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codeName="ThisWorkbook"/>
  <mc:AlternateContent xmlns:mc="http://schemas.openxmlformats.org/markup-compatibility/2006">
    <mc:Choice Requires="x15">
      <x15ac:absPath xmlns:x15ac="http://schemas.microsoft.com/office/spreadsheetml/2010/11/ac" url="C:\Users\Tahsin\Downloads\"/>
    </mc:Choice>
  </mc:AlternateContent>
  <xr:revisionPtr revIDLastSave="0" documentId="13_ncr:1_{C46C106E-B745-44A0-BC09-F5FBCC294BB2}" xr6:coauthVersionLast="47" xr6:coauthVersionMax="47" xr10:uidLastSave="{00000000-0000-0000-0000-000000000000}"/>
  <bookViews>
    <workbookView showHorizontalScroll="0" showVerticalScroll="0" xWindow="-120" yWindow="-120" windowWidth="20730" windowHeight="11040" tabRatio="803" firstSheet="1" activeTab="9" xr2:uid="{00000000-000D-0000-FFFF-FFFF00000000}"/>
  </bookViews>
  <sheets>
    <sheet name="User" sheetId="19" r:id="rId1"/>
    <sheet name="Menu" sheetId="10" r:id="rId2"/>
    <sheet name="Akun" sheetId="11" r:id="rId3"/>
    <sheet name="Kode" sheetId="12" r:id="rId4"/>
    <sheet name="Jurnal" sheetId="13" r:id="rId5"/>
    <sheet name="Atur Laporan" sheetId="17" r:id="rId6"/>
    <sheet name="Buku Besar" sheetId="5" r:id="rId7"/>
    <sheet name="Neraca Lajur" sheetId="7" r:id="rId8"/>
    <sheet name="Index" sheetId="16" state="hidden" r:id="rId9"/>
    <sheet name="Laba Rugi" sheetId="8" r:id="rId10"/>
    <sheet name="Neraca" sheetId="9" r:id="rId11"/>
    <sheet name="BB Pembantu" sheetId="6" r:id="rId12"/>
    <sheet name="NRC_2025" sheetId="21" r:id="rId13"/>
    <sheet name="NRC_2025 (1-12)" sheetId="26" r:id="rId14"/>
    <sheet name="LR_2025" sheetId="22" r:id="rId15"/>
    <sheet name="LR_2025 (1-12)" sheetId="25" r:id="rId16"/>
    <sheet name="LR_2025 (1-12) (SPT)" sheetId="28" r:id="rId17"/>
    <sheet name="LR_2025 (1-12) (SPT) (Print)" sheetId="30" r:id="rId18"/>
    <sheet name="NRC_2025 (SPT)" sheetId="31" r:id="rId19"/>
    <sheet name="Sheet1" sheetId="33" r:id="rId20"/>
    <sheet name="Sheet3" sheetId="29" r:id="rId21"/>
    <sheet name="Sheet3 (2)" sheetId="34" r:id="rId22"/>
    <sheet name="EQ_2025" sheetId="23" r:id="rId23"/>
    <sheet name="Penyusutan Aset Tetap" sheetId="32"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s>
  <definedNames>
    <definedName name="\A">[1]Isian!#REF!</definedName>
    <definedName name="\B">[1]Isian!#REF!</definedName>
    <definedName name="\C">[1]Isian!#REF!</definedName>
    <definedName name="\D">[1]Isian!#REF!</definedName>
    <definedName name="\E">[1]Isian!#REF!</definedName>
    <definedName name="\F">[1]Isian!#REF!</definedName>
    <definedName name="\G">[1]Isian!#REF!</definedName>
    <definedName name="\H">[1]Isian!#REF!</definedName>
    <definedName name="\I">[1]Isian!#REF!</definedName>
    <definedName name="\J">[1]Isian!#REF!</definedName>
    <definedName name="\V">#REF!</definedName>
    <definedName name="\X">#REF!</definedName>
    <definedName name="\Z">#REF!</definedName>
    <definedName name="_____bpp1">[2]gl!$E$322</definedName>
    <definedName name="_____bpp2">#REF!</definedName>
    <definedName name="_____bpp3">#REF!</definedName>
    <definedName name="____bpp1">[2]gl!$E$322</definedName>
    <definedName name="____bpp2">#REF!</definedName>
    <definedName name="____bpp3">#REF!</definedName>
    <definedName name="___bpp1">[2]gl!$E$322</definedName>
    <definedName name="___bpp2">#REF!</definedName>
    <definedName name="___bpp3">#REF!</definedName>
    <definedName name="__bpp1">[2]gl!$E$322</definedName>
    <definedName name="__bpp2">#REF!</definedName>
    <definedName name="__bpp3">#REF!</definedName>
    <definedName name="_1">#REF!</definedName>
    <definedName name="_1___123Graph_AChart_2A" hidden="1">[3]Sheet1!$AI$52:$AI$55</definedName>
    <definedName name="_10___123Graph_BChart_4A" hidden="1">[3]Sheet1!$BY$62:$CB$62</definedName>
    <definedName name="_10__123Graph_AChart_3A" hidden="1">[3]Sheet1!$BS$61:$BV$61</definedName>
    <definedName name="_11__123Graph_AChart_4A" hidden="1">[3]Sheet1!$BY$61:$CB$61</definedName>
    <definedName name="_1195.A1">#REF!</definedName>
    <definedName name="_1195.A2">#REF!</definedName>
    <definedName name="_1195.A3">#REF!</definedName>
    <definedName name="_1195.B1">'[4]1195 B1'!#REF!</definedName>
    <definedName name="_1195.B11">'[5]1195 B1'!#REF!</definedName>
    <definedName name="_1195.B2">#REF!</definedName>
    <definedName name="_1195.B4">#REF!</definedName>
    <definedName name="_1195a">[6]Identitas!#REF!</definedName>
    <definedName name="_1195c">#REF!</definedName>
    <definedName name="_12___123Graph_XChart_2A" hidden="1">[3]Sheet1!$AH$52:$AH$55</definedName>
    <definedName name="_12__123Graph_BChart_3A" hidden="1">[3]Sheet1!$BS$62:$BV$62</definedName>
    <definedName name="_13__123Graph_BChart_4A" hidden="1">[3]Sheet1!$BY$62:$CB$62</definedName>
    <definedName name="_14___123Graph_XChart_3A" hidden="1">[3]Sheet1!$BS$60:$BV$60</definedName>
    <definedName name="_14__123Graph_XChart_2A" hidden="1">[3]Sheet1!$AH$52:$AH$55</definedName>
    <definedName name="_15__123Graph_XChart_3A" hidden="1">[3]Sheet1!$BS$60:$BV$60</definedName>
    <definedName name="_16___123Graph_XChart_4A" hidden="1">[3]Sheet1!$BY$60:$CB$60</definedName>
    <definedName name="_16__123Graph_XChart_4A" hidden="1">[3]Sheet1!$BY$60:$CB$60</definedName>
    <definedName name="_18__123Graph_AChart_2A" hidden="1">[3]Sheet1!$AI$52:$AI$55</definedName>
    <definedName name="_2___123Graph_AChart_2A" hidden="1">[3]Sheet1!$AI$52:$AI$55</definedName>
    <definedName name="_2___123Graph_AChart_3A" hidden="1">[3]Sheet1!$BS$61:$BV$61</definedName>
    <definedName name="_20__123Graph_AChart_3A" hidden="1">[3]Sheet1!$BS$61:$BV$61</definedName>
    <definedName name="_22__123Graph_AChart_4A" hidden="1">[3]Sheet1!$BY$61:$CB$61</definedName>
    <definedName name="_24__123Graph_BChart_3A" hidden="1">[3]Sheet1!$BS$62:$BV$62</definedName>
    <definedName name="_26__123Graph_BChart_4A" hidden="1">[3]Sheet1!$BY$62:$CB$62</definedName>
    <definedName name="_28__123Graph_XChart_2A" hidden="1">[3]Sheet1!$AH$52:$AH$55</definedName>
    <definedName name="_3___123Graph_AChart_4A" hidden="1">[3]Sheet1!$BY$61:$CB$61</definedName>
    <definedName name="_30__123Graph_XChart_3A" hidden="1">[3]Sheet1!$BS$60:$BV$60</definedName>
    <definedName name="_31_12_1993">#REF!</definedName>
    <definedName name="_32__123Graph_XChart_4A" hidden="1">[3]Sheet1!$BY$60:$CB$60</definedName>
    <definedName name="_4___123Graph_AChart_3A" hidden="1">[3]Sheet1!$BS$61:$BV$61</definedName>
    <definedName name="_4___123Graph_BChart_3A" hidden="1">[3]Sheet1!$BS$62:$BV$62</definedName>
    <definedName name="_5___123Graph_BChart_4A" hidden="1">[3]Sheet1!$BY$62:$CB$62</definedName>
    <definedName name="_6___123Graph_AChart_4A" hidden="1">[3]Sheet1!$BY$61:$CB$61</definedName>
    <definedName name="_6___123Graph_XChart_2A" hidden="1">[3]Sheet1!$AH$52:$AH$55</definedName>
    <definedName name="_7___123Graph_XChart_3A" hidden="1">[3]Sheet1!$BS$60:$BV$60</definedName>
    <definedName name="_8___123Graph_BChart_3A" hidden="1">[3]Sheet1!$BS$62:$BV$62</definedName>
    <definedName name="_8___123Graph_XChart_4A" hidden="1">[3]Sheet1!$BY$60:$CB$60</definedName>
    <definedName name="_9__123Graph_AChart_2A" hidden="1">[3]Sheet1!$AI$52:$AI$55</definedName>
    <definedName name="_Apr01">#REF!</definedName>
    <definedName name="_B_BNI.6064.Pro">#REF!</definedName>
    <definedName name="_bdn01">#REF!</definedName>
    <definedName name="_bp01">[7]BP1_23!#REF!</definedName>
    <definedName name="_bpp1">[2]gl!$E$322</definedName>
    <definedName name="_bpp2">#REF!</definedName>
    <definedName name="_bpp3">#REF!</definedName>
    <definedName name="_CTM13">#REF!</definedName>
    <definedName name="_CTM15">#REF!</definedName>
    <definedName name="_CTM18">#REF!</definedName>
    <definedName name="_CTM23">#REF!</definedName>
    <definedName name="_CTM26">#REF!</definedName>
    <definedName name="_CTM38">#REF!</definedName>
    <definedName name="_CTM7">#REF!</definedName>
    <definedName name="_DAF_ISI">#REF!</definedName>
    <definedName name="_Data.umum">#REF!</definedName>
    <definedName name="_DENGAN_PERBAND">[8]NERACA!#REF!</definedName>
    <definedName name="_Fill" hidden="1">#REF!</definedName>
    <definedName name="_xlnm._FilterDatabase" localSheetId="4" hidden="1">Jurnal!$F$6:$M$4056</definedName>
    <definedName name="_xlnm._FilterDatabase" localSheetId="20" hidden="1">Sheet3!$A$5:$H$130</definedName>
    <definedName name="_xlnm._FilterDatabase" localSheetId="21" hidden="1">'Sheet3 (2)'!$A$5:$H$130</definedName>
    <definedName name="_fp01">#REF!</definedName>
    <definedName name="_HIT01">#REF!</definedName>
    <definedName name="_jan01">#REF!</definedName>
    <definedName name="_Key1" hidden="1">#REF!</definedName>
    <definedName name="_Key2" hidden="1">[9]DbKtr!#REF!</definedName>
    <definedName name="_MTL13">#REF!</definedName>
    <definedName name="_MTL15">#REF!</definedName>
    <definedName name="_MTL18">#REF!</definedName>
    <definedName name="_MTL23">#REF!</definedName>
    <definedName name="_MTL26">#REF!</definedName>
    <definedName name="_MTL38">#REF!</definedName>
    <definedName name="_MTL7">#REF!</definedName>
    <definedName name="_Order1" hidden="1">255</definedName>
    <definedName name="_Order2" hidden="1">0</definedName>
    <definedName name="_PPh_21">#REF!</definedName>
    <definedName name="_PPH23">#REF!</definedName>
    <definedName name="_pph2301">#REF!</definedName>
    <definedName name="_RP_">#REF!</definedName>
    <definedName name="_Sort" hidden="1">#REF!</definedName>
    <definedName name="_spm01">[10]FKT_PJK!#REF!</definedName>
    <definedName name="_Spm2">[11]FKT_PJK!#REF!</definedName>
    <definedName name="_SPm21">#REF!</definedName>
    <definedName name="_SSP_21">#REF!</definedName>
    <definedName name="_Strategi">[12]Strategi!#REF!</definedName>
    <definedName name="_T55">#REF!</definedName>
    <definedName name="_Table1_In1" hidden="1">#REF!</definedName>
    <definedName name="_Table1_Out" hidden="1">#REF!</definedName>
    <definedName name="_VAT1">1.09</definedName>
    <definedName name="A" localSheetId="22">{#N/A,#N/A,FALSE,"Aging Summary";#N/A,#N/A,FALSE,"Ratio Analysis";#N/A,#N/A,FALSE,"Test 120 Day Accts";#N/A,#N/A,FALSE,"Tickmarks"}</definedName>
    <definedName name="A" localSheetId="14">{#N/A,#N/A,FALSE,"Aging Summary";#N/A,#N/A,FALSE,"Ratio Analysis";#N/A,#N/A,FALSE,"Test 120 Day Accts";#N/A,#N/A,FALSE,"Tickmarks"}</definedName>
    <definedName name="A" localSheetId="15">{#N/A,#N/A,FALSE,"Aging Summary";#N/A,#N/A,FALSE,"Ratio Analysis";#N/A,#N/A,FALSE,"Test 120 Day Accts";#N/A,#N/A,FALSE,"Tickmarks"}</definedName>
    <definedName name="A" localSheetId="16">{#N/A,#N/A,FALSE,"Aging Summary";#N/A,#N/A,FALSE,"Ratio Analysis";#N/A,#N/A,FALSE,"Test 120 Day Accts";#N/A,#N/A,FALSE,"Tickmarks"}</definedName>
    <definedName name="A" localSheetId="17">{#N/A,#N/A,FALSE,"Aging Summary";#N/A,#N/A,FALSE,"Ratio Analysis";#N/A,#N/A,FALSE,"Test 120 Day Accts";#N/A,#N/A,FALSE,"Tickmarks"}</definedName>
    <definedName name="A" localSheetId="23">{#N/A,#N/A,FALSE,"Aging Summary";#N/A,#N/A,FALSE,"Ratio Analysis";#N/A,#N/A,FALSE,"Test 120 Day Accts";#N/A,#N/A,FALSE,"Tickmarks"}</definedName>
    <definedName name="A">{#N/A,#N/A,FALSE,"Aging Summary";#N/A,#N/A,FALSE,"Ratio Analysis";#N/A,#N/A,FALSE,"Test 120 Day Accts";#N/A,#N/A,FALSE,"Tickmarks"}</definedName>
    <definedName name="a2_">#REF!</definedName>
    <definedName name="aa" localSheetId="22" hidden="1">{#N/A,#N/A,FALSE,"Aging Summary";#N/A,#N/A,FALSE,"Ratio Analysis";#N/A,#N/A,FALSE,"Test 120 Day Accts";#N/A,#N/A,FALSE,"Tickmarks"}</definedName>
    <definedName name="aa" localSheetId="14" hidden="1">{#N/A,#N/A,FALSE,"Aging Summary";#N/A,#N/A,FALSE,"Ratio Analysis";#N/A,#N/A,FALSE,"Test 120 Day Accts";#N/A,#N/A,FALSE,"Tickmarks"}</definedName>
    <definedName name="aa" localSheetId="15" hidden="1">{#N/A,#N/A,FALSE,"Aging Summary";#N/A,#N/A,FALSE,"Ratio Analysis";#N/A,#N/A,FALSE,"Test 120 Day Accts";#N/A,#N/A,FALSE,"Tickmarks"}</definedName>
    <definedName name="aa" localSheetId="16" hidden="1">{#N/A,#N/A,FALSE,"Aging Summary";#N/A,#N/A,FALSE,"Ratio Analysis";#N/A,#N/A,FALSE,"Test 120 Day Accts";#N/A,#N/A,FALSE,"Tickmarks"}</definedName>
    <definedName name="aa" localSheetId="17" hidden="1">{#N/A,#N/A,FALSE,"Aging Summary";#N/A,#N/A,FALSE,"Ratio Analysis";#N/A,#N/A,FALSE,"Test 120 Day Accts";#N/A,#N/A,FALSE,"Tickmarks"}</definedName>
    <definedName name="aa" localSheetId="23" hidden="1">{#N/A,#N/A,FALSE,"Aging Summary";#N/A,#N/A,FALSE,"Ratio Analysis";#N/A,#N/A,FALSE,"Test 120 Day Accts";#N/A,#N/A,FALSE,"Tickmarks"}</definedName>
    <definedName name="aa" hidden="1">{#N/A,#N/A,FALSE,"Aging Summary";#N/A,#N/A,FALSE,"Ratio Analysis";#N/A,#N/A,FALSE,"Test 120 Day Accts";#N/A,#N/A,FALSE,"Tickmarks"}</definedName>
    <definedName name="AAA">'[13]%TASE'!$AI$75</definedName>
    <definedName name="aaaaa">[14]Sheet2!$E$217</definedName>
    <definedName name="aaaaaaaa">[14]Sheet2!$E$202</definedName>
    <definedName name="AAB">'[13]%TASE'!$AI$76</definedName>
    <definedName name="AAC">'[13]%TASE'!$AI$77</definedName>
    <definedName name="AAD">'[13]%TASE'!$AI$78</definedName>
    <definedName name="AAF">'[13]%TASE'!$AI$79</definedName>
    <definedName name="AAG">'[13]%TASE'!$AI$80</definedName>
    <definedName name="AAH">'[13]%TASE'!$AI$81</definedName>
    <definedName name="AAI">'[13]%TASE'!$AI$82</definedName>
    <definedName name="AAJ">'[13]%TASE'!$AI$83</definedName>
    <definedName name="AAK">'[13]%TASE'!$AI$84</definedName>
    <definedName name="AAL">'[13]%TASE'!$AI$85</definedName>
    <definedName name="AAM">'[13]%TASE'!$AI$86</definedName>
    <definedName name="AAN">'[13]%TASE'!$AI$87</definedName>
    <definedName name="AAO">'[13]%TASE'!$AI$88</definedName>
    <definedName name="AAP">'[13]%TASE'!$AI$89</definedName>
    <definedName name="AAQ">'[13]%TASE'!$AI$90</definedName>
    <definedName name="AAS">'[13]%TASE'!$AI$92</definedName>
    <definedName name="AAT">'[13]%TASE'!$AI$93</definedName>
    <definedName name="AAU">'[13]%TASE'!$AI$94</definedName>
    <definedName name="AAV">'[13]%TASE'!$AI$95</definedName>
    <definedName name="AAW">'[13]%TASE'!$AI$96</definedName>
    <definedName name="AAX">'[13]%TASE'!$AI$97</definedName>
    <definedName name="AAY">'[13]%TASE'!$AI$98</definedName>
    <definedName name="AAZ">'[13]%TASE'!$AI$99</definedName>
    <definedName name="ab">'[15]%tase'!#REF!</definedName>
    <definedName name="ABL">[1]Isian!#REF!</definedName>
    <definedName name="ac">'[15]%tase'!#REF!</definedName>
    <definedName name="account">[16]CA!$B$7:$C$70</definedName>
    <definedName name="AccRef">[17]Ref!$A$3:$B$129</definedName>
    <definedName name="accrued">#REF!</definedName>
    <definedName name="AccruedExpenses">#REF!</definedName>
    <definedName name="ACSA" hidden="1">[3]Sheet1!$AH$52:$AH$55</definedName>
    <definedName name="ad">'[15]%tase'!#REF!</definedName>
    <definedName name="adbc" localSheetId="22" hidden="1">{#N/A,#N/A,FALSE,"Aging Summary";#N/A,#N/A,FALSE,"Ratio Analysis";#N/A,#N/A,FALSE,"Test 120 Day Accts";#N/A,#N/A,FALSE,"Tickmarks"}</definedName>
    <definedName name="adbc" localSheetId="14" hidden="1">{#N/A,#N/A,FALSE,"Aging Summary";#N/A,#N/A,FALSE,"Ratio Analysis";#N/A,#N/A,FALSE,"Test 120 Day Accts";#N/A,#N/A,FALSE,"Tickmarks"}</definedName>
    <definedName name="adbc" localSheetId="15" hidden="1">{#N/A,#N/A,FALSE,"Aging Summary";#N/A,#N/A,FALSE,"Ratio Analysis";#N/A,#N/A,FALSE,"Test 120 Day Accts";#N/A,#N/A,FALSE,"Tickmarks"}</definedName>
    <definedName name="adbc" localSheetId="16" hidden="1">{#N/A,#N/A,FALSE,"Aging Summary";#N/A,#N/A,FALSE,"Ratio Analysis";#N/A,#N/A,FALSE,"Test 120 Day Accts";#N/A,#N/A,FALSE,"Tickmarks"}</definedName>
    <definedName name="adbc" localSheetId="17" hidden="1">{#N/A,#N/A,FALSE,"Aging Summary";#N/A,#N/A,FALSE,"Ratio Analysis";#N/A,#N/A,FALSE,"Test 120 Day Accts";#N/A,#N/A,FALSE,"Tickmarks"}</definedName>
    <definedName name="adbc" localSheetId="23" hidden="1">{#N/A,#N/A,FALSE,"Aging Summary";#N/A,#N/A,FALSE,"Ratio Analysis";#N/A,#N/A,FALSE,"Test 120 Day Accts";#N/A,#N/A,FALSE,"Tickmarks"}</definedName>
    <definedName name="adbc" hidden="1">{#N/A,#N/A,FALSE,"Aging Summary";#N/A,#N/A,FALSE,"Ratio Analysis";#N/A,#N/A,FALSE,"Test 120 Day Accts";#N/A,#N/A,FALSE,"Tickmarks"}</definedName>
    <definedName name="ADC" hidden="1">[3]Sheet1!$CU$5:$CV$20</definedName>
    <definedName name="adcasva">[2]gl!$E$123</definedName>
    <definedName name="Adjustment">#REF!</definedName>
    <definedName name="adm">[18]GL!$E$173</definedName>
    <definedName name="admb">[2]gl!$E$207</definedName>
    <definedName name="ADSCA">[14]Sheet2!$E$202</definedName>
    <definedName name="adscadsvc">[2]gl!$E$213</definedName>
    <definedName name="ae" localSheetId="22" hidden="1">{#N/A,#N/A,FALSE,"Aging Summary";#N/A,#N/A,FALSE,"Ratio Analysis";#N/A,#N/A,FALSE,"Test 120 Day Accts";#N/A,#N/A,FALSE,"Tickmarks"}</definedName>
    <definedName name="ae" localSheetId="14" hidden="1">{#N/A,#N/A,FALSE,"Aging Summary";#N/A,#N/A,FALSE,"Ratio Analysis";#N/A,#N/A,FALSE,"Test 120 Day Accts";#N/A,#N/A,FALSE,"Tickmarks"}</definedName>
    <definedName name="ae" localSheetId="15" hidden="1">{#N/A,#N/A,FALSE,"Aging Summary";#N/A,#N/A,FALSE,"Ratio Analysis";#N/A,#N/A,FALSE,"Test 120 Day Accts";#N/A,#N/A,FALSE,"Tickmarks"}</definedName>
    <definedName name="ae" localSheetId="16" hidden="1">{#N/A,#N/A,FALSE,"Aging Summary";#N/A,#N/A,FALSE,"Ratio Analysis";#N/A,#N/A,FALSE,"Test 120 Day Accts";#N/A,#N/A,FALSE,"Tickmarks"}</definedName>
    <definedName name="ae" localSheetId="17" hidden="1">{#N/A,#N/A,FALSE,"Aging Summary";#N/A,#N/A,FALSE,"Ratio Analysis";#N/A,#N/A,FALSE,"Test 120 Day Accts";#N/A,#N/A,FALSE,"Tickmarks"}</definedName>
    <definedName name="ae" localSheetId="23" hidden="1">{#N/A,#N/A,FALSE,"Aging Summary";#N/A,#N/A,FALSE,"Ratio Analysis";#N/A,#N/A,FALSE,"Test 120 Day Accts";#N/A,#N/A,FALSE,"Tickmarks"}</definedName>
    <definedName name="ae" hidden="1">{#N/A,#N/A,FALSE,"Aging Summary";#N/A,#N/A,FALSE,"Ratio Analysis";#N/A,#N/A,FALSE,"Test 120 Day Accts";#N/A,#N/A,FALSE,"Tickmarks"}</definedName>
    <definedName name="af">'[15]%tase'!#REF!</definedName>
    <definedName name="ag">'[15]%tase'!#REF!</definedName>
    <definedName name="agil">[14]Sheet2!$E$166</definedName>
    <definedName name="ah">'[15]%tase'!#REF!</definedName>
    <definedName name="ai">'[15]%tase'!#REF!</definedName>
    <definedName name="aj">'[15]%tase'!#REF!</definedName>
    <definedName name="ak">'[15]%tase'!#REF!</definedName>
    <definedName name="aktep" localSheetId="22" hidden="1">{#N/A,#N/A,FALSE,"Aging Summary";#N/A,#N/A,FALSE,"Ratio Analysis";#N/A,#N/A,FALSE,"Test 120 Day Accts";#N/A,#N/A,FALSE,"Tickmarks"}</definedName>
    <definedName name="aktep" localSheetId="14" hidden="1">{#N/A,#N/A,FALSE,"Aging Summary";#N/A,#N/A,FALSE,"Ratio Analysis";#N/A,#N/A,FALSE,"Test 120 Day Accts";#N/A,#N/A,FALSE,"Tickmarks"}</definedName>
    <definedName name="aktep" localSheetId="15" hidden="1">{#N/A,#N/A,FALSE,"Aging Summary";#N/A,#N/A,FALSE,"Ratio Analysis";#N/A,#N/A,FALSE,"Test 120 Day Accts";#N/A,#N/A,FALSE,"Tickmarks"}</definedName>
    <definedName name="aktep" localSheetId="16" hidden="1">{#N/A,#N/A,FALSE,"Aging Summary";#N/A,#N/A,FALSE,"Ratio Analysis";#N/A,#N/A,FALSE,"Test 120 Day Accts";#N/A,#N/A,FALSE,"Tickmarks"}</definedName>
    <definedName name="aktep" localSheetId="17" hidden="1">{#N/A,#N/A,FALSE,"Aging Summary";#N/A,#N/A,FALSE,"Ratio Analysis";#N/A,#N/A,FALSE,"Test 120 Day Accts";#N/A,#N/A,FALSE,"Tickmarks"}</definedName>
    <definedName name="aktep" localSheetId="23" hidden="1">{#N/A,#N/A,FALSE,"Aging Summary";#N/A,#N/A,FALSE,"Ratio Analysis";#N/A,#N/A,FALSE,"Test 120 Day Accts";#N/A,#N/A,FALSE,"Tickmarks"}</definedName>
    <definedName name="aktep" hidden="1">{#N/A,#N/A,FALSE,"Aging Summary";#N/A,#N/A,FALSE,"Ratio Analysis";#N/A,#N/A,FALSE,"Test 120 Day Accts";#N/A,#N/A,FALSE,"Tickmarks"}</definedName>
    <definedName name="AKTIVA">[8]NERACA!#REF!</definedName>
    <definedName name="AKTIVA_LAIN_LAI">[8]NERACA!#REF!</definedName>
    <definedName name="AKTIVA_LANCAR">[8]NERACA!#REF!</definedName>
    <definedName name="AKTIVA_TETAP">[8]NERACA!#REF!</definedName>
    <definedName name="aku">'[19]%tase'!#REF!</definedName>
    <definedName name="AKUMULASI_PENYU">[8]NERACA!#REF!</definedName>
    <definedName name="AKUN" localSheetId="22">[20]Index!$G:$G</definedName>
    <definedName name="AKUN" localSheetId="14">[20]Index!$G:$G</definedName>
    <definedName name="AKUN" localSheetId="15">[20]Index!$G:$G</definedName>
    <definedName name="AKUN" localSheetId="16">[20]Index!$G:$G</definedName>
    <definedName name="AKUN" localSheetId="17">[20]Index!$G:$G</definedName>
    <definedName name="AKUN" localSheetId="12">[20]Index!$G:$G</definedName>
    <definedName name="AKUN" localSheetId="13">[20]Index!$G:$G</definedName>
    <definedName name="AKUN" localSheetId="18">[20]Index!$G:$G</definedName>
    <definedName name="AKUN" localSheetId="23">[21]Index!$G:$G</definedName>
    <definedName name="AKUN">Index!$G:$G</definedName>
    <definedName name="AKUN1" localSheetId="22">[20]Akun!$A:$A</definedName>
    <definedName name="AKUN1" localSheetId="14">[20]Akun!$A:$A</definedName>
    <definedName name="AKUN1" localSheetId="15">[20]Akun!$A:$A</definedName>
    <definedName name="AKUN1" localSheetId="16">[20]Akun!$A:$A</definedName>
    <definedName name="AKUN1" localSheetId="17">[20]Akun!$A:$A</definedName>
    <definedName name="AKUN1" localSheetId="12">[20]Akun!$A:$A</definedName>
    <definedName name="AKUN1" localSheetId="13">[20]Akun!$A:$A</definedName>
    <definedName name="AKUN1" localSheetId="18">[20]Akun!$A:$A</definedName>
    <definedName name="AKUN1" localSheetId="23">[21]Akun!$A:$A</definedName>
    <definedName name="AKUN1">Akun!$A:$A</definedName>
    <definedName name="AKUN2" localSheetId="22">[20]Akun!$F:$F</definedName>
    <definedName name="AKUN2" localSheetId="14">[20]Akun!$F:$F</definedName>
    <definedName name="AKUN2" localSheetId="15">[20]Akun!$F:$F</definedName>
    <definedName name="AKUN2" localSheetId="16">[20]Akun!$F:$F</definedName>
    <definedName name="AKUN2" localSheetId="17">[20]Akun!$F:$F</definedName>
    <definedName name="AKUN2" localSheetId="12">[20]Akun!$F:$F</definedName>
    <definedName name="AKUN2" localSheetId="13">[20]Akun!$F:$F</definedName>
    <definedName name="AKUN2" localSheetId="18">[20]Akun!$F:$F</definedName>
    <definedName name="AKUN2" localSheetId="23">[21]Akun!$F:$F</definedName>
    <definedName name="AKUN2">Akun!$F:$F</definedName>
    <definedName name="AKUN3" localSheetId="22">[20]Akun!$G:$G</definedName>
    <definedName name="AKUN3" localSheetId="14">[20]Akun!$G:$G</definedName>
    <definedName name="AKUN3" localSheetId="15">[20]Akun!$G:$G</definedName>
    <definedName name="AKUN3" localSheetId="16">[20]Akun!$G:$G</definedName>
    <definedName name="AKUN3" localSheetId="17">[20]Akun!$G:$G</definedName>
    <definedName name="AKUN3" localSheetId="12">[20]Akun!$G:$G</definedName>
    <definedName name="AKUN3" localSheetId="13">[20]Akun!$G:$G</definedName>
    <definedName name="AKUN3" localSheetId="18">[20]Akun!$G:$G</definedName>
    <definedName name="AKUN3" localSheetId="23">[21]Akun!$G:$G</definedName>
    <definedName name="AKUN3">Akun!$G:$G</definedName>
    <definedName name="al">'[15]%tase'!#REF!</definedName>
    <definedName name="Alamat">#REF!</definedName>
    <definedName name="am">'[15]%tase'!#REF!</definedName>
    <definedName name="ammg_All">[22]AMMARGIN!$E$54</definedName>
    <definedName name="Amort01">#REF!</definedName>
    <definedName name="AMORTISASI">[8]NERACA!#REF!</definedName>
    <definedName name="Amortisasi_Pra_Operasi">#REF!</definedName>
    <definedName name="an">'[15]%tase'!#REF!</definedName>
    <definedName name="AnnualSalesYear0">#REF!</definedName>
    <definedName name="AnsalesY0">#REF!</definedName>
    <definedName name="ANTENNA_tab">#REF!</definedName>
    <definedName name="ao">'[15]%tase'!#REF!</definedName>
    <definedName name="AP">'[15]%tase'!#REF!</definedName>
    <definedName name="Apr">#REF!</definedName>
    <definedName name="aq">'[15]%tase'!#REF!</definedName>
    <definedName name="ar" localSheetId="22" hidden="1">{#N/A,#N/A,FALSE,"Aging Summary";#N/A,#N/A,FALSE,"Ratio Analysis";#N/A,#N/A,FALSE,"Test 120 Day Accts";#N/A,#N/A,FALSE,"Tickmarks"}</definedName>
    <definedName name="ar" localSheetId="14" hidden="1">{#N/A,#N/A,FALSE,"Aging Summary";#N/A,#N/A,FALSE,"Ratio Analysis";#N/A,#N/A,FALSE,"Test 120 Day Accts";#N/A,#N/A,FALSE,"Tickmarks"}</definedName>
    <definedName name="ar" localSheetId="15" hidden="1">{#N/A,#N/A,FALSE,"Aging Summary";#N/A,#N/A,FALSE,"Ratio Analysis";#N/A,#N/A,FALSE,"Test 120 Day Accts";#N/A,#N/A,FALSE,"Tickmarks"}</definedName>
    <definedName name="ar" localSheetId="16" hidden="1">{#N/A,#N/A,FALSE,"Aging Summary";#N/A,#N/A,FALSE,"Ratio Analysis";#N/A,#N/A,FALSE,"Test 120 Day Accts";#N/A,#N/A,FALSE,"Tickmarks"}</definedName>
    <definedName name="ar" localSheetId="17" hidden="1">{#N/A,#N/A,FALSE,"Aging Summary";#N/A,#N/A,FALSE,"Ratio Analysis";#N/A,#N/A,FALSE,"Test 120 Day Accts";#N/A,#N/A,FALSE,"Tickmarks"}</definedName>
    <definedName name="ar" localSheetId="23" hidden="1">{#N/A,#N/A,FALSE,"Aging Summary";#N/A,#N/A,FALSE,"Ratio Analysis";#N/A,#N/A,FALSE,"Test 120 Day Accts";#N/A,#N/A,FALSE,"Tickmarks"}</definedName>
    <definedName name="ar" hidden="1">{#N/A,#N/A,FALSE,"Aging Summary";#N/A,#N/A,FALSE,"Ratio Analysis";#N/A,#N/A,FALSE,"Test 120 Day Accts";#N/A,#N/A,FALSE,"Tickmarks"}</definedName>
    <definedName name="AREA">#REF!</definedName>
    <definedName name="arus_piut">'[23]Rekap per perusahaan'!$A$1</definedName>
    <definedName name="Arus_Piutang_Klien">#REF!</definedName>
    <definedName name="AS" localSheetId="22" hidden="1">{#N/A,#N/A,FALSE,"Aging Summary";#N/A,#N/A,FALSE,"Ratio Analysis";#N/A,#N/A,FALSE,"Test 120 Day Accts";#N/A,#N/A,FALSE,"Tickmarks"}</definedName>
    <definedName name="AS" localSheetId="14" hidden="1">{#N/A,#N/A,FALSE,"Aging Summary";#N/A,#N/A,FALSE,"Ratio Analysis";#N/A,#N/A,FALSE,"Test 120 Day Accts";#N/A,#N/A,FALSE,"Tickmarks"}</definedName>
    <definedName name="AS" localSheetId="15" hidden="1">{#N/A,#N/A,FALSE,"Aging Summary";#N/A,#N/A,FALSE,"Ratio Analysis";#N/A,#N/A,FALSE,"Test 120 Day Accts";#N/A,#N/A,FALSE,"Tickmarks"}</definedName>
    <definedName name="AS" localSheetId="16" hidden="1">{#N/A,#N/A,FALSE,"Aging Summary";#N/A,#N/A,FALSE,"Ratio Analysis";#N/A,#N/A,FALSE,"Test 120 Day Accts";#N/A,#N/A,FALSE,"Tickmarks"}</definedName>
    <definedName name="AS" localSheetId="17" hidden="1">{#N/A,#N/A,FALSE,"Aging Summary";#N/A,#N/A,FALSE,"Ratio Analysis";#N/A,#N/A,FALSE,"Test 120 Day Accts";#N/A,#N/A,FALSE,"Tickmarks"}</definedName>
    <definedName name="AS" localSheetId="23" hidden="1">{#N/A,#N/A,FALSE,"Aging Summary";#N/A,#N/A,FALSE,"Ratio Analysis";#N/A,#N/A,FALSE,"Test 120 Day Accts";#N/A,#N/A,FALSE,"Tickmarks"}</definedName>
    <definedName name="AS" hidden="1">{#N/A,#N/A,FALSE,"Aging Summary";#N/A,#N/A,FALSE,"Ratio Analysis";#N/A,#N/A,FALSE,"Test 120 Day Accts";#N/A,#N/A,FALSE,"Tickmarks"}</definedName>
    <definedName name="AS2DocOpenMode" hidden="1">"AS2DocumentEdit"</definedName>
    <definedName name="Asdimuk2">#REF!</definedName>
    <definedName name="ASPAC">#REF!</definedName>
    <definedName name="aspac01">#REF!</definedName>
    <definedName name="aspac011">#REF!</definedName>
    <definedName name="aspas">#REF!</definedName>
    <definedName name="asr" localSheetId="22" hidden="1">{#N/A,#N/A,FALSE,"Aging Summary";#N/A,#N/A,FALSE,"Ratio Analysis";#N/A,#N/A,FALSE,"Test 120 Day Accts";#N/A,#N/A,FALSE,"Tickmarks"}</definedName>
    <definedName name="asr" localSheetId="14" hidden="1">{#N/A,#N/A,FALSE,"Aging Summary";#N/A,#N/A,FALSE,"Ratio Analysis";#N/A,#N/A,FALSE,"Test 120 Day Accts";#N/A,#N/A,FALSE,"Tickmarks"}</definedName>
    <definedName name="asr" localSheetId="15" hidden="1">{#N/A,#N/A,FALSE,"Aging Summary";#N/A,#N/A,FALSE,"Ratio Analysis";#N/A,#N/A,FALSE,"Test 120 Day Accts";#N/A,#N/A,FALSE,"Tickmarks"}</definedName>
    <definedName name="asr" localSheetId="16" hidden="1">{#N/A,#N/A,FALSE,"Aging Summary";#N/A,#N/A,FALSE,"Ratio Analysis";#N/A,#N/A,FALSE,"Test 120 Day Accts";#N/A,#N/A,FALSE,"Tickmarks"}</definedName>
    <definedName name="asr" localSheetId="17" hidden="1">{#N/A,#N/A,FALSE,"Aging Summary";#N/A,#N/A,FALSE,"Ratio Analysis";#N/A,#N/A,FALSE,"Test 120 Day Accts";#N/A,#N/A,FALSE,"Tickmarks"}</definedName>
    <definedName name="asr" localSheetId="23" hidden="1">{#N/A,#N/A,FALSE,"Aging Summary";#N/A,#N/A,FALSE,"Ratio Analysis";#N/A,#N/A,FALSE,"Test 120 Day Accts";#N/A,#N/A,FALSE,"Tickmarks"}</definedName>
    <definedName name="asr" hidden="1">{#N/A,#N/A,FALSE,"Aging Summary";#N/A,#N/A,FALSE,"Ratio Analysis";#N/A,#N/A,FALSE,"Test 120 Day Accts";#N/A,#N/A,FALSE,"Tickmarks"}</definedName>
    <definedName name="Assr">#REF!</definedName>
    <definedName name="assr01">#REF!</definedName>
    <definedName name="at">'[15]%tase'!#REF!</definedName>
    <definedName name="atk">[2]gl!$E$175</definedName>
    <definedName name="au">'[15]%tase'!#REF!</definedName>
    <definedName name="auah">#REF!</definedName>
    <definedName name="av">'[15]%tase'!#REF!</definedName>
    <definedName name="avfsd">[2]gl!$E$237</definedName>
    <definedName name="aw">'[15]%tase'!#REF!</definedName>
    <definedName name="ax">'[15]%tase'!#REF!</definedName>
    <definedName name="ay">'[15]%tase'!#REF!</definedName>
    <definedName name="az">'[15]%tase'!#REF!</definedName>
    <definedName name="B" localSheetId="22" hidden="1">{#N/A,#N/A,FALSE,"Aging Summary";#N/A,#N/A,FALSE,"Ratio Analysis";#N/A,#N/A,FALSE,"Test 120 Day Accts";#N/A,#N/A,FALSE,"Tickmarks"}</definedName>
    <definedName name="B" localSheetId="14" hidden="1">{#N/A,#N/A,FALSE,"Aging Summary";#N/A,#N/A,FALSE,"Ratio Analysis";#N/A,#N/A,FALSE,"Test 120 Day Accts";#N/A,#N/A,FALSE,"Tickmarks"}</definedName>
    <definedName name="B" localSheetId="15" hidden="1">{#N/A,#N/A,FALSE,"Aging Summary";#N/A,#N/A,FALSE,"Ratio Analysis";#N/A,#N/A,FALSE,"Test 120 Day Accts";#N/A,#N/A,FALSE,"Tickmarks"}</definedName>
    <definedName name="B" localSheetId="16" hidden="1">{#N/A,#N/A,FALSE,"Aging Summary";#N/A,#N/A,FALSE,"Ratio Analysis";#N/A,#N/A,FALSE,"Test 120 Day Accts";#N/A,#N/A,FALSE,"Tickmarks"}</definedName>
    <definedName name="B" localSheetId="17" hidden="1">{#N/A,#N/A,FALSE,"Aging Summary";#N/A,#N/A,FALSE,"Ratio Analysis";#N/A,#N/A,FALSE,"Test 120 Day Accts";#N/A,#N/A,FALSE,"Tickmarks"}</definedName>
    <definedName name="B" localSheetId="23" hidden="1">{#N/A,#N/A,FALSE,"Aging Summary";#N/A,#N/A,FALSE,"Ratio Analysis";#N/A,#N/A,FALSE,"Test 120 Day Accts";#N/A,#N/A,FALSE,"Tickmarks"}</definedName>
    <definedName name="B" hidden="1">{#N/A,#N/A,FALSE,"Aging Summary";#N/A,#N/A,FALSE,"Ratio Analysis";#N/A,#N/A,FALSE,"Test 120 Day Accts";#N/A,#N/A,FALSE,"Tickmarks"}</definedName>
    <definedName name="B_Gaji">#REF!</definedName>
    <definedName name="ba">#REF!</definedName>
    <definedName name="BalanceSheet">#REF!</definedName>
    <definedName name="BALI">#REF!</definedName>
    <definedName name="Bank_AG">#REF!</definedName>
    <definedName name="Bank_ASPAC">#REF!</definedName>
    <definedName name="Bank_BCA">#REF!</definedName>
    <definedName name="Base_13">#REF!</definedName>
    <definedName name="Base_15">#REF!</definedName>
    <definedName name="Base_18">#REF!</definedName>
    <definedName name="Base_23">#REF!</definedName>
    <definedName name="Base_26">#REF!</definedName>
    <definedName name="Base_38">#REF!</definedName>
    <definedName name="Base_7">#REF!</definedName>
    <definedName name="bb">'[15]%tase'!#REF!</definedName>
    <definedName name="BBD5080DB">[24]KB!$E$3035:$E$3093</definedName>
    <definedName name="BBD5080Kr">[24]KB!$F$3035:$F$3093</definedName>
    <definedName name="BBD5210Db">[24]KB!$E$2829:$E$3032</definedName>
    <definedName name="BBD5210Kr">[24]KB!$F$2829:$F$3032</definedName>
    <definedName name="BBDUSDB">[24]KB!$E$3095:$E$3135</definedName>
    <definedName name="BBDUSKr">[24]KB!$F$3095:$F$3135</definedName>
    <definedName name="bc">'[15]%tase'!#REF!</definedName>
    <definedName name="bd">'[15]%tase'!#REF!</definedName>
    <definedName name="BDN">#REF!</definedName>
    <definedName name="be">'[15]%tase'!#REF!</definedName>
    <definedName name="bearbeiter">#REF!</definedName>
    <definedName name="Beban_Administrasi_bank">#REF!</definedName>
    <definedName name="Beban_Pajak">#REF!</definedName>
    <definedName name="Bensin">#REF!</definedName>
    <definedName name="bf">'[15]%tase'!#REF!</definedName>
    <definedName name="bfhbfhbf">#REF!</definedName>
    <definedName name="bg">'[15]%tase'!#REF!</definedName>
    <definedName name="bh">'[15]%tase'!#REF!</definedName>
    <definedName name="Biaya">#REF!</definedName>
    <definedName name="biaya_asuransi">[25]NERACA!#REF!</definedName>
    <definedName name="BIAYA_ASURANSI_">[8]NERACA!#REF!</definedName>
    <definedName name="BIAYA_DIBAYAR_D">[8]NERACA!#REF!</definedName>
    <definedName name="bindefrist">#REF!</definedName>
    <definedName name="bins1">[2]gl!$E$304</definedName>
    <definedName name="bins2">#REF!</definedName>
    <definedName name="bintb1">[2]gl!$E$219</definedName>
    <definedName name="bintb2">[2]gl!$E$225</definedName>
    <definedName name="bintinv">[14]Sheet2!$E$202</definedName>
    <definedName name="bintoth">#REF!</definedName>
    <definedName name="bj">'[15]%tase'!#REF!</definedName>
    <definedName name="bk">'[15]%tase'!#REF!</definedName>
    <definedName name="bl">'[15]%tase'!#REF!</definedName>
    <definedName name="BLN" localSheetId="22">'[20]Atur Laporan'!$D$9</definedName>
    <definedName name="BLN" localSheetId="14">'[20]Atur Laporan'!$D$9</definedName>
    <definedName name="BLN" localSheetId="15">'[20]Atur Laporan'!$D$9</definedName>
    <definedName name="BLN" localSheetId="16">'[20]Atur Laporan'!$D$9</definedName>
    <definedName name="BLN" localSheetId="17">'[20]Atur Laporan'!$D$9</definedName>
    <definedName name="BLN" localSheetId="12">'[20]Atur Laporan'!$D$9</definedName>
    <definedName name="BLN" localSheetId="13">'[20]Atur Laporan'!$D$9</definedName>
    <definedName name="BLN" localSheetId="18">'[20]Atur Laporan'!$D$9</definedName>
    <definedName name="BLN" localSheetId="23">'[21]Atur Laporan'!$D$9</definedName>
    <definedName name="BLN" localSheetId="0">User!#REF!</definedName>
    <definedName name="BLN">'Atur Laporan'!$D$9</definedName>
    <definedName name="bm">'[15]%tase'!#REF!</definedName>
    <definedName name="bn">'[15]%tase'!#REF!</definedName>
    <definedName name="BNI">#REF!</definedName>
    <definedName name="both">[2]gl!$E$200</definedName>
    <definedName name="BP_23">[26]BP1_23!#REF!</definedName>
    <definedName name="bpd">#REF!</definedName>
    <definedName name="bsewa">[2]gl!$E$328</definedName>
    <definedName name="bswip">#REF!</definedName>
    <definedName name="budbinj">#REF!</definedName>
    <definedName name="BUKU">#REF!</definedName>
    <definedName name="Bunga_Leasing">#REF!</definedName>
    <definedName name="Burden">#REF!</definedName>
    <definedName name="By_Dibayar_Dimuka">#REF!</definedName>
    <definedName name="By_YMH_Dibayar">#REF!</definedName>
    <definedName name="C_">#REF!</definedName>
    <definedName name="CA">'[15]%tase'!#REF!</definedName>
    <definedName name="CAB">[27]UNITPRICE!#REF!</definedName>
    <definedName name="CapacityBBSbeg">#REF!</definedName>
    <definedName name="CapacityBBSend">#REF!</definedName>
    <definedName name="CapacityCObeg">#REF!</definedName>
    <definedName name="CapacityCOend">#REF!</definedName>
    <definedName name="CapacityNMPbeg">#REF!</definedName>
    <definedName name="CapacityNMPend">#REF!</definedName>
    <definedName name="CapacityNWSbeg">#REF!</definedName>
    <definedName name="CapacityNWSend">#REF!</definedName>
    <definedName name="CapacityPMRbeg">#REF!</definedName>
    <definedName name="CapacityPMRend">#REF!</definedName>
    <definedName name="CapacityRASbeg">#REF!</definedName>
    <definedName name="CapacityRASend">#REF!</definedName>
    <definedName name="CapacityYear0">#REF!</definedName>
    <definedName name="CaseEnd">#REF!</definedName>
    <definedName name="CaseStart">#REF!</definedName>
    <definedName name="Casfl01" localSheetId="22" hidden="1">{#N/A,#N/A,FALSE,"Aging Summary";#N/A,#N/A,FALSE,"Ratio Analysis";#N/A,#N/A,FALSE,"Test 120 Day Accts";#N/A,#N/A,FALSE,"Tickmarks"}</definedName>
    <definedName name="Casfl01" localSheetId="14" hidden="1">{#N/A,#N/A,FALSE,"Aging Summary";#N/A,#N/A,FALSE,"Ratio Analysis";#N/A,#N/A,FALSE,"Test 120 Day Accts";#N/A,#N/A,FALSE,"Tickmarks"}</definedName>
    <definedName name="Casfl01" localSheetId="15" hidden="1">{#N/A,#N/A,FALSE,"Aging Summary";#N/A,#N/A,FALSE,"Ratio Analysis";#N/A,#N/A,FALSE,"Test 120 Day Accts";#N/A,#N/A,FALSE,"Tickmarks"}</definedName>
    <definedName name="Casfl01" localSheetId="16" hidden="1">{#N/A,#N/A,FALSE,"Aging Summary";#N/A,#N/A,FALSE,"Ratio Analysis";#N/A,#N/A,FALSE,"Test 120 Day Accts";#N/A,#N/A,FALSE,"Tickmarks"}</definedName>
    <definedName name="Casfl01" localSheetId="17" hidden="1">{#N/A,#N/A,FALSE,"Aging Summary";#N/A,#N/A,FALSE,"Ratio Analysis";#N/A,#N/A,FALSE,"Test 120 Day Accts";#N/A,#N/A,FALSE,"Tickmarks"}</definedName>
    <definedName name="Casfl01" localSheetId="23" hidden="1">{#N/A,#N/A,FALSE,"Aging Summary";#N/A,#N/A,FALSE,"Ratio Analysis";#N/A,#N/A,FALSE,"Test 120 Day Accts";#N/A,#N/A,FALSE,"Tickmarks"}</definedName>
    <definedName name="Casfl01" hidden="1">{#N/A,#N/A,FALSE,"Aging Summary";#N/A,#N/A,FALSE,"Ratio Analysis";#N/A,#N/A,FALSE,"Test 120 Day Accts";#N/A,#N/A,FALSE,"Tickmarks"}</definedName>
    <definedName name="CashFlowReport">#REF!</definedName>
    <definedName name="catatan">#REF!</definedName>
    <definedName name="CB">'[15]%tase'!#REF!</definedName>
    <definedName name="cc">'[13]%TASE'!$AI$47</definedName>
    <definedName name="cccccc">[14]Sheet2!$E$202</definedName>
    <definedName name="CD">'[15]%tase'!#REF!</definedName>
    <definedName name="CE">'[15]%tase'!#REF!</definedName>
    <definedName name="CEPTBase">#REF!</definedName>
    <definedName name="ceptinc">#REF!</definedName>
    <definedName name="CETAK">[1]Isian!#REF!</definedName>
    <definedName name="CETAK1">[1]Isian!#REF!</definedName>
    <definedName name="CETAK1A">[1]Isian!#REF!</definedName>
    <definedName name="CF">'[15]%tase'!#REF!</definedName>
    <definedName name="CG">'[15]%tase'!#REF!</definedName>
    <definedName name="CH">'[15]%tase'!#REF!</definedName>
    <definedName name="ChartOfAccount">#REF!</definedName>
    <definedName name="CI">'[15]%tase'!#REF!</definedName>
    <definedName name="CityLink_tab">#REF!</definedName>
    <definedName name="CJ">'[15]%tase'!#REF!</definedName>
    <definedName name="CK">#REF!</definedName>
    <definedName name="CL">'[15]%tase'!#REF!</definedName>
    <definedName name="CM">'[15]%tase'!#REF!</definedName>
    <definedName name="CN">'[15]%tase'!#REF!</definedName>
    <definedName name="CO">'[15]%tase'!#REF!</definedName>
    <definedName name="COA">[28]COA!$B$8:$E$2480</definedName>
    <definedName name="CODREK">#REF!</definedName>
    <definedName name="ColorArea">#REF!</definedName>
    <definedName name="cosy_Antenna_1">[29]COSY!$J$93</definedName>
    <definedName name="cosy_Antenna_2">[29]COSY!$L$93</definedName>
    <definedName name="cosy_Antenna_3">[29]COSY!$N$93</definedName>
    <definedName name="cosy_Antenna_4">[29]COSY!$P$93</definedName>
    <definedName name="cosy_Antenna_5">[29]COSY!$R$93</definedName>
    <definedName name="cosy_Civil_1">[29]COSY!$J$109</definedName>
    <definedName name="cosy_Civil_2">[29]COSY!$L$109</definedName>
    <definedName name="cosy_Civil_3">[29]COSY!$N$109</definedName>
    <definedName name="cosy_Civil_4">[29]COSY!$P$109</definedName>
    <definedName name="cosy_Civil_5">[29]COSY!$R$109</definedName>
    <definedName name="cosy_Instmat_1">[29]COSY!$J$103</definedName>
    <definedName name="cosy_Instmat_2">[29]COSY!$L$103</definedName>
    <definedName name="cosy_Instmat_3">[29]COSY!$N$103</definedName>
    <definedName name="cosy_Instmat_4">[29]COSY!$P$103</definedName>
    <definedName name="cosy_Instmat_5">[29]COSY!$R$103</definedName>
    <definedName name="cosy_Other_1">[29]COSY!$J$123</definedName>
    <definedName name="cosy_Other_2">[29]COSY!$L$123</definedName>
    <definedName name="cosy_Other_3">[29]COSY!$N$123</definedName>
    <definedName name="cosy_Other_4">[29]COSY!$P$123</definedName>
    <definedName name="cosy_Other_5">[29]COSY!$R$123</definedName>
    <definedName name="cosy_Power_1">[29]COSY!$J$65</definedName>
    <definedName name="cosy_Power_2">[29]COSY!$L$65</definedName>
    <definedName name="cosy_Power_3">[29]COSY!$N$65</definedName>
    <definedName name="cosy_Power_4">[29]COSY!$P$65</definedName>
    <definedName name="cosy_Power_5">[29]COSY!$R$65</definedName>
    <definedName name="cosy_Tools_1">[29]COSY!$J$117</definedName>
    <definedName name="cosy_Tools_2">[29]COSY!$L$117</definedName>
    <definedName name="cosy_Tools_3">[29]COSY!$N$117</definedName>
    <definedName name="cosy_Tools_4">[29]COSY!$P$117</definedName>
    <definedName name="cosy_Tools_5">[29]COSY!$R$117</definedName>
    <definedName name="cosy_Total_1">[29]COSY!$J$125</definedName>
    <definedName name="cosy_Total_2">[29]COSY!$L$125</definedName>
    <definedName name="cosy_Total_3">[29]COSY!$N$125</definedName>
    <definedName name="cosy_Total_4">[29]COSY!$P$125</definedName>
    <definedName name="cosy_Total_5">[29]COSY!$R$125</definedName>
    <definedName name="CP">'[15]%tase'!#REF!</definedName>
    <definedName name="CQ">'[15]%tase'!#REF!</definedName>
    <definedName name="CR">'[13]%TASE'!$AI$114</definedName>
    <definedName name="_xlnm.Criteria">#REF!</definedName>
    <definedName name="CS">'[13]%TASE'!$AI$115</definedName>
    <definedName name="CT">[1]Isian!#REF!</definedName>
    <definedName name="CU">'[13]%TASE'!$AI$117</definedName>
    <definedName name="cuader">#REF!</definedName>
    <definedName name="cukabel">#REF!</definedName>
    <definedName name="Customer">#REF!</definedName>
    <definedName name="CV">'[13]%TASE'!$AI$118</definedName>
    <definedName name="CX">'[13]%TASE'!$AI$119</definedName>
    <definedName name="CY">'[13]%TASE'!$AI$120</definedName>
    <definedName name="CZ">'[13]%TASE'!$AI$121</definedName>
    <definedName name="d">'[15]%tase'!#REF!</definedName>
    <definedName name="DAF_AKUN" localSheetId="22">[20]Akun!$A:$G</definedName>
    <definedName name="DAF_AKUN" localSheetId="14">[20]Akun!$A:$G</definedName>
    <definedName name="DAF_AKUN" localSheetId="15">[20]Akun!$A:$G</definedName>
    <definedName name="DAF_AKUN" localSheetId="16">[20]Akun!$A:$G</definedName>
    <definedName name="DAF_AKUN" localSheetId="17">[20]Akun!$A:$G</definedName>
    <definedName name="DAF_AKUN" localSheetId="12">[20]Akun!$A:$G</definedName>
    <definedName name="DAF_AKUN" localSheetId="13">[20]Akun!$A:$G</definedName>
    <definedName name="DAF_AKUN" localSheetId="18">[20]Akun!$A:$G</definedName>
    <definedName name="DAF_AKUN" localSheetId="23">[21]Akun!$A:$G</definedName>
    <definedName name="DAF_AKUN">Akun!$A:$G</definedName>
    <definedName name="Daf_isi">#REF!</definedName>
    <definedName name="DAF_KODE" localSheetId="22">[20]Kode!$A:$D</definedName>
    <definedName name="DAF_KODE" localSheetId="14">[20]Kode!$A:$D</definedName>
    <definedName name="DAF_KODE" localSheetId="15">[20]Kode!$A:$D</definedName>
    <definedName name="DAF_KODE" localSheetId="16">[20]Kode!$A:$D</definedName>
    <definedName name="DAF_KODE" localSheetId="17">[20]Kode!$A:$D</definedName>
    <definedName name="DAF_KODE" localSheetId="12">[20]Kode!$A:$D</definedName>
    <definedName name="DAF_KODE" localSheetId="13">[20]Kode!$A:$D</definedName>
    <definedName name="DAF_KODE" localSheetId="18">[20]Kode!$A:$D</definedName>
    <definedName name="DAF_KODE" localSheetId="23">[21]Kode!$A:$D</definedName>
    <definedName name="DAF_KODE">Kode!$A:$D</definedName>
    <definedName name="Daftar_Omset">#REF!</definedName>
    <definedName name="DANAMON">#REF!</definedName>
    <definedName name="DANAMON_LK">'[30]Danamon LK'!#REF!</definedName>
    <definedName name="danamon01">#REF!</definedName>
    <definedName name="dapur">[2]gl!$E$144</definedName>
    <definedName name="Data">#REF!</definedName>
    <definedName name="Data_21">#REF!</definedName>
    <definedName name="Data_23">#REF!</definedName>
    <definedName name="Data_FP">#REF!</definedName>
    <definedName name="Data_SSP">#REF!</definedName>
    <definedName name="data01">[31]Data_Umum!#REF!</definedName>
    <definedName name="DATA1">#REF!</definedName>
    <definedName name="DATA10">#REF!</definedName>
    <definedName name="DATA11">#REF!</definedName>
    <definedName name="DATA12">#REF!</definedName>
    <definedName name="DATA2">#REF!</definedName>
    <definedName name="Data23_2">#REF!</definedName>
    <definedName name="_xlnm.Database">#REF!</definedName>
    <definedName name="DataUmum">[32]Data_Umum!#REF!</definedName>
    <definedName name="DB">'[13]%TASE'!$AI$123</definedName>
    <definedName name="DC">'[13]%TASE'!$AI$124</definedName>
    <definedName name="dd" localSheetId="22" hidden="1">{#N/A,#N/A,FALSE,"Aging Summary";#N/A,#N/A,FALSE,"Ratio Analysis";#N/A,#N/A,FALSE,"Test 120 Day Accts";#N/A,#N/A,FALSE,"Tickmarks"}</definedName>
    <definedName name="dd" localSheetId="14" hidden="1">{#N/A,#N/A,FALSE,"Aging Summary";#N/A,#N/A,FALSE,"Ratio Analysis";#N/A,#N/A,FALSE,"Test 120 Day Accts";#N/A,#N/A,FALSE,"Tickmarks"}</definedName>
    <definedName name="dd" localSheetId="15" hidden="1">{#N/A,#N/A,FALSE,"Aging Summary";#N/A,#N/A,FALSE,"Ratio Analysis";#N/A,#N/A,FALSE,"Test 120 Day Accts";#N/A,#N/A,FALSE,"Tickmarks"}</definedName>
    <definedName name="dd" localSheetId="16" hidden="1">{#N/A,#N/A,FALSE,"Aging Summary";#N/A,#N/A,FALSE,"Ratio Analysis";#N/A,#N/A,FALSE,"Test 120 Day Accts";#N/A,#N/A,FALSE,"Tickmarks"}</definedName>
    <definedName name="dd" localSheetId="17" hidden="1">{#N/A,#N/A,FALSE,"Aging Summary";#N/A,#N/A,FALSE,"Ratio Analysis";#N/A,#N/A,FALSE,"Test 120 Day Accts";#N/A,#N/A,FALSE,"Tickmarks"}</definedName>
    <definedName name="dd" localSheetId="23" hidden="1">{#N/A,#N/A,FALSE,"Aging Summary";#N/A,#N/A,FALSE,"Ratio Analysis";#N/A,#N/A,FALSE,"Test 120 Day Accts";#N/A,#N/A,FALSE,"Tickmarks"}</definedName>
    <definedName name="dd" hidden="1">{#N/A,#N/A,FALSE,"Aging Summary";#N/A,#N/A,FALSE,"Ratio Analysis";#N/A,#N/A,FALSE,"Test 120 Day Accts";#N/A,#N/A,FALSE,"Tickmarks"}</definedName>
    <definedName name="DE">'[13]%TASE'!$AI$126</definedName>
    <definedName name="dec" hidden="1">#REF!</definedName>
    <definedName name="DeptProc_v">[33]MENU!$E$19</definedName>
    <definedName name="DeptProcName_v">[33]MENU!$G$19</definedName>
    <definedName name="DF">'[13]%TASE'!$AI$127</definedName>
    <definedName name="dfghfgf" hidden="1">#REF!</definedName>
    <definedName name="dfjhgdjh">#REF!</definedName>
    <definedName name="dfjhgfh">#REF!</definedName>
    <definedName name="dfjhgfjh">#REF!</definedName>
    <definedName name="dfuisghruhsdf">#REF!</definedName>
    <definedName name="DG">'[13]%TASE'!$AI$128</definedName>
    <definedName name="dghgjhhg">#REF!</definedName>
    <definedName name="dghydgsuifhsi">'[19]%tase'!#REF!</definedName>
    <definedName name="dgjghj">#REF!</definedName>
    <definedName name="DH">'[13]%TASE'!$AI$129</definedName>
    <definedName name="DI">'[13]%TASE'!$AI$130</definedName>
    <definedName name="dina" localSheetId="22" hidden="1">{#N/A,#N/A,FALSE,"Aging Summary";#N/A,#N/A,FALSE,"Ratio Analysis";#N/A,#N/A,FALSE,"Test 120 Day Accts";#N/A,#N/A,FALSE,"Tickmarks"}</definedName>
    <definedName name="dina" localSheetId="14" hidden="1">{#N/A,#N/A,FALSE,"Aging Summary";#N/A,#N/A,FALSE,"Ratio Analysis";#N/A,#N/A,FALSE,"Test 120 Day Accts";#N/A,#N/A,FALSE,"Tickmarks"}</definedName>
    <definedName name="dina" localSheetId="15" hidden="1">{#N/A,#N/A,FALSE,"Aging Summary";#N/A,#N/A,FALSE,"Ratio Analysis";#N/A,#N/A,FALSE,"Test 120 Day Accts";#N/A,#N/A,FALSE,"Tickmarks"}</definedName>
    <definedName name="dina" localSheetId="16" hidden="1">{#N/A,#N/A,FALSE,"Aging Summary";#N/A,#N/A,FALSE,"Ratio Analysis";#N/A,#N/A,FALSE,"Test 120 Day Accts";#N/A,#N/A,FALSE,"Tickmarks"}</definedName>
    <definedName name="dina" localSheetId="17" hidden="1">{#N/A,#N/A,FALSE,"Aging Summary";#N/A,#N/A,FALSE,"Ratio Analysis";#N/A,#N/A,FALSE,"Test 120 Day Accts";#N/A,#N/A,FALSE,"Tickmarks"}</definedName>
    <definedName name="dina" localSheetId="23" hidden="1">{#N/A,#N/A,FALSE,"Aging Summary";#N/A,#N/A,FALSE,"Ratio Analysis";#N/A,#N/A,FALSE,"Test 120 Day Accts";#N/A,#N/A,FALSE,"Tickmarks"}</definedName>
    <definedName name="dina" hidden="1">{#N/A,#N/A,FALSE,"Aging Summary";#N/A,#N/A,FALSE,"Ratio Analysis";#N/A,#N/A,FALSE,"Test 120 Day Accts";#N/A,#N/A,FALSE,"Tickmarks"}</definedName>
    <definedName name="DISC">[34]UNITPRICE!#REF!</definedName>
    <definedName name="DISC_Q">'[35]ASS-UNIT'!#REF!</definedName>
    <definedName name="Divisi">#REF!</definedName>
    <definedName name="DJ">'[13]%TASE'!$AI$131</definedName>
    <definedName name="DK">'[13]%TASE'!$AI$132</definedName>
    <definedName name="dkvbndc">#REF!</definedName>
    <definedName name="DL">'[13]%TASE'!$AI$133</definedName>
    <definedName name="DM">'[13]%TASE'!$AI$134</definedName>
    <definedName name="DN">'[13]%TASE'!$AI$135</definedName>
    <definedName name="DO">'[13]%TASE'!$AI$136</definedName>
    <definedName name="DP">'[13]%TASE'!$AI$137</definedName>
    <definedName name="DQ">'[13]%TASE'!$AI$138</definedName>
    <definedName name="DR">'[13]%TASE'!$AI$139</definedName>
    <definedName name="DS">'[13]%TASE'!$AI$140</definedName>
    <definedName name="DSVSA">[2]gl!$E$304</definedName>
    <definedName name="DSXBase">#REF!</definedName>
    <definedName name="dsxinc">#REF!</definedName>
    <definedName name="DT">'[13]%TASE'!$AI$141</definedName>
    <definedName name="DU">'[13]%TASE'!$AI$142</definedName>
    <definedName name="DV">'[13]%TASE'!$AI$143</definedName>
    <definedName name="DVD">#REF!</definedName>
    <definedName name="DW">'[13]%TASE'!$AI$144</definedName>
    <definedName name="DX">'[13]%TASE'!$AI$145</definedName>
    <definedName name="DY">'[13]%TASE'!$AI$146</definedName>
    <definedName name="DZ">'[13]%TASE'!$AI$147</definedName>
    <definedName name="e">#REF!</definedName>
    <definedName name="EB">'[13]%TASE'!$AI$149</definedName>
    <definedName name="EC">'[13]%TASE'!$AI$150</definedName>
    <definedName name="ED">'[13]%TASE'!$AI$151</definedName>
    <definedName name="ee">[36]DbRp!$B$2:$I$10</definedName>
    <definedName name="EF">'[13]%TASE'!$AI$152</definedName>
    <definedName name="EG">'[13]%TASE'!$AI$153</definedName>
    <definedName name="EH">'[13]%TASE'!$AI$154</definedName>
    <definedName name="EI">'[13]%TASE'!$AI$155</definedName>
    <definedName name="EJ">'[13]%TASE'!$AI$156</definedName>
    <definedName name="EK">'[13]%TASE'!$AI$157</definedName>
    <definedName name="EL">'[13]%TASE'!$AI$158</definedName>
    <definedName name="EM">'[13]%TASE'!$AI$159</definedName>
    <definedName name="EN">'[13]%TASE'!$AI$160</definedName>
    <definedName name="enam">#REF!</definedName>
    <definedName name="endingar">#REF!</definedName>
    <definedName name="EO">'[13]%TASE'!$AI$161</definedName>
    <definedName name="EP">'[13]%TASE'!$AI$162</definedName>
    <definedName name="EQ">'[13]%TASE'!$AI$163</definedName>
    <definedName name="ER">'[13]%TASE'!$AI$164</definedName>
    <definedName name="ES">'[13]%TASE'!$AI$165</definedName>
    <definedName name="ET">'[13]%TASE'!$AI$166</definedName>
    <definedName name="EU">'[13]%TASE'!$AI$167</definedName>
    <definedName name="euro_rp">7400</definedName>
    <definedName name="EV">'[13]%TASE'!$AI$168</definedName>
    <definedName name="Excel_BuiltIn_Print_Area">#REF!</definedName>
    <definedName name="Excel_BuiltIn_Print_Area_0">#REF!</definedName>
    <definedName name="Excel_BuiltIn_Print_Area_1">#REF!</definedName>
    <definedName name="Excel_BuiltIn_Print_Area_2">#REF!</definedName>
    <definedName name="Excel_BuiltIn_Print_Area_3">#REF!</definedName>
    <definedName name="Excel_BuiltIn_Print_Area_6">#REF!</definedName>
    <definedName name="Excel_BuiltIn_Print_Area_7">#REF!</definedName>
    <definedName name="Excel_BuiltIn_Print_Area_8">#REF!</definedName>
    <definedName name="Excel_BuiltIn_Print_Titles">#REF!</definedName>
    <definedName name="excl">#REF!</definedName>
    <definedName name="ExternalService">#REF!</definedName>
    <definedName name="_xlnm.Extract">#REF!</definedName>
    <definedName name="f">'[15]%tase'!#REF!</definedName>
    <definedName name="FA">'[13]%TASE'!$AI$169</definedName>
    <definedName name="FB">'[13]%TASE'!$AI$170</definedName>
    <definedName name="FC">'[13]%TASE'!$AI$171</definedName>
    <definedName name="FD">'[13]%TASE'!$AI$172</definedName>
    <definedName name="fdjgfjgh">#REF!</definedName>
    <definedName name="fdjhgj">#REF!</definedName>
    <definedName name="FE">'[13]%TASE'!$AI$173</definedName>
    <definedName name="FF">'[13]%TASE'!$AI$174</definedName>
    <definedName name="FG">'[13]%TASE'!$AI$175</definedName>
    <definedName name="FGHG">#REF!</definedName>
    <definedName name="fghgf">#REF!</definedName>
    <definedName name="fghgfh">#REF!</definedName>
    <definedName name="fghjgfjh">#REF!</definedName>
    <definedName name="fgjhgj">#REF!</definedName>
    <definedName name="fgjhgjh">#REF!</definedName>
    <definedName name="fgkd">[37]BP1_23!#REF!</definedName>
    <definedName name="FH">'[13]%TASE'!$AI$176</definedName>
    <definedName name="fhfjfg">#REF!</definedName>
    <definedName name="fhgvj">[14]Sheet2!$E$239</definedName>
    <definedName name="FI">'[13]%TASE'!$AI$177</definedName>
    <definedName name="Final">#REF!</definedName>
    <definedName name="FinanceYear0">#REF!</definedName>
    <definedName name="FIS_CU">[38]ASUNSUB1!#REF!</definedName>
    <definedName name="FixedAssets">#REF!</definedName>
    <definedName name="FJ">'[13]%TASE'!$AI$178</definedName>
    <definedName name="fjhgjh">#REF!</definedName>
    <definedName name="FK">'[13]%TASE'!$AI$179</definedName>
    <definedName name="FL">'[13]%TASE'!$AI$180</definedName>
    <definedName name="FM">'[13]%TASE'!$AI$181</definedName>
    <definedName name="FN">'[13]%TASE'!$AI$182</definedName>
    <definedName name="FO">'[13]%TASE'!$AI$183</definedName>
    <definedName name="FOB_CIF">#REF!</definedName>
    <definedName name="FP">'[13]%TASE'!$AI$184</definedName>
    <definedName name="FQ">'[13]%TASE'!$AI$185</definedName>
    <definedName name="FR">'[13]%TASE'!$AI$186</definedName>
    <definedName name="FS">'[13]%TASE'!$AI$187</definedName>
    <definedName name="FT">'[13]%TASE'!$AI$188</definedName>
    <definedName name="fu">'[13]%TASE'!$AI$189</definedName>
    <definedName name="fv">'[13]%TASE'!$AI$190</definedName>
    <definedName name="fw">'[13]%TASE'!$AI$191</definedName>
    <definedName name="fx">'[13]%TASE'!$AI$192</definedName>
    <definedName name="fy">'[13]%TASE'!$AI$193</definedName>
    <definedName name="fz">'[13]%TASE'!$AI$194</definedName>
    <definedName name="g">'[15]%tase'!#REF!</definedName>
    <definedName name="ga">'[13]%TASE'!$AI$195</definedName>
    <definedName name="Gaji">#REF!</definedName>
    <definedName name="gc">'[13]%TASE'!$AI$197</definedName>
    <definedName name="gd">'[13]%TASE'!$AI$198</definedName>
    <definedName name="ge">'[13]%TASE'!$AI$200</definedName>
    <definedName name="Genius_98.2">#REF!</definedName>
    <definedName name="GeniusVersion">"98.2.0"</definedName>
    <definedName name="gf">'[13]%TASE'!$AI$199</definedName>
    <definedName name="gfdghdg">#REF!</definedName>
    <definedName name="gfhgfj">#REF!</definedName>
    <definedName name="gfhgh">#REF!</definedName>
    <definedName name="gfjdgh">[7]BP1_23!#REF!</definedName>
    <definedName name="gfjdghjg">#REF!</definedName>
    <definedName name="gfjghjgh">#REF!</definedName>
    <definedName name="gfjhg">#REF!</definedName>
    <definedName name="gfjhgfjgh">#REF!</definedName>
    <definedName name="gfjhgj">#REF!</definedName>
    <definedName name="gfjhgjghd">#REF!</definedName>
    <definedName name="gfjhgjh">#REF!</definedName>
    <definedName name="gfjhgjhj">#REF!</definedName>
    <definedName name="gg">'[13]%TASE'!$AI$201</definedName>
    <definedName name="ghgfjhgf">#REF!</definedName>
    <definedName name="ghgjhg">#REF!</definedName>
    <definedName name="ghj">[39]FKT_PJK!#REF!</definedName>
    <definedName name="GI">'[13]%TASE'!$AI$202</definedName>
    <definedName name="GJ">'[13]%TASE'!$AI$203</definedName>
    <definedName name="gjgh" hidden="1">#REF!</definedName>
    <definedName name="gjghgj">#REF!</definedName>
    <definedName name="gjlkjkl">#REF!</definedName>
    <definedName name="GK">'[13]%TASE'!$AI$204</definedName>
    <definedName name="GL">'[13]%TASE'!$AI$205</definedName>
    <definedName name="GM">'[13]%TASE'!$AI$206</definedName>
    <definedName name="GN">'[13]%TASE'!$AI$207</definedName>
    <definedName name="GO">'[13]%TASE'!$AI$208</definedName>
    <definedName name="GP">'[13]%TASE'!$AI$209</definedName>
    <definedName name="GQ">'[13]%TASE'!$AI$210</definedName>
    <definedName name="GR">'[13]%TASE'!$AI$211</definedName>
    <definedName name="GS">'[13]%TASE'!$AI$212</definedName>
    <definedName name="GU">'[13]%TASE'!$AI$214</definedName>
    <definedName name="GV">'[13]%TASE'!$AI$215</definedName>
    <definedName name="gvsdhf">#REF!</definedName>
    <definedName name="GW">'[13]%TASE'!$AI$216</definedName>
    <definedName name="GX">'[13]%TASE'!$AI$217</definedName>
    <definedName name="GZ">'[13]%TASE'!$AI$218</definedName>
    <definedName name="h">'[15]%tase'!#REF!</definedName>
    <definedName name="HA">'[13]%TASE'!$AI$219</definedName>
    <definedName name="Hagabank">#REF!</definedName>
    <definedName name="HARGA_PEROLEHAN">[8]NERACA!#REF!</definedName>
    <definedName name="HARI">#REF!</definedName>
    <definedName name="Hari1">#REF!</definedName>
    <definedName name="Hari2">#REF!</definedName>
    <definedName name="HASIL01">#REF!</definedName>
    <definedName name="HASIL02">#REF!</definedName>
    <definedName name="HASIL03">#REF!</definedName>
    <definedName name="HB">'[13]%TASE'!$AI$220</definedName>
    <definedName name="HC">'[13]%TASE'!$AI$221</definedName>
    <definedName name="HD">'[13]%TASE'!$AI$222</definedName>
    <definedName name="hdhdfg">[40]SSP!$A$32</definedName>
    <definedName name="hdsfgjhsdf">#REF!</definedName>
    <definedName name="HE">'[13]%TASE'!$AI$223</definedName>
    <definedName name="HF">'[13]%TASE'!$AI$224</definedName>
    <definedName name="hfglfjkhfg">#REF!</definedName>
    <definedName name="hfgsdhfgdj">#REF!</definedName>
    <definedName name="HG">'[13]%TASE'!$AI$225</definedName>
    <definedName name="hgfd">[41]BP1_23!#REF!</definedName>
    <definedName name="hgjh">#REF!</definedName>
    <definedName name="HH">'[13]%TASE'!$AI$226</definedName>
    <definedName name="hi">'[15]%tase'!#REF!</definedName>
    <definedName name="hinv">[14]Sheet2!$E$239</definedName>
    <definedName name="hire" localSheetId="22" hidden="1">{#N/A,#N/A,FALSE,"Aging Summary";#N/A,#N/A,FALSE,"Ratio Analysis";#N/A,#N/A,FALSE,"Test 120 Day Accts";#N/A,#N/A,FALSE,"Tickmarks"}</definedName>
    <definedName name="hire" localSheetId="14" hidden="1">{#N/A,#N/A,FALSE,"Aging Summary";#N/A,#N/A,FALSE,"Ratio Analysis";#N/A,#N/A,FALSE,"Test 120 Day Accts";#N/A,#N/A,FALSE,"Tickmarks"}</definedName>
    <definedName name="hire" localSheetId="15" hidden="1">{#N/A,#N/A,FALSE,"Aging Summary";#N/A,#N/A,FALSE,"Ratio Analysis";#N/A,#N/A,FALSE,"Test 120 Day Accts";#N/A,#N/A,FALSE,"Tickmarks"}</definedName>
    <definedName name="hire" localSheetId="16" hidden="1">{#N/A,#N/A,FALSE,"Aging Summary";#N/A,#N/A,FALSE,"Ratio Analysis";#N/A,#N/A,FALSE,"Test 120 Day Accts";#N/A,#N/A,FALSE,"Tickmarks"}</definedName>
    <definedName name="hire" localSheetId="17" hidden="1">{#N/A,#N/A,FALSE,"Aging Summary";#N/A,#N/A,FALSE,"Ratio Analysis";#N/A,#N/A,FALSE,"Test 120 Day Accts";#N/A,#N/A,FALSE,"Tickmarks"}</definedName>
    <definedName name="hire" localSheetId="23" hidden="1">{#N/A,#N/A,FALSE,"Aging Summary";#N/A,#N/A,FALSE,"Ratio Analysis";#N/A,#N/A,FALSE,"Test 120 Day Accts";#N/A,#N/A,FALSE,"Tickmarks"}</definedName>
    <definedName name="hire" hidden="1">{#N/A,#N/A,FALSE,"Aging Summary";#N/A,#N/A,FALSE,"Ratio Analysis";#N/A,#N/A,FALSE,"Test 120 Day Accts";#N/A,#N/A,FALSE,"Tickmarks"}</definedName>
    <definedName name="HIT">#REF!</definedName>
    <definedName name="hitung">#REF!</definedName>
    <definedName name="hitung01">#REF!</definedName>
    <definedName name="hjfgdsh">[42]BP1_23!#REF!</definedName>
    <definedName name="hjkj">[43]SSP!$A$32</definedName>
    <definedName name="hjui">#REF!</definedName>
    <definedName name="hk">#REF!</definedName>
    <definedName name="HKDISC">[27]UNITPRICE!#REF!</definedName>
    <definedName name="HL">'[13]%TASE'!$AI$227</definedName>
    <definedName name="HM">'[13]%TASE'!$AI$228</definedName>
    <definedName name="HN">'[13]%TASE'!$AI$229</definedName>
    <definedName name="HO">'[13]%TASE'!$AI$230</definedName>
    <definedName name="home">#REF!</definedName>
    <definedName name="HP" localSheetId="22" hidden="1">{#N/A,#N/A,FALSE,"Aging Summary";#N/A,#N/A,FALSE,"Ratio Analysis";#N/A,#N/A,FALSE,"Test 120 Day Accts";#N/A,#N/A,FALSE,"Tickmarks"}</definedName>
    <definedName name="HP" localSheetId="14" hidden="1">{#N/A,#N/A,FALSE,"Aging Summary";#N/A,#N/A,FALSE,"Ratio Analysis";#N/A,#N/A,FALSE,"Test 120 Day Accts";#N/A,#N/A,FALSE,"Tickmarks"}</definedName>
    <definedName name="HP" localSheetId="15" hidden="1">{#N/A,#N/A,FALSE,"Aging Summary";#N/A,#N/A,FALSE,"Ratio Analysis";#N/A,#N/A,FALSE,"Test 120 Day Accts";#N/A,#N/A,FALSE,"Tickmarks"}</definedName>
    <definedName name="HP" localSheetId="16" hidden="1">{#N/A,#N/A,FALSE,"Aging Summary";#N/A,#N/A,FALSE,"Ratio Analysis";#N/A,#N/A,FALSE,"Test 120 Day Accts";#N/A,#N/A,FALSE,"Tickmarks"}</definedName>
    <definedName name="HP" localSheetId="17" hidden="1">{#N/A,#N/A,FALSE,"Aging Summary";#N/A,#N/A,FALSE,"Ratio Analysis";#N/A,#N/A,FALSE,"Test 120 Day Accts";#N/A,#N/A,FALSE,"Tickmarks"}</definedName>
    <definedName name="HP" localSheetId="23" hidden="1">{#N/A,#N/A,FALSE,"Aging Summary";#N/A,#N/A,FALSE,"Ratio Analysis";#N/A,#N/A,FALSE,"Test 120 Day Accts";#N/A,#N/A,FALSE,"Tickmarks"}</definedName>
    <definedName name="HP" hidden="1">{#N/A,#N/A,FALSE,"Aging Summary";#N/A,#N/A,FALSE,"Ratio Analysis";#N/A,#N/A,FALSE,"Test 120 Day Accts";#N/A,#N/A,FALSE,"Tickmarks"}</definedName>
    <definedName name="HPP_LK">#REF!</definedName>
    <definedName name="hpp_lk01">#REF!</definedName>
    <definedName name="HQ">'[13]%TASE'!$AI$232</definedName>
    <definedName name="HR">'[13]%TASE'!$AI$233</definedName>
    <definedName name="HS">'[13]%TASE'!$AI$234</definedName>
    <definedName name="HT">'[13]%TASE'!$AI$235</definedName>
    <definedName name="hu" localSheetId="22" hidden="1">{#N/A,#N/A,FALSE,"Aging Summary";#N/A,#N/A,FALSE,"Ratio Analysis";#N/A,#N/A,FALSE,"Test 120 Day Accts";#N/A,#N/A,FALSE,"Tickmarks"}</definedName>
    <definedName name="hu" localSheetId="14" hidden="1">{#N/A,#N/A,FALSE,"Aging Summary";#N/A,#N/A,FALSE,"Ratio Analysis";#N/A,#N/A,FALSE,"Test 120 Day Accts";#N/A,#N/A,FALSE,"Tickmarks"}</definedName>
    <definedName name="hu" localSheetId="15" hidden="1">{#N/A,#N/A,FALSE,"Aging Summary";#N/A,#N/A,FALSE,"Ratio Analysis";#N/A,#N/A,FALSE,"Test 120 Day Accts";#N/A,#N/A,FALSE,"Tickmarks"}</definedName>
    <definedName name="hu" localSheetId="16" hidden="1">{#N/A,#N/A,FALSE,"Aging Summary";#N/A,#N/A,FALSE,"Ratio Analysis";#N/A,#N/A,FALSE,"Test 120 Day Accts";#N/A,#N/A,FALSE,"Tickmarks"}</definedName>
    <definedName name="hu" localSheetId="17" hidden="1">{#N/A,#N/A,FALSE,"Aging Summary";#N/A,#N/A,FALSE,"Ratio Analysis";#N/A,#N/A,FALSE,"Test 120 Day Accts";#N/A,#N/A,FALSE,"Tickmarks"}</definedName>
    <definedName name="hu" localSheetId="23" hidden="1">{#N/A,#N/A,FALSE,"Aging Summary";#N/A,#N/A,FALSE,"Ratio Analysis";#N/A,#N/A,FALSE,"Test 120 Day Accts";#N/A,#N/A,FALSE,"Tickmarks"}</definedName>
    <definedName name="hu" hidden="1">{#N/A,#N/A,FALSE,"Aging Summary";#N/A,#N/A,FALSE,"Ratio Analysis";#N/A,#N/A,FALSE,"Test 120 Day Accts";#N/A,#N/A,FALSE,"Tickmarks"}</definedName>
    <definedName name="hush">#REF!</definedName>
    <definedName name="HUTANG_L_C">#REF!</definedName>
    <definedName name="Hutang_Lain_Lain">#REF!</definedName>
    <definedName name="Hutang_Usaha">#REF!</definedName>
    <definedName name="HV">'[13]%TASE'!$AI$237</definedName>
    <definedName name="hvdfgsnmfbsd">[42]BP1_23!#REF!</definedName>
    <definedName name="HW">'[13]%TASE'!$AI$238</definedName>
    <definedName name="i">'[15]%tase'!#REF!</definedName>
    <definedName name="IA">'[13]%TASE'!$AI$242</definedName>
    <definedName name="IB">'[13]%TASE'!$AI$243</definedName>
    <definedName name="IC">'[13]%TASE'!$AI$244</definedName>
    <definedName name="ID">'[13]%TASE'!$AI$245</definedName>
    <definedName name="IE">'[13]%TASE'!$AI$246</definedName>
    <definedName name="IF">'[13]%TASE'!$AI$247</definedName>
    <definedName name="IG">'[13]%TASE'!$AI$248</definedName>
    <definedName name="IH">'[13]%TASE'!$AI$249</definedName>
    <definedName name="II">'[13]%TASE'!$AI$250</definedName>
    <definedName name="IJ">'[13]%TASE'!$AI$251</definedName>
    <definedName name="ijdfgjksfg">#REF!</definedName>
    <definedName name="IK">'[13]%TASE'!$AI$252</definedName>
    <definedName name="IL">'[13]%TASE'!$AI$253</definedName>
    <definedName name="ILAL">[18]GL!$E$68</definedName>
    <definedName name="IM">'[13]%TASE'!$AI$254</definedName>
    <definedName name="IMPUC">'[35]ASS-UNIT'!#REF!</definedName>
    <definedName name="IN">'[13]%TASE'!$AI$255</definedName>
    <definedName name="IncomeStatement">#REF!</definedName>
    <definedName name="InputBBSbeg">#REF!</definedName>
    <definedName name="InputBBSend">#REF!</definedName>
    <definedName name="InputCObeg">#REF!</definedName>
    <definedName name="InputCOend">#REF!</definedName>
    <definedName name="InputNMPbeg">#REF!</definedName>
    <definedName name="InputNMPend">#REF!</definedName>
    <definedName name="InputNWSbeg">#REF!</definedName>
    <definedName name="InputNWSend">#REF!</definedName>
    <definedName name="InputPMRbeg">#REF!</definedName>
    <definedName name="InputPMRend">#REF!</definedName>
    <definedName name="InputRASbeg">#REF!</definedName>
    <definedName name="InputRASend">#REF!</definedName>
    <definedName name="InputYear0">#REF!</definedName>
    <definedName name="IntercompanyAccount">#REF!</definedName>
    <definedName name="Inv_Gudang">#REF!</definedName>
    <definedName name="Inv_Produksi">#REF!</definedName>
    <definedName name="IO">'[13]%TASE'!$AI$256</definedName>
    <definedName name="iopjpo">#REF!</definedName>
    <definedName name="IP">'[13]%TASE'!$AI$257</definedName>
    <definedName name="IQ">'[13]%TASE'!$AI$258</definedName>
    <definedName name="IR">'[13]%TASE'!$AI$259</definedName>
    <definedName name="IS">'[13]%TASE'!$AI$260</definedName>
    <definedName name="ISERROR" localSheetId="22">[20]Index!$D$2</definedName>
    <definedName name="ISERROR" localSheetId="14">[20]Index!$D$2</definedName>
    <definedName name="ISERROR" localSheetId="15">[20]Index!$D$2</definedName>
    <definedName name="ISERROR" localSheetId="16">[20]Index!$D$2</definedName>
    <definedName name="ISERROR" localSheetId="17">[20]Index!$D$2</definedName>
    <definedName name="ISERROR" localSheetId="12">[20]Index!$D$2</definedName>
    <definedName name="ISERROR" localSheetId="13">[20]Index!$D$2</definedName>
    <definedName name="ISERROR" localSheetId="18">[20]Index!$D$2</definedName>
    <definedName name="ISERROR" localSheetId="23">[21]Index!$D$2</definedName>
    <definedName name="ISERROR">Index!$D$2</definedName>
    <definedName name="IT">'[13]%TASE'!$AI$261</definedName>
    <definedName name="itemnos">#REF!</definedName>
    <definedName name="IU">'[13]%TASE'!$AI$262</definedName>
    <definedName name="Iuran">#REF!</definedName>
    <definedName name="IV">'[13]%TASE'!$AI$263</definedName>
    <definedName name="IW">'[13]%TASE'!$AI$264</definedName>
    <definedName name="IX">'[13]%TASE'!$AI$265</definedName>
    <definedName name="IY">'[13]%TASE'!$AI$266</definedName>
    <definedName name="IZ">'[13]%TASE'!$AI$267</definedName>
    <definedName name="j">'[15]%tase'!#REF!</definedName>
    <definedName name="JA">'[13]%TASE'!$AI$268</definedName>
    <definedName name="Jamuan_Sumbangan">#REF!</definedName>
    <definedName name="Jan">#REF!</definedName>
    <definedName name="JB">'[13]%TASE'!$AI$269</definedName>
    <definedName name="JC">'[13]%TASE'!$AI$270</definedName>
    <definedName name="JD">'[13]%TASE'!$AI$271</definedName>
    <definedName name="JE">'[13]%TASE'!$AI$272</definedName>
    <definedName name="jelek" localSheetId="22" hidden="1">{#N/A,#N/A,FALSE,"Aging Summary";#N/A,#N/A,FALSE,"Ratio Analysis";#N/A,#N/A,FALSE,"Test 120 Day Accts";#N/A,#N/A,FALSE,"Tickmarks"}</definedName>
    <definedName name="jelek" localSheetId="14" hidden="1">{#N/A,#N/A,FALSE,"Aging Summary";#N/A,#N/A,FALSE,"Ratio Analysis";#N/A,#N/A,FALSE,"Test 120 Day Accts";#N/A,#N/A,FALSE,"Tickmarks"}</definedName>
    <definedName name="jelek" localSheetId="15" hidden="1">{#N/A,#N/A,FALSE,"Aging Summary";#N/A,#N/A,FALSE,"Ratio Analysis";#N/A,#N/A,FALSE,"Test 120 Day Accts";#N/A,#N/A,FALSE,"Tickmarks"}</definedName>
    <definedName name="jelek" localSheetId="16" hidden="1">{#N/A,#N/A,FALSE,"Aging Summary";#N/A,#N/A,FALSE,"Ratio Analysis";#N/A,#N/A,FALSE,"Test 120 Day Accts";#N/A,#N/A,FALSE,"Tickmarks"}</definedName>
    <definedName name="jelek" localSheetId="17" hidden="1">{#N/A,#N/A,FALSE,"Aging Summary";#N/A,#N/A,FALSE,"Ratio Analysis";#N/A,#N/A,FALSE,"Test 120 Day Accts";#N/A,#N/A,FALSE,"Tickmarks"}</definedName>
    <definedName name="jelek" localSheetId="23" hidden="1">{#N/A,#N/A,FALSE,"Aging Summary";#N/A,#N/A,FALSE,"Ratio Analysis";#N/A,#N/A,FALSE,"Test 120 Day Accts";#N/A,#N/A,FALSE,"Tickmarks"}</definedName>
    <definedName name="jelek" hidden="1">{#N/A,#N/A,FALSE,"Aging Summary";#N/A,#N/A,FALSE,"Ratio Analysis";#N/A,#N/A,FALSE,"Test 120 Day Accts";#N/A,#N/A,FALSE,"Tickmarks"}</definedName>
    <definedName name="JF">'[13]%TASE'!$AI$273</definedName>
    <definedName name="jhou">#REF!</definedName>
    <definedName name="ji" localSheetId="22" hidden="1">{#N/A,#N/A,FALSE,"Aging Summary";#N/A,#N/A,FALSE,"Ratio Analysis";#N/A,#N/A,FALSE,"Test 120 Day Accts";#N/A,#N/A,FALSE,"Tickmarks"}</definedName>
    <definedName name="ji" localSheetId="14" hidden="1">{#N/A,#N/A,FALSE,"Aging Summary";#N/A,#N/A,FALSE,"Ratio Analysis";#N/A,#N/A,FALSE,"Test 120 Day Accts";#N/A,#N/A,FALSE,"Tickmarks"}</definedName>
    <definedName name="ji" localSheetId="15" hidden="1">{#N/A,#N/A,FALSE,"Aging Summary";#N/A,#N/A,FALSE,"Ratio Analysis";#N/A,#N/A,FALSE,"Test 120 Day Accts";#N/A,#N/A,FALSE,"Tickmarks"}</definedName>
    <definedName name="ji" localSheetId="16" hidden="1">{#N/A,#N/A,FALSE,"Aging Summary";#N/A,#N/A,FALSE,"Ratio Analysis";#N/A,#N/A,FALSE,"Test 120 Day Accts";#N/A,#N/A,FALSE,"Tickmarks"}</definedName>
    <definedName name="ji" localSheetId="17" hidden="1">{#N/A,#N/A,FALSE,"Aging Summary";#N/A,#N/A,FALSE,"Ratio Analysis";#N/A,#N/A,FALSE,"Test 120 Day Accts";#N/A,#N/A,FALSE,"Tickmarks"}</definedName>
    <definedName name="ji" localSheetId="23" hidden="1">{#N/A,#N/A,FALSE,"Aging Summary";#N/A,#N/A,FALSE,"Ratio Analysis";#N/A,#N/A,FALSE,"Test 120 Day Accts";#N/A,#N/A,FALSE,"Tickmarks"}</definedName>
    <definedName name="ji" hidden="1">{#N/A,#N/A,FALSE,"Aging Summary";#N/A,#N/A,FALSE,"Ratio Analysis";#N/A,#N/A,FALSE,"Test 120 Day Accts";#N/A,#N/A,FALSE,"Tickmarks"}</definedName>
    <definedName name="jkfjdfj">#REF!</definedName>
    <definedName name="jkhsdfghjfgs">#REF!</definedName>
    <definedName name="jkhsfjkdgh" hidden="1">#REF!</definedName>
    <definedName name="jkl">#REF!</definedName>
    <definedName name="JM">#REF!</definedName>
    <definedName name="joijho">#REF!</definedName>
    <definedName name="JournalEntry">#REF!</definedName>
    <definedName name="JU_AKUN" localSheetId="22">[20]Jurnal!$A:$M</definedName>
    <definedName name="JU_AKUN" localSheetId="14">[20]Jurnal!$A:$M</definedName>
    <definedName name="JU_AKUN" localSheetId="15">[20]Jurnal!$A:$M</definedName>
    <definedName name="JU_AKUN" localSheetId="16">[20]Jurnal!$A:$M</definedName>
    <definedName name="JU_AKUN" localSheetId="17">[20]Jurnal!$A:$M</definedName>
    <definedName name="JU_AKUN" localSheetId="12">[20]Jurnal!$A:$M</definedName>
    <definedName name="JU_AKUN" localSheetId="13">[20]Jurnal!$A:$M</definedName>
    <definedName name="JU_AKUN" localSheetId="18">[20]Jurnal!$A:$M</definedName>
    <definedName name="JU_AKUN" localSheetId="23">[21]Jurnal!$A:$M</definedName>
    <definedName name="JU_AKUN">Jurnal!$A:$M</definedName>
    <definedName name="JU_KODE" localSheetId="22">[20]Jurnal!$C:$M</definedName>
    <definedName name="JU_KODE" localSheetId="14">[20]Jurnal!$C:$M</definedName>
    <definedName name="JU_KODE" localSheetId="15">[20]Jurnal!$C:$M</definedName>
    <definedName name="JU_KODE" localSheetId="16">[20]Jurnal!$C:$M</definedName>
    <definedName name="JU_KODE" localSheetId="17">[20]Jurnal!$C:$M</definedName>
    <definedName name="JU_KODE" localSheetId="12">[20]Jurnal!$C:$M</definedName>
    <definedName name="JU_KODE" localSheetId="13">[20]Jurnal!$C:$M</definedName>
    <definedName name="JU_KODE" localSheetId="18">[20]Jurnal!$C:$M</definedName>
    <definedName name="JU_KODE" localSheetId="23">[21]Jurnal!$C:$M</definedName>
    <definedName name="JU_KODE">Jurnal!$C:$M</definedName>
    <definedName name="JUL">'[44]KAS $'!#REF!</definedName>
    <definedName name="JUMLAH">#REF!</definedName>
    <definedName name="JUMLAH__AKTIVA_">[8]NERACA!#REF!</definedName>
    <definedName name="JUMLAH_AKTIVA_L">[8]NERACA!#REF!</definedName>
    <definedName name="jurn01">#REF!</definedName>
    <definedName name="JURN1" localSheetId="22">[20]Jurnal!$B:$B</definedName>
    <definedName name="JURN1" localSheetId="14">[20]Jurnal!$B:$B</definedName>
    <definedName name="JURN1" localSheetId="15">[20]Jurnal!$B:$B</definedName>
    <definedName name="JURN1" localSheetId="16">[20]Jurnal!$B:$B</definedName>
    <definedName name="JURN1" localSheetId="17">[20]Jurnal!$B:$B</definedName>
    <definedName name="JURN1" localSheetId="12">[20]Jurnal!$B:$B</definedName>
    <definedName name="JURN1" localSheetId="13">[20]Jurnal!$B:$B</definedName>
    <definedName name="JURN1" localSheetId="18">[20]Jurnal!$B:$B</definedName>
    <definedName name="JURN1" localSheetId="23">[21]Jurnal!$B:$B</definedName>
    <definedName name="JURN1">Jurnal!$B:$B</definedName>
    <definedName name="JURN2" localSheetId="22">[20]Jurnal!$D:$D</definedName>
    <definedName name="JURN2" localSheetId="14">[20]Jurnal!$D:$D</definedName>
    <definedName name="JURN2" localSheetId="15">[20]Jurnal!$D:$D</definedName>
    <definedName name="JURN2" localSheetId="16">[20]Jurnal!$D:$D</definedName>
    <definedName name="JURN2" localSheetId="17">[20]Jurnal!$D:$D</definedName>
    <definedName name="JURN2" localSheetId="12">[20]Jurnal!$D:$D</definedName>
    <definedName name="JURN2" localSheetId="13">[20]Jurnal!$D:$D</definedName>
    <definedName name="JURN2" localSheetId="18">[20]Jurnal!$D:$D</definedName>
    <definedName name="JURN2" localSheetId="23">[21]Jurnal!$D:$D</definedName>
    <definedName name="JURN2">Jurnal!$D:$D</definedName>
    <definedName name="JURN3" localSheetId="22">[20]Jurnal!$L:$L</definedName>
    <definedName name="JURN3" localSheetId="14">[20]Jurnal!$L:$L</definedName>
    <definedName name="JURN3" localSheetId="15">[20]Jurnal!$L:$L</definedName>
    <definedName name="JURN3" localSheetId="16">[20]Jurnal!$L:$L</definedName>
    <definedName name="JURN3" localSheetId="17">[20]Jurnal!$L:$L</definedName>
    <definedName name="JURN3" localSheetId="12">[20]Jurnal!$L:$L</definedName>
    <definedName name="JURN3" localSheetId="13">[20]Jurnal!$L:$L</definedName>
    <definedName name="JURN3" localSheetId="18">[20]Jurnal!$L:$L</definedName>
    <definedName name="JURN3" localSheetId="23">[21]Jurnal!$L:$L</definedName>
    <definedName name="JURN3">Jurnal!$L:$L</definedName>
    <definedName name="JURN4" localSheetId="22">[20]Jurnal!$M:$M</definedName>
    <definedName name="JURN4" localSheetId="14">[20]Jurnal!$M:$M</definedName>
    <definedName name="JURN4" localSheetId="15">[20]Jurnal!$M:$M</definedName>
    <definedName name="JURN4" localSheetId="16">[20]Jurnal!$M:$M</definedName>
    <definedName name="JURN4" localSheetId="17">[20]Jurnal!$M:$M</definedName>
    <definedName name="JURN4" localSheetId="12">[20]Jurnal!$M:$M</definedName>
    <definedName name="JURN4" localSheetId="13">[20]Jurnal!$M:$M</definedName>
    <definedName name="JURN4" localSheetId="18">[20]Jurnal!$M:$M</definedName>
    <definedName name="JURN4" localSheetId="23">[21]Jurnal!$M:$M</definedName>
    <definedName name="JURN4">Jurnal!$M:$M</definedName>
    <definedName name="JurnBNI">#REF!</definedName>
    <definedName name="k" localSheetId="22" hidden="1">{#N/A,#N/A,FALSE,"Aging Summary";#N/A,#N/A,FALSE,"Ratio Analysis";#N/A,#N/A,FALSE,"Test 120 Day Accts";#N/A,#N/A,FALSE,"Tickmarks"}</definedName>
    <definedName name="k" localSheetId="14" hidden="1">{#N/A,#N/A,FALSE,"Aging Summary";#N/A,#N/A,FALSE,"Ratio Analysis";#N/A,#N/A,FALSE,"Test 120 Day Accts";#N/A,#N/A,FALSE,"Tickmarks"}</definedName>
    <definedName name="k" localSheetId="15" hidden="1">{#N/A,#N/A,FALSE,"Aging Summary";#N/A,#N/A,FALSE,"Ratio Analysis";#N/A,#N/A,FALSE,"Test 120 Day Accts";#N/A,#N/A,FALSE,"Tickmarks"}</definedName>
    <definedName name="k" localSheetId="16" hidden="1">{#N/A,#N/A,FALSE,"Aging Summary";#N/A,#N/A,FALSE,"Ratio Analysis";#N/A,#N/A,FALSE,"Test 120 Day Accts";#N/A,#N/A,FALSE,"Tickmarks"}</definedName>
    <definedName name="k" localSheetId="17" hidden="1">{#N/A,#N/A,FALSE,"Aging Summary";#N/A,#N/A,FALSE,"Ratio Analysis";#N/A,#N/A,FALSE,"Test 120 Day Accts";#N/A,#N/A,FALSE,"Tickmarks"}</definedName>
    <definedName name="k" localSheetId="23" hidden="1">{#N/A,#N/A,FALSE,"Aging Summary";#N/A,#N/A,FALSE,"Ratio Analysis";#N/A,#N/A,FALSE,"Test 120 Day Accts";#N/A,#N/A,FALSE,"Tickmarks"}</definedName>
    <definedName name="k" hidden="1">{#N/A,#N/A,FALSE,"Aging Summary";#N/A,#N/A,FALSE,"Ratio Analysis";#N/A,#N/A,FALSE,"Test 120 Day Accts";#N/A,#N/A,FALSE,"Tickmarks"}</definedName>
    <definedName name="KABEL">#REF!</definedName>
    <definedName name="kabelkm">#REF!</definedName>
    <definedName name="KAs">#REF!</definedName>
    <definedName name="Kas_Besar">#REF!</definedName>
    <definedName name="KAS_DAN_SETARA_">[8]NERACA!#REF!</definedName>
    <definedName name="Kas_Dollar">#REF!</definedName>
    <definedName name="Kas_Kecil">#REF!</definedName>
    <definedName name="Kas_Kecil_Lt_2">#REF!</definedName>
    <definedName name="KasDb">[24]KB!$E$7:$E$2645</definedName>
    <definedName name="KasKr">[24]KB!$F$7:$F$2645</definedName>
    <definedName name="Kb.debet">[24]KB!$E$8:$E$3230</definedName>
    <definedName name="Kb.kredit">[24]KB!$F$8:$F$3230</definedName>
    <definedName name="Keperluan_Kantor">#REF!</definedName>
    <definedName name="KFOFFSHDEL">'[35]ASS-UNIT'!#REF!</definedName>
    <definedName name="KFOFFSHSER">[27]UNITPRICE!#REF!</definedName>
    <definedName name="KFONSHCW">[27]UNITPRICE!#REF!</definedName>
    <definedName name="KFONSHDEL">[27]UNITPRICE!#REF!</definedName>
    <definedName name="KFONSHSER">[27]UNITPRICE!#REF!</definedName>
    <definedName name="kjdsfhgkjhg">[43]SSP!$A$32</definedName>
    <definedName name="kjl">[42]BP1_23!#REF!</definedName>
    <definedName name="kkk">[14]Sheet2!$E$239</definedName>
    <definedName name="ko" localSheetId="22" hidden="1">{#N/A,#N/A,FALSE,"Aging Summary";#N/A,#N/A,FALSE,"Ratio Analysis";#N/A,#N/A,FALSE,"Test 120 Day Accts";#N/A,#N/A,FALSE,"Tickmarks"}</definedName>
    <definedName name="ko" localSheetId="14" hidden="1">{#N/A,#N/A,FALSE,"Aging Summary";#N/A,#N/A,FALSE,"Ratio Analysis";#N/A,#N/A,FALSE,"Test 120 Day Accts";#N/A,#N/A,FALSE,"Tickmarks"}</definedName>
    <definedName name="ko" localSheetId="15" hidden="1">{#N/A,#N/A,FALSE,"Aging Summary";#N/A,#N/A,FALSE,"Ratio Analysis";#N/A,#N/A,FALSE,"Test 120 Day Accts";#N/A,#N/A,FALSE,"Tickmarks"}</definedName>
    <definedName name="ko" localSheetId="16" hidden="1">{#N/A,#N/A,FALSE,"Aging Summary";#N/A,#N/A,FALSE,"Ratio Analysis";#N/A,#N/A,FALSE,"Test 120 Day Accts";#N/A,#N/A,FALSE,"Tickmarks"}</definedName>
    <definedName name="ko" localSheetId="17" hidden="1">{#N/A,#N/A,FALSE,"Aging Summary";#N/A,#N/A,FALSE,"Ratio Analysis";#N/A,#N/A,FALSE,"Test 120 Day Accts";#N/A,#N/A,FALSE,"Tickmarks"}</definedName>
    <definedName name="ko" localSheetId="23" hidden="1">{#N/A,#N/A,FALSE,"Aging Summary";#N/A,#N/A,FALSE,"Ratio Analysis";#N/A,#N/A,FALSE,"Test 120 Day Accts";#N/A,#N/A,FALSE,"Tickmarks"}</definedName>
    <definedName name="ko" hidden="1">{#N/A,#N/A,FALSE,"Aging Summary";#N/A,#N/A,FALSE,"Ratio Analysis";#N/A,#N/A,FALSE,"Test 120 Day Accts";#N/A,#N/A,FALSE,"Tickmarks"}</definedName>
    <definedName name="KODE" localSheetId="22">[20]Index!$F:$F</definedName>
    <definedName name="KODE" localSheetId="14">[20]Index!$F:$F</definedName>
    <definedName name="KODE" localSheetId="15">[20]Index!$F:$F</definedName>
    <definedName name="KODE" localSheetId="16">[20]Index!$F:$F</definedName>
    <definedName name="KODE" localSheetId="17">[20]Index!$F:$F</definedName>
    <definedName name="KODE" localSheetId="12">[20]Index!$F:$F</definedName>
    <definedName name="KODE" localSheetId="13">[20]Index!$F:$F</definedName>
    <definedName name="KODE" localSheetId="18">[20]Index!$F:$F</definedName>
    <definedName name="KODE" localSheetId="23">[21]Index!$F:$F</definedName>
    <definedName name="KODE">Index!$F:$F</definedName>
    <definedName name="Kode_k">#REF!</definedName>
    <definedName name="Kontraktor">#REF!</definedName>
    <definedName name="Kopaja">#REF!</definedName>
    <definedName name="Kriteria1">#REF!</definedName>
    <definedName name="Kriteria2">#REF!</definedName>
    <definedName name="l">'[15]%tase'!#REF!</definedName>
    <definedName name="LANJUT1">[1]Isian!#REF!</definedName>
    <definedName name="LANJUT2">[1]Isian!#REF!</definedName>
    <definedName name="LANJUT2_1">[1]Isian!#REF!</definedName>
    <definedName name="LANJUT2A">[1]Isian!#REF!</definedName>
    <definedName name="LANJUT3">[1]Isian!#REF!</definedName>
    <definedName name="lapsewa">[45]FKT_PJK!#REF!</definedName>
    <definedName name="Ledger_v">[33]MENU!$E$13</definedName>
    <definedName name="LIHAT_CATATAN_A">[8]NERACA!#REF!</definedName>
    <definedName name="lima">#REF!</definedName>
    <definedName name="listpph">[14]Sheet2!$E$217</definedName>
    <definedName name="Listrik">#REF!</definedName>
    <definedName name="lkk">#REF!</definedName>
    <definedName name="m">'[15]%tase'!#REF!</definedName>
    <definedName name="MAMA">#REF!</definedName>
    <definedName name="ManagementExp">#REF!</definedName>
    <definedName name="Margin">1.1</definedName>
    <definedName name="Masa21">#REF!</definedName>
    <definedName name="masa2101">#REF!</definedName>
    <definedName name="Masukan">'[46]1195 B1'!#REF!</definedName>
    <definedName name="mavud" localSheetId="22" hidden="1">{#N/A,#N/A,FALSE,"Deckblatt";#N/A,#N/A,FALSE,"KABEL";#N/A,#N/A,FALSE,"MATERIAL";#N/A,#N/A,FALSE,"DBHK"}</definedName>
    <definedName name="mavud" localSheetId="14" hidden="1">{#N/A,#N/A,FALSE,"Deckblatt";#N/A,#N/A,FALSE,"KABEL";#N/A,#N/A,FALSE,"MATERIAL";#N/A,#N/A,FALSE,"DBHK"}</definedName>
    <definedName name="mavud" localSheetId="15" hidden="1">{#N/A,#N/A,FALSE,"Deckblatt";#N/A,#N/A,FALSE,"KABEL";#N/A,#N/A,FALSE,"MATERIAL";#N/A,#N/A,FALSE,"DBHK"}</definedName>
    <definedName name="mavud" localSheetId="16" hidden="1">{#N/A,#N/A,FALSE,"Deckblatt";#N/A,#N/A,FALSE,"KABEL";#N/A,#N/A,FALSE,"MATERIAL";#N/A,#N/A,FALSE,"DBHK"}</definedName>
    <definedName name="mavud" localSheetId="17" hidden="1">{#N/A,#N/A,FALSE,"Deckblatt";#N/A,#N/A,FALSE,"KABEL";#N/A,#N/A,FALSE,"MATERIAL";#N/A,#N/A,FALSE,"DBHK"}</definedName>
    <definedName name="mavud" localSheetId="23" hidden="1">{#N/A,#N/A,FALSE,"Deckblatt";#N/A,#N/A,FALSE,"KABEL";#N/A,#N/A,FALSE,"MATERIAL";#N/A,#N/A,FALSE,"DBHK"}</definedName>
    <definedName name="mavud" hidden="1">{#N/A,#N/A,FALSE,"Deckblatt";#N/A,#N/A,FALSE,"KABEL";#N/A,#N/A,FALSE,"MATERIAL";#N/A,#N/A,FALSE,"DBHK"}</definedName>
    <definedName name="MDF">[27]UNITPRICE!#REF!</definedName>
    <definedName name="MGT">'[35]ASS-UNIT'!#REF!</definedName>
    <definedName name="MGT_Q">'[35]ASS-UNIT'!#REF!</definedName>
    <definedName name="mist">#REF!</definedName>
    <definedName name="mkj">'[47]INV-KTR'!#REF!</definedName>
    <definedName name="Modal_Disetor">#REF!</definedName>
    <definedName name="Model" localSheetId="22" hidden="1">{#N/A,#N/A,FALSE,"Deckblatt";#N/A,#N/A,FALSE,"KABEL";#N/A,#N/A,FALSE,"MATERIAL";#N/A,#N/A,FALSE,"DBHK"}</definedName>
    <definedName name="Model" localSheetId="14" hidden="1">{#N/A,#N/A,FALSE,"Deckblatt";#N/A,#N/A,FALSE,"KABEL";#N/A,#N/A,FALSE,"MATERIAL";#N/A,#N/A,FALSE,"DBHK"}</definedName>
    <definedName name="Model" localSheetId="15" hidden="1">{#N/A,#N/A,FALSE,"Deckblatt";#N/A,#N/A,FALSE,"KABEL";#N/A,#N/A,FALSE,"MATERIAL";#N/A,#N/A,FALSE,"DBHK"}</definedName>
    <definedName name="Model" localSheetId="16" hidden="1">{#N/A,#N/A,FALSE,"Deckblatt";#N/A,#N/A,FALSE,"KABEL";#N/A,#N/A,FALSE,"MATERIAL";#N/A,#N/A,FALSE,"DBHK"}</definedName>
    <definedName name="Model" localSheetId="17" hidden="1">{#N/A,#N/A,FALSE,"Deckblatt";#N/A,#N/A,FALSE,"KABEL";#N/A,#N/A,FALSE,"MATERIAL";#N/A,#N/A,FALSE,"DBHK"}</definedName>
    <definedName name="Model" localSheetId="23" hidden="1">{#N/A,#N/A,FALSE,"Deckblatt";#N/A,#N/A,FALSE,"KABEL";#N/A,#N/A,FALSE,"MATERIAL";#N/A,#N/A,FALSE,"DBHK"}</definedName>
    <definedName name="Model" hidden="1">{#N/A,#N/A,FALSE,"Deckblatt";#N/A,#N/A,FALSE,"KABEL";#N/A,#N/A,FALSE,"MATERIAL";#N/A,#N/A,FALSE,"DBHK"}</definedName>
    <definedName name="MODV">[38]AS1MODD!#REF!</definedName>
    <definedName name="MONTH" localSheetId="22">[20]Index!$A$1:$A$12</definedName>
    <definedName name="MONTH" localSheetId="14">[20]Index!$A$1:$A$12</definedName>
    <definedName name="MONTH" localSheetId="15">[20]Index!$A$1:$A$12</definedName>
    <definedName name="MONTH" localSheetId="16">[20]Index!$A$1:$A$12</definedName>
    <definedName name="MONTH" localSheetId="17">[20]Index!$A$1:$A$12</definedName>
    <definedName name="MONTH" localSheetId="12">[20]Index!$A$1:$A$12</definedName>
    <definedName name="MONTH" localSheetId="13">[20]Index!$A$1:$A$12</definedName>
    <definedName name="MONTH" localSheetId="18">[20]Index!$A$1:$A$12</definedName>
    <definedName name="MONTH" localSheetId="23">[21]Index!$A$1:$A$12</definedName>
    <definedName name="MONTH">Index!$A$1:$A$12</definedName>
    <definedName name="mrg">#REF!</definedName>
    <definedName name="mrgserv">#REF!</definedName>
    <definedName name="MUF">[27]UNITPRICE!#REF!</definedName>
    <definedName name="Mutasi">#REF!</definedName>
    <definedName name="mutasi01">#REF!</definedName>
    <definedName name="n">'[15]%tase'!#REF!</definedName>
    <definedName name="N_E_R_A_C_A">#REF!</definedName>
    <definedName name="NAMA" localSheetId="22">[20]Menu!$C$5</definedName>
    <definedName name="NAMA" localSheetId="14">[20]Menu!$C$5</definedName>
    <definedName name="NAMA" localSheetId="15">[20]Menu!$C$5</definedName>
    <definedName name="NAMA" localSheetId="16">[20]Menu!$C$5</definedName>
    <definedName name="NAMA" localSheetId="17">[20]Menu!$C$5</definedName>
    <definedName name="NAMA" localSheetId="12">[20]Menu!$C$5</definedName>
    <definedName name="NAMA" localSheetId="13">[20]Menu!$C$5</definedName>
    <definedName name="NAMA" localSheetId="18">[20]Menu!$C$5</definedName>
    <definedName name="NAMA" localSheetId="23">[21]Menu!$C$5</definedName>
    <definedName name="NAMA">Menu!$C$5</definedName>
    <definedName name="Nama_Perkiraan">#REF!</definedName>
    <definedName name="Nama_Saldo">[48]SAA!$D$11:$H$119</definedName>
    <definedName name="Neraca">#REF!</definedName>
    <definedName name="NetSalesBBSbeg">#REF!</definedName>
    <definedName name="NetSalesBBSend">#REF!</definedName>
    <definedName name="NetSalesCObeg">#REF!</definedName>
    <definedName name="NetSalesCOend">#REF!</definedName>
    <definedName name="NetSalesNMPbeg">#REF!</definedName>
    <definedName name="NetSalesNMPend">#REF!</definedName>
    <definedName name="NetSalesNWSbeg">#REF!</definedName>
    <definedName name="NetSalesNWSend">#REF!</definedName>
    <definedName name="NetSalesPMRbeg">#REF!</definedName>
    <definedName name="NetSalesPMRend">#REF!</definedName>
    <definedName name="NetSalesRASbeg">#REF!</definedName>
    <definedName name="NetSalesRASend">#REF!</definedName>
    <definedName name="NGENTOT" localSheetId="22" hidden="1">{#N/A,#N/A,FALSE,"Aging Summary";#N/A,#N/A,FALSE,"Ratio Analysis";#N/A,#N/A,FALSE,"Test 120 Day Accts";#N/A,#N/A,FALSE,"Tickmarks"}</definedName>
    <definedName name="NGENTOT" localSheetId="14" hidden="1">{#N/A,#N/A,FALSE,"Aging Summary";#N/A,#N/A,FALSE,"Ratio Analysis";#N/A,#N/A,FALSE,"Test 120 Day Accts";#N/A,#N/A,FALSE,"Tickmarks"}</definedName>
    <definedName name="NGENTOT" localSheetId="15" hidden="1">{#N/A,#N/A,FALSE,"Aging Summary";#N/A,#N/A,FALSE,"Ratio Analysis";#N/A,#N/A,FALSE,"Test 120 Day Accts";#N/A,#N/A,FALSE,"Tickmarks"}</definedName>
    <definedName name="NGENTOT" localSheetId="16" hidden="1">{#N/A,#N/A,FALSE,"Aging Summary";#N/A,#N/A,FALSE,"Ratio Analysis";#N/A,#N/A,FALSE,"Test 120 Day Accts";#N/A,#N/A,FALSE,"Tickmarks"}</definedName>
    <definedName name="NGENTOT" localSheetId="17" hidden="1">{#N/A,#N/A,FALSE,"Aging Summary";#N/A,#N/A,FALSE,"Ratio Analysis";#N/A,#N/A,FALSE,"Test 120 Day Accts";#N/A,#N/A,FALSE,"Tickmarks"}</definedName>
    <definedName name="NGENTOT" localSheetId="23" hidden="1">{#N/A,#N/A,FALSE,"Aging Summary";#N/A,#N/A,FALSE,"Ratio Analysis";#N/A,#N/A,FALSE,"Test 120 Day Accts";#N/A,#N/A,FALSE,"Tickmarks"}</definedName>
    <definedName name="NGENTOT" hidden="1">{#N/A,#N/A,FALSE,"Aging Summary";#N/A,#N/A,FALSE,"Ratio Analysis";#N/A,#N/A,FALSE,"Test 120 Day Accts";#N/A,#N/A,FALSE,"Tickmarks"}</definedName>
    <definedName name="nghnj">#REF!</definedName>
    <definedName name="NiagaDb">[24]KB!$E$2647:$E$2827</definedName>
    <definedName name="NiagaKr">[24]KB!$F$2647:$F$2827</definedName>
    <definedName name="Nilai">#REF!</definedName>
    <definedName name="NILAI_BUKU_AKTI">[8]NERACA!#REF!</definedName>
    <definedName name="nkcuhk">#REF!</definedName>
    <definedName name="nkcukunde">#REF!</definedName>
    <definedName name="nkcusek">#REF!</definedName>
    <definedName name="nklwlhk">#REF!</definedName>
    <definedName name="nklwlkunde">#REF!</definedName>
    <definedName name="nklwlsek">#REF!</definedName>
    <definedName name="nl">#REF!</definedName>
    <definedName name="NL290_tab">#REF!</definedName>
    <definedName name="nn">#REF!</definedName>
    <definedName name="no">[36]DbRp!$B$2:$I$10</definedName>
    <definedName name="No_Perkiraan">#REF!</definedName>
    <definedName name="Notes">#REF!</definedName>
    <definedName name="NoUrut">#REF!</definedName>
    <definedName name="nov">#REF!</definedName>
    <definedName name="nspadm1">[14]Sheet2!$E$63</definedName>
    <definedName name="nspadm2">#REF!</definedName>
    <definedName name="nspers1">[18]GL!$E$68</definedName>
    <definedName name="nwex_NW_1">[49]NWEXT!$H$16:$H$20</definedName>
    <definedName name="nwex_NW_2">[49]NWEXT!$I$16:$I$20</definedName>
    <definedName name="nwex_NW_3">[49]NWEXT!$J$16:$J$20</definedName>
    <definedName name="nwex_NW_4">[49]NWEXT!$K$16:$K$20</definedName>
    <definedName name="nwex_NW_5">[49]NWEXT!$L$16:$L$20</definedName>
    <definedName name="nwex_Total_1">[49]NWEXT!$H$21</definedName>
    <definedName name="nwex_Total_2">[49]NWEXT!$I$21</definedName>
    <definedName name="nwex_Total_3">[49]NWEXT!$J$21</definedName>
    <definedName name="nwex_Total_4">[49]NWEXT!$K$21</definedName>
    <definedName name="nwex_Total_5">[49]NWEXT!$L$21</definedName>
    <definedName name="nwex_Travel_factor">[49]NWEXT!#REF!</definedName>
    <definedName name="nwex_Work">[49]NWEXT!$B$16:$B$20</definedName>
    <definedName name="NWS">#REF!</definedName>
    <definedName name="nwsex_Travel_factor">#REF!</definedName>
    <definedName name="nwspex_Cons_day">#REF!</definedName>
    <definedName name="nwspex_OM_day">#REF!</definedName>
    <definedName name="o" localSheetId="22" hidden="1">{#N/A,#N/A,FALSE,"Aging Summary";#N/A,#N/A,FALSE,"Ratio Analysis";#N/A,#N/A,FALSE,"Test 120 Day Accts";#N/A,#N/A,FALSE,"Tickmarks"}</definedName>
    <definedName name="o" localSheetId="14" hidden="1">{#N/A,#N/A,FALSE,"Aging Summary";#N/A,#N/A,FALSE,"Ratio Analysis";#N/A,#N/A,FALSE,"Test 120 Day Accts";#N/A,#N/A,FALSE,"Tickmarks"}</definedName>
    <definedName name="o" localSheetId="15" hidden="1">{#N/A,#N/A,FALSE,"Aging Summary";#N/A,#N/A,FALSE,"Ratio Analysis";#N/A,#N/A,FALSE,"Test 120 Day Accts";#N/A,#N/A,FALSE,"Tickmarks"}</definedName>
    <definedName name="o" localSheetId="16" hidden="1">{#N/A,#N/A,FALSE,"Aging Summary";#N/A,#N/A,FALSE,"Ratio Analysis";#N/A,#N/A,FALSE,"Test 120 Day Accts";#N/A,#N/A,FALSE,"Tickmarks"}</definedName>
    <definedName name="o" localSheetId="17" hidden="1">{#N/A,#N/A,FALSE,"Aging Summary";#N/A,#N/A,FALSE,"Ratio Analysis";#N/A,#N/A,FALSE,"Test 120 Day Accts";#N/A,#N/A,FALSE,"Tickmarks"}</definedName>
    <definedName name="o" localSheetId="23" hidden="1">{#N/A,#N/A,FALSE,"Aging Summary";#N/A,#N/A,FALSE,"Ratio Analysis";#N/A,#N/A,FALSE,"Test 120 Day Accts";#N/A,#N/A,FALSE,"Tickmarks"}</definedName>
    <definedName name="o" hidden="1">{#N/A,#N/A,FALSE,"Aging Summary";#N/A,#N/A,FALSE,"Ratio Analysis";#N/A,#N/A,FALSE,"Test 120 Day Accts";#N/A,#N/A,FALSE,"Tickmarks"}</definedName>
    <definedName name="ofex_Ant_1">[50]OFFEREXT!$I$122</definedName>
    <definedName name="ofex_Ant_2">[50]OFFEREXT!$K$122</definedName>
    <definedName name="ofex_Ant_3">[50]OFFEREXT!$M$122</definedName>
    <definedName name="ofex_Ant_4">[50]OFFEREXT!$O$122</definedName>
    <definedName name="ofex_Ant_5">[50]OFFEREXT!$Q$122</definedName>
    <definedName name="ofex_BigE_1">[50]OFFEREXT!$I$18:$I$19</definedName>
    <definedName name="ofex_BigE_2">[50]OFFEREXT!$K$18:$K$19</definedName>
    <definedName name="ofex_BigE_3">[50]OFFEREXT!$M$18:$M$19</definedName>
    <definedName name="ofex_BigE_4">[50]OFFEREXT!$O$18:$O$19</definedName>
    <definedName name="ofex_BigE_5">[50]OFFEREXT!$Q$18:$Q$19</definedName>
    <definedName name="ofex_BS1_1">[50]OFFEREXT!$I$88:$I$89</definedName>
    <definedName name="ofex_BS1_2">[50]OFFEREXT!$K$88:$K$89</definedName>
    <definedName name="ofex_BS1_3">[50]OFFEREXT!$M$88:$M$89</definedName>
    <definedName name="ofex_BS1_4">[50]OFFEREXT!$O$88:$O$89</definedName>
    <definedName name="ofex_BS1_5">[50]OFFEREXT!$Q$88:$Q$89</definedName>
    <definedName name="ofex_BS2_1">[50]OFFEREXT!$I$96:$I$97</definedName>
    <definedName name="ofex_BS2_2">[50]OFFEREXT!$K$96:$K$97</definedName>
    <definedName name="ofex_BS2_3">[50]OFFEREXT!$M$96:$M$97</definedName>
    <definedName name="ofex_BS2_4">[50]OFFEREXT!$O$96:$O$97</definedName>
    <definedName name="ofex_BS2_5">[50]OFFEREXT!$Q$96:$Q$97</definedName>
    <definedName name="ofex_BS3_1">[50]OFFEREXT!$I$104:$I$105</definedName>
    <definedName name="ofex_BS3_2">[50]OFFEREXT!$K$104:$K$105</definedName>
    <definedName name="ofex_BS3_3">[50]OFFEREXT!$M$104:$M$105</definedName>
    <definedName name="ofex_BS3_4">[50]OFFEREXT!$O$104:$O$105</definedName>
    <definedName name="ofex_BS3_5">[50]OFFEREXT!$Q$104:$Q$105</definedName>
    <definedName name="ofex_BS4_1">[50]OFFEREXT!$I$112:$I$113</definedName>
    <definedName name="ofex_BS4_2">[50]OFFEREXT!$K$112:$K$113</definedName>
    <definedName name="ofex_BS4_3">[50]OFFEREXT!$M$112:$M$113</definedName>
    <definedName name="ofex_BS4_4">[50]OFFEREXT!$O$112:$O$113</definedName>
    <definedName name="ofex_BS4_5">[50]OFFEREXT!$Q$112:$Q$113</definedName>
    <definedName name="ofex_Coder_1">[50]OFFEREXT!$I$42:$I$43</definedName>
    <definedName name="ofex_Coder_2">[50]OFFEREXT!$K$42:$K$43</definedName>
    <definedName name="ofex_Coder_3">[50]OFFEREXT!$M$42:$M$43</definedName>
    <definedName name="ofex_Coder_4">[50]OFFEREXT!$O$42:$O$43</definedName>
    <definedName name="ofex_Coder_5">[50]OFFEREXT!$Q$42:$Q$43</definedName>
    <definedName name="ofex_DXext_1">[50]OFFEREXT!$I$58:$I$59</definedName>
    <definedName name="ofex_DXext_2">[50]OFFEREXT!$K$58:$K$59</definedName>
    <definedName name="ofex_DXext_3">[50]OFFEREXT!$M$58:$M$59</definedName>
    <definedName name="ofex_DXext_4">[50]OFFEREXT!$O$58:$O$59</definedName>
    <definedName name="ofex_DXext_5">[50]OFFEREXT!$Q$58:$Q$59</definedName>
    <definedName name="ofex_OM_1">[50]OFFEREXT!$I$34:$I$35</definedName>
    <definedName name="ofex_OM_2">[50]OFFEREXT!$K$34:$K$35</definedName>
    <definedName name="ofex_OM_3">[50]OFFEREXT!$M$34:$M$35</definedName>
    <definedName name="ofex_OM_4">[50]OFFEREXT!$O$34:$O$35</definedName>
    <definedName name="ofex_OM_5">[50]OFFEREXT!$Q$34:$Q$35</definedName>
    <definedName name="ofex_Other_1">[50]OFFEREXT!$I$75:$I$81</definedName>
    <definedName name="ofex_Other_2">[50]OFFEREXT!$K$75:$K$81</definedName>
    <definedName name="ofex_Other_3">[50]OFFEREXT!$M$75:$M$81</definedName>
    <definedName name="ofex_Other_4">[50]OFFEREXT!$O$75:$O$81</definedName>
    <definedName name="ofex_Other_5">[50]OFFEREXT!$Q$75:$Q$81</definedName>
    <definedName name="ofex_Pow_1">[50]OFFEREXT!$I$123</definedName>
    <definedName name="ofex_Pow_2">[50]OFFEREXT!$K$123</definedName>
    <definedName name="ofex_Pow_3">[50]OFFEREXT!$M$123</definedName>
    <definedName name="ofex_Pow_4">[50]OFFEREXT!$O$123</definedName>
    <definedName name="ofex_Pow_5">[50]OFFEREXT!$Q$123</definedName>
    <definedName name="ofex_Prjman_1">[50]OFFEREXT!$I$10</definedName>
    <definedName name="ofex_Prjman_2">[50]OFFEREXT!$K$10</definedName>
    <definedName name="ofex_Prjman_3">[50]OFFEREXT!$M$10</definedName>
    <definedName name="ofex_Prjman_4">[50]OFFEREXT!$O$10</definedName>
    <definedName name="ofex_Prjman_5">[50]OFFEREXT!$Q$10</definedName>
    <definedName name="ofex_SmallE_1">[50]OFFEREXT!$I$50:$I$51</definedName>
    <definedName name="ofex_SmallE_2">[50]OFFEREXT!$K$50:$K$51</definedName>
    <definedName name="ofex_SmallE_3">[50]OFFEREXT!$M$50:$M$51</definedName>
    <definedName name="ofex_SmallE_4">[50]OFFEREXT!$O$50:$O$51</definedName>
    <definedName name="ofex_SmallE_5">[50]OFFEREXT!$Q$50:$Q$51</definedName>
    <definedName name="ofex_SubDB_1">[50]OFFEREXT!$I$26:$I$27</definedName>
    <definedName name="ofex_SubDB_2">[50]OFFEREXT!$K$26:$K$27</definedName>
    <definedName name="ofex_SubDB_3">[50]OFFEREXT!$M$26:$M$27</definedName>
    <definedName name="ofex_SubDB_4">[50]OFFEREXT!$O$26:$O$27</definedName>
    <definedName name="ofex_SubDB_5">[50]OFFEREXT!$Q$26:$Q$27</definedName>
    <definedName name="ofex_Total_1">[50]OFFEREXT!$I$130</definedName>
    <definedName name="ofex_Total_2">[50]OFFEREXT!$K$130</definedName>
    <definedName name="ofex_Total_3">[50]OFFEREXT!$M$130</definedName>
    <definedName name="ofex_Total_4">[50]OFFEREXT!$O$130</definedName>
    <definedName name="ofex_Total_5">[50]OFFEREXT!$Q$130</definedName>
    <definedName name="ofex_Traveltotal_1">[50]OFFEREXT!$I$126</definedName>
    <definedName name="ofex_Traveltotal_2">[50]OFFEREXT!$K$126</definedName>
    <definedName name="ofex_Traveltotal_3">[50]OFFEREXT!$M$126</definedName>
    <definedName name="ofex_Traveltotal_4">[50]OFFEREXT!$O$126</definedName>
    <definedName name="ofex_Traveltotal_5">[50]OFFEREXT!$Q$126</definedName>
    <definedName name="ofex_TRS_1">[50]OFFEREXT!$I$66:$I$68</definedName>
    <definedName name="ofex_TRS_2">[50]OFFEREXT!$K$66:$K$68</definedName>
    <definedName name="ofex_TRS_3">[50]OFFEREXT!$M$66:$M$68</definedName>
    <definedName name="ofex_TRS_4">[50]OFFEREXT!$O$66:$O$68</definedName>
    <definedName name="ofex_TRS_5">[50]OFFEREXT!$Q$66:$Q$68</definedName>
    <definedName name="ofin_BigE_power_mwd">#REF!</definedName>
    <definedName name="ofin_BS1_ant_mwd">#REF!</definedName>
    <definedName name="ofin_BS1_power_mwd">#REF!</definedName>
    <definedName name="ofin_BS2_ant_mwd">#REF!</definedName>
    <definedName name="ofin_BS2_power_mwd">#REF!</definedName>
    <definedName name="ofin_BS3_ant_mwd">#REF!</definedName>
    <definedName name="ofin_BS3_power_mwd">#REF!</definedName>
    <definedName name="ofin_Coder_power_mwd">#REF!</definedName>
    <definedName name="ofin_OM_power_mwd">#REF!</definedName>
    <definedName name="ofin_SmallE_power_mwd">#REF!</definedName>
    <definedName name="ofin_SubDB_power_mwd">#REF!</definedName>
    <definedName name="ofkabel">#REF!</definedName>
    <definedName name="oi">#REF!</definedName>
    <definedName name="Omset">#REF!</definedName>
    <definedName name="oooo">#REF!</definedName>
    <definedName name="Operator_v">[33]MENU!$E$15</definedName>
    <definedName name="opini" localSheetId="22" hidden="1">{#N/A,#N/A,FALSE,"Aging Summary";#N/A,#N/A,FALSE,"Ratio Analysis";#N/A,#N/A,FALSE,"Test 120 Day Accts";#N/A,#N/A,FALSE,"Tickmarks"}</definedName>
    <definedName name="opini" localSheetId="14" hidden="1">{#N/A,#N/A,FALSE,"Aging Summary";#N/A,#N/A,FALSE,"Ratio Analysis";#N/A,#N/A,FALSE,"Test 120 Day Accts";#N/A,#N/A,FALSE,"Tickmarks"}</definedName>
    <definedName name="opini" localSheetId="15" hidden="1">{#N/A,#N/A,FALSE,"Aging Summary";#N/A,#N/A,FALSE,"Ratio Analysis";#N/A,#N/A,FALSE,"Test 120 Day Accts";#N/A,#N/A,FALSE,"Tickmarks"}</definedName>
    <definedName name="opini" localSheetId="16" hidden="1">{#N/A,#N/A,FALSE,"Aging Summary";#N/A,#N/A,FALSE,"Ratio Analysis";#N/A,#N/A,FALSE,"Test 120 Day Accts";#N/A,#N/A,FALSE,"Tickmarks"}</definedName>
    <definedName name="opini" localSheetId="17" hidden="1">{#N/A,#N/A,FALSE,"Aging Summary";#N/A,#N/A,FALSE,"Ratio Analysis";#N/A,#N/A,FALSE,"Test 120 Day Accts";#N/A,#N/A,FALSE,"Tickmarks"}</definedName>
    <definedName name="opini" localSheetId="23" hidden="1">{#N/A,#N/A,FALSE,"Aging Summary";#N/A,#N/A,FALSE,"Ratio Analysis";#N/A,#N/A,FALSE,"Test 120 Day Accts";#N/A,#N/A,FALSE,"Tickmarks"}</definedName>
    <definedName name="opini" hidden="1">{#N/A,#N/A,FALSE,"Aging Summary";#N/A,#N/A,FALSE,"Ratio Analysis";#N/A,#N/A,FALSE,"Test 120 Day Accts";#N/A,#N/A,FALSE,"Tickmarks"}</definedName>
    <definedName name="OtherAssets">#REF!</definedName>
    <definedName name="OtherExp">#REF!</definedName>
    <definedName name="p">'[15]%tase'!#REF!</definedName>
    <definedName name="Pajak">#REF!</definedName>
    <definedName name="Pajak1">#REF!</definedName>
    <definedName name="PAM">#REF!</definedName>
    <definedName name="PC">[51]ner!#REF!</definedName>
    <definedName name="pe">#REF!</definedName>
    <definedName name="PE_Foam_1_mm_L.120cm___500m">#REF!</definedName>
    <definedName name="PELANGGAN">#REF!</definedName>
    <definedName name="pend_bL01">#REF!</definedName>
    <definedName name="Pendapatan">#REF!</definedName>
    <definedName name="Pendapatan_Biaya_lain">#REF!</definedName>
    <definedName name="Pendapatan_Bunga_deposito">#REF!</definedName>
    <definedName name="pendapatan01">#REF!</definedName>
    <definedName name="Pendidikan">#REF!</definedName>
    <definedName name="penj">[14]Sheet2!$E$217</definedName>
    <definedName name="Penj_Neraca">#REF!</definedName>
    <definedName name="penj_RL">#REF!</definedName>
    <definedName name="Penj_Rugi_Laba">#REF!</definedName>
    <definedName name="penje_ner01">#REF!</definedName>
    <definedName name="Penjelasan_Neraca">#REF!</definedName>
    <definedName name="Penjelasan_RL">#REF!</definedName>
    <definedName name="peny_inv01">#REF!</definedName>
    <definedName name="peny_ken01">#REF!</definedName>
    <definedName name="Penyusutan_Bangunan">#REF!</definedName>
    <definedName name="Penyusutan_Inventaris">#REF!</definedName>
    <definedName name="Penyusutan_Kendaraan">#REF!</definedName>
    <definedName name="PER_31_DESEMBER">[8]NERACA!#REF!</definedName>
    <definedName name="Perawatan_Kantor">#REF!</definedName>
    <definedName name="perb_n01">#REF!</definedName>
    <definedName name="Perbandingan_Neraca">#REF!</definedName>
    <definedName name="Perbedaan_HPP">#REF!</definedName>
    <definedName name="Perh_omset">#REF!</definedName>
    <definedName name="Perjalanan_dinas">#REF!</definedName>
    <definedName name="pers2">#REF!</definedName>
    <definedName name="pers3">#REF!</definedName>
    <definedName name="PERSEDIAAN">[8]NERACA!#REF!</definedName>
    <definedName name="PersonalExp">#REF!</definedName>
    <definedName name="Petty">#REF!</definedName>
    <definedName name="PILIH">#REF!</definedName>
    <definedName name="PILIH01">#REF!</definedName>
    <definedName name="PILIH02">#REF!</definedName>
    <definedName name="PILIH03">#REF!</definedName>
    <definedName name="pint">[18]GL!$E$214</definedName>
    <definedName name="pinth">[2]gl!$E$298</definedName>
    <definedName name="Piutang">#REF!</definedName>
    <definedName name="Piutang_Karyawan">#REF!</definedName>
    <definedName name="PIUTANG_LAIN_LA">[8]NERACA!#REF!</definedName>
    <definedName name="Piutang_Lain_Lain">#REF!</definedName>
    <definedName name="PIUTANG_USAHA">[8]NERACA!#REF!</definedName>
    <definedName name="piutush">#REF!</definedName>
    <definedName name="pjk">#REF!</definedName>
    <definedName name="PK">#REF!</definedName>
    <definedName name="PM">[27]UNITPRICE!#REF!</definedName>
    <definedName name="Postal">#REF!</definedName>
    <definedName name="Posting">[51]Posting!$A$3</definedName>
    <definedName name="PPH">[27]UNITPRICE!#REF!</definedName>
    <definedName name="PPh_23_Final">#REF!</definedName>
    <definedName name="PPh_23_tidak_Final">#REF!</definedName>
    <definedName name="PPh_Ps_21">#REF!</definedName>
    <definedName name="PPh_Ps_23">#REF!</definedName>
    <definedName name="PPN">#REF!</definedName>
    <definedName name="PPN_Masukan">#REF!</definedName>
    <definedName name="ppp">#REF!</definedName>
    <definedName name="PrepaidExpenses">#REF!</definedName>
    <definedName name="prices">#REF!</definedName>
    <definedName name="print">#REF!</definedName>
    <definedName name="print_ar_m01">#REF!</definedName>
    <definedName name="print_are01">#REF!</definedName>
    <definedName name="_xlnm.Print_Area" localSheetId="22">EQ_2025!$A$1:$G$16</definedName>
    <definedName name="_xlnm.Print_Area" localSheetId="14">LR_2025!$B$1:$F$117</definedName>
    <definedName name="_xlnm.Print_Area" localSheetId="15">'LR_2025 (1-12)'!$B$1:$S$110</definedName>
    <definedName name="_xlnm.Print_Area" localSheetId="16">'LR_2025 (1-12) (SPT)'!$B$1:$S$110</definedName>
    <definedName name="_xlnm.Print_Area" localSheetId="17">'LR_2025 (1-12) (SPT) (Print)'!$A$1:$S$109</definedName>
    <definedName name="_xlnm.Print_Area" localSheetId="7">'Neraca Lajur'!$A$1:$J$205</definedName>
    <definedName name="_xlnm.Print_Area" localSheetId="12">NRC_2025!$A$1:$G$108</definedName>
    <definedName name="_xlnm.Print_Area" localSheetId="13">'NRC_2025 (1-12)'!$A$1:$G$108</definedName>
    <definedName name="_xlnm.Print_Area" localSheetId="18">'NRC_2025 (SPT)'!$A$1:$H$111</definedName>
    <definedName name="_xlnm.Print_Area">#REF!</definedName>
    <definedName name="Print_Area_MI">#REF!</definedName>
    <definedName name="_xlnm.Print_Titles" localSheetId="2">Akun!$1:$6</definedName>
    <definedName name="_xlnm.Print_Titles" localSheetId="4">Jurnal!$1:$6</definedName>
    <definedName name="_xlnm.Print_Titles" localSheetId="14">LR_2025!$1:$3</definedName>
    <definedName name="_xlnm.Print_Titles" localSheetId="15">'LR_2025 (1-12)'!$1:$3</definedName>
    <definedName name="_xlnm.Print_Titles" localSheetId="16">'LR_2025 (1-12) (SPT)'!$1:$3</definedName>
    <definedName name="_xlnm.Print_Titles" localSheetId="17">'LR_2025 (1-12) (SPT) (Print)'!$1:$3</definedName>
    <definedName name="_xlnm.Print_Titles">[3]Sheet1!$A$1:$IV$6</definedName>
    <definedName name="PRINT_TITLES_MI">[3]Sheet1!$A$1:$IV$6</definedName>
    <definedName name="Produk">#REF!</definedName>
    <definedName name="projektbezeichnung">#REF!</definedName>
    <definedName name="projektnr">#REF!</definedName>
    <definedName name="Proses">#REF!</definedName>
    <definedName name="prtt">#REF!</definedName>
    <definedName name="prwtn">[2]gl!$E$128</definedName>
    <definedName name="PT_LIMAS_LESTAR">[8]NERACA!#REF!</definedName>
    <definedName name="q">'[15]%tase'!#REF!</definedName>
    <definedName name="QuestionList">#REF!</definedName>
    <definedName name="RADOL99">#REF!</definedName>
    <definedName name="rcar">#REF!</definedName>
    <definedName name="receipt">#REF!</definedName>
    <definedName name="receipt01">#REF!</definedName>
    <definedName name="rek_bAdm_U01">#REF!</definedName>
    <definedName name="Rekap_B_Adm_Umum">#REF!</definedName>
    <definedName name="Rekap_biaya">#REF!</definedName>
    <definedName name="Rekap_Piutang_97">#REF!</definedName>
    <definedName name="Rekap_piutang_98">#REF!</definedName>
    <definedName name="Rekap_PPN">#REF!</definedName>
    <definedName name="Rekap_SPT_PPN">#REF!</definedName>
    <definedName name="RLA">[14]Sheet2!$E$239</definedName>
    <definedName name="Round">#REF!</definedName>
    <definedName name="rst_puenteut">#REF!</definedName>
    <definedName name="RT">'[13]%TASE'!$AI$213</definedName>
    <definedName name="Rugi_Laba">#REF!</definedName>
    <definedName name="rup" localSheetId="22" hidden="1">{#N/A,#N/A,FALSE,"Aging Summary";#N/A,#N/A,FALSE,"Ratio Analysis";#N/A,#N/A,FALSE,"Test 120 Day Accts";#N/A,#N/A,FALSE,"Tickmarks"}</definedName>
    <definedName name="rup" localSheetId="14" hidden="1">{#N/A,#N/A,FALSE,"Aging Summary";#N/A,#N/A,FALSE,"Ratio Analysis";#N/A,#N/A,FALSE,"Test 120 Day Accts";#N/A,#N/A,FALSE,"Tickmarks"}</definedName>
    <definedName name="rup" localSheetId="15" hidden="1">{#N/A,#N/A,FALSE,"Aging Summary";#N/A,#N/A,FALSE,"Ratio Analysis";#N/A,#N/A,FALSE,"Test 120 Day Accts";#N/A,#N/A,FALSE,"Tickmarks"}</definedName>
    <definedName name="rup" localSheetId="16" hidden="1">{#N/A,#N/A,FALSE,"Aging Summary";#N/A,#N/A,FALSE,"Ratio Analysis";#N/A,#N/A,FALSE,"Test 120 Day Accts";#N/A,#N/A,FALSE,"Tickmarks"}</definedName>
    <definedName name="rup" localSheetId="17" hidden="1">{#N/A,#N/A,FALSE,"Aging Summary";#N/A,#N/A,FALSE,"Ratio Analysis";#N/A,#N/A,FALSE,"Test 120 Day Accts";#N/A,#N/A,FALSE,"Tickmarks"}</definedName>
    <definedName name="rup" localSheetId="23" hidden="1">{#N/A,#N/A,FALSE,"Aging Summary";#N/A,#N/A,FALSE,"Ratio Analysis";#N/A,#N/A,FALSE,"Test 120 Day Accts";#N/A,#N/A,FALSE,"Tickmarks"}</definedName>
    <definedName name="rup" hidden="1">{#N/A,#N/A,FALSE,"Aging Summary";#N/A,#N/A,FALSE,"Ratio Analysis";#N/A,#N/A,FALSE,"Test 120 Day Accts";#N/A,#N/A,FALSE,"Tickmarks"}</definedName>
    <definedName name="RVCH">#REF!</definedName>
    <definedName name="RVOUCHER">#REF!</definedName>
    <definedName name="s">'[15]%tase'!#REF!</definedName>
    <definedName name="sadis" localSheetId="22" hidden="1">{#N/A,#N/A,FALSE,"Aging Summary";#N/A,#N/A,FALSE,"Ratio Analysis";#N/A,#N/A,FALSE,"Test 120 Day Accts";#N/A,#N/A,FALSE,"Tickmarks"}</definedName>
    <definedName name="sadis" localSheetId="14" hidden="1">{#N/A,#N/A,FALSE,"Aging Summary";#N/A,#N/A,FALSE,"Ratio Analysis";#N/A,#N/A,FALSE,"Test 120 Day Accts";#N/A,#N/A,FALSE,"Tickmarks"}</definedName>
    <definedName name="sadis" localSheetId="15" hidden="1">{#N/A,#N/A,FALSE,"Aging Summary";#N/A,#N/A,FALSE,"Ratio Analysis";#N/A,#N/A,FALSE,"Test 120 Day Accts";#N/A,#N/A,FALSE,"Tickmarks"}</definedName>
    <definedName name="sadis" localSheetId="16" hidden="1">{#N/A,#N/A,FALSE,"Aging Summary";#N/A,#N/A,FALSE,"Ratio Analysis";#N/A,#N/A,FALSE,"Test 120 Day Accts";#N/A,#N/A,FALSE,"Tickmarks"}</definedName>
    <definedName name="sadis" localSheetId="17" hidden="1">{#N/A,#N/A,FALSE,"Aging Summary";#N/A,#N/A,FALSE,"Ratio Analysis";#N/A,#N/A,FALSE,"Test 120 Day Accts";#N/A,#N/A,FALSE,"Tickmarks"}</definedName>
    <definedName name="sadis" localSheetId="23" hidden="1">{#N/A,#N/A,FALSE,"Aging Summary";#N/A,#N/A,FALSE,"Ratio Analysis";#N/A,#N/A,FALSE,"Test 120 Day Accts";#N/A,#N/A,FALSE,"Tickmarks"}</definedName>
    <definedName name="sadis" hidden="1">{#N/A,#N/A,FALSE,"Aging Summary";#N/A,#N/A,FALSE,"Ratio Analysis";#N/A,#N/A,FALSE,"Test 120 Day Accts";#N/A,#N/A,FALSE,"Tickmarks"}</definedName>
    <definedName name="Saldo">#REF!</definedName>
    <definedName name="Saldo_Awal">[52]SAA!#REF!</definedName>
    <definedName name="SALE">'[15]%tase'!#REF!</definedName>
    <definedName name="sc">[14]Sheet2!$E$217</definedName>
    <definedName name="scS">[14]Sheet2!$E$166</definedName>
    <definedName name="sdclnwde">[14]Sheet2!$E$63</definedName>
    <definedName name="sdflkgjhdfkjhgfd">#REF!</definedName>
    <definedName name="se" localSheetId="22" hidden="1">{#N/A,#N/A,FALSE,"Aging Summary";#N/A,#N/A,FALSE,"Ratio Analysis";#N/A,#N/A,FALSE,"Test 120 Day Accts";#N/A,#N/A,FALSE,"Tickmarks"}</definedName>
    <definedName name="se" localSheetId="14" hidden="1">{#N/A,#N/A,FALSE,"Aging Summary";#N/A,#N/A,FALSE,"Ratio Analysis";#N/A,#N/A,FALSE,"Test 120 Day Accts";#N/A,#N/A,FALSE,"Tickmarks"}</definedName>
    <definedName name="se" localSheetId="15" hidden="1">{#N/A,#N/A,FALSE,"Aging Summary";#N/A,#N/A,FALSE,"Ratio Analysis";#N/A,#N/A,FALSE,"Test 120 Day Accts";#N/A,#N/A,FALSE,"Tickmarks"}</definedName>
    <definedName name="se" localSheetId="16" hidden="1">{#N/A,#N/A,FALSE,"Aging Summary";#N/A,#N/A,FALSE,"Ratio Analysis";#N/A,#N/A,FALSE,"Test 120 Day Accts";#N/A,#N/A,FALSE,"Tickmarks"}</definedName>
    <definedName name="se" localSheetId="17" hidden="1">{#N/A,#N/A,FALSE,"Aging Summary";#N/A,#N/A,FALSE,"Ratio Analysis";#N/A,#N/A,FALSE,"Test 120 Day Accts";#N/A,#N/A,FALSE,"Tickmarks"}</definedName>
    <definedName name="se" localSheetId="23" hidden="1">{#N/A,#N/A,FALSE,"Aging Summary";#N/A,#N/A,FALSE,"Ratio Analysis";#N/A,#N/A,FALSE,"Test 120 Day Accts";#N/A,#N/A,FALSE,"Tickmarks"}</definedName>
    <definedName name="se" hidden="1">{#N/A,#N/A,FALSE,"Aging Summary";#N/A,#N/A,FALSE,"Ratio Analysis";#N/A,#N/A,FALSE,"Test 120 Day Accts";#N/A,#N/A,FALSE,"Tickmarks"}</definedName>
    <definedName name="segmen">#REF!</definedName>
    <definedName name="sek">#REF!</definedName>
    <definedName name="SEKCivil">1.075</definedName>
    <definedName name="SEKMat">1.064</definedName>
    <definedName name="sekserv">#REF!</definedName>
    <definedName name="Sel_Kurs">#REF!</definedName>
    <definedName name="SEP">[3]Sheet1!$A$1:$IV$6</definedName>
    <definedName name="sept">'[19]%tase'!#REF!</definedName>
    <definedName name="services">#REF!</definedName>
    <definedName name="Setahun">#REF!</definedName>
    <definedName name="Sewa_Kantor">#REF!</definedName>
    <definedName name="SHEET4" hidden="1">[3]Sheet1!$BS$61:$BV$61</definedName>
    <definedName name="skfgjhkfhjgsf">[43]SSP!$A$32</definedName>
    <definedName name="SLMV">'[38]COPPER ACCESS'!#REF!</definedName>
    <definedName name="SLSV">'[38]COPPER ACCESS'!#REF!</definedName>
    <definedName name="sourc01">#REF!</definedName>
    <definedName name="Source">#REF!</definedName>
    <definedName name="SP">[1]Isian!#REF!</definedName>
    <definedName name="Spec">'[53]Balance Sheet'!#REF!</definedName>
    <definedName name="spex_Cons_day">[54]SUPPEXT!#REF!</definedName>
    <definedName name="spex_Cumulation_logic">[54]SUPPEXT!$E$9</definedName>
    <definedName name="spex_ESS_1">[54]SUPPEXT!$I$38</definedName>
    <definedName name="spex_ESS_2">[54]SUPPEXT!$K$38</definedName>
    <definedName name="spex_ESS_3">[54]SUPPEXT!$M$38</definedName>
    <definedName name="spex_ESS_4">[54]SUPPEXT!$O$38</definedName>
    <definedName name="spex_ESS_5">[54]SUPPEXT!$Q$38</definedName>
    <definedName name="spex_HW_1">[54]SUPPEXT!$I$20</definedName>
    <definedName name="spex_HW_2">[54]SUPPEXT!$K$20</definedName>
    <definedName name="spex_HW_3">[54]SUPPEXT!$M$20</definedName>
    <definedName name="spex_HW_4">[54]SUPPEXT!$O$20</definedName>
    <definedName name="spex_HW_5">[54]SUPPEXT!$Q$20</definedName>
    <definedName name="spex_OM_day">[54]SUPPEXT!#REF!</definedName>
    <definedName name="spex_OMa_1">[54]SUPPEXT!$I$27</definedName>
    <definedName name="spex_OMa_2">[54]SUPPEXT!$K$27</definedName>
    <definedName name="spex_OMa_3">[54]SUPPEXT!$M$27</definedName>
    <definedName name="spex_OMa_4">[54]SUPPEXT!$O$27</definedName>
    <definedName name="spex_OMa_5">[54]SUPPEXT!$Q$27</definedName>
    <definedName name="spex_Scons_1">[54]SUPPEXT!$I$45</definedName>
    <definedName name="spex_Scons_2">[54]SUPPEXT!$K$45</definedName>
    <definedName name="spex_Scons_3">[54]SUPPEXT!$M$45</definedName>
    <definedName name="spex_Scons_4">[54]SUPPEXT!$O$45</definedName>
    <definedName name="spex_Scons_5">[54]SUPPEXT!$Q$45</definedName>
    <definedName name="spex_SW_1">[54]SUPPEXT!$I$34</definedName>
    <definedName name="spex_SW_2">[54]SUPPEXT!$K$34</definedName>
    <definedName name="spex_SW_3">[54]SUPPEXT!$M$34</definedName>
    <definedName name="spex_SW_4">[54]SUPPEXT!$O$34</definedName>
    <definedName name="spex_SW_5">[54]SUPPEXT!$Q$34</definedName>
    <definedName name="spex_Total_1">[54]SUPPEXT!$I$47</definedName>
    <definedName name="spex_Total_2">[54]SUPPEXT!$K$47</definedName>
    <definedName name="spex_Total_3">[54]SUPPEXT!$M$47</definedName>
    <definedName name="spex_Total_4">[54]SUPPEXT!$O$47</definedName>
    <definedName name="spex_Total_5">[54]SUPPEXT!$Q$47</definedName>
    <definedName name="SPm21_2">#REF!</definedName>
    <definedName name="SPT_Masa_PPN">#REF!</definedName>
    <definedName name="spt_ms_ppn01">#REF!</definedName>
    <definedName name="SPT_PPN_Pertahun">#REF!</definedName>
    <definedName name="SPT23_1">#REF!</definedName>
    <definedName name="SPT23_2">#REF!</definedName>
    <definedName name="sptm_01">#REF!</definedName>
    <definedName name="SPTM_6">#REF!</definedName>
    <definedName name="SPTM_7">#REF!</definedName>
    <definedName name="sptm_701">#REF!</definedName>
    <definedName name="SPTM_8">#REF!</definedName>
    <definedName name="sptm_801">#REF!</definedName>
    <definedName name="SPTM_9">#REF!</definedName>
    <definedName name="sptm_901">#REF!</definedName>
    <definedName name="SPTM_9copy">#REF!</definedName>
    <definedName name="SS">#REF!</definedName>
    <definedName name="ssnew">#REF!</definedName>
    <definedName name="SSP">#REF!</definedName>
    <definedName name="SSP_Final">#REF!</definedName>
    <definedName name="SSP21_tjo">#REF!</definedName>
    <definedName name="SSP21_tsk">"Text Box 20"</definedName>
    <definedName name="SSP23_tsk">#REF!</definedName>
    <definedName name="SSP25_tjo">#REF!</definedName>
    <definedName name="SSP25_tsk">#REF!</definedName>
    <definedName name="SSPppn_tjo">[40]SSP!$A$32</definedName>
    <definedName name="SSPppn_tsk">#REF!</definedName>
    <definedName name="SSS" localSheetId="22" hidden="1">{#N/A,#N/A,FALSE,"Aging Summary";#N/A,#N/A,FALSE,"Ratio Analysis";#N/A,#N/A,FALSE,"Test 120 Day Accts";#N/A,#N/A,FALSE,"Tickmarks"}</definedName>
    <definedName name="SSS" localSheetId="14" hidden="1">{#N/A,#N/A,FALSE,"Aging Summary";#N/A,#N/A,FALSE,"Ratio Analysis";#N/A,#N/A,FALSE,"Test 120 Day Accts";#N/A,#N/A,FALSE,"Tickmarks"}</definedName>
    <definedName name="SSS" localSheetId="15" hidden="1">{#N/A,#N/A,FALSE,"Aging Summary";#N/A,#N/A,FALSE,"Ratio Analysis";#N/A,#N/A,FALSE,"Test 120 Day Accts";#N/A,#N/A,FALSE,"Tickmarks"}</definedName>
    <definedName name="SSS" localSheetId="16" hidden="1">{#N/A,#N/A,FALSE,"Aging Summary";#N/A,#N/A,FALSE,"Ratio Analysis";#N/A,#N/A,FALSE,"Test 120 Day Accts";#N/A,#N/A,FALSE,"Tickmarks"}</definedName>
    <definedName name="SSS" localSheetId="17" hidden="1">{#N/A,#N/A,FALSE,"Aging Summary";#N/A,#N/A,FALSE,"Ratio Analysis";#N/A,#N/A,FALSE,"Test 120 Day Accts";#N/A,#N/A,FALSE,"Tickmarks"}</definedName>
    <definedName name="SSS" localSheetId="23" hidden="1">{#N/A,#N/A,FALSE,"Aging Summary";#N/A,#N/A,FALSE,"Ratio Analysis";#N/A,#N/A,FALSE,"Test 120 Day Accts";#N/A,#N/A,FALSE,"Tickmarks"}</definedName>
    <definedName name="SSS" hidden="1">{#N/A,#N/A,FALSE,"Aging Summary";#N/A,#N/A,FALSE,"Ratio Analysis";#N/A,#N/A,FALSE,"Test 120 Day Accts";#N/A,#N/A,FALSE,"Tickmarks"}</definedName>
    <definedName name="sssss" localSheetId="22" hidden="1">{#N/A,#N/A,FALSE,"Aging Summary";#N/A,#N/A,FALSE,"Ratio Analysis";#N/A,#N/A,FALSE,"Test 120 Day Accts";#N/A,#N/A,FALSE,"Tickmarks"}</definedName>
    <definedName name="sssss" localSheetId="14" hidden="1">{#N/A,#N/A,FALSE,"Aging Summary";#N/A,#N/A,FALSE,"Ratio Analysis";#N/A,#N/A,FALSE,"Test 120 Day Accts";#N/A,#N/A,FALSE,"Tickmarks"}</definedName>
    <definedName name="sssss" localSheetId="15" hidden="1">{#N/A,#N/A,FALSE,"Aging Summary";#N/A,#N/A,FALSE,"Ratio Analysis";#N/A,#N/A,FALSE,"Test 120 Day Accts";#N/A,#N/A,FALSE,"Tickmarks"}</definedName>
    <definedName name="sssss" localSheetId="16" hidden="1">{#N/A,#N/A,FALSE,"Aging Summary";#N/A,#N/A,FALSE,"Ratio Analysis";#N/A,#N/A,FALSE,"Test 120 Day Accts";#N/A,#N/A,FALSE,"Tickmarks"}</definedName>
    <definedName name="sssss" localSheetId="17" hidden="1">{#N/A,#N/A,FALSE,"Aging Summary";#N/A,#N/A,FALSE,"Ratio Analysis";#N/A,#N/A,FALSE,"Test 120 Day Accts";#N/A,#N/A,FALSE,"Tickmarks"}</definedName>
    <definedName name="sssss" localSheetId="23" hidden="1">{#N/A,#N/A,FALSE,"Aging Summary";#N/A,#N/A,FALSE,"Ratio Analysis";#N/A,#N/A,FALSE,"Test 120 Day Accts";#N/A,#N/A,FALSE,"Tickmarks"}</definedName>
    <definedName name="sssss" hidden="1">{#N/A,#N/A,FALSE,"Aging Summary";#N/A,#N/A,FALSE,"Ratio Analysis";#N/A,#N/A,FALSE,"Test 120 Day Accts";#N/A,#N/A,FALSE,"Tickmarks"}</definedName>
    <definedName name="StaffLoan">#REF!</definedName>
    <definedName name="StatementOfExpenditure">[55]SE!#REF!</definedName>
    <definedName name="stnk">#REF!</definedName>
    <definedName name="Sub">#REF!</definedName>
    <definedName name="SummaryBBSbeg">#REF!</definedName>
    <definedName name="SummaryBBSend">#REF!</definedName>
    <definedName name="SummaryCObeg">#REF!</definedName>
    <definedName name="SummaryCOend">#REF!</definedName>
    <definedName name="SummaryNMPbeg">#REF!</definedName>
    <definedName name="SummaryNMPend">#REF!</definedName>
    <definedName name="SummaryNWSbeg">#REF!</definedName>
    <definedName name="SummaryNWSend">#REF!</definedName>
    <definedName name="SummaryPMRbeg">#REF!</definedName>
    <definedName name="SummaryPMRend">#REF!</definedName>
    <definedName name="SummaryRASbeg">#REF!</definedName>
    <definedName name="SummaryRASend">#REF!</definedName>
    <definedName name="summekunde">#REF!</definedName>
    <definedName name="suspense">#REF!</definedName>
    <definedName name="suspensenew">#REF!</definedName>
    <definedName name="svc">[2]gl!$E$194</definedName>
    <definedName name="SVDSA">[2]gl!$E$144</definedName>
    <definedName name="sxsa">[14]Sheet2!$E$202</definedName>
    <definedName name="sy">#REF!</definedName>
    <definedName name="t">'[15]%tase'!#REF!</definedName>
    <definedName name="tabel1">#REF!</definedName>
    <definedName name="Tabel2">#REF!</definedName>
    <definedName name="TabelCashFlow">#REF!</definedName>
    <definedName name="TabExpenses">#REF!</definedName>
    <definedName name="TAX">[27]UNITPRICE!#REF!</definedName>
    <definedName name="TaxTV">10%</definedName>
    <definedName name="TaxXL">5%</definedName>
    <definedName name="tb">#REF!</definedName>
    <definedName name="TD8_LK0">#REF!</definedName>
    <definedName name="telp">[14]Sheet2!$E$166</definedName>
    <definedName name="Telpon">#REF!</definedName>
    <definedName name="Tempo">#REF!</definedName>
    <definedName name="Tenaga_Ahli">#REF!</definedName>
    <definedName name="tes" localSheetId="22" hidden="1">{#N/A,#N/A,FALSE,"Aging Summary";#N/A,#N/A,FALSE,"Ratio Analysis";#N/A,#N/A,FALSE,"Test 120 Day Accts";#N/A,#N/A,FALSE,"Tickmarks"}</definedName>
    <definedName name="tes" localSheetId="14" hidden="1">{#N/A,#N/A,FALSE,"Aging Summary";#N/A,#N/A,FALSE,"Ratio Analysis";#N/A,#N/A,FALSE,"Test 120 Day Accts";#N/A,#N/A,FALSE,"Tickmarks"}</definedName>
    <definedName name="tes" localSheetId="15" hidden="1">{#N/A,#N/A,FALSE,"Aging Summary";#N/A,#N/A,FALSE,"Ratio Analysis";#N/A,#N/A,FALSE,"Test 120 Day Accts";#N/A,#N/A,FALSE,"Tickmarks"}</definedName>
    <definedName name="tes" localSheetId="16" hidden="1">{#N/A,#N/A,FALSE,"Aging Summary";#N/A,#N/A,FALSE,"Ratio Analysis";#N/A,#N/A,FALSE,"Test 120 Day Accts";#N/A,#N/A,FALSE,"Tickmarks"}</definedName>
    <definedName name="tes" localSheetId="17" hidden="1">{#N/A,#N/A,FALSE,"Aging Summary";#N/A,#N/A,FALSE,"Ratio Analysis";#N/A,#N/A,FALSE,"Test 120 Day Accts";#N/A,#N/A,FALSE,"Tickmarks"}</definedName>
    <definedName name="tes" localSheetId="23" hidden="1">{#N/A,#N/A,FALSE,"Aging Summary";#N/A,#N/A,FALSE,"Ratio Analysis";#N/A,#N/A,FALSE,"Test 120 Day Accts";#N/A,#N/A,FALSE,"Tickmarks"}</definedName>
    <definedName name="tes" hidden="1">{#N/A,#N/A,FALSE,"Aging Summary";#N/A,#N/A,FALSE,"Ratio Analysis";#N/A,#N/A,FALSE,"Test 120 Day Accts";#N/A,#N/A,FALSE,"Tickmarks"}</definedName>
    <definedName name="test">#REF!</definedName>
    <definedName name="TEXT" localSheetId="22">[20]Index!$D$3</definedName>
    <definedName name="TEXT" localSheetId="14">[20]Index!$D$3</definedName>
    <definedName name="TEXT" localSheetId="15">[20]Index!$D$3</definedName>
    <definedName name="TEXT" localSheetId="16">[20]Index!$D$3</definedName>
    <definedName name="TEXT" localSheetId="17">[20]Index!$D$3</definedName>
    <definedName name="TEXT" localSheetId="12">[20]Index!$D$3</definedName>
    <definedName name="TEXT" localSheetId="13">[20]Index!$D$3</definedName>
    <definedName name="TEXT" localSheetId="18">[20]Index!$D$3</definedName>
    <definedName name="TEXT" localSheetId="23">[21]Index!$D$3</definedName>
    <definedName name="TEXT">Index!$D$3</definedName>
    <definedName name="THN" localSheetId="22">[20]Menu!$C$6</definedName>
    <definedName name="THN" localSheetId="14">[20]Menu!$C$6</definedName>
    <definedName name="THN" localSheetId="15">[20]Menu!$C$6</definedName>
    <definedName name="THN" localSheetId="16">[20]Menu!$C$6</definedName>
    <definedName name="THN" localSheetId="17">[20]Menu!$C$6</definedName>
    <definedName name="THN" localSheetId="12">[20]Menu!$C$6</definedName>
    <definedName name="THN" localSheetId="13">[20]Menu!$C$6</definedName>
    <definedName name="THN" localSheetId="18">[20]Menu!$C$6</definedName>
    <definedName name="THN" localSheetId="23">[21]Menu!$C$6</definedName>
    <definedName name="THN">Menu!$C$6</definedName>
    <definedName name="tidak">#REF!</definedName>
    <definedName name="Tidak_Final">#REF!</definedName>
    <definedName name="titels">#REF!</definedName>
    <definedName name="TOTAL">#REF!</definedName>
    <definedName name="TOTMV">[38]AS1MODD!#REF!</definedName>
    <definedName name="trans">[2]gl!$E$161</definedName>
    <definedName name="Transaksi">#REF!</definedName>
    <definedName name="TrialBalance">#REF!</definedName>
    <definedName name="trib">#REF!</definedName>
    <definedName name="TUTI">#REF!</definedName>
    <definedName name="TV">#REF!</definedName>
    <definedName name="ty">#REF!</definedName>
    <definedName name="u">'[15]%tase'!#REF!</definedName>
    <definedName name="Uang_Muka">#REF!</definedName>
    <definedName name="Uang_Muka_Diterima">#REF!</definedName>
    <definedName name="UANG_MUKA_PAJAK">#REF!</definedName>
    <definedName name="UANG_MUKA_PEMBE">[8]NERACA!#REF!</definedName>
    <definedName name="Uang_Mukaa">#REF!</definedName>
    <definedName name="ujdfsjghdfs">[56]SSP!$A$32</definedName>
    <definedName name="unit_v">[33]MENU!$E$11</definedName>
    <definedName name="USD_DEM">#REF!</definedName>
    <definedName name="USD_DM">[57]LWLOPT!$AG$4</definedName>
    <definedName name="usd_rate">#REF!</definedName>
    <definedName name="USD_RP">[57]LWLOPT!$AG$5</definedName>
    <definedName name="usdfgkhjsdfg">#REF!</definedName>
    <definedName name="Utang_Pemegang_saham">#REF!</definedName>
    <definedName name="Utang_Pjk_PPh_21">#REF!</definedName>
    <definedName name="Utang_Pjk_PPh_Ps_23">#REF!</definedName>
    <definedName name="Utang_Pjk_PPN_Keluaran">#REF!</definedName>
    <definedName name="v">'[15]%tase'!#REF!</definedName>
    <definedName name="VALUE" localSheetId="22">[20]Index!$D$1</definedName>
    <definedName name="VALUE" localSheetId="14">[20]Index!$D$1</definedName>
    <definedName name="VALUE" localSheetId="15">[20]Index!$D$1</definedName>
    <definedName name="VALUE" localSheetId="16">[20]Index!$D$1</definedName>
    <definedName name="VALUE" localSheetId="17">[20]Index!$D$1</definedName>
    <definedName name="VALUE" localSheetId="12">[20]Index!$D$1</definedName>
    <definedName name="VALUE" localSheetId="13">[20]Index!$D$1</definedName>
    <definedName name="VALUE" localSheetId="18">[20]Index!$D$1</definedName>
    <definedName name="VALUE" localSheetId="23">[21]Index!$D$1</definedName>
    <definedName name="VALUE">Index!$D$1</definedName>
    <definedName name="VAT">1.1</definedName>
    <definedName name="VFOFFSHDEL">[27]UNITPRICE!#REF!</definedName>
    <definedName name="VFOFFSHSER">[27]UNITPRICE!#REF!</definedName>
    <definedName name="VFONSHCW">[27]UNITPRICE!#REF!</definedName>
    <definedName name="VFONSHDEL">[27]UNITPRICE!#REF!</definedName>
    <definedName name="VFONSHSER">'[35]ASS-UNIT'!#REF!</definedName>
    <definedName name="vkdndx">#REF!</definedName>
    <definedName name="Volume">#REF!</definedName>
    <definedName name="VOUCHER">#REF!</definedName>
    <definedName name="vsccgcv">#REF!</definedName>
    <definedName name="w">'[15]%tase'!#REF!</definedName>
    <definedName name="währung">#REF!</definedName>
    <definedName name="weltcuhk">#REF!</definedName>
    <definedName name="weltcukunde">#REF!</definedName>
    <definedName name="weltcusek">#REF!</definedName>
    <definedName name="weltlwlhk">#REF!</definedName>
    <definedName name="weltlwlkunde">#REF!</definedName>
    <definedName name="weltlwlsek">#REF!</definedName>
    <definedName name="Wesel_Bayar">#REF!</definedName>
    <definedName name="Wesel_tagih">#REF!</definedName>
    <definedName name="wrn.Aging._.and._.Trend._.Analysis." localSheetId="22" hidden="1">{#N/A,#N/A,FALSE,"Aging Summary";#N/A,#N/A,FALSE,"Ratio Analysis";#N/A,#N/A,FALSE,"Test 120 Day Accts";#N/A,#N/A,FALSE,"Tickmarks"}</definedName>
    <definedName name="wrn.Aging._.and._.Trend._.Analysis." localSheetId="14" hidden="1">{#N/A,#N/A,FALSE,"Aging Summary";#N/A,#N/A,FALSE,"Ratio Analysis";#N/A,#N/A,FALSE,"Test 120 Day Accts";#N/A,#N/A,FALSE,"Tickmarks"}</definedName>
    <definedName name="wrn.Aging._.and._.Trend._.Analysis." localSheetId="15" hidden="1">{#N/A,#N/A,FALSE,"Aging Summary";#N/A,#N/A,FALSE,"Ratio Analysis";#N/A,#N/A,FALSE,"Test 120 Day Accts";#N/A,#N/A,FALSE,"Tickmarks"}</definedName>
    <definedName name="wrn.Aging._.and._.Trend._.Analysis." localSheetId="16" hidden="1">{#N/A,#N/A,FALSE,"Aging Summary";#N/A,#N/A,FALSE,"Ratio Analysis";#N/A,#N/A,FALSE,"Test 120 Day Accts";#N/A,#N/A,FALSE,"Tickmarks"}</definedName>
    <definedName name="wrn.Aging._.and._.Trend._.Analysis." localSheetId="17" hidden="1">{#N/A,#N/A,FALSE,"Aging Summary";#N/A,#N/A,FALSE,"Ratio Analysis";#N/A,#N/A,FALSE,"Test 120 Day Accts";#N/A,#N/A,FALSE,"Tickmarks"}</definedName>
    <definedName name="wrn.Aging._.and._.Trend._.Analysis." localSheetId="23"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es." localSheetId="22" hidden="1">{#N/A,#N/A,FALSE,"Deckblatt";#N/A,#N/A,FALSE,"KABEL";#N/A,#N/A,FALSE,"MATERIAL";#N/A,#N/A,FALSE,"DBHK"}</definedName>
    <definedName name="wrn.Alles." localSheetId="14" hidden="1">{#N/A,#N/A,FALSE,"Deckblatt";#N/A,#N/A,FALSE,"KABEL";#N/A,#N/A,FALSE,"MATERIAL";#N/A,#N/A,FALSE,"DBHK"}</definedName>
    <definedName name="wrn.Alles." localSheetId="15" hidden="1">{#N/A,#N/A,FALSE,"Deckblatt";#N/A,#N/A,FALSE,"KABEL";#N/A,#N/A,FALSE,"MATERIAL";#N/A,#N/A,FALSE,"DBHK"}</definedName>
    <definedName name="wrn.Alles." localSheetId="16" hidden="1">{#N/A,#N/A,FALSE,"Deckblatt";#N/A,#N/A,FALSE,"KABEL";#N/A,#N/A,FALSE,"MATERIAL";#N/A,#N/A,FALSE,"DBHK"}</definedName>
    <definedName name="wrn.Alles." localSheetId="17" hidden="1">{#N/A,#N/A,FALSE,"Deckblatt";#N/A,#N/A,FALSE,"KABEL";#N/A,#N/A,FALSE,"MATERIAL";#N/A,#N/A,FALSE,"DBHK"}</definedName>
    <definedName name="wrn.Alles." localSheetId="23" hidden="1">{#N/A,#N/A,FALSE,"Deckblatt";#N/A,#N/A,FALSE,"KABEL";#N/A,#N/A,FALSE,"MATERIAL";#N/A,#N/A,FALSE,"DBHK"}</definedName>
    <definedName name="wrn.Alles." hidden="1">{#N/A,#N/A,FALSE,"Deckblatt";#N/A,#N/A,FALSE,"KABEL";#N/A,#N/A,FALSE,"MATERIAL";#N/A,#N/A,FALSE,"DBHK"}</definedName>
    <definedName name="X">'[15]%tase'!#REF!</definedName>
    <definedName name="xx">#REF!</definedName>
    <definedName name="xxx">[58]IC!$A$1</definedName>
    <definedName name="xxxx">#REF!</definedName>
    <definedName name="Y">'[15]%tase'!#REF!</definedName>
    <definedName name="ydgxvb">#REF!</definedName>
    <definedName name="Year_v">[33]MENU!$E$17</definedName>
    <definedName name="yu" localSheetId="22" hidden="1">{#N/A,#N/A,FALSE,"Aging Summary";#N/A,#N/A,FALSE,"Ratio Analysis";#N/A,#N/A,FALSE,"Test 120 Day Accts";#N/A,#N/A,FALSE,"Tickmarks"}</definedName>
    <definedName name="yu" localSheetId="14" hidden="1">{#N/A,#N/A,FALSE,"Aging Summary";#N/A,#N/A,FALSE,"Ratio Analysis";#N/A,#N/A,FALSE,"Test 120 Day Accts";#N/A,#N/A,FALSE,"Tickmarks"}</definedName>
    <definedName name="yu" localSheetId="15" hidden="1">{#N/A,#N/A,FALSE,"Aging Summary";#N/A,#N/A,FALSE,"Ratio Analysis";#N/A,#N/A,FALSE,"Test 120 Day Accts";#N/A,#N/A,FALSE,"Tickmarks"}</definedName>
    <definedName name="yu" localSheetId="16" hidden="1">{#N/A,#N/A,FALSE,"Aging Summary";#N/A,#N/A,FALSE,"Ratio Analysis";#N/A,#N/A,FALSE,"Test 120 Day Accts";#N/A,#N/A,FALSE,"Tickmarks"}</definedName>
    <definedName name="yu" localSheetId="17" hidden="1">{#N/A,#N/A,FALSE,"Aging Summary";#N/A,#N/A,FALSE,"Ratio Analysis";#N/A,#N/A,FALSE,"Test 120 Day Accts";#N/A,#N/A,FALSE,"Tickmarks"}</definedName>
    <definedName name="yu" localSheetId="23" hidden="1">{#N/A,#N/A,FALSE,"Aging Summary";#N/A,#N/A,FALSE,"Ratio Analysis";#N/A,#N/A,FALSE,"Test 120 Day Accts";#N/A,#N/A,FALSE,"Tickmarks"}</definedName>
    <definedName name="yu" hidden="1">{#N/A,#N/A,FALSE,"Aging Summary";#N/A,#N/A,FALSE,"Ratio Analysis";#N/A,#N/A,FALSE,"Test 120 Day Accts";#N/A,#N/A,FALSE,"Tickmarks"}</definedName>
    <definedName name="yydhtr">'[59]Penyusutan Kendaraan'!$A$1</definedName>
    <definedName name="z">'[15]%tase'!#REF!</definedName>
    <definedName name="ZDV">'[15]%tase'!#REF!</definedName>
    <definedName name="zz">'[47]INV-KTR'!#REF!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94" i="9" l="1"/>
  <c r="D95" i="9"/>
  <c r="D94" i="9"/>
  <c r="C95" i="9"/>
  <c r="C96" i="9"/>
  <c r="L107" i="13" l="1"/>
  <c r="L101" i="13"/>
  <c r="L95" i="13"/>
  <c r="L89" i="13"/>
  <c r="L77" i="13"/>
  <c r="L83" i="13"/>
  <c r="L71" i="13"/>
  <c r="L27" i="13"/>
  <c r="L49" i="13"/>
  <c r="L37" i="13"/>
  <c r="L19" i="13"/>
  <c r="L9" i="13"/>
  <c r="G134" i="34"/>
  <c r="G10" i="34"/>
  <c r="A8" i="34"/>
  <c r="A9" i="34" s="1"/>
  <c r="A10" i="34" s="1"/>
  <c r="A11" i="34" s="1"/>
  <c r="A12" i="34" s="1"/>
  <c r="A13" i="34" s="1"/>
  <c r="A14" i="34" s="1"/>
  <c r="A15" i="34" s="1"/>
  <c r="A16" i="34" s="1"/>
  <c r="A17" i="34" s="1"/>
  <c r="A18" i="34" s="1"/>
  <c r="A19" i="34" s="1"/>
  <c r="A20" i="34" s="1"/>
  <c r="A21" i="34" s="1"/>
  <c r="A22" i="34" s="1"/>
  <c r="A23" i="34" s="1"/>
  <c r="A24" i="34" s="1"/>
  <c r="A25" i="34" s="1"/>
  <c r="A26" i="34" s="1"/>
  <c r="A27" i="34" s="1"/>
  <c r="A28" i="34" s="1"/>
  <c r="A29" i="34" s="1"/>
  <c r="A30" i="34" s="1"/>
  <c r="A31" i="34" s="1"/>
  <c r="A32" i="34" s="1"/>
  <c r="A33" i="34" s="1"/>
  <c r="A34" i="34" s="1"/>
  <c r="A35" i="34" s="1"/>
  <c r="A36" i="34" s="1"/>
  <c r="A37" i="34" s="1"/>
  <c r="A38" i="34" s="1"/>
  <c r="A39" i="34" s="1"/>
  <c r="A40" i="34" s="1"/>
  <c r="A41" i="34" s="1"/>
  <c r="A42" i="34" s="1"/>
  <c r="A43" i="34" s="1"/>
  <c r="A44" i="34" s="1"/>
  <c r="A45" i="34" s="1"/>
  <c r="A46" i="34" s="1"/>
  <c r="A47" i="34" s="1"/>
  <c r="A48" i="34" s="1"/>
  <c r="A49" i="34" s="1"/>
  <c r="A50" i="34" s="1"/>
  <c r="A51" i="34" s="1"/>
  <c r="A52" i="34" s="1"/>
  <c r="A53" i="34" s="1"/>
  <c r="A54" i="34" s="1"/>
  <c r="A55" i="34" s="1"/>
  <c r="A56" i="34" s="1"/>
  <c r="A57" i="34" s="1"/>
  <c r="A58" i="34" s="1"/>
  <c r="A59" i="34" s="1"/>
  <c r="A60" i="34" s="1"/>
  <c r="A61" i="34" s="1"/>
  <c r="A62" i="34" s="1"/>
  <c r="A63" i="34" s="1"/>
  <c r="A64" i="34" s="1"/>
  <c r="A65" i="34" s="1"/>
  <c r="A66" i="34" s="1"/>
  <c r="A67" i="34" s="1"/>
  <c r="A68" i="34" s="1"/>
  <c r="A69" i="34" s="1"/>
  <c r="A70" i="34" s="1"/>
  <c r="A71" i="34" s="1"/>
  <c r="A72" i="34" s="1"/>
  <c r="A73" i="34" s="1"/>
  <c r="A74" i="34" s="1"/>
  <c r="A75" i="34" s="1"/>
  <c r="A76" i="34" s="1"/>
  <c r="A77" i="34" s="1"/>
  <c r="A78" i="34" s="1"/>
  <c r="A79" i="34" s="1"/>
  <c r="A80" i="34" s="1"/>
  <c r="A81" i="34" s="1"/>
  <c r="A82" i="34" s="1"/>
  <c r="A83" i="34" s="1"/>
  <c r="A84" i="34" s="1"/>
  <c r="A85" i="34" s="1"/>
  <c r="A86" i="34" s="1"/>
  <c r="A87" i="34" s="1"/>
  <c r="A88" i="34" s="1"/>
  <c r="A89" i="34" s="1"/>
  <c r="A90" i="34" s="1"/>
  <c r="A91" i="34" s="1"/>
  <c r="A92" i="34" s="1"/>
  <c r="A93" i="34" s="1"/>
  <c r="A94" i="34" s="1"/>
  <c r="A95" i="34" s="1"/>
  <c r="A96" i="34" s="1"/>
  <c r="A97" i="34" s="1"/>
  <c r="A98" i="34" s="1"/>
  <c r="A99" i="34" s="1"/>
  <c r="A100" i="34" s="1"/>
  <c r="A101" i="34" s="1"/>
  <c r="A102" i="34" s="1"/>
  <c r="A103" i="34" s="1"/>
  <c r="A104" i="34" s="1"/>
  <c r="A105" i="34" s="1"/>
  <c r="A106" i="34" s="1"/>
  <c r="A107" i="34" s="1"/>
  <c r="A108" i="34" s="1"/>
  <c r="A109" i="34" s="1"/>
  <c r="A110" i="34" s="1"/>
  <c r="A111" i="34" s="1"/>
  <c r="A112" i="34" s="1"/>
  <c r="A113" i="34" s="1"/>
  <c r="A114" i="34" s="1"/>
  <c r="A115" i="34" s="1"/>
  <c r="A116" i="34" s="1"/>
  <c r="A117" i="34" s="1"/>
  <c r="A118" i="34" s="1"/>
  <c r="A119" i="34" s="1"/>
  <c r="A120" i="34" s="1"/>
  <c r="A121" i="34" s="1"/>
  <c r="A122" i="34" s="1"/>
  <c r="A123" i="34" s="1"/>
  <c r="A124" i="34" s="1"/>
  <c r="A125" i="34" s="1"/>
  <c r="A126" i="34" s="1"/>
  <c r="A127" i="34" s="1"/>
  <c r="A128" i="34" s="1"/>
  <c r="A129" i="34" s="1"/>
  <c r="A130" i="34" s="1"/>
  <c r="A7" i="34"/>
  <c r="H6" i="34"/>
  <c r="H7" i="34" s="1"/>
  <c r="H8" i="34" s="1"/>
  <c r="H9" i="34" s="1"/>
  <c r="H10" i="34" s="1"/>
  <c r="H11" i="34" s="1"/>
  <c r="H12" i="34" s="1"/>
  <c r="H13" i="34" s="1"/>
  <c r="H14" i="34" s="1"/>
  <c r="H15" i="34" s="1"/>
  <c r="H16" i="34" s="1"/>
  <c r="H17" i="34" s="1"/>
  <c r="H18" i="34" s="1"/>
  <c r="H19" i="34" s="1"/>
  <c r="H20" i="34" s="1"/>
  <c r="H21" i="34" s="1"/>
  <c r="H22" i="34" s="1"/>
  <c r="H23" i="34" s="1"/>
  <c r="H24" i="34" s="1"/>
  <c r="H25" i="34" s="1"/>
  <c r="H26" i="34" s="1"/>
  <c r="H27" i="34" s="1"/>
  <c r="H28" i="34" s="1"/>
  <c r="H29" i="34" s="1"/>
  <c r="H30" i="34" s="1"/>
  <c r="H31" i="34" s="1"/>
  <c r="H32" i="34" s="1"/>
  <c r="H33" i="34" s="1"/>
  <c r="H34" i="34" s="1"/>
  <c r="H35" i="34" s="1"/>
  <c r="H36" i="34" s="1"/>
  <c r="H37" i="34" s="1"/>
  <c r="H38" i="34" s="1"/>
  <c r="H39" i="34" s="1"/>
  <c r="H40" i="34" s="1"/>
  <c r="H41" i="34" s="1"/>
  <c r="H42" i="34" s="1"/>
  <c r="H43" i="34" s="1"/>
  <c r="H44" i="34" s="1"/>
  <c r="H45" i="34" s="1"/>
  <c r="H46" i="34" s="1"/>
  <c r="H47" i="34" s="1"/>
  <c r="H48" i="34" s="1"/>
  <c r="H49" i="34" s="1"/>
  <c r="H50" i="34" s="1"/>
  <c r="H51" i="34" s="1"/>
  <c r="H52" i="34" s="1"/>
  <c r="H53" i="34" s="1"/>
  <c r="H54" i="34" s="1"/>
  <c r="H55" i="34" s="1"/>
  <c r="H56" i="34" s="1"/>
  <c r="H57" i="34" s="1"/>
  <c r="H58" i="34" s="1"/>
  <c r="H59" i="34" s="1"/>
  <c r="H60" i="34" s="1"/>
  <c r="H61" i="34" s="1"/>
  <c r="H62" i="34" s="1"/>
  <c r="H63" i="34" s="1"/>
  <c r="H64" i="34" s="1"/>
  <c r="H65" i="34" s="1"/>
  <c r="H66" i="34" s="1"/>
  <c r="H67" i="34" s="1"/>
  <c r="H68" i="34" s="1"/>
  <c r="H69" i="34" s="1"/>
  <c r="H70" i="34" s="1"/>
  <c r="H71" i="34" s="1"/>
  <c r="H72" i="34" s="1"/>
  <c r="H73" i="34" s="1"/>
  <c r="H74" i="34" s="1"/>
  <c r="H75" i="34" s="1"/>
  <c r="H76" i="34" s="1"/>
  <c r="H77" i="34" s="1"/>
  <c r="H78" i="34" s="1"/>
  <c r="H79" i="34" s="1"/>
  <c r="H80" i="34" s="1"/>
  <c r="H81" i="34" s="1"/>
  <c r="H82" i="34" s="1"/>
  <c r="H83" i="34" s="1"/>
  <c r="H84" i="34" s="1"/>
  <c r="H85" i="34" s="1"/>
  <c r="H86" i="34" s="1"/>
  <c r="H87" i="34" s="1"/>
  <c r="H88" i="34" s="1"/>
  <c r="H89" i="34" s="1"/>
  <c r="H90" i="34" s="1"/>
  <c r="H91" i="34" s="1"/>
  <c r="H92" i="34" s="1"/>
  <c r="H93" i="34" s="1"/>
  <c r="H94" i="34" s="1"/>
  <c r="H95" i="34" s="1"/>
  <c r="H96" i="34" s="1"/>
  <c r="H97" i="34" s="1"/>
  <c r="H98" i="34" s="1"/>
  <c r="H99" i="34" s="1"/>
  <c r="H100" i="34" s="1"/>
  <c r="H101" i="34" s="1"/>
  <c r="H102" i="34" s="1"/>
  <c r="H103" i="34" s="1"/>
  <c r="H104" i="34" s="1"/>
  <c r="H105" i="34" s="1"/>
  <c r="H106" i="34" s="1"/>
  <c r="H107" i="34" s="1"/>
  <c r="H108" i="34" s="1"/>
  <c r="H109" i="34" s="1"/>
  <c r="H110" i="34" s="1"/>
  <c r="H111" i="34" s="1"/>
  <c r="H112" i="34" s="1"/>
  <c r="H113" i="34" s="1"/>
  <c r="H114" i="34" s="1"/>
  <c r="H115" i="34" s="1"/>
  <c r="H116" i="34" s="1"/>
  <c r="H117" i="34" s="1"/>
  <c r="H118" i="34" s="1"/>
  <c r="H119" i="34" s="1"/>
  <c r="H120" i="34" s="1"/>
  <c r="H121" i="34" s="1"/>
  <c r="H122" i="34" s="1"/>
  <c r="H123" i="34" s="1"/>
  <c r="H124" i="34" s="1"/>
  <c r="H125" i="34" s="1"/>
  <c r="H126" i="34" s="1"/>
  <c r="H127" i="34" s="1"/>
  <c r="H128" i="34" s="1"/>
  <c r="H129" i="34" s="1"/>
  <c r="H130" i="34" s="1"/>
  <c r="D87" i="7"/>
  <c r="I87" i="7" s="1"/>
  <c r="G10" i="29"/>
  <c r="A8" i="29"/>
  <c r="A9" i="29" s="1"/>
  <c r="A10" i="29" s="1"/>
  <c r="A11" i="29" s="1"/>
  <c r="A12" i="29" s="1"/>
  <c r="A13" i="29" s="1"/>
  <c r="A14" i="29" s="1"/>
  <c r="A15" i="29" s="1"/>
  <c r="A16" i="29" s="1"/>
  <c r="A17" i="29" s="1"/>
  <c r="A18" i="29" s="1"/>
  <c r="A19" i="29" s="1"/>
  <c r="A20" i="29" s="1"/>
  <c r="A21" i="29" s="1"/>
  <c r="A22" i="29" s="1"/>
  <c r="A23" i="29" s="1"/>
  <c r="A24" i="29" s="1"/>
  <c r="A25" i="29" s="1"/>
  <c r="A26" i="29" s="1"/>
  <c r="A27" i="29" s="1"/>
  <c r="A28" i="29" s="1"/>
  <c r="A29" i="29" s="1"/>
  <c r="A30" i="29" s="1"/>
  <c r="A31" i="29" s="1"/>
  <c r="A32" i="29" s="1"/>
  <c r="A33" i="29" s="1"/>
  <c r="A34" i="29" s="1"/>
  <c r="A35" i="29" s="1"/>
  <c r="A36" i="29" s="1"/>
  <c r="A37" i="29" s="1"/>
  <c r="A38" i="29" s="1"/>
  <c r="A39" i="29" s="1"/>
  <c r="A40" i="29" s="1"/>
  <c r="A41" i="29" s="1"/>
  <c r="A42" i="29" s="1"/>
  <c r="A43" i="29" s="1"/>
  <c r="A44" i="29" s="1"/>
  <c r="A45" i="29" s="1"/>
  <c r="A46" i="29" s="1"/>
  <c r="A47" i="29" s="1"/>
  <c r="A48" i="29" s="1"/>
  <c r="A49" i="29" s="1"/>
  <c r="A50" i="29" s="1"/>
  <c r="A51" i="29" s="1"/>
  <c r="A52" i="29" s="1"/>
  <c r="A53" i="29" s="1"/>
  <c r="A54" i="29" s="1"/>
  <c r="A55" i="29" s="1"/>
  <c r="A56" i="29" s="1"/>
  <c r="A57" i="29" s="1"/>
  <c r="A58" i="29" s="1"/>
  <c r="A59" i="29" s="1"/>
  <c r="A60" i="29" s="1"/>
  <c r="A61" i="29" s="1"/>
  <c r="A62" i="29" s="1"/>
  <c r="A63" i="29" s="1"/>
  <c r="A64" i="29" s="1"/>
  <c r="A65" i="29" s="1"/>
  <c r="A66" i="29" s="1"/>
  <c r="A67" i="29" s="1"/>
  <c r="A68" i="29" s="1"/>
  <c r="A69" i="29" s="1"/>
  <c r="A70" i="29" s="1"/>
  <c r="A71" i="29" s="1"/>
  <c r="A72" i="29" s="1"/>
  <c r="A73" i="29" s="1"/>
  <c r="A74" i="29" s="1"/>
  <c r="A75" i="29" s="1"/>
  <c r="A76" i="29" s="1"/>
  <c r="A77" i="29" s="1"/>
  <c r="A78" i="29" s="1"/>
  <c r="A79" i="29" s="1"/>
  <c r="A80" i="29" s="1"/>
  <c r="A81" i="29" s="1"/>
  <c r="A82" i="29" s="1"/>
  <c r="A83" i="29" s="1"/>
  <c r="A84" i="29" s="1"/>
  <c r="A85" i="29" s="1"/>
  <c r="A86" i="29" s="1"/>
  <c r="A87" i="29" s="1"/>
  <c r="A88" i="29" s="1"/>
  <c r="A89" i="29" s="1"/>
  <c r="A90" i="29" s="1"/>
  <c r="A91" i="29" s="1"/>
  <c r="A92" i="29" s="1"/>
  <c r="A93" i="29" s="1"/>
  <c r="A94" i="29" s="1"/>
  <c r="A95" i="29" s="1"/>
  <c r="A96" i="29" s="1"/>
  <c r="A97" i="29" s="1"/>
  <c r="A98" i="29" s="1"/>
  <c r="A99" i="29" s="1"/>
  <c r="A100" i="29" s="1"/>
  <c r="A101" i="29" s="1"/>
  <c r="A102" i="29" s="1"/>
  <c r="A103" i="29" s="1"/>
  <c r="A104" i="29" s="1"/>
  <c r="A105" i="29" s="1"/>
  <c r="A106" i="29" s="1"/>
  <c r="A107" i="29" s="1"/>
  <c r="A108" i="29" s="1"/>
  <c r="A109" i="29" s="1"/>
  <c r="A110" i="29" s="1"/>
  <c r="A111" i="29" s="1"/>
  <c r="A112" i="29" s="1"/>
  <c r="A113" i="29" s="1"/>
  <c r="A114" i="29" s="1"/>
  <c r="A115" i="29" s="1"/>
  <c r="A116" i="29" s="1"/>
  <c r="A117" i="29" s="1"/>
  <c r="A118" i="29" s="1"/>
  <c r="A119" i="29" s="1"/>
  <c r="A120" i="29" s="1"/>
  <c r="A121" i="29" s="1"/>
  <c r="A122" i="29" s="1"/>
  <c r="A123" i="29" s="1"/>
  <c r="A124" i="29" s="1"/>
  <c r="A125" i="29" s="1"/>
  <c r="A126" i="29" s="1"/>
  <c r="A127" i="29" s="1"/>
  <c r="A128" i="29" s="1"/>
  <c r="A129" i="29" s="1"/>
  <c r="A130" i="29" s="1"/>
  <c r="A7" i="29"/>
  <c r="H6" i="29"/>
  <c r="H7" i="29" s="1"/>
  <c r="H8" i="29" s="1"/>
  <c r="H9" i="29" s="1"/>
  <c r="Z80" i="30"/>
  <c r="X80" i="30"/>
  <c r="E12" i="23"/>
  <c r="P52" i="32"/>
  <c r="N52" i="32"/>
  <c r="Q52" i="32" s="1"/>
  <c r="R52" i="32" s="1"/>
  <c r="M52" i="32"/>
  <c r="L52" i="32"/>
  <c r="J52" i="32"/>
  <c r="H52" i="32"/>
  <c r="K52" i="32" s="1"/>
  <c r="B52" i="32"/>
  <c r="B51" i="32"/>
  <c r="M50" i="32"/>
  <c r="L50" i="32"/>
  <c r="N50" i="32" s="1"/>
  <c r="K50" i="32"/>
  <c r="J50" i="32"/>
  <c r="H50" i="32"/>
  <c r="B50" i="32"/>
  <c r="H49" i="32"/>
  <c r="P48" i="32"/>
  <c r="N48" i="32"/>
  <c r="Q48" i="32" s="1"/>
  <c r="R48" i="32" s="1"/>
  <c r="M48" i="32"/>
  <c r="L48" i="32"/>
  <c r="K48" i="32"/>
  <c r="J48" i="32"/>
  <c r="H48" i="32"/>
  <c r="P47" i="32"/>
  <c r="M47" i="32"/>
  <c r="L47" i="32"/>
  <c r="N47" i="32" s="1"/>
  <c r="Q47" i="32" s="1"/>
  <c r="R47" i="32" s="1"/>
  <c r="J47" i="32"/>
  <c r="H47" i="32"/>
  <c r="K47" i="32" s="1"/>
  <c r="B47" i="32"/>
  <c r="M46" i="32"/>
  <c r="L46" i="32"/>
  <c r="N46" i="32" s="1"/>
  <c r="K46" i="32"/>
  <c r="I46" i="32"/>
  <c r="J46" i="32" s="1"/>
  <c r="H46" i="32"/>
  <c r="B46" i="32"/>
  <c r="P45" i="32"/>
  <c r="M45" i="32"/>
  <c r="L45" i="32"/>
  <c r="N45" i="32" s="1"/>
  <c r="Q45" i="32" s="1"/>
  <c r="J45" i="32"/>
  <c r="H45" i="32"/>
  <c r="K45" i="32" s="1"/>
  <c r="B45" i="32"/>
  <c r="M44" i="32"/>
  <c r="L44" i="32"/>
  <c r="N44" i="32" s="1"/>
  <c r="K44" i="32"/>
  <c r="J44" i="32"/>
  <c r="H44" i="32"/>
  <c r="B44" i="32"/>
  <c r="P43" i="32"/>
  <c r="O43" i="32"/>
  <c r="N43" i="32"/>
  <c r="Q43" i="32" s="1"/>
  <c r="M43" i="32"/>
  <c r="L43" i="32"/>
  <c r="J43" i="32"/>
  <c r="H43" i="32"/>
  <c r="K43" i="32" s="1"/>
  <c r="B43" i="32"/>
  <c r="P42" i="32"/>
  <c r="M42" i="32"/>
  <c r="L42" i="32"/>
  <c r="N42" i="32" s="1"/>
  <c r="Q42" i="32" s="1"/>
  <c r="R42" i="32" s="1"/>
  <c r="J42" i="32"/>
  <c r="H42" i="32"/>
  <c r="K42" i="32" s="1"/>
  <c r="B42" i="32"/>
  <c r="M41" i="32"/>
  <c r="L41" i="32"/>
  <c r="N41" i="32" s="1"/>
  <c r="K41" i="32"/>
  <c r="J41" i="32"/>
  <c r="H41" i="32"/>
  <c r="B41" i="32"/>
  <c r="P40" i="32"/>
  <c r="N40" i="32"/>
  <c r="Q40" i="32" s="1"/>
  <c r="R40" i="32" s="1"/>
  <c r="M40" i="32"/>
  <c r="L40" i="32"/>
  <c r="K40" i="32"/>
  <c r="J40" i="32"/>
  <c r="H40" i="32"/>
  <c r="B40" i="32"/>
  <c r="N39" i="32"/>
  <c r="M39" i="32"/>
  <c r="L39" i="32"/>
  <c r="P39" i="32" s="1"/>
  <c r="Q39" i="32" s="1"/>
  <c r="K39" i="32"/>
  <c r="J39" i="32"/>
  <c r="H39" i="32"/>
  <c r="B39" i="32"/>
  <c r="N38" i="32"/>
  <c r="Q38" i="32" s="1"/>
  <c r="R38" i="32" s="1"/>
  <c r="M38" i="32"/>
  <c r="L38" i="32"/>
  <c r="P38" i="32" s="1"/>
  <c r="J38" i="32"/>
  <c r="H38" i="32"/>
  <c r="O38" i="32" s="1"/>
  <c r="B38" i="32"/>
  <c r="P37" i="32"/>
  <c r="M37" i="32"/>
  <c r="L37" i="32"/>
  <c r="N37" i="32" s="1"/>
  <c r="Q37" i="32" s="1"/>
  <c r="J37" i="32"/>
  <c r="H37" i="32"/>
  <c r="K37" i="32" s="1"/>
  <c r="B37" i="32"/>
  <c r="M36" i="32"/>
  <c r="L36" i="32"/>
  <c r="N36" i="32" s="1"/>
  <c r="K36" i="32"/>
  <c r="J36" i="32"/>
  <c r="H36" i="32"/>
  <c r="B36" i="32"/>
  <c r="P35" i="32"/>
  <c r="O35" i="32"/>
  <c r="N35" i="32"/>
  <c r="Q35" i="32" s="1"/>
  <c r="M35" i="32"/>
  <c r="L35" i="32"/>
  <c r="J35" i="32"/>
  <c r="H35" i="32"/>
  <c r="K35" i="32" s="1"/>
  <c r="B35" i="32"/>
  <c r="P34" i="32"/>
  <c r="M34" i="32"/>
  <c r="L34" i="32"/>
  <c r="N34" i="32" s="1"/>
  <c r="Q34" i="32" s="1"/>
  <c r="R34" i="32" s="1"/>
  <c r="J34" i="32"/>
  <c r="H34" i="32"/>
  <c r="K34" i="32" s="1"/>
  <c r="B34" i="32"/>
  <c r="M33" i="32"/>
  <c r="L33" i="32"/>
  <c r="N33" i="32" s="1"/>
  <c r="K33" i="32"/>
  <c r="J33" i="32"/>
  <c r="H33" i="32"/>
  <c r="B33" i="32"/>
  <c r="P32" i="32"/>
  <c r="N32" i="32"/>
  <c r="Q32" i="32" s="1"/>
  <c r="M32" i="32"/>
  <c r="L32" i="32"/>
  <c r="J32" i="32"/>
  <c r="I32" i="32"/>
  <c r="H32" i="32"/>
  <c r="B32" i="32"/>
  <c r="M31" i="32"/>
  <c r="L31" i="32"/>
  <c r="N31" i="32" s="1"/>
  <c r="K31" i="32"/>
  <c r="J31" i="32"/>
  <c r="H31" i="32"/>
  <c r="B31" i="32"/>
  <c r="P30" i="32"/>
  <c r="O30" i="32"/>
  <c r="N30" i="32"/>
  <c r="Q30" i="32" s="1"/>
  <c r="R30" i="32" s="1"/>
  <c r="M30" i="32"/>
  <c r="L30" i="32"/>
  <c r="I30" i="32"/>
  <c r="K30" i="32" s="1"/>
  <c r="H30" i="32"/>
  <c r="B30" i="32"/>
  <c r="N29" i="32"/>
  <c r="M29" i="32"/>
  <c r="L29" i="32"/>
  <c r="P29" i="32" s="1"/>
  <c r="Q29" i="32" s="1"/>
  <c r="K29" i="32"/>
  <c r="J29" i="32"/>
  <c r="H29" i="32"/>
  <c r="B29" i="32"/>
  <c r="N28" i="32"/>
  <c r="M28" i="32"/>
  <c r="L28" i="32"/>
  <c r="P28" i="32" s="1"/>
  <c r="J28" i="32"/>
  <c r="H28" i="32"/>
  <c r="O28" i="32" s="1"/>
  <c r="B28" i="32"/>
  <c r="P27" i="32"/>
  <c r="M27" i="32"/>
  <c r="L27" i="32"/>
  <c r="N27" i="32" s="1"/>
  <c r="Q27" i="32" s="1"/>
  <c r="J27" i="32"/>
  <c r="H27" i="32"/>
  <c r="K27" i="32" s="1"/>
  <c r="B27" i="32"/>
  <c r="M26" i="32"/>
  <c r="L26" i="32"/>
  <c r="N26" i="32" s="1"/>
  <c r="K26" i="32"/>
  <c r="J26" i="32"/>
  <c r="H26" i="32"/>
  <c r="B26" i="32"/>
  <c r="P25" i="32"/>
  <c r="O25" i="32"/>
  <c r="N25" i="32"/>
  <c r="Q25" i="32" s="1"/>
  <c r="M25" i="32"/>
  <c r="L25" i="32"/>
  <c r="J25" i="32"/>
  <c r="H25" i="32"/>
  <c r="K25" i="32" s="1"/>
  <c r="B25" i="32"/>
  <c r="P24" i="32"/>
  <c r="M24" i="32"/>
  <c r="L24" i="32"/>
  <c r="N24" i="32" s="1"/>
  <c r="Q24" i="32" s="1"/>
  <c r="R24" i="32" s="1"/>
  <c r="J24" i="32"/>
  <c r="H24" i="32"/>
  <c r="K24" i="32" s="1"/>
  <c r="B24" i="32"/>
  <c r="M23" i="32"/>
  <c r="L23" i="32"/>
  <c r="N23" i="32" s="1"/>
  <c r="K23" i="32"/>
  <c r="J23" i="32"/>
  <c r="H23" i="32"/>
  <c r="B23" i="32"/>
  <c r="P22" i="32"/>
  <c r="N22" i="32"/>
  <c r="Q22" i="32" s="1"/>
  <c r="R22" i="32" s="1"/>
  <c r="M22" i="32"/>
  <c r="L22" i="32"/>
  <c r="K22" i="32"/>
  <c r="J22" i="32"/>
  <c r="H22" i="32"/>
  <c r="B22" i="32"/>
  <c r="N21" i="32"/>
  <c r="M21" i="32"/>
  <c r="L21" i="32"/>
  <c r="P21" i="32" s="1"/>
  <c r="Q21" i="32" s="1"/>
  <c r="K21" i="32"/>
  <c r="J21" i="32"/>
  <c r="H21" i="32"/>
  <c r="B21" i="32"/>
  <c r="N20" i="32"/>
  <c r="M20" i="32"/>
  <c r="L20" i="32"/>
  <c r="P20" i="32" s="1"/>
  <c r="J20" i="32"/>
  <c r="H20" i="32"/>
  <c r="O20" i="32" s="1"/>
  <c r="B20" i="32"/>
  <c r="P19" i="32"/>
  <c r="M19" i="32"/>
  <c r="L19" i="32"/>
  <c r="N19" i="32" s="1"/>
  <c r="Q19" i="32" s="1"/>
  <c r="J19" i="32"/>
  <c r="H19" i="32"/>
  <c r="K19" i="32" s="1"/>
  <c r="B19" i="32"/>
  <c r="M18" i="32"/>
  <c r="L18" i="32"/>
  <c r="N18" i="32" s="1"/>
  <c r="K18" i="32"/>
  <c r="J18" i="32"/>
  <c r="H18" i="32"/>
  <c r="M17" i="32"/>
  <c r="L17" i="32"/>
  <c r="J17" i="32"/>
  <c r="H17" i="32"/>
  <c r="K17" i="32" s="1"/>
  <c r="M16" i="32"/>
  <c r="L16" i="32"/>
  <c r="N16" i="32" s="1"/>
  <c r="Q16" i="32" s="1"/>
  <c r="J16" i="32"/>
  <c r="H16" i="32"/>
  <c r="K16" i="32" s="1"/>
  <c r="P16" i="32" s="1"/>
  <c r="B16" i="32"/>
  <c r="B17" i="32" s="1"/>
  <c r="B18" i="32" s="1"/>
  <c r="M15" i="32"/>
  <c r="L15" i="32"/>
  <c r="N15" i="32" s="1"/>
  <c r="J15" i="32"/>
  <c r="H15" i="32"/>
  <c r="K15" i="32" s="1"/>
  <c r="B15" i="32"/>
  <c r="M14" i="32"/>
  <c r="L14" i="32"/>
  <c r="J14" i="32"/>
  <c r="H14" i="32"/>
  <c r="M13" i="32"/>
  <c r="L13" i="32"/>
  <c r="J13" i="32"/>
  <c r="H13" i="32"/>
  <c r="K13" i="32" s="1"/>
  <c r="M12" i="32"/>
  <c r="R11" i="32"/>
  <c r="Q11" i="32"/>
  <c r="P11" i="32"/>
  <c r="O11" i="32"/>
  <c r="O5" i="32" s="1"/>
  <c r="N11" i="32"/>
  <c r="N5" i="32" s="1"/>
  <c r="R5" i="32"/>
  <c r="Q5" i="32"/>
  <c r="P5" i="32"/>
  <c r="L4" i="13" l="1"/>
  <c r="G87" i="7"/>
  <c r="H10" i="29"/>
  <c r="H11" i="29" s="1"/>
  <c r="H12" i="29" s="1"/>
  <c r="H13" i="29" s="1"/>
  <c r="H14" i="29" s="1"/>
  <c r="H15" i="29" s="1"/>
  <c r="H16" i="29" s="1"/>
  <c r="H17" i="29" s="1"/>
  <c r="H18" i="29" s="1"/>
  <c r="H19" i="29" s="1"/>
  <c r="H20" i="29" s="1"/>
  <c r="H21" i="29" s="1"/>
  <c r="H22" i="29" s="1"/>
  <c r="H23" i="29" s="1"/>
  <c r="H24" i="29" s="1"/>
  <c r="H25" i="29" s="1"/>
  <c r="H26" i="29" s="1"/>
  <c r="H27" i="29" s="1"/>
  <c r="H28" i="29" s="1"/>
  <c r="H29" i="29" s="1"/>
  <c r="H30" i="29" s="1"/>
  <c r="H31" i="29" s="1"/>
  <c r="H32" i="29" s="1"/>
  <c r="H33" i="29" s="1"/>
  <c r="H34" i="29" s="1"/>
  <c r="H35" i="29" s="1"/>
  <c r="H36" i="29" s="1"/>
  <c r="H37" i="29" s="1"/>
  <c r="H38" i="29" s="1"/>
  <c r="H39" i="29" s="1"/>
  <c r="H40" i="29" s="1"/>
  <c r="H41" i="29" s="1"/>
  <c r="H42" i="29" s="1"/>
  <c r="H43" i="29" s="1"/>
  <c r="H44" i="29" s="1"/>
  <c r="H45" i="29" s="1"/>
  <c r="H46" i="29" s="1"/>
  <c r="H47" i="29" s="1"/>
  <c r="H48" i="29" s="1"/>
  <c r="H49" i="29" s="1"/>
  <c r="H50" i="29" s="1"/>
  <c r="H51" i="29" s="1"/>
  <c r="H52" i="29" s="1"/>
  <c r="H53" i="29" s="1"/>
  <c r="H54" i="29" s="1"/>
  <c r="H55" i="29" s="1"/>
  <c r="H56" i="29" s="1"/>
  <c r="H57" i="29" s="1"/>
  <c r="H58" i="29" s="1"/>
  <c r="H59" i="29" s="1"/>
  <c r="H60" i="29" s="1"/>
  <c r="H61" i="29" s="1"/>
  <c r="H62" i="29" s="1"/>
  <c r="H63" i="29" s="1"/>
  <c r="H64" i="29" s="1"/>
  <c r="H65" i="29" s="1"/>
  <c r="H66" i="29" s="1"/>
  <c r="H67" i="29" s="1"/>
  <c r="H68" i="29" s="1"/>
  <c r="H69" i="29" s="1"/>
  <c r="H70" i="29" s="1"/>
  <c r="H71" i="29" s="1"/>
  <c r="H72" i="29" s="1"/>
  <c r="H73" i="29" s="1"/>
  <c r="H74" i="29" s="1"/>
  <c r="H75" i="29" s="1"/>
  <c r="H76" i="29" s="1"/>
  <c r="H77" i="29" s="1"/>
  <c r="H78" i="29" s="1"/>
  <c r="H79" i="29" s="1"/>
  <c r="H80" i="29" s="1"/>
  <c r="H81" i="29" s="1"/>
  <c r="H82" i="29" s="1"/>
  <c r="H83" i="29" s="1"/>
  <c r="H84" i="29" s="1"/>
  <c r="H85" i="29" s="1"/>
  <c r="H86" i="29" s="1"/>
  <c r="H87" i="29" s="1"/>
  <c r="H88" i="29" s="1"/>
  <c r="H89" i="29" s="1"/>
  <c r="H90" i="29" s="1"/>
  <c r="H91" i="29" s="1"/>
  <c r="H92" i="29" s="1"/>
  <c r="H93" i="29" s="1"/>
  <c r="H94" i="29" s="1"/>
  <c r="H95" i="29" s="1"/>
  <c r="H96" i="29" s="1"/>
  <c r="H97" i="29" s="1"/>
  <c r="H98" i="29" s="1"/>
  <c r="H99" i="29" s="1"/>
  <c r="H100" i="29" s="1"/>
  <c r="H101" i="29" s="1"/>
  <c r="H102" i="29" s="1"/>
  <c r="H103" i="29" s="1"/>
  <c r="H104" i="29" s="1"/>
  <c r="H105" i="29" s="1"/>
  <c r="H106" i="29" s="1"/>
  <c r="H107" i="29" s="1"/>
  <c r="H108" i="29" s="1"/>
  <c r="H109" i="29" s="1"/>
  <c r="H110" i="29" s="1"/>
  <c r="H111" i="29" s="1"/>
  <c r="H112" i="29" s="1"/>
  <c r="H113" i="29" s="1"/>
  <c r="H114" i="29" s="1"/>
  <c r="H115" i="29" s="1"/>
  <c r="H116" i="29" s="1"/>
  <c r="H117" i="29" s="1"/>
  <c r="H118" i="29" s="1"/>
  <c r="H119" i="29" s="1"/>
  <c r="H120" i="29" s="1"/>
  <c r="H121" i="29" s="1"/>
  <c r="H122" i="29" s="1"/>
  <c r="H123" i="29" s="1"/>
  <c r="H124" i="29" s="1"/>
  <c r="H125" i="29" s="1"/>
  <c r="H126" i="29" s="1"/>
  <c r="H127" i="29" s="1"/>
  <c r="H128" i="29" s="1"/>
  <c r="H129" i="29" s="1"/>
  <c r="H130" i="29" s="1"/>
  <c r="P13" i="32"/>
  <c r="N13" i="32"/>
  <c r="O13" i="32" s="1"/>
  <c r="R39" i="32"/>
  <c r="O18" i="32"/>
  <c r="O36" i="32"/>
  <c r="P17" i="32"/>
  <c r="N17" i="32"/>
  <c r="O23" i="32"/>
  <c r="R32" i="32"/>
  <c r="O41" i="32"/>
  <c r="O46" i="32"/>
  <c r="R21" i="32"/>
  <c r="O15" i="32"/>
  <c r="Q28" i="32"/>
  <c r="R28" i="32" s="1"/>
  <c r="R29" i="32"/>
  <c r="O33" i="32"/>
  <c r="Q20" i="32"/>
  <c r="R20" i="32" s="1"/>
  <c r="O26" i="32"/>
  <c r="O44" i="32"/>
  <c r="Q50" i="32"/>
  <c r="R50" i="32" s="1"/>
  <c r="O50" i="32"/>
  <c r="O31" i="32"/>
  <c r="K14" i="32"/>
  <c r="P15" i="32"/>
  <c r="Q15" i="32" s="1"/>
  <c r="R15" i="32" s="1"/>
  <c r="P23" i="32"/>
  <c r="Q23" i="32" s="1"/>
  <c r="R23" i="32" s="1"/>
  <c r="R25" i="32"/>
  <c r="J30" i="32"/>
  <c r="K32" i="32"/>
  <c r="P33" i="32"/>
  <c r="Q33" i="32" s="1"/>
  <c r="R33" i="32" s="1"/>
  <c r="R35" i="32"/>
  <c r="P41" i="32"/>
  <c r="Q41" i="32" s="1"/>
  <c r="R41" i="32" s="1"/>
  <c r="R43" i="32"/>
  <c r="P46" i="32"/>
  <c r="Q46" i="32" s="1"/>
  <c r="R46" i="32" s="1"/>
  <c r="P18" i="32"/>
  <c r="Q18" i="32" s="1"/>
  <c r="R18" i="32" s="1"/>
  <c r="O21" i="32"/>
  <c r="P26" i="32"/>
  <c r="Q26" i="32" s="1"/>
  <c r="R26" i="32" s="1"/>
  <c r="O29" i="32"/>
  <c r="P31" i="32"/>
  <c r="Q31" i="32" s="1"/>
  <c r="R31" i="32" s="1"/>
  <c r="P36" i="32"/>
  <c r="Q36" i="32" s="1"/>
  <c r="R36" i="32" s="1"/>
  <c r="O39" i="32"/>
  <c r="P44" i="32"/>
  <c r="Q44" i="32" s="1"/>
  <c r="R44" i="32" s="1"/>
  <c r="P50" i="32"/>
  <c r="O16" i="32"/>
  <c r="K20" i="32"/>
  <c r="O24" i="32"/>
  <c r="K28" i="32"/>
  <c r="O34" i="32"/>
  <c r="K38" i="32"/>
  <c r="O42" i="32"/>
  <c r="O47" i="32"/>
  <c r="O19" i="32"/>
  <c r="O27" i="32"/>
  <c r="O37" i="32"/>
  <c r="O45" i="32"/>
  <c r="O22" i="32"/>
  <c r="O32" i="32"/>
  <c r="O40" i="32"/>
  <c r="O48" i="32"/>
  <c r="O52" i="32"/>
  <c r="R16" i="32"/>
  <c r="R19" i="32"/>
  <c r="R27" i="32"/>
  <c r="R37" i="32"/>
  <c r="R45" i="32"/>
  <c r="Q13" i="32" l="1"/>
  <c r="R13" i="32" s="1"/>
  <c r="P14" i="32"/>
  <c r="P7" i="32" s="1"/>
  <c r="N14" i="32"/>
  <c r="Q17" i="32"/>
  <c r="R17" i="32" s="1"/>
  <c r="O17" i="32"/>
  <c r="Q14" i="32" l="1"/>
  <c r="O14" i="32"/>
  <c r="O7" i="32" s="1"/>
  <c r="N7" i="32"/>
  <c r="R14" i="32" l="1"/>
  <c r="R7" i="32" s="1"/>
  <c r="Q7" i="32"/>
  <c r="R103" i="30" l="1"/>
  <c r="Q103" i="30"/>
  <c r="P103" i="30"/>
  <c r="O103" i="30"/>
  <c r="N103" i="30"/>
  <c r="M103" i="30"/>
  <c r="L103" i="30"/>
  <c r="K103" i="30"/>
  <c r="J103" i="30"/>
  <c r="I103" i="30"/>
  <c r="H103" i="30"/>
  <c r="G103" i="30"/>
  <c r="S102" i="30"/>
  <c r="S101" i="30"/>
  <c r="S100" i="30"/>
  <c r="S99" i="30"/>
  <c r="S98" i="30"/>
  <c r="S97" i="30"/>
  <c r="S96" i="30"/>
  <c r="S95" i="30"/>
  <c r="S94" i="30"/>
  <c r="S93" i="30"/>
  <c r="S92" i="30"/>
  <c r="S91" i="30"/>
  <c r="S90" i="30"/>
  <c r="S89" i="30"/>
  <c r="S88" i="30"/>
  <c r="S87" i="30"/>
  <c r="S86" i="30"/>
  <c r="S85" i="30"/>
  <c r="R80" i="30"/>
  <c r="Q80" i="30"/>
  <c r="P80" i="30"/>
  <c r="O80" i="30"/>
  <c r="N80" i="30"/>
  <c r="M80" i="30"/>
  <c r="L80" i="30"/>
  <c r="K80" i="30"/>
  <c r="J80" i="30"/>
  <c r="I80" i="30"/>
  <c r="H80" i="30"/>
  <c r="G80" i="30"/>
  <c r="S78" i="30"/>
  <c r="S76" i="30"/>
  <c r="S75" i="30"/>
  <c r="S74" i="30"/>
  <c r="S73" i="30"/>
  <c r="S72" i="30"/>
  <c r="S71" i="30"/>
  <c r="S70" i="30"/>
  <c r="S69" i="30"/>
  <c r="S68" i="30"/>
  <c r="S67" i="30"/>
  <c r="S66" i="30"/>
  <c r="S65" i="30"/>
  <c r="S64" i="30"/>
  <c r="S63" i="30"/>
  <c r="S62" i="30"/>
  <c r="S61" i="30"/>
  <c r="S60" i="30"/>
  <c r="S59" i="30"/>
  <c r="S58" i="30"/>
  <c r="U57" i="30"/>
  <c r="S57" i="30"/>
  <c r="S56" i="30"/>
  <c r="V56" i="30" s="1"/>
  <c r="S55" i="30"/>
  <c r="S54" i="30"/>
  <c r="S53" i="30"/>
  <c r="S52" i="30"/>
  <c r="S51" i="30"/>
  <c r="U50" i="30"/>
  <c r="S50" i="30"/>
  <c r="S49" i="30"/>
  <c r="S48" i="30"/>
  <c r="S47" i="30"/>
  <c r="S46" i="30"/>
  <c r="S45" i="30"/>
  <c r="S44" i="30"/>
  <c r="S43" i="30"/>
  <c r="S42" i="30"/>
  <c r="S41" i="30"/>
  <c r="S40" i="30"/>
  <c r="S39" i="30"/>
  <c r="S38" i="30"/>
  <c r="S37" i="30"/>
  <c r="S36" i="30"/>
  <c r="S35" i="30"/>
  <c r="S34" i="30"/>
  <c r="S33" i="30"/>
  <c r="S32" i="30"/>
  <c r="R27" i="30"/>
  <c r="Q27" i="30"/>
  <c r="J27" i="30"/>
  <c r="I27" i="30"/>
  <c r="R26" i="30"/>
  <c r="Q26" i="30"/>
  <c r="P26" i="30"/>
  <c r="O26" i="30"/>
  <c r="O27" i="30" s="1"/>
  <c r="O105" i="30" s="1"/>
  <c r="O109" i="30" s="1"/>
  <c r="N26" i="30"/>
  <c r="M26" i="30"/>
  <c r="L26" i="30"/>
  <c r="K26" i="30"/>
  <c r="J26" i="30"/>
  <c r="I26" i="30"/>
  <c r="H26" i="30"/>
  <c r="G26" i="30"/>
  <c r="G27" i="30" s="1"/>
  <c r="G105" i="30" s="1"/>
  <c r="G109" i="30" s="1"/>
  <c r="U25" i="30"/>
  <c r="S24" i="30"/>
  <c r="S23" i="30"/>
  <c r="S22" i="30"/>
  <c r="S21" i="30"/>
  <c r="S20" i="30"/>
  <c r="S19" i="30"/>
  <c r="S18" i="30"/>
  <c r="S17" i="30"/>
  <c r="S16" i="30"/>
  <c r="S15" i="30"/>
  <c r="S14" i="30"/>
  <c r="S13" i="30"/>
  <c r="S26" i="30" s="1"/>
  <c r="R9" i="30"/>
  <c r="Q9" i="30"/>
  <c r="P9" i="30"/>
  <c r="P27" i="30" s="1"/>
  <c r="O9" i="30"/>
  <c r="N9" i="30"/>
  <c r="N27" i="30" s="1"/>
  <c r="M9" i="30"/>
  <c r="M27" i="30" s="1"/>
  <c r="L9" i="30"/>
  <c r="L27" i="30" s="1"/>
  <c r="K9" i="30"/>
  <c r="K27" i="30" s="1"/>
  <c r="J9" i="30"/>
  <c r="I9" i="30"/>
  <c r="H9" i="30"/>
  <c r="H27" i="30" s="1"/>
  <c r="H105" i="30" s="1"/>
  <c r="H109" i="30" s="1"/>
  <c r="G9" i="30"/>
  <c r="S8" i="30"/>
  <c r="S9" i="30" s="1"/>
  <c r="T65" i="28"/>
  <c r="V56" i="28"/>
  <c r="T37" i="28"/>
  <c r="U25" i="28"/>
  <c r="S50" i="28"/>
  <c r="U50" i="28"/>
  <c r="S57" i="28"/>
  <c r="U57" i="28"/>
  <c r="K105" i="30" l="1"/>
  <c r="K109" i="30" s="1"/>
  <c r="L105" i="30"/>
  <c r="L109" i="30" s="1"/>
  <c r="R105" i="30"/>
  <c r="R109" i="30" s="1"/>
  <c r="I105" i="30"/>
  <c r="I109" i="30" s="1"/>
  <c r="P105" i="30"/>
  <c r="P109" i="30" s="1"/>
  <c r="S103" i="30"/>
  <c r="Q105" i="30"/>
  <c r="Q109" i="30" s="1"/>
  <c r="N105" i="30"/>
  <c r="N109" i="30" s="1"/>
  <c r="M105" i="30"/>
  <c r="M109" i="30" s="1"/>
  <c r="J105" i="30"/>
  <c r="J109" i="30" s="1"/>
  <c r="T37" i="30"/>
  <c r="S80" i="30"/>
  <c r="T65" i="30"/>
  <c r="S27" i="30"/>
  <c r="S105" i="30" l="1"/>
  <c r="S109" i="30" s="1"/>
  <c r="E98" i="31" s="1"/>
  <c r="E13" i="23" s="1"/>
  <c r="S110" i="30" l="1"/>
  <c r="S112" i="30"/>
  <c r="G134" i="29" l="1"/>
  <c r="R103" i="28" l="1"/>
  <c r="Q103" i="28"/>
  <c r="P103" i="28"/>
  <c r="O103" i="28"/>
  <c r="N103" i="28"/>
  <c r="M103" i="28"/>
  <c r="L103" i="28"/>
  <c r="K103" i="28"/>
  <c r="J103" i="28"/>
  <c r="I103" i="28"/>
  <c r="H103" i="28"/>
  <c r="G103" i="28"/>
  <c r="S102" i="28"/>
  <c r="S101" i="28"/>
  <c r="S100" i="28"/>
  <c r="S99" i="28"/>
  <c r="S98" i="28"/>
  <c r="S97" i="28"/>
  <c r="S96" i="28"/>
  <c r="S95" i="28"/>
  <c r="S94" i="28"/>
  <c r="S93" i="28"/>
  <c r="S92" i="28"/>
  <c r="S91" i="28"/>
  <c r="S90" i="28"/>
  <c r="S89" i="28"/>
  <c r="S88" i="28"/>
  <c r="S87" i="28"/>
  <c r="S86" i="28"/>
  <c r="S85" i="28"/>
  <c r="S103" i="28" s="1"/>
  <c r="R80" i="28"/>
  <c r="Q80" i="28"/>
  <c r="P80" i="28"/>
  <c r="O80" i="28"/>
  <c r="N80" i="28"/>
  <c r="M80" i="28"/>
  <c r="L80" i="28"/>
  <c r="K80" i="28"/>
  <c r="J80" i="28"/>
  <c r="I80" i="28"/>
  <c r="H80" i="28"/>
  <c r="G80" i="28"/>
  <c r="S78" i="28"/>
  <c r="S77" i="28"/>
  <c r="S76" i="28"/>
  <c r="S75" i="28"/>
  <c r="S74" i="28"/>
  <c r="S73" i="28"/>
  <c r="S72" i="28"/>
  <c r="S71" i="28"/>
  <c r="S70" i="28"/>
  <c r="S69" i="28"/>
  <c r="S68" i="28"/>
  <c r="S67" i="28"/>
  <c r="S66" i="28"/>
  <c r="S65" i="28"/>
  <c r="S64" i="28"/>
  <c r="S63" i="28"/>
  <c r="S62" i="28"/>
  <c r="S61" i="28"/>
  <c r="S60" i="28"/>
  <c r="S59" i="28"/>
  <c r="S58" i="28"/>
  <c r="S56" i="28"/>
  <c r="S55" i="28"/>
  <c r="S54" i="28"/>
  <c r="S53" i="28"/>
  <c r="S52" i="28"/>
  <c r="S51" i="28"/>
  <c r="S49" i="28"/>
  <c r="S48" i="28"/>
  <c r="S47" i="28"/>
  <c r="S46" i="28"/>
  <c r="S45" i="28"/>
  <c r="S44" i="28"/>
  <c r="S43" i="28"/>
  <c r="S42" i="28"/>
  <c r="S41" i="28"/>
  <c r="S40" i="28"/>
  <c r="S39" i="28"/>
  <c r="S38" i="28"/>
  <c r="S37" i="28"/>
  <c r="S36" i="28"/>
  <c r="S35" i="28"/>
  <c r="S34" i="28"/>
  <c r="S33" i="28"/>
  <c r="S32" i="28"/>
  <c r="R26" i="28"/>
  <c r="Q26" i="28"/>
  <c r="P26" i="28"/>
  <c r="O26" i="28"/>
  <c r="N26" i="28"/>
  <c r="M26" i="28"/>
  <c r="L26" i="28"/>
  <c r="K26" i="28"/>
  <c r="J26" i="28"/>
  <c r="I26" i="28"/>
  <c r="H26" i="28"/>
  <c r="G26" i="28"/>
  <c r="S24" i="28"/>
  <c r="S23" i="28"/>
  <c r="S22" i="28"/>
  <c r="S21" i="28"/>
  <c r="S20" i="28"/>
  <c r="S19" i="28"/>
  <c r="S18" i="28"/>
  <c r="S17" i="28"/>
  <c r="S16" i="28"/>
  <c r="S15" i="28"/>
  <c r="S14" i="28"/>
  <c r="S13" i="28"/>
  <c r="R9" i="28"/>
  <c r="Q9" i="28"/>
  <c r="P9" i="28"/>
  <c r="O9" i="28"/>
  <c r="N9" i="28"/>
  <c r="M9" i="28"/>
  <c r="L9" i="28"/>
  <c r="K9" i="28"/>
  <c r="J9" i="28"/>
  <c r="I9" i="28"/>
  <c r="H9" i="28"/>
  <c r="G9" i="28"/>
  <c r="S8" i="28"/>
  <c r="S9" i="28" s="1"/>
  <c r="S80" i="28" l="1"/>
  <c r="O27" i="28"/>
  <c r="O105" i="28" s="1"/>
  <c r="O109" i="28" s="1"/>
  <c r="K27" i="28"/>
  <c r="K105" i="28" s="1"/>
  <c r="K109" i="28" s="1"/>
  <c r="G27" i="28"/>
  <c r="G105" i="28" s="1"/>
  <c r="G109" i="28" s="1"/>
  <c r="M27" i="28"/>
  <c r="M105" i="28" s="1"/>
  <c r="M109" i="28" s="1"/>
  <c r="H27" i="28"/>
  <c r="H105" i="28" s="1"/>
  <c r="H109" i="28" s="1"/>
  <c r="J27" i="28"/>
  <c r="J105" i="28" s="1"/>
  <c r="J109" i="28" s="1"/>
  <c r="R27" i="28"/>
  <c r="R105" i="28" s="1"/>
  <c r="R109" i="28" s="1"/>
  <c r="I27" i="28"/>
  <c r="I105" i="28" s="1"/>
  <c r="I109" i="28" s="1"/>
  <c r="Q27" i="28"/>
  <c r="Q105" i="28" s="1"/>
  <c r="Q109" i="28" s="1"/>
  <c r="L27" i="28"/>
  <c r="L105" i="28" s="1"/>
  <c r="L109" i="28" s="1"/>
  <c r="N27" i="28"/>
  <c r="N105" i="28" s="1"/>
  <c r="N109" i="28" s="1"/>
  <c r="P27" i="28"/>
  <c r="P105" i="28" s="1"/>
  <c r="P109" i="28" s="1"/>
  <c r="S26" i="28"/>
  <c r="J103" i="25"/>
  <c r="S27" i="28" l="1"/>
  <c r="S105" i="28" l="1"/>
  <c r="S109" i="28" s="1"/>
  <c r="S112" i="28" l="1"/>
  <c r="S110" i="28"/>
  <c r="E7" i="23"/>
  <c r="B3" i="23"/>
  <c r="R103" i="25"/>
  <c r="Q103" i="25"/>
  <c r="P103" i="25"/>
  <c r="O103" i="25"/>
  <c r="N103" i="25"/>
  <c r="M103" i="25"/>
  <c r="L103" i="25"/>
  <c r="K103" i="25"/>
  <c r="I103" i="25"/>
  <c r="H103" i="25"/>
  <c r="G103" i="25"/>
  <c r="S102" i="25"/>
  <c r="S101" i="25"/>
  <c r="S100" i="25"/>
  <c r="S99" i="25"/>
  <c r="S98" i="25"/>
  <c r="S97" i="25"/>
  <c r="S96" i="25"/>
  <c r="S95" i="25"/>
  <c r="S94" i="25"/>
  <c r="S93" i="25"/>
  <c r="S92" i="25"/>
  <c r="S91" i="25"/>
  <c r="S90" i="25"/>
  <c r="S89" i="25"/>
  <c r="S88" i="25"/>
  <c r="S87" i="25"/>
  <c r="S86" i="25"/>
  <c r="S85" i="25"/>
  <c r="R80" i="25"/>
  <c r="Q80" i="25"/>
  <c r="P80" i="25"/>
  <c r="O80" i="25"/>
  <c r="N80" i="25"/>
  <c r="M80" i="25"/>
  <c r="L80" i="25"/>
  <c r="K80" i="25"/>
  <c r="J80" i="25"/>
  <c r="I80" i="25"/>
  <c r="H80" i="25"/>
  <c r="G80" i="25"/>
  <c r="S78" i="25"/>
  <c r="S77" i="25"/>
  <c r="S76" i="25"/>
  <c r="S75" i="25"/>
  <c r="S74" i="25"/>
  <c r="S73" i="25"/>
  <c r="S72" i="25"/>
  <c r="S71" i="25"/>
  <c r="S70" i="25"/>
  <c r="S69" i="25"/>
  <c r="S68" i="25"/>
  <c r="S67" i="25"/>
  <c r="S66" i="25"/>
  <c r="S65" i="25"/>
  <c r="S64" i="25"/>
  <c r="S63" i="25"/>
  <c r="S62" i="25"/>
  <c r="S61" i="25"/>
  <c r="S60" i="25"/>
  <c r="S59" i="25"/>
  <c r="S58" i="25"/>
  <c r="S57" i="25"/>
  <c r="S56" i="25"/>
  <c r="S55" i="25"/>
  <c r="S54" i="25"/>
  <c r="S53" i="25"/>
  <c r="S52" i="25"/>
  <c r="S51" i="25"/>
  <c r="S50" i="25"/>
  <c r="S49" i="25"/>
  <c r="S48" i="25"/>
  <c r="S47" i="25"/>
  <c r="S46" i="25"/>
  <c r="S45" i="25"/>
  <c r="S44" i="25"/>
  <c r="S43" i="25"/>
  <c r="S42" i="25"/>
  <c r="S41" i="25"/>
  <c r="S40" i="25"/>
  <c r="S39" i="25"/>
  <c r="S38" i="25"/>
  <c r="S37" i="25"/>
  <c r="S36" i="25"/>
  <c r="S35" i="25"/>
  <c r="S34" i="25"/>
  <c r="S33" i="25"/>
  <c r="S32" i="25"/>
  <c r="R26" i="25"/>
  <c r="Q26" i="25"/>
  <c r="P26" i="25"/>
  <c r="O26" i="25"/>
  <c r="N26" i="25"/>
  <c r="M26" i="25"/>
  <c r="M27" i="25" s="1"/>
  <c r="L26" i="25"/>
  <c r="K26" i="25"/>
  <c r="J26" i="25"/>
  <c r="I26" i="25"/>
  <c r="H26" i="25"/>
  <c r="G26" i="25"/>
  <c r="S24" i="25"/>
  <c r="S23" i="25"/>
  <c r="S22" i="25"/>
  <c r="S21" i="25"/>
  <c r="S20" i="25"/>
  <c r="S19" i="25"/>
  <c r="S18" i="25"/>
  <c r="S17" i="25"/>
  <c r="S16" i="25"/>
  <c r="S15" i="25"/>
  <c r="S14" i="25"/>
  <c r="S13" i="25"/>
  <c r="R9" i="25"/>
  <c r="Q9" i="25"/>
  <c r="P9" i="25"/>
  <c r="O9" i="25"/>
  <c r="N9" i="25"/>
  <c r="M9" i="25"/>
  <c r="L9" i="25"/>
  <c r="L27" i="25" s="1"/>
  <c r="K9" i="25"/>
  <c r="J9" i="25"/>
  <c r="I9" i="25"/>
  <c r="H9" i="25"/>
  <c r="G9" i="25"/>
  <c r="S8" i="25"/>
  <c r="S9" i="25" s="1"/>
  <c r="S99" i="26"/>
  <c r="R99" i="26"/>
  <c r="Q99" i="26"/>
  <c r="P99" i="26"/>
  <c r="O99" i="26"/>
  <c r="N99" i="26"/>
  <c r="M99" i="26"/>
  <c r="L99" i="26"/>
  <c r="K99" i="26"/>
  <c r="J99" i="26"/>
  <c r="I99" i="26"/>
  <c r="H99" i="26"/>
  <c r="S90" i="26"/>
  <c r="R90" i="26"/>
  <c r="Q90" i="26"/>
  <c r="P90" i="26"/>
  <c r="O90" i="26"/>
  <c r="O101" i="26" s="1"/>
  <c r="N90" i="26"/>
  <c r="M90" i="26"/>
  <c r="L90" i="26"/>
  <c r="K90" i="26"/>
  <c r="J90" i="26"/>
  <c r="I90" i="26"/>
  <c r="H90" i="26"/>
  <c r="S58" i="26"/>
  <c r="R58" i="26"/>
  <c r="Q58" i="26"/>
  <c r="P58" i="26"/>
  <c r="O58" i="26"/>
  <c r="N58" i="26"/>
  <c r="M58" i="26"/>
  <c r="L58" i="26"/>
  <c r="K58" i="26"/>
  <c r="J58" i="26"/>
  <c r="I58" i="26"/>
  <c r="H58" i="26"/>
  <c r="S45" i="26"/>
  <c r="R45" i="26"/>
  <c r="Q45" i="26"/>
  <c r="P45" i="26"/>
  <c r="O45" i="26"/>
  <c r="N45" i="26"/>
  <c r="M45" i="26"/>
  <c r="M60" i="26" s="1"/>
  <c r="L45" i="26"/>
  <c r="L60" i="26" s="1"/>
  <c r="K45" i="26"/>
  <c r="J45" i="26"/>
  <c r="I45" i="26"/>
  <c r="H45" i="2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3" i="6"/>
  <c r="A1" i="6"/>
  <c r="D6" i="9"/>
  <c r="C3" i="31" s="1"/>
  <c r="A3" i="9"/>
  <c r="A1" i="9"/>
  <c r="E6" i="8"/>
  <c r="D6" i="8"/>
  <c r="A3" i="8"/>
  <c r="A1" i="8"/>
  <c r="B1" i="22" s="1"/>
  <c r="B1" i="30" s="1"/>
  <c r="G300" i="16"/>
  <c r="F300" i="16"/>
  <c r="G299" i="16"/>
  <c r="F299" i="16"/>
  <c r="G298" i="16"/>
  <c r="F298" i="16"/>
  <c r="G297" i="16"/>
  <c r="F297" i="16"/>
  <c r="G296" i="16"/>
  <c r="F296" i="16"/>
  <c r="G295" i="16"/>
  <c r="F295" i="16"/>
  <c r="G294" i="16"/>
  <c r="F294" i="16"/>
  <c r="G293" i="16"/>
  <c r="F293" i="16"/>
  <c r="G292" i="16"/>
  <c r="F292" i="16"/>
  <c r="G291" i="16"/>
  <c r="F291" i="16"/>
  <c r="G290" i="16"/>
  <c r="F290" i="16"/>
  <c r="G289" i="16"/>
  <c r="F289" i="16"/>
  <c r="G288" i="16"/>
  <c r="F288" i="16"/>
  <c r="G287" i="16"/>
  <c r="F287" i="16"/>
  <c r="G286" i="16"/>
  <c r="F286" i="16"/>
  <c r="G285" i="16"/>
  <c r="F285" i="16"/>
  <c r="G284" i="16"/>
  <c r="F284" i="16"/>
  <c r="G283" i="16"/>
  <c r="F283" i="16"/>
  <c r="G282" i="16"/>
  <c r="F282" i="16"/>
  <c r="G281" i="16"/>
  <c r="F281" i="16"/>
  <c r="G280" i="16"/>
  <c r="F280" i="16"/>
  <c r="G279" i="16"/>
  <c r="F279" i="16"/>
  <c r="G278" i="16"/>
  <c r="F278" i="16"/>
  <c r="G277" i="16"/>
  <c r="F277" i="16"/>
  <c r="G276" i="16"/>
  <c r="F276" i="16"/>
  <c r="G275" i="16"/>
  <c r="F275" i="16"/>
  <c r="G274" i="16"/>
  <c r="F274" i="16"/>
  <c r="G273" i="16"/>
  <c r="F273" i="16"/>
  <c r="G272" i="16"/>
  <c r="F272" i="16"/>
  <c r="G271" i="16"/>
  <c r="F271" i="16"/>
  <c r="G270" i="16"/>
  <c r="F270" i="16"/>
  <c r="G269" i="16"/>
  <c r="F269" i="16"/>
  <c r="G268" i="16"/>
  <c r="F268" i="16"/>
  <c r="G267" i="16"/>
  <c r="F267" i="16"/>
  <c r="G266" i="16"/>
  <c r="F266" i="16"/>
  <c r="G265" i="16"/>
  <c r="F265" i="16"/>
  <c r="G264" i="16"/>
  <c r="F264" i="16"/>
  <c r="G263" i="16"/>
  <c r="F263" i="16"/>
  <c r="G262" i="16"/>
  <c r="F262" i="16"/>
  <c r="G261" i="16"/>
  <c r="F261" i="16"/>
  <c r="G260" i="16"/>
  <c r="F260" i="16"/>
  <c r="G259" i="16"/>
  <c r="F259" i="16"/>
  <c r="G258" i="16"/>
  <c r="F258" i="16"/>
  <c r="G257" i="16"/>
  <c r="F257" i="16"/>
  <c r="G256" i="16"/>
  <c r="F256" i="16"/>
  <c r="G255" i="16"/>
  <c r="F255" i="16"/>
  <c r="G254" i="16"/>
  <c r="F254" i="16"/>
  <c r="G253" i="16"/>
  <c r="F253" i="16"/>
  <c r="G252" i="16"/>
  <c r="F252" i="16"/>
  <c r="G251" i="16"/>
  <c r="F251" i="16"/>
  <c r="G250" i="16"/>
  <c r="F250" i="16"/>
  <c r="G249" i="16"/>
  <c r="F249" i="16"/>
  <c r="G248" i="16"/>
  <c r="F248" i="16"/>
  <c r="G247" i="16"/>
  <c r="F247" i="16"/>
  <c r="G246" i="16"/>
  <c r="F246" i="16"/>
  <c r="G245" i="16"/>
  <c r="F245" i="16"/>
  <c r="G244" i="16"/>
  <c r="F244" i="16"/>
  <c r="G243" i="16"/>
  <c r="F243" i="16"/>
  <c r="G242" i="16"/>
  <c r="F242" i="16"/>
  <c r="G241" i="16"/>
  <c r="F241" i="16"/>
  <c r="G240" i="16"/>
  <c r="F240" i="16"/>
  <c r="G239" i="16"/>
  <c r="F239" i="16"/>
  <c r="G238" i="16"/>
  <c r="F238" i="16"/>
  <c r="G237" i="16"/>
  <c r="F237" i="16"/>
  <c r="G236" i="16"/>
  <c r="F236" i="16"/>
  <c r="G235" i="16"/>
  <c r="F235" i="16"/>
  <c r="G234" i="16"/>
  <c r="F234" i="16"/>
  <c r="G233" i="16"/>
  <c r="F233" i="16"/>
  <c r="G232" i="16"/>
  <c r="F232" i="16"/>
  <c r="G231" i="16"/>
  <c r="F231" i="16"/>
  <c r="G230" i="16"/>
  <c r="F230" i="16"/>
  <c r="G229" i="16"/>
  <c r="F229" i="16"/>
  <c r="G228" i="16"/>
  <c r="F228" i="16"/>
  <c r="G227" i="16"/>
  <c r="F227" i="16"/>
  <c r="G226" i="16"/>
  <c r="F226" i="16"/>
  <c r="G225" i="16"/>
  <c r="F225" i="16"/>
  <c r="G224" i="16"/>
  <c r="F224" i="16"/>
  <c r="G223" i="16"/>
  <c r="F223" i="16"/>
  <c r="G222" i="16"/>
  <c r="F222" i="16"/>
  <c r="G221" i="16"/>
  <c r="F221" i="16"/>
  <c r="G220" i="16"/>
  <c r="F220" i="16"/>
  <c r="G219" i="16"/>
  <c r="F219" i="16"/>
  <c r="G218" i="16"/>
  <c r="F218" i="16"/>
  <c r="G217" i="16"/>
  <c r="F217" i="16"/>
  <c r="G216" i="16"/>
  <c r="F216" i="16"/>
  <c r="G215" i="16"/>
  <c r="F215" i="16"/>
  <c r="G214" i="16"/>
  <c r="F214" i="16"/>
  <c r="G213" i="16"/>
  <c r="F213" i="16"/>
  <c r="G212" i="16"/>
  <c r="F212" i="16"/>
  <c r="G211" i="16"/>
  <c r="F211" i="16"/>
  <c r="G210" i="16"/>
  <c r="F210" i="16"/>
  <c r="G209" i="16"/>
  <c r="F209" i="16"/>
  <c r="G208" i="16"/>
  <c r="F208" i="16"/>
  <c r="G207" i="16"/>
  <c r="F207" i="16"/>
  <c r="G206" i="16"/>
  <c r="F206" i="16"/>
  <c r="G205" i="16"/>
  <c r="F205" i="16"/>
  <c r="G204" i="16"/>
  <c r="F204" i="16"/>
  <c r="G203" i="16"/>
  <c r="F203" i="16"/>
  <c r="G202" i="16"/>
  <c r="F202" i="16"/>
  <c r="G201" i="16"/>
  <c r="F201" i="16"/>
  <c r="G200" i="16"/>
  <c r="F200" i="16"/>
  <c r="G199" i="16"/>
  <c r="F199" i="16"/>
  <c r="G198" i="16"/>
  <c r="F198" i="16"/>
  <c r="G197" i="16"/>
  <c r="F197" i="16"/>
  <c r="G196" i="16"/>
  <c r="F196" i="16"/>
  <c r="G195" i="16"/>
  <c r="F195" i="16"/>
  <c r="G194" i="16"/>
  <c r="F194" i="16"/>
  <c r="G193" i="16"/>
  <c r="F193" i="16"/>
  <c r="G192" i="16"/>
  <c r="F192" i="16"/>
  <c r="G191" i="16"/>
  <c r="F191" i="16"/>
  <c r="G190" i="16"/>
  <c r="F190" i="16"/>
  <c r="G189" i="16"/>
  <c r="F189" i="16"/>
  <c r="G188" i="16"/>
  <c r="F188" i="16"/>
  <c r="G187" i="16"/>
  <c r="F187" i="16"/>
  <c r="G186" i="16"/>
  <c r="F186" i="16"/>
  <c r="G185" i="16"/>
  <c r="F185" i="16"/>
  <c r="G184" i="16"/>
  <c r="F184" i="16"/>
  <c r="G183" i="16"/>
  <c r="F183" i="16"/>
  <c r="G182" i="16"/>
  <c r="F182" i="16"/>
  <c r="G181" i="16"/>
  <c r="F181" i="16"/>
  <c r="G180" i="16"/>
  <c r="F180" i="16"/>
  <c r="G179" i="16"/>
  <c r="F179" i="16"/>
  <c r="G178" i="16"/>
  <c r="F178" i="16"/>
  <c r="G177" i="16"/>
  <c r="F177" i="16"/>
  <c r="G176" i="16"/>
  <c r="F176" i="16"/>
  <c r="G175" i="16"/>
  <c r="F175" i="16"/>
  <c r="G174" i="16"/>
  <c r="F174" i="16"/>
  <c r="G173" i="16"/>
  <c r="F173" i="16"/>
  <c r="G172" i="16"/>
  <c r="F172" i="16"/>
  <c r="G171" i="16"/>
  <c r="F171" i="16"/>
  <c r="G170" i="16"/>
  <c r="F170" i="16"/>
  <c r="G169" i="16"/>
  <c r="F169" i="16"/>
  <c r="G168" i="16"/>
  <c r="F168" i="16"/>
  <c r="G167" i="16"/>
  <c r="F167" i="16"/>
  <c r="G166" i="16"/>
  <c r="F166" i="16"/>
  <c r="G165" i="16"/>
  <c r="F165" i="16"/>
  <c r="G164" i="16"/>
  <c r="F164" i="16"/>
  <c r="G163" i="16"/>
  <c r="F163" i="16"/>
  <c r="G162" i="16"/>
  <c r="F162" i="16"/>
  <c r="G161" i="16"/>
  <c r="F161" i="16"/>
  <c r="G160" i="16"/>
  <c r="F160" i="16"/>
  <c r="G159" i="16"/>
  <c r="F159" i="16"/>
  <c r="G158" i="16"/>
  <c r="F158" i="16"/>
  <c r="G157" i="16"/>
  <c r="F157" i="16"/>
  <c r="G156" i="16"/>
  <c r="F156" i="16"/>
  <c r="G155" i="16"/>
  <c r="F155" i="16"/>
  <c r="G154" i="16"/>
  <c r="F154" i="16"/>
  <c r="G153" i="16"/>
  <c r="F153" i="16"/>
  <c r="G152" i="16"/>
  <c r="F152" i="16"/>
  <c r="G151" i="16"/>
  <c r="F151" i="16"/>
  <c r="G150" i="16"/>
  <c r="F150" i="16"/>
  <c r="G149" i="16"/>
  <c r="F149" i="16"/>
  <c r="G148" i="16"/>
  <c r="F148" i="16"/>
  <c r="G147" i="16"/>
  <c r="F147" i="16"/>
  <c r="G146" i="16"/>
  <c r="F146" i="16"/>
  <c r="G145" i="16"/>
  <c r="F145" i="16"/>
  <c r="G144" i="16"/>
  <c r="F144" i="16"/>
  <c r="G143" i="16"/>
  <c r="F143" i="16"/>
  <c r="G142" i="16"/>
  <c r="F142" i="16"/>
  <c r="G141" i="16"/>
  <c r="F141" i="16"/>
  <c r="G140" i="16"/>
  <c r="F140" i="16"/>
  <c r="G139" i="16"/>
  <c r="F139" i="16"/>
  <c r="G138" i="16"/>
  <c r="F138" i="16"/>
  <c r="G137" i="16"/>
  <c r="F137" i="16"/>
  <c r="G136" i="16"/>
  <c r="F136" i="16"/>
  <c r="G135" i="16"/>
  <c r="F135" i="16"/>
  <c r="G134" i="16"/>
  <c r="F134" i="16"/>
  <c r="G133" i="16"/>
  <c r="F133" i="16"/>
  <c r="G132" i="16"/>
  <c r="F132" i="16"/>
  <c r="G131" i="16"/>
  <c r="F131" i="16"/>
  <c r="G130" i="16"/>
  <c r="F130" i="16"/>
  <c r="G129" i="16"/>
  <c r="F129" i="16"/>
  <c r="G128" i="16"/>
  <c r="F128" i="16"/>
  <c r="G127" i="16"/>
  <c r="F127" i="16"/>
  <c r="G126" i="16"/>
  <c r="F126" i="16"/>
  <c r="G125" i="16"/>
  <c r="F125" i="16"/>
  <c r="G124" i="16"/>
  <c r="F124" i="16"/>
  <c r="G123" i="16"/>
  <c r="F123" i="16"/>
  <c r="G122" i="16"/>
  <c r="F122" i="16"/>
  <c r="G121" i="16"/>
  <c r="F121" i="16"/>
  <c r="G120" i="16"/>
  <c r="F120" i="16"/>
  <c r="G119" i="16"/>
  <c r="F119" i="16"/>
  <c r="G118" i="16"/>
  <c r="F118" i="16"/>
  <c r="G117" i="16"/>
  <c r="F117" i="16"/>
  <c r="G116" i="16"/>
  <c r="F116" i="16"/>
  <c r="G115" i="16"/>
  <c r="F115" i="16"/>
  <c r="G114" i="16"/>
  <c r="F114" i="16"/>
  <c r="G113" i="16"/>
  <c r="F113" i="16"/>
  <c r="G112" i="16"/>
  <c r="F112" i="16"/>
  <c r="G111" i="16"/>
  <c r="F111" i="16"/>
  <c r="G110" i="16"/>
  <c r="F110" i="16"/>
  <c r="G109" i="16"/>
  <c r="F109" i="16"/>
  <c r="G108" i="16"/>
  <c r="F108" i="16"/>
  <c r="G107" i="16"/>
  <c r="F107" i="16"/>
  <c r="G106" i="16"/>
  <c r="F106" i="16"/>
  <c r="G105" i="16"/>
  <c r="F105" i="16"/>
  <c r="G104" i="16"/>
  <c r="F104" i="16"/>
  <c r="G103" i="16"/>
  <c r="F103" i="16"/>
  <c r="G102" i="16"/>
  <c r="F102" i="16"/>
  <c r="G101" i="16"/>
  <c r="F101" i="16"/>
  <c r="G100" i="16"/>
  <c r="F100" i="16"/>
  <c r="G99" i="16"/>
  <c r="F99" i="16"/>
  <c r="G98" i="16"/>
  <c r="F98" i="16"/>
  <c r="G97" i="16"/>
  <c r="F97" i="16"/>
  <c r="G96" i="16"/>
  <c r="F96" i="16"/>
  <c r="G95" i="16"/>
  <c r="F95" i="16"/>
  <c r="G94" i="16"/>
  <c r="F94" i="16"/>
  <c r="G93" i="16"/>
  <c r="F93" i="16"/>
  <c r="G92" i="16"/>
  <c r="F92" i="16"/>
  <c r="G91" i="16"/>
  <c r="F91" i="16"/>
  <c r="G90" i="16"/>
  <c r="F90" i="16"/>
  <c r="G89" i="16"/>
  <c r="F89" i="16"/>
  <c r="G88" i="16"/>
  <c r="F88" i="16"/>
  <c r="G87" i="16"/>
  <c r="F87" i="16"/>
  <c r="G86" i="16"/>
  <c r="F86" i="16"/>
  <c r="G85" i="16"/>
  <c r="F85" i="16"/>
  <c r="G84" i="16"/>
  <c r="F84" i="16"/>
  <c r="G83" i="16"/>
  <c r="F83" i="16"/>
  <c r="G82" i="16"/>
  <c r="F82" i="16"/>
  <c r="G81" i="16"/>
  <c r="F81" i="16"/>
  <c r="G80" i="16"/>
  <c r="F80" i="16"/>
  <c r="G79" i="16"/>
  <c r="F79" i="16"/>
  <c r="G78" i="16"/>
  <c r="F78" i="16"/>
  <c r="G77" i="16"/>
  <c r="F77" i="16"/>
  <c r="G76" i="16"/>
  <c r="F76" i="16"/>
  <c r="G75" i="16"/>
  <c r="F75" i="16"/>
  <c r="G74" i="16"/>
  <c r="F74" i="16"/>
  <c r="G73" i="16"/>
  <c r="F73" i="16"/>
  <c r="G72" i="16"/>
  <c r="F72" i="16"/>
  <c r="G71" i="16"/>
  <c r="F71" i="16"/>
  <c r="G70" i="16"/>
  <c r="F70" i="16"/>
  <c r="G69" i="16"/>
  <c r="F69" i="16"/>
  <c r="G68" i="16"/>
  <c r="F68" i="16"/>
  <c r="G67" i="16"/>
  <c r="F67" i="16"/>
  <c r="G66" i="16"/>
  <c r="F66" i="16"/>
  <c r="G65" i="16"/>
  <c r="F65" i="16"/>
  <c r="G64" i="16"/>
  <c r="F64" i="16"/>
  <c r="G63" i="16"/>
  <c r="F63" i="16"/>
  <c r="G62" i="16"/>
  <c r="F62" i="16"/>
  <c r="G61" i="16"/>
  <c r="F61" i="16"/>
  <c r="G60" i="16"/>
  <c r="F60" i="16"/>
  <c r="G59" i="16"/>
  <c r="F59" i="16"/>
  <c r="G58" i="16"/>
  <c r="F58" i="16"/>
  <c r="G57" i="16"/>
  <c r="F57" i="16"/>
  <c r="G56" i="16"/>
  <c r="F56" i="16"/>
  <c r="G55" i="16"/>
  <c r="F55" i="16"/>
  <c r="G54" i="16"/>
  <c r="F54" i="16"/>
  <c r="G53" i="16"/>
  <c r="F53" i="16"/>
  <c r="G52" i="16"/>
  <c r="F52" i="16"/>
  <c r="G51" i="16"/>
  <c r="F51" i="16"/>
  <c r="G50" i="16"/>
  <c r="F50" i="16"/>
  <c r="G49" i="16"/>
  <c r="F49" i="16"/>
  <c r="G48" i="16"/>
  <c r="F48" i="16"/>
  <c r="G47" i="16"/>
  <c r="F47" i="16"/>
  <c r="G46" i="16"/>
  <c r="F46" i="16"/>
  <c r="G45" i="16"/>
  <c r="F45" i="16"/>
  <c r="G44" i="16"/>
  <c r="F44" i="16"/>
  <c r="G43" i="16"/>
  <c r="F43" i="16"/>
  <c r="G42" i="16"/>
  <c r="F42" i="16"/>
  <c r="G41" i="16"/>
  <c r="F41" i="16"/>
  <c r="G40" i="16"/>
  <c r="F40" i="16"/>
  <c r="G39" i="16"/>
  <c r="F39" i="16"/>
  <c r="G38" i="16"/>
  <c r="F38" i="16"/>
  <c r="G37" i="16"/>
  <c r="F37" i="16"/>
  <c r="G36" i="16"/>
  <c r="F36" i="16"/>
  <c r="G35" i="16"/>
  <c r="F35" i="16"/>
  <c r="G34" i="16"/>
  <c r="F34" i="16"/>
  <c r="G33" i="16"/>
  <c r="F33" i="16"/>
  <c r="G32" i="16"/>
  <c r="F32" i="16"/>
  <c r="G31" i="16"/>
  <c r="F31" i="16"/>
  <c r="G30" i="16"/>
  <c r="F30" i="16"/>
  <c r="G29" i="16"/>
  <c r="F29" i="16"/>
  <c r="G28" i="16"/>
  <c r="F28" i="16"/>
  <c r="G27" i="16"/>
  <c r="F27" i="16"/>
  <c r="G26" i="16"/>
  <c r="F26" i="16"/>
  <c r="G25" i="16"/>
  <c r="F25" i="16"/>
  <c r="G24" i="16"/>
  <c r="F24" i="16"/>
  <c r="G23" i="16"/>
  <c r="F23" i="16"/>
  <c r="G22" i="16"/>
  <c r="F22" i="16"/>
  <c r="G21" i="16"/>
  <c r="F21" i="16"/>
  <c r="G20" i="16"/>
  <c r="F20" i="16"/>
  <c r="G19" i="16"/>
  <c r="F19" i="16"/>
  <c r="G18" i="16"/>
  <c r="F18" i="16"/>
  <c r="G17" i="16"/>
  <c r="F17" i="16"/>
  <c r="G16" i="16"/>
  <c r="F16" i="16"/>
  <c r="G15" i="16"/>
  <c r="F15" i="16"/>
  <c r="G14" i="16"/>
  <c r="F14" i="16"/>
  <c r="G13" i="16"/>
  <c r="F13" i="16"/>
  <c r="G12" i="16"/>
  <c r="F12" i="16"/>
  <c r="A12" i="16"/>
  <c r="G11" i="16"/>
  <c r="F11" i="16"/>
  <c r="A11" i="16"/>
  <c r="G10" i="16"/>
  <c r="F10" i="16"/>
  <c r="A10" i="16"/>
  <c r="G9" i="16"/>
  <c r="F9" i="16"/>
  <c r="A9" i="16"/>
  <c r="G8" i="16"/>
  <c r="F8" i="16"/>
  <c r="A8" i="16"/>
  <c r="G7" i="16"/>
  <c r="F7" i="16"/>
  <c r="A7" i="16"/>
  <c r="G6" i="16"/>
  <c r="F6" i="16"/>
  <c r="A6" i="16"/>
  <c r="G5" i="16"/>
  <c r="F5" i="16"/>
  <c r="A5" i="16"/>
  <c r="G4" i="16"/>
  <c r="F4" i="16"/>
  <c r="A4" i="16"/>
  <c r="G3" i="16"/>
  <c r="F3" i="16"/>
  <c r="D3" i="16"/>
  <c r="A3" i="16"/>
  <c r="G2" i="16"/>
  <c r="F2" i="16"/>
  <c r="D2" i="16"/>
  <c r="A2" i="16"/>
  <c r="G1" i="16"/>
  <c r="F1" i="16"/>
  <c r="D1" i="16"/>
  <c r="A1" i="16"/>
  <c r="A3" i="7"/>
  <c r="A1" i="7"/>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3" i="5"/>
  <c r="A1" i="5"/>
  <c r="C7" i="17"/>
  <c r="D38" i="12"/>
  <c r="D27" i="12"/>
  <c r="D14" i="12"/>
  <c r="A3" i="12"/>
  <c r="A1" i="12"/>
  <c r="G202" i="11"/>
  <c r="F202" i="11"/>
  <c r="A3" i="11"/>
  <c r="J4049" i="13" s="1"/>
  <c r="A1" i="11"/>
  <c r="D4056" i="13"/>
  <c r="C4056" i="13"/>
  <c r="B4056" i="13"/>
  <c r="A4056" i="13"/>
  <c r="D4055" i="13"/>
  <c r="C4055" i="13"/>
  <c r="B4055" i="13"/>
  <c r="A4055" i="13"/>
  <c r="D4054" i="13"/>
  <c r="C4054" i="13"/>
  <c r="B4054" i="13"/>
  <c r="A4054" i="13"/>
  <c r="D4053" i="13"/>
  <c r="C4053" i="13"/>
  <c r="B4053" i="13"/>
  <c r="A4053" i="13"/>
  <c r="D4052" i="13"/>
  <c r="C4052" i="13"/>
  <c r="B4052" i="13"/>
  <c r="A4052" i="13"/>
  <c r="D4051" i="13"/>
  <c r="C4051" i="13"/>
  <c r="B4051" i="13"/>
  <c r="A4051" i="13"/>
  <c r="D4050" i="13"/>
  <c r="C4050" i="13"/>
  <c r="B4050" i="13"/>
  <c r="A4050" i="13"/>
  <c r="D4049" i="13"/>
  <c r="C4049" i="13"/>
  <c r="B4049" i="13"/>
  <c r="A4049" i="13"/>
  <c r="D4048" i="13"/>
  <c r="C4048" i="13"/>
  <c r="B4048" i="13"/>
  <c r="A4048" i="13"/>
  <c r="D4047" i="13"/>
  <c r="C4047" i="13"/>
  <c r="B4047" i="13"/>
  <c r="A4047" i="13"/>
  <c r="D4046" i="13"/>
  <c r="C4046" i="13"/>
  <c r="B4046" i="13"/>
  <c r="A4046" i="13"/>
  <c r="J4045" i="13"/>
  <c r="D4045" i="13"/>
  <c r="C4045" i="13"/>
  <c r="B4045" i="13"/>
  <c r="A4045" i="13"/>
  <c r="D4044" i="13"/>
  <c r="C4044" i="13"/>
  <c r="B4044" i="13"/>
  <c r="A4044" i="13"/>
  <c r="D4043" i="13"/>
  <c r="C4043" i="13"/>
  <c r="B4043" i="13"/>
  <c r="A4043" i="13"/>
  <c r="D4042" i="13"/>
  <c r="C4042" i="13"/>
  <c r="B4042" i="13"/>
  <c r="A4042" i="13"/>
  <c r="J4037" i="13"/>
  <c r="J4034" i="13"/>
  <c r="J4026" i="13"/>
  <c r="J4021" i="13"/>
  <c r="J4018" i="13"/>
  <c r="J4010" i="13"/>
  <c r="J4005" i="13"/>
  <c r="J4002" i="13"/>
  <c r="D3999" i="13"/>
  <c r="C3999" i="13"/>
  <c r="B3999" i="13"/>
  <c r="A3999" i="13"/>
  <c r="D3998" i="13"/>
  <c r="C3998" i="13"/>
  <c r="B3998" i="13"/>
  <c r="A3998" i="13"/>
  <c r="J3997" i="13"/>
  <c r="D3997" i="13"/>
  <c r="C3997" i="13"/>
  <c r="B3997" i="13"/>
  <c r="A3997" i="13"/>
  <c r="D3996" i="13"/>
  <c r="C3996" i="13"/>
  <c r="B3996" i="13"/>
  <c r="A3996" i="13"/>
  <c r="D3995" i="13"/>
  <c r="C3995" i="13"/>
  <c r="B3995" i="13"/>
  <c r="A3995" i="13"/>
  <c r="D3994" i="13"/>
  <c r="C3994" i="13"/>
  <c r="B3994" i="13"/>
  <c r="A3994" i="13"/>
  <c r="D3993" i="13"/>
  <c r="C3993" i="13"/>
  <c r="B3993" i="13"/>
  <c r="A3993" i="13"/>
  <c r="D3992" i="13"/>
  <c r="C3992" i="13"/>
  <c r="B3992" i="13"/>
  <c r="A3992" i="13"/>
  <c r="D3991" i="13"/>
  <c r="C3991" i="13"/>
  <c r="B3991" i="13"/>
  <c r="A3991" i="13"/>
  <c r="J3990" i="13"/>
  <c r="D3990" i="13"/>
  <c r="C3990" i="13"/>
  <c r="B3990" i="13"/>
  <c r="A3990" i="13"/>
  <c r="J3989" i="13"/>
  <c r="D3989" i="13"/>
  <c r="C3989" i="13"/>
  <c r="B3989" i="13"/>
  <c r="A3989" i="13"/>
  <c r="D3988" i="13"/>
  <c r="C3988" i="13"/>
  <c r="B3988" i="13"/>
  <c r="A3988" i="13"/>
  <c r="D3987" i="13"/>
  <c r="C3987" i="13"/>
  <c r="B3987" i="13"/>
  <c r="A3987" i="13"/>
  <c r="D3986" i="13"/>
  <c r="C3986" i="13"/>
  <c r="B3986" i="13"/>
  <c r="A3986" i="13"/>
  <c r="D3985" i="13"/>
  <c r="C3985" i="13"/>
  <c r="B3985" i="13"/>
  <c r="A3985" i="13"/>
  <c r="D3984" i="13"/>
  <c r="C3984" i="13"/>
  <c r="B3984" i="13"/>
  <c r="A3984" i="13"/>
  <c r="D3983" i="13"/>
  <c r="C3983" i="13"/>
  <c r="B3983" i="13"/>
  <c r="A3983" i="13"/>
  <c r="J3982" i="13"/>
  <c r="D3982" i="13"/>
  <c r="C3982" i="13"/>
  <c r="B3982" i="13"/>
  <c r="A3982" i="13"/>
  <c r="J3981" i="13"/>
  <c r="D3981" i="13"/>
  <c r="C3981" i="13"/>
  <c r="B3981" i="13"/>
  <c r="A3981" i="13"/>
  <c r="D3980" i="13"/>
  <c r="C3980" i="13"/>
  <c r="B3980" i="13"/>
  <c r="A3980" i="13"/>
  <c r="D3979" i="13"/>
  <c r="C3979" i="13"/>
  <c r="B3979" i="13"/>
  <c r="A3979" i="13"/>
  <c r="D3978" i="13"/>
  <c r="C3978" i="13"/>
  <c r="B3978" i="13"/>
  <c r="A3978" i="13"/>
  <c r="D3977" i="13"/>
  <c r="C3977" i="13"/>
  <c r="B3977" i="13"/>
  <c r="A3977" i="13"/>
  <c r="D3976" i="13"/>
  <c r="C3976" i="13"/>
  <c r="B3976" i="13"/>
  <c r="A3976" i="13"/>
  <c r="D3975" i="13"/>
  <c r="C3975" i="13"/>
  <c r="B3975" i="13"/>
  <c r="A3975" i="13"/>
  <c r="J3974" i="13"/>
  <c r="D3974" i="13"/>
  <c r="C3974" i="13"/>
  <c r="B3974" i="13"/>
  <c r="A3974" i="13"/>
  <c r="J3973" i="13"/>
  <c r="D3973" i="13"/>
  <c r="C3973" i="13"/>
  <c r="B3973" i="13"/>
  <c r="A3973" i="13"/>
  <c r="D3972" i="13"/>
  <c r="C3972" i="13"/>
  <c r="B3972" i="13"/>
  <c r="A3972" i="13"/>
  <c r="D3971" i="13"/>
  <c r="C3971" i="13"/>
  <c r="B3971" i="13"/>
  <c r="A3971" i="13"/>
  <c r="D3970" i="13"/>
  <c r="C3970" i="13"/>
  <c r="B3970" i="13"/>
  <c r="A3970" i="13"/>
  <c r="D3969" i="13"/>
  <c r="C3969" i="13"/>
  <c r="B3969" i="13"/>
  <c r="A3969" i="13"/>
  <c r="D3968" i="13"/>
  <c r="C3968" i="13"/>
  <c r="B3968" i="13"/>
  <c r="A3968" i="13"/>
  <c r="D3967" i="13"/>
  <c r="C3967" i="13"/>
  <c r="B3967" i="13"/>
  <c r="A3967" i="13"/>
  <c r="J3966" i="13"/>
  <c r="D3966" i="13"/>
  <c r="C3966" i="13"/>
  <c r="B3966" i="13"/>
  <c r="A3966" i="13"/>
  <c r="J3965" i="13"/>
  <c r="D3965" i="13"/>
  <c r="C3965" i="13"/>
  <c r="B3965" i="13"/>
  <c r="A3965" i="13"/>
  <c r="D3964" i="13"/>
  <c r="C3964" i="13"/>
  <c r="B3964" i="13"/>
  <c r="A3964" i="13"/>
  <c r="D3963" i="13"/>
  <c r="C3963" i="13"/>
  <c r="B3963" i="13"/>
  <c r="A3963" i="13"/>
  <c r="D3962" i="13"/>
  <c r="C3962" i="13"/>
  <c r="B3962" i="13"/>
  <c r="A3962" i="13"/>
  <c r="D3961" i="13"/>
  <c r="C3961" i="13"/>
  <c r="B3961" i="13"/>
  <c r="A3961" i="13"/>
  <c r="D3960" i="13"/>
  <c r="C3960" i="13"/>
  <c r="B3960" i="13"/>
  <c r="A3960" i="13"/>
  <c r="D3959" i="13"/>
  <c r="C3959" i="13"/>
  <c r="B3959" i="13"/>
  <c r="A3959" i="13"/>
  <c r="J3958" i="13"/>
  <c r="D3958" i="13"/>
  <c r="C3958" i="13"/>
  <c r="B3958" i="13"/>
  <c r="A3958" i="13"/>
  <c r="J3957" i="13"/>
  <c r="D3957" i="13"/>
  <c r="C3957" i="13"/>
  <c r="B3957" i="13"/>
  <c r="A3957" i="13"/>
  <c r="D3956" i="13"/>
  <c r="C3956" i="13"/>
  <c r="B3956" i="13"/>
  <c r="A3956" i="13"/>
  <c r="D3955" i="13"/>
  <c r="C3955" i="13"/>
  <c r="B3955" i="13"/>
  <c r="A3955" i="13"/>
  <c r="D3954" i="13"/>
  <c r="C3954" i="13"/>
  <c r="B3954" i="13"/>
  <c r="A3954" i="13"/>
  <c r="D3953" i="13"/>
  <c r="C3953" i="13"/>
  <c r="B3953" i="13"/>
  <c r="A3953" i="13"/>
  <c r="D3952" i="13"/>
  <c r="C3952" i="13"/>
  <c r="B3952" i="13"/>
  <c r="A3952" i="13"/>
  <c r="D3951" i="13"/>
  <c r="C3951" i="13"/>
  <c r="B3951" i="13"/>
  <c r="A3951" i="13"/>
  <c r="J3950" i="13"/>
  <c r="D3950" i="13"/>
  <c r="C3950" i="13"/>
  <c r="B3950" i="13"/>
  <c r="A3950" i="13"/>
  <c r="J3949" i="13"/>
  <c r="D3949" i="13"/>
  <c r="C3949" i="13"/>
  <c r="B3949" i="13"/>
  <c r="A3949" i="13"/>
  <c r="D3948" i="13"/>
  <c r="C3948" i="13"/>
  <c r="B3948" i="13"/>
  <c r="A3948" i="13"/>
  <c r="D3947" i="13"/>
  <c r="C3947" i="13"/>
  <c r="B3947" i="13"/>
  <c r="A3947" i="13"/>
  <c r="D3946" i="13"/>
  <c r="C3946" i="13"/>
  <c r="B3946" i="13"/>
  <c r="A3946" i="13"/>
  <c r="D3945" i="13"/>
  <c r="C3945" i="13"/>
  <c r="B3945" i="13"/>
  <c r="A3945" i="13"/>
  <c r="D3944" i="13"/>
  <c r="C3944" i="13"/>
  <c r="B3944" i="13"/>
  <c r="A3944" i="13"/>
  <c r="D3943" i="13"/>
  <c r="C3943" i="13"/>
  <c r="B3943" i="13"/>
  <c r="A3943" i="13"/>
  <c r="J3942" i="13"/>
  <c r="D3942" i="13"/>
  <c r="C3942" i="13"/>
  <c r="B3942" i="13"/>
  <c r="A3942" i="13"/>
  <c r="J3941" i="13"/>
  <c r="D3941" i="13"/>
  <c r="C3941" i="13"/>
  <c r="B3941" i="13"/>
  <c r="A3941" i="13"/>
  <c r="D3940" i="13"/>
  <c r="C3940" i="13"/>
  <c r="B3940" i="13"/>
  <c r="A3940" i="13"/>
  <c r="D3939" i="13"/>
  <c r="C3939" i="13"/>
  <c r="B3939" i="13"/>
  <c r="A3939" i="13"/>
  <c r="D3938" i="13"/>
  <c r="C3938" i="13"/>
  <c r="B3938" i="13"/>
  <c r="A3938" i="13"/>
  <c r="D3937" i="13"/>
  <c r="C3937" i="13"/>
  <c r="B3937" i="13"/>
  <c r="A3937" i="13"/>
  <c r="D3936" i="13"/>
  <c r="C3936" i="13"/>
  <c r="B3936" i="13"/>
  <c r="A3936" i="13"/>
  <c r="D3935" i="13"/>
  <c r="C3935" i="13"/>
  <c r="B3935" i="13"/>
  <c r="A3935" i="13"/>
  <c r="J3934" i="13"/>
  <c r="D3934" i="13"/>
  <c r="C3934" i="13"/>
  <c r="B3934" i="13"/>
  <c r="A3934" i="13"/>
  <c r="J3933" i="13"/>
  <c r="D3933" i="13"/>
  <c r="C3933" i="13"/>
  <c r="B3933" i="13"/>
  <c r="A3933" i="13"/>
  <c r="D3932" i="13"/>
  <c r="C3932" i="13"/>
  <c r="B3932" i="13"/>
  <c r="A3932" i="13"/>
  <c r="D3931" i="13"/>
  <c r="C3931" i="13"/>
  <c r="B3931" i="13"/>
  <c r="A3931" i="13"/>
  <c r="D3930" i="13"/>
  <c r="C3930" i="13"/>
  <c r="B3930" i="13"/>
  <c r="A3930" i="13"/>
  <c r="D3929" i="13"/>
  <c r="C3929" i="13"/>
  <c r="B3929" i="13"/>
  <c r="A3929" i="13"/>
  <c r="D3928" i="13"/>
  <c r="C3928" i="13"/>
  <c r="B3928" i="13"/>
  <c r="A3928" i="13"/>
  <c r="D3927" i="13"/>
  <c r="C3927" i="13"/>
  <c r="B3927" i="13"/>
  <c r="A3927" i="13"/>
  <c r="J3926" i="13"/>
  <c r="D3926" i="13"/>
  <c r="C3926" i="13"/>
  <c r="B3926" i="13"/>
  <c r="A3926" i="13"/>
  <c r="J3925" i="13"/>
  <c r="D3925" i="13"/>
  <c r="C3925" i="13"/>
  <c r="B3925" i="13"/>
  <c r="A3925" i="13"/>
  <c r="D3924" i="13"/>
  <c r="C3924" i="13"/>
  <c r="B3924" i="13"/>
  <c r="A3924" i="13"/>
  <c r="D3923" i="13"/>
  <c r="C3923" i="13"/>
  <c r="B3923" i="13"/>
  <c r="A3923" i="13"/>
  <c r="D3922" i="13"/>
  <c r="C3922" i="13"/>
  <c r="B3922" i="13"/>
  <c r="A3922" i="13"/>
  <c r="D3921" i="13"/>
  <c r="C3921" i="13"/>
  <c r="B3921" i="13"/>
  <c r="A3921" i="13"/>
  <c r="D3920" i="13"/>
  <c r="C3920" i="13"/>
  <c r="B3920" i="13"/>
  <c r="A3920" i="13"/>
  <c r="D3919" i="13"/>
  <c r="C3919" i="13"/>
  <c r="B3919" i="13"/>
  <c r="A3919" i="13"/>
  <c r="J3918" i="13"/>
  <c r="D3918" i="13"/>
  <c r="C3918" i="13"/>
  <c r="B3918" i="13"/>
  <c r="A3918" i="13"/>
  <c r="J3917" i="13"/>
  <c r="D3917" i="13"/>
  <c r="C3917" i="13"/>
  <c r="B3917" i="13"/>
  <c r="A3917" i="13"/>
  <c r="D3916" i="13"/>
  <c r="C3916" i="13"/>
  <c r="B3916" i="13"/>
  <c r="A3916" i="13"/>
  <c r="D3915" i="13"/>
  <c r="C3915" i="13"/>
  <c r="B3915" i="13"/>
  <c r="A3915" i="13"/>
  <c r="D3914" i="13"/>
  <c r="C3914" i="13"/>
  <c r="B3914" i="13"/>
  <c r="A3914" i="13"/>
  <c r="D3913" i="13"/>
  <c r="C3913" i="13"/>
  <c r="B3913" i="13"/>
  <c r="A3913" i="13"/>
  <c r="D3912" i="13"/>
  <c r="C3912" i="13"/>
  <c r="B3912" i="13"/>
  <c r="A3912" i="13"/>
  <c r="D3911" i="13"/>
  <c r="C3911" i="13"/>
  <c r="B3911" i="13"/>
  <c r="A3911" i="13"/>
  <c r="J3910" i="13"/>
  <c r="D3910" i="13"/>
  <c r="C3910" i="13"/>
  <c r="B3910" i="13"/>
  <c r="A3910" i="13"/>
  <c r="J3909" i="13"/>
  <c r="D3909" i="13"/>
  <c r="C3909" i="13"/>
  <c r="B3909" i="13"/>
  <c r="A3909" i="13"/>
  <c r="D3908" i="13"/>
  <c r="C3908" i="13"/>
  <c r="B3908" i="13"/>
  <c r="A3908" i="13"/>
  <c r="D3907" i="13"/>
  <c r="C3907" i="13"/>
  <c r="B3907" i="13"/>
  <c r="A3907" i="13"/>
  <c r="J3906" i="13"/>
  <c r="D3906" i="13"/>
  <c r="C3906" i="13"/>
  <c r="B3906" i="13"/>
  <c r="A3906" i="13"/>
  <c r="D3905" i="13"/>
  <c r="C3905" i="13"/>
  <c r="B3905" i="13"/>
  <c r="A3905" i="13"/>
  <c r="D3904" i="13"/>
  <c r="C3904" i="13"/>
  <c r="B3904" i="13"/>
  <c r="A3904" i="13"/>
  <c r="D3903" i="13"/>
  <c r="C3903" i="13"/>
  <c r="B3903" i="13"/>
  <c r="A3903" i="13"/>
  <c r="J3902" i="13"/>
  <c r="D3902" i="13"/>
  <c r="C3902" i="13"/>
  <c r="B3902" i="13"/>
  <c r="A3902" i="13"/>
  <c r="J3901" i="13"/>
  <c r="D3901" i="13"/>
  <c r="C3901" i="13"/>
  <c r="B3901" i="13"/>
  <c r="A3901" i="13"/>
  <c r="D3900" i="13"/>
  <c r="C3900" i="13"/>
  <c r="B3900" i="13"/>
  <c r="A3900" i="13"/>
  <c r="D3899" i="13"/>
  <c r="C3899" i="13"/>
  <c r="B3899" i="13"/>
  <c r="A3899" i="13"/>
  <c r="J3898" i="13"/>
  <c r="D3898" i="13"/>
  <c r="C3898" i="13"/>
  <c r="B3898" i="13"/>
  <c r="A3898" i="13"/>
  <c r="D3897" i="13"/>
  <c r="C3897" i="13"/>
  <c r="B3897" i="13"/>
  <c r="A3897" i="13"/>
  <c r="D3896" i="13"/>
  <c r="C3896" i="13"/>
  <c r="B3896" i="13"/>
  <c r="A3896" i="13"/>
  <c r="D3895" i="13"/>
  <c r="C3895" i="13"/>
  <c r="B3895" i="13"/>
  <c r="A3895" i="13"/>
  <c r="J3894" i="13"/>
  <c r="D3894" i="13"/>
  <c r="C3894" i="13"/>
  <c r="B3894" i="13"/>
  <c r="A3894" i="13"/>
  <c r="J3893" i="13"/>
  <c r="D3893" i="13"/>
  <c r="C3893" i="13"/>
  <c r="B3893" i="13"/>
  <c r="A3893" i="13"/>
  <c r="D3892" i="13"/>
  <c r="C3892" i="13"/>
  <c r="B3892" i="13"/>
  <c r="A3892" i="13"/>
  <c r="D3891" i="13"/>
  <c r="C3891" i="13"/>
  <c r="B3891" i="13"/>
  <c r="A3891" i="13"/>
  <c r="J3890" i="13"/>
  <c r="D3890" i="13"/>
  <c r="C3890" i="13"/>
  <c r="B3890" i="13"/>
  <c r="A3890" i="13"/>
  <c r="D3889" i="13"/>
  <c r="C3889" i="13"/>
  <c r="B3889" i="13"/>
  <c r="A3889" i="13"/>
  <c r="D3888" i="13"/>
  <c r="C3888" i="13"/>
  <c r="B3888" i="13"/>
  <c r="A3888" i="13"/>
  <c r="D3887" i="13"/>
  <c r="C3887" i="13"/>
  <c r="B3887" i="13"/>
  <c r="A3887" i="13"/>
  <c r="J3886" i="13"/>
  <c r="D3886" i="13"/>
  <c r="C3886" i="13"/>
  <c r="B3886" i="13"/>
  <c r="A3886" i="13"/>
  <c r="J3885" i="13"/>
  <c r="D3885" i="13"/>
  <c r="C3885" i="13"/>
  <c r="B3885" i="13"/>
  <c r="A3885" i="13"/>
  <c r="D3884" i="13"/>
  <c r="C3884" i="13"/>
  <c r="B3884" i="13"/>
  <c r="A3884" i="13"/>
  <c r="D3883" i="13"/>
  <c r="C3883" i="13"/>
  <c r="B3883" i="13"/>
  <c r="A3883" i="13"/>
  <c r="J3882" i="13"/>
  <c r="D3882" i="13"/>
  <c r="C3882" i="13"/>
  <c r="B3882" i="13"/>
  <c r="A3882" i="13"/>
  <c r="D3881" i="13"/>
  <c r="C3881" i="13"/>
  <c r="B3881" i="13"/>
  <c r="A3881" i="13"/>
  <c r="D3880" i="13"/>
  <c r="C3880" i="13"/>
  <c r="B3880" i="13"/>
  <c r="A3880" i="13"/>
  <c r="D3879" i="13"/>
  <c r="C3879" i="13"/>
  <c r="B3879" i="13"/>
  <c r="A3879" i="13"/>
  <c r="J3878" i="13"/>
  <c r="D3878" i="13"/>
  <c r="C3878" i="13"/>
  <c r="B3878" i="13"/>
  <c r="A3878" i="13"/>
  <c r="J3877" i="13"/>
  <c r="D3877" i="13"/>
  <c r="C3877" i="13"/>
  <c r="B3877" i="13"/>
  <c r="A3877" i="13"/>
  <c r="D3876" i="13"/>
  <c r="C3876" i="13"/>
  <c r="B3876" i="13"/>
  <c r="A3876" i="13"/>
  <c r="D3875" i="13"/>
  <c r="C3875" i="13"/>
  <c r="B3875" i="13"/>
  <c r="A3875" i="13"/>
  <c r="J3874" i="13"/>
  <c r="D3874" i="13"/>
  <c r="C3874" i="13"/>
  <c r="B3874" i="13"/>
  <c r="A3874" i="13"/>
  <c r="D3873" i="13"/>
  <c r="C3873" i="13"/>
  <c r="B3873" i="13"/>
  <c r="A3873" i="13"/>
  <c r="D3872" i="13"/>
  <c r="C3872" i="13"/>
  <c r="B3872" i="13"/>
  <c r="A3872" i="13"/>
  <c r="D3871" i="13"/>
  <c r="C3871" i="13"/>
  <c r="B3871" i="13"/>
  <c r="A3871" i="13"/>
  <c r="J3870" i="13"/>
  <c r="D3870" i="13"/>
  <c r="C3870" i="13"/>
  <c r="B3870" i="13"/>
  <c r="A3870" i="13"/>
  <c r="J3869" i="13"/>
  <c r="D3869" i="13"/>
  <c r="C3869" i="13"/>
  <c r="B3869" i="13"/>
  <c r="A3869" i="13"/>
  <c r="D3868" i="13"/>
  <c r="C3868" i="13"/>
  <c r="B3868" i="13"/>
  <c r="A3868" i="13"/>
  <c r="D3867" i="13"/>
  <c r="C3867" i="13"/>
  <c r="B3867" i="13"/>
  <c r="A3867" i="13"/>
  <c r="J3866" i="13"/>
  <c r="D3866" i="13"/>
  <c r="C3866" i="13"/>
  <c r="B3866" i="13"/>
  <c r="A3866" i="13"/>
  <c r="D3865" i="13"/>
  <c r="C3865" i="13"/>
  <c r="B3865" i="13"/>
  <c r="A3865" i="13"/>
  <c r="D3864" i="13"/>
  <c r="C3864" i="13"/>
  <c r="B3864" i="13"/>
  <c r="A3864" i="13"/>
  <c r="D3863" i="13"/>
  <c r="C3863" i="13"/>
  <c r="B3863" i="13"/>
  <c r="A3863" i="13"/>
  <c r="J3862" i="13"/>
  <c r="D3862" i="13"/>
  <c r="C3862" i="13"/>
  <c r="B3862" i="13"/>
  <c r="A3862" i="13"/>
  <c r="J3861" i="13"/>
  <c r="D3861" i="13"/>
  <c r="C3861" i="13"/>
  <c r="B3861" i="13"/>
  <c r="A3861" i="13"/>
  <c r="D3860" i="13"/>
  <c r="C3860" i="13"/>
  <c r="B3860" i="13"/>
  <c r="A3860" i="13"/>
  <c r="D3859" i="13"/>
  <c r="C3859" i="13"/>
  <c r="B3859" i="13"/>
  <c r="A3859" i="13"/>
  <c r="J3858" i="13"/>
  <c r="D3858" i="13"/>
  <c r="C3858" i="13"/>
  <c r="B3858" i="13"/>
  <c r="A3858" i="13"/>
  <c r="D3857" i="13"/>
  <c r="C3857" i="13"/>
  <c r="B3857" i="13"/>
  <c r="A3857" i="13"/>
  <c r="D3856" i="13"/>
  <c r="C3856" i="13"/>
  <c r="B3856" i="13"/>
  <c r="A3856" i="13"/>
  <c r="D3855" i="13"/>
  <c r="C3855" i="13"/>
  <c r="B3855" i="13"/>
  <c r="A3855" i="13"/>
  <c r="J3854" i="13"/>
  <c r="D3854" i="13"/>
  <c r="C3854" i="13"/>
  <c r="B3854" i="13"/>
  <c r="A3854" i="13"/>
  <c r="J3853" i="13"/>
  <c r="D3853" i="13"/>
  <c r="C3853" i="13"/>
  <c r="B3853" i="13"/>
  <c r="A3853" i="13"/>
  <c r="D3852" i="13"/>
  <c r="C3852" i="13"/>
  <c r="B3852" i="13"/>
  <c r="A3852" i="13"/>
  <c r="D3851" i="13"/>
  <c r="C3851" i="13"/>
  <c r="B3851" i="13"/>
  <c r="A3851" i="13"/>
  <c r="J3850" i="13"/>
  <c r="D3850" i="13"/>
  <c r="C3850" i="13"/>
  <c r="B3850" i="13"/>
  <c r="A3850" i="13"/>
  <c r="D3849" i="13"/>
  <c r="C3849" i="13"/>
  <c r="B3849" i="13"/>
  <c r="A3849" i="13"/>
  <c r="D3848" i="13"/>
  <c r="C3848" i="13"/>
  <c r="B3848" i="13"/>
  <c r="A3848" i="13"/>
  <c r="D3847" i="13"/>
  <c r="C3847" i="13"/>
  <c r="B3847" i="13"/>
  <c r="A3847" i="13"/>
  <c r="J3846" i="13"/>
  <c r="D3846" i="13"/>
  <c r="C3846" i="13"/>
  <c r="B3846" i="13"/>
  <c r="A3846" i="13"/>
  <c r="J3845" i="13"/>
  <c r="D3845" i="13"/>
  <c r="C3845" i="13"/>
  <c r="B3845" i="13"/>
  <c r="A3845" i="13"/>
  <c r="D3844" i="13"/>
  <c r="C3844" i="13"/>
  <c r="B3844" i="13"/>
  <c r="A3844" i="13"/>
  <c r="D3843" i="13"/>
  <c r="C3843" i="13"/>
  <c r="B3843" i="13"/>
  <c r="A3843" i="13"/>
  <c r="J3842" i="13"/>
  <c r="D3842" i="13"/>
  <c r="C3842" i="13"/>
  <c r="B3842" i="13"/>
  <c r="A3842" i="13"/>
  <c r="D3841" i="13"/>
  <c r="C3841" i="13"/>
  <c r="B3841" i="13"/>
  <c r="A3841" i="13"/>
  <c r="D3840" i="13"/>
  <c r="C3840" i="13"/>
  <c r="B3840" i="13"/>
  <c r="A3840" i="13"/>
  <c r="D3839" i="13"/>
  <c r="C3839" i="13"/>
  <c r="B3839" i="13"/>
  <c r="A3839" i="13"/>
  <c r="J3838" i="13"/>
  <c r="D3838" i="13"/>
  <c r="C3838" i="13"/>
  <c r="B3838" i="13"/>
  <c r="A3838" i="13"/>
  <c r="J3837" i="13"/>
  <c r="D3837" i="13"/>
  <c r="C3837" i="13"/>
  <c r="B3837" i="13"/>
  <c r="A3837" i="13"/>
  <c r="D3836" i="13"/>
  <c r="C3836" i="13"/>
  <c r="B3836" i="13"/>
  <c r="A3836" i="13"/>
  <c r="D3835" i="13"/>
  <c r="C3835" i="13"/>
  <c r="B3835" i="13"/>
  <c r="A3835" i="13"/>
  <c r="J3834" i="13"/>
  <c r="D3834" i="13"/>
  <c r="C3834" i="13"/>
  <c r="B3834" i="13"/>
  <c r="A3834" i="13"/>
  <c r="D3833" i="13"/>
  <c r="C3833" i="13"/>
  <c r="B3833" i="13"/>
  <c r="A3833" i="13"/>
  <c r="D3832" i="13"/>
  <c r="C3832" i="13"/>
  <c r="B3832" i="13"/>
  <c r="A3832" i="13"/>
  <c r="D3831" i="13"/>
  <c r="C3831" i="13"/>
  <c r="B3831" i="13"/>
  <c r="A3831" i="13"/>
  <c r="J3830" i="13"/>
  <c r="D3830" i="13"/>
  <c r="C3830" i="13"/>
  <c r="B3830" i="13"/>
  <c r="A3830" i="13"/>
  <c r="J3829" i="13"/>
  <c r="D3829" i="13"/>
  <c r="C3829" i="13"/>
  <c r="B3829" i="13"/>
  <c r="A3829" i="13"/>
  <c r="D3828" i="13"/>
  <c r="C3828" i="13"/>
  <c r="B3828" i="13"/>
  <c r="A3828" i="13"/>
  <c r="D3827" i="13"/>
  <c r="C3827" i="13"/>
  <c r="B3827" i="13"/>
  <c r="A3827" i="13"/>
  <c r="J3826" i="13"/>
  <c r="D3826" i="13"/>
  <c r="C3826" i="13"/>
  <c r="B3826" i="13"/>
  <c r="A3826" i="13"/>
  <c r="D3825" i="13"/>
  <c r="C3825" i="13"/>
  <c r="B3825" i="13"/>
  <c r="A3825" i="13"/>
  <c r="D3824" i="13"/>
  <c r="C3824" i="13"/>
  <c r="B3824" i="13"/>
  <c r="A3824" i="13"/>
  <c r="D3823" i="13"/>
  <c r="C3823" i="13"/>
  <c r="B3823" i="13"/>
  <c r="A3823" i="13"/>
  <c r="J3822" i="13"/>
  <c r="D3822" i="13"/>
  <c r="C3822" i="13"/>
  <c r="B3822" i="13"/>
  <c r="A3822" i="13"/>
  <c r="J3821" i="13"/>
  <c r="D3821" i="13"/>
  <c r="C3821" i="13"/>
  <c r="B3821" i="13"/>
  <c r="A3821" i="13"/>
  <c r="D3820" i="13"/>
  <c r="C3820" i="13"/>
  <c r="B3820" i="13"/>
  <c r="A3820" i="13"/>
  <c r="D3819" i="13"/>
  <c r="C3819" i="13"/>
  <c r="B3819" i="13"/>
  <c r="A3819" i="13"/>
  <c r="J3818" i="13"/>
  <c r="D3818" i="13"/>
  <c r="C3818" i="13"/>
  <c r="B3818" i="13"/>
  <c r="A3818" i="13"/>
  <c r="D3817" i="13"/>
  <c r="C3817" i="13"/>
  <c r="B3817" i="13"/>
  <c r="A3817" i="13"/>
  <c r="D3816" i="13"/>
  <c r="C3816" i="13"/>
  <c r="B3816" i="13"/>
  <c r="A3816" i="13"/>
  <c r="D3815" i="13"/>
  <c r="C3815" i="13"/>
  <c r="B3815" i="13"/>
  <c r="A3815" i="13"/>
  <c r="J3814" i="13"/>
  <c r="D3814" i="13"/>
  <c r="C3814" i="13"/>
  <c r="B3814" i="13"/>
  <c r="A3814" i="13"/>
  <c r="J3813" i="13"/>
  <c r="D3813" i="13"/>
  <c r="C3813" i="13"/>
  <c r="B3813" i="13"/>
  <c r="A3813" i="13"/>
  <c r="D3812" i="13"/>
  <c r="C3812" i="13"/>
  <c r="B3812" i="13"/>
  <c r="A3812" i="13"/>
  <c r="D3811" i="13"/>
  <c r="C3811" i="13"/>
  <c r="B3811" i="13"/>
  <c r="A3811" i="13"/>
  <c r="J3810" i="13"/>
  <c r="D3810" i="13"/>
  <c r="C3810" i="13"/>
  <c r="B3810" i="13"/>
  <c r="A3810" i="13"/>
  <c r="D3809" i="13"/>
  <c r="C3809" i="13"/>
  <c r="B3809" i="13"/>
  <c r="A3809" i="13"/>
  <c r="D3808" i="13"/>
  <c r="C3808" i="13"/>
  <c r="B3808" i="13"/>
  <c r="A3808" i="13"/>
  <c r="D3807" i="13"/>
  <c r="C3807" i="13"/>
  <c r="B3807" i="13"/>
  <c r="A3807" i="13"/>
  <c r="J3806" i="13"/>
  <c r="D3806" i="13"/>
  <c r="C3806" i="13"/>
  <c r="B3806" i="13"/>
  <c r="A3806" i="13"/>
  <c r="J3805" i="13"/>
  <c r="D3805" i="13"/>
  <c r="C3805" i="13"/>
  <c r="B3805" i="13"/>
  <c r="A3805" i="13"/>
  <c r="D3804" i="13"/>
  <c r="C3804" i="13"/>
  <c r="B3804" i="13"/>
  <c r="A3804" i="13"/>
  <c r="D3803" i="13"/>
  <c r="C3803" i="13"/>
  <c r="B3803" i="13"/>
  <c r="A3803" i="13"/>
  <c r="J3802" i="13"/>
  <c r="D3802" i="13"/>
  <c r="C3802" i="13"/>
  <c r="B3802" i="13"/>
  <c r="A3802" i="13"/>
  <c r="D3801" i="13"/>
  <c r="C3801" i="13"/>
  <c r="B3801" i="13"/>
  <c r="A3801" i="13"/>
  <c r="D3800" i="13"/>
  <c r="C3800" i="13"/>
  <c r="B3800" i="13"/>
  <c r="A3800" i="13"/>
  <c r="D3799" i="13"/>
  <c r="C3799" i="13"/>
  <c r="B3799" i="13"/>
  <c r="A3799" i="13"/>
  <c r="J3798" i="13"/>
  <c r="D3798" i="13"/>
  <c r="C3798" i="13"/>
  <c r="B3798" i="13"/>
  <c r="A3798" i="13"/>
  <c r="J3797" i="13"/>
  <c r="D3797" i="13"/>
  <c r="C3797" i="13"/>
  <c r="B3797" i="13"/>
  <c r="A3797" i="13"/>
  <c r="D3796" i="13"/>
  <c r="C3796" i="13"/>
  <c r="B3796" i="13"/>
  <c r="A3796" i="13"/>
  <c r="D3795" i="13"/>
  <c r="C3795" i="13"/>
  <c r="B3795" i="13"/>
  <c r="A3795" i="13"/>
  <c r="J3794" i="13"/>
  <c r="D3794" i="13"/>
  <c r="C3794" i="13"/>
  <c r="B3794" i="13"/>
  <c r="A3794" i="13"/>
  <c r="D3793" i="13"/>
  <c r="C3793" i="13"/>
  <c r="B3793" i="13"/>
  <c r="A3793" i="13"/>
  <c r="D3792" i="13"/>
  <c r="C3792" i="13"/>
  <c r="B3792" i="13"/>
  <c r="A3792" i="13"/>
  <c r="D3791" i="13"/>
  <c r="C3791" i="13"/>
  <c r="B3791" i="13"/>
  <c r="A3791" i="13"/>
  <c r="J3790" i="13"/>
  <c r="D3790" i="13"/>
  <c r="C3790" i="13"/>
  <c r="B3790" i="13"/>
  <c r="A3790" i="13"/>
  <c r="J3789" i="13"/>
  <c r="D3789" i="13"/>
  <c r="C3789" i="13"/>
  <c r="B3789" i="13"/>
  <c r="A3789" i="13"/>
  <c r="D3788" i="13"/>
  <c r="C3788" i="13"/>
  <c r="B3788" i="13"/>
  <c r="A3788" i="13"/>
  <c r="D3787" i="13"/>
  <c r="C3787" i="13"/>
  <c r="B3787" i="13"/>
  <c r="A3787" i="13"/>
  <c r="J3786" i="13"/>
  <c r="D3786" i="13"/>
  <c r="C3786" i="13"/>
  <c r="B3786" i="13"/>
  <c r="A3786" i="13"/>
  <c r="D3785" i="13"/>
  <c r="C3785" i="13"/>
  <c r="B3785" i="13"/>
  <c r="A3785" i="13"/>
  <c r="D3784" i="13"/>
  <c r="C3784" i="13"/>
  <c r="B3784" i="13"/>
  <c r="A3784" i="13"/>
  <c r="D3783" i="13"/>
  <c r="C3783" i="13"/>
  <c r="B3783" i="13"/>
  <c r="A3783" i="13"/>
  <c r="J3782" i="13"/>
  <c r="D3782" i="13"/>
  <c r="C3782" i="13"/>
  <c r="B3782" i="13"/>
  <c r="A3782" i="13"/>
  <c r="J3781" i="13"/>
  <c r="D3781" i="13"/>
  <c r="C3781" i="13"/>
  <c r="B3781" i="13"/>
  <c r="A3781" i="13"/>
  <c r="D3780" i="13"/>
  <c r="C3780" i="13"/>
  <c r="B3780" i="13"/>
  <c r="A3780" i="13"/>
  <c r="D3779" i="13"/>
  <c r="C3779" i="13"/>
  <c r="B3779" i="13"/>
  <c r="A3779" i="13"/>
  <c r="J3778" i="13"/>
  <c r="D3778" i="13"/>
  <c r="C3778" i="13"/>
  <c r="B3778" i="13"/>
  <c r="A3778" i="13"/>
  <c r="D3777" i="13"/>
  <c r="C3777" i="13"/>
  <c r="B3777" i="13"/>
  <c r="A3777" i="13"/>
  <c r="D3776" i="13"/>
  <c r="C3776" i="13"/>
  <c r="B3776" i="13"/>
  <c r="A3776" i="13"/>
  <c r="D3775" i="13"/>
  <c r="C3775" i="13"/>
  <c r="B3775" i="13"/>
  <c r="A3775" i="13"/>
  <c r="J3774" i="13"/>
  <c r="D3774" i="13"/>
  <c r="C3774" i="13"/>
  <c r="B3774" i="13"/>
  <c r="A3774" i="13"/>
  <c r="J3773" i="13"/>
  <c r="D3773" i="13"/>
  <c r="C3773" i="13"/>
  <c r="B3773" i="13"/>
  <c r="A3773" i="13"/>
  <c r="D3772" i="13"/>
  <c r="C3772" i="13"/>
  <c r="B3772" i="13"/>
  <c r="A3772" i="13"/>
  <c r="D3771" i="13"/>
  <c r="C3771" i="13"/>
  <c r="B3771" i="13"/>
  <c r="A3771" i="13"/>
  <c r="J3770" i="13"/>
  <c r="D3770" i="13"/>
  <c r="C3770" i="13"/>
  <c r="B3770" i="13"/>
  <c r="A3770" i="13"/>
  <c r="D3769" i="13"/>
  <c r="C3769" i="13"/>
  <c r="B3769" i="13"/>
  <c r="A3769" i="13"/>
  <c r="D3768" i="13"/>
  <c r="C3768" i="13"/>
  <c r="B3768" i="13"/>
  <c r="A3768" i="13"/>
  <c r="D3767" i="13"/>
  <c r="C3767" i="13"/>
  <c r="B3767" i="13"/>
  <c r="A3767" i="13"/>
  <c r="J3766" i="13"/>
  <c r="D3766" i="13"/>
  <c r="C3766" i="13"/>
  <c r="B3766" i="13"/>
  <c r="A3766" i="13"/>
  <c r="J3765" i="13"/>
  <c r="D3765" i="13"/>
  <c r="C3765" i="13"/>
  <c r="B3765" i="13"/>
  <c r="A3765" i="13"/>
  <c r="D3764" i="13"/>
  <c r="C3764" i="13"/>
  <c r="B3764" i="13"/>
  <c r="A3764" i="13"/>
  <c r="D3763" i="13"/>
  <c r="C3763" i="13"/>
  <c r="B3763" i="13"/>
  <c r="A3763" i="13"/>
  <c r="J3762" i="13"/>
  <c r="D3762" i="13"/>
  <c r="C3762" i="13"/>
  <c r="B3762" i="13"/>
  <c r="A3762" i="13"/>
  <c r="D3761" i="13"/>
  <c r="C3761" i="13"/>
  <c r="B3761" i="13"/>
  <c r="A3761" i="13"/>
  <c r="D3760" i="13"/>
  <c r="C3760" i="13"/>
  <c r="B3760" i="13"/>
  <c r="A3760" i="13"/>
  <c r="D3759" i="13"/>
  <c r="C3759" i="13"/>
  <c r="B3759" i="13"/>
  <c r="A3759" i="13"/>
  <c r="J3758" i="13"/>
  <c r="D3758" i="13"/>
  <c r="C3758" i="13"/>
  <c r="B3758" i="13"/>
  <c r="A3758" i="13"/>
  <c r="J3757" i="13"/>
  <c r="D3757" i="13"/>
  <c r="C3757" i="13"/>
  <c r="B3757" i="13"/>
  <c r="A3757" i="13"/>
  <c r="D3756" i="13"/>
  <c r="C3756" i="13"/>
  <c r="B3756" i="13"/>
  <c r="A3756" i="13"/>
  <c r="D3755" i="13"/>
  <c r="C3755" i="13"/>
  <c r="B3755" i="13"/>
  <c r="A3755" i="13"/>
  <c r="J3754" i="13"/>
  <c r="D3754" i="13"/>
  <c r="C3754" i="13"/>
  <c r="B3754" i="13"/>
  <c r="A3754" i="13"/>
  <c r="D3753" i="13"/>
  <c r="C3753" i="13"/>
  <c r="B3753" i="13"/>
  <c r="A3753" i="13"/>
  <c r="D3752" i="13"/>
  <c r="C3752" i="13"/>
  <c r="B3752" i="13"/>
  <c r="A3752" i="13"/>
  <c r="D3751" i="13"/>
  <c r="C3751" i="13"/>
  <c r="B3751" i="13"/>
  <c r="A3751" i="13"/>
  <c r="J3750" i="13"/>
  <c r="D3750" i="13"/>
  <c r="C3750" i="13"/>
  <c r="B3750" i="13"/>
  <c r="A3750" i="13"/>
  <c r="J3749" i="13"/>
  <c r="D3749" i="13"/>
  <c r="C3749" i="13"/>
  <c r="B3749" i="13"/>
  <c r="A3749" i="13"/>
  <c r="D3748" i="13"/>
  <c r="C3748" i="13"/>
  <c r="B3748" i="13"/>
  <c r="A3748" i="13"/>
  <c r="D3747" i="13"/>
  <c r="C3747" i="13"/>
  <c r="B3747" i="13"/>
  <c r="A3747" i="13"/>
  <c r="J3746" i="13"/>
  <c r="D3746" i="13"/>
  <c r="C3746" i="13"/>
  <c r="B3746" i="13"/>
  <c r="A3746" i="13"/>
  <c r="D3745" i="13"/>
  <c r="C3745" i="13"/>
  <c r="B3745" i="13"/>
  <c r="A3745" i="13"/>
  <c r="D3744" i="13"/>
  <c r="C3744" i="13"/>
  <c r="B3744" i="13"/>
  <c r="A3744" i="13"/>
  <c r="D3743" i="13"/>
  <c r="C3743" i="13"/>
  <c r="B3743" i="13"/>
  <c r="A3743" i="13"/>
  <c r="J3742" i="13"/>
  <c r="D3742" i="13"/>
  <c r="C3742" i="13"/>
  <c r="B3742" i="13"/>
  <c r="A3742" i="13"/>
  <c r="J3741" i="13"/>
  <c r="D3741" i="13"/>
  <c r="C3741" i="13"/>
  <c r="B3741" i="13"/>
  <c r="A3741" i="13"/>
  <c r="D3740" i="13"/>
  <c r="C3740" i="13"/>
  <c r="B3740" i="13"/>
  <c r="A3740" i="13"/>
  <c r="D3739" i="13"/>
  <c r="C3739" i="13"/>
  <c r="B3739" i="13"/>
  <c r="A3739" i="13"/>
  <c r="J3738" i="13"/>
  <c r="D3738" i="13"/>
  <c r="C3738" i="13"/>
  <c r="B3738" i="13"/>
  <c r="A3738" i="13"/>
  <c r="D3737" i="13"/>
  <c r="C3737" i="13"/>
  <c r="B3737" i="13"/>
  <c r="A3737" i="13"/>
  <c r="D3736" i="13"/>
  <c r="C3736" i="13"/>
  <c r="B3736" i="13"/>
  <c r="A3736" i="13"/>
  <c r="D3735" i="13"/>
  <c r="C3735" i="13"/>
  <c r="B3735" i="13"/>
  <c r="A3735" i="13"/>
  <c r="J3734" i="13"/>
  <c r="D3734" i="13"/>
  <c r="C3734" i="13"/>
  <c r="B3734" i="13"/>
  <c r="A3734" i="13"/>
  <c r="J3733" i="13"/>
  <c r="D3733" i="13"/>
  <c r="C3733" i="13"/>
  <c r="B3733" i="13"/>
  <c r="A3733" i="13"/>
  <c r="D3732" i="13"/>
  <c r="C3732" i="13"/>
  <c r="B3732" i="13"/>
  <c r="A3732" i="13"/>
  <c r="D3731" i="13"/>
  <c r="C3731" i="13"/>
  <c r="B3731" i="13"/>
  <c r="A3731" i="13"/>
  <c r="J3730" i="13"/>
  <c r="D3730" i="13"/>
  <c r="C3730" i="13"/>
  <c r="B3730" i="13"/>
  <c r="A3730" i="13"/>
  <c r="D3729" i="13"/>
  <c r="C3729" i="13"/>
  <c r="B3729" i="13"/>
  <c r="A3729" i="13"/>
  <c r="D3728" i="13"/>
  <c r="C3728" i="13"/>
  <c r="B3728" i="13"/>
  <c r="A3728" i="13"/>
  <c r="D3727" i="13"/>
  <c r="C3727" i="13"/>
  <c r="B3727" i="13"/>
  <c r="A3727" i="13"/>
  <c r="J3726" i="13"/>
  <c r="D3726" i="13"/>
  <c r="C3726" i="13"/>
  <c r="B3726" i="13"/>
  <c r="A3726" i="13"/>
  <c r="J3725" i="13"/>
  <c r="D3725" i="13"/>
  <c r="C3725" i="13"/>
  <c r="B3725" i="13"/>
  <c r="A3725" i="13"/>
  <c r="D3724" i="13"/>
  <c r="C3724" i="13"/>
  <c r="B3724" i="13"/>
  <c r="A3724" i="13"/>
  <c r="D3723" i="13"/>
  <c r="C3723" i="13"/>
  <c r="B3723" i="13"/>
  <c r="A3723" i="13"/>
  <c r="J3722" i="13"/>
  <c r="D3722" i="13"/>
  <c r="C3722" i="13"/>
  <c r="B3722" i="13"/>
  <c r="A3722" i="13"/>
  <c r="D3721" i="13"/>
  <c r="C3721" i="13"/>
  <c r="B3721" i="13"/>
  <c r="A3721" i="13"/>
  <c r="D3720" i="13"/>
  <c r="C3720" i="13"/>
  <c r="B3720" i="13"/>
  <c r="A3720" i="13"/>
  <c r="D3719" i="13"/>
  <c r="C3719" i="13"/>
  <c r="B3719" i="13"/>
  <c r="A3719" i="13"/>
  <c r="J3718" i="13"/>
  <c r="D3718" i="13"/>
  <c r="C3718" i="13"/>
  <c r="B3718" i="13"/>
  <c r="A3718" i="13"/>
  <c r="J3717" i="13"/>
  <c r="D3717" i="13"/>
  <c r="C3717" i="13"/>
  <c r="B3717" i="13"/>
  <c r="A3717" i="13"/>
  <c r="D3716" i="13"/>
  <c r="C3716" i="13"/>
  <c r="B3716" i="13"/>
  <c r="A3716" i="13"/>
  <c r="D3715" i="13"/>
  <c r="C3715" i="13"/>
  <c r="B3715" i="13"/>
  <c r="A3715" i="13"/>
  <c r="J3714" i="13"/>
  <c r="D3714" i="13"/>
  <c r="C3714" i="13"/>
  <c r="B3714" i="13"/>
  <c r="A3714" i="13"/>
  <c r="D3713" i="13"/>
  <c r="C3713" i="13"/>
  <c r="B3713" i="13"/>
  <c r="A3713" i="13"/>
  <c r="D3712" i="13"/>
  <c r="C3712" i="13"/>
  <c r="B3712" i="13"/>
  <c r="A3712" i="13"/>
  <c r="D3711" i="13"/>
  <c r="C3711" i="13"/>
  <c r="B3711" i="13"/>
  <c r="A3711" i="13"/>
  <c r="J3710" i="13"/>
  <c r="D3710" i="13"/>
  <c r="C3710" i="13"/>
  <c r="B3710" i="13"/>
  <c r="A3710" i="13"/>
  <c r="J3709" i="13"/>
  <c r="D3709" i="13"/>
  <c r="C3709" i="13"/>
  <c r="B3709" i="13"/>
  <c r="A3709" i="13"/>
  <c r="D3708" i="13"/>
  <c r="C3708" i="13"/>
  <c r="B3708" i="13"/>
  <c r="A3708" i="13"/>
  <c r="D3707" i="13"/>
  <c r="C3707" i="13"/>
  <c r="B3707" i="13"/>
  <c r="A3707" i="13"/>
  <c r="J3706" i="13"/>
  <c r="D3706" i="13"/>
  <c r="C3706" i="13"/>
  <c r="B3706" i="13"/>
  <c r="A3706" i="13"/>
  <c r="D3705" i="13"/>
  <c r="C3705" i="13"/>
  <c r="B3705" i="13"/>
  <c r="A3705" i="13"/>
  <c r="D3704" i="13"/>
  <c r="C3704" i="13"/>
  <c r="B3704" i="13"/>
  <c r="A3704" i="13"/>
  <c r="D3703" i="13"/>
  <c r="C3703" i="13"/>
  <c r="B3703" i="13"/>
  <c r="A3703" i="13"/>
  <c r="J3702" i="13"/>
  <c r="D3702" i="13"/>
  <c r="C3702" i="13"/>
  <c r="B3702" i="13"/>
  <c r="A3702" i="13"/>
  <c r="J3701" i="13"/>
  <c r="D3701" i="13"/>
  <c r="C3701" i="13"/>
  <c r="B3701" i="13"/>
  <c r="A3701" i="13"/>
  <c r="D3700" i="13"/>
  <c r="C3700" i="13"/>
  <c r="B3700" i="13"/>
  <c r="A3700" i="13"/>
  <c r="D3699" i="13"/>
  <c r="C3699" i="13"/>
  <c r="B3699" i="13"/>
  <c r="A3699" i="13"/>
  <c r="J3698" i="13"/>
  <c r="D3698" i="13"/>
  <c r="C3698" i="13"/>
  <c r="B3698" i="13"/>
  <c r="A3698" i="13"/>
  <c r="D3697" i="13"/>
  <c r="C3697" i="13"/>
  <c r="B3697" i="13"/>
  <c r="A3697" i="13"/>
  <c r="D3696" i="13"/>
  <c r="C3696" i="13"/>
  <c r="B3696" i="13"/>
  <c r="A3696" i="13"/>
  <c r="D3695" i="13"/>
  <c r="C3695" i="13"/>
  <c r="B3695" i="13"/>
  <c r="A3695" i="13"/>
  <c r="J3694" i="13"/>
  <c r="D3694" i="13"/>
  <c r="C3694" i="13"/>
  <c r="B3694" i="13"/>
  <c r="A3694" i="13"/>
  <c r="J3693" i="13"/>
  <c r="D3693" i="13"/>
  <c r="C3693" i="13"/>
  <c r="B3693" i="13"/>
  <c r="A3693" i="13"/>
  <c r="D3692" i="13"/>
  <c r="C3692" i="13"/>
  <c r="B3692" i="13"/>
  <c r="A3692" i="13"/>
  <c r="D3691" i="13"/>
  <c r="C3691" i="13"/>
  <c r="B3691" i="13"/>
  <c r="A3691" i="13"/>
  <c r="J3690" i="13"/>
  <c r="D3690" i="13"/>
  <c r="C3690" i="13"/>
  <c r="B3690" i="13"/>
  <c r="A3690" i="13"/>
  <c r="D3689" i="13"/>
  <c r="C3689" i="13"/>
  <c r="B3689" i="13"/>
  <c r="A3689" i="13"/>
  <c r="D3688" i="13"/>
  <c r="C3688" i="13"/>
  <c r="B3688" i="13"/>
  <c r="A3688" i="13"/>
  <c r="D3687" i="13"/>
  <c r="C3687" i="13"/>
  <c r="B3687" i="13"/>
  <c r="A3687" i="13"/>
  <c r="J3686" i="13"/>
  <c r="D3686" i="13"/>
  <c r="C3686" i="13"/>
  <c r="B3686" i="13"/>
  <c r="A3686" i="13"/>
  <c r="J3685" i="13"/>
  <c r="D3685" i="13"/>
  <c r="C3685" i="13"/>
  <c r="B3685" i="13"/>
  <c r="A3685" i="13"/>
  <c r="D3684" i="13"/>
  <c r="C3684" i="13"/>
  <c r="B3684" i="13"/>
  <c r="A3684" i="13"/>
  <c r="D3683" i="13"/>
  <c r="C3683" i="13"/>
  <c r="B3683" i="13"/>
  <c r="A3683" i="13"/>
  <c r="J3682" i="13"/>
  <c r="D3682" i="13"/>
  <c r="C3682" i="13"/>
  <c r="B3682" i="13"/>
  <c r="A3682" i="13"/>
  <c r="D3681" i="13"/>
  <c r="C3681" i="13"/>
  <c r="B3681" i="13"/>
  <c r="A3681" i="13"/>
  <c r="D3680" i="13"/>
  <c r="C3680" i="13"/>
  <c r="B3680" i="13"/>
  <c r="A3680" i="13"/>
  <c r="D3679" i="13"/>
  <c r="C3679" i="13"/>
  <c r="B3679" i="13"/>
  <c r="A3679" i="13"/>
  <c r="J3678" i="13"/>
  <c r="D3678" i="13"/>
  <c r="C3678" i="13"/>
  <c r="B3678" i="13"/>
  <c r="A3678" i="13"/>
  <c r="J3677" i="13"/>
  <c r="D3677" i="13"/>
  <c r="C3677" i="13"/>
  <c r="B3677" i="13"/>
  <c r="A3677" i="13"/>
  <c r="D3676" i="13"/>
  <c r="C3676" i="13"/>
  <c r="B3676" i="13"/>
  <c r="A3676" i="13"/>
  <c r="D3675" i="13"/>
  <c r="C3675" i="13"/>
  <c r="B3675" i="13"/>
  <c r="A3675" i="13"/>
  <c r="J3674" i="13"/>
  <c r="D3674" i="13"/>
  <c r="C3674" i="13"/>
  <c r="B3674" i="13"/>
  <c r="A3674" i="13"/>
  <c r="D3673" i="13"/>
  <c r="C3673" i="13"/>
  <c r="B3673" i="13"/>
  <c r="A3673" i="13"/>
  <c r="D3672" i="13"/>
  <c r="C3672" i="13"/>
  <c r="B3672" i="13"/>
  <c r="A3672" i="13"/>
  <c r="D3671" i="13"/>
  <c r="C3671" i="13"/>
  <c r="B3671" i="13"/>
  <c r="A3671" i="13"/>
  <c r="J3670" i="13"/>
  <c r="D3670" i="13"/>
  <c r="C3670" i="13"/>
  <c r="B3670" i="13"/>
  <c r="A3670" i="13"/>
  <c r="J3669" i="13"/>
  <c r="D3669" i="13"/>
  <c r="C3669" i="13"/>
  <c r="B3669" i="13"/>
  <c r="A3669" i="13"/>
  <c r="D3668" i="13"/>
  <c r="C3668" i="13"/>
  <c r="B3668" i="13"/>
  <c r="A3668" i="13"/>
  <c r="D3667" i="13"/>
  <c r="C3667" i="13"/>
  <c r="B3667" i="13"/>
  <c r="A3667" i="13"/>
  <c r="J3666" i="13"/>
  <c r="D3666" i="13"/>
  <c r="C3666" i="13"/>
  <c r="B3666" i="13"/>
  <c r="A3666" i="13"/>
  <c r="D3665" i="13"/>
  <c r="C3665" i="13"/>
  <c r="B3665" i="13"/>
  <c r="A3665" i="13"/>
  <c r="D3664" i="13"/>
  <c r="C3664" i="13"/>
  <c r="B3664" i="13"/>
  <c r="A3664" i="13"/>
  <c r="D3663" i="13"/>
  <c r="C3663" i="13"/>
  <c r="B3663" i="13"/>
  <c r="A3663" i="13"/>
  <c r="J3662" i="13"/>
  <c r="D3662" i="13"/>
  <c r="C3662" i="13"/>
  <c r="B3662" i="13"/>
  <c r="A3662" i="13"/>
  <c r="J3661" i="13"/>
  <c r="D3661" i="13"/>
  <c r="C3661" i="13"/>
  <c r="B3661" i="13"/>
  <c r="A3661" i="13"/>
  <c r="D3660" i="13"/>
  <c r="C3660" i="13"/>
  <c r="B3660" i="13"/>
  <c r="A3660" i="13"/>
  <c r="D3659" i="13"/>
  <c r="C3659" i="13"/>
  <c r="B3659" i="13"/>
  <c r="A3659" i="13"/>
  <c r="J3658" i="13"/>
  <c r="D3658" i="13"/>
  <c r="C3658" i="13"/>
  <c r="B3658" i="13"/>
  <c r="A3658" i="13"/>
  <c r="D3657" i="13"/>
  <c r="C3657" i="13"/>
  <c r="B3657" i="13"/>
  <c r="A3657" i="13"/>
  <c r="D3656" i="13"/>
  <c r="C3656" i="13"/>
  <c r="B3656" i="13"/>
  <c r="A3656" i="13"/>
  <c r="D3655" i="13"/>
  <c r="C3655" i="13"/>
  <c r="B3655" i="13"/>
  <c r="A3655" i="13"/>
  <c r="J3654" i="13"/>
  <c r="D3654" i="13"/>
  <c r="C3654" i="13"/>
  <c r="B3654" i="13"/>
  <c r="A3654" i="13"/>
  <c r="J3653" i="13"/>
  <c r="D3653" i="13"/>
  <c r="C3653" i="13"/>
  <c r="B3653" i="13"/>
  <c r="A3653" i="13"/>
  <c r="D3652" i="13"/>
  <c r="C3652" i="13"/>
  <c r="B3652" i="13"/>
  <c r="A3652" i="13"/>
  <c r="D3651" i="13"/>
  <c r="C3651" i="13"/>
  <c r="B3651" i="13"/>
  <c r="A3651" i="13"/>
  <c r="J3650" i="13"/>
  <c r="D3650" i="13"/>
  <c r="C3650" i="13"/>
  <c r="B3650" i="13"/>
  <c r="A3650" i="13"/>
  <c r="D3649" i="13"/>
  <c r="C3649" i="13"/>
  <c r="B3649" i="13"/>
  <c r="A3649" i="13"/>
  <c r="D3648" i="13"/>
  <c r="C3648" i="13"/>
  <c r="B3648" i="13"/>
  <c r="A3648" i="13"/>
  <c r="D3647" i="13"/>
  <c r="C3647" i="13"/>
  <c r="B3647" i="13"/>
  <c r="A3647" i="13"/>
  <c r="J3646" i="13"/>
  <c r="D3646" i="13"/>
  <c r="C3646" i="13"/>
  <c r="B3646" i="13"/>
  <c r="A3646" i="13"/>
  <c r="J3645" i="13"/>
  <c r="D3645" i="13"/>
  <c r="C3645" i="13"/>
  <c r="B3645" i="13"/>
  <c r="A3645" i="13"/>
  <c r="D3644" i="13"/>
  <c r="C3644" i="13"/>
  <c r="B3644" i="13"/>
  <c r="A3644" i="13"/>
  <c r="D3643" i="13"/>
  <c r="C3643" i="13"/>
  <c r="B3643" i="13"/>
  <c r="A3643" i="13"/>
  <c r="J3642" i="13"/>
  <c r="D3642" i="13"/>
  <c r="C3642" i="13"/>
  <c r="B3642" i="13"/>
  <c r="A3642" i="13"/>
  <c r="D3641" i="13"/>
  <c r="C3641" i="13"/>
  <c r="B3641" i="13"/>
  <c r="A3641" i="13"/>
  <c r="D3640" i="13"/>
  <c r="C3640" i="13"/>
  <c r="B3640" i="13"/>
  <c r="A3640" i="13"/>
  <c r="D3639" i="13"/>
  <c r="C3639" i="13"/>
  <c r="B3639" i="13"/>
  <c r="A3639" i="13"/>
  <c r="J3638" i="13"/>
  <c r="D3638" i="13"/>
  <c r="C3638" i="13"/>
  <c r="B3638" i="13"/>
  <c r="A3638" i="13"/>
  <c r="J3637" i="13"/>
  <c r="D3637" i="13"/>
  <c r="C3637" i="13"/>
  <c r="B3637" i="13"/>
  <c r="A3637" i="13"/>
  <c r="D3636" i="13"/>
  <c r="C3636" i="13"/>
  <c r="B3636" i="13"/>
  <c r="A3636" i="13"/>
  <c r="D3635" i="13"/>
  <c r="C3635" i="13"/>
  <c r="B3635" i="13"/>
  <c r="A3635" i="13"/>
  <c r="J3634" i="13"/>
  <c r="D3634" i="13"/>
  <c r="C3634" i="13"/>
  <c r="B3634" i="13"/>
  <c r="A3634" i="13"/>
  <c r="D3633" i="13"/>
  <c r="C3633" i="13"/>
  <c r="B3633" i="13"/>
  <c r="A3633" i="13"/>
  <c r="D3632" i="13"/>
  <c r="C3632" i="13"/>
  <c r="B3632" i="13"/>
  <c r="A3632" i="13"/>
  <c r="D3631" i="13"/>
  <c r="C3631" i="13"/>
  <c r="B3631" i="13"/>
  <c r="A3631" i="13"/>
  <c r="J3630" i="13"/>
  <c r="D3630" i="13"/>
  <c r="C3630" i="13"/>
  <c r="B3630" i="13"/>
  <c r="A3630" i="13"/>
  <c r="J3629" i="13"/>
  <c r="D3629" i="13"/>
  <c r="C3629" i="13"/>
  <c r="B3629" i="13"/>
  <c r="A3629" i="13"/>
  <c r="D3628" i="13"/>
  <c r="C3628" i="13"/>
  <c r="B3628" i="13"/>
  <c r="A3628" i="13"/>
  <c r="D3627" i="13"/>
  <c r="C3627" i="13"/>
  <c r="B3627" i="13"/>
  <c r="A3627" i="13"/>
  <c r="J3626" i="13"/>
  <c r="D3626" i="13"/>
  <c r="C3626" i="13"/>
  <c r="B3626" i="13"/>
  <c r="A3626" i="13"/>
  <c r="D3625" i="13"/>
  <c r="C3625" i="13"/>
  <c r="B3625" i="13"/>
  <c r="A3625" i="13"/>
  <c r="D3624" i="13"/>
  <c r="C3624" i="13"/>
  <c r="B3624" i="13"/>
  <c r="A3624" i="13"/>
  <c r="D3623" i="13"/>
  <c r="C3623" i="13"/>
  <c r="B3623" i="13"/>
  <c r="A3623" i="13"/>
  <c r="J3622" i="13"/>
  <c r="D3622" i="13"/>
  <c r="C3622" i="13"/>
  <c r="B3622" i="13"/>
  <c r="A3622" i="13"/>
  <c r="J3621" i="13"/>
  <c r="D3621" i="13"/>
  <c r="C3621" i="13"/>
  <c r="B3621" i="13"/>
  <c r="A3621" i="13"/>
  <c r="D3620" i="13"/>
  <c r="C3620" i="13"/>
  <c r="B3620" i="13"/>
  <c r="A3620" i="13"/>
  <c r="D3619" i="13"/>
  <c r="C3619" i="13"/>
  <c r="B3619" i="13"/>
  <c r="A3619" i="13"/>
  <c r="J3618" i="13"/>
  <c r="D3618" i="13"/>
  <c r="C3618" i="13"/>
  <c r="B3618" i="13"/>
  <c r="A3618" i="13"/>
  <c r="D3617" i="13"/>
  <c r="C3617" i="13"/>
  <c r="B3617" i="13"/>
  <c r="A3617" i="13"/>
  <c r="D3616" i="13"/>
  <c r="C3616" i="13"/>
  <c r="B3616" i="13"/>
  <c r="A3616" i="13"/>
  <c r="D3615" i="13"/>
  <c r="C3615" i="13"/>
  <c r="B3615" i="13"/>
  <c r="A3615" i="13"/>
  <c r="J3614" i="13"/>
  <c r="D3614" i="13"/>
  <c r="C3614" i="13"/>
  <c r="B3614" i="13"/>
  <c r="A3614" i="13"/>
  <c r="J3613" i="13"/>
  <c r="D3613" i="13"/>
  <c r="C3613" i="13"/>
  <c r="B3613" i="13"/>
  <c r="A3613" i="13"/>
  <c r="D3612" i="13"/>
  <c r="C3612" i="13"/>
  <c r="B3612" i="13"/>
  <c r="A3612" i="13"/>
  <c r="D3611" i="13"/>
  <c r="C3611" i="13"/>
  <c r="B3611" i="13"/>
  <c r="A3611" i="13"/>
  <c r="J3610" i="13"/>
  <c r="D3610" i="13"/>
  <c r="C3610" i="13"/>
  <c r="B3610" i="13"/>
  <c r="A3610" i="13"/>
  <c r="D3609" i="13"/>
  <c r="C3609" i="13"/>
  <c r="B3609" i="13"/>
  <c r="A3609" i="13"/>
  <c r="D3608" i="13"/>
  <c r="C3608" i="13"/>
  <c r="B3608" i="13"/>
  <c r="A3608" i="13"/>
  <c r="D3607" i="13"/>
  <c r="C3607" i="13"/>
  <c r="B3607" i="13"/>
  <c r="A3607" i="13"/>
  <c r="J3606" i="13"/>
  <c r="D3606" i="13"/>
  <c r="C3606" i="13"/>
  <c r="B3606" i="13"/>
  <c r="A3606" i="13"/>
  <c r="J3605" i="13"/>
  <c r="D3605" i="13"/>
  <c r="C3605" i="13"/>
  <c r="B3605" i="13"/>
  <c r="A3605" i="13"/>
  <c r="D3604" i="13"/>
  <c r="C3604" i="13"/>
  <c r="B3604" i="13"/>
  <c r="A3604" i="13"/>
  <c r="D3603" i="13"/>
  <c r="C3603" i="13"/>
  <c r="B3603" i="13"/>
  <c r="A3603" i="13"/>
  <c r="J3602" i="13"/>
  <c r="D3602" i="13"/>
  <c r="C3602" i="13"/>
  <c r="B3602" i="13"/>
  <c r="A3602" i="13"/>
  <c r="D3601" i="13"/>
  <c r="C3601" i="13"/>
  <c r="B3601" i="13"/>
  <c r="A3601" i="13"/>
  <c r="D3600" i="13"/>
  <c r="C3600" i="13"/>
  <c r="B3600" i="13"/>
  <c r="A3600" i="13"/>
  <c r="D3599" i="13"/>
  <c r="C3599" i="13"/>
  <c r="B3599" i="13"/>
  <c r="A3599" i="13"/>
  <c r="J3598" i="13"/>
  <c r="D3598" i="13"/>
  <c r="C3598" i="13"/>
  <c r="B3598" i="13"/>
  <c r="A3598" i="13"/>
  <c r="J3597" i="13"/>
  <c r="D3597" i="13"/>
  <c r="C3597" i="13"/>
  <c r="B3597" i="13"/>
  <c r="A3597" i="13"/>
  <c r="D3596" i="13"/>
  <c r="C3596" i="13"/>
  <c r="B3596" i="13"/>
  <c r="A3596" i="13"/>
  <c r="D3595" i="13"/>
  <c r="C3595" i="13"/>
  <c r="B3595" i="13"/>
  <c r="A3595" i="13"/>
  <c r="J3594" i="13"/>
  <c r="D3594" i="13"/>
  <c r="C3594" i="13"/>
  <c r="B3594" i="13"/>
  <c r="A3594" i="13"/>
  <c r="D3593" i="13"/>
  <c r="C3593" i="13"/>
  <c r="B3593" i="13"/>
  <c r="A3593" i="13"/>
  <c r="D3592" i="13"/>
  <c r="C3592" i="13"/>
  <c r="B3592" i="13"/>
  <c r="A3592" i="13"/>
  <c r="D3591" i="13"/>
  <c r="C3591" i="13"/>
  <c r="B3591" i="13"/>
  <c r="A3591" i="13"/>
  <c r="J3590" i="13"/>
  <c r="D3590" i="13"/>
  <c r="C3590" i="13"/>
  <c r="B3590" i="13"/>
  <c r="A3590" i="13"/>
  <c r="J3589" i="13"/>
  <c r="D3589" i="13"/>
  <c r="C3589" i="13"/>
  <c r="B3589" i="13"/>
  <c r="A3589" i="13"/>
  <c r="D3588" i="13"/>
  <c r="C3588" i="13"/>
  <c r="B3588" i="13"/>
  <c r="A3588" i="13"/>
  <c r="D3587" i="13"/>
  <c r="C3587" i="13"/>
  <c r="B3587" i="13"/>
  <c r="A3587" i="13"/>
  <c r="J3586" i="13"/>
  <c r="D3586" i="13"/>
  <c r="C3586" i="13"/>
  <c r="B3586" i="13"/>
  <c r="A3586" i="13"/>
  <c r="D3585" i="13"/>
  <c r="C3585" i="13"/>
  <c r="B3585" i="13"/>
  <c r="A3585" i="13"/>
  <c r="D3584" i="13"/>
  <c r="C3584" i="13"/>
  <c r="B3584" i="13"/>
  <c r="A3584" i="13"/>
  <c r="D3583" i="13"/>
  <c r="C3583" i="13"/>
  <c r="B3583" i="13"/>
  <c r="A3583" i="13"/>
  <c r="J3582" i="13"/>
  <c r="D3582" i="13"/>
  <c r="C3582" i="13"/>
  <c r="B3582" i="13"/>
  <c r="A3582" i="13"/>
  <c r="J3581" i="13"/>
  <c r="D3581" i="13"/>
  <c r="C3581" i="13"/>
  <c r="B3581" i="13"/>
  <c r="A3581" i="13"/>
  <c r="D3580" i="13"/>
  <c r="C3580" i="13"/>
  <c r="B3580" i="13"/>
  <c r="A3580" i="13"/>
  <c r="D3579" i="13"/>
  <c r="C3579" i="13"/>
  <c r="B3579" i="13"/>
  <c r="A3579" i="13"/>
  <c r="J3578" i="13"/>
  <c r="D3578" i="13"/>
  <c r="C3578" i="13"/>
  <c r="B3578" i="13"/>
  <c r="A3578" i="13"/>
  <c r="D3577" i="13"/>
  <c r="C3577" i="13"/>
  <c r="B3577" i="13"/>
  <c r="A3577" i="13"/>
  <c r="D3576" i="13"/>
  <c r="C3576" i="13"/>
  <c r="B3576" i="13"/>
  <c r="A3576" i="13"/>
  <c r="D3575" i="13"/>
  <c r="C3575" i="13"/>
  <c r="B3575" i="13"/>
  <c r="A3575" i="13"/>
  <c r="J3574" i="13"/>
  <c r="D3574" i="13"/>
  <c r="C3574" i="13"/>
  <c r="B3574" i="13"/>
  <c r="A3574" i="13"/>
  <c r="J3573" i="13"/>
  <c r="D3573" i="13"/>
  <c r="C3573" i="13"/>
  <c r="B3573" i="13"/>
  <c r="A3573" i="13"/>
  <c r="D3572" i="13"/>
  <c r="C3572" i="13"/>
  <c r="B3572" i="13"/>
  <c r="A3572" i="13"/>
  <c r="D3571" i="13"/>
  <c r="C3571" i="13"/>
  <c r="B3571" i="13"/>
  <c r="A3571" i="13"/>
  <c r="J3570" i="13"/>
  <c r="D3570" i="13"/>
  <c r="C3570" i="13"/>
  <c r="B3570" i="13"/>
  <c r="A3570" i="13"/>
  <c r="D3569" i="13"/>
  <c r="C3569" i="13"/>
  <c r="B3569" i="13"/>
  <c r="A3569" i="13"/>
  <c r="D3568" i="13"/>
  <c r="C3568" i="13"/>
  <c r="B3568" i="13"/>
  <c r="A3568" i="13"/>
  <c r="D3567" i="13"/>
  <c r="C3567" i="13"/>
  <c r="B3567" i="13"/>
  <c r="A3567" i="13"/>
  <c r="J3566" i="13"/>
  <c r="D3566" i="13"/>
  <c r="C3566" i="13"/>
  <c r="B3566" i="13"/>
  <c r="A3566" i="13"/>
  <c r="J3565" i="13"/>
  <c r="D3565" i="13"/>
  <c r="C3565" i="13"/>
  <c r="B3565" i="13"/>
  <c r="A3565" i="13"/>
  <c r="D3564" i="13"/>
  <c r="C3564" i="13"/>
  <c r="B3564" i="13"/>
  <c r="A3564" i="13"/>
  <c r="D3563" i="13"/>
  <c r="C3563" i="13"/>
  <c r="B3563" i="13"/>
  <c r="A3563" i="13"/>
  <c r="J3562" i="13"/>
  <c r="D3562" i="13"/>
  <c r="C3562" i="13"/>
  <c r="B3562" i="13"/>
  <c r="A3562" i="13"/>
  <c r="D3561" i="13"/>
  <c r="C3561" i="13"/>
  <c r="B3561" i="13"/>
  <c r="A3561" i="13"/>
  <c r="D3560" i="13"/>
  <c r="C3560" i="13"/>
  <c r="B3560" i="13"/>
  <c r="A3560" i="13"/>
  <c r="D3559" i="13"/>
  <c r="C3559" i="13"/>
  <c r="B3559" i="13"/>
  <c r="A3559" i="13"/>
  <c r="J3558" i="13"/>
  <c r="D3558" i="13"/>
  <c r="C3558" i="13"/>
  <c r="B3558" i="13"/>
  <c r="A3558" i="13"/>
  <c r="J3557" i="13"/>
  <c r="D3557" i="13"/>
  <c r="C3557" i="13"/>
  <c r="B3557" i="13"/>
  <c r="A3557" i="13"/>
  <c r="D3556" i="13"/>
  <c r="C3556" i="13"/>
  <c r="B3556" i="13"/>
  <c r="A3556" i="13"/>
  <c r="D3555" i="13"/>
  <c r="C3555" i="13"/>
  <c r="B3555" i="13"/>
  <c r="A3555" i="13"/>
  <c r="J3554" i="13"/>
  <c r="D3554" i="13"/>
  <c r="C3554" i="13"/>
  <c r="B3554" i="13"/>
  <c r="A3554" i="13"/>
  <c r="D3553" i="13"/>
  <c r="C3553" i="13"/>
  <c r="B3553" i="13"/>
  <c r="A3553" i="13"/>
  <c r="D3552" i="13"/>
  <c r="C3552" i="13"/>
  <c r="B3552" i="13"/>
  <c r="A3552" i="13"/>
  <c r="D3551" i="13"/>
  <c r="C3551" i="13"/>
  <c r="B3551" i="13"/>
  <c r="A3551" i="13"/>
  <c r="J3550" i="13"/>
  <c r="D3550" i="13"/>
  <c r="C3550" i="13"/>
  <c r="B3550" i="13"/>
  <c r="A3550" i="13"/>
  <c r="J3549" i="13"/>
  <c r="D3549" i="13"/>
  <c r="C3549" i="13"/>
  <c r="B3549" i="13"/>
  <c r="A3549" i="13"/>
  <c r="D3548" i="13"/>
  <c r="C3548" i="13"/>
  <c r="B3548" i="13"/>
  <c r="A3548" i="13"/>
  <c r="D3547" i="13"/>
  <c r="C3547" i="13"/>
  <c r="B3547" i="13"/>
  <c r="A3547" i="13"/>
  <c r="J3546" i="13"/>
  <c r="D3546" i="13"/>
  <c r="C3546" i="13"/>
  <c r="B3546" i="13"/>
  <c r="A3546" i="13"/>
  <c r="D3545" i="13"/>
  <c r="C3545" i="13"/>
  <c r="B3545" i="13"/>
  <c r="A3545" i="13"/>
  <c r="D3544" i="13"/>
  <c r="C3544" i="13"/>
  <c r="B3544" i="13"/>
  <c r="A3544" i="13"/>
  <c r="D3543" i="13"/>
  <c r="C3543" i="13"/>
  <c r="B3543" i="13"/>
  <c r="A3543" i="13"/>
  <c r="J3542" i="13"/>
  <c r="D3542" i="13"/>
  <c r="C3542" i="13"/>
  <c r="B3542" i="13"/>
  <c r="A3542" i="13"/>
  <c r="J3541" i="13"/>
  <c r="D3541" i="13"/>
  <c r="C3541" i="13"/>
  <c r="B3541" i="13"/>
  <c r="A3541" i="13"/>
  <c r="D3540" i="13"/>
  <c r="C3540" i="13"/>
  <c r="B3540" i="13"/>
  <c r="A3540" i="13"/>
  <c r="D3539" i="13"/>
  <c r="C3539" i="13"/>
  <c r="B3539" i="13"/>
  <c r="A3539" i="13"/>
  <c r="J3538" i="13"/>
  <c r="D3538" i="13"/>
  <c r="C3538" i="13"/>
  <c r="B3538" i="13"/>
  <c r="A3538" i="13"/>
  <c r="D3537" i="13"/>
  <c r="C3537" i="13"/>
  <c r="B3537" i="13"/>
  <c r="A3537" i="13"/>
  <c r="D3536" i="13"/>
  <c r="C3536" i="13"/>
  <c r="B3536" i="13"/>
  <c r="A3536" i="13"/>
  <c r="D3535" i="13"/>
  <c r="C3535" i="13"/>
  <c r="B3535" i="13"/>
  <c r="A3535" i="13"/>
  <c r="J3534" i="13"/>
  <c r="D3534" i="13"/>
  <c r="C3534" i="13"/>
  <c r="B3534" i="13"/>
  <c r="A3534" i="13"/>
  <c r="J3533" i="13"/>
  <c r="D3533" i="13"/>
  <c r="C3533" i="13"/>
  <c r="B3533" i="13"/>
  <c r="A3533" i="13"/>
  <c r="D3532" i="13"/>
  <c r="C3532" i="13"/>
  <c r="B3532" i="13"/>
  <c r="A3532" i="13"/>
  <c r="D3531" i="13"/>
  <c r="C3531" i="13"/>
  <c r="B3531" i="13"/>
  <c r="A3531" i="13"/>
  <c r="J3530" i="13"/>
  <c r="D3530" i="13"/>
  <c r="C3530" i="13"/>
  <c r="B3530" i="13"/>
  <c r="A3530" i="13"/>
  <c r="D3529" i="13"/>
  <c r="C3529" i="13"/>
  <c r="B3529" i="13"/>
  <c r="A3529" i="13"/>
  <c r="D3528" i="13"/>
  <c r="C3528" i="13"/>
  <c r="B3528" i="13"/>
  <c r="A3528" i="13"/>
  <c r="D3527" i="13"/>
  <c r="C3527" i="13"/>
  <c r="B3527" i="13"/>
  <c r="A3527" i="13"/>
  <c r="J3526" i="13"/>
  <c r="D3526" i="13"/>
  <c r="C3526" i="13"/>
  <c r="B3526" i="13"/>
  <c r="A3526" i="13"/>
  <c r="J3525" i="13"/>
  <c r="D3525" i="13"/>
  <c r="C3525" i="13"/>
  <c r="B3525" i="13"/>
  <c r="A3525" i="13"/>
  <c r="D3524" i="13"/>
  <c r="C3524" i="13"/>
  <c r="B3524" i="13"/>
  <c r="A3524" i="13"/>
  <c r="D3523" i="13"/>
  <c r="C3523" i="13"/>
  <c r="B3523" i="13"/>
  <c r="A3523" i="13"/>
  <c r="J3522" i="13"/>
  <c r="D3522" i="13"/>
  <c r="C3522" i="13"/>
  <c r="B3522" i="13"/>
  <c r="A3522" i="13"/>
  <c r="D3521" i="13"/>
  <c r="C3521" i="13"/>
  <c r="B3521" i="13"/>
  <c r="A3521" i="13"/>
  <c r="D3520" i="13"/>
  <c r="C3520" i="13"/>
  <c r="B3520" i="13"/>
  <c r="A3520" i="13"/>
  <c r="D3519" i="13"/>
  <c r="C3519" i="13"/>
  <c r="B3519" i="13"/>
  <c r="A3519" i="13"/>
  <c r="J3518" i="13"/>
  <c r="D3518" i="13"/>
  <c r="C3518" i="13"/>
  <c r="B3518" i="13"/>
  <c r="A3518" i="13"/>
  <c r="J3517" i="13"/>
  <c r="D3517" i="13"/>
  <c r="C3517" i="13"/>
  <c r="B3517" i="13"/>
  <c r="A3517" i="13"/>
  <c r="D3516" i="13"/>
  <c r="C3516" i="13"/>
  <c r="B3516" i="13"/>
  <c r="A3516" i="13"/>
  <c r="D3515" i="13"/>
  <c r="C3515" i="13"/>
  <c r="B3515" i="13"/>
  <c r="A3515" i="13"/>
  <c r="J3514" i="13"/>
  <c r="D3514" i="13"/>
  <c r="C3514" i="13"/>
  <c r="B3514" i="13"/>
  <c r="A3514" i="13"/>
  <c r="D3513" i="13"/>
  <c r="C3513" i="13"/>
  <c r="B3513" i="13"/>
  <c r="A3513" i="13"/>
  <c r="D3512" i="13"/>
  <c r="C3512" i="13"/>
  <c r="B3512" i="13"/>
  <c r="A3512" i="13"/>
  <c r="D3511" i="13"/>
  <c r="C3511" i="13"/>
  <c r="B3511" i="13"/>
  <c r="A3511" i="13"/>
  <c r="J3510" i="13"/>
  <c r="D3510" i="13"/>
  <c r="C3510" i="13"/>
  <c r="B3510" i="13"/>
  <c r="A3510" i="13"/>
  <c r="J3509" i="13"/>
  <c r="D3509" i="13"/>
  <c r="C3509" i="13"/>
  <c r="B3509" i="13"/>
  <c r="A3509" i="13"/>
  <c r="D3508" i="13"/>
  <c r="C3508" i="13"/>
  <c r="B3508" i="13"/>
  <c r="A3508" i="13"/>
  <c r="D3507" i="13"/>
  <c r="C3507" i="13"/>
  <c r="B3507" i="13"/>
  <c r="A3507" i="13"/>
  <c r="J3506" i="13"/>
  <c r="D3506" i="13"/>
  <c r="C3506" i="13"/>
  <c r="B3506" i="13"/>
  <c r="A3506" i="13"/>
  <c r="D3505" i="13"/>
  <c r="C3505" i="13"/>
  <c r="B3505" i="13"/>
  <c r="A3505" i="13"/>
  <c r="D3504" i="13"/>
  <c r="C3504" i="13"/>
  <c r="B3504" i="13"/>
  <c r="A3504" i="13"/>
  <c r="D3503" i="13"/>
  <c r="C3503" i="13"/>
  <c r="B3503" i="13"/>
  <c r="A3503" i="13"/>
  <c r="J3502" i="13"/>
  <c r="D3502" i="13"/>
  <c r="C3502" i="13"/>
  <c r="B3502" i="13"/>
  <c r="A3502" i="13"/>
  <c r="J3501" i="13"/>
  <c r="D3501" i="13"/>
  <c r="C3501" i="13"/>
  <c r="B3501" i="13"/>
  <c r="A3501" i="13"/>
  <c r="D3500" i="13"/>
  <c r="C3500" i="13"/>
  <c r="B3500" i="13"/>
  <c r="A3500" i="13"/>
  <c r="D3499" i="13"/>
  <c r="C3499" i="13"/>
  <c r="B3499" i="13"/>
  <c r="A3499" i="13"/>
  <c r="J3498" i="13"/>
  <c r="D3498" i="13"/>
  <c r="C3498" i="13"/>
  <c r="B3498" i="13"/>
  <c r="A3498" i="13"/>
  <c r="D3497" i="13"/>
  <c r="C3497" i="13"/>
  <c r="B3497" i="13"/>
  <c r="A3497" i="13"/>
  <c r="D3496" i="13"/>
  <c r="C3496" i="13"/>
  <c r="B3496" i="13"/>
  <c r="A3496" i="13"/>
  <c r="D3495" i="13"/>
  <c r="C3495" i="13"/>
  <c r="B3495" i="13"/>
  <c r="A3495" i="13"/>
  <c r="J3494" i="13"/>
  <c r="D3494" i="13"/>
  <c r="C3494" i="13"/>
  <c r="B3494" i="13"/>
  <c r="A3494" i="13"/>
  <c r="J3493" i="13"/>
  <c r="D3493" i="13"/>
  <c r="C3493" i="13"/>
  <c r="B3493" i="13"/>
  <c r="A3493" i="13"/>
  <c r="D3492" i="13"/>
  <c r="C3492" i="13"/>
  <c r="B3492" i="13"/>
  <c r="A3492" i="13"/>
  <c r="D3491" i="13"/>
  <c r="C3491" i="13"/>
  <c r="B3491" i="13"/>
  <c r="A3491" i="13"/>
  <c r="J3490" i="13"/>
  <c r="D3490" i="13"/>
  <c r="C3490" i="13"/>
  <c r="B3490" i="13"/>
  <c r="A3490" i="13"/>
  <c r="D3489" i="13"/>
  <c r="C3489" i="13"/>
  <c r="B3489" i="13"/>
  <c r="A3489" i="13"/>
  <c r="D3488" i="13"/>
  <c r="C3488" i="13"/>
  <c r="B3488" i="13"/>
  <c r="A3488" i="13"/>
  <c r="D3487" i="13"/>
  <c r="C3487" i="13"/>
  <c r="B3487" i="13"/>
  <c r="A3487" i="13"/>
  <c r="J3486" i="13"/>
  <c r="D3486" i="13"/>
  <c r="C3486" i="13"/>
  <c r="B3486" i="13"/>
  <c r="A3486" i="13"/>
  <c r="J3485" i="13"/>
  <c r="D3485" i="13"/>
  <c r="C3485" i="13"/>
  <c r="B3485" i="13"/>
  <c r="A3485" i="13"/>
  <c r="D3484" i="13"/>
  <c r="C3484" i="13"/>
  <c r="B3484" i="13"/>
  <c r="A3484" i="13"/>
  <c r="D3483" i="13"/>
  <c r="C3483" i="13"/>
  <c r="B3483" i="13"/>
  <c r="A3483" i="13"/>
  <c r="J3482" i="13"/>
  <c r="D3482" i="13"/>
  <c r="C3482" i="13"/>
  <c r="B3482" i="13"/>
  <c r="A3482" i="13"/>
  <c r="D3481" i="13"/>
  <c r="C3481" i="13"/>
  <c r="B3481" i="13"/>
  <c r="A3481" i="13"/>
  <c r="D3480" i="13"/>
  <c r="C3480" i="13"/>
  <c r="B3480" i="13"/>
  <c r="A3480" i="13"/>
  <c r="D3479" i="13"/>
  <c r="C3479" i="13"/>
  <c r="B3479" i="13"/>
  <c r="A3479" i="13"/>
  <c r="J3478" i="13"/>
  <c r="D3478" i="13"/>
  <c r="C3478" i="13"/>
  <c r="B3478" i="13"/>
  <c r="A3478" i="13"/>
  <c r="J3477" i="13"/>
  <c r="D3477" i="13"/>
  <c r="C3477" i="13"/>
  <c r="B3477" i="13"/>
  <c r="A3477" i="13"/>
  <c r="D3476" i="13"/>
  <c r="C3476" i="13"/>
  <c r="B3476" i="13"/>
  <c r="A3476" i="13"/>
  <c r="D3475" i="13"/>
  <c r="C3475" i="13"/>
  <c r="B3475" i="13"/>
  <c r="A3475" i="13"/>
  <c r="J3474" i="13"/>
  <c r="D3474" i="13"/>
  <c r="C3474" i="13"/>
  <c r="B3474" i="13"/>
  <c r="A3474" i="13"/>
  <c r="D3473" i="13"/>
  <c r="C3473" i="13"/>
  <c r="B3473" i="13"/>
  <c r="A3473" i="13"/>
  <c r="D3472" i="13"/>
  <c r="C3472" i="13"/>
  <c r="B3472" i="13"/>
  <c r="A3472" i="13"/>
  <c r="D3471" i="13"/>
  <c r="C3471" i="13"/>
  <c r="B3471" i="13"/>
  <c r="A3471" i="13"/>
  <c r="J3470" i="13"/>
  <c r="D3470" i="13"/>
  <c r="C3470" i="13"/>
  <c r="B3470" i="13"/>
  <c r="A3470" i="13"/>
  <c r="J3469" i="13"/>
  <c r="D3469" i="13"/>
  <c r="C3469" i="13"/>
  <c r="B3469" i="13"/>
  <c r="A3469" i="13"/>
  <c r="D3468" i="13"/>
  <c r="C3468" i="13"/>
  <c r="B3468" i="13"/>
  <c r="A3468" i="13"/>
  <c r="D3467" i="13"/>
  <c r="C3467" i="13"/>
  <c r="B3467" i="13"/>
  <c r="A3467" i="13"/>
  <c r="J3466" i="13"/>
  <c r="D3466" i="13"/>
  <c r="C3466" i="13"/>
  <c r="B3466" i="13"/>
  <c r="A3466" i="13"/>
  <c r="D3465" i="13"/>
  <c r="C3465" i="13"/>
  <c r="B3465" i="13"/>
  <c r="A3465" i="13"/>
  <c r="D3464" i="13"/>
  <c r="C3464" i="13"/>
  <c r="B3464" i="13"/>
  <c r="A3464" i="13"/>
  <c r="D3463" i="13"/>
  <c r="C3463" i="13"/>
  <c r="B3463" i="13"/>
  <c r="A3463" i="13"/>
  <c r="J3462" i="13"/>
  <c r="D3462" i="13"/>
  <c r="C3462" i="13"/>
  <c r="B3462" i="13"/>
  <c r="A3462" i="13"/>
  <c r="J3461" i="13"/>
  <c r="D3461" i="13"/>
  <c r="C3461" i="13"/>
  <c r="B3461" i="13"/>
  <c r="A3461" i="13"/>
  <c r="D3460" i="13"/>
  <c r="C3460" i="13"/>
  <c r="B3460" i="13"/>
  <c r="A3460" i="13"/>
  <c r="D3459" i="13"/>
  <c r="C3459" i="13"/>
  <c r="B3459" i="13"/>
  <c r="A3459" i="13"/>
  <c r="J3458" i="13"/>
  <c r="D3458" i="13"/>
  <c r="C3458" i="13"/>
  <c r="B3458" i="13"/>
  <c r="A3458" i="13"/>
  <c r="D3457" i="13"/>
  <c r="C3457" i="13"/>
  <c r="B3457" i="13"/>
  <c r="A3457" i="13"/>
  <c r="D3456" i="13"/>
  <c r="C3456" i="13"/>
  <c r="B3456" i="13"/>
  <c r="A3456" i="13"/>
  <c r="D3455" i="13"/>
  <c r="C3455" i="13"/>
  <c r="B3455" i="13"/>
  <c r="A3455" i="13"/>
  <c r="J3454" i="13"/>
  <c r="D3454" i="13"/>
  <c r="C3454" i="13"/>
  <c r="B3454" i="13"/>
  <c r="A3454" i="13"/>
  <c r="J3453" i="13"/>
  <c r="D3453" i="13"/>
  <c r="C3453" i="13"/>
  <c r="B3453" i="13"/>
  <c r="A3453" i="13"/>
  <c r="D3452" i="13"/>
  <c r="C3452" i="13"/>
  <c r="B3452" i="13"/>
  <c r="A3452" i="13"/>
  <c r="D3451" i="13"/>
  <c r="C3451" i="13"/>
  <c r="B3451" i="13"/>
  <c r="A3451" i="13"/>
  <c r="J3450" i="13"/>
  <c r="D3450" i="13"/>
  <c r="C3450" i="13"/>
  <c r="B3450" i="13"/>
  <c r="A3450" i="13"/>
  <c r="D3449" i="13"/>
  <c r="C3449" i="13"/>
  <c r="B3449" i="13"/>
  <c r="A3449" i="13"/>
  <c r="D3448" i="13"/>
  <c r="C3448" i="13"/>
  <c r="B3448" i="13"/>
  <c r="A3448" i="13"/>
  <c r="D3447" i="13"/>
  <c r="C3447" i="13"/>
  <c r="B3447" i="13"/>
  <c r="A3447" i="13"/>
  <c r="J3446" i="13"/>
  <c r="D3446" i="13"/>
  <c r="C3446" i="13"/>
  <c r="B3446" i="13"/>
  <c r="A3446" i="13"/>
  <c r="J3445" i="13"/>
  <c r="D3445" i="13"/>
  <c r="C3445" i="13"/>
  <c r="B3445" i="13"/>
  <c r="A3445" i="13"/>
  <c r="D3444" i="13"/>
  <c r="C3444" i="13"/>
  <c r="B3444" i="13"/>
  <c r="A3444" i="13"/>
  <c r="D3443" i="13"/>
  <c r="C3443" i="13"/>
  <c r="B3443" i="13"/>
  <c r="A3443" i="13"/>
  <c r="J3442" i="13"/>
  <c r="D3442" i="13"/>
  <c r="C3442" i="13"/>
  <c r="B3442" i="13"/>
  <c r="A3442" i="13"/>
  <c r="D3441" i="13"/>
  <c r="C3441" i="13"/>
  <c r="B3441" i="13"/>
  <c r="A3441" i="13"/>
  <c r="D3440" i="13"/>
  <c r="C3440" i="13"/>
  <c r="B3440" i="13"/>
  <c r="A3440" i="13"/>
  <c r="D3439" i="13"/>
  <c r="C3439" i="13"/>
  <c r="B3439" i="13"/>
  <c r="A3439" i="13"/>
  <c r="J3438" i="13"/>
  <c r="D3438" i="13"/>
  <c r="C3438" i="13"/>
  <c r="B3438" i="13"/>
  <c r="A3438" i="13"/>
  <c r="J3437" i="13"/>
  <c r="D3437" i="13"/>
  <c r="C3437" i="13"/>
  <c r="B3437" i="13"/>
  <c r="A3437" i="13"/>
  <c r="D3436" i="13"/>
  <c r="C3436" i="13"/>
  <c r="B3436" i="13"/>
  <c r="A3436" i="13"/>
  <c r="D3435" i="13"/>
  <c r="C3435" i="13"/>
  <c r="B3435" i="13"/>
  <c r="A3435" i="13"/>
  <c r="J3434" i="13"/>
  <c r="D3434" i="13"/>
  <c r="C3434" i="13"/>
  <c r="B3434" i="13"/>
  <c r="A3434" i="13"/>
  <c r="D3433" i="13"/>
  <c r="C3433" i="13"/>
  <c r="B3433" i="13"/>
  <c r="A3433" i="13"/>
  <c r="D3432" i="13"/>
  <c r="C3432" i="13"/>
  <c r="B3432" i="13"/>
  <c r="A3432" i="13"/>
  <c r="D3431" i="13"/>
  <c r="C3431" i="13"/>
  <c r="B3431" i="13"/>
  <c r="A3431" i="13"/>
  <c r="J3430" i="13"/>
  <c r="D3430" i="13"/>
  <c r="C3430" i="13"/>
  <c r="B3430" i="13"/>
  <c r="A3430" i="13"/>
  <c r="J3429" i="13"/>
  <c r="D3429" i="13"/>
  <c r="C3429" i="13"/>
  <c r="B3429" i="13"/>
  <c r="A3429" i="13"/>
  <c r="D3428" i="13"/>
  <c r="C3428" i="13"/>
  <c r="B3428" i="13"/>
  <c r="A3428" i="13"/>
  <c r="D3427" i="13"/>
  <c r="C3427" i="13"/>
  <c r="B3427" i="13"/>
  <c r="A3427" i="13"/>
  <c r="J3426" i="13"/>
  <c r="D3426" i="13"/>
  <c r="C3426" i="13"/>
  <c r="B3426" i="13"/>
  <c r="A3426" i="13"/>
  <c r="D3425" i="13"/>
  <c r="C3425" i="13"/>
  <c r="B3425" i="13"/>
  <c r="A3425" i="13"/>
  <c r="D3424" i="13"/>
  <c r="C3424" i="13"/>
  <c r="B3424" i="13"/>
  <c r="A3424" i="13"/>
  <c r="D3423" i="13"/>
  <c r="C3423" i="13"/>
  <c r="B3423" i="13"/>
  <c r="A3423" i="13"/>
  <c r="J3422" i="13"/>
  <c r="D3422" i="13"/>
  <c r="C3422" i="13"/>
  <c r="B3422" i="13"/>
  <c r="A3422" i="13"/>
  <c r="J3421" i="13"/>
  <c r="D3421" i="13"/>
  <c r="C3421" i="13"/>
  <c r="B3421" i="13"/>
  <c r="A3421" i="13"/>
  <c r="D3420" i="13"/>
  <c r="C3420" i="13"/>
  <c r="B3420" i="13"/>
  <c r="A3420" i="13"/>
  <c r="D3419" i="13"/>
  <c r="C3419" i="13"/>
  <c r="B3419" i="13"/>
  <c r="A3419" i="13"/>
  <c r="J3418" i="13"/>
  <c r="D3418" i="13"/>
  <c r="C3418" i="13"/>
  <c r="B3418" i="13"/>
  <c r="A3418" i="13"/>
  <c r="D3417" i="13"/>
  <c r="C3417" i="13"/>
  <c r="B3417" i="13"/>
  <c r="A3417" i="13"/>
  <c r="D3416" i="13"/>
  <c r="C3416" i="13"/>
  <c r="B3416" i="13"/>
  <c r="A3416" i="13"/>
  <c r="D3415" i="13"/>
  <c r="C3415" i="13"/>
  <c r="B3415" i="13"/>
  <c r="A3415" i="13"/>
  <c r="J3414" i="13"/>
  <c r="D3414" i="13"/>
  <c r="C3414" i="13"/>
  <c r="B3414" i="13"/>
  <c r="A3414" i="13"/>
  <c r="J3413" i="13"/>
  <c r="D3413" i="13"/>
  <c r="C3413" i="13"/>
  <c r="B3413" i="13"/>
  <c r="A3413" i="13"/>
  <c r="D3412" i="13"/>
  <c r="C3412" i="13"/>
  <c r="B3412" i="13"/>
  <c r="A3412" i="13"/>
  <c r="D3411" i="13"/>
  <c r="C3411" i="13"/>
  <c r="B3411" i="13"/>
  <c r="A3411" i="13"/>
  <c r="J3410" i="13"/>
  <c r="D3410" i="13"/>
  <c r="C3410" i="13"/>
  <c r="B3410" i="13"/>
  <c r="A3410" i="13"/>
  <c r="D3409" i="13"/>
  <c r="C3409" i="13"/>
  <c r="B3409" i="13"/>
  <c r="A3409" i="13"/>
  <c r="D3408" i="13"/>
  <c r="C3408" i="13"/>
  <c r="B3408" i="13"/>
  <c r="A3408" i="13"/>
  <c r="D3407" i="13"/>
  <c r="C3407" i="13"/>
  <c r="B3407" i="13"/>
  <c r="A3407" i="13"/>
  <c r="J3406" i="13"/>
  <c r="D3406" i="13"/>
  <c r="C3406" i="13"/>
  <c r="B3406" i="13"/>
  <c r="A3406" i="13"/>
  <c r="J3405" i="13"/>
  <c r="D3405" i="13"/>
  <c r="C3405" i="13"/>
  <c r="B3405" i="13"/>
  <c r="A3405" i="13"/>
  <c r="D3404" i="13"/>
  <c r="C3404" i="13"/>
  <c r="B3404" i="13"/>
  <c r="A3404" i="13"/>
  <c r="D3403" i="13"/>
  <c r="C3403" i="13"/>
  <c r="B3403" i="13"/>
  <c r="A3403" i="13"/>
  <c r="J3402" i="13"/>
  <c r="D3402" i="13"/>
  <c r="C3402" i="13"/>
  <c r="B3402" i="13"/>
  <c r="A3402" i="13"/>
  <c r="D3401" i="13"/>
  <c r="C3401" i="13"/>
  <c r="B3401" i="13"/>
  <c r="A3401" i="13"/>
  <c r="D3400" i="13"/>
  <c r="C3400" i="13"/>
  <c r="B3400" i="13"/>
  <c r="A3400" i="13"/>
  <c r="D3399" i="13"/>
  <c r="C3399" i="13"/>
  <c r="B3399" i="13"/>
  <c r="A3399" i="13"/>
  <c r="J3398" i="13"/>
  <c r="D3398" i="13"/>
  <c r="C3398" i="13"/>
  <c r="B3398" i="13"/>
  <c r="A3398" i="13"/>
  <c r="J3397" i="13"/>
  <c r="D3397" i="13"/>
  <c r="C3397" i="13"/>
  <c r="B3397" i="13"/>
  <c r="A3397" i="13"/>
  <c r="D3396" i="13"/>
  <c r="C3396" i="13"/>
  <c r="B3396" i="13"/>
  <c r="A3396" i="13"/>
  <c r="D3395" i="13"/>
  <c r="C3395" i="13"/>
  <c r="B3395" i="13"/>
  <c r="A3395" i="13"/>
  <c r="J3394" i="13"/>
  <c r="D3394" i="13"/>
  <c r="C3394" i="13"/>
  <c r="B3394" i="13"/>
  <c r="A3394" i="13"/>
  <c r="D3393" i="13"/>
  <c r="C3393" i="13"/>
  <c r="B3393" i="13"/>
  <c r="A3393" i="13"/>
  <c r="D3392" i="13"/>
  <c r="C3392" i="13"/>
  <c r="B3392" i="13"/>
  <c r="A3392" i="13"/>
  <c r="D3391" i="13"/>
  <c r="C3391" i="13"/>
  <c r="B3391" i="13"/>
  <c r="A3391" i="13"/>
  <c r="J3390" i="13"/>
  <c r="D3390" i="13"/>
  <c r="C3390" i="13"/>
  <c r="B3390" i="13"/>
  <c r="A3390" i="13"/>
  <c r="J3389" i="13"/>
  <c r="D3389" i="13"/>
  <c r="C3389" i="13"/>
  <c r="B3389" i="13"/>
  <c r="A3389" i="13"/>
  <c r="D3388" i="13"/>
  <c r="C3388" i="13"/>
  <c r="B3388" i="13"/>
  <c r="A3388" i="13"/>
  <c r="D3387" i="13"/>
  <c r="C3387" i="13"/>
  <c r="B3387" i="13"/>
  <c r="A3387" i="13"/>
  <c r="J3386" i="13"/>
  <c r="D3386" i="13"/>
  <c r="C3386" i="13"/>
  <c r="B3386" i="13"/>
  <c r="A3386" i="13"/>
  <c r="D3385" i="13"/>
  <c r="C3385" i="13"/>
  <c r="B3385" i="13"/>
  <c r="A3385" i="13"/>
  <c r="D3384" i="13"/>
  <c r="C3384" i="13"/>
  <c r="B3384" i="13"/>
  <c r="A3384" i="13"/>
  <c r="D3383" i="13"/>
  <c r="C3383" i="13"/>
  <c r="B3383" i="13"/>
  <c r="A3383" i="13"/>
  <c r="J3382" i="13"/>
  <c r="D3382" i="13"/>
  <c r="C3382" i="13"/>
  <c r="B3382" i="13"/>
  <c r="A3382" i="13"/>
  <c r="J3381" i="13"/>
  <c r="D3381" i="13"/>
  <c r="C3381" i="13"/>
  <c r="B3381" i="13"/>
  <c r="A3381" i="13"/>
  <c r="J3380" i="13"/>
  <c r="D3380" i="13"/>
  <c r="C3380" i="13"/>
  <c r="B3380" i="13"/>
  <c r="A3380" i="13"/>
  <c r="D3379" i="13"/>
  <c r="C3379" i="13"/>
  <c r="B3379" i="13"/>
  <c r="A3379" i="13"/>
  <c r="J3378" i="13"/>
  <c r="D3378" i="13"/>
  <c r="C3378" i="13"/>
  <c r="B3378" i="13"/>
  <c r="A3378" i="13"/>
  <c r="D3377" i="13"/>
  <c r="C3377" i="13"/>
  <c r="B3377" i="13"/>
  <c r="A3377" i="13"/>
  <c r="D3376" i="13"/>
  <c r="C3376" i="13"/>
  <c r="B3376" i="13"/>
  <c r="A3376" i="13"/>
  <c r="D3375" i="13"/>
  <c r="C3375" i="13"/>
  <c r="B3375" i="13"/>
  <c r="A3375" i="13"/>
  <c r="J3374" i="13"/>
  <c r="D3374" i="13"/>
  <c r="C3374" i="13"/>
  <c r="B3374" i="13"/>
  <c r="A3374" i="13"/>
  <c r="J3373" i="13"/>
  <c r="D3373" i="13"/>
  <c r="C3373" i="13"/>
  <c r="B3373" i="13"/>
  <c r="A3373" i="13"/>
  <c r="J3372" i="13"/>
  <c r="D3372" i="13"/>
  <c r="C3372" i="13"/>
  <c r="B3372" i="13"/>
  <c r="A3372" i="13"/>
  <c r="J3371" i="13"/>
  <c r="D3371" i="13"/>
  <c r="C3371" i="13"/>
  <c r="B3371" i="13"/>
  <c r="A3371" i="13"/>
  <c r="J3370" i="13"/>
  <c r="D3370" i="13"/>
  <c r="C3370" i="13"/>
  <c r="B3370" i="13"/>
  <c r="A3370" i="13"/>
  <c r="J3369" i="13"/>
  <c r="D3369" i="13"/>
  <c r="C3369" i="13"/>
  <c r="B3369" i="13"/>
  <c r="A3369" i="13"/>
  <c r="D3368" i="13"/>
  <c r="C3368" i="13"/>
  <c r="B3368" i="13"/>
  <c r="A3368" i="13"/>
  <c r="J3367" i="13"/>
  <c r="D3367" i="13"/>
  <c r="C3367" i="13"/>
  <c r="B3367" i="13"/>
  <c r="A3367" i="13"/>
  <c r="J3366" i="13"/>
  <c r="D3366" i="13"/>
  <c r="C3366" i="13"/>
  <c r="B3366" i="13"/>
  <c r="A3366" i="13"/>
  <c r="J3365" i="13"/>
  <c r="D3365" i="13"/>
  <c r="C3365" i="13"/>
  <c r="B3365" i="13"/>
  <c r="A3365" i="13"/>
  <c r="J3364" i="13"/>
  <c r="D3364" i="13"/>
  <c r="C3364" i="13"/>
  <c r="B3364" i="13"/>
  <c r="A3364" i="13"/>
  <c r="J3363" i="13"/>
  <c r="D3363" i="13"/>
  <c r="C3363" i="13"/>
  <c r="B3363" i="13"/>
  <c r="A3363" i="13"/>
  <c r="J3362" i="13"/>
  <c r="D3362" i="13"/>
  <c r="C3362" i="13"/>
  <c r="B3362" i="13"/>
  <c r="A3362" i="13"/>
  <c r="J3361" i="13"/>
  <c r="D3361" i="13"/>
  <c r="C3361" i="13"/>
  <c r="B3361" i="13"/>
  <c r="A3361" i="13"/>
  <c r="J3360" i="13"/>
  <c r="D3360" i="13"/>
  <c r="C3360" i="13"/>
  <c r="B3360" i="13"/>
  <c r="A3360" i="13"/>
  <c r="J3359" i="13"/>
  <c r="D3359" i="13"/>
  <c r="C3359" i="13"/>
  <c r="B3359" i="13"/>
  <c r="A3359" i="13"/>
  <c r="J3358" i="13"/>
  <c r="D3358" i="13"/>
  <c r="C3358" i="13"/>
  <c r="B3358" i="13"/>
  <c r="A3358" i="13"/>
  <c r="J3357" i="13"/>
  <c r="D3357" i="13"/>
  <c r="C3357" i="13"/>
  <c r="B3357" i="13"/>
  <c r="A3357" i="13"/>
  <c r="J3356" i="13"/>
  <c r="D3356" i="13"/>
  <c r="C3356" i="13"/>
  <c r="B3356" i="13"/>
  <c r="A3356" i="13"/>
  <c r="J3355" i="13"/>
  <c r="D3355" i="13"/>
  <c r="C3355" i="13"/>
  <c r="B3355" i="13"/>
  <c r="A3355" i="13"/>
  <c r="J3354" i="13"/>
  <c r="D3354" i="13"/>
  <c r="C3354" i="13"/>
  <c r="B3354" i="13"/>
  <c r="A3354" i="13"/>
  <c r="J3353" i="13"/>
  <c r="D3353" i="13"/>
  <c r="C3353" i="13"/>
  <c r="B3353" i="13"/>
  <c r="A3353" i="13"/>
  <c r="J3352" i="13"/>
  <c r="D3352" i="13"/>
  <c r="C3352" i="13"/>
  <c r="B3352" i="13"/>
  <c r="A3352" i="13"/>
  <c r="J3351" i="13"/>
  <c r="D3351" i="13"/>
  <c r="C3351" i="13"/>
  <c r="B3351" i="13"/>
  <c r="A3351" i="13"/>
  <c r="J3350" i="13"/>
  <c r="D3350" i="13"/>
  <c r="C3350" i="13"/>
  <c r="B3350" i="13"/>
  <c r="A3350" i="13"/>
  <c r="J3349" i="13"/>
  <c r="D3349" i="13"/>
  <c r="C3349" i="13"/>
  <c r="B3349" i="13"/>
  <c r="A3349" i="13"/>
  <c r="J3348" i="13"/>
  <c r="D3348" i="13"/>
  <c r="C3348" i="13"/>
  <c r="B3348" i="13"/>
  <c r="A3348" i="13"/>
  <c r="J3347" i="13"/>
  <c r="D3347" i="13"/>
  <c r="C3347" i="13"/>
  <c r="B3347" i="13"/>
  <c r="A3347" i="13"/>
  <c r="J3346" i="13"/>
  <c r="D3346" i="13"/>
  <c r="C3346" i="13"/>
  <c r="B3346" i="13"/>
  <c r="A3346" i="13"/>
  <c r="J3345" i="13"/>
  <c r="D3345" i="13"/>
  <c r="C3345" i="13"/>
  <c r="B3345" i="13"/>
  <c r="A3345" i="13"/>
  <c r="J3344" i="13"/>
  <c r="D3344" i="13"/>
  <c r="C3344" i="13"/>
  <c r="B3344" i="13"/>
  <c r="A3344" i="13"/>
  <c r="J3343" i="13"/>
  <c r="D3343" i="13"/>
  <c r="C3343" i="13"/>
  <c r="B3343" i="13"/>
  <c r="A3343" i="13"/>
  <c r="J3342" i="13"/>
  <c r="D3342" i="13"/>
  <c r="C3342" i="13"/>
  <c r="B3342" i="13"/>
  <c r="A3342" i="13"/>
  <c r="J3341" i="13"/>
  <c r="D3341" i="13"/>
  <c r="C3341" i="13"/>
  <c r="B3341" i="13"/>
  <c r="A3341" i="13"/>
  <c r="J3340" i="13"/>
  <c r="D3340" i="13"/>
  <c r="C3340" i="13"/>
  <c r="B3340" i="13"/>
  <c r="A3340" i="13"/>
  <c r="J3339" i="13"/>
  <c r="D3339" i="13"/>
  <c r="C3339" i="13"/>
  <c r="B3339" i="13"/>
  <c r="A3339" i="13"/>
  <c r="J3338" i="13"/>
  <c r="D3338" i="13"/>
  <c r="C3338" i="13"/>
  <c r="B3338" i="13"/>
  <c r="A3338" i="13"/>
  <c r="J3337" i="13"/>
  <c r="D3337" i="13"/>
  <c r="C3337" i="13"/>
  <c r="B3337" i="13"/>
  <c r="A3337" i="13"/>
  <c r="J3336" i="13"/>
  <c r="D3336" i="13"/>
  <c r="C3336" i="13"/>
  <c r="B3336" i="13"/>
  <c r="A3336" i="13"/>
  <c r="J3335" i="13"/>
  <c r="D3335" i="13"/>
  <c r="C3335" i="13"/>
  <c r="B3335" i="13"/>
  <c r="A3335" i="13"/>
  <c r="J3334" i="13"/>
  <c r="D3334" i="13"/>
  <c r="C3334" i="13"/>
  <c r="B3334" i="13"/>
  <c r="A3334" i="13"/>
  <c r="J3333" i="13"/>
  <c r="D3333" i="13"/>
  <c r="C3333" i="13"/>
  <c r="B3333" i="13"/>
  <c r="A3333" i="13"/>
  <c r="J3332" i="13"/>
  <c r="D3332" i="13"/>
  <c r="C3332" i="13"/>
  <c r="B3332" i="13"/>
  <c r="A3332" i="13"/>
  <c r="J3331" i="13"/>
  <c r="D3331" i="13"/>
  <c r="C3331" i="13"/>
  <c r="B3331" i="13"/>
  <c r="A3331" i="13"/>
  <c r="J3330" i="13"/>
  <c r="D3330" i="13"/>
  <c r="C3330" i="13"/>
  <c r="B3330" i="13"/>
  <c r="A3330" i="13"/>
  <c r="J3329" i="13"/>
  <c r="D3329" i="13"/>
  <c r="C3329" i="13"/>
  <c r="B3329" i="13"/>
  <c r="A3329" i="13"/>
  <c r="J3328" i="13"/>
  <c r="D3328" i="13"/>
  <c r="C3328" i="13"/>
  <c r="B3328" i="13"/>
  <c r="A3328" i="13"/>
  <c r="J3327" i="13"/>
  <c r="D3327" i="13"/>
  <c r="C3327" i="13"/>
  <c r="B3327" i="13"/>
  <c r="A3327" i="13"/>
  <c r="J3326" i="13"/>
  <c r="D3326" i="13"/>
  <c r="C3326" i="13"/>
  <c r="B3326" i="13"/>
  <c r="A3326" i="13"/>
  <c r="J3325" i="13"/>
  <c r="D3325" i="13"/>
  <c r="C3325" i="13"/>
  <c r="B3325" i="13"/>
  <c r="A3325" i="13"/>
  <c r="J3324" i="13"/>
  <c r="D3324" i="13"/>
  <c r="C3324" i="13"/>
  <c r="B3324" i="13"/>
  <c r="A3324" i="13"/>
  <c r="J3323" i="13"/>
  <c r="D3323" i="13"/>
  <c r="C3323" i="13"/>
  <c r="B3323" i="13"/>
  <c r="A3323" i="13"/>
  <c r="J3322" i="13"/>
  <c r="D3322" i="13"/>
  <c r="C3322" i="13"/>
  <c r="B3322" i="13"/>
  <c r="A3322" i="13"/>
  <c r="J3321" i="13"/>
  <c r="D3321" i="13"/>
  <c r="C3321" i="13"/>
  <c r="B3321" i="13"/>
  <c r="A3321" i="13"/>
  <c r="J3320" i="13"/>
  <c r="D3320" i="13"/>
  <c r="C3320" i="13"/>
  <c r="B3320" i="13"/>
  <c r="A3320" i="13"/>
  <c r="J3319" i="13"/>
  <c r="D3319" i="13"/>
  <c r="C3319" i="13"/>
  <c r="B3319" i="13"/>
  <c r="A3319" i="13"/>
  <c r="J3318" i="13"/>
  <c r="D3318" i="13"/>
  <c r="C3318" i="13"/>
  <c r="B3318" i="13"/>
  <c r="A3318" i="13"/>
  <c r="J3317" i="13"/>
  <c r="D3317" i="13"/>
  <c r="C3317" i="13"/>
  <c r="B3317" i="13"/>
  <c r="A3317" i="13"/>
  <c r="J3316" i="13"/>
  <c r="D3316" i="13"/>
  <c r="C3316" i="13"/>
  <c r="B3316" i="13"/>
  <c r="A3316" i="13"/>
  <c r="J3315" i="13"/>
  <c r="D3315" i="13"/>
  <c r="C3315" i="13"/>
  <c r="B3315" i="13"/>
  <c r="A3315" i="13"/>
  <c r="J3314" i="13"/>
  <c r="D3314" i="13"/>
  <c r="C3314" i="13"/>
  <c r="B3314" i="13"/>
  <c r="A3314" i="13"/>
  <c r="J3313" i="13"/>
  <c r="D3313" i="13"/>
  <c r="C3313" i="13"/>
  <c r="B3313" i="13"/>
  <c r="A3313" i="13"/>
  <c r="J3312" i="13"/>
  <c r="D3312" i="13"/>
  <c r="C3312" i="13"/>
  <c r="B3312" i="13"/>
  <c r="A3312" i="13"/>
  <c r="J3311" i="13"/>
  <c r="D3311" i="13"/>
  <c r="C3311" i="13"/>
  <c r="B3311" i="13"/>
  <c r="A3311" i="13"/>
  <c r="J3310" i="13"/>
  <c r="D3310" i="13"/>
  <c r="C3310" i="13"/>
  <c r="B3310" i="13"/>
  <c r="A3310" i="13"/>
  <c r="J3309" i="13"/>
  <c r="D3309" i="13"/>
  <c r="C3309" i="13"/>
  <c r="B3309" i="13"/>
  <c r="A3309" i="13"/>
  <c r="J3308" i="13"/>
  <c r="D3308" i="13"/>
  <c r="C3308" i="13"/>
  <c r="B3308" i="13"/>
  <c r="A3308" i="13"/>
  <c r="J3307" i="13"/>
  <c r="D3307" i="13"/>
  <c r="C3307" i="13"/>
  <c r="B3307" i="13"/>
  <c r="A3307" i="13"/>
  <c r="J3306" i="13"/>
  <c r="D3306" i="13"/>
  <c r="C3306" i="13"/>
  <c r="B3306" i="13"/>
  <c r="A3306" i="13"/>
  <c r="J3305" i="13"/>
  <c r="D3305" i="13"/>
  <c r="C3305" i="13"/>
  <c r="B3305" i="13"/>
  <c r="A3305" i="13"/>
  <c r="J3304" i="13"/>
  <c r="D3304" i="13"/>
  <c r="C3304" i="13"/>
  <c r="B3304" i="13"/>
  <c r="A3304" i="13"/>
  <c r="J3303" i="13"/>
  <c r="D3303" i="13"/>
  <c r="C3303" i="13"/>
  <c r="B3303" i="13"/>
  <c r="A3303" i="13"/>
  <c r="J3302" i="13"/>
  <c r="D3302" i="13"/>
  <c r="C3302" i="13"/>
  <c r="B3302" i="13"/>
  <c r="A3302" i="13"/>
  <c r="J3301" i="13"/>
  <c r="D3301" i="13"/>
  <c r="C3301" i="13"/>
  <c r="B3301" i="13"/>
  <c r="A3301" i="13"/>
  <c r="J3300" i="13"/>
  <c r="D3300" i="13"/>
  <c r="C3300" i="13"/>
  <c r="B3300" i="13"/>
  <c r="A3300" i="13"/>
  <c r="J3299" i="13"/>
  <c r="D3299" i="13"/>
  <c r="C3299" i="13"/>
  <c r="B3299" i="13"/>
  <c r="A3299" i="13"/>
  <c r="J3298" i="13"/>
  <c r="D3298" i="13"/>
  <c r="C3298" i="13"/>
  <c r="B3298" i="13"/>
  <c r="A3298" i="13"/>
  <c r="J3297" i="13"/>
  <c r="D3297" i="13"/>
  <c r="C3297" i="13"/>
  <c r="B3297" i="13"/>
  <c r="A3297" i="13"/>
  <c r="J3296" i="13"/>
  <c r="D3296" i="13"/>
  <c r="C3296" i="13"/>
  <c r="B3296" i="13"/>
  <c r="A3296" i="13"/>
  <c r="J3295" i="13"/>
  <c r="D3295" i="13"/>
  <c r="C3295" i="13"/>
  <c r="B3295" i="13"/>
  <c r="A3295" i="13"/>
  <c r="J3294" i="13"/>
  <c r="D3294" i="13"/>
  <c r="C3294" i="13"/>
  <c r="B3294" i="13"/>
  <c r="A3294" i="13"/>
  <c r="J3293" i="13"/>
  <c r="D3293" i="13"/>
  <c r="C3293" i="13"/>
  <c r="B3293" i="13"/>
  <c r="A3293" i="13"/>
  <c r="J3292" i="13"/>
  <c r="D3292" i="13"/>
  <c r="C3292" i="13"/>
  <c r="B3292" i="13"/>
  <c r="A3292" i="13"/>
  <c r="J3291" i="13"/>
  <c r="D3291" i="13"/>
  <c r="C3291" i="13"/>
  <c r="B3291" i="13"/>
  <c r="A3291" i="13"/>
  <c r="J3290" i="13"/>
  <c r="D3290" i="13"/>
  <c r="C3290" i="13"/>
  <c r="B3290" i="13"/>
  <c r="A3290" i="13"/>
  <c r="J3289" i="13"/>
  <c r="D3289" i="13"/>
  <c r="C3289" i="13"/>
  <c r="B3289" i="13"/>
  <c r="A3289" i="13"/>
  <c r="J3288" i="13"/>
  <c r="D3288" i="13"/>
  <c r="C3288" i="13"/>
  <c r="B3288" i="13"/>
  <c r="A3288" i="13"/>
  <c r="J3287" i="13"/>
  <c r="D3287" i="13"/>
  <c r="C3287" i="13"/>
  <c r="B3287" i="13"/>
  <c r="A3287" i="13"/>
  <c r="J3286" i="13"/>
  <c r="D3286" i="13"/>
  <c r="C3286" i="13"/>
  <c r="B3286" i="13"/>
  <c r="A3286" i="13"/>
  <c r="J3285" i="13"/>
  <c r="D3285" i="13"/>
  <c r="C3285" i="13"/>
  <c r="B3285" i="13"/>
  <c r="A3285" i="13"/>
  <c r="J3284" i="13"/>
  <c r="D3284" i="13"/>
  <c r="C3284" i="13"/>
  <c r="B3284" i="13"/>
  <c r="A3284" i="13"/>
  <c r="J3283" i="13"/>
  <c r="D3283" i="13"/>
  <c r="C3283" i="13"/>
  <c r="B3283" i="13"/>
  <c r="A3283" i="13"/>
  <c r="J3282" i="13"/>
  <c r="D3282" i="13"/>
  <c r="C3282" i="13"/>
  <c r="B3282" i="13"/>
  <c r="A3282" i="13"/>
  <c r="J3281" i="13"/>
  <c r="D3281" i="13"/>
  <c r="C3281" i="13"/>
  <c r="B3281" i="13"/>
  <c r="A3281" i="13"/>
  <c r="J3280" i="13"/>
  <c r="D3280" i="13"/>
  <c r="C3280" i="13"/>
  <c r="B3280" i="13"/>
  <c r="A3280" i="13"/>
  <c r="J3279" i="13"/>
  <c r="D3279" i="13"/>
  <c r="C3279" i="13"/>
  <c r="B3279" i="13"/>
  <c r="A3279" i="13"/>
  <c r="J3278" i="13"/>
  <c r="D3278" i="13"/>
  <c r="C3278" i="13"/>
  <c r="B3278" i="13"/>
  <c r="A3278" i="13"/>
  <c r="J3277" i="13"/>
  <c r="D3277" i="13"/>
  <c r="C3277" i="13"/>
  <c r="B3277" i="13"/>
  <c r="A3277" i="13"/>
  <c r="J3276" i="13"/>
  <c r="D3276" i="13"/>
  <c r="C3276" i="13"/>
  <c r="B3276" i="13"/>
  <c r="A3276" i="13"/>
  <c r="J3275" i="13"/>
  <c r="D3275" i="13"/>
  <c r="C3275" i="13"/>
  <c r="B3275" i="13"/>
  <c r="A3275" i="13"/>
  <c r="J3274" i="13"/>
  <c r="D3274" i="13"/>
  <c r="C3274" i="13"/>
  <c r="B3274" i="13"/>
  <c r="A3274" i="13"/>
  <c r="J3273" i="13"/>
  <c r="D3273" i="13"/>
  <c r="C3273" i="13"/>
  <c r="B3273" i="13"/>
  <c r="A3273" i="13"/>
  <c r="J3272" i="13"/>
  <c r="D3272" i="13"/>
  <c r="C3272" i="13"/>
  <c r="B3272" i="13"/>
  <c r="A3272" i="13"/>
  <c r="J3271" i="13"/>
  <c r="D3271" i="13"/>
  <c r="C3271" i="13"/>
  <c r="B3271" i="13"/>
  <c r="A3271" i="13"/>
  <c r="J3270" i="13"/>
  <c r="D3270" i="13"/>
  <c r="C3270" i="13"/>
  <c r="B3270" i="13"/>
  <c r="A3270" i="13"/>
  <c r="J3269" i="13"/>
  <c r="D3269" i="13"/>
  <c r="C3269" i="13"/>
  <c r="B3269" i="13"/>
  <c r="A3269" i="13"/>
  <c r="J3268" i="13"/>
  <c r="D3268" i="13"/>
  <c r="C3268" i="13"/>
  <c r="B3268" i="13"/>
  <c r="A3268" i="13"/>
  <c r="J3267" i="13"/>
  <c r="D3267" i="13"/>
  <c r="C3267" i="13"/>
  <c r="B3267" i="13"/>
  <c r="A3267" i="13"/>
  <c r="J3266" i="13"/>
  <c r="D3266" i="13"/>
  <c r="C3266" i="13"/>
  <c r="B3266" i="13"/>
  <c r="A3266" i="13"/>
  <c r="J3265" i="13"/>
  <c r="D3265" i="13"/>
  <c r="C3265" i="13"/>
  <c r="B3265" i="13"/>
  <c r="A3265" i="13"/>
  <c r="J3264" i="13"/>
  <c r="D3264" i="13"/>
  <c r="C3264" i="13"/>
  <c r="B3264" i="13"/>
  <c r="A3264" i="13"/>
  <c r="J3263" i="13"/>
  <c r="D3263" i="13"/>
  <c r="C3263" i="13"/>
  <c r="B3263" i="13"/>
  <c r="A3263" i="13"/>
  <c r="J3262" i="13"/>
  <c r="D3262" i="13"/>
  <c r="C3262" i="13"/>
  <c r="B3262" i="13"/>
  <c r="A3262" i="13"/>
  <c r="J3261" i="13"/>
  <c r="D3261" i="13"/>
  <c r="C3261" i="13"/>
  <c r="B3261" i="13"/>
  <c r="A3261" i="13"/>
  <c r="J3260" i="13"/>
  <c r="D3260" i="13"/>
  <c r="C3260" i="13"/>
  <c r="B3260" i="13"/>
  <c r="A3260" i="13"/>
  <c r="J3259" i="13"/>
  <c r="D3259" i="13"/>
  <c r="C3259" i="13"/>
  <c r="B3259" i="13"/>
  <c r="A3259" i="13"/>
  <c r="J3258" i="13"/>
  <c r="D3258" i="13"/>
  <c r="C3258" i="13"/>
  <c r="B3258" i="13"/>
  <c r="A3258" i="13"/>
  <c r="J3257" i="13"/>
  <c r="D3257" i="13"/>
  <c r="C3257" i="13"/>
  <c r="B3257" i="13"/>
  <c r="A3257" i="13"/>
  <c r="J3256" i="13"/>
  <c r="D3256" i="13"/>
  <c r="C3256" i="13"/>
  <c r="B3256" i="13"/>
  <c r="A3256" i="13"/>
  <c r="J3255" i="13"/>
  <c r="D3255" i="13"/>
  <c r="C3255" i="13"/>
  <c r="B3255" i="13"/>
  <c r="A3255" i="13"/>
  <c r="J3254" i="13"/>
  <c r="D3254" i="13"/>
  <c r="C3254" i="13"/>
  <c r="B3254" i="13"/>
  <c r="A3254" i="13"/>
  <c r="J3253" i="13"/>
  <c r="D3253" i="13"/>
  <c r="C3253" i="13"/>
  <c r="B3253" i="13"/>
  <c r="A3253" i="13"/>
  <c r="J3252" i="13"/>
  <c r="D3252" i="13"/>
  <c r="C3252" i="13"/>
  <c r="B3252" i="13"/>
  <c r="A3252" i="13"/>
  <c r="J3251" i="13"/>
  <c r="D3251" i="13"/>
  <c r="C3251" i="13"/>
  <c r="B3251" i="13"/>
  <c r="A3251" i="13"/>
  <c r="J3250" i="13"/>
  <c r="D3250" i="13"/>
  <c r="C3250" i="13"/>
  <c r="B3250" i="13"/>
  <c r="A3250" i="13"/>
  <c r="J3249" i="13"/>
  <c r="D3249" i="13"/>
  <c r="C3249" i="13"/>
  <c r="B3249" i="13"/>
  <c r="A3249" i="13"/>
  <c r="J3248" i="13"/>
  <c r="D3248" i="13"/>
  <c r="C3248" i="13"/>
  <c r="B3248" i="13"/>
  <c r="A3248" i="13"/>
  <c r="J3247" i="13"/>
  <c r="D3247" i="13"/>
  <c r="C3247" i="13"/>
  <c r="B3247" i="13"/>
  <c r="A3247" i="13"/>
  <c r="J3246" i="13"/>
  <c r="D3246" i="13"/>
  <c r="C3246" i="13"/>
  <c r="B3246" i="13"/>
  <c r="A3246" i="13"/>
  <c r="J3245" i="13"/>
  <c r="D3245" i="13"/>
  <c r="C3245" i="13"/>
  <c r="B3245" i="13"/>
  <c r="A3245" i="13"/>
  <c r="J3244" i="13"/>
  <c r="D3244" i="13"/>
  <c r="C3244" i="13"/>
  <c r="B3244" i="13"/>
  <c r="A3244" i="13"/>
  <c r="J3243" i="13"/>
  <c r="D3243" i="13"/>
  <c r="C3243" i="13"/>
  <c r="B3243" i="13"/>
  <c r="A3243" i="13"/>
  <c r="J3242" i="13"/>
  <c r="D3242" i="13"/>
  <c r="C3242" i="13"/>
  <c r="B3242" i="13"/>
  <c r="A3242" i="13"/>
  <c r="J3241" i="13"/>
  <c r="D3241" i="13"/>
  <c r="C3241" i="13"/>
  <c r="B3241" i="13"/>
  <c r="A3241" i="13"/>
  <c r="J3240" i="13"/>
  <c r="D3240" i="13"/>
  <c r="C3240" i="13"/>
  <c r="B3240" i="13"/>
  <c r="A3240" i="13"/>
  <c r="J3239" i="13"/>
  <c r="D3239" i="13"/>
  <c r="C3239" i="13"/>
  <c r="B3239" i="13"/>
  <c r="A3239" i="13"/>
  <c r="J3238" i="13"/>
  <c r="D3238" i="13"/>
  <c r="C3238" i="13"/>
  <c r="B3238" i="13"/>
  <c r="A3238" i="13"/>
  <c r="J3237" i="13"/>
  <c r="D3237" i="13"/>
  <c r="C3237" i="13"/>
  <c r="B3237" i="13"/>
  <c r="A3237" i="13"/>
  <c r="J3236" i="13"/>
  <c r="D3236" i="13"/>
  <c r="C3236" i="13"/>
  <c r="B3236" i="13"/>
  <c r="A3236" i="13"/>
  <c r="J3235" i="13"/>
  <c r="D3235" i="13"/>
  <c r="C3235" i="13"/>
  <c r="B3235" i="13"/>
  <c r="A3235" i="13"/>
  <c r="J3234" i="13"/>
  <c r="D3234" i="13"/>
  <c r="C3234" i="13"/>
  <c r="B3234" i="13"/>
  <c r="A3234" i="13"/>
  <c r="J3233" i="13"/>
  <c r="D3233" i="13"/>
  <c r="C3233" i="13"/>
  <c r="B3233" i="13"/>
  <c r="A3233" i="13"/>
  <c r="J3232" i="13"/>
  <c r="D3232" i="13"/>
  <c r="C3232" i="13"/>
  <c r="B3232" i="13"/>
  <c r="A3232" i="13"/>
  <c r="J3231" i="13"/>
  <c r="D3231" i="13"/>
  <c r="C3231" i="13"/>
  <c r="B3231" i="13"/>
  <c r="A3231" i="13"/>
  <c r="J3230" i="13"/>
  <c r="D3230" i="13"/>
  <c r="C3230" i="13"/>
  <c r="B3230" i="13"/>
  <c r="A3230" i="13"/>
  <c r="J3229" i="13"/>
  <c r="D3229" i="13"/>
  <c r="C3229" i="13"/>
  <c r="B3229" i="13"/>
  <c r="A3229" i="13"/>
  <c r="J3228" i="13"/>
  <c r="D3228" i="13"/>
  <c r="C3228" i="13"/>
  <c r="B3228" i="13"/>
  <c r="A3228" i="13"/>
  <c r="J3227" i="13"/>
  <c r="D3227" i="13"/>
  <c r="C3227" i="13"/>
  <c r="B3227" i="13"/>
  <c r="A3227" i="13"/>
  <c r="J3226" i="13"/>
  <c r="D3226" i="13"/>
  <c r="C3226" i="13"/>
  <c r="B3226" i="13"/>
  <c r="A3226" i="13"/>
  <c r="J3225" i="13"/>
  <c r="D3225" i="13"/>
  <c r="C3225" i="13"/>
  <c r="B3225" i="13"/>
  <c r="A3225" i="13"/>
  <c r="J3224" i="13"/>
  <c r="D3224" i="13"/>
  <c r="C3224" i="13"/>
  <c r="B3224" i="13"/>
  <c r="A3224" i="13"/>
  <c r="J3223" i="13"/>
  <c r="D3223" i="13"/>
  <c r="C3223" i="13"/>
  <c r="B3223" i="13"/>
  <c r="A3223" i="13"/>
  <c r="J3222" i="13"/>
  <c r="D3222" i="13"/>
  <c r="C3222" i="13"/>
  <c r="B3222" i="13"/>
  <c r="A3222" i="13"/>
  <c r="J3221" i="13"/>
  <c r="D3221" i="13"/>
  <c r="C3221" i="13"/>
  <c r="B3221" i="13"/>
  <c r="A3221" i="13"/>
  <c r="J3220" i="13"/>
  <c r="D3220" i="13"/>
  <c r="C3220" i="13"/>
  <c r="B3220" i="13"/>
  <c r="A3220" i="13"/>
  <c r="J3219" i="13"/>
  <c r="D3219" i="13"/>
  <c r="C3219" i="13"/>
  <c r="B3219" i="13"/>
  <c r="A3219" i="13"/>
  <c r="J3218" i="13"/>
  <c r="D3218" i="13"/>
  <c r="C3218" i="13"/>
  <c r="B3218" i="13"/>
  <c r="A3218" i="13"/>
  <c r="J3217" i="13"/>
  <c r="D3217" i="13"/>
  <c r="C3217" i="13"/>
  <c r="B3217" i="13"/>
  <c r="A3217" i="13"/>
  <c r="J3216" i="13"/>
  <c r="D3216" i="13"/>
  <c r="C3216" i="13"/>
  <c r="B3216" i="13"/>
  <c r="A3216" i="13"/>
  <c r="J3215" i="13"/>
  <c r="D3215" i="13"/>
  <c r="C3215" i="13"/>
  <c r="B3215" i="13"/>
  <c r="A3215" i="13"/>
  <c r="J3214" i="13"/>
  <c r="D3214" i="13"/>
  <c r="C3214" i="13"/>
  <c r="B3214" i="13"/>
  <c r="A3214" i="13"/>
  <c r="J3213" i="13"/>
  <c r="D3213" i="13"/>
  <c r="C3213" i="13"/>
  <c r="B3213" i="13"/>
  <c r="A3213" i="13"/>
  <c r="J3212" i="13"/>
  <c r="D3212" i="13"/>
  <c r="C3212" i="13"/>
  <c r="B3212" i="13"/>
  <c r="A3212" i="13"/>
  <c r="J3211" i="13"/>
  <c r="D3211" i="13"/>
  <c r="C3211" i="13"/>
  <c r="B3211" i="13"/>
  <c r="A3211" i="13"/>
  <c r="J3210" i="13"/>
  <c r="D3210" i="13"/>
  <c r="C3210" i="13"/>
  <c r="B3210" i="13"/>
  <c r="A3210" i="13"/>
  <c r="J3209" i="13"/>
  <c r="D3209" i="13"/>
  <c r="C3209" i="13"/>
  <c r="B3209" i="13"/>
  <c r="A3209" i="13"/>
  <c r="J3208" i="13"/>
  <c r="D3208" i="13"/>
  <c r="C3208" i="13"/>
  <c r="B3208" i="13"/>
  <c r="A3208" i="13"/>
  <c r="J3207" i="13"/>
  <c r="D3207" i="13"/>
  <c r="C3207" i="13"/>
  <c r="B3207" i="13"/>
  <c r="A3207" i="13"/>
  <c r="J3206" i="13"/>
  <c r="D3206" i="13"/>
  <c r="C3206" i="13"/>
  <c r="B3206" i="13"/>
  <c r="A3206" i="13"/>
  <c r="J3205" i="13"/>
  <c r="D3205" i="13"/>
  <c r="C3205" i="13"/>
  <c r="B3205" i="13"/>
  <c r="A3205" i="13"/>
  <c r="J3204" i="13"/>
  <c r="D3204" i="13"/>
  <c r="C3204" i="13"/>
  <c r="B3204" i="13"/>
  <c r="A3204" i="13"/>
  <c r="J3203" i="13"/>
  <c r="D3203" i="13"/>
  <c r="C3203" i="13"/>
  <c r="B3203" i="13"/>
  <c r="A3203" i="13"/>
  <c r="J3202" i="13"/>
  <c r="D3202" i="13"/>
  <c r="C3202" i="13"/>
  <c r="B3202" i="13"/>
  <c r="A3202" i="13"/>
  <c r="J3201" i="13"/>
  <c r="D3201" i="13"/>
  <c r="C3201" i="13"/>
  <c r="B3201" i="13"/>
  <c r="A3201" i="13"/>
  <c r="J3200" i="13"/>
  <c r="D3200" i="13"/>
  <c r="C3200" i="13"/>
  <c r="B3200" i="13"/>
  <c r="A3200" i="13"/>
  <c r="J3199" i="13"/>
  <c r="D3199" i="13"/>
  <c r="C3199" i="13"/>
  <c r="B3199" i="13"/>
  <c r="A3199" i="13"/>
  <c r="J3198" i="13"/>
  <c r="D3198" i="13"/>
  <c r="C3198" i="13"/>
  <c r="B3198" i="13"/>
  <c r="A3198" i="13"/>
  <c r="J3197" i="13"/>
  <c r="D3197" i="13"/>
  <c r="C3197" i="13"/>
  <c r="B3197" i="13"/>
  <c r="A3197" i="13"/>
  <c r="J3196" i="13"/>
  <c r="D3196" i="13"/>
  <c r="C3196" i="13"/>
  <c r="B3196" i="13"/>
  <c r="A3196" i="13"/>
  <c r="J3195" i="13"/>
  <c r="D3195" i="13"/>
  <c r="C3195" i="13"/>
  <c r="B3195" i="13"/>
  <c r="A3195" i="13"/>
  <c r="J3194" i="13"/>
  <c r="D3194" i="13"/>
  <c r="C3194" i="13"/>
  <c r="B3194" i="13"/>
  <c r="A3194" i="13"/>
  <c r="J3193" i="13"/>
  <c r="D3193" i="13"/>
  <c r="C3193" i="13"/>
  <c r="B3193" i="13"/>
  <c r="A3193" i="13"/>
  <c r="J3192" i="13"/>
  <c r="D3192" i="13"/>
  <c r="C3192" i="13"/>
  <c r="B3192" i="13"/>
  <c r="A3192" i="13"/>
  <c r="J3191" i="13"/>
  <c r="D3191" i="13"/>
  <c r="C3191" i="13"/>
  <c r="B3191" i="13"/>
  <c r="A3191" i="13"/>
  <c r="J3190" i="13"/>
  <c r="D3190" i="13"/>
  <c r="C3190" i="13"/>
  <c r="B3190" i="13"/>
  <c r="A3190" i="13"/>
  <c r="J3189" i="13"/>
  <c r="D3189" i="13"/>
  <c r="C3189" i="13"/>
  <c r="B3189" i="13"/>
  <c r="A3189" i="13"/>
  <c r="J3188" i="13"/>
  <c r="D3188" i="13"/>
  <c r="C3188" i="13"/>
  <c r="B3188" i="13"/>
  <c r="A3188" i="13"/>
  <c r="J3187" i="13"/>
  <c r="D3187" i="13"/>
  <c r="C3187" i="13"/>
  <c r="B3187" i="13"/>
  <c r="A3187" i="13"/>
  <c r="J3186" i="13"/>
  <c r="D3186" i="13"/>
  <c r="C3186" i="13"/>
  <c r="B3186" i="13"/>
  <c r="A3186" i="13"/>
  <c r="J3185" i="13"/>
  <c r="D3185" i="13"/>
  <c r="C3185" i="13"/>
  <c r="B3185" i="13"/>
  <c r="A3185" i="13"/>
  <c r="J3184" i="13"/>
  <c r="D3184" i="13"/>
  <c r="C3184" i="13"/>
  <c r="B3184" i="13"/>
  <c r="A3184" i="13"/>
  <c r="J3183" i="13"/>
  <c r="D3183" i="13"/>
  <c r="C3183" i="13"/>
  <c r="B3183" i="13"/>
  <c r="A3183" i="13"/>
  <c r="J3182" i="13"/>
  <c r="D3182" i="13"/>
  <c r="C3182" i="13"/>
  <c r="B3182" i="13"/>
  <c r="A3182" i="13"/>
  <c r="J3181" i="13"/>
  <c r="D3181" i="13"/>
  <c r="C3181" i="13"/>
  <c r="B3181" i="13"/>
  <c r="A3181" i="13"/>
  <c r="J3180" i="13"/>
  <c r="D3180" i="13"/>
  <c r="C3180" i="13"/>
  <c r="B3180" i="13"/>
  <c r="A3180" i="13"/>
  <c r="J3179" i="13"/>
  <c r="D3179" i="13"/>
  <c r="C3179" i="13"/>
  <c r="B3179" i="13"/>
  <c r="A3179" i="13"/>
  <c r="J3178" i="13"/>
  <c r="D3178" i="13"/>
  <c r="C3178" i="13"/>
  <c r="B3178" i="13"/>
  <c r="A3178" i="13"/>
  <c r="J3177" i="13"/>
  <c r="D3177" i="13"/>
  <c r="C3177" i="13"/>
  <c r="B3177" i="13"/>
  <c r="A3177" i="13"/>
  <c r="J3176" i="13"/>
  <c r="D3176" i="13"/>
  <c r="C3176" i="13"/>
  <c r="B3176" i="13"/>
  <c r="A3176" i="13"/>
  <c r="J3175" i="13"/>
  <c r="D3175" i="13"/>
  <c r="C3175" i="13"/>
  <c r="B3175" i="13"/>
  <c r="A3175" i="13"/>
  <c r="J3174" i="13"/>
  <c r="D3174" i="13"/>
  <c r="C3174" i="13"/>
  <c r="B3174" i="13"/>
  <c r="A3174" i="13"/>
  <c r="J3173" i="13"/>
  <c r="D3173" i="13"/>
  <c r="C3173" i="13"/>
  <c r="B3173" i="13"/>
  <c r="A3173" i="13"/>
  <c r="J3172" i="13"/>
  <c r="D3172" i="13"/>
  <c r="C3172" i="13"/>
  <c r="B3172" i="13"/>
  <c r="A3172" i="13"/>
  <c r="J3171" i="13"/>
  <c r="D3171" i="13"/>
  <c r="C3171" i="13"/>
  <c r="B3171" i="13"/>
  <c r="A3171" i="13"/>
  <c r="J3170" i="13"/>
  <c r="D3170" i="13"/>
  <c r="C3170" i="13"/>
  <c r="B3170" i="13"/>
  <c r="A3170" i="13"/>
  <c r="J3169" i="13"/>
  <c r="D3169" i="13"/>
  <c r="C3169" i="13"/>
  <c r="B3169" i="13"/>
  <c r="A3169" i="13"/>
  <c r="J3168" i="13"/>
  <c r="D3168" i="13"/>
  <c r="C3168" i="13"/>
  <c r="B3168" i="13"/>
  <c r="A3168" i="13"/>
  <c r="J3167" i="13"/>
  <c r="D3167" i="13"/>
  <c r="C3167" i="13"/>
  <c r="B3167" i="13"/>
  <c r="A3167" i="13"/>
  <c r="J3166" i="13"/>
  <c r="D3166" i="13"/>
  <c r="C3166" i="13"/>
  <c r="B3166" i="13"/>
  <c r="A3166" i="13"/>
  <c r="J3165" i="13"/>
  <c r="D3165" i="13"/>
  <c r="C3165" i="13"/>
  <c r="B3165" i="13"/>
  <c r="A3165" i="13"/>
  <c r="J3164" i="13"/>
  <c r="D3164" i="13"/>
  <c r="C3164" i="13"/>
  <c r="B3164" i="13"/>
  <c r="A3164" i="13"/>
  <c r="J3163" i="13"/>
  <c r="D3163" i="13"/>
  <c r="C3163" i="13"/>
  <c r="B3163" i="13"/>
  <c r="A3163" i="13"/>
  <c r="J3162" i="13"/>
  <c r="D3162" i="13"/>
  <c r="C3162" i="13"/>
  <c r="B3162" i="13"/>
  <c r="A3162" i="13"/>
  <c r="J3161" i="13"/>
  <c r="D3161" i="13"/>
  <c r="C3161" i="13"/>
  <c r="B3161" i="13"/>
  <c r="A3161" i="13"/>
  <c r="J3160" i="13"/>
  <c r="D3160" i="13"/>
  <c r="C3160" i="13"/>
  <c r="B3160" i="13"/>
  <c r="A3160" i="13"/>
  <c r="J3159" i="13"/>
  <c r="D3159" i="13"/>
  <c r="C3159" i="13"/>
  <c r="B3159" i="13"/>
  <c r="A3159" i="13"/>
  <c r="J3158" i="13"/>
  <c r="D3158" i="13"/>
  <c r="C3158" i="13"/>
  <c r="B3158" i="13"/>
  <c r="A3158" i="13"/>
  <c r="J3157" i="13"/>
  <c r="D3157" i="13"/>
  <c r="C3157" i="13"/>
  <c r="B3157" i="13"/>
  <c r="A3157" i="13"/>
  <c r="J3156" i="13"/>
  <c r="D3156" i="13"/>
  <c r="C3156" i="13"/>
  <c r="B3156" i="13"/>
  <c r="A3156" i="13"/>
  <c r="J3155" i="13"/>
  <c r="D3155" i="13"/>
  <c r="C3155" i="13"/>
  <c r="B3155" i="13"/>
  <c r="A3155" i="13"/>
  <c r="J3154" i="13"/>
  <c r="D3154" i="13"/>
  <c r="C3154" i="13"/>
  <c r="B3154" i="13"/>
  <c r="A3154" i="13"/>
  <c r="J3153" i="13"/>
  <c r="D3153" i="13"/>
  <c r="C3153" i="13"/>
  <c r="B3153" i="13"/>
  <c r="A3153" i="13"/>
  <c r="J3152" i="13"/>
  <c r="D3152" i="13"/>
  <c r="C3152" i="13"/>
  <c r="B3152" i="13"/>
  <c r="A3152" i="13"/>
  <c r="J3151" i="13"/>
  <c r="D3151" i="13"/>
  <c r="C3151" i="13"/>
  <c r="B3151" i="13"/>
  <c r="A3151" i="13"/>
  <c r="J3150" i="13"/>
  <c r="D3150" i="13"/>
  <c r="C3150" i="13"/>
  <c r="B3150" i="13"/>
  <c r="A3150" i="13"/>
  <c r="J3149" i="13"/>
  <c r="D3149" i="13"/>
  <c r="C3149" i="13"/>
  <c r="B3149" i="13"/>
  <c r="A3149" i="13"/>
  <c r="J3148" i="13"/>
  <c r="D3148" i="13"/>
  <c r="C3148" i="13"/>
  <c r="B3148" i="13"/>
  <c r="A3148" i="13"/>
  <c r="J3147" i="13"/>
  <c r="D3147" i="13"/>
  <c r="C3147" i="13"/>
  <c r="B3147" i="13"/>
  <c r="A3147" i="13"/>
  <c r="J3146" i="13"/>
  <c r="D3146" i="13"/>
  <c r="C3146" i="13"/>
  <c r="B3146" i="13"/>
  <c r="A3146" i="13"/>
  <c r="J3145" i="13"/>
  <c r="D3145" i="13"/>
  <c r="C3145" i="13"/>
  <c r="B3145" i="13"/>
  <c r="A3145" i="13"/>
  <c r="J3144" i="13"/>
  <c r="D3144" i="13"/>
  <c r="C3144" i="13"/>
  <c r="B3144" i="13"/>
  <c r="A3144" i="13"/>
  <c r="J3143" i="13"/>
  <c r="D3143" i="13"/>
  <c r="C3143" i="13"/>
  <c r="B3143" i="13"/>
  <c r="A3143" i="13"/>
  <c r="J3142" i="13"/>
  <c r="D3142" i="13"/>
  <c r="C3142" i="13"/>
  <c r="B3142" i="13"/>
  <c r="A3142" i="13"/>
  <c r="J3141" i="13"/>
  <c r="D3141" i="13"/>
  <c r="C3141" i="13"/>
  <c r="B3141" i="13"/>
  <c r="A3141" i="13"/>
  <c r="J3140" i="13"/>
  <c r="D3140" i="13"/>
  <c r="C3140" i="13"/>
  <c r="B3140" i="13"/>
  <c r="A3140" i="13"/>
  <c r="J3139" i="13"/>
  <c r="D3139" i="13"/>
  <c r="C3139" i="13"/>
  <c r="B3139" i="13"/>
  <c r="A3139" i="13"/>
  <c r="J3138" i="13"/>
  <c r="D3138" i="13"/>
  <c r="C3138" i="13"/>
  <c r="B3138" i="13"/>
  <c r="A3138" i="13"/>
  <c r="J3137" i="13"/>
  <c r="D3137" i="13"/>
  <c r="C3137" i="13"/>
  <c r="B3137" i="13"/>
  <c r="A3137" i="13"/>
  <c r="J3136" i="13"/>
  <c r="D3136" i="13"/>
  <c r="C3136" i="13"/>
  <c r="B3136" i="13"/>
  <c r="A3136" i="13"/>
  <c r="J3135" i="13"/>
  <c r="D3135" i="13"/>
  <c r="C3135" i="13"/>
  <c r="B3135" i="13"/>
  <c r="A3135" i="13"/>
  <c r="J3134" i="13"/>
  <c r="D3134" i="13"/>
  <c r="C3134" i="13"/>
  <c r="B3134" i="13"/>
  <c r="A3134" i="13"/>
  <c r="J3133" i="13"/>
  <c r="D3133" i="13"/>
  <c r="C3133" i="13"/>
  <c r="B3133" i="13"/>
  <c r="A3133" i="13"/>
  <c r="J3132" i="13"/>
  <c r="D3132" i="13"/>
  <c r="C3132" i="13"/>
  <c r="B3132" i="13"/>
  <c r="A3132" i="13"/>
  <c r="J3131" i="13"/>
  <c r="D3131" i="13"/>
  <c r="C3131" i="13"/>
  <c r="B3131" i="13"/>
  <c r="A3131" i="13"/>
  <c r="J3130" i="13"/>
  <c r="D3130" i="13"/>
  <c r="C3130" i="13"/>
  <c r="B3130" i="13"/>
  <c r="A3130" i="13"/>
  <c r="J3129" i="13"/>
  <c r="D3129" i="13"/>
  <c r="C3129" i="13"/>
  <c r="B3129" i="13"/>
  <c r="A3129" i="13"/>
  <c r="J3128" i="13"/>
  <c r="D3128" i="13"/>
  <c r="C3128" i="13"/>
  <c r="B3128" i="13"/>
  <c r="A3128" i="13"/>
  <c r="J3127" i="13"/>
  <c r="D3127" i="13"/>
  <c r="C3127" i="13"/>
  <c r="B3127" i="13"/>
  <c r="A3127" i="13"/>
  <c r="J3126" i="13"/>
  <c r="D3126" i="13"/>
  <c r="C3126" i="13"/>
  <c r="B3126" i="13"/>
  <c r="A3126" i="13"/>
  <c r="J3125" i="13"/>
  <c r="D3125" i="13"/>
  <c r="C3125" i="13"/>
  <c r="B3125" i="13"/>
  <c r="A3125" i="13"/>
  <c r="J3124" i="13"/>
  <c r="D3124" i="13"/>
  <c r="C3124" i="13"/>
  <c r="B3124" i="13"/>
  <c r="A3124" i="13"/>
  <c r="J3123" i="13"/>
  <c r="D3123" i="13"/>
  <c r="C3123" i="13"/>
  <c r="B3123" i="13"/>
  <c r="A3123" i="13"/>
  <c r="J3122" i="13"/>
  <c r="D3122" i="13"/>
  <c r="C3122" i="13"/>
  <c r="B3122" i="13"/>
  <c r="A3122" i="13"/>
  <c r="J3121" i="13"/>
  <c r="D3121" i="13"/>
  <c r="C3121" i="13"/>
  <c r="B3121" i="13"/>
  <c r="A3121" i="13"/>
  <c r="J3120" i="13"/>
  <c r="D3120" i="13"/>
  <c r="C3120" i="13"/>
  <c r="B3120" i="13"/>
  <c r="A3120" i="13"/>
  <c r="J3119" i="13"/>
  <c r="D3119" i="13"/>
  <c r="C3119" i="13"/>
  <c r="B3119" i="13"/>
  <c r="A3119" i="13"/>
  <c r="J3118" i="13"/>
  <c r="D3118" i="13"/>
  <c r="C3118" i="13"/>
  <c r="B3118" i="13"/>
  <c r="A3118" i="13"/>
  <c r="J3117" i="13"/>
  <c r="D3117" i="13"/>
  <c r="C3117" i="13"/>
  <c r="B3117" i="13"/>
  <c r="A3117" i="13"/>
  <c r="J3116" i="13"/>
  <c r="D3116" i="13"/>
  <c r="C3116" i="13"/>
  <c r="B3116" i="13"/>
  <c r="A3116" i="13"/>
  <c r="J3115" i="13"/>
  <c r="D3115" i="13"/>
  <c r="C3115" i="13"/>
  <c r="B3115" i="13"/>
  <c r="A3115" i="13"/>
  <c r="J3114" i="13"/>
  <c r="D3114" i="13"/>
  <c r="C3114" i="13"/>
  <c r="B3114" i="13"/>
  <c r="A3114" i="13"/>
  <c r="J3113" i="13"/>
  <c r="D3113" i="13"/>
  <c r="C3113" i="13"/>
  <c r="B3113" i="13"/>
  <c r="A3113" i="13"/>
  <c r="J3112" i="13"/>
  <c r="D3112" i="13"/>
  <c r="C3112" i="13"/>
  <c r="B3112" i="13"/>
  <c r="A3112" i="13"/>
  <c r="J3111" i="13"/>
  <c r="D3111" i="13"/>
  <c r="C3111" i="13"/>
  <c r="B3111" i="13"/>
  <c r="A3111" i="13"/>
  <c r="J3110" i="13"/>
  <c r="D3110" i="13"/>
  <c r="C3110" i="13"/>
  <c r="B3110" i="13"/>
  <c r="A3110" i="13"/>
  <c r="J3109" i="13"/>
  <c r="D3109" i="13"/>
  <c r="C3109" i="13"/>
  <c r="B3109" i="13"/>
  <c r="A3109" i="13"/>
  <c r="J3108" i="13"/>
  <c r="D3108" i="13"/>
  <c r="C3108" i="13"/>
  <c r="B3108" i="13"/>
  <c r="A3108" i="13"/>
  <c r="J3107" i="13"/>
  <c r="D3107" i="13"/>
  <c r="C3107" i="13"/>
  <c r="B3107" i="13"/>
  <c r="A3107" i="13"/>
  <c r="J3106" i="13"/>
  <c r="D3106" i="13"/>
  <c r="C3106" i="13"/>
  <c r="B3106" i="13"/>
  <c r="A3106" i="13"/>
  <c r="J3105" i="13"/>
  <c r="D3105" i="13"/>
  <c r="C3105" i="13"/>
  <c r="B3105" i="13"/>
  <c r="A3105" i="13"/>
  <c r="J3104" i="13"/>
  <c r="D3104" i="13"/>
  <c r="C3104" i="13"/>
  <c r="B3104" i="13"/>
  <c r="A3104" i="13"/>
  <c r="J3103" i="13"/>
  <c r="D3103" i="13"/>
  <c r="C3103" i="13"/>
  <c r="B3103" i="13"/>
  <c r="A3103" i="13"/>
  <c r="J3102" i="13"/>
  <c r="D3102" i="13"/>
  <c r="C3102" i="13"/>
  <c r="B3102" i="13"/>
  <c r="A3102" i="13"/>
  <c r="J3101" i="13"/>
  <c r="D3101" i="13"/>
  <c r="C3101" i="13"/>
  <c r="B3101" i="13"/>
  <c r="A3101" i="13"/>
  <c r="J3100" i="13"/>
  <c r="D3100" i="13"/>
  <c r="C3100" i="13"/>
  <c r="B3100" i="13"/>
  <c r="A3100" i="13"/>
  <c r="J3099" i="13"/>
  <c r="D3099" i="13"/>
  <c r="C3099" i="13"/>
  <c r="B3099" i="13"/>
  <c r="A3099" i="13"/>
  <c r="J3098" i="13"/>
  <c r="D3098" i="13"/>
  <c r="C3098" i="13"/>
  <c r="B3098" i="13"/>
  <c r="A3098" i="13"/>
  <c r="J3097" i="13"/>
  <c r="D3097" i="13"/>
  <c r="C3097" i="13"/>
  <c r="B3097" i="13"/>
  <c r="A3097" i="13"/>
  <c r="J3096" i="13"/>
  <c r="D3096" i="13"/>
  <c r="C3096" i="13"/>
  <c r="B3096" i="13"/>
  <c r="A3096" i="13"/>
  <c r="J3095" i="13"/>
  <c r="D3095" i="13"/>
  <c r="C3095" i="13"/>
  <c r="B3095" i="13"/>
  <c r="A3095" i="13"/>
  <c r="J3094" i="13"/>
  <c r="D3094" i="13"/>
  <c r="C3094" i="13"/>
  <c r="B3094" i="13"/>
  <c r="A3094" i="13"/>
  <c r="J3093" i="13"/>
  <c r="D3093" i="13"/>
  <c r="C3093" i="13"/>
  <c r="B3093" i="13"/>
  <c r="A3093" i="13"/>
  <c r="J3092" i="13"/>
  <c r="D3092" i="13"/>
  <c r="C3092" i="13"/>
  <c r="B3092" i="13"/>
  <c r="A3092" i="13"/>
  <c r="J3091" i="13"/>
  <c r="D3091" i="13"/>
  <c r="C3091" i="13"/>
  <c r="B3091" i="13"/>
  <c r="A3091" i="13"/>
  <c r="J3090" i="13"/>
  <c r="D3090" i="13"/>
  <c r="C3090" i="13"/>
  <c r="B3090" i="13"/>
  <c r="A3090" i="13"/>
  <c r="J3089" i="13"/>
  <c r="D3089" i="13"/>
  <c r="C3089" i="13"/>
  <c r="B3089" i="13"/>
  <c r="A3089" i="13"/>
  <c r="J3088" i="13"/>
  <c r="D3088" i="13"/>
  <c r="C3088" i="13"/>
  <c r="B3088" i="13"/>
  <c r="A3088" i="13"/>
  <c r="J3087" i="13"/>
  <c r="D3087" i="13"/>
  <c r="C3087" i="13"/>
  <c r="B3087" i="13"/>
  <c r="A3087" i="13"/>
  <c r="J3086" i="13"/>
  <c r="D3086" i="13"/>
  <c r="C3086" i="13"/>
  <c r="B3086" i="13"/>
  <c r="A3086" i="13"/>
  <c r="J3085" i="13"/>
  <c r="D3085" i="13"/>
  <c r="C3085" i="13"/>
  <c r="B3085" i="13"/>
  <c r="A3085" i="13"/>
  <c r="J3084" i="13"/>
  <c r="D3084" i="13"/>
  <c r="C3084" i="13"/>
  <c r="B3084" i="13"/>
  <c r="A3084" i="13"/>
  <c r="J3083" i="13"/>
  <c r="D3083" i="13"/>
  <c r="C3083" i="13"/>
  <c r="B3083" i="13"/>
  <c r="A3083" i="13"/>
  <c r="J3082" i="13"/>
  <c r="D3082" i="13"/>
  <c r="C3082" i="13"/>
  <c r="B3082" i="13"/>
  <c r="A3082" i="13"/>
  <c r="J3081" i="13"/>
  <c r="D3081" i="13"/>
  <c r="C3081" i="13"/>
  <c r="B3081" i="13"/>
  <c r="A3081" i="13"/>
  <c r="J3080" i="13"/>
  <c r="D3080" i="13"/>
  <c r="C3080" i="13"/>
  <c r="B3080" i="13"/>
  <c r="A3080" i="13"/>
  <c r="J3079" i="13"/>
  <c r="D3079" i="13"/>
  <c r="C3079" i="13"/>
  <c r="B3079" i="13"/>
  <c r="A3079" i="13"/>
  <c r="J3078" i="13"/>
  <c r="D3078" i="13"/>
  <c r="C3078" i="13"/>
  <c r="B3078" i="13"/>
  <c r="A3078" i="13"/>
  <c r="J3077" i="13"/>
  <c r="D3077" i="13"/>
  <c r="C3077" i="13"/>
  <c r="B3077" i="13"/>
  <c r="A3077" i="13"/>
  <c r="J3076" i="13"/>
  <c r="D3076" i="13"/>
  <c r="C3076" i="13"/>
  <c r="B3076" i="13"/>
  <c r="A3076" i="13"/>
  <c r="J3075" i="13"/>
  <c r="D3075" i="13"/>
  <c r="C3075" i="13"/>
  <c r="B3075" i="13"/>
  <c r="A3075" i="13"/>
  <c r="J3074" i="13"/>
  <c r="D3074" i="13"/>
  <c r="C3074" i="13"/>
  <c r="B3074" i="13"/>
  <c r="A3074" i="13"/>
  <c r="J3073" i="13"/>
  <c r="D3073" i="13"/>
  <c r="C3073" i="13"/>
  <c r="B3073" i="13"/>
  <c r="A3073" i="13"/>
  <c r="J3072" i="13"/>
  <c r="D3072" i="13"/>
  <c r="C3072" i="13"/>
  <c r="B3072" i="13"/>
  <c r="A3072" i="13"/>
  <c r="J3071" i="13"/>
  <c r="D3071" i="13"/>
  <c r="C3071" i="13"/>
  <c r="B3071" i="13"/>
  <c r="A3071" i="13"/>
  <c r="J3070" i="13"/>
  <c r="D3070" i="13"/>
  <c r="C3070" i="13"/>
  <c r="B3070" i="13"/>
  <c r="A3070" i="13"/>
  <c r="J3069" i="13"/>
  <c r="D3069" i="13"/>
  <c r="C3069" i="13"/>
  <c r="B3069" i="13"/>
  <c r="A3069" i="13"/>
  <c r="J3068" i="13"/>
  <c r="D3068" i="13"/>
  <c r="C3068" i="13"/>
  <c r="B3068" i="13"/>
  <c r="A3068" i="13"/>
  <c r="J3067" i="13"/>
  <c r="D3067" i="13"/>
  <c r="C3067" i="13"/>
  <c r="B3067" i="13"/>
  <c r="A3067" i="13"/>
  <c r="J3066" i="13"/>
  <c r="D3066" i="13"/>
  <c r="C3066" i="13"/>
  <c r="B3066" i="13"/>
  <c r="A3066" i="13"/>
  <c r="J3065" i="13"/>
  <c r="D3065" i="13"/>
  <c r="C3065" i="13"/>
  <c r="B3065" i="13"/>
  <c r="A3065" i="13"/>
  <c r="J3064" i="13"/>
  <c r="D3064" i="13"/>
  <c r="C3064" i="13"/>
  <c r="B3064" i="13"/>
  <c r="A3064" i="13"/>
  <c r="J3063" i="13"/>
  <c r="D3063" i="13"/>
  <c r="C3063" i="13"/>
  <c r="B3063" i="13"/>
  <c r="A3063" i="13"/>
  <c r="J3062" i="13"/>
  <c r="D3062" i="13"/>
  <c r="C3062" i="13"/>
  <c r="B3062" i="13"/>
  <c r="A3062" i="13"/>
  <c r="J3061" i="13"/>
  <c r="D3061" i="13"/>
  <c r="C3061" i="13"/>
  <c r="B3061" i="13"/>
  <c r="A3061" i="13"/>
  <c r="J3060" i="13"/>
  <c r="D3060" i="13"/>
  <c r="C3060" i="13"/>
  <c r="B3060" i="13"/>
  <c r="A3060" i="13"/>
  <c r="J3059" i="13"/>
  <c r="D3059" i="13"/>
  <c r="C3059" i="13"/>
  <c r="B3059" i="13"/>
  <c r="A3059" i="13"/>
  <c r="J3058" i="13"/>
  <c r="D3058" i="13"/>
  <c r="C3058" i="13"/>
  <c r="B3058" i="13"/>
  <c r="A3058" i="13"/>
  <c r="J3057" i="13"/>
  <c r="D3057" i="13"/>
  <c r="C3057" i="13"/>
  <c r="B3057" i="13"/>
  <c r="A3057" i="13"/>
  <c r="J3056" i="13"/>
  <c r="D3056" i="13"/>
  <c r="C3056" i="13"/>
  <c r="B3056" i="13"/>
  <c r="A3056" i="13"/>
  <c r="J3055" i="13"/>
  <c r="D3055" i="13"/>
  <c r="C3055" i="13"/>
  <c r="B3055" i="13"/>
  <c r="A3055" i="13"/>
  <c r="J3054" i="13"/>
  <c r="D3054" i="13"/>
  <c r="C3054" i="13"/>
  <c r="B3054" i="13"/>
  <c r="A3054" i="13"/>
  <c r="J3053" i="13"/>
  <c r="D3053" i="13"/>
  <c r="C3053" i="13"/>
  <c r="B3053" i="13"/>
  <c r="A3053" i="13"/>
  <c r="J3052" i="13"/>
  <c r="D3052" i="13"/>
  <c r="C3052" i="13"/>
  <c r="B3052" i="13"/>
  <c r="A3052" i="13"/>
  <c r="J3051" i="13"/>
  <c r="D3051" i="13"/>
  <c r="C3051" i="13"/>
  <c r="B3051" i="13"/>
  <c r="A3051" i="13"/>
  <c r="J3050" i="13"/>
  <c r="D3050" i="13"/>
  <c r="C3050" i="13"/>
  <c r="B3050" i="13"/>
  <c r="A3050" i="13"/>
  <c r="J3049" i="13"/>
  <c r="D3049" i="13"/>
  <c r="C3049" i="13"/>
  <c r="B3049" i="13"/>
  <c r="A3049" i="13"/>
  <c r="J3048" i="13"/>
  <c r="D3048" i="13"/>
  <c r="C3048" i="13"/>
  <c r="B3048" i="13"/>
  <c r="A3048" i="13"/>
  <c r="J3047" i="13"/>
  <c r="D3047" i="13"/>
  <c r="C3047" i="13"/>
  <c r="B3047" i="13"/>
  <c r="A3047" i="13"/>
  <c r="J3046" i="13"/>
  <c r="D3046" i="13"/>
  <c r="C3046" i="13"/>
  <c r="B3046" i="13"/>
  <c r="A3046" i="13"/>
  <c r="J3045" i="13"/>
  <c r="D3045" i="13"/>
  <c r="C3045" i="13"/>
  <c r="B3045" i="13"/>
  <c r="A3045" i="13"/>
  <c r="J3044" i="13"/>
  <c r="D3044" i="13"/>
  <c r="C3044" i="13"/>
  <c r="B3044" i="13"/>
  <c r="A3044" i="13"/>
  <c r="J3043" i="13"/>
  <c r="D3043" i="13"/>
  <c r="C3043" i="13"/>
  <c r="B3043" i="13"/>
  <c r="A3043" i="13"/>
  <c r="J3042" i="13"/>
  <c r="D3042" i="13"/>
  <c r="C3042" i="13"/>
  <c r="B3042" i="13"/>
  <c r="A3042" i="13"/>
  <c r="J3041" i="13"/>
  <c r="D3041" i="13"/>
  <c r="C3041" i="13"/>
  <c r="B3041" i="13"/>
  <c r="A3041" i="13"/>
  <c r="J3040" i="13"/>
  <c r="D3040" i="13"/>
  <c r="C3040" i="13"/>
  <c r="B3040" i="13"/>
  <c r="A3040" i="13"/>
  <c r="J3039" i="13"/>
  <c r="D3039" i="13"/>
  <c r="C3039" i="13"/>
  <c r="B3039" i="13"/>
  <c r="A3039" i="13"/>
  <c r="J3038" i="13"/>
  <c r="D3038" i="13"/>
  <c r="C3038" i="13"/>
  <c r="B3038" i="13"/>
  <c r="A3038" i="13"/>
  <c r="J3037" i="13"/>
  <c r="D3037" i="13"/>
  <c r="C3037" i="13"/>
  <c r="B3037" i="13"/>
  <c r="A3037" i="13"/>
  <c r="J3036" i="13"/>
  <c r="D3036" i="13"/>
  <c r="C3036" i="13"/>
  <c r="B3036" i="13"/>
  <c r="A3036" i="13"/>
  <c r="J3035" i="13"/>
  <c r="D3035" i="13"/>
  <c r="C3035" i="13"/>
  <c r="B3035" i="13"/>
  <c r="A3035" i="13"/>
  <c r="J3034" i="13"/>
  <c r="D3034" i="13"/>
  <c r="C3034" i="13"/>
  <c r="B3034" i="13"/>
  <c r="A3034" i="13"/>
  <c r="J3033" i="13"/>
  <c r="D3033" i="13"/>
  <c r="C3033" i="13"/>
  <c r="B3033" i="13"/>
  <c r="A3033" i="13"/>
  <c r="J3032" i="13"/>
  <c r="D3032" i="13"/>
  <c r="C3032" i="13"/>
  <c r="B3032" i="13"/>
  <c r="A3032" i="13"/>
  <c r="J3031" i="13"/>
  <c r="D3031" i="13"/>
  <c r="C3031" i="13"/>
  <c r="B3031" i="13"/>
  <c r="A3031" i="13"/>
  <c r="J3030" i="13"/>
  <c r="D3030" i="13"/>
  <c r="C3030" i="13"/>
  <c r="B3030" i="13"/>
  <c r="A3030" i="13"/>
  <c r="J3029" i="13"/>
  <c r="D3029" i="13"/>
  <c r="C3029" i="13"/>
  <c r="B3029" i="13"/>
  <c r="A3029" i="13"/>
  <c r="J3028" i="13"/>
  <c r="D3028" i="13"/>
  <c r="C3028" i="13"/>
  <c r="B3028" i="13"/>
  <c r="A3028" i="13"/>
  <c r="J3027" i="13"/>
  <c r="D3027" i="13"/>
  <c r="C3027" i="13"/>
  <c r="B3027" i="13"/>
  <c r="A3027" i="13"/>
  <c r="J3026" i="13"/>
  <c r="D3026" i="13"/>
  <c r="C3026" i="13"/>
  <c r="B3026" i="13"/>
  <c r="A3026" i="13"/>
  <c r="J3025" i="13"/>
  <c r="D3025" i="13"/>
  <c r="C3025" i="13"/>
  <c r="B3025" i="13"/>
  <c r="A3025" i="13"/>
  <c r="J3024" i="13"/>
  <c r="D3024" i="13"/>
  <c r="C3024" i="13"/>
  <c r="B3024" i="13"/>
  <c r="A3024" i="13"/>
  <c r="J3023" i="13"/>
  <c r="D3023" i="13"/>
  <c r="C3023" i="13"/>
  <c r="B3023" i="13"/>
  <c r="A3023" i="13"/>
  <c r="J3022" i="13"/>
  <c r="D3022" i="13"/>
  <c r="C3022" i="13"/>
  <c r="B3022" i="13"/>
  <c r="A3022" i="13"/>
  <c r="J3021" i="13"/>
  <c r="D3021" i="13"/>
  <c r="C3021" i="13"/>
  <c r="B3021" i="13"/>
  <c r="A3021" i="13"/>
  <c r="J3020" i="13"/>
  <c r="D3020" i="13"/>
  <c r="C3020" i="13"/>
  <c r="B3020" i="13"/>
  <c r="A3020" i="13"/>
  <c r="J3019" i="13"/>
  <c r="D3019" i="13"/>
  <c r="C3019" i="13"/>
  <c r="B3019" i="13"/>
  <c r="A3019" i="13"/>
  <c r="J3018" i="13"/>
  <c r="D3018" i="13"/>
  <c r="C3018" i="13"/>
  <c r="B3018" i="13"/>
  <c r="A3018" i="13"/>
  <c r="J3017" i="13"/>
  <c r="D3017" i="13"/>
  <c r="C3017" i="13"/>
  <c r="B3017" i="13"/>
  <c r="A3017" i="13"/>
  <c r="J3016" i="13"/>
  <c r="D3016" i="13"/>
  <c r="C3016" i="13"/>
  <c r="B3016" i="13"/>
  <c r="A3016" i="13"/>
  <c r="J3015" i="13"/>
  <c r="D3015" i="13"/>
  <c r="C3015" i="13"/>
  <c r="B3015" i="13"/>
  <c r="A3015" i="13"/>
  <c r="J3014" i="13"/>
  <c r="D3014" i="13"/>
  <c r="C3014" i="13"/>
  <c r="B3014" i="13"/>
  <c r="A3014" i="13"/>
  <c r="J3013" i="13"/>
  <c r="D3013" i="13"/>
  <c r="C3013" i="13"/>
  <c r="B3013" i="13"/>
  <c r="A3013" i="13"/>
  <c r="J3012" i="13"/>
  <c r="D3012" i="13"/>
  <c r="C3012" i="13"/>
  <c r="B3012" i="13"/>
  <c r="A3012" i="13"/>
  <c r="J3011" i="13"/>
  <c r="D3011" i="13"/>
  <c r="C3011" i="13"/>
  <c r="B3011" i="13"/>
  <c r="A3011" i="13"/>
  <c r="J3010" i="13"/>
  <c r="D3010" i="13"/>
  <c r="C3010" i="13"/>
  <c r="B3010" i="13"/>
  <c r="A3010" i="13"/>
  <c r="J3009" i="13"/>
  <c r="D3009" i="13"/>
  <c r="C3009" i="13"/>
  <c r="B3009" i="13"/>
  <c r="A3009" i="13"/>
  <c r="J3008" i="13"/>
  <c r="D3008" i="13"/>
  <c r="C3008" i="13"/>
  <c r="B3008" i="13"/>
  <c r="A3008" i="13"/>
  <c r="J3007" i="13"/>
  <c r="D3007" i="13"/>
  <c r="C3007" i="13"/>
  <c r="B3007" i="13"/>
  <c r="A3007" i="13"/>
  <c r="J3006" i="13"/>
  <c r="D3006" i="13"/>
  <c r="C3006" i="13"/>
  <c r="B3006" i="13"/>
  <c r="A3006" i="13"/>
  <c r="J3005" i="13"/>
  <c r="D3005" i="13"/>
  <c r="C3005" i="13"/>
  <c r="B3005" i="13"/>
  <c r="A3005" i="13"/>
  <c r="J3004" i="13"/>
  <c r="D3004" i="13"/>
  <c r="C3004" i="13"/>
  <c r="B3004" i="13"/>
  <c r="A3004" i="13"/>
  <c r="J3003" i="13"/>
  <c r="D3003" i="13"/>
  <c r="C3003" i="13"/>
  <c r="B3003" i="13"/>
  <c r="A3003" i="13"/>
  <c r="J3002" i="13"/>
  <c r="D3002" i="13"/>
  <c r="C3002" i="13"/>
  <c r="B3002" i="13"/>
  <c r="A3002" i="13"/>
  <c r="J3001" i="13"/>
  <c r="D3001" i="13"/>
  <c r="C3001" i="13"/>
  <c r="B3001" i="13"/>
  <c r="A3001" i="13"/>
  <c r="J3000" i="13"/>
  <c r="D3000" i="13"/>
  <c r="C3000" i="13"/>
  <c r="B3000" i="13"/>
  <c r="A3000" i="13"/>
  <c r="J2999" i="13"/>
  <c r="D2999" i="13"/>
  <c r="C2999" i="13"/>
  <c r="B2999" i="13"/>
  <c r="A2999" i="13"/>
  <c r="J2998" i="13"/>
  <c r="D2998" i="13"/>
  <c r="C2998" i="13"/>
  <c r="B2998" i="13"/>
  <c r="A2998" i="13"/>
  <c r="J2997" i="13"/>
  <c r="D2997" i="13"/>
  <c r="C2997" i="13"/>
  <c r="B2997" i="13"/>
  <c r="A2997" i="13"/>
  <c r="J2996" i="13"/>
  <c r="D2996" i="13"/>
  <c r="C2996" i="13"/>
  <c r="B2996" i="13"/>
  <c r="A2996" i="13"/>
  <c r="J2995" i="13"/>
  <c r="D2995" i="13"/>
  <c r="C2995" i="13"/>
  <c r="B2995" i="13"/>
  <c r="A2995" i="13"/>
  <c r="J2994" i="13"/>
  <c r="D2994" i="13"/>
  <c r="C2994" i="13"/>
  <c r="B2994" i="13"/>
  <c r="A2994" i="13"/>
  <c r="J2993" i="13"/>
  <c r="D2993" i="13"/>
  <c r="C2993" i="13"/>
  <c r="B2993" i="13"/>
  <c r="A2993" i="13"/>
  <c r="J2992" i="13"/>
  <c r="D2992" i="13"/>
  <c r="C2992" i="13"/>
  <c r="B2992" i="13"/>
  <c r="A2992" i="13"/>
  <c r="J2991" i="13"/>
  <c r="D2991" i="13"/>
  <c r="C2991" i="13"/>
  <c r="B2991" i="13"/>
  <c r="A2991" i="13"/>
  <c r="J2990" i="13"/>
  <c r="D2990" i="13"/>
  <c r="C2990" i="13"/>
  <c r="B2990" i="13"/>
  <c r="A2990" i="13"/>
  <c r="J2989" i="13"/>
  <c r="D2989" i="13"/>
  <c r="C2989" i="13"/>
  <c r="B2989" i="13"/>
  <c r="A2989" i="13"/>
  <c r="J2988" i="13"/>
  <c r="D2988" i="13"/>
  <c r="C2988" i="13"/>
  <c r="B2988" i="13"/>
  <c r="A2988" i="13"/>
  <c r="J2987" i="13"/>
  <c r="D2987" i="13"/>
  <c r="C2987" i="13"/>
  <c r="B2987" i="13"/>
  <c r="A2987" i="13"/>
  <c r="J2986" i="13"/>
  <c r="D2986" i="13"/>
  <c r="C2986" i="13"/>
  <c r="B2986" i="13"/>
  <c r="A2986" i="13"/>
  <c r="J2985" i="13"/>
  <c r="D2985" i="13"/>
  <c r="C2985" i="13"/>
  <c r="B2985" i="13"/>
  <c r="A2985" i="13"/>
  <c r="J2984" i="13"/>
  <c r="D2984" i="13"/>
  <c r="C2984" i="13"/>
  <c r="B2984" i="13"/>
  <c r="A2984" i="13"/>
  <c r="J2983" i="13"/>
  <c r="D2983" i="13"/>
  <c r="C2983" i="13"/>
  <c r="B2983" i="13"/>
  <c r="A2983" i="13"/>
  <c r="J2982" i="13"/>
  <c r="D2982" i="13"/>
  <c r="C2982" i="13"/>
  <c r="B2982" i="13"/>
  <c r="A2982" i="13"/>
  <c r="J2981" i="13"/>
  <c r="D2981" i="13"/>
  <c r="C2981" i="13"/>
  <c r="B2981" i="13"/>
  <c r="A2981" i="13"/>
  <c r="J2980" i="13"/>
  <c r="D2980" i="13"/>
  <c r="C2980" i="13"/>
  <c r="B2980" i="13"/>
  <c r="A2980" i="13"/>
  <c r="J2979" i="13"/>
  <c r="D2979" i="13"/>
  <c r="C2979" i="13"/>
  <c r="B2979" i="13"/>
  <c r="A2979" i="13"/>
  <c r="J2978" i="13"/>
  <c r="D2978" i="13"/>
  <c r="C2978" i="13"/>
  <c r="B2978" i="13"/>
  <c r="A2978" i="13"/>
  <c r="J2977" i="13"/>
  <c r="D2977" i="13"/>
  <c r="C2977" i="13"/>
  <c r="B2977" i="13"/>
  <c r="A2977" i="13"/>
  <c r="J2976" i="13"/>
  <c r="D2976" i="13"/>
  <c r="C2976" i="13"/>
  <c r="B2976" i="13"/>
  <c r="A2976" i="13"/>
  <c r="J2975" i="13"/>
  <c r="D2975" i="13"/>
  <c r="C2975" i="13"/>
  <c r="B2975" i="13"/>
  <c r="A2975" i="13"/>
  <c r="J2974" i="13"/>
  <c r="D2974" i="13"/>
  <c r="C2974" i="13"/>
  <c r="B2974" i="13"/>
  <c r="A2974" i="13"/>
  <c r="J2973" i="13"/>
  <c r="D2973" i="13"/>
  <c r="C2973" i="13"/>
  <c r="B2973" i="13"/>
  <c r="A2973" i="13"/>
  <c r="J2972" i="13"/>
  <c r="D2972" i="13"/>
  <c r="C2972" i="13"/>
  <c r="B2972" i="13"/>
  <c r="A2972" i="13"/>
  <c r="J2971" i="13"/>
  <c r="D2971" i="13"/>
  <c r="C2971" i="13"/>
  <c r="B2971" i="13"/>
  <c r="A2971" i="13"/>
  <c r="J2970" i="13"/>
  <c r="D2970" i="13"/>
  <c r="C2970" i="13"/>
  <c r="B2970" i="13"/>
  <c r="A2970" i="13"/>
  <c r="J2969" i="13"/>
  <c r="D2969" i="13"/>
  <c r="C2969" i="13"/>
  <c r="B2969" i="13"/>
  <c r="A2969" i="13"/>
  <c r="J2968" i="13"/>
  <c r="D2968" i="13"/>
  <c r="C2968" i="13"/>
  <c r="B2968" i="13"/>
  <c r="A2968" i="13"/>
  <c r="J2967" i="13"/>
  <c r="D2967" i="13"/>
  <c r="C2967" i="13"/>
  <c r="B2967" i="13"/>
  <c r="A2967" i="13"/>
  <c r="J2966" i="13"/>
  <c r="D2966" i="13"/>
  <c r="C2966" i="13"/>
  <c r="B2966" i="13"/>
  <c r="A2966" i="13"/>
  <c r="J2965" i="13"/>
  <c r="D2965" i="13"/>
  <c r="C2965" i="13"/>
  <c r="B2965" i="13"/>
  <c r="A2965" i="13"/>
  <c r="J2964" i="13"/>
  <c r="D2964" i="13"/>
  <c r="C2964" i="13"/>
  <c r="B2964" i="13"/>
  <c r="A2964" i="13"/>
  <c r="J2963" i="13"/>
  <c r="D2963" i="13"/>
  <c r="C2963" i="13"/>
  <c r="B2963" i="13"/>
  <c r="A2963" i="13"/>
  <c r="J2962" i="13"/>
  <c r="D2962" i="13"/>
  <c r="C2962" i="13"/>
  <c r="B2962" i="13"/>
  <c r="A2962" i="13"/>
  <c r="J2961" i="13"/>
  <c r="D2961" i="13"/>
  <c r="C2961" i="13"/>
  <c r="B2961" i="13"/>
  <c r="A2961" i="13"/>
  <c r="J2960" i="13"/>
  <c r="D2960" i="13"/>
  <c r="C2960" i="13"/>
  <c r="B2960" i="13"/>
  <c r="A2960" i="13"/>
  <c r="J2959" i="13"/>
  <c r="D2959" i="13"/>
  <c r="C2959" i="13"/>
  <c r="B2959" i="13"/>
  <c r="A2959" i="13"/>
  <c r="J2958" i="13"/>
  <c r="D2958" i="13"/>
  <c r="C2958" i="13"/>
  <c r="B2958" i="13"/>
  <c r="A2958" i="13"/>
  <c r="J2957" i="13"/>
  <c r="D2957" i="13"/>
  <c r="C2957" i="13"/>
  <c r="B2957" i="13"/>
  <c r="A2957" i="13"/>
  <c r="J2956" i="13"/>
  <c r="D2956" i="13"/>
  <c r="C2956" i="13"/>
  <c r="B2956" i="13"/>
  <c r="A2956" i="13"/>
  <c r="J2955" i="13"/>
  <c r="D2955" i="13"/>
  <c r="C2955" i="13"/>
  <c r="B2955" i="13"/>
  <c r="A2955" i="13"/>
  <c r="J2954" i="13"/>
  <c r="D2954" i="13"/>
  <c r="C2954" i="13"/>
  <c r="B2954" i="13"/>
  <c r="A2954" i="13"/>
  <c r="J2953" i="13"/>
  <c r="D2953" i="13"/>
  <c r="C2953" i="13"/>
  <c r="B2953" i="13"/>
  <c r="A2953" i="13"/>
  <c r="J2952" i="13"/>
  <c r="D2952" i="13"/>
  <c r="C2952" i="13"/>
  <c r="B2952" i="13"/>
  <c r="A2952" i="13"/>
  <c r="J2951" i="13"/>
  <c r="D2951" i="13"/>
  <c r="C2951" i="13"/>
  <c r="B2951" i="13"/>
  <c r="A2951" i="13"/>
  <c r="J2950" i="13"/>
  <c r="D2950" i="13"/>
  <c r="C2950" i="13"/>
  <c r="B2950" i="13"/>
  <c r="A2950" i="13"/>
  <c r="J2949" i="13"/>
  <c r="D2949" i="13"/>
  <c r="C2949" i="13"/>
  <c r="B2949" i="13"/>
  <c r="A2949" i="13"/>
  <c r="J2948" i="13"/>
  <c r="D2948" i="13"/>
  <c r="C2948" i="13"/>
  <c r="B2948" i="13"/>
  <c r="A2948" i="13"/>
  <c r="J2947" i="13"/>
  <c r="D2947" i="13"/>
  <c r="C2947" i="13"/>
  <c r="B2947" i="13"/>
  <c r="A2947" i="13"/>
  <c r="J2946" i="13"/>
  <c r="D2946" i="13"/>
  <c r="C2946" i="13"/>
  <c r="B2946" i="13"/>
  <c r="A2946" i="13"/>
  <c r="J2945" i="13"/>
  <c r="D2945" i="13"/>
  <c r="C2945" i="13"/>
  <c r="B2945" i="13"/>
  <c r="A2945" i="13"/>
  <c r="J2944" i="13"/>
  <c r="D2944" i="13"/>
  <c r="C2944" i="13"/>
  <c r="B2944" i="13"/>
  <c r="A2944" i="13"/>
  <c r="J2943" i="13"/>
  <c r="D2943" i="13"/>
  <c r="C2943" i="13"/>
  <c r="B2943" i="13"/>
  <c r="A2943" i="13"/>
  <c r="J2942" i="13"/>
  <c r="D2942" i="13"/>
  <c r="C2942" i="13"/>
  <c r="B2942" i="13"/>
  <c r="A2942" i="13"/>
  <c r="J2941" i="13"/>
  <c r="D2941" i="13"/>
  <c r="C2941" i="13"/>
  <c r="B2941" i="13"/>
  <c r="A2941" i="13"/>
  <c r="J2940" i="13"/>
  <c r="D2940" i="13"/>
  <c r="C2940" i="13"/>
  <c r="B2940" i="13"/>
  <c r="A2940" i="13"/>
  <c r="J2939" i="13"/>
  <c r="D2939" i="13"/>
  <c r="C2939" i="13"/>
  <c r="B2939" i="13"/>
  <c r="A2939" i="13"/>
  <c r="J2938" i="13"/>
  <c r="D2938" i="13"/>
  <c r="C2938" i="13"/>
  <c r="B2938" i="13"/>
  <c r="A2938" i="13"/>
  <c r="J2937" i="13"/>
  <c r="D2937" i="13"/>
  <c r="C2937" i="13"/>
  <c r="B2937" i="13"/>
  <c r="A2937" i="13"/>
  <c r="J2936" i="13"/>
  <c r="D2936" i="13"/>
  <c r="C2936" i="13"/>
  <c r="B2936" i="13"/>
  <c r="A2936" i="13"/>
  <c r="J2935" i="13"/>
  <c r="D2935" i="13"/>
  <c r="C2935" i="13"/>
  <c r="B2935" i="13"/>
  <c r="A2935" i="13"/>
  <c r="J2934" i="13"/>
  <c r="D2934" i="13"/>
  <c r="C2934" i="13"/>
  <c r="B2934" i="13"/>
  <c r="A2934" i="13"/>
  <c r="J2933" i="13"/>
  <c r="D2933" i="13"/>
  <c r="C2933" i="13"/>
  <c r="B2933" i="13"/>
  <c r="A2933" i="13"/>
  <c r="J2932" i="13"/>
  <c r="D2932" i="13"/>
  <c r="C2932" i="13"/>
  <c r="B2932" i="13"/>
  <c r="A2932" i="13"/>
  <c r="J2931" i="13"/>
  <c r="D2931" i="13"/>
  <c r="C2931" i="13"/>
  <c r="B2931" i="13"/>
  <c r="A2931" i="13"/>
  <c r="J2930" i="13"/>
  <c r="D2930" i="13"/>
  <c r="C2930" i="13"/>
  <c r="B2930" i="13"/>
  <c r="A2930" i="13"/>
  <c r="J2929" i="13"/>
  <c r="D2929" i="13"/>
  <c r="C2929" i="13"/>
  <c r="B2929" i="13"/>
  <c r="A2929" i="13"/>
  <c r="J2928" i="13"/>
  <c r="D2928" i="13"/>
  <c r="C2928" i="13"/>
  <c r="B2928" i="13"/>
  <c r="A2928" i="13"/>
  <c r="J2927" i="13"/>
  <c r="D2927" i="13"/>
  <c r="C2927" i="13"/>
  <c r="B2927" i="13"/>
  <c r="A2927" i="13"/>
  <c r="J2926" i="13"/>
  <c r="D2926" i="13"/>
  <c r="C2926" i="13"/>
  <c r="B2926" i="13"/>
  <c r="A2926" i="13"/>
  <c r="J2925" i="13"/>
  <c r="D2925" i="13"/>
  <c r="C2925" i="13"/>
  <c r="B2925" i="13"/>
  <c r="A2925" i="13"/>
  <c r="J2924" i="13"/>
  <c r="D2924" i="13"/>
  <c r="C2924" i="13"/>
  <c r="B2924" i="13"/>
  <c r="A2924" i="13"/>
  <c r="J2923" i="13"/>
  <c r="D2923" i="13"/>
  <c r="C2923" i="13"/>
  <c r="B2923" i="13"/>
  <c r="A2923" i="13"/>
  <c r="J2922" i="13"/>
  <c r="D2922" i="13"/>
  <c r="C2922" i="13"/>
  <c r="B2922" i="13"/>
  <c r="A2922" i="13"/>
  <c r="J2921" i="13"/>
  <c r="D2921" i="13"/>
  <c r="C2921" i="13"/>
  <c r="B2921" i="13"/>
  <c r="A2921" i="13"/>
  <c r="J2920" i="13"/>
  <c r="D2920" i="13"/>
  <c r="C2920" i="13"/>
  <c r="B2920" i="13"/>
  <c r="A2920" i="13"/>
  <c r="J2919" i="13"/>
  <c r="D2919" i="13"/>
  <c r="C2919" i="13"/>
  <c r="B2919" i="13"/>
  <c r="A2919" i="13"/>
  <c r="J2918" i="13"/>
  <c r="D2918" i="13"/>
  <c r="C2918" i="13"/>
  <c r="B2918" i="13"/>
  <c r="A2918" i="13"/>
  <c r="J2917" i="13"/>
  <c r="D2917" i="13"/>
  <c r="C2917" i="13"/>
  <c r="B2917" i="13"/>
  <c r="A2917" i="13"/>
  <c r="J2916" i="13"/>
  <c r="D2916" i="13"/>
  <c r="C2916" i="13"/>
  <c r="B2916" i="13"/>
  <c r="A2916" i="13"/>
  <c r="J2915" i="13"/>
  <c r="D2915" i="13"/>
  <c r="C2915" i="13"/>
  <c r="B2915" i="13"/>
  <c r="A2915" i="13"/>
  <c r="J2914" i="13"/>
  <c r="D2914" i="13"/>
  <c r="C2914" i="13"/>
  <c r="B2914" i="13"/>
  <c r="A2914" i="13"/>
  <c r="J2913" i="13"/>
  <c r="D2913" i="13"/>
  <c r="C2913" i="13"/>
  <c r="B2913" i="13"/>
  <c r="A2913" i="13"/>
  <c r="J2912" i="13"/>
  <c r="D2912" i="13"/>
  <c r="C2912" i="13"/>
  <c r="B2912" i="13"/>
  <c r="A2912" i="13"/>
  <c r="J2911" i="13"/>
  <c r="D2911" i="13"/>
  <c r="C2911" i="13"/>
  <c r="B2911" i="13"/>
  <c r="A2911" i="13"/>
  <c r="J2910" i="13"/>
  <c r="D2910" i="13"/>
  <c r="C2910" i="13"/>
  <c r="B2910" i="13"/>
  <c r="A2910" i="13"/>
  <c r="J2909" i="13"/>
  <c r="D2909" i="13"/>
  <c r="C2909" i="13"/>
  <c r="B2909" i="13"/>
  <c r="A2909" i="13"/>
  <c r="J2908" i="13"/>
  <c r="D2908" i="13"/>
  <c r="C2908" i="13"/>
  <c r="B2908" i="13"/>
  <c r="A2908" i="13"/>
  <c r="J2907" i="13"/>
  <c r="D2907" i="13"/>
  <c r="C2907" i="13"/>
  <c r="B2907" i="13"/>
  <c r="A2907" i="13"/>
  <c r="J2906" i="13"/>
  <c r="D2906" i="13"/>
  <c r="C2906" i="13"/>
  <c r="B2906" i="13"/>
  <c r="A2906" i="13"/>
  <c r="J2905" i="13"/>
  <c r="D2905" i="13"/>
  <c r="C2905" i="13"/>
  <c r="B2905" i="13"/>
  <c r="A2905" i="13"/>
  <c r="J2904" i="13"/>
  <c r="D2904" i="13"/>
  <c r="C2904" i="13"/>
  <c r="B2904" i="13"/>
  <c r="A2904" i="13"/>
  <c r="J2903" i="13"/>
  <c r="D2903" i="13"/>
  <c r="C2903" i="13"/>
  <c r="B2903" i="13"/>
  <c r="A2903" i="13"/>
  <c r="J2902" i="13"/>
  <c r="D2902" i="13"/>
  <c r="C2902" i="13"/>
  <c r="B2902" i="13"/>
  <c r="A2902" i="13"/>
  <c r="J2901" i="13"/>
  <c r="D2901" i="13"/>
  <c r="C2901" i="13"/>
  <c r="B2901" i="13"/>
  <c r="A2901" i="13"/>
  <c r="J2900" i="13"/>
  <c r="D2900" i="13"/>
  <c r="C2900" i="13"/>
  <c r="B2900" i="13"/>
  <c r="A2900" i="13"/>
  <c r="J2899" i="13"/>
  <c r="D2899" i="13"/>
  <c r="C2899" i="13"/>
  <c r="B2899" i="13"/>
  <c r="A2899" i="13"/>
  <c r="J2898" i="13"/>
  <c r="D2898" i="13"/>
  <c r="C2898" i="13"/>
  <c r="B2898" i="13"/>
  <c r="A2898" i="13"/>
  <c r="J2897" i="13"/>
  <c r="D2897" i="13"/>
  <c r="C2897" i="13"/>
  <c r="B2897" i="13"/>
  <c r="A2897" i="13"/>
  <c r="J2896" i="13"/>
  <c r="D2896" i="13"/>
  <c r="C2896" i="13"/>
  <c r="B2896" i="13"/>
  <c r="A2896" i="13"/>
  <c r="J2895" i="13"/>
  <c r="D2895" i="13"/>
  <c r="C2895" i="13"/>
  <c r="B2895" i="13"/>
  <c r="A2895" i="13"/>
  <c r="J2894" i="13"/>
  <c r="D2894" i="13"/>
  <c r="C2894" i="13"/>
  <c r="B2894" i="13"/>
  <c r="A2894" i="13"/>
  <c r="J2893" i="13"/>
  <c r="D2893" i="13"/>
  <c r="C2893" i="13"/>
  <c r="B2893" i="13"/>
  <c r="A2893" i="13"/>
  <c r="J2892" i="13"/>
  <c r="D2892" i="13"/>
  <c r="C2892" i="13"/>
  <c r="B2892" i="13"/>
  <c r="A2892" i="13"/>
  <c r="J2891" i="13"/>
  <c r="D2891" i="13"/>
  <c r="C2891" i="13"/>
  <c r="B2891" i="13"/>
  <c r="A2891" i="13"/>
  <c r="J2890" i="13"/>
  <c r="D2890" i="13"/>
  <c r="C2890" i="13"/>
  <c r="B2890" i="13"/>
  <c r="A2890" i="13"/>
  <c r="J2889" i="13"/>
  <c r="D2889" i="13"/>
  <c r="C2889" i="13"/>
  <c r="B2889" i="13"/>
  <c r="A2889" i="13"/>
  <c r="J2888" i="13"/>
  <c r="D2888" i="13"/>
  <c r="C2888" i="13"/>
  <c r="B2888" i="13"/>
  <c r="A2888" i="13"/>
  <c r="J2887" i="13"/>
  <c r="D2885" i="13"/>
  <c r="C2885" i="13"/>
  <c r="B2885" i="13"/>
  <c r="A2885" i="13"/>
  <c r="D2884" i="13"/>
  <c r="C2884" i="13"/>
  <c r="B2884" i="13"/>
  <c r="A2884" i="13"/>
  <c r="D2883" i="13"/>
  <c r="C2883" i="13"/>
  <c r="B2883" i="13"/>
  <c r="A2883" i="13"/>
  <c r="D2882" i="13"/>
  <c r="C2882" i="13"/>
  <c r="B2882" i="13"/>
  <c r="A2882" i="13"/>
  <c r="D2881" i="13"/>
  <c r="C2881" i="13"/>
  <c r="B2881" i="13"/>
  <c r="A2881" i="13"/>
  <c r="D2880" i="13"/>
  <c r="C2880" i="13"/>
  <c r="B2880" i="13"/>
  <c r="A2880" i="13"/>
  <c r="D2879" i="13"/>
  <c r="C2879" i="13"/>
  <c r="B2879" i="13"/>
  <c r="A2879" i="13"/>
  <c r="D2878" i="13"/>
  <c r="C2878" i="13"/>
  <c r="B2878" i="13"/>
  <c r="A2878" i="13"/>
  <c r="D2877" i="13"/>
  <c r="C2877" i="13"/>
  <c r="B2877" i="13"/>
  <c r="A2877" i="13"/>
  <c r="D2876" i="13"/>
  <c r="C2876" i="13"/>
  <c r="B2876" i="13"/>
  <c r="A2876" i="13"/>
  <c r="D2875" i="13"/>
  <c r="C2875" i="13"/>
  <c r="B2875" i="13"/>
  <c r="A2875" i="13"/>
  <c r="D2874" i="13"/>
  <c r="C2874" i="13"/>
  <c r="B2874" i="13"/>
  <c r="A2874" i="13"/>
  <c r="D2873" i="13"/>
  <c r="C2873" i="13"/>
  <c r="B2873" i="13"/>
  <c r="A2873" i="13"/>
  <c r="D2872" i="13"/>
  <c r="C2872" i="13"/>
  <c r="B2872" i="13"/>
  <c r="A2872" i="13"/>
  <c r="D2871" i="13"/>
  <c r="C2871" i="13"/>
  <c r="B2871" i="13"/>
  <c r="A2871" i="13"/>
  <c r="D2870" i="13"/>
  <c r="C2870" i="13"/>
  <c r="B2870" i="13"/>
  <c r="A2870" i="13"/>
  <c r="D2869" i="13"/>
  <c r="C2869" i="13"/>
  <c r="B2869" i="13"/>
  <c r="A2869" i="13"/>
  <c r="D2868" i="13"/>
  <c r="C2868" i="13"/>
  <c r="B2868" i="13"/>
  <c r="A2868" i="13"/>
  <c r="D2867" i="13"/>
  <c r="C2867" i="13"/>
  <c r="B2867" i="13"/>
  <c r="A2867" i="13"/>
  <c r="D2866" i="13"/>
  <c r="C2866" i="13"/>
  <c r="B2866" i="13"/>
  <c r="A2866" i="13"/>
  <c r="D2865" i="13"/>
  <c r="C2865" i="13"/>
  <c r="B2865" i="13"/>
  <c r="A2865" i="13"/>
  <c r="D2864" i="13"/>
  <c r="C2864" i="13"/>
  <c r="B2864" i="13"/>
  <c r="A2864" i="13"/>
  <c r="D2863" i="13"/>
  <c r="C2863" i="13"/>
  <c r="B2863" i="13"/>
  <c r="A2863" i="13"/>
  <c r="D2862" i="13"/>
  <c r="C2862" i="13"/>
  <c r="B2862" i="13"/>
  <c r="A2862" i="13"/>
  <c r="D2861" i="13"/>
  <c r="C2861" i="13"/>
  <c r="B2861" i="13"/>
  <c r="A2861" i="13"/>
  <c r="D2860" i="13"/>
  <c r="C2860" i="13"/>
  <c r="B2860" i="13"/>
  <c r="A2860" i="13"/>
  <c r="D2859" i="13"/>
  <c r="C2859" i="13"/>
  <c r="B2859" i="13"/>
  <c r="A2859" i="13"/>
  <c r="D2858" i="13"/>
  <c r="C2858" i="13"/>
  <c r="B2858" i="13"/>
  <c r="A2858" i="13"/>
  <c r="D2857" i="13"/>
  <c r="C2857" i="13"/>
  <c r="B2857" i="13"/>
  <c r="A2857" i="13"/>
  <c r="D2856" i="13"/>
  <c r="C2856" i="13"/>
  <c r="B2856" i="13"/>
  <c r="A2856" i="13"/>
  <c r="D2855" i="13"/>
  <c r="C2855" i="13"/>
  <c r="B2855" i="13"/>
  <c r="A2855" i="13"/>
  <c r="D2854" i="13"/>
  <c r="C2854" i="13"/>
  <c r="B2854" i="13"/>
  <c r="A2854" i="13"/>
  <c r="D2853" i="13"/>
  <c r="C2853" i="13"/>
  <c r="B2853" i="13"/>
  <c r="A2853" i="13"/>
  <c r="J2852" i="13"/>
  <c r="D2852" i="13"/>
  <c r="C2852" i="13"/>
  <c r="B2852" i="13"/>
  <c r="A2852" i="13"/>
  <c r="J2851" i="13"/>
  <c r="D2851" i="13"/>
  <c r="C2851" i="13"/>
  <c r="B2851" i="13"/>
  <c r="A2851" i="13"/>
  <c r="J2850" i="13"/>
  <c r="D2850" i="13"/>
  <c r="C2850" i="13"/>
  <c r="B2850" i="13"/>
  <c r="A2850" i="13"/>
  <c r="J2849" i="13"/>
  <c r="D2849" i="13"/>
  <c r="C2849" i="13"/>
  <c r="B2849" i="13"/>
  <c r="A2849" i="13"/>
  <c r="J2848" i="13"/>
  <c r="D2848" i="13"/>
  <c r="C2848" i="13"/>
  <c r="B2848" i="13"/>
  <c r="A2848" i="13"/>
  <c r="J2847" i="13"/>
  <c r="D2847" i="13"/>
  <c r="C2847" i="13"/>
  <c r="B2847" i="13"/>
  <c r="A2847" i="13"/>
  <c r="J2846" i="13"/>
  <c r="D2846" i="13"/>
  <c r="C2846" i="13"/>
  <c r="B2846" i="13"/>
  <c r="A2846" i="13"/>
  <c r="J2845" i="13"/>
  <c r="D2845" i="13"/>
  <c r="C2845" i="13"/>
  <c r="B2845" i="13"/>
  <c r="A2845" i="13"/>
  <c r="J2844" i="13"/>
  <c r="D2844" i="13"/>
  <c r="C2844" i="13"/>
  <c r="B2844" i="13"/>
  <c r="A2844" i="13"/>
  <c r="J2843" i="13"/>
  <c r="D2843" i="13"/>
  <c r="C2843" i="13"/>
  <c r="B2843" i="13"/>
  <c r="A2843" i="13"/>
  <c r="J2842" i="13"/>
  <c r="D2842" i="13"/>
  <c r="C2842" i="13"/>
  <c r="B2842" i="13"/>
  <c r="A2842" i="13"/>
  <c r="J2841" i="13"/>
  <c r="D2841" i="13"/>
  <c r="C2841" i="13"/>
  <c r="B2841" i="13"/>
  <c r="A2841" i="13"/>
  <c r="J2840" i="13"/>
  <c r="D2840" i="13"/>
  <c r="C2840" i="13"/>
  <c r="B2840" i="13"/>
  <c r="A2840" i="13"/>
  <c r="J2839" i="13"/>
  <c r="D2839" i="13"/>
  <c r="C2839" i="13"/>
  <c r="B2839" i="13"/>
  <c r="A2839" i="13"/>
  <c r="J2838" i="13"/>
  <c r="D2838" i="13"/>
  <c r="C2838" i="13"/>
  <c r="B2838" i="13"/>
  <c r="A2838" i="13"/>
  <c r="J2837" i="13"/>
  <c r="D2837" i="13"/>
  <c r="C2837" i="13"/>
  <c r="B2837" i="13"/>
  <c r="A2837" i="13"/>
  <c r="J2836" i="13"/>
  <c r="D2836" i="13"/>
  <c r="C2836" i="13"/>
  <c r="B2836" i="13"/>
  <c r="A2836" i="13"/>
  <c r="J2835" i="13"/>
  <c r="D2835" i="13"/>
  <c r="C2835" i="13"/>
  <c r="B2835" i="13"/>
  <c r="A2835" i="13"/>
  <c r="J2834" i="13"/>
  <c r="D2834" i="13"/>
  <c r="C2834" i="13"/>
  <c r="B2834" i="13"/>
  <c r="A2834" i="13"/>
  <c r="J2833" i="13"/>
  <c r="D2833" i="13"/>
  <c r="C2833" i="13"/>
  <c r="B2833" i="13"/>
  <c r="A2833" i="13"/>
  <c r="J2832" i="13"/>
  <c r="D2832" i="13"/>
  <c r="C2832" i="13"/>
  <c r="B2832" i="13"/>
  <c r="A2832" i="13"/>
  <c r="J2831" i="13"/>
  <c r="D2831" i="13"/>
  <c r="C2831" i="13"/>
  <c r="B2831" i="13"/>
  <c r="A2831" i="13"/>
  <c r="J2830" i="13"/>
  <c r="D2830" i="13"/>
  <c r="C2830" i="13"/>
  <c r="B2830" i="13"/>
  <c r="A2830" i="13"/>
  <c r="J2829" i="13"/>
  <c r="D2829" i="13"/>
  <c r="C2829" i="13"/>
  <c r="B2829" i="13"/>
  <c r="A2829" i="13"/>
  <c r="J2828" i="13"/>
  <c r="D2828" i="13"/>
  <c r="C2828" i="13"/>
  <c r="B2828" i="13"/>
  <c r="A2828" i="13"/>
  <c r="J2827" i="13"/>
  <c r="D2827" i="13"/>
  <c r="C2827" i="13"/>
  <c r="B2827" i="13"/>
  <c r="A2827" i="13"/>
  <c r="J2826" i="13"/>
  <c r="D2826" i="13"/>
  <c r="C2826" i="13"/>
  <c r="B2826" i="13"/>
  <c r="A2826" i="13"/>
  <c r="J2825" i="13"/>
  <c r="D2825" i="13"/>
  <c r="C2825" i="13"/>
  <c r="B2825" i="13"/>
  <c r="A2825" i="13"/>
  <c r="J2824" i="13"/>
  <c r="D2824" i="13"/>
  <c r="C2824" i="13"/>
  <c r="B2824" i="13"/>
  <c r="A2824" i="13"/>
  <c r="J2823" i="13"/>
  <c r="D2823" i="13"/>
  <c r="C2823" i="13"/>
  <c r="B2823" i="13"/>
  <c r="A2823" i="13"/>
  <c r="J2822" i="13"/>
  <c r="D2822" i="13"/>
  <c r="C2822" i="13"/>
  <c r="B2822" i="13"/>
  <c r="A2822" i="13"/>
  <c r="J2821" i="13"/>
  <c r="D2821" i="13"/>
  <c r="C2821" i="13"/>
  <c r="B2821" i="13"/>
  <c r="A2821" i="13"/>
  <c r="J2820" i="13"/>
  <c r="D2820" i="13"/>
  <c r="C2820" i="13"/>
  <c r="B2820" i="13"/>
  <c r="A2820" i="13"/>
  <c r="J2819" i="13"/>
  <c r="D2819" i="13"/>
  <c r="C2819" i="13"/>
  <c r="B2819" i="13"/>
  <c r="A2819" i="13"/>
  <c r="J2818" i="13"/>
  <c r="D2818" i="13"/>
  <c r="C2818" i="13"/>
  <c r="B2818" i="13"/>
  <c r="A2818" i="13"/>
  <c r="J2817" i="13"/>
  <c r="D2817" i="13"/>
  <c r="C2817" i="13"/>
  <c r="B2817" i="13"/>
  <c r="A2817" i="13"/>
  <c r="J2816" i="13"/>
  <c r="D2816" i="13"/>
  <c r="C2816" i="13"/>
  <c r="B2816" i="13"/>
  <c r="A2816" i="13"/>
  <c r="J2815" i="13"/>
  <c r="D2815" i="13"/>
  <c r="C2815" i="13"/>
  <c r="B2815" i="13"/>
  <c r="A2815" i="13"/>
  <c r="J2814" i="13"/>
  <c r="D2814" i="13"/>
  <c r="C2814" i="13"/>
  <c r="B2814" i="13"/>
  <c r="A2814" i="13"/>
  <c r="J2813" i="13"/>
  <c r="D2813" i="13"/>
  <c r="C2813" i="13"/>
  <c r="B2813" i="13"/>
  <c r="A2813" i="13"/>
  <c r="J2812" i="13"/>
  <c r="D2812" i="13"/>
  <c r="C2812" i="13"/>
  <c r="B2812" i="13"/>
  <c r="A2812" i="13"/>
  <c r="J2811" i="13"/>
  <c r="D2811" i="13"/>
  <c r="C2811" i="13"/>
  <c r="B2811" i="13"/>
  <c r="A2811" i="13"/>
  <c r="J2810" i="13"/>
  <c r="D2810" i="13"/>
  <c r="C2810" i="13"/>
  <c r="B2810" i="13"/>
  <c r="A2810" i="13"/>
  <c r="J2809" i="13"/>
  <c r="D2809" i="13"/>
  <c r="C2809" i="13"/>
  <c r="B2809" i="13"/>
  <c r="A2809" i="13"/>
  <c r="J2808" i="13"/>
  <c r="D2808" i="13"/>
  <c r="C2808" i="13"/>
  <c r="B2808" i="13"/>
  <c r="A2808" i="13"/>
  <c r="J2807" i="13"/>
  <c r="D2807" i="13"/>
  <c r="C2807" i="13"/>
  <c r="B2807" i="13"/>
  <c r="A2807" i="13"/>
  <c r="J2806" i="13"/>
  <c r="D2806" i="13"/>
  <c r="C2806" i="13"/>
  <c r="B2806" i="13"/>
  <c r="A2806" i="13"/>
  <c r="J2805" i="13"/>
  <c r="D2805" i="13"/>
  <c r="C2805" i="13"/>
  <c r="B2805" i="13"/>
  <c r="A2805" i="13"/>
  <c r="J2804" i="13"/>
  <c r="D2804" i="13"/>
  <c r="C2804" i="13"/>
  <c r="B2804" i="13"/>
  <c r="A2804" i="13"/>
  <c r="J2803" i="13"/>
  <c r="D2803" i="13"/>
  <c r="C2803" i="13"/>
  <c r="B2803" i="13"/>
  <c r="A2803" i="13"/>
  <c r="J2802" i="13"/>
  <c r="D2802" i="13"/>
  <c r="C2802" i="13"/>
  <c r="B2802" i="13"/>
  <c r="A2802" i="13"/>
  <c r="J2801" i="13"/>
  <c r="D2801" i="13"/>
  <c r="C2801" i="13"/>
  <c r="B2801" i="13"/>
  <c r="A2801" i="13"/>
  <c r="J2800" i="13"/>
  <c r="D2800" i="13"/>
  <c r="C2800" i="13"/>
  <c r="B2800" i="13"/>
  <c r="A2800" i="13"/>
  <c r="J2799" i="13"/>
  <c r="D2799" i="13"/>
  <c r="C2799" i="13"/>
  <c r="B2799" i="13"/>
  <c r="A2799" i="13"/>
  <c r="J2798" i="13"/>
  <c r="D2798" i="13"/>
  <c r="C2798" i="13"/>
  <c r="B2798" i="13"/>
  <c r="A2798" i="13"/>
  <c r="J2797" i="13"/>
  <c r="D2797" i="13"/>
  <c r="C2797" i="13"/>
  <c r="B2797" i="13"/>
  <c r="A2797" i="13"/>
  <c r="J2796" i="13"/>
  <c r="D2796" i="13"/>
  <c r="C2796" i="13"/>
  <c r="B2796" i="13"/>
  <c r="A2796" i="13"/>
  <c r="J2795" i="13"/>
  <c r="D2795" i="13"/>
  <c r="C2795" i="13"/>
  <c r="B2795" i="13"/>
  <c r="A2795" i="13"/>
  <c r="J2794" i="13"/>
  <c r="D2794" i="13"/>
  <c r="C2794" i="13"/>
  <c r="B2794" i="13"/>
  <c r="A2794" i="13"/>
  <c r="J2793" i="13"/>
  <c r="D2793" i="13"/>
  <c r="C2793" i="13"/>
  <c r="B2793" i="13"/>
  <c r="A2793" i="13"/>
  <c r="J2792" i="13"/>
  <c r="D2792" i="13"/>
  <c r="C2792" i="13"/>
  <c r="B2792" i="13"/>
  <c r="A2792" i="13"/>
  <c r="J2791" i="13"/>
  <c r="D2791" i="13"/>
  <c r="C2791" i="13"/>
  <c r="B2791" i="13"/>
  <c r="A2791" i="13"/>
  <c r="J2790" i="13"/>
  <c r="D2790" i="13"/>
  <c r="C2790" i="13"/>
  <c r="B2790" i="13"/>
  <c r="A2790" i="13"/>
  <c r="J2789" i="13"/>
  <c r="D2789" i="13"/>
  <c r="C2789" i="13"/>
  <c r="B2789" i="13"/>
  <c r="A2789" i="13"/>
  <c r="J2788" i="13"/>
  <c r="D2788" i="13"/>
  <c r="C2788" i="13"/>
  <c r="B2788" i="13"/>
  <c r="A2788" i="13"/>
  <c r="J2787" i="13"/>
  <c r="D2787" i="13"/>
  <c r="C2787" i="13"/>
  <c r="B2787" i="13"/>
  <c r="A2787" i="13"/>
  <c r="J2786" i="13"/>
  <c r="D2786" i="13"/>
  <c r="C2786" i="13"/>
  <c r="B2786" i="13"/>
  <c r="A2786" i="13"/>
  <c r="J2785" i="13"/>
  <c r="D2785" i="13"/>
  <c r="C2785" i="13"/>
  <c r="B2785" i="13"/>
  <c r="A2785" i="13"/>
  <c r="J2784" i="13"/>
  <c r="D2784" i="13"/>
  <c r="C2784" i="13"/>
  <c r="B2784" i="13"/>
  <c r="A2784" i="13"/>
  <c r="J2783" i="13"/>
  <c r="D2783" i="13"/>
  <c r="C2783" i="13"/>
  <c r="B2783" i="13"/>
  <c r="A2783" i="13"/>
  <c r="J2782" i="13"/>
  <c r="D2782" i="13"/>
  <c r="C2782" i="13"/>
  <c r="B2782" i="13"/>
  <c r="A2782" i="13"/>
  <c r="J2781" i="13"/>
  <c r="D2781" i="13"/>
  <c r="C2781" i="13"/>
  <c r="B2781" i="13"/>
  <c r="A2781" i="13"/>
  <c r="J2780" i="13"/>
  <c r="D2780" i="13"/>
  <c r="C2780" i="13"/>
  <c r="B2780" i="13"/>
  <c r="A2780" i="13"/>
  <c r="J2779" i="13"/>
  <c r="D2779" i="13"/>
  <c r="C2779" i="13"/>
  <c r="B2779" i="13"/>
  <c r="A2779" i="13"/>
  <c r="J2778" i="13"/>
  <c r="D2778" i="13"/>
  <c r="C2778" i="13"/>
  <c r="B2778" i="13"/>
  <c r="A2778" i="13"/>
  <c r="J2777" i="13"/>
  <c r="D2777" i="13"/>
  <c r="C2777" i="13"/>
  <c r="B2777" i="13"/>
  <c r="A2777" i="13"/>
  <c r="J2776" i="13"/>
  <c r="D2776" i="13"/>
  <c r="C2776" i="13"/>
  <c r="B2776" i="13"/>
  <c r="A2776" i="13"/>
  <c r="J2775" i="13"/>
  <c r="D2775" i="13"/>
  <c r="C2775" i="13"/>
  <c r="B2775" i="13"/>
  <c r="A2775" i="13"/>
  <c r="J2774" i="13"/>
  <c r="D2774" i="13"/>
  <c r="C2774" i="13"/>
  <c r="B2774" i="13"/>
  <c r="A2774" i="13"/>
  <c r="J2773" i="13"/>
  <c r="D2773" i="13"/>
  <c r="C2773" i="13"/>
  <c r="B2773" i="13"/>
  <c r="A2773" i="13"/>
  <c r="J2772" i="13"/>
  <c r="D2772" i="13"/>
  <c r="C2772" i="13"/>
  <c r="B2772" i="13"/>
  <c r="A2772" i="13"/>
  <c r="J2771" i="13"/>
  <c r="D2771" i="13"/>
  <c r="C2771" i="13"/>
  <c r="B2771" i="13"/>
  <c r="A2771" i="13"/>
  <c r="J2770" i="13"/>
  <c r="D2770" i="13"/>
  <c r="C2770" i="13"/>
  <c r="B2770" i="13"/>
  <c r="A2770" i="13"/>
  <c r="J2769" i="13"/>
  <c r="D2769" i="13"/>
  <c r="C2769" i="13"/>
  <c r="B2769" i="13"/>
  <c r="A2769" i="13"/>
  <c r="J2768" i="13"/>
  <c r="D2768" i="13"/>
  <c r="C2768" i="13"/>
  <c r="B2768" i="13"/>
  <c r="A2768" i="13"/>
  <c r="J2767" i="13"/>
  <c r="D2767" i="13"/>
  <c r="C2767" i="13"/>
  <c r="B2767" i="13"/>
  <c r="A2767" i="13"/>
  <c r="J2766" i="13"/>
  <c r="D2766" i="13"/>
  <c r="C2766" i="13"/>
  <c r="B2766" i="13"/>
  <c r="A2766" i="13"/>
  <c r="J2765" i="13"/>
  <c r="D2765" i="13"/>
  <c r="C2765" i="13"/>
  <c r="B2765" i="13"/>
  <c r="A2765" i="13"/>
  <c r="J2764" i="13"/>
  <c r="D2764" i="13"/>
  <c r="C2764" i="13"/>
  <c r="B2764" i="13"/>
  <c r="A2764" i="13"/>
  <c r="J2763" i="13"/>
  <c r="D2763" i="13"/>
  <c r="C2763" i="13"/>
  <c r="B2763" i="13"/>
  <c r="A2763" i="13"/>
  <c r="J2762" i="13"/>
  <c r="D2762" i="13"/>
  <c r="C2762" i="13"/>
  <c r="B2762" i="13"/>
  <c r="A2762" i="13"/>
  <c r="J2761" i="13"/>
  <c r="D2761" i="13"/>
  <c r="C2761" i="13"/>
  <c r="B2761" i="13"/>
  <c r="A2761" i="13"/>
  <c r="J2760" i="13"/>
  <c r="D2760" i="13"/>
  <c r="C2760" i="13"/>
  <c r="B2760" i="13"/>
  <c r="A2760" i="13"/>
  <c r="J2759" i="13"/>
  <c r="D2759" i="13"/>
  <c r="C2759" i="13"/>
  <c r="B2759" i="13"/>
  <c r="A2759" i="13"/>
  <c r="J2758" i="13"/>
  <c r="D2758" i="13"/>
  <c r="C2758" i="13"/>
  <c r="B2758" i="13"/>
  <c r="A2758" i="13"/>
  <c r="J2757" i="13"/>
  <c r="D2757" i="13"/>
  <c r="C2757" i="13"/>
  <c r="B2757" i="13"/>
  <c r="A2757" i="13"/>
  <c r="J2756" i="13"/>
  <c r="D2756" i="13"/>
  <c r="C2756" i="13"/>
  <c r="B2756" i="13"/>
  <c r="A2756" i="13"/>
  <c r="J2755" i="13"/>
  <c r="D2755" i="13"/>
  <c r="C2755" i="13"/>
  <c r="B2755" i="13"/>
  <c r="A2755" i="13"/>
  <c r="J2754" i="13"/>
  <c r="D2754" i="13"/>
  <c r="C2754" i="13"/>
  <c r="B2754" i="13"/>
  <c r="A2754" i="13"/>
  <c r="J2753" i="13"/>
  <c r="D2753" i="13"/>
  <c r="C2753" i="13"/>
  <c r="B2753" i="13"/>
  <c r="A2753" i="13"/>
  <c r="J2752" i="13"/>
  <c r="D2752" i="13"/>
  <c r="C2752" i="13"/>
  <c r="B2752" i="13"/>
  <c r="A2752" i="13"/>
  <c r="J2751" i="13"/>
  <c r="D2751" i="13"/>
  <c r="C2751" i="13"/>
  <c r="B2751" i="13"/>
  <c r="A2751" i="13"/>
  <c r="J2750" i="13"/>
  <c r="D2750" i="13"/>
  <c r="C2750" i="13"/>
  <c r="B2750" i="13"/>
  <c r="A2750" i="13"/>
  <c r="J2749" i="13"/>
  <c r="D2749" i="13"/>
  <c r="C2749" i="13"/>
  <c r="B2749" i="13"/>
  <c r="A2749" i="13"/>
  <c r="J2748" i="13"/>
  <c r="D2748" i="13"/>
  <c r="C2748" i="13"/>
  <c r="B2748" i="13"/>
  <c r="A2748" i="13"/>
  <c r="J2747" i="13"/>
  <c r="D2747" i="13"/>
  <c r="C2747" i="13"/>
  <c r="B2747" i="13"/>
  <c r="A2747" i="13"/>
  <c r="J2746" i="13"/>
  <c r="D2746" i="13"/>
  <c r="C2746" i="13"/>
  <c r="B2746" i="13"/>
  <c r="A2746" i="13"/>
  <c r="J2745" i="13"/>
  <c r="D2745" i="13"/>
  <c r="C2745" i="13"/>
  <c r="B2745" i="13"/>
  <c r="A2745" i="13"/>
  <c r="J2744" i="13"/>
  <c r="D2744" i="13"/>
  <c r="C2744" i="13"/>
  <c r="B2744" i="13"/>
  <c r="A2744" i="13"/>
  <c r="J2743" i="13"/>
  <c r="D2743" i="13"/>
  <c r="C2743" i="13"/>
  <c r="B2743" i="13"/>
  <c r="A2743" i="13"/>
  <c r="J2742" i="13"/>
  <c r="D2742" i="13"/>
  <c r="C2742" i="13"/>
  <c r="B2742" i="13"/>
  <c r="A2742" i="13"/>
  <c r="J2741" i="13"/>
  <c r="D2741" i="13"/>
  <c r="C2741" i="13"/>
  <c r="B2741" i="13"/>
  <c r="A2741" i="13"/>
  <c r="J2740" i="13"/>
  <c r="D2740" i="13"/>
  <c r="C2740" i="13"/>
  <c r="B2740" i="13"/>
  <c r="A2740" i="13"/>
  <c r="J2739" i="13"/>
  <c r="D2739" i="13"/>
  <c r="C2739" i="13"/>
  <c r="B2739" i="13"/>
  <c r="A2739" i="13"/>
  <c r="J2738" i="13"/>
  <c r="D2738" i="13"/>
  <c r="C2738" i="13"/>
  <c r="B2738" i="13"/>
  <c r="A2738" i="13"/>
  <c r="J2737" i="13"/>
  <c r="D2737" i="13"/>
  <c r="C2737" i="13"/>
  <c r="B2737" i="13"/>
  <c r="A2737" i="13"/>
  <c r="J2736" i="13"/>
  <c r="D2736" i="13"/>
  <c r="C2736" i="13"/>
  <c r="B2736" i="13"/>
  <c r="A2736" i="13"/>
  <c r="J2735" i="13"/>
  <c r="D2735" i="13"/>
  <c r="C2735" i="13"/>
  <c r="B2735" i="13"/>
  <c r="A2735" i="13"/>
  <c r="J2734" i="13"/>
  <c r="D2734" i="13"/>
  <c r="C2734" i="13"/>
  <c r="B2734" i="13"/>
  <c r="A2734" i="13"/>
  <c r="J2733" i="13"/>
  <c r="D2733" i="13"/>
  <c r="C2733" i="13"/>
  <c r="B2733" i="13"/>
  <c r="A2733" i="13"/>
  <c r="J2732" i="13"/>
  <c r="D2732" i="13"/>
  <c r="C2732" i="13"/>
  <c r="B2732" i="13"/>
  <c r="A2732" i="13"/>
  <c r="J2731" i="13"/>
  <c r="D2731" i="13"/>
  <c r="C2731" i="13"/>
  <c r="B2731" i="13"/>
  <c r="A2731" i="13"/>
  <c r="J2730" i="13"/>
  <c r="D2730" i="13"/>
  <c r="C2730" i="13"/>
  <c r="B2730" i="13"/>
  <c r="A2730" i="13"/>
  <c r="J2729" i="13"/>
  <c r="D2729" i="13"/>
  <c r="C2729" i="13"/>
  <c r="B2729" i="13"/>
  <c r="A2729" i="13"/>
  <c r="J2728" i="13"/>
  <c r="D2728" i="13"/>
  <c r="C2728" i="13"/>
  <c r="B2728" i="13"/>
  <c r="A2728" i="13"/>
  <c r="J2727" i="13"/>
  <c r="D2727" i="13"/>
  <c r="C2727" i="13"/>
  <c r="B2727" i="13"/>
  <c r="A2727" i="13"/>
  <c r="J2726" i="13"/>
  <c r="D2726" i="13"/>
  <c r="C2726" i="13"/>
  <c r="B2726" i="13"/>
  <c r="A2726" i="13"/>
  <c r="J2725" i="13"/>
  <c r="D2725" i="13"/>
  <c r="C2725" i="13"/>
  <c r="B2725" i="13"/>
  <c r="A2725" i="13"/>
  <c r="J2724" i="13"/>
  <c r="D2724" i="13"/>
  <c r="C2724" i="13"/>
  <c r="B2724" i="13"/>
  <c r="A2724" i="13"/>
  <c r="J2723" i="13"/>
  <c r="D2723" i="13"/>
  <c r="C2723" i="13"/>
  <c r="B2723" i="13"/>
  <c r="A2723" i="13"/>
  <c r="J2722" i="13"/>
  <c r="D2722" i="13"/>
  <c r="C2722" i="13"/>
  <c r="B2722" i="13"/>
  <c r="A2722" i="13"/>
  <c r="J2721" i="13"/>
  <c r="D2721" i="13"/>
  <c r="C2721" i="13"/>
  <c r="B2721" i="13"/>
  <c r="A2721" i="13"/>
  <c r="J2720" i="13"/>
  <c r="D2720" i="13"/>
  <c r="C2720" i="13"/>
  <c r="B2720" i="13"/>
  <c r="A2720" i="13"/>
  <c r="J2719" i="13"/>
  <c r="D2719" i="13"/>
  <c r="C2719" i="13"/>
  <c r="B2719" i="13"/>
  <c r="A2719" i="13"/>
  <c r="J2718" i="13"/>
  <c r="D2718" i="13"/>
  <c r="C2718" i="13"/>
  <c r="B2718" i="13"/>
  <c r="A2718" i="13"/>
  <c r="J2717" i="13"/>
  <c r="D2717" i="13"/>
  <c r="C2717" i="13"/>
  <c r="B2717" i="13"/>
  <c r="A2717" i="13"/>
  <c r="J2716" i="13"/>
  <c r="D2716" i="13"/>
  <c r="C2716" i="13"/>
  <c r="B2716" i="13"/>
  <c r="A2716" i="13"/>
  <c r="J2715" i="13"/>
  <c r="D2715" i="13"/>
  <c r="C2715" i="13"/>
  <c r="B2715" i="13"/>
  <c r="A2715" i="13"/>
  <c r="J2714" i="13"/>
  <c r="D2714" i="13"/>
  <c r="C2714" i="13"/>
  <c r="B2714" i="13"/>
  <c r="A2714" i="13"/>
  <c r="J2713" i="13"/>
  <c r="D2713" i="13"/>
  <c r="C2713" i="13"/>
  <c r="B2713" i="13"/>
  <c r="A2713" i="13"/>
  <c r="J2712" i="13"/>
  <c r="D2712" i="13"/>
  <c r="C2712" i="13"/>
  <c r="B2712" i="13"/>
  <c r="A2712" i="13"/>
  <c r="J2711" i="13"/>
  <c r="D2711" i="13"/>
  <c r="C2711" i="13"/>
  <c r="B2711" i="13"/>
  <c r="A2711" i="13"/>
  <c r="J2710" i="13"/>
  <c r="D2710" i="13"/>
  <c r="C2710" i="13"/>
  <c r="B2710" i="13"/>
  <c r="A2710" i="13"/>
  <c r="J2709" i="13"/>
  <c r="D2709" i="13"/>
  <c r="C2709" i="13"/>
  <c r="B2709" i="13"/>
  <c r="A2709" i="13"/>
  <c r="J2708" i="13"/>
  <c r="D2708" i="13"/>
  <c r="C2708" i="13"/>
  <c r="B2708" i="13"/>
  <c r="A2708" i="13"/>
  <c r="J2707" i="13"/>
  <c r="D2707" i="13"/>
  <c r="C2707" i="13"/>
  <c r="B2707" i="13"/>
  <c r="A2707" i="13"/>
  <c r="J2706" i="13"/>
  <c r="D2706" i="13"/>
  <c r="C2706" i="13"/>
  <c r="B2706" i="13"/>
  <c r="A2706" i="13"/>
  <c r="J2705" i="13"/>
  <c r="D2705" i="13"/>
  <c r="C2705" i="13"/>
  <c r="B2705" i="13"/>
  <c r="A2705" i="13"/>
  <c r="J2704" i="13"/>
  <c r="D2704" i="13"/>
  <c r="C2704" i="13"/>
  <c r="B2704" i="13"/>
  <c r="A2704" i="13"/>
  <c r="J2703" i="13"/>
  <c r="D2703" i="13"/>
  <c r="C2703" i="13"/>
  <c r="B2703" i="13"/>
  <c r="A2703" i="13"/>
  <c r="J2702" i="13"/>
  <c r="D2702" i="13"/>
  <c r="C2702" i="13"/>
  <c r="B2702" i="13"/>
  <c r="A2702" i="13"/>
  <c r="J2701" i="13"/>
  <c r="D2701" i="13"/>
  <c r="C2701" i="13"/>
  <c r="B2701" i="13"/>
  <c r="A2701" i="13"/>
  <c r="J2700" i="13"/>
  <c r="D2700" i="13"/>
  <c r="C2700" i="13"/>
  <c r="B2700" i="13"/>
  <c r="A2700" i="13"/>
  <c r="J2699" i="13"/>
  <c r="D2699" i="13"/>
  <c r="C2699" i="13"/>
  <c r="B2699" i="13"/>
  <c r="A2699" i="13"/>
  <c r="J2698" i="13"/>
  <c r="D2698" i="13"/>
  <c r="C2698" i="13"/>
  <c r="B2698" i="13"/>
  <c r="A2698" i="13"/>
  <c r="J2697" i="13"/>
  <c r="D2697" i="13"/>
  <c r="C2697" i="13"/>
  <c r="B2697" i="13"/>
  <c r="A2697" i="13"/>
  <c r="J2696" i="13"/>
  <c r="D2696" i="13"/>
  <c r="C2696" i="13"/>
  <c r="B2696" i="13"/>
  <c r="A2696" i="13"/>
  <c r="J2695" i="13"/>
  <c r="D2695" i="13"/>
  <c r="C2695" i="13"/>
  <c r="B2695" i="13"/>
  <c r="A2695" i="13"/>
  <c r="J2694" i="13"/>
  <c r="D2694" i="13"/>
  <c r="C2694" i="13"/>
  <c r="B2694" i="13"/>
  <c r="A2694" i="13"/>
  <c r="J2693" i="13"/>
  <c r="D2693" i="13"/>
  <c r="C2693" i="13"/>
  <c r="B2693" i="13"/>
  <c r="A2693" i="13"/>
  <c r="J2692" i="13"/>
  <c r="D2692" i="13"/>
  <c r="C2692" i="13"/>
  <c r="B2692" i="13"/>
  <c r="A2692" i="13"/>
  <c r="J2691" i="13"/>
  <c r="D2691" i="13"/>
  <c r="C2691" i="13"/>
  <c r="B2691" i="13"/>
  <c r="A2691" i="13"/>
  <c r="J2690" i="13"/>
  <c r="D2690" i="13"/>
  <c r="C2690" i="13"/>
  <c r="B2690" i="13"/>
  <c r="A2690" i="13"/>
  <c r="J2689" i="13"/>
  <c r="D2689" i="13"/>
  <c r="C2689" i="13"/>
  <c r="B2689" i="13"/>
  <c r="A2689" i="13"/>
  <c r="J2688" i="13"/>
  <c r="D2688" i="13"/>
  <c r="C2688" i="13"/>
  <c r="B2688" i="13"/>
  <c r="A2688" i="13"/>
  <c r="J2687" i="13"/>
  <c r="D2687" i="13"/>
  <c r="C2687" i="13"/>
  <c r="B2687" i="13"/>
  <c r="A2687" i="13"/>
  <c r="J2686" i="13"/>
  <c r="D2686" i="13"/>
  <c r="C2686" i="13"/>
  <c r="B2686" i="13"/>
  <c r="A2686" i="13"/>
  <c r="J2685" i="13"/>
  <c r="D2685" i="13"/>
  <c r="C2685" i="13"/>
  <c r="B2685" i="13"/>
  <c r="A2685" i="13"/>
  <c r="J2684" i="13"/>
  <c r="D2684" i="13"/>
  <c r="C2684" i="13"/>
  <c r="B2684" i="13"/>
  <c r="A2684" i="13"/>
  <c r="J2683" i="13"/>
  <c r="D2683" i="13"/>
  <c r="C2683" i="13"/>
  <c r="B2683" i="13"/>
  <c r="A2683" i="13"/>
  <c r="J2682" i="13"/>
  <c r="D2682" i="13"/>
  <c r="C2682" i="13"/>
  <c r="B2682" i="13"/>
  <c r="A2682" i="13"/>
  <c r="J2681" i="13"/>
  <c r="D2681" i="13"/>
  <c r="C2681" i="13"/>
  <c r="B2681" i="13"/>
  <c r="A2681" i="13"/>
  <c r="J2680" i="13"/>
  <c r="D2680" i="13"/>
  <c r="C2680" i="13"/>
  <c r="B2680" i="13"/>
  <c r="A2680" i="13"/>
  <c r="J2679" i="13"/>
  <c r="D2679" i="13"/>
  <c r="C2679" i="13"/>
  <c r="B2679" i="13"/>
  <c r="A2679" i="13"/>
  <c r="J2678" i="13"/>
  <c r="D2678" i="13"/>
  <c r="C2678" i="13"/>
  <c r="B2678" i="13"/>
  <c r="A2678" i="13"/>
  <c r="J2677" i="13"/>
  <c r="D2677" i="13"/>
  <c r="C2677" i="13"/>
  <c r="B2677" i="13"/>
  <c r="A2677" i="13"/>
  <c r="J2676" i="13"/>
  <c r="D2676" i="13"/>
  <c r="C2676" i="13"/>
  <c r="B2676" i="13"/>
  <c r="A2676" i="13"/>
  <c r="J2675" i="13"/>
  <c r="D2675" i="13"/>
  <c r="C2675" i="13"/>
  <c r="B2675" i="13"/>
  <c r="A2675" i="13"/>
  <c r="J2674" i="13"/>
  <c r="D2674" i="13"/>
  <c r="C2674" i="13"/>
  <c r="B2674" i="13"/>
  <c r="A2674" i="13"/>
  <c r="J2673" i="13"/>
  <c r="D2673" i="13"/>
  <c r="C2673" i="13"/>
  <c r="B2673" i="13"/>
  <c r="A2673" i="13"/>
  <c r="J2672" i="13"/>
  <c r="D2672" i="13"/>
  <c r="C2672" i="13"/>
  <c r="B2672" i="13"/>
  <c r="A2672" i="13"/>
  <c r="J2671" i="13"/>
  <c r="D2671" i="13"/>
  <c r="C2671" i="13"/>
  <c r="B2671" i="13"/>
  <c r="A2671" i="13"/>
  <c r="J2670" i="13"/>
  <c r="D2670" i="13"/>
  <c r="C2670" i="13"/>
  <c r="B2670" i="13"/>
  <c r="A2670" i="13"/>
  <c r="J2669" i="13"/>
  <c r="D2669" i="13"/>
  <c r="C2669" i="13"/>
  <c r="B2669" i="13"/>
  <c r="A2669" i="13"/>
  <c r="J2668" i="13"/>
  <c r="D2668" i="13"/>
  <c r="C2668" i="13"/>
  <c r="B2668" i="13"/>
  <c r="A2668" i="13"/>
  <c r="J2667" i="13"/>
  <c r="D2667" i="13"/>
  <c r="C2667" i="13"/>
  <c r="B2667" i="13"/>
  <c r="A2667" i="13"/>
  <c r="J2666" i="13"/>
  <c r="D2666" i="13"/>
  <c r="C2666" i="13"/>
  <c r="B2666" i="13"/>
  <c r="A2666" i="13"/>
  <c r="J2665" i="13"/>
  <c r="D2665" i="13"/>
  <c r="C2665" i="13"/>
  <c r="B2665" i="13"/>
  <c r="A2665" i="13"/>
  <c r="J2664" i="13"/>
  <c r="D2664" i="13"/>
  <c r="C2664" i="13"/>
  <c r="B2664" i="13"/>
  <c r="A2664" i="13"/>
  <c r="J2663" i="13"/>
  <c r="D2663" i="13"/>
  <c r="C2663" i="13"/>
  <c r="B2663" i="13"/>
  <c r="A2663" i="13"/>
  <c r="J2662" i="13"/>
  <c r="D2662" i="13"/>
  <c r="C2662" i="13"/>
  <c r="B2662" i="13"/>
  <c r="A2662" i="13"/>
  <c r="J2661" i="13"/>
  <c r="D2661" i="13"/>
  <c r="C2661" i="13"/>
  <c r="B2661" i="13"/>
  <c r="A2661" i="13"/>
  <c r="J2660" i="13"/>
  <c r="D2660" i="13"/>
  <c r="C2660" i="13"/>
  <c r="B2660" i="13"/>
  <c r="A2660" i="13"/>
  <c r="J2659" i="13"/>
  <c r="D2659" i="13"/>
  <c r="C2659" i="13"/>
  <c r="B2659" i="13"/>
  <c r="A2659" i="13"/>
  <c r="J2658" i="13"/>
  <c r="D2658" i="13"/>
  <c r="C2658" i="13"/>
  <c r="B2658" i="13"/>
  <c r="A2658" i="13"/>
  <c r="J2657" i="13"/>
  <c r="D2657" i="13"/>
  <c r="C2657" i="13"/>
  <c r="B2657" i="13"/>
  <c r="A2657" i="13"/>
  <c r="J2656" i="13"/>
  <c r="D2656" i="13"/>
  <c r="C2656" i="13"/>
  <c r="B2656" i="13"/>
  <c r="A2656" i="13"/>
  <c r="J2655" i="13"/>
  <c r="D2655" i="13"/>
  <c r="C2655" i="13"/>
  <c r="B2655" i="13"/>
  <c r="A2655" i="13"/>
  <c r="J2654" i="13"/>
  <c r="D2654" i="13"/>
  <c r="C2654" i="13"/>
  <c r="B2654" i="13"/>
  <c r="A2654" i="13"/>
  <c r="J2653" i="13"/>
  <c r="D2653" i="13"/>
  <c r="C2653" i="13"/>
  <c r="B2653" i="13"/>
  <c r="A2653" i="13"/>
  <c r="J2652" i="13"/>
  <c r="D2652" i="13"/>
  <c r="C2652" i="13"/>
  <c r="B2652" i="13"/>
  <c r="A2652" i="13"/>
  <c r="J2651" i="13"/>
  <c r="D2651" i="13"/>
  <c r="C2651" i="13"/>
  <c r="B2651" i="13"/>
  <c r="A2651" i="13"/>
  <c r="J2650" i="13"/>
  <c r="D2650" i="13"/>
  <c r="C2650" i="13"/>
  <c r="B2650" i="13"/>
  <c r="A2650" i="13"/>
  <c r="J2649" i="13"/>
  <c r="D2649" i="13"/>
  <c r="C2649" i="13"/>
  <c r="B2649" i="13"/>
  <c r="A2649" i="13"/>
  <c r="J2648" i="13"/>
  <c r="D2648" i="13"/>
  <c r="C2648" i="13"/>
  <c r="B2648" i="13"/>
  <c r="A2648" i="13"/>
  <c r="J2647" i="13"/>
  <c r="D2647" i="13"/>
  <c r="C2647" i="13"/>
  <c r="B2647" i="13"/>
  <c r="A2647" i="13"/>
  <c r="J2646" i="13"/>
  <c r="D2646" i="13"/>
  <c r="C2646" i="13"/>
  <c r="B2646" i="13"/>
  <c r="A2646" i="13"/>
  <c r="J2645" i="13"/>
  <c r="D2645" i="13"/>
  <c r="C2645" i="13"/>
  <c r="B2645" i="13"/>
  <c r="A2645" i="13"/>
  <c r="J2644" i="13"/>
  <c r="D2644" i="13"/>
  <c r="C2644" i="13"/>
  <c r="B2644" i="13"/>
  <c r="A2644" i="13"/>
  <c r="J2643" i="13"/>
  <c r="D2643" i="13"/>
  <c r="C2643" i="13"/>
  <c r="B2643" i="13"/>
  <c r="A2643" i="13"/>
  <c r="J2642" i="13"/>
  <c r="D2642" i="13"/>
  <c r="C2642" i="13"/>
  <c r="B2642" i="13"/>
  <c r="A2642" i="13"/>
  <c r="J2641" i="13"/>
  <c r="D2641" i="13"/>
  <c r="C2641" i="13"/>
  <c r="B2641" i="13"/>
  <c r="A2641" i="13"/>
  <c r="J2640" i="13"/>
  <c r="D2640" i="13"/>
  <c r="C2640" i="13"/>
  <c r="B2640" i="13"/>
  <c r="A2640" i="13"/>
  <c r="J2639" i="13"/>
  <c r="D2639" i="13"/>
  <c r="C2639" i="13"/>
  <c r="B2639" i="13"/>
  <c r="A2639" i="13"/>
  <c r="J2638" i="13"/>
  <c r="D2638" i="13"/>
  <c r="C2638" i="13"/>
  <c r="B2638" i="13"/>
  <c r="A2638" i="13"/>
  <c r="J2637" i="13"/>
  <c r="D2637" i="13"/>
  <c r="C2637" i="13"/>
  <c r="B2637" i="13"/>
  <c r="A2637" i="13"/>
  <c r="J2636" i="13"/>
  <c r="D2636" i="13"/>
  <c r="C2636" i="13"/>
  <c r="B2636" i="13"/>
  <c r="A2636" i="13"/>
  <c r="J2635" i="13"/>
  <c r="D2635" i="13"/>
  <c r="C2635" i="13"/>
  <c r="B2635" i="13"/>
  <c r="A2635" i="13"/>
  <c r="J2634" i="13"/>
  <c r="D2634" i="13"/>
  <c r="C2634" i="13"/>
  <c r="B2634" i="13"/>
  <c r="A2634" i="13"/>
  <c r="J2633" i="13"/>
  <c r="D2633" i="13"/>
  <c r="C2633" i="13"/>
  <c r="B2633" i="13"/>
  <c r="A2633" i="13"/>
  <c r="J2632" i="13"/>
  <c r="D2632" i="13"/>
  <c r="C2632" i="13"/>
  <c r="B2632" i="13"/>
  <c r="A2632" i="13"/>
  <c r="J2631" i="13"/>
  <c r="D2631" i="13"/>
  <c r="C2631" i="13"/>
  <c r="B2631" i="13"/>
  <c r="A2631" i="13"/>
  <c r="J2630" i="13"/>
  <c r="D2630" i="13"/>
  <c r="C2630" i="13"/>
  <c r="B2630" i="13"/>
  <c r="A2630" i="13"/>
  <c r="J2629" i="13"/>
  <c r="D2629" i="13"/>
  <c r="C2629" i="13"/>
  <c r="B2629" i="13"/>
  <c r="A2629" i="13"/>
  <c r="J2628" i="13"/>
  <c r="D2628" i="13"/>
  <c r="C2628" i="13"/>
  <c r="B2628" i="13"/>
  <c r="A2628" i="13"/>
  <c r="J2627" i="13"/>
  <c r="D2627" i="13"/>
  <c r="C2627" i="13"/>
  <c r="B2627" i="13"/>
  <c r="A2627" i="13"/>
  <c r="J2626" i="13"/>
  <c r="D2626" i="13"/>
  <c r="C2626" i="13"/>
  <c r="B2626" i="13"/>
  <c r="A2626" i="13"/>
  <c r="J2625" i="13"/>
  <c r="D2625" i="13"/>
  <c r="C2625" i="13"/>
  <c r="B2625" i="13"/>
  <c r="A2625" i="13"/>
  <c r="J2624" i="13"/>
  <c r="D2624" i="13"/>
  <c r="C2624" i="13"/>
  <c r="B2624" i="13"/>
  <c r="A2624" i="13"/>
  <c r="J2623" i="13"/>
  <c r="D2623" i="13"/>
  <c r="C2623" i="13"/>
  <c r="B2623" i="13"/>
  <c r="A2623" i="13"/>
  <c r="J2622" i="13"/>
  <c r="D2622" i="13"/>
  <c r="C2622" i="13"/>
  <c r="B2622" i="13"/>
  <c r="A2622" i="13"/>
  <c r="J2621" i="13"/>
  <c r="D2621" i="13"/>
  <c r="C2621" i="13"/>
  <c r="B2621" i="13"/>
  <c r="A2621" i="13"/>
  <c r="J2620" i="13"/>
  <c r="D2620" i="13"/>
  <c r="C2620" i="13"/>
  <c r="B2620" i="13"/>
  <c r="A2620" i="13"/>
  <c r="J2619" i="13"/>
  <c r="D2619" i="13"/>
  <c r="C2619" i="13"/>
  <c r="B2619" i="13"/>
  <c r="A2619" i="13"/>
  <c r="J2618" i="13"/>
  <c r="D2618" i="13"/>
  <c r="C2618" i="13"/>
  <c r="B2618" i="13"/>
  <c r="A2618" i="13"/>
  <c r="J2617" i="13"/>
  <c r="D2617" i="13"/>
  <c r="C2617" i="13"/>
  <c r="B2617" i="13"/>
  <c r="A2617" i="13"/>
  <c r="J2616" i="13"/>
  <c r="D2616" i="13"/>
  <c r="C2616" i="13"/>
  <c r="B2616" i="13"/>
  <c r="A2616" i="13"/>
  <c r="J2615" i="13"/>
  <c r="D2615" i="13"/>
  <c r="C2615" i="13"/>
  <c r="B2615" i="13"/>
  <c r="A2615" i="13"/>
  <c r="J2614" i="13"/>
  <c r="D2614" i="13"/>
  <c r="C2614" i="13"/>
  <c r="B2614" i="13"/>
  <c r="A2614" i="13"/>
  <c r="J2613" i="13"/>
  <c r="D2613" i="13"/>
  <c r="C2613" i="13"/>
  <c r="B2613" i="13"/>
  <c r="A2613" i="13"/>
  <c r="J2612" i="13"/>
  <c r="D2612" i="13"/>
  <c r="C2612" i="13"/>
  <c r="B2612" i="13"/>
  <c r="A2612" i="13"/>
  <c r="J2611" i="13"/>
  <c r="D2611" i="13"/>
  <c r="C2611" i="13"/>
  <c r="B2611" i="13"/>
  <c r="A2611" i="13"/>
  <c r="J2610" i="13"/>
  <c r="D2610" i="13"/>
  <c r="C2610" i="13"/>
  <c r="B2610" i="13"/>
  <c r="A2610" i="13"/>
  <c r="J2609" i="13"/>
  <c r="D2609" i="13"/>
  <c r="C2609" i="13"/>
  <c r="B2609" i="13"/>
  <c r="A2609" i="13"/>
  <c r="J2608" i="13"/>
  <c r="D2608" i="13"/>
  <c r="C2608" i="13"/>
  <c r="B2608" i="13"/>
  <c r="A2608" i="13"/>
  <c r="J2607" i="13"/>
  <c r="D2607" i="13"/>
  <c r="C2607" i="13"/>
  <c r="B2607" i="13"/>
  <c r="A2607" i="13"/>
  <c r="J2606" i="13"/>
  <c r="D2606" i="13"/>
  <c r="C2606" i="13"/>
  <c r="B2606" i="13"/>
  <c r="A2606" i="13"/>
  <c r="J2605" i="13"/>
  <c r="D2605" i="13"/>
  <c r="C2605" i="13"/>
  <c r="B2605" i="13"/>
  <c r="A2605" i="13"/>
  <c r="J2604" i="13"/>
  <c r="D2604" i="13"/>
  <c r="C2604" i="13"/>
  <c r="B2604" i="13"/>
  <c r="A2604" i="13"/>
  <c r="J2603" i="13"/>
  <c r="D2603" i="13"/>
  <c r="C2603" i="13"/>
  <c r="B2603" i="13"/>
  <c r="A2603" i="13"/>
  <c r="J2602" i="13"/>
  <c r="D2602" i="13"/>
  <c r="C2602" i="13"/>
  <c r="B2602" i="13"/>
  <c r="A2602" i="13"/>
  <c r="J2601" i="13"/>
  <c r="D2601" i="13"/>
  <c r="C2601" i="13"/>
  <c r="B2601" i="13"/>
  <c r="A2601" i="13"/>
  <c r="J2600" i="13"/>
  <c r="D2600" i="13"/>
  <c r="C2600" i="13"/>
  <c r="B2600" i="13"/>
  <c r="A2600" i="13"/>
  <c r="J2599" i="13"/>
  <c r="D2599" i="13"/>
  <c r="C2599" i="13"/>
  <c r="B2599" i="13"/>
  <c r="A2599" i="13"/>
  <c r="J2598" i="13"/>
  <c r="D2598" i="13"/>
  <c r="C2598" i="13"/>
  <c r="B2598" i="13"/>
  <c r="A2598" i="13"/>
  <c r="J2597" i="13"/>
  <c r="D2597" i="13"/>
  <c r="C2597" i="13"/>
  <c r="B2597" i="13"/>
  <c r="A2597" i="13"/>
  <c r="J2596" i="13"/>
  <c r="D2596" i="13"/>
  <c r="C2596" i="13"/>
  <c r="B2596" i="13"/>
  <c r="A2596" i="13"/>
  <c r="J2595" i="13"/>
  <c r="D2595" i="13"/>
  <c r="C2595" i="13"/>
  <c r="B2595" i="13"/>
  <c r="A2595" i="13"/>
  <c r="J2594" i="13"/>
  <c r="D2594" i="13"/>
  <c r="C2594" i="13"/>
  <c r="B2594" i="13"/>
  <c r="A2594" i="13"/>
  <c r="J2593" i="13"/>
  <c r="D2593" i="13"/>
  <c r="C2593" i="13"/>
  <c r="B2593" i="13"/>
  <c r="A2593" i="13"/>
  <c r="J2592" i="13"/>
  <c r="D2592" i="13"/>
  <c r="C2592" i="13"/>
  <c r="B2592" i="13"/>
  <c r="A2592" i="13"/>
  <c r="J2591" i="13"/>
  <c r="D2591" i="13"/>
  <c r="C2591" i="13"/>
  <c r="B2591" i="13"/>
  <c r="A2591" i="13"/>
  <c r="J2590" i="13"/>
  <c r="D2590" i="13"/>
  <c r="C2590" i="13"/>
  <c r="B2590" i="13"/>
  <c r="A2590" i="13"/>
  <c r="J2589" i="13"/>
  <c r="D2589" i="13"/>
  <c r="C2589" i="13"/>
  <c r="B2589" i="13"/>
  <c r="A2589" i="13"/>
  <c r="J2588" i="13"/>
  <c r="D2588" i="13"/>
  <c r="C2588" i="13"/>
  <c r="B2588" i="13"/>
  <c r="A2588" i="13"/>
  <c r="J2587" i="13"/>
  <c r="D2587" i="13"/>
  <c r="C2587" i="13"/>
  <c r="B2587" i="13"/>
  <c r="A2587" i="13"/>
  <c r="J2586" i="13"/>
  <c r="D2586" i="13"/>
  <c r="C2586" i="13"/>
  <c r="B2586" i="13"/>
  <c r="A2586" i="13"/>
  <c r="J2585" i="13"/>
  <c r="D2585" i="13"/>
  <c r="C2585" i="13"/>
  <c r="B2585" i="13"/>
  <c r="A2585" i="13"/>
  <c r="J2584" i="13"/>
  <c r="D2584" i="13"/>
  <c r="C2584" i="13"/>
  <c r="B2584" i="13"/>
  <c r="A2584" i="13"/>
  <c r="J2583" i="13"/>
  <c r="D2583" i="13"/>
  <c r="C2583" i="13"/>
  <c r="B2583" i="13"/>
  <c r="A2583" i="13"/>
  <c r="J2582" i="13"/>
  <c r="D2582" i="13"/>
  <c r="C2582" i="13"/>
  <c r="B2582" i="13"/>
  <c r="A2582" i="13"/>
  <c r="J2581" i="13"/>
  <c r="D2581" i="13"/>
  <c r="C2581" i="13"/>
  <c r="B2581" i="13"/>
  <c r="A2581" i="13"/>
  <c r="J2580" i="13"/>
  <c r="D2580" i="13"/>
  <c r="C2580" i="13"/>
  <c r="B2580" i="13"/>
  <c r="A2580" i="13"/>
  <c r="J2579" i="13"/>
  <c r="D2579" i="13"/>
  <c r="C2579" i="13"/>
  <c r="B2579" i="13"/>
  <c r="A2579" i="13"/>
  <c r="J2578" i="13"/>
  <c r="D2578" i="13"/>
  <c r="C2578" i="13"/>
  <c r="B2578" i="13"/>
  <c r="A2578" i="13"/>
  <c r="J2577" i="13"/>
  <c r="D2577" i="13"/>
  <c r="C2577" i="13"/>
  <c r="B2577" i="13"/>
  <c r="A2577" i="13"/>
  <c r="J2576" i="13"/>
  <c r="D2576" i="13"/>
  <c r="C2576" i="13"/>
  <c r="B2576" i="13"/>
  <c r="A2576" i="13"/>
  <c r="J2575" i="13"/>
  <c r="D2575" i="13"/>
  <c r="C2575" i="13"/>
  <c r="B2575" i="13"/>
  <c r="A2575" i="13"/>
  <c r="J2574" i="13"/>
  <c r="D2574" i="13"/>
  <c r="C2574" i="13"/>
  <c r="B2574" i="13"/>
  <c r="A2574" i="13"/>
  <c r="J2573" i="13"/>
  <c r="D2573" i="13"/>
  <c r="C2573" i="13"/>
  <c r="B2573" i="13"/>
  <c r="A2573" i="13"/>
  <c r="J2572" i="13"/>
  <c r="D2572" i="13"/>
  <c r="C2572" i="13"/>
  <c r="B2572" i="13"/>
  <c r="A2572" i="13"/>
  <c r="J2571" i="13"/>
  <c r="D2571" i="13"/>
  <c r="C2571" i="13"/>
  <c r="B2571" i="13"/>
  <c r="A2571" i="13"/>
  <c r="J2570" i="13"/>
  <c r="D2570" i="13"/>
  <c r="C2570" i="13"/>
  <c r="B2570" i="13"/>
  <c r="A2570" i="13"/>
  <c r="J2569" i="13"/>
  <c r="D2569" i="13"/>
  <c r="C2569" i="13"/>
  <c r="B2569" i="13"/>
  <c r="A2569" i="13"/>
  <c r="J2568" i="13"/>
  <c r="D2568" i="13"/>
  <c r="C2568" i="13"/>
  <c r="B2568" i="13"/>
  <c r="A2568" i="13"/>
  <c r="J2567" i="13"/>
  <c r="D2567" i="13"/>
  <c r="C2567" i="13"/>
  <c r="B2567" i="13"/>
  <c r="A2567" i="13"/>
  <c r="J2566" i="13"/>
  <c r="D2566" i="13"/>
  <c r="C2566" i="13"/>
  <c r="B2566" i="13"/>
  <c r="A2566" i="13"/>
  <c r="J2565" i="13"/>
  <c r="D2565" i="13"/>
  <c r="C2565" i="13"/>
  <c r="B2565" i="13"/>
  <c r="A2565" i="13"/>
  <c r="J2564" i="13"/>
  <c r="D2564" i="13"/>
  <c r="C2564" i="13"/>
  <c r="B2564" i="13"/>
  <c r="A2564" i="13"/>
  <c r="J2563" i="13"/>
  <c r="D2563" i="13"/>
  <c r="C2563" i="13"/>
  <c r="B2563" i="13"/>
  <c r="A2563" i="13"/>
  <c r="J2562" i="13"/>
  <c r="D2562" i="13"/>
  <c r="C2562" i="13"/>
  <c r="B2562" i="13"/>
  <c r="A2562" i="13"/>
  <c r="J2561" i="13"/>
  <c r="D2561" i="13"/>
  <c r="C2561" i="13"/>
  <c r="B2561" i="13"/>
  <c r="A2561" i="13"/>
  <c r="J2560" i="13"/>
  <c r="D2560" i="13"/>
  <c r="C2560" i="13"/>
  <c r="B2560" i="13"/>
  <c r="A2560" i="13"/>
  <c r="J2559" i="13"/>
  <c r="D2559" i="13"/>
  <c r="C2559" i="13"/>
  <c r="B2559" i="13"/>
  <c r="A2559" i="13"/>
  <c r="J2558" i="13"/>
  <c r="D2558" i="13"/>
  <c r="C2558" i="13"/>
  <c r="B2558" i="13"/>
  <c r="A2558" i="13"/>
  <c r="J2557" i="13"/>
  <c r="D2557" i="13"/>
  <c r="C2557" i="13"/>
  <c r="B2557" i="13"/>
  <c r="A2557" i="13"/>
  <c r="J2556" i="13"/>
  <c r="D2556" i="13"/>
  <c r="C2556" i="13"/>
  <c r="B2556" i="13"/>
  <c r="A2556" i="13"/>
  <c r="J2555" i="13"/>
  <c r="D2555" i="13"/>
  <c r="C2555" i="13"/>
  <c r="B2555" i="13"/>
  <c r="A2555" i="13"/>
  <c r="J2554" i="13"/>
  <c r="D2554" i="13"/>
  <c r="C2554" i="13"/>
  <c r="B2554" i="13"/>
  <c r="A2554" i="13"/>
  <c r="J2553" i="13"/>
  <c r="D2553" i="13"/>
  <c r="C2553" i="13"/>
  <c r="B2553" i="13"/>
  <c r="A2553" i="13"/>
  <c r="J2552" i="13"/>
  <c r="D2552" i="13"/>
  <c r="C2552" i="13"/>
  <c r="B2552" i="13"/>
  <c r="A2552" i="13"/>
  <c r="J2551" i="13"/>
  <c r="D2551" i="13"/>
  <c r="C2551" i="13"/>
  <c r="B2551" i="13"/>
  <c r="A2551" i="13"/>
  <c r="J2550" i="13"/>
  <c r="D2550" i="13"/>
  <c r="C2550" i="13"/>
  <c r="B2550" i="13"/>
  <c r="A2550" i="13"/>
  <c r="J2549" i="13"/>
  <c r="D2549" i="13"/>
  <c r="C2549" i="13"/>
  <c r="B2549" i="13"/>
  <c r="A2549" i="13"/>
  <c r="J2548" i="13"/>
  <c r="D2548" i="13"/>
  <c r="C2548" i="13"/>
  <c r="B2548" i="13"/>
  <c r="A2548" i="13"/>
  <c r="J2547" i="13"/>
  <c r="D2547" i="13"/>
  <c r="C2547" i="13"/>
  <c r="B2547" i="13"/>
  <c r="A2547" i="13"/>
  <c r="J2546" i="13"/>
  <c r="D2546" i="13"/>
  <c r="C2546" i="13"/>
  <c r="B2546" i="13"/>
  <c r="A2546" i="13"/>
  <c r="J2545" i="13"/>
  <c r="D2545" i="13"/>
  <c r="C2545" i="13"/>
  <c r="B2545" i="13"/>
  <c r="A2545" i="13"/>
  <c r="J2544" i="13"/>
  <c r="D2544" i="13"/>
  <c r="C2544" i="13"/>
  <c r="B2544" i="13"/>
  <c r="A2544" i="13"/>
  <c r="J2543" i="13"/>
  <c r="D2543" i="13"/>
  <c r="C2543" i="13"/>
  <c r="B2543" i="13"/>
  <c r="A2543" i="13"/>
  <c r="J2542" i="13"/>
  <c r="D2542" i="13"/>
  <c r="C2542" i="13"/>
  <c r="B2542" i="13"/>
  <c r="A2542" i="13"/>
  <c r="J2541" i="13"/>
  <c r="D2541" i="13"/>
  <c r="C2541" i="13"/>
  <c r="B2541" i="13"/>
  <c r="A2541" i="13"/>
  <c r="J2540" i="13"/>
  <c r="D2540" i="13"/>
  <c r="C2540" i="13"/>
  <c r="B2540" i="13"/>
  <c r="A2540" i="13"/>
  <c r="J2539" i="13"/>
  <c r="D2539" i="13"/>
  <c r="C2539" i="13"/>
  <c r="B2539" i="13"/>
  <c r="A2539" i="13"/>
  <c r="J2538" i="13"/>
  <c r="D2538" i="13"/>
  <c r="C2538" i="13"/>
  <c r="B2538" i="13"/>
  <c r="A2538" i="13"/>
  <c r="J2537" i="13"/>
  <c r="D2537" i="13"/>
  <c r="C2537" i="13"/>
  <c r="B2537" i="13"/>
  <c r="A2537" i="13"/>
  <c r="J2536" i="13"/>
  <c r="D2536" i="13"/>
  <c r="C2536" i="13"/>
  <c r="B2536" i="13"/>
  <c r="A2536" i="13"/>
  <c r="J2535" i="13"/>
  <c r="D2535" i="13"/>
  <c r="C2535" i="13"/>
  <c r="B2535" i="13"/>
  <c r="A2535" i="13"/>
  <c r="J2534" i="13"/>
  <c r="D2534" i="13"/>
  <c r="C2534" i="13"/>
  <c r="B2534" i="13"/>
  <c r="A2534" i="13"/>
  <c r="J2533" i="13"/>
  <c r="D2533" i="13"/>
  <c r="C2533" i="13"/>
  <c r="B2533" i="13"/>
  <c r="A2533" i="13"/>
  <c r="J2532" i="13"/>
  <c r="D2532" i="13"/>
  <c r="C2532" i="13"/>
  <c r="B2532" i="13"/>
  <c r="A2532" i="13"/>
  <c r="J2531" i="13"/>
  <c r="D2531" i="13"/>
  <c r="C2531" i="13"/>
  <c r="B2531" i="13"/>
  <c r="A2531" i="13"/>
  <c r="J2530" i="13"/>
  <c r="D2530" i="13"/>
  <c r="C2530" i="13"/>
  <c r="B2530" i="13"/>
  <c r="A2530" i="13"/>
  <c r="J2529" i="13"/>
  <c r="D2529" i="13"/>
  <c r="C2529" i="13"/>
  <c r="B2529" i="13"/>
  <c r="A2529" i="13"/>
  <c r="J2528" i="13"/>
  <c r="D2528" i="13"/>
  <c r="C2528" i="13"/>
  <c r="B2528" i="13"/>
  <c r="A2528" i="13"/>
  <c r="J2527" i="13"/>
  <c r="D2527" i="13"/>
  <c r="C2527" i="13"/>
  <c r="B2527" i="13"/>
  <c r="A2527" i="13"/>
  <c r="J2526" i="13"/>
  <c r="D2526" i="13"/>
  <c r="C2526" i="13"/>
  <c r="B2526" i="13"/>
  <c r="A2526" i="13"/>
  <c r="J2525" i="13"/>
  <c r="D2525" i="13"/>
  <c r="C2525" i="13"/>
  <c r="B2525" i="13"/>
  <c r="A2525" i="13"/>
  <c r="J2524" i="13"/>
  <c r="D2524" i="13"/>
  <c r="C2524" i="13"/>
  <c r="B2524" i="13"/>
  <c r="A2524" i="13"/>
  <c r="J2523" i="13"/>
  <c r="D2523" i="13"/>
  <c r="C2523" i="13"/>
  <c r="B2523" i="13"/>
  <c r="A2523" i="13"/>
  <c r="J2522" i="13"/>
  <c r="D2522" i="13"/>
  <c r="C2522" i="13"/>
  <c r="B2522" i="13"/>
  <c r="A2522" i="13"/>
  <c r="J2521" i="13"/>
  <c r="D2521" i="13"/>
  <c r="C2521" i="13"/>
  <c r="B2521" i="13"/>
  <c r="A2521" i="13"/>
  <c r="J2520" i="13"/>
  <c r="D2520" i="13"/>
  <c r="C2520" i="13"/>
  <c r="B2520" i="13"/>
  <c r="A2520" i="13"/>
  <c r="J2519" i="13"/>
  <c r="D2519" i="13"/>
  <c r="C2519" i="13"/>
  <c r="B2519" i="13"/>
  <c r="A2519" i="13"/>
  <c r="J2518" i="13"/>
  <c r="D2518" i="13"/>
  <c r="C2518" i="13"/>
  <c r="B2518" i="13"/>
  <c r="A2518" i="13"/>
  <c r="J2517" i="13"/>
  <c r="D2517" i="13"/>
  <c r="C2517" i="13"/>
  <c r="B2517" i="13"/>
  <c r="A2517" i="13"/>
  <c r="J2516" i="13"/>
  <c r="D2516" i="13"/>
  <c r="C2516" i="13"/>
  <c r="B2516" i="13"/>
  <c r="A2516" i="13"/>
  <c r="J2515" i="13"/>
  <c r="D2515" i="13"/>
  <c r="C2515" i="13"/>
  <c r="B2515" i="13"/>
  <c r="A2515" i="13"/>
  <c r="J2514" i="13"/>
  <c r="D2514" i="13"/>
  <c r="C2514" i="13"/>
  <c r="B2514" i="13"/>
  <c r="A2514" i="13"/>
  <c r="J2513" i="13"/>
  <c r="D2513" i="13"/>
  <c r="C2513" i="13"/>
  <c r="B2513" i="13"/>
  <c r="A2513" i="13"/>
  <c r="J2512" i="13"/>
  <c r="D2512" i="13"/>
  <c r="C2512" i="13"/>
  <c r="B2512" i="13"/>
  <c r="A2512" i="13"/>
  <c r="J2511" i="13"/>
  <c r="D2511" i="13"/>
  <c r="C2511" i="13"/>
  <c r="B2511" i="13"/>
  <c r="A2511" i="13"/>
  <c r="J2510" i="13"/>
  <c r="D2510" i="13"/>
  <c r="C2510" i="13"/>
  <c r="B2510" i="13"/>
  <c r="A2510" i="13"/>
  <c r="J2509" i="13"/>
  <c r="D2509" i="13"/>
  <c r="C2509" i="13"/>
  <c r="B2509" i="13"/>
  <c r="A2509" i="13"/>
  <c r="J2508" i="13"/>
  <c r="D2508" i="13"/>
  <c r="C2508" i="13"/>
  <c r="B2508" i="13"/>
  <c r="A2508" i="13"/>
  <c r="J2507" i="13"/>
  <c r="D2507" i="13"/>
  <c r="C2507" i="13"/>
  <c r="B2507" i="13"/>
  <c r="A2507" i="13"/>
  <c r="J2506" i="13"/>
  <c r="D2506" i="13"/>
  <c r="C2506" i="13"/>
  <c r="B2506" i="13"/>
  <c r="A2506" i="13"/>
  <c r="J2505" i="13"/>
  <c r="D2505" i="13"/>
  <c r="C2505" i="13"/>
  <c r="B2505" i="13"/>
  <c r="A2505" i="13"/>
  <c r="J2504" i="13"/>
  <c r="D2504" i="13"/>
  <c r="C2504" i="13"/>
  <c r="B2504" i="13"/>
  <c r="A2504" i="13"/>
  <c r="J2503" i="13"/>
  <c r="D2503" i="13"/>
  <c r="C2503" i="13"/>
  <c r="B2503" i="13"/>
  <c r="A2503" i="13"/>
  <c r="J2502" i="13"/>
  <c r="D2502" i="13"/>
  <c r="C2502" i="13"/>
  <c r="B2502" i="13"/>
  <c r="A2502" i="13"/>
  <c r="J2501" i="13"/>
  <c r="D2501" i="13"/>
  <c r="C2501" i="13"/>
  <c r="B2501" i="13"/>
  <c r="A2501" i="13"/>
  <c r="J2500" i="13"/>
  <c r="D2500" i="13"/>
  <c r="C2500" i="13"/>
  <c r="B2500" i="13"/>
  <c r="A2500" i="13"/>
  <c r="J2499" i="13"/>
  <c r="D2499" i="13"/>
  <c r="C2499" i="13"/>
  <c r="B2499" i="13"/>
  <c r="A2499" i="13"/>
  <c r="J2498" i="13"/>
  <c r="D2498" i="13"/>
  <c r="C2498" i="13"/>
  <c r="B2498" i="13"/>
  <c r="A2498" i="13"/>
  <c r="J2497" i="13"/>
  <c r="D2497" i="13"/>
  <c r="C2497" i="13"/>
  <c r="B2497" i="13"/>
  <c r="A2497" i="13"/>
  <c r="J2496" i="13"/>
  <c r="D2496" i="13"/>
  <c r="C2496" i="13"/>
  <c r="B2496" i="13"/>
  <c r="A2496" i="13"/>
  <c r="J2495" i="13"/>
  <c r="D2495" i="13"/>
  <c r="C2495" i="13"/>
  <c r="B2495" i="13"/>
  <c r="A2495" i="13"/>
  <c r="J2494" i="13"/>
  <c r="D2494" i="13"/>
  <c r="C2494" i="13"/>
  <c r="B2494" i="13"/>
  <c r="A2494" i="13"/>
  <c r="J2493" i="13"/>
  <c r="D2493" i="13"/>
  <c r="C2493" i="13"/>
  <c r="B2493" i="13"/>
  <c r="A2493" i="13"/>
  <c r="J2492" i="13"/>
  <c r="D2492" i="13"/>
  <c r="C2492" i="13"/>
  <c r="B2492" i="13"/>
  <c r="A2492" i="13"/>
  <c r="J2491" i="13"/>
  <c r="D2491" i="13"/>
  <c r="C2491" i="13"/>
  <c r="B2491" i="13"/>
  <c r="A2491" i="13"/>
  <c r="J2490" i="13"/>
  <c r="D2490" i="13"/>
  <c r="C2490" i="13"/>
  <c r="B2490" i="13"/>
  <c r="A2490" i="13"/>
  <c r="J2489" i="13"/>
  <c r="D2489" i="13"/>
  <c r="C2489" i="13"/>
  <c r="B2489" i="13"/>
  <c r="A2489" i="13"/>
  <c r="J2488" i="13"/>
  <c r="D2488" i="13"/>
  <c r="C2488" i="13"/>
  <c r="B2488" i="13"/>
  <c r="A2488" i="13"/>
  <c r="J2487" i="13"/>
  <c r="D2487" i="13"/>
  <c r="C2487" i="13"/>
  <c r="B2487" i="13"/>
  <c r="A2487" i="13"/>
  <c r="J2486" i="13"/>
  <c r="D2486" i="13"/>
  <c r="C2486" i="13"/>
  <c r="B2486" i="13"/>
  <c r="A2486" i="13"/>
  <c r="J2485" i="13"/>
  <c r="D2485" i="13"/>
  <c r="C2485" i="13"/>
  <c r="B2485" i="13"/>
  <c r="A2485" i="13"/>
  <c r="J2484" i="13"/>
  <c r="D2484" i="13"/>
  <c r="C2484" i="13"/>
  <c r="B2484" i="13"/>
  <c r="A2484" i="13"/>
  <c r="J2483" i="13"/>
  <c r="D2483" i="13"/>
  <c r="C2483" i="13"/>
  <c r="B2483" i="13"/>
  <c r="A2483" i="13"/>
  <c r="J2482" i="13"/>
  <c r="D2482" i="13"/>
  <c r="C2482" i="13"/>
  <c r="B2482" i="13"/>
  <c r="A2482" i="13"/>
  <c r="J2481" i="13"/>
  <c r="D2481" i="13"/>
  <c r="C2481" i="13"/>
  <c r="B2481" i="13"/>
  <c r="A2481" i="13"/>
  <c r="J2480" i="13"/>
  <c r="D2480" i="13"/>
  <c r="C2480" i="13"/>
  <c r="B2480" i="13"/>
  <c r="A2480" i="13"/>
  <c r="J2479" i="13"/>
  <c r="D2479" i="13"/>
  <c r="C2479" i="13"/>
  <c r="B2479" i="13"/>
  <c r="A2479" i="13"/>
  <c r="J2478" i="13"/>
  <c r="D2478" i="13"/>
  <c r="C2478" i="13"/>
  <c r="B2478" i="13"/>
  <c r="A2478" i="13"/>
  <c r="J2477" i="13"/>
  <c r="D2477" i="13"/>
  <c r="C2477" i="13"/>
  <c r="B2477" i="13"/>
  <c r="A2477" i="13"/>
  <c r="J2476" i="13"/>
  <c r="D2476" i="13"/>
  <c r="C2476" i="13"/>
  <c r="B2476" i="13"/>
  <c r="A2476" i="13"/>
  <c r="J2475" i="13"/>
  <c r="D2475" i="13"/>
  <c r="C2475" i="13"/>
  <c r="B2475" i="13"/>
  <c r="A2475" i="13"/>
  <c r="J2474" i="13"/>
  <c r="D2474" i="13"/>
  <c r="C2474" i="13"/>
  <c r="B2474" i="13"/>
  <c r="A2474" i="13"/>
  <c r="J2473" i="13"/>
  <c r="D2473" i="13"/>
  <c r="C2473" i="13"/>
  <c r="B2473" i="13"/>
  <c r="A2473" i="13"/>
  <c r="J2472" i="13"/>
  <c r="D2472" i="13"/>
  <c r="C2472" i="13"/>
  <c r="B2472" i="13"/>
  <c r="A2472" i="13"/>
  <c r="J2471" i="13"/>
  <c r="D2471" i="13"/>
  <c r="C2471" i="13"/>
  <c r="B2471" i="13"/>
  <c r="A2471" i="13"/>
  <c r="J2470" i="13"/>
  <c r="D2470" i="13"/>
  <c r="C2470" i="13"/>
  <c r="B2470" i="13"/>
  <c r="A2470" i="13"/>
  <c r="J2469" i="13"/>
  <c r="D2469" i="13"/>
  <c r="C2469" i="13"/>
  <c r="B2469" i="13"/>
  <c r="A2469" i="13"/>
  <c r="J2468" i="13"/>
  <c r="D2468" i="13"/>
  <c r="C2468" i="13"/>
  <c r="B2468" i="13"/>
  <c r="A2468" i="13"/>
  <c r="J2467" i="13"/>
  <c r="D2467" i="13"/>
  <c r="C2467" i="13"/>
  <c r="B2467" i="13"/>
  <c r="A2467" i="13"/>
  <c r="J2466" i="13"/>
  <c r="D2466" i="13"/>
  <c r="C2466" i="13"/>
  <c r="B2466" i="13"/>
  <c r="A2466" i="13"/>
  <c r="J2465" i="13"/>
  <c r="D2465" i="13"/>
  <c r="C2465" i="13"/>
  <c r="B2465" i="13"/>
  <c r="A2465" i="13"/>
  <c r="J2464" i="13"/>
  <c r="D2464" i="13"/>
  <c r="C2464" i="13"/>
  <c r="B2464" i="13"/>
  <c r="A2464" i="13"/>
  <c r="J2463" i="13"/>
  <c r="D2463" i="13"/>
  <c r="C2463" i="13"/>
  <c r="B2463" i="13"/>
  <c r="A2463" i="13"/>
  <c r="J2462" i="13"/>
  <c r="D2462" i="13"/>
  <c r="C2462" i="13"/>
  <c r="B2462" i="13"/>
  <c r="A2462" i="13"/>
  <c r="J2461" i="13"/>
  <c r="D2461" i="13"/>
  <c r="C2461" i="13"/>
  <c r="B2461" i="13"/>
  <c r="A2461" i="13"/>
  <c r="J2460" i="13"/>
  <c r="D2460" i="13"/>
  <c r="C2460" i="13"/>
  <c r="B2460" i="13"/>
  <c r="A2460" i="13"/>
  <c r="J2459" i="13"/>
  <c r="D2459" i="13"/>
  <c r="C2459" i="13"/>
  <c r="B2459" i="13"/>
  <c r="A2459" i="13"/>
  <c r="J2458" i="13"/>
  <c r="D2458" i="13"/>
  <c r="C2458" i="13"/>
  <c r="B2458" i="13"/>
  <c r="A2458" i="13"/>
  <c r="J2457" i="13"/>
  <c r="D2457" i="13"/>
  <c r="C2457" i="13"/>
  <c r="B2457" i="13"/>
  <c r="A2457" i="13"/>
  <c r="J2456" i="13"/>
  <c r="D2456" i="13"/>
  <c r="C2456" i="13"/>
  <c r="B2456" i="13"/>
  <c r="A2456" i="13"/>
  <c r="J2455" i="13"/>
  <c r="D2455" i="13"/>
  <c r="C2455" i="13"/>
  <c r="B2455" i="13"/>
  <c r="A2455" i="13"/>
  <c r="J2454" i="13"/>
  <c r="D2454" i="13"/>
  <c r="C2454" i="13"/>
  <c r="B2454" i="13"/>
  <c r="A2454" i="13"/>
  <c r="J2453" i="13"/>
  <c r="D2453" i="13"/>
  <c r="C2453" i="13"/>
  <c r="B2453" i="13"/>
  <c r="A2453" i="13"/>
  <c r="J2452" i="13"/>
  <c r="D2452" i="13"/>
  <c r="C2452" i="13"/>
  <c r="B2452" i="13"/>
  <c r="A2452" i="13"/>
  <c r="J2451" i="13"/>
  <c r="D2451" i="13"/>
  <c r="C2451" i="13"/>
  <c r="B2451" i="13"/>
  <c r="A2451" i="13"/>
  <c r="J2450" i="13"/>
  <c r="D2450" i="13"/>
  <c r="C2450" i="13"/>
  <c r="B2450" i="13"/>
  <c r="A2450" i="13"/>
  <c r="J2449" i="13"/>
  <c r="D2449" i="13"/>
  <c r="C2449" i="13"/>
  <c r="B2449" i="13"/>
  <c r="A2449" i="13"/>
  <c r="J2448" i="13"/>
  <c r="D2448" i="13"/>
  <c r="C2448" i="13"/>
  <c r="B2448" i="13"/>
  <c r="A2448" i="13"/>
  <c r="J2447" i="13"/>
  <c r="D2447" i="13"/>
  <c r="C2447" i="13"/>
  <c r="B2447" i="13"/>
  <c r="A2447" i="13"/>
  <c r="J2446" i="13"/>
  <c r="D2446" i="13"/>
  <c r="C2446" i="13"/>
  <c r="B2446" i="13"/>
  <c r="A2446" i="13"/>
  <c r="J2445" i="13"/>
  <c r="D2445" i="13"/>
  <c r="C2445" i="13"/>
  <c r="B2445" i="13"/>
  <c r="A2445" i="13"/>
  <c r="J2444" i="13"/>
  <c r="D2444" i="13"/>
  <c r="C2444" i="13"/>
  <c r="B2444" i="13"/>
  <c r="A2444" i="13"/>
  <c r="J2443" i="13"/>
  <c r="D2443" i="13"/>
  <c r="C2443" i="13"/>
  <c r="B2443" i="13"/>
  <c r="A2443" i="13"/>
  <c r="J2442" i="13"/>
  <c r="D2442" i="13"/>
  <c r="C2442" i="13"/>
  <c r="B2442" i="13"/>
  <c r="A2442" i="13"/>
  <c r="J2441" i="13"/>
  <c r="D2441" i="13"/>
  <c r="C2441" i="13"/>
  <c r="B2441" i="13"/>
  <c r="A2441" i="13"/>
  <c r="J2440" i="13"/>
  <c r="D2440" i="13"/>
  <c r="C2440" i="13"/>
  <c r="B2440" i="13"/>
  <c r="A2440" i="13"/>
  <c r="J2439" i="13"/>
  <c r="D2439" i="13"/>
  <c r="C2439" i="13"/>
  <c r="B2439" i="13"/>
  <c r="A2439" i="13"/>
  <c r="J2438" i="13"/>
  <c r="D2438" i="13"/>
  <c r="C2438" i="13"/>
  <c r="B2438" i="13"/>
  <c r="A2438" i="13"/>
  <c r="J2437" i="13"/>
  <c r="D2437" i="13"/>
  <c r="C2437" i="13"/>
  <c r="B2437" i="13"/>
  <c r="A2437" i="13"/>
  <c r="J2436" i="13"/>
  <c r="D2436" i="13"/>
  <c r="C2436" i="13"/>
  <c r="B2436" i="13"/>
  <c r="A2436" i="13"/>
  <c r="J2435" i="13"/>
  <c r="D2435" i="13"/>
  <c r="C2435" i="13"/>
  <c r="B2435" i="13"/>
  <c r="A2435" i="13"/>
  <c r="J2434" i="13"/>
  <c r="D2434" i="13"/>
  <c r="C2434" i="13"/>
  <c r="B2434" i="13"/>
  <c r="A2434" i="13"/>
  <c r="J2433" i="13"/>
  <c r="D2433" i="13"/>
  <c r="C2433" i="13"/>
  <c r="B2433" i="13"/>
  <c r="A2433" i="13"/>
  <c r="J2432" i="13"/>
  <c r="D2432" i="13"/>
  <c r="C2432" i="13"/>
  <c r="B2432" i="13"/>
  <c r="A2432" i="13"/>
  <c r="J2431" i="13"/>
  <c r="D2431" i="13"/>
  <c r="C2431" i="13"/>
  <c r="B2431" i="13"/>
  <c r="A2431" i="13"/>
  <c r="J2430" i="13"/>
  <c r="D2430" i="13"/>
  <c r="C2430" i="13"/>
  <c r="B2430" i="13"/>
  <c r="A2430" i="13"/>
  <c r="J2429" i="13"/>
  <c r="D2429" i="13"/>
  <c r="C2429" i="13"/>
  <c r="B2429" i="13"/>
  <c r="A2429" i="13"/>
  <c r="J2428" i="13"/>
  <c r="D2428" i="13"/>
  <c r="C2428" i="13"/>
  <c r="B2428" i="13"/>
  <c r="A2428" i="13"/>
  <c r="J2427" i="13"/>
  <c r="D2427" i="13"/>
  <c r="C2427" i="13"/>
  <c r="B2427" i="13"/>
  <c r="A2427" i="13"/>
  <c r="J2426" i="13"/>
  <c r="D2426" i="13"/>
  <c r="C2426" i="13"/>
  <c r="B2426" i="13"/>
  <c r="A2426" i="13"/>
  <c r="J2425" i="13"/>
  <c r="D2425" i="13"/>
  <c r="C2425" i="13"/>
  <c r="B2425" i="13"/>
  <c r="A2425" i="13"/>
  <c r="J2424" i="13"/>
  <c r="D2424" i="13"/>
  <c r="C2424" i="13"/>
  <c r="B2424" i="13"/>
  <c r="A2424" i="13"/>
  <c r="J2423" i="13"/>
  <c r="D2423" i="13"/>
  <c r="C2423" i="13"/>
  <c r="B2423" i="13"/>
  <c r="A2423" i="13"/>
  <c r="J2422" i="13"/>
  <c r="D2422" i="13"/>
  <c r="C2422" i="13"/>
  <c r="B2422" i="13"/>
  <c r="A2422" i="13"/>
  <c r="J2421" i="13"/>
  <c r="D2421" i="13"/>
  <c r="C2421" i="13"/>
  <c r="B2421" i="13"/>
  <c r="A2421" i="13"/>
  <c r="J2420" i="13"/>
  <c r="D2420" i="13"/>
  <c r="C2420" i="13"/>
  <c r="B2420" i="13"/>
  <c r="A2420" i="13"/>
  <c r="J2419" i="13"/>
  <c r="D2419" i="13"/>
  <c r="C2419" i="13"/>
  <c r="B2419" i="13"/>
  <c r="A2419" i="13"/>
  <c r="J2418" i="13"/>
  <c r="D2418" i="13"/>
  <c r="C2418" i="13"/>
  <c r="B2418" i="13"/>
  <c r="A2418" i="13"/>
  <c r="J2417" i="13"/>
  <c r="D2417" i="13"/>
  <c r="C2417" i="13"/>
  <c r="B2417" i="13"/>
  <c r="A2417" i="13"/>
  <c r="J2416" i="13"/>
  <c r="D2416" i="13"/>
  <c r="C2416" i="13"/>
  <c r="B2416" i="13"/>
  <c r="A2416" i="13"/>
  <c r="J2415" i="13"/>
  <c r="D2415" i="13"/>
  <c r="C2415" i="13"/>
  <c r="B2415" i="13"/>
  <c r="A2415" i="13"/>
  <c r="J2414" i="13"/>
  <c r="D2414" i="13"/>
  <c r="C2414" i="13"/>
  <c r="B2414" i="13"/>
  <c r="A2414" i="13"/>
  <c r="J2413" i="13"/>
  <c r="D2413" i="13"/>
  <c r="C2413" i="13"/>
  <c r="B2413" i="13"/>
  <c r="A2413" i="13"/>
  <c r="J2412" i="13"/>
  <c r="D2412" i="13"/>
  <c r="C2412" i="13"/>
  <c r="B2412" i="13"/>
  <c r="A2412" i="13"/>
  <c r="J2411" i="13"/>
  <c r="D2411" i="13"/>
  <c r="C2411" i="13"/>
  <c r="B2411" i="13"/>
  <c r="A2411" i="13"/>
  <c r="J2410" i="13"/>
  <c r="D2410" i="13"/>
  <c r="C2410" i="13"/>
  <c r="B2410" i="13"/>
  <c r="A2410" i="13"/>
  <c r="J2409" i="13"/>
  <c r="D2409" i="13"/>
  <c r="C2409" i="13"/>
  <c r="B2409" i="13"/>
  <c r="A2409" i="13"/>
  <c r="J2408" i="13"/>
  <c r="D2408" i="13"/>
  <c r="C2408" i="13"/>
  <c r="B2408" i="13"/>
  <c r="A2408" i="13"/>
  <c r="J2407" i="13"/>
  <c r="D2407" i="13"/>
  <c r="C2407" i="13"/>
  <c r="B2407" i="13"/>
  <c r="A2407" i="13"/>
  <c r="J2406" i="13"/>
  <c r="D2406" i="13"/>
  <c r="C2406" i="13"/>
  <c r="B2406" i="13"/>
  <c r="A2406" i="13"/>
  <c r="J2405" i="13"/>
  <c r="D2405" i="13"/>
  <c r="C2405" i="13"/>
  <c r="B2405" i="13"/>
  <c r="A2405" i="13"/>
  <c r="J2404" i="13"/>
  <c r="D2404" i="13"/>
  <c r="C2404" i="13"/>
  <c r="B2404" i="13"/>
  <c r="A2404" i="13"/>
  <c r="J2403" i="13"/>
  <c r="D2403" i="13"/>
  <c r="C2403" i="13"/>
  <c r="B2403" i="13"/>
  <c r="A2403" i="13"/>
  <c r="J2402" i="13"/>
  <c r="D2402" i="13"/>
  <c r="C2402" i="13"/>
  <c r="B2402" i="13"/>
  <c r="A2402" i="13"/>
  <c r="J2401" i="13"/>
  <c r="D2401" i="13"/>
  <c r="C2401" i="13"/>
  <c r="B2401" i="13"/>
  <c r="A2401" i="13"/>
  <c r="J2400" i="13"/>
  <c r="D2400" i="13"/>
  <c r="C2400" i="13"/>
  <c r="B2400" i="13"/>
  <c r="A2400" i="13"/>
  <c r="J2399" i="13"/>
  <c r="D2399" i="13"/>
  <c r="C2399" i="13"/>
  <c r="B2399" i="13"/>
  <c r="A2399" i="13"/>
  <c r="J2398" i="13"/>
  <c r="D2398" i="13"/>
  <c r="C2398" i="13"/>
  <c r="B2398" i="13"/>
  <c r="A2398" i="13"/>
  <c r="J2397" i="13"/>
  <c r="D2397" i="13"/>
  <c r="C2397" i="13"/>
  <c r="B2397" i="13"/>
  <c r="A2397" i="13"/>
  <c r="J2396" i="13"/>
  <c r="D2396" i="13"/>
  <c r="C2396" i="13"/>
  <c r="B2396" i="13"/>
  <c r="A2396" i="13"/>
  <c r="J2395" i="13"/>
  <c r="D2395" i="13"/>
  <c r="C2395" i="13"/>
  <c r="B2395" i="13"/>
  <c r="A2395" i="13"/>
  <c r="J2394" i="13"/>
  <c r="D2394" i="13"/>
  <c r="C2394" i="13"/>
  <c r="B2394" i="13"/>
  <c r="A2394" i="13"/>
  <c r="J2393" i="13"/>
  <c r="D2393" i="13"/>
  <c r="C2393" i="13"/>
  <c r="B2393" i="13"/>
  <c r="A2393" i="13"/>
  <c r="J2392" i="13"/>
  <c r="D2392" i="13"/>
  <c r="C2392" i="13"/>
  <c r="B2392" i="13"/>
  <c r="A2392" i="13"/>
  <c r="J2391" i="13"/>
  <c r="D2391" i="13"/>
  <c r="C2391" i="13"/>
  <c r="B2391" i="13"/>
  <c r="A2391" i="13"/>
  <c r="J2390" i="13"/>
  <c r="D2390" i="13"/>
  <c r="C2390" i="13"/>
  <c r="B2390" i="13"/>
  <c r="A2390" i="13"/>
  <c r="J2389" i="13"/>
  <c r="D2389" i="13"/>
  <c r="C2389" i="13"/>
  <c r="B2389" i="13"/>
  <c r="A2389" i="13"/>
  <c r="J2388" i="13"/>
  <c r="D2388" i="13"/>
  <c r="C2388" i="13"/>
  <c r="B2388" i="13"/>
  <c r="A2388" i="13"/>
  <c r="J2387" i="13"/>
  <c r="D2387" i="13"/>
  <c r="C2387" i="13"/>
  <c r="B2387" i="13"/>
  <c r="A2387" i="13"/>
  <c r="J2386" i="13"/>
  <c r="D2386" i="13"/>
  <c r="C2386" i="13"/>
  <c r="B2386" i="13"/>
  <c r="A2386" i="13"/>
  <c r="J2385" i="13"/>
  <c r="D2385" i="13"/>
  <c r="C2385" i="13"/>
  <c r="B2385" i="13"/>
  <c r="A2385" i="13"/>
  <c r="J2384" i="13"/>
  <c r="D2384" i="13"/>
  <c r="C2384" i="13"/>
  <c r="B2384" i="13"/>
  <c r="A2384" i="13"/>
  <c r="J2383" i="13"/>
  <c r="D2383" i="13"/>
  <c r="C2383" i="13"/>
  <c r="B2383" i="13"/>
  <c r="A2383" i="13"/>
  <c r="J2382" i="13"/>
  <c r="D2382" i="13"/>
  <c r="C2382" i="13"/>
  <c r="B2382" i="13"/>
  <c r="A2382" i="13"/>
  <c r="J2381" i="13"/>
  <c r="D2381" i="13"/>
  <c r="C2381" i="13"/>
  <c r="B2381" i="13"/>
  <c r="A2381" i="13"/>
  <c r="J2380" i="13"/>
  <c r="D2380" i="13"/>
  <c r="C2380" i="13"/>
  <c r="B2380" i="13"/>
  <c r="A2380" i="13"/>
  <c r="J2379" i="13"/>
  <c r="D2379" i="13"/>
  <c r="C2379" i="13"/>
  <c r="B2379" i="13"/>
  <c r="A2379" i="13"/>
  <c r="J2378" i="13"/>
  <c r="D2378" i="13"/>
  <c r="C2378" i="13"/>
  <c r="B2378" i="13"/>
  <c r="A2378" i="13"/>
  <c r="J2377" i="13"/>
  <c r="D2377" i="13"/>
  <c r="C2377" i="13"/>
  <c r="B2377" i="13"/>
  <c r="A2377" i="13"/>
  <c r="J2376" i="13"/>
  <c r="D2376" i="13"/>
  <c r="C2376" i="13"/>
  <c r="B2376" i="13"/>
  <c r="A2376" i="13"/>
  <c r="J2375" i="13"/>
  <c r="D2375" i="13"/>
  <c r="C2375" i="13"/>
  <c r="B2375" i="13"/>
  <c r="A2375" i="13"/>
  <c r="J2374" i="13"/>
  <c r="D2374" i="13"/>
  <c r="C2374" i="13"/>
  <c r="B2374" i="13"/>
  <c r="A2374" i="13"/>
  <c r="J2373" i="13"/>
  <c r="D2373" i="13"/>
  <c r="C2373" i="13"/>
  <c r="B2373" i="13"/>
  <c r="A2373" i="13"/>
  <c r="J2372" i="13"/>
  <c r="D2372" i="13"/>
  <c r="C2372" i="13"/>
  <c r="B2372" i="13"/>
  <c r="A2372" i="13"/>
  <c r="J2371" i="13"/>
  <c r="D2371" i="13"/>
  <c r="C2371" i="13"/>
  <c r="B2371" i="13"/>
  <c r="A2371" i="13"/>
  <c r="J2370" i="13"/>
  <c r="D2370" i="13"/>
  <c r="C2370" i="13"/>
  <c r="B2370" i="13"/>
  <c r="A2370" i="13"/>
  <c r="J2369" i="13"/>
  <c r="D2369" i="13"/>
  <c r="C2369" i="13"/>
  <c r="B2369" i="13"/>
  <c r="A2369" i="13"/>
  <c r="J2368" i="13"/>
  <c r="D2368" i="13"/>
  <c r="C2368" i="13"/>
  <c r="B2368" i="13"/>
  <c r="A2368" i="13"/>
  <c r="J2367" i="13"/>
  <c r="D2367" i="13"/>
  <c r="C2367" i="13"/>
  <c r="B2367" i="13"/>
  <c r="A2367" i="13"/>
  <c r="J2366" i="13"/>
  <c r="D2366" i="13"/>
  <c r="C2366" i="13"/>
  <c r="B2366" i="13"/>
  <c r="A2366" i="13"/>
  <c r="J2365" i="13"/>
  <c r="D2365" i="13"/>
  <c r="C2365" i="13"/>
  <c r="B2365" i="13"/>
  <c r="A2365" i="13"/>
  <c r="J2364" i="13"/>
  <c r="D2364" i="13"/>
  <c r="C2364" i="13"/>
  <c r="B2364" i="13"/>
  <c r="A2364" i="13"/>
  <c r="J2363" i="13"/>
  <c r="D2363" i="13"/>
  <c r="C2363" i="13"/>
  <c r="B2363" i="13"/>
  <c r="A2363" i="13"/>
  <c r="J2362" i="13"/>
  <c r="D2362" i="13"/>
  <c r="C2362" i="13"/>
  <c r="B2362" i="13"/>
  <c r="A2362" i="13"/>
  <c r="J2361" i="13"/>
  <c r="D2361" i="13"/>
  <c r="C2361" i="13"/>
  <c r="B2361" i="13"/>
  <c r="A2361" i="13"/>
  <c r="J2360" i="13"/>
  <c r="D2360" i="13"/>
  <c r="C2360" i="13"/>
  <c r="B2360" i="13"/>
  <c r="A2360" i="13"/>
  <c r="J2359" i="13"/>
  <c r="D2359" i="13"/>
  <c r="C2359" i="13"/>
  <c r="B2359" i="13"/>
  <c r="A2359" i="13"/>
  <c r="J2358" i="13"/>
  <c r="D2358" i="13"/>
  <c r="C2358" i="13"/>
  <c r="B2358" i="13"/>
  <c r="A2358" i="13"/>
  <c r="J2357" i="13"/>
  <c r="D2357" i="13"/>
  <c r="C2357" i="13"/>
  <c r="B2357" i="13"/>
  <c r="A2357" i="13"/>
  <c r="J2356" i="13"/>
  <c r="D2356" i="13"/>
  <c r="C2356" i="13"/>
  <c r="B2356" i="13"/>
  <c r="A2356" i="13"/>
  <c r="J2355" i="13"/>
  <c r="D2355" i="13"/>
  <c r="C2355" i="13"/>
  <c r="B2355" i="13"/>
  <c r="A2355" i="13"/>
  <c r="J2354" i="13"/>
  <c r="D2354" i="13"/>
  <c r="C2354" i="13"/>
  <c r="B2354" i="13"/>
  <c r="A2354" i="13"/>
  <c r="J2353" i="13"/>
  <c r="D2353" i="13"/>
  <c r="C2353" i="13"/>
  <c r="B2353" i="13"/>
  <c r="A2353" i="13"/>
  <c r="J2352" i="13"/>
  <c r="D2352" i="13"/>
  <c r="C2352" i="13"/>
  <c r="B2352" i="13"/>
  <c r="A2352" i="13"/>
  <c r="J2351" i="13"/>
  <c r="D2351" i="13"/>
  <c r="C2351" i="13"/>
  <c r="B2351" i="13"/>
  <c r="A2351" i="13"/>
  <c r="J2350" i="13"/>
  <c r="D2350" i="13"/>
  <c r="C2350" i="13"/>
  <c r="B2350" i="13"/>
  <c r="A2350" i="13"/>
  <c r="J2349" i="13"/>
  <c r="D2349" i="13"/>
  <c r="C2349" i="13"/>
  <c r="B2349" i="13"/>
  <c r="A2349" i="13"/>
  <c r="J2348" i="13"/>
  <c r="D2348" i="13"/>
  <c r="C2348" i="13"/>
  <c r="B2348" i="13"/>
  <c r="A2348" i="13"/>
  <c r="J2347" i="13"/>
  <c r="D2347" i="13"/>
  <c r="C2347" i="13"/>
  <c r="B2347" i="13"/>
  <c r="A2347" i="13"/>
  <c r="J2346" i="13"/>
  <c r="D2346" i="13"/>
  <c r="C2346" i="13"/>
  <c r="B2346" i="13"/>
  <c r="A2346" i="13"/>
  <c r="J2345" i="13"/>
  <c r="D2345" i="13"/>
  <c r="C2345" i="13"/>
  <c r="B2345" i="13"/>
  <c r="A2345" i="13"/>
  <c r="J2344" i="13"/>
  <c r="D2344" i="13"/>
  <c r="C2344" i="13"/>
  <c r="B2344" i="13"/>
  <c r="A2344" i="13"/>
  <c r="J2343" i="13"/>
  <c r="D2343" i="13"/>
  <c r="C2343" i="13"/>
  <c r="B2343" i="13"/>
  <c r="A2343" i="13"/>
  <c r="J2342" i="13"/>
  <c r="D2342" i="13"/>
  <c r="C2342" i="13"/>
  <c r="B2342" i="13"/>
  <c r="A2342" i="13"/>
  <c r="J2341" i="13"/>
  <c r="D2341" i="13"/>
  <c r="C2341" i="13"/>
  <c r="B2341" i="13"/>
  <c r="A2341" i="13"/>
  <c r="J2340" i="13"/>
  <c r="D2340" i="13"/>
  <c r="C2340" i="13"/>
  <c r="B2340" i="13"/>
  <c r="A2340" i="13"/>
  <c r="J2339" i="13"/>
  <c r="D2339" i="13"/>
  <c r="C2339" i="13"/>
  <c r="B2339" i="13"/>
  <c r="A2339" i="13"/>
  <c r="J2338" i="13"/>
  <c r="D2338" i="13"/>
  <c r="C2338" i="13"/>
  <c r="B2338" i="13"/>
  <c r="A2338" i="13"/>
  <c r="J2337" i="13"/>
  <c r="D2337" i="13"/>
  <c r="C2337" i="13"/>
  <c r="B2337" i="13"/>
  <c r="A2337" i="13"/>
  <c r="J2336" i="13"/>
  <c r="D2336" i="13"/>
  <c r="C2336" i="13"/>
  <c r="B2336" i="13"/>
  <c r="A2336" i="13"/>
  <c r="J2335" i="13"/>
  <c r="D2335" i="13"/>
  <c r="C2335" i="13"/>
  <c r="B2335" i="13"/>
  <c r="A2335" i="13"/>
  <c r="J2334" i="13"/>
  <c r="D2334" i="13"/>
  <c r="C2334" i="13"/>
  <c r="B2334" i="13"/>
  <c r="A2334" i="13"/>
  <c r="J2333" i="13"/>
  <c r="D2333" i="13"/>
  <c r="C2333" i="13"/>
  <c r="B2333" i="13"/>
  <c r="A2333" i="13"/>
  <c r="J2332" i="13"/>
  <c r="D2332" i="13"/>
  <c r="C2332" i="13"/>
  <c r="B2332" i="13"/>
  <c r="A2332" i="13"/>
  <c r="J2331" i="13"/>
  <c r="D2331" i="13"/>
  <c r="C2331" i="13"/>
  <c r="B2331" i="13"/>
  <c r="A2331" i="13"/>
  <c r="J2330" i="13"/>
  <c r="D2330" i="13"/>
  <c r="C2330" i="13"/>
  <c r="B2330" i="13"/>
  <c r="A2330" i="13"/>
  <c r="J2329" i="13"/>
  <c r="D2329" i="13"/>
  <c r="C2329" i="13"/>
  <c r="B2329" i="13"/>
  <c r="A2329" i="13"/>
  <c r="J2328" i="13"/>
  <c r="D2328" i="13"/>
  <c r="C2328" i="13"/>
  <c r="B2328" i="13"/>
  <c r="A2328" i="13"/>
  <c r="J2327" i="13"/>
  <c r="D2327" i="13"/>
  <c r="C2327" i="13"/>
  <c r="B2327" i="13"/>
  <c r="A2327" i="13"/>
  <c r="J2326" i="13"/>
  <c r="D2326" i="13"/>
  <c r="C2326" i="13"/>
  <c r="B2326" i="13"/>
  <c r="A2326" i="13"/>
  <c r="J2325" i="13"/>
  <c r="D2325" i="13"/>
  <c r="C2325" i="13"/>
  <c r="B2325" i="13"/>
  <c r="A2325" i="13"/>
  <c r="J2324" i="13"/>
  <c r="D2324" i="13"/>
  <c r="C2324" i="13"/>
  <c r="B2324" i="13"/>
  <c r="A2324" i="13"/>
  <c r="J2323" i="13"/>
  <c r="D2323" i="13"/>
  <c r="C2323" i="13"/>
  <c r="B2323" i="13"/>
  <c r="A2323" i="13"/>
  <c r="J2322" i="13"/>
  <c r="D2322" i="13"/>
  <c r="C2322" i="13"/>
  <c r="B2322" i="13"/>
  <c r="A2322" i="13"/>
  <c r="J2321" i="13"/>
  <c r="D2321" i="13"/>
  <c r="C2321" i="13"/>
  <c r="B2321" i="13"/>
  <c r="A2321" i="13"/>
  <c r="J2320" i="13"/>
  <c r="D2320" i="13"/>
  <c r="C2320" i="13"/>
  <c r="B2320" i="13"/>
  <c r="A2320" i="13"/>
  <c r="J2319" i="13"/>
  <c r="D2319" i="13"/>
  <c r="C2319" i="13"/>
  <c r="B2319" i="13"/>
  <c r="A2319" i="13"/>
  <c r="J2318" i="13"/>
  <c r="D2318" i="13"/>
  <c r="C2318" i="13"/>
  <c r="B2318" i="13"/>
  <c r="A2318" i="13"/>
  <c r="J2317" i="13"/>
  <c r="D2317" i="13"/>
  <c r="C2317" i="13"/>
  <c r="B2317" i="13"/>
  <c r="A2317" i="13"/>
  <c r="J2316" i="13"/>
  <c r="D2316" i="13"/>
  <c r="C2316" i="13"/>
  <c r="B2316" i="13"/>
  <c r="A2316" i="13"/>
  <c r="J2315" i="13"/>
  <c r="D2315" i="13"/>
  <c r="C2315" i="13"/>
  <c r="B2315" i="13"/>
  <c r="A2315" i="13"/>
  <c r="J2314" i="13"/>
  <c r="D2314" i="13"/>
  <c r="C2314" i="13"/>
  <c r="B2314" i="13"/>
  <c r="A2314" i="13"/>
  <c r="J2313" i="13"/>
  <c r="D2313" i="13"/>
  <c r="C2313" i="13"/>
  <c r="B2313" i="13"/>
  <c r="A2313" i="13"/>
  <c r="J2312" i="13"/>
  <c r="D2312" i="13"/>
  <c r="C2312" i="13"/>
  <c r="B2312" i="13"/>
  <c r="A2312" i="13"/>
  <c r="J2311" i="13"/>
  <c r="D2311" i="13"/>
  <c r="C2311" i="13"/>
  <c r="B2311" i="13"/>
  <c r="A2311" i="13"/>
  <c r="J2310" i="13"/>
  <c r="D2310" i="13"/>
  <c r="C2310" i="13"/>
  <c r="B2310" i="13"/>
  <c r="A2310" i="13"/>
  <c r="J2309" i="13"/>
  <c r="D2309" i="13"/>
  <c r="C2309" i="13"/>
  <c r="B2309" i="13"/>
  <c r="A2309" i="13"/>
  <c r="J2308" i="13"/>
  <c r="D2308" i="13"/>
  <c r="C2308" i="13"/>
  <c r="B2308" i="13"/>
  <c r="A2308" i="13"/>
  <c r="J2307" i="13"/>
  <c r="D2307" i="13"/>
  <c r="C2307" i="13"/>
  <c r="B2307" i="13"/>
  <c r="A2307" i="13"/>
  <c r="J2306" i="13"/>
  <c r="D2306" i="13"/>
  <c r="C2306" i="13"/>
  <c r="B2306" i="13"/>
  <c r="A2306" i="13"/>
  <c r="J2305" i="13"/>
  <c r="D2305" i="13"/>
  <c r="C2305" i="13"/>
  <c r="B2305" i="13"/>
  <c r="A2305" i="13"/>
  <c r="J2304" i="13"/>
  <c r="D2304" i="13"/>
  <c r="C2304" i="13"/>
  <c r="B2304" i="13"/>
  <c r="A2304" i="13"/>
  <c r="J2303" i="13"/>
  <c r="D2303" i="13"/>
  <c r="C2303" i="13"/>
  <c r="B2303" i="13"/>
  <c r="A2303" i="13"/>
  <c r="J2302" i="13"/>
  <c r="D2302" i="13"/>
  <c r="C2302" i="13"/>
  <c r="B2302" i="13"/>
  <c r="A2302" i="13"/>
  <c r="J2301" i="13"/>
  <c r="D2301" i="13"/>
  <c r="C2301" i="13"/>
  <c r="B2301" i="13"/>
  <c r="A2301" i="13"/>
  <c r="J2300" i="13"/>
  <c r="D2300" i="13"/>
  <c r="C2300" i="13"/>
  <c r="B2300" i="13"/>
  <c r="A2300" i="13"/>
  <c r="J2299" i="13"/>
  <c r="D2299" i="13"/>
  <c r="C2299" i="13"/>
  <c r="B2299" i="13"/>
  <c r="A2299" i="13"/>
  <c r="J2298" i="13"/>
  <c r="D2298" i="13"/>
  <c r="C2298" i="13"/>
  <c r="B2298" i="13"/>
  <c r="A2298" i="13"/>
  <c r="J2297" i="13"/>
  <c r="D2297" i="13"/>
  <c r="C2297" i="13"/>
  <c r="B2297" i="13"/>
  <c r="A2297" i="13"/>
  <c r="J2296" i="13"/>
  <c r="D2296" i="13"/>
  <c r="C2296" i="13"/>
  <c r="B2296" i="13"/>
  <c r="A2296" i="13"/>
  <c r="J2295" i="13"/>
  <c r="D2295" i="13"/>
  <c r="C2295" i="13"/>
  <c r="B2295" i="13"/>
  <c r="A2295" i="13"/>
  <c r="J2294" i="13"/>
  <c r="D2294" i="13"/>
  <c r="C2294" i="13"/>
  <c r="B2294" i="13"/>
  <c r="A2294" i="13"/>
  <c r="J2293" i="13"/>
  <c r="D2293" i="13"/>
  <c r="C2293" i="13"/>
  <c r="B2293" i="13"/>
  <c r="A2293" i="13"/>
  <c r="J2292" i="13"/>
  <c r="D2292" i="13"/>
  <c r="C2292" i="13"/>
  <c r="B2292" i="13"/>
  <c r="A2292" i="13"/>
  <c r="J2291" i="13"/>
  <c r="D2291" i="13"/>
  <c r="C2291" i="13"/>
  <c r="B2291" i="13"/>
  <c r="A2291" i="13"/>
  <c r="J2290" i="13"/>
  <c r="D2290" i="13"/>
  <c r="C2290" i="13"/>
  <c r="B2290" i="13"/>
  <c r="A2290" i="13"/>
  <c r="J2289" i="13"/>
  <c r="D2289" i="13"/>
  <c r="C2289" i="13"/>
  <c r="B2289" i="13"/>
  <c r="A2289" i="13"/>
  <c r="J2288" i="13"/>
  <c r="D2288" i="13"/>
  <c r="C2288" i="13"/>
  <c r="B2288" i="13"/>
  <c r="A2288" i="13"/>
  <c r="J2287" i="13"/>
  <c r="D2287" i="13"/>
  <c r="C2287" i="13"/>
  <c r="B2287" i="13"/>
  <c r="A2287" i="13"/>
  <c r="J2286" i="13"/>
  <c r="D2286" i="13"/>
  <c r="C2286" i="13"/>
  <c r="B2286" i="13"/>
  <c r="A2286" i="13"/>
  <c r="J2285" i="13"/>
  <c r="D2285" i="13"/>
  <c r="C2285" i="13"/>
  <c r="B2285" i="13"/>
  <c r="A2285" i="13"/>
  <c r="J2284" i="13"/>
  <c r="D2284" i="13"/>
  <c r="C2284" i="13"/>
  <c r="B2284" i="13"/>
  <c r="A2284" i="13"/>
  <c r="J2283" i="13"/>
  <c r="D2283" i="13"/>
  <c r="C2283" i="13"/>
  <c r="B2283" i="13"/>
  <c r="A2283" i="13"/>
  <c r="J2282" i="13"/>
  <c r="D2282" i="13"/>
  <c r="C2282" i="13"/>
  <c r="B2282" i="13"/>
  <c r="A2282" i="13"/>
  <c r="J2281" i="13"/>
  <c r="D2281" i="13"/>
  <c r="C2281" i="13"/>
  <c r="B2281" i="13"/>
  <c r="A2281" i="13"/>
  <c r="J2280" i="13"/>
  <c r="D2280" i="13"/>
  <c r="C2280" i="13"/>
  <c r="B2280" i="13"/>
  <c r="A2280" i="13"/>
  <c r="J2279" i="13"/>
  <c r="D2279" i="13"/>
  <c r="C2279" i="13"/>
  <c r="B2279" i="13"/>
  <c r="A2279" i="13"/>
  <c r="J2278" i="13"/>
  <c r="D2278" i="13"/>
  <c r="C2278" i="13"/>
  <c r="B2278" i="13"/>
  <c r="A2278" i="13"/>
  <c r="J2277" i="13"/>
  <c r="D2277" i="13"/>
  <c r="C2277" i="13"/>
  <c r="B2277" i="13"/>
  <c r="A2277" i="13"/>
  <c r="J2276" i="13"/>
  <c r="D2276" i="13"/>
  <c r="C2276" i="13"/>
  <c r="B2276" i="13"/>
  <c r="A2276" i="13"/>
  <c r="J2275" i="13"/>
  <c r="D2275" i="13"/>
  <c r="C2275" i="13"/>
  <c r="B2275" i="13"/>
  <c r="A2275" i="13"/>
  <c r="J2274" i="13"/>
  <c r="D2274" i="13"/>
  <c r="C2274" i="13"/>
  <c r="B2274" i="13"/>
  <c r="A2274" i="13"/>
  <c r="J2273" i="13"/>
  <c r="D2273" i="13"/>
  <c r="C2273" i="13"/>
  <c r="B2273" i="13"/>
  <c r="A2273" i="13"/>
  <c r="J2272" i="13"/>
  <c r="D2272" i="13"/>
  <c r="C2272" i="13"/>
  <c r="B2272" i="13"/>
  <c r="A2272" i="13"/>
  <c r="J2271" i="13"/>
  <c r="D2271" i="13"/>
  <c r="C2271" i="13"/>
  <c r="B2271" i="13"/>
  <c r="A2271" i="13"/>
  <c r="J2270" i="13"/>
  <c r="D2270" i="13"/>
  <c r="C2270" i="13"/>
  <c r="B2270" i="13"/>
  <c r="A2270" i="13"/>
  <c r="J2269" i="13"/>
  <c r="D2269" i="13"/>
  <c r="C2269" i="13"/>
  <c r="B2269" i="13"/>
  <c r="A2269" i="13"/>
  <c r="J2268" i="13"/>
  <c r="D2268" i="13"/>
  <c r="C2268" i="13"/>
  <c r="B2268" i="13"/>
  <c r="A2268" i="13"/>
  <c r="J2267" i="13"/>
  <c r="D2267" i="13"/>
  <c r="C2267" i="13"/>
  <c r="B2267" i="13"/>
  <c r="A2267" i="13"/>
  <c r="J2266" i="13"/>
  <c r="D2266" i="13"/>
  <c r="C2266" i="13"/>
  <c r="B2266" i="13"/>
  <c r="A2266" i="13"/>
  <c r="J2265" i="13"/>
  <c r="D2265" i="13"/>
  <c r="C2265" i="13"/>
  <c r="B2265" i="13"/>
  <c r="A2265" i="13"/>
  <c r="J2264" i="13"/>
  <c r="D2264" i="13"/>
  <c r="C2264" i="13"/>
  <c r="B2264" i="13"/>
  <c r="A2264" i="13"/>
  <c r="J2263" i="13"/>
  <c r="D2263" i="13"/>
  <c r="C2263" i="13"/>
  <c r="B2263" i="13"/>
  <c r="A2263" i="13"/>
  <c r="J2262" i="13"/>
  <c r="D2262" i="13"/>
  <c r="C2262" i="13"/>
  <c r="B2262" i="13"/>
  <c r="A2262" i="13"/>
  <c r="J2261" i="13"/>
  <c r="D2261" i="13"/>
  <c r="C2261" i="13"/>
  <c r="B2261" i="13"/>
  <c r="A2261" i="13"/>
  <c r="J2260" i="13"/>
  <c r="D2260" i="13"/>
  <c r="C2260" i="13"/>
  <c r="B2260" i="13"/>
  <c r="A2260" i="13"/>
  <c r="J2259" i="13"/>
  <c r="D2259" i="13"/>
  <c r="C2259" i="13"/>
  <c r="B2259" i="13"/>
  <c r="A2259" i="13"/>
  <c r="J2258" i="13"/>
  <c r="D2258" i="13"/>
  <c r="C2258" i="13"/>
  <c r="B2258" i="13"/>
  <c r="A2258" i="13"/>
  <c r="J2257" i="13"/>
  <c r="D2257" i="13"/>
  <c r="C2257" i="13"/>
  <c r="B2257" i="13"/>
  <c r="A2257" i="13"/>
  <c r="J2256" i="13"/>
  <c r="D2256" i="13"/>
  <c r="C2256" i="13"/>
  <c r="B2256" i="13"/>
  <c r="A2256" i="13"/>
  <c r="J2255" i="13"/>
  <c r="D2255" i="13"/>
  <c r="C2255" i="13"/>
  <c r="B2255" i="13"/>
  <c r="A2255" i="13"/>
  <c r="J2254" i="13"/>
  <c r="D2254" i="13"/>
  <c r="C2254" i="13"/>
  <c r="B2254" i="13"/>
  <c r="A2254" i="13"/>
  <c r="J2253" i="13"/>
  <c r="D2253" i="13"/>
  <c r="C2253" i="13"/>
  <c r="B2253" i="13"/>
  <c r="A2253" i="13"/>
  <c r="J2252" i="13"/>
  <c r="D2252" i="13"/>
  <c r="C2252" i="13"/>
  <c r="B2252" i="13"/>
  <c r="A2252" i="13"/>
  <c r="J2251" i="13"/>
  <c r="D2251" i="13"/>
  <c r="C2251" i="13"/>
  <c r="B2251" i="13"/>
  <c r="A2251" i="13"/>
  <c r="J2250" i="13"/>
  <c r="D2250" i="13"/>
  <c r="C2250" i="13"/>
  <c r="B2250" i="13"/>
  <c r="A2250" i="13"/>
  <c r="J2249" i="13"/>
  <c r="D2249" i="13"/>
  <c r="C2249" i="13"/>
  <c r="B2249" i="13"/>
  <c r="A2249" i="13"/>
  <c r="J2248" i="13"/>
  <c r="D2248" i="13"/>
  <c r="C2248" i="13"/>
  <c r="B2248" i="13"/>
  <c r="A2248" i="13"/>
  <c r="J2247" i="13"/>
  <c r="D2247" i="13"/>
  <c r="C2247" i="13"/>
  <c r="B2247" i="13"/>
  <c r="A2247" i="13"/>
  <c r="J2246" i="13"/>
  <c r="D2246" i="13"/>
  <c r="C2246" i="13"/>
  <c r="B2246" i="13"/>
  <c r="A2246" i="13"/>
  <c r="J2245" i="13"/>
  <c r="D2245" i="13"/>
  <c r="C2245" i="13"/>
  <c r="B2245" i="13"/>
  <c r="A2245" i="13"/>
  <c r="J2244" i="13"/>
  <c r="D2244" i="13"/>
  <c r="C2244" i="13"/>
  <c r="B2244" i="13"/>
  <c r="A2244" i="13"/>
  <c r="J2243" i="13"/>
  <c r="D2243" i="13"/>
  <c r="C2243" i="13"/>
  <c r="B2243" i="13"/>
  <c r="A2243" i="13"/>
  <c r="J2242" i="13"/>
  <c r="D2242" i="13"/>
  <c r="C2242" i="13"/>
  <c r="B2242" i="13"/>
  <c r="A2242" i="13"/>
  <c r="J2241" i="13"/>
  <c r="D2241" i="13"/>
  <c r="C2241" i="13"/>
  <c r="B2241" i="13"/>
  <c r="A2241" i="13"/>
  <c r="J2240" i="13"/>
  <c r="D2240" i="13"/>
  <c r="C2240" i="13"/>
  <c r="B2240" i="13"/>
  <c r="A2240" i="13"/>
  <c r="J2239" i="13"/>
  <c r="D2239" i="13"/>
  <c r="C2239" i="13"/>
  <c r="B2239" i="13"/>
  <c r="A2239" i="13"/>
  <c r="J2238" i="13"/>
  <c r="D2238" i="13"/>
  <c r="C2238" i="13"/>
  <c r="B2238" i="13"/>
  <c r="A2238" i="13"/>
  <c r="J2237" i="13"/>
  <c r="D2237" i="13"/>
  <c r="C2237" i="13"/>
  <c r="B2237" i="13"/>
  <c r="A2237" i="13"/>
  <c r="J2236" i="13"/>
  <c r="D2236" i="13"/>
  <c r="C2236" i="13"/>
  <c r="B2236" i="13"/>
  <c r="A2236" i="13"/>
  <c r="J2235" i="13"/>
  <c r="D2235" i="13"/>
  <c r="C2235" i="13"/>
  <c r="B2235" i="13"/>
  <c r="A2235" i="13"/>
  <c r="J2234" i="13"/>
  <c r="D2234" i="13"/>
  <c r="C2234" i="13"/>
  <c r="B2234" i="13"/>
  <c r="A2234" i="13"/>
  <c r="J2233" i="13"/>
  <c r="D2233" i="13"/>
  <c r="C2233" i="13"/>
  <c r="B2233" i="13"/>
  <c r="A2233" i="13"/>
  <c r="J2232" i="13"/>
  <c r="D2232" i="13"/>
  <c r="C2232" i="13"/>
  <c r="B2232" i="13"/>
  <c r="A2232" i="13"/>
  <c r="J2231" i="13"/>
  <c r="D2231" i="13"/>
  <c r="C2231" i="13"/>
  <c r="B2231" i="13"/>
  <c r="A2231" i="13"/>
  <c r="J2230" i="13"/>
  <c r="D2230" i="13"/>
  <c r="C2230" i="13"/>
  <c r="B2230" i="13"/>
  <c r="A2230" i="13"/>
  <c r="J2229" i="13"/>
  <c r="D2229" i="13"/>
  <c r="C2229" i="13"/>
  <c r="B2229" i="13"/>
  <c r="A2229" i="13"/>
  <c r="J2228" i="13"/>
  <c r="D2228" i="13"/>
  <c r="C2228" i="13"/>
  <c r="B2228" i="13"/>
  <c r="A2228" i="13"/>
  <c r="J2227" i="13"/>
  <c r="D2227" i="13"/>
  <c r="C2227" i="13"/>
  <c r="B2227" i="13"/>
  <c r="A2227" i="13"/>
  <c r="J2226" i="13"/>
  <c r="D2226" i="13"/>
  <c r="C2226" i="13"/>
  <c r="B2226" i="13"/>
  <c r="A2226" i="13"/>
  <c r="J2225" i="13"/>
  <c r="D2225" i="13"/>
  <c r="C2225" i="13"/>
  <c r="B2225" i="13"/>
  <c r="A2225" i="13"/>
  <c r="J2224" i="13"/>
  <c r="D2224" i="13"/>
  <c r="C2224" i="13"/>
  <c r="B2224" i="13"/>
  <c r="A2224" i="13"/>
  <c r="J2223" i="13"/>
  <c r="D2223" i="13"/>
  <c r="C2223" i="13"/>
  <c r="B2223" i="13"/>
  <c r="A2223" i="13"/>
  <c r="J2222" i="13"/>
  <c r="D2222" i="13"/>
  <c r="C2222" i="13"/>
  <c r="B2222" i="13"/>
  <c r="A2222" i="13"/>
  <c r="J2221" i="13"/>
  <c r="D2221" i="13"/>
  <c r="C2221" i="13"/>
  <c r="B2221" i="13"/>
  <c r="A2221" i="13"/>
  <c r="J2220" i="13"/>
  <c r="D2220" i="13"/>
  <c r="C2220" i="13"/>
  <c r="B2220" i="13"/>
  <c r="A2220" i="13"/>
  <c r="J2219" i="13"/>
  <c r="D2219" i="13"/>
  <c r="C2219" i="13"/>
  <c r="B2219" i="13"/>
  <c r="A2219" i="13"/>
  <c r="J2218" i="13"/>
  <c r="D2218" i="13"/>
  <c r="C2218" i="13"/>
  <c r="B2218" i="13"/>
  <c r="A2218" i="13"/>
  <c r="J2217" i="13"/>
  <c r="D2217" i="13"/>
  <c r="C2217" i="13"/>
  <c r="B2217" i="13"/>
  <c r="A2217" i="13"/>
  <c r="J2216" i="13"/>
  <c r="D2216" i="13"/>
  <c r="C2216" i="13"/>
  <c r="B2216" i="13"/>
  <c r="A2216" i="13"/>
  <c r="J2215" i="13"/>
  <c r="D2215" i="13"/>
  <c r="C2215" i="13"/>
  <c r="B2215" i="13"/>
  <c r="A2215" i="13"/>
  <c r="J2214" i="13"/>
  <c r="D2214" i="13"/>
  <c r="C2214" i="13"/>
  <c r="B2214" i="13"/>
  <c r="A2214" i="13"/>
  <c r="J2213" i="13"/>
  <c r="D2213" i="13"/>
  <c r="C2213" i="13"/>
  <c r="B2213" i="13"/>
  <c r="A2213" i="13"/>
  <c r="J2212" i="13"/>
  <c r="D2212" i="13"/>
  <c r="C2212" i="13"/>
  <c r="B2212" i="13"/>
  <c r="A2212" i="13"/>
  <c r="J2211" i="13"/>
  <c r="D2211" i="13"/>
  <c r="C2211" i="13"/>
  <c r="B2211" i="13"/>
  <c r="A2211" i="13"/>
  <c r="J2210" i="13"/>
  <c r="D2210" i="13"/>
  <c r="C2210" i="13"/>
  <c r="B2210" i="13"/>
  <c r="A2210" i="13"/>
  <c r="J2209" i="13"/>
  <c r="D2209" i="13"/>
  <c r="C2209" i="13"/>
  <c r="B2209" i="13"/>
  <c r="A2209" i="13"/>
  <c r="J2208" i="13"/>
  <c r="D2208" i="13"/>
  <c r="C2208" i="13"/>
  <c r="B2208" i="13"/>
  <c r="A2208" i="13"/>
  <c r="J2207" i="13"/>
  <c r="D2207" i="13"/>
  <c r="C2207" i="13"/>
  <c r="B2207" i="13"/>
  <c r="A2207" i="13"/>
  <c r="J2206" i="13"/>
  <c r="D2206" i="13"/>
  <c r="C2206" i="13"/>
  <c r="B2206" i="13"/>
  <c r="A2206" i="13"/>
  <c r="J2205" i="13"/>
  <c r="D2205" i="13"/>
  <c r="C2205" i="13"/>
  <c r="B2205" i="13"/>
  <c r="A2205" i="13"/>
  <c r="J2204" i="13"/>
  <c r="D2204" i="13"/>
  <c r="C2204" i="13"/>
  <c r="B2204" i="13"/>
  <c r="A2204" i="13"/>
  <c r="J2203" i="13"/>
  <c r="D2203" i="13"/>
  <c r="C2203" i="13"/>
  <c r="B2203" i="13"/>
  <c r="A2203" i="13"/>
  <c r="J2202" i="13"/>
  <c r="D2202" i="13"/>
  <c r="C2202" i="13"/>
  <c r="B2202" i="13"/>
  <c r="A2202" i="13"/>
  <c r="J2201" i="13"/>
  <c r="D2201" i="13"/>
  <c r="C2201" i="13"/>
  <c r="B2201" i="13"/>
  <c r="A2201" i="13"/>
  <c r="J2200" i="13"/>
  <c r="D2200" i="13"/>
  <c r="C2200" i="13"/>
  <c r="B2200" i="13"/>
  <c r="A2200" i="13"/>
  <c r="J2199" i="13"/>
  <c r="D2199" i="13"/>
  <c r="C2199" i="13"/>
  <c r="B2199" i="13"/>
  <c r="A2199" i="13"/>
  <c r="J2198" i="13"/>
  <c r="D2198" i="13"/>
  <c r="C2198" i="13"/>
  <c r="B2198" i="13"/>
  <c r="A2198" i="13"/>
  <c r="J2197" i="13"/>
  <c r="D2197" i="13"/>
  <c r="C2197" i="13"/>
  <c r="B2197" i="13"/>
  <c r="A2197" i="13"/>
  <c r="J2196" i="13"/>
  <c r="D2196" i="13"/>
  <c r="C2196" i="13"/>
  <c r="B2196" i="13"/>
  <c r="A2196" i="13"/>
  <c r="J2195" i="13"/>
  <c r="D2195" i="13"/>
  <c r="C2195" i="13"/>
  <c r="B2195" i="13"/>
  <c r="A2195" i="13"/>
  <c r="J2194" i="13"/>
  <c r="D2194" i="13"/>
  <c r="C2194" i="13"/>
  <c r="B2194" i="13"/>
  <c r="A2194" i="13"/>
  <c r="J2193" i="13"/>
  <c r="D2193" i="13"/>
  <c r="C2193" i="13"/>
  <c r="B2193" i="13"/>
  <c r="A2193" i="13"/>
  <c r="J2192" i="13"/>
  <c r="D2192" i="13"/>
  <c r="C2192" i="13"/>
  <c r="B2192" i="13"/>
  <c r="A2192" i="13"/>
  <c r="J2191" i="13"/>
  <c r="D2191" i="13"/>
  <c r="C2191" i="13"/>
  <c r="B2191" i="13"/>
  <c r="A2191" i="13"/>
  <c r="J2190" i="13"/>
  <c r="D2190" i="13"/>
  <c r="C2190" i="13"/>
  <c r="B2190" i="13"/>
  <c r="A2190" i="13"/>
  <c r="J2189" i="13"/>
  <c r="D2189" i="13"/>
  <c r="C2189" i="13"/>
  <c r="B2189" i="13"/>
  <c r="A2189" i="13"/>
  <c r="J2188" i="13"/>
  <c r="D2188" i="13"/>
  <c r="C2188" i="13"/>
  <c r="B2188" i="13"/>
  <c r="A2188" i="13"/>
  <c r="J2187" i="13"/>
  <c r="D2187" i="13"/>
  <c r="C2187" i="13"/>
  <c r="B2187" i="13"/>
  <c r="A2187" i="13"/>
  <c r="J2186" i="13"/>
  <c r="D2186" i="13"/>
  <c r="C2186" i="13"/>
  <c r="B2186" i="13"/>
  <c r="A2186" i="13"/>
  <c r="J2185" i="13"/>
  <c r="D2185" i="13"/>
  <c r="C2185" i="13"/>
  <c r="B2185" i="13"/>
  <c r="A2185" i="13"/>
  <c r="J2184" i="13"/>
  <c r="D2184" i="13"/>
  <c r="C2184" i="13"/>
  <c r="B2184" i="13"/>
  <c r="A2184" i="13"/>
  <c r="J2183" i="13"/>
  <c r="D2183" i="13"/>
  <c r="C2183" i="13"/>
  <c r="B2183" i="13"/>
  <c r="A2183" i="13"/>
  <c r="J2182" i="13"/>
  <c r="D2182" i="13"/>
  <c r="C2182" i="13"/>
  <c r="B2182" i="13"/>
  <c r="A2182" i="13"/>
  <c r="J2181" i="13"/>
  <c r="D2181" i="13"/>
  <c r="C2181" i="13"/>
  <c r="B2181" i="13"/>
  <c r="A2181" i="13"/>
  <c r="J2180" i="13"/>
  <c r="D2180" i="13"/>
  <c r="C2180" i="13"/>
  <c r="B2180" i="13"/>
  <c r="A2180" i="13"/>
  <c r="J2179" i="13"/>
  <c r="D2179" i="13"/>
  <c r="C2179" i="13"/>
  <c r="B2179" i="13"/>
  <c r="A2179" i="13"/>
  <c r="J2178" i="13"/>
  <c r="D2178" i="13"/>
  <c r="C2178" i="13"/>
  <c r="B2178" i="13"/>
  <c r="A2178" i="13"/>
  <c r="J2177" i="13"/>
  <c r="D2177" i="13"/>
  <c r="C2177" i="13"/>
  <c r="B2177" i="13"/>
  <c r="A2177" i="13"/>
  <c r="J2176" i="13"/>
  <c r="D2176" i="13"/>
  <c r="C2176" i="13"/>
  <c r="B2176" i="13"/>
  <c r="A2176" i="13"/>
  <c r="J2175" i="13"/>
  <c r="D2175" i="13"/>
  <c r="C2175" i="13"/>
  <c r="B2175" i="13"/>
  <c r="A2175" i="13"/>
  <c r="J2174" i="13"/>
  <c r="D2174" i="13"/>
  <c r="C2174" i="13"/>
  <c r="B2174" i="13"/>
  <c r="A2174" i="13"/>
  <c r="J2173" i="13"/>
  <c r="D2173" i="13"/>
  <c r="C2173" i="13"/>
  <c r="B2173" i="13"/>
  <c r="A2173" i="13"/>
  <c r="J2172" i="13"/>
  <c r="D2172" i="13"/>
  <c r="C2172" i="13"/>
  <c r="B2172" i="13"/>
  <c r="A2172" i="13"/>
  <c r="J2171" i="13"/>
  <c r="D2171" i="13"/>
  <c r="C2171" i="13"/>
  <c r="B2171" i="13"/>
  <c r="A2171" i="13"/>
  <c r="J2170" i="13"/>
  <c r="D2170" i="13"/>
  <c r="C2170" i="13"/>
  <c r="B2170" i="13"/>
  <c r="A2170" i="13"/>
  <c r="J2169" i="13"/>
  <c r="D2169" i="13"/>
  <c r="C2169" i="13"/>
  <c r="B2169" i="13"/>
  <c r="A2169" i="13"/>
  <c r="J2168" i="13"/>
  <c r="D2168" i="13"/>
  <c r="C2168" i="13"/>
  <c r="B2168" i="13"/>
  <c r="A2168" i="13"/>
  <c r="J2167" i="13"/>
  <c r="D2167" i="13"/>
  <c r="C2167" i="13"/>
  <c r="B2167" i="13"/>
  <c r="A2167" i="13"/>
  <c r="J2166" i="13"/>
  <c r="D2166" i="13"/>
  <c r="C2166" i="13"/>
  <c r="B2166" i="13"/>
  <c r="A2166" i="13"/>
  <c r="J2165" i="13"/>
  <c r="D2165" i="13"/>
  <c r="C2165" i="13"/>
  <c r="B2165" i="13"/>
  <c r="A2165" i="13"/>
  <c r="J2164" i="13"/>
  <c r="D2164" i="13"/>
  <c r="C2164" i="13"/>
  <c r="B2164" i="13"/>
  <c r="A2164" i="13"/>
  <c r="J2163" i="13"/>
  <c r="D2163" i="13"/>
  <c r="C2163" i="13"/>
  <c r="B2163" i="13"/>
  <c r="A2163" i="13"/>
  <c r="J2162" i="13"/>
  <c r="D2162" i="13"/>
  <c r="C2162" i="13"/>
  <c r="B2162" i="13"/>
  <c r="A2162" i="13"/>
  <c r="J2161" i="13"/>
  <c r="D2161" i="13"/>
  <c r="C2161" i="13"/>
  <c r="B2161" i="13"/>
  <c r="A2161" i="13"/>
  <c r="J2160" i="13"/>
  <c r="D2160" i="13"/>
  <c r="C2160" i="13"/>
  <c r="B2160" i="13"/>
  <c r="A2160" i="13"/>
  <c r="J2159" i="13"/>
  <c r="D2159" i="13"/>
  <c r="C2159" i="13"/>
  <c r="B2159" i="13"/>
  <c r="A2159" i="13"/>
  <c r="J2158" i="13"/>
  <c r="D2158" i="13"/>
  <c r="C2158" i="13"/>
  <c r="B2158" i="13"/>
  <c r="A2158" i="13"/>
  <c r="J2157" i="13"/>
  <c r="D2157" i="13"/>
  <c r="C2157" i="13"/>
  <c r="B2157" i="13"/>
  <c r="A2157" i="13"/>
  <c r="J2156" i="13"/>
  <c r="D2156" i="13"/>
  <c r="C2156" i="13"/>
  <c r="B2156" i="13"/>
  <c r="A2156" i="13"/>
  <c r="J2155" i="13"/>
  <c r="D2155" i="13"/>
  <c r="C2155" i="13"/>
  <c r="B2155" i="13"/>
  <c r="A2155" i="13"/>
  <c r="J2154" i="13"/>
  <c r="D2154" i="13"/>
  <c r="C2154" i="13"/>
  <c r="B2154" i="13"/>
  <c r="A2154" i="13"/>
  <c r="J2153" i="13"/>
  <c r="D2153" i="13"/>
  <c r="C2153" i="13"/>
  <c r="B2153" i="13"/>
  <c r="A2153" i="13"/>
  <c r="J2152" i="13"/>
  <c r="D2152" i="13"/>
  <c r="C2152" i="13"/>
  <c r="B2152" i="13"/>
  <c r="A2152" i="13"/>
  <c r="J2151" i="13"/>
  <c r="D2151" i="13"/>
  <c r="C2151" i="13"/>
  <c r="B2151" i="13"/>
  <c r="A2151" i="13"/>
  <c r="J2150" i="13"/>
  <c r="D2150" i="13"/>
  <c r="C2150" i="13"/>
  <c r="B2150" i="13"/>
  <c r="A2150" i="13"/>
  <c r="J2149" i="13"/>
  <c r="D2149" i="13"/>
  <c r="C2149" i="13"/>
  <c r="B2149" i="13"/>
  <c r="A2149" i="13"/>
  <c r="J2148" i="13"/>
  <c r="D2148" i="13"/>
  <c r="C2148" i="13"/>
  <c r="B2148" i="13"/>
  <c r="A2148" i="13"/>
  <c r="J2147" i="13"/>
  <c r="D2147" i="13"/>
  <c r="C2147" i="13"/>
  <c r="B2147" i="13"/>
  <c r="A2147" i="13"/>
  <c r="J2146" i="13"/>
  <c r="D2146" i="13"/>
  <c r="C2146" i="13"/>
  <c r="B2146" i="13"/>
  <c r="A2146" i="13"/>
  <c r="J2145" i="13"/>
  <c r="D2145" i="13"/>
  <c r="C2145" i="13"/>
  <c r="B2145" i="13"/>
  <c r="A2145" i="13"/>
  <c r="J2144" i="13"/>
  <c r="D2144" i="13"/>
  <c r="C2144" i="13"/>
  <c r="B2144" i="13"/>
  <c r="A2144" i="13"/>
  <c r="J2143" i="13"/>
  <c r="D2143" i="13"/>
  <c r="C2143" i="13"/>
  <c r="B2143" i="13"/>
  <c r="A2143" i="13"/>
  <c r="J2142" i="13"/>
  <c r="D2142" i="13"/>
  <c r="C2142" i="13"/>
  <c r="B2142" i="13"/>
  <c r="A2142" i="13"/>
  <c r="J2141" i="13"/>
  <c r="D2141" i="13"/>
  <c r="C2141" i="13"/>
  <c r="B2141" i="13"/>
  <c r="A2141" i="13"/>
  <c r="J2140" i="13"/>
  <c r="D2140" i="13"/>
  <c r="C2140" i="13"/>
  <c r="B2140" i="13"/>
  <c r="A2140" i="13"/>
  <c r="J2139" i="13"/>
  <c r="D2139" i="13"/>
  <c r="C2139" i="13"/>
  <c r="B2139" i="13"/>
  <c r="A2139" i="13"/>
  <c r="J2138" i="13"/>
  <c r="D2138" i="13"/>
  <c r="C2138" i="13"/>
  <c r="B2138" i="13"/>
  <c r="A2138" i="13"/>
  <c r="J2137" i="13"/>
  <c r="D2137" i="13"/>
  <c r="C2137" i="13"/>
  <c r="B2137" i="13"/>
  <c r="A2137" i="13"/>
  <c r="J2136" i="13"/>
  <c r="D2136" i="13"/>
  <c r="C2136" i="13"/>
  <c r="B2136" i="13"/>
  <c r="A2136" i="13"/>
  <c r="J2135" i="13"/>
  <c r="D2135" i="13"/>
  <c r="C2135" i="13"/>
  <c r="B2135" i="13"/>
  <c r="A2135" i="13"/>
  <c r="J2134" i="13"/>
  <c r="D2134" i="13"/>
  <c r="C2134" i="13"/>
  <c r="B2134" i="13"/>
  <c r="A2134" i="13"/>
  <c r="J2133" i="13"/>
  <c r="D2133" i="13"/>
  <c r="C2133" i="13"/>
  <c r="B2133" i="13"/>
  <c r="A2133" i="13"/>
  <c r="J2132" i="13"/>
  <c r="D2132" i="13"/>
  <c r="C2132" i="13"/>
  <c r="B2132" i="13"/>
  <c r="A2132" i="13"/>
  <c r="J2131" i="13"/>
  <c r="D2131" i="13"/>
  <c r="C2131" i="13"/>
  <c r="B2131" i="13"/>
  <c r="A2131" i="13"/>
  <c r="J2130" i="13"/>
  <c r="D2130" i="13"/>
  <c r="C2130" i="13"/>
  <c r="B2130" i="13"/>
  <c r="A2130" i="13"/>
  <c r="J2129" i="13"/>
  <c r="D2129" i="13"/>
  <c r="C2129" i="13"/>
  <c r="B2129" i="13"/>
  <c r="A2129" i="13"/>
  <c r="J2128" i="13"/>
  <c r="D2128" i="13"/>
  <c r="C2128" i="13"/>
  <c r="B2128" i="13"/>
  <c r="A2128" i="13"/>
  <c r="J2127" i="13"/>
  <c r="D2127" i="13"/>
  <c r="C2127" i="13"/>
  <c r="B2127" i="13"/>
  <c r="A2127" i="13"/>
  <c r="J2126" i="13"/>
  <c r="D2126" i="13"/>
  <c r="C2126" i="13"/>
  <c r="B2126" i="13"/>
  <c r="A2126" i="13"/>
  <c r="J2125" i="13"/>
  <c r="D2125" i="13"/>
  <c r="C2125" i="13"/>
  <c r="B2125" i="13"/>
  <c r="A2125" i="13"/>
  <c r="J2124" i="13"/>
  <c r="D2124" i="13"/>
  <c r="C2124" i="13"/>
  <c r="B2124" i="13"/>
  <c r="A2124" i="13"/>
  <c r="J2123" i="13"/>
  <c r="D2123" i="13"/>
  <c r="C2123" i="13"/>
  <c r="B2123" i="13"/>
  <c r="A2123" i="13"/>
  <c r="J2122" i="13"/>
  <c r="D2122" i="13"/>
  <c r="C2122" i="13"/>
  <c r="B2122" i="13"/>
  <c r="A2122" i="13"/>
  <c r="J2121" i="13"/>
  <c r="D2121" i="13"/>
  <c r="C2121" i="13"/>
  <c r="B2121" i="13"/>
  <c r="A2121" i="13"/>
  <c r="J2120" i="13"/>
  <c r="D2120" i="13"/>
  <c r="C2120" i="13"/>
  <c r="B2120" i="13"/>
  <c r="A2120" i="13"/>
  <c r="J2119" i="13"/>
  <c r="D2119" i="13"/>
  <c r="C2119" i="13"/>
  <c r="B2119" i="13"/>
  <c r="A2119" i="13"/>
  <c r="J2118" i="13"/>
  <c r="D2118" i="13"/>
  <c r="C2118" i="13"/>
  <c r="B2118" i="13"/>
  <c r="A2118" i="13"/>
  <c r="J2117" i="13"/>
  <c r="D2117" i="13"/>
  <c r="C2117" i="13"/>
  <c r="B2117" i="13"/>
  <c r="A2117" i="13"/>
  <c r="J2116" i="13"/>
  <c r="D2116" i="13"/>
  <c r="C2116" i="13"/>
  <c r="B2116" i="13"/>
  <c r="A2116" i="13"/>
  <c r="J2115" i="13"/>
  <c r="D2115" i="13"/>
  <c r="C2115" i="13"/>
  <c r="B2115" i="13"/>
  <c r="A2115" i="13"/>
  <c r="J2114" i="13"/>
  <c r="D2114" i="13"/>
  <c r="C2114" i="13"/>
  <c r="B2114" i="13"/>
  <c r="A2114" i="13"/>
  <c r="J2113" i="13"/>
  <c r="D2113" i="13"/>
  <c r="C2113" i="13"/>
  <c r="B2113" i="13"/>
  <c r="A2113" i="13"/>
  <c r="J2112" i="13"/>
  <c r="D2112" i="13"/>
  <c r="C2112" i="13"/>
  <c r="B2112" i="13"/>
  <c r="A2112" i="13"/>
  <c r="J2111" i="13"/>
  <c r="D2111" i="13"/>
  <c r="C2111" i="13"/>
  <c r="B2111" i="13"/>
  <c r="A2111" i="13"/>
  <c r="J2110" i="13"/>
  <c r="D2110" i="13"/>
  <c r="C2110" i="13"/>
  <c r="B2110" i="13"/>
  <c r="A2110" i="13"/>
  <c r="J2109" i="13"/>
  <c r="D2109" i="13"/>
  <c r="C2109" i="13"/>
  <c r="B2109" i="13"/>
  <c r="A2109" i="13"/>
  <c r="J2108" i="13"/>
  <c r="D2108" i="13"/>
  <c r="C2108" i="13"/>
  <c r="B2108" i="13"/>
  <c r="A2108" i="13"/>
  <c r="J2107" i="13"/>
  <c r="D2107" i="13"/>
  <c r="C2107" i="13"/>
  <c r="B2107" i="13"/>
  <c r="A2107" i="13"/>
  <c r="J2106" i="13"/>
  <c r="D2106" i="13"/>
  <c r="C2106" i="13"/>
  <c r="B2106" i="13"/>
  <c r="A2106" i="13"/>
  <c r="J2105" i="13"/>
  <c r="D2105" i="13"/>
  <c r="C2105" i="13"/>
  <c r="B2105" i="13"/>
  <c r="A2105" i="13"/>
  <c r="J2104" i="13"/>
  <c r="D2104" i="13"/>
  <c r="C2104" i="13"/>
  <c r="B2104" i="13"/>
  <c r="A2104" i="13"/>
  <c r="J2103" i="13"/>
  <c r="D2103" i="13"/>
  <c r="C2103" i="13"/>
  <c r="B2103" i="13"/>
  <c r="A2103" i="13"/>
  <c r="J2102" i="13"/>
  <c r="D2102" i="13"/>
  <c r="C2102" i="13"/>
  <c r="B2102" i="13"/>
  <c r="A2102" i="13"/>
  <c r="J2101" i="13"/>
  <c r="D2101" i="13"/>
  <c r="C2101" i="13"/>
  <c r="B2101" i="13"/>
  <c r="A2101" i="13"/>
  <c r="J2100" i="13"/>
  <c r="D2100" i="13"/>
  <c r="C2100" i="13"/>
  <c r="B2100" i="13"/>
  <c r="A2100" i="13"/>
  <c r="J2099" i="13"/>
  <c r="D2099" i="13"/>
  <c r="C2099" i="13"/>
  <c r="B2099" i="13"/>
  <c r="A2099" i="13"/>
  <c r="J2098" i="13"/>
  <c r="D2098" i="13"/>
  <c r="C2098" i="13"/>
  <c r="B2098" i="13"/>
  <c r="A2098" i="13"/>
  <c r="J2097" i="13"/>
  <c r="D2097" i="13"/>
  <c r="C2097" i="13"/>
  <c r="B2097" i="13"/>
  <c r="A2097" i="13"/>
  <c r="J2096" i="13"/>
  <c r="D2096" i="13"/>
  <c r="C2096" i="13"/>
  <c r="B2096" i="13"/>
  <c r="A2096" i="13"/>
  <c r="J2095" i="13"/>
  <c r="D2095" i="13"/>
  <c r="C2095" i="13"/>
  <c r="B2095" i="13"/>
  <c r="A2095" i="13"/>
  <c r="J2094" i="13"/>
  <c r="D2094" i="13"/>
  <c r="C2094" i="13"/>
  <c r="B2094" i="13"/>
  <c r="A2094" i="13"/>
  <c r="J2093" i="13"/>
  <c r="D2093" i="13"/>
  <c r="C2093" i="13"/>
  <c r="B2093" i="13"/>
  <c r="A2093" i="13"/>
  <c r="J2092" i="13"/>
  <c r="D2092" i="13"/>
  <c r="C2092" i="13"/>
  <c r="B2092" i="13"/>
  <c r="A2092" i="13"/>
  <c r="J2091" i="13"/>
  <c r="D2091" i="13"/>
  <c r="C2091" i="13"/>
  <c r="B2091" i="13"/>
  <c r="A2091" i="13"/>
  <c r="J2090" i="13"/>
  <c r="D2090" i="13"/>
  <c r="C2090" i="13"/>
  <c r="B2090" i="13"/>
  <c r="A2090" i="13"/>
  <c r="J2089" i="13"/>
  <c r="D2089" i="13"/>
  <c r="C2089" i="13"/>
  <c r="B2089" i="13"/>
  <c r="A2089" i="13"/>
  <c r="J2088" i="13"/>
  <c r="D2088" i="13"/>
  <c r="C2088" i="13"/>
  <c r="B2088" i="13"/>
  <c r="A2088" i="13"/>
  <c r="J2087" i="13"/>
  <c r="D2087" i="13"/>
  <c r="C2087" i="13"/>
  <c r="B2087" i="13"/>
  <c r="A2087" i="13"/>
  <c r="J2086" i="13"/>
  <c r="D2086" i="13"/>
  <c r="C2086" i="13"/>
  <c r="B2086" i="13"/>
  <c r="A2086" i="13"/>
  <c r="J2085" i="13"/>
  <c r="D2085" i="13"/>
  <c r="C2085" i="13"/>
  <c r="B2085" i="13"/>
  <c r="A2085" i="13"/>
  <c r="J2084" i="13"/>
  <c r="D2084" i="13"/>
  <c r="C2084" i="13"/>
  <c r="B2084" i="13"/>
  <c r="A2084" i="13"/>
  <c r="J2083" i="13"/>
  <c r="D2083" i="13"/>
  <c r="C2083" i="13"/>
  <c r="B2083" i="13"/>
  <c r="A2083" i="13"/>
  <c r="J2082" i="13"/>
  <c r="D2082" i="13"/>
  <c r="C2082" i="13"/>
  <c r="B2082" i="13"/>
  <c r="A2082" i="13"/>
  <c r="J2081" i="13"/>
  <c r="D2081" i="13"/>
  <c r="C2081" i="13"/>
  <c r="B2081" i="13"/>
  <c r="A2081" i="13"/>
  <c r="J2080" i="13"/>
  <c r="D2080" i="13"/>
  <c r="C2080" i="13"/>
  <c r="B2080" i="13"/>
  <c r="A2080" i="13"/>
  <c r="J2079" i="13"/>
  <c r="D2079" i="13"/>
  <c r="C2079" i="13"/>
  <c r="B2079" i="13"/>
  <c r="A2079" i="13"/>
  <c r="J2078" i="13"/>
  <c r="D2078" i="13"/>
  <c r="C2078" i="13"/>
  <c r="B2078" i="13"/>
  <c r="A2078" i="13"/>
  <c r="J2077" i="13"/>
  <c r="D2077" i="13"/>
  <c r="C2077" i="13"/>
  <c r="B2077" i="13"/>
  <c r="A2077" i="13"/>
  <c r="J2076" i="13"/>
  <c r="D2076" i="13"/>
  <c r="C2076" i="13"/>
  <c r="B2076" i="13"/>
  <c r="A2076" i="13"/>
  <c r="J2075" i="13"/>
  <c r="D2075" i="13"/>
  <c r="C2075" i="13"/>
  <c r="B2075" i="13"/>
  <c r="A2075" i="13"/>
  <c r="J2074" i="13"/>
  <c r="D2074" i="13"/>
  <c r="C2074" i="13"/>
  <c r="B2074" i="13"/>
  <c r="A2074" i="13"/>
  <c r="J2073" i="13"/>
  <c r="D2073" i="13"/>
  <c r="C2073" i="13"/>
  <c r="B2073" i="13"/>
  <c r="A2073" i="13"/>
  <c r="J2072" i="13"/>
  <c r="D2072" i="13"/>
  <c r="C2072" i="13"/>
  <c r="B2072" i="13"/>
  <c r="A2072" i="13"/>
  <c r="J2071" i="13"/>
  <c r="D2071" i="13"/>
  <c r="C2071" i="13"/>
  <c r="B2071" i="13"/>
  <c r="A2071" i="13"/>
  <c r="J2070" i="13"/>
  <c r="D2070" i="13"/>
  <c r="C2070" i="13"/>
  <c r="B2070" i="13"/>
  <c r="A2070" i="13"/>
  <c r="J2069" i="13"/>
  <c r="D2069" i="13"/>
  <c r="C2069" i="13"/>
  <c r="B2069" i="13"/>
  <c r="A2069" i="13"/>
  <c r="J2068" i="13"/>
  <c r="D2068" i="13"/>
  <c r="C2068" i="13"/>
  <c r="B2068" i="13"/>
  <c r="A2068" i="13"/>
  <c r="J2067" i="13"/>
  <c r="D2067" i="13"/>
  <c r="C2067" i="13"/>
  <c r="B2067" i="13"/>
  <c r="A2067" i="13"/>
  <c r="J2066" i="13"/>
  <c r="D2066" i="13"/>
  <c r="C2066" i="13"/>
  <c r="B2066" i="13"/>
  <c r="A2066" i="13"/>
  <c r="J2065" i="13"/>
  <c r="D2065" i="13"/>
  <c r="C2065" i="13"/>
  <c r="B2065" i="13"/>
  <c r="A2065" i="13"/>
  <c r="J2064" i="13"/>
  <c r="D2064" i="13"/>
  <c r="C2064" i="13"/>
  <c r="B2064" i="13"/>
  <c r="A2064" i="13"/>
  <c r="J2063" i="13"/>
  <c r="D2063" i="13"/>
  <c r="C2063" i="13"/>
  <c r="B2063" i="13"/>
  <c r="A2063" i="13"/>
  <c r="J2062" i="13"/>
  <c r="D2062" i="13"/>
  <c r="C2062" i="13"/>
  <c r="B2062" i="13"/>
  <c r="A2062" i="13"/>
  <c r="J2061" i="13"/>
  <c r="D2061" i="13"/>
  <c r="C2061" i="13"/>
  <c r="B2061" i="13"/>
  <c r="A2061" i="13"/>
  <c r="J2060" i="13"/>
  <c r="D2060" i="13"/>
  <c r="C2060" i="13"/>
  <c r="B2060" i="13"/>
  <c r="A2060" i="13"/>
  <c r="J2059" i="13"/>
  <c r="D2059" i="13"/>
  <c r="C2059" i="13"/>
  <c r="B2059" i="13"/>
  <c r="A2059" i="13"/>
  <c r="J2058" i="13"/>
  <c r="D2058" i="13"/>
  <c r="C2058" i="13"/>
  <c r="B2058" i="13"/>
  <c r="A2058" i="13"/>
  <c r="J2057" i="13"/>
  <c r="D2057" i="13"/>
  <c r="C2057" i="13"/>
  <c r="B2057" i="13"/>
  <c r="A2057" i="13"/>
  <c r="J2056" i="13"/>
  <c r="D2056" i="13"/>
  <c r="C2056" i="13"/>
  <c r="B2056" i="13"/>
  <c r="A2056" i="13"/>
  <c r="J2055" i="13"/>
  <c r="D2055" i="13"/>
  <c r="C2055" i="13"/>
  <c r="B2055" i="13"/>
  <c r="A2055" i="13"/>
  <c r="J2054" i="13"/>
  <c r="D2054" i="13"/>
  <c r="C2054" i="13"/>
  <c r="B2054" i="13"/>
  <c r="A2054" i="13"/>
  <c r="J2053" i="13"/>
  <c r="D2053" i="13"/>
  <c r="C2053" i="13"/>
  <c r="B2053" i="13"/>
  <c r="A2053" i="13"/>
  <c r="J2052" i="13"/>
  <c r="D2052" i="13"/>
  <c r="C2052" i="13"/>
  <c r="B2052" i="13"/>
  <c r="A2052" i="13"/>
  <c r="J2051" i="13"/>
  <c r="D2051" i="13"/>
  <c r="C2051" i="13"/>
  <c r="B2051" i="13"/>
  <c r="A2051" i="13"/>
  <c r="J2050" i="13"/>
  <c r="D2050" i="13"/>
  <c r="C2050" i="13"/>
  <c r="B2050" i="13"/>
  <c r="A2050" i="13"/>
  <c r="J2049" i="13"/>
  <c r="D2049" i="13"/>
  <c r="C2049" i="13"/>
  <c r="B2049" i="13"/>
  <c r="A2049" i="13"/>
  <c r="J2048" i="13"/>
  <c r="D2048" i="13"/>
  <c r="C2048" i="13"/>
  <c r="B2048" i="13"/>
  <c r="A2048" i="13"/>
  <c r="J2047" i="13"/>
  <c r="D2047" i="13"/>
  <c r="C2047" i="13"/>
  <c r="B2047" i="13"/>
  <c r="A2047" i="13"/>
  <c r="J2046" i="13"/>
  <c r="D2046" i="13"/>
  <c r="C2046" i="13"/>
  <c r="B2046" i="13"/>
  <c r="A2046" i="13"/>
  <c r="J2045" i="13"/>
  <c r="D2045" i="13"/>
  <c r="C2045" i="13"/>
  <c r="B2045" i="13"/>
  <c r="A2045" i="13"/>
  <c r="J2044" i="13"/>
  <c r="D2044" i="13"/>
  <c r="C2044" i="13"/>
  <c r="B2044" i="13"/>
  <c r="A2044" i="13"/>
  <c r="J2043" i="13"/>
  <c r="D2043" i="13"/>
  <c r="C2043" i="13"/>
  <c r="B2043" i="13"/>
  <c r="A2043" i="13"/>
  <c r="J2042" i="13"/>
  <c r="D2042" i="13"/>
  <c r="C2042" i="13"/>
  <c r="B2042" i="13"/>
  <c r="A2042" i="13"/>
  <c r="J2041" i="13"/>
  <c r="D2041" i="13"/>
  <c r="C2041" i="13"/>
  <c r="B2041" i="13"/>
  <c r="A2041" i="13"/>
  <c r="J2040" i="13"/>
  <c r="D2040" i="13"/>
  <c r="C2040" i="13"/>
  <c r="B2040" i="13"/>
  <c r="A2040" i="13"/>
  <c r="J2039" i="13"/>
  <c r="D2039" i="13"/>
  <c r="C2039" i="13"/>
  <c r="B2039" i="13"/>
  <c r="A2039" i="13"/>
  <c r="J2038" i="13"/>
  <c r="D2038" i="13"/>
  <c r="C2038" i="13"/>
  <c r="B2038" i="13"/>
  <c r="A2038" i="13"/>
  <c r="J2037" i="13"/>
  <c r="D2037" i="13"/>
  <c r="C2037" i="13"/>
  <c r="B2037" i="13"/>
  <c r="A2037" i="13"/>
  <c r="J2036" i="13"/>
  <c r="D2036" i="13"/>
  <c r="C2036" i="13"/>
  <c r="B2036" i="13"/>
  <c r="A2036" i="13"/>
  <c r="J2035" i="13"/>
  <c r="D2035" i="13"/>
  <c r="C2035" i="13"/>
  <c r="B2035" i="13"/>
  <c r="A2035" i="13"/>
  <c r="J2034" i="13"/>
  <c r="D2034" i="13"/>
  <c r="C2034" i="13"/>
  <c r="B2034" i="13"/>
  <c r="A2034" i="13"/>
  <c r="J2033" i="13"/>
  <c r="D2033" i="13"/>
  <c r="C2033" i="13"/>
  <c r="B2033" i="13"/>
  <c r="A2033" i="13"/>
  <c r="J2032" i="13"/>
  <c r="D2032" i="13"/>
  <c r="C2032" i="13"/>
  <c r="B2032" i="13"/>
  <c r="A2032" i="13"/>
  <c r="J2031" i="13"/>
  <c r="D2031" i="13"/>
  <c r="C2031" i="13"/>
  <c r="B2031" i="13"/>
  <c r="A2031" i="13"/>
  <c r="J2030" i="13"/>
  <c r="D2030" i="13"/>
  <c r="C2030" i="13"/>
  <c r="B2030" i="13"/>
  <c r="A2030" i="13"/>
  <c r="J2029" i="13"/>
  <c r="D2029" i="13"/>
  <c r="C2029" i="13"/>
  <c r="B2029" i="13"/>
  <c r="A2029" i="13"/>
  <c r="J2028" i="13"/>
  <c r="D2028" i="13"/>
  <c r="C2028" i="13"/>
  <c r="B2028" i="13"/>
  <c r="A2028" i="13"/>
  <c r="J2027" i="13"/>
  <c r="D2027" i="13"/>
  <c r="C2027" i="13"/>
  <c r="B2027" i="13"/>
  <c r="A2027" i="13"/>
  <c r="J2026" i="13"/>
  <c r="D2026" i="13"/>
  <c r="C2026" i="13"/>
  <c r="B2026" i="13"/>
  <c r="A2026" i="13"/>
  <c r="J2025" i="13"/>
  <c r="D2025" i="13"/>
  <c r="C2025" i="13"/>
  <c r="B2025" i="13"/>
  <c r="A2025" i="13"/>
  <c r="J2024" i="13"/>
  <c r="D2024" i="13"/>
  <c r="C2024" i="13"/>
  <c r="B2024" i="13"/>
  <c r="A2024" i="13"/>
  <c r="J2023" i="13"/>
  <c r="D2023" i="13"/>
  <c r="C2023" i="13"/>
  <c r="B2023" i="13"/>
  <c r="A2023" i="13"/>
  <c r="J2022" i="13"/>
  <c r="D2022" i="13"/>
  <c r="C2022" i="13"/>
  <c r="B2022" i="13"/>
  <c r="A2022" i="13"/>
  <c r="J2021" i="13"/>
  <c r="D2021" i="13"/>
  <c r="C2021" i="13"/>
  <c r="B2021" i="13"/>
  <c r="A2021" i="13"/>
  <c r="J2020" i="13"/>
  <c r="D2020" i="13"/>
  <c r="C2020" i="13"/>
  <c r="B2020" i="13"/>
  <c r="A2020" i="13"/>
  <c r="J2019" i="13"/>
  <c r="D2019" i="13"/>
  <c r="C2019" i="13"/>
  <c r="B2019" i="13"/>
  <c r="A2019" i="13"/>
  <c r="J2018" i="13"/>
  <c r="D2018" i="13"/>
  <c r="C2018" i="13"/>
  <c r="B2018" i="13"/>
  <c r="A2018" i="13"/>
  <c r="J2017" i="13"/>
  <c r="D2017" i="13"/>
  <c r="C2017" i="13"/>
  <c r="B2017" i="13"/>
  <c r="A2017" i="13"/>
  <c r="J2016" i="13"/>
  <c r="D2016" i="13"/>
  <c r="C2016" i="13"/>
  <c r="B2016" i="13"/>
  <c r="A2016" i="13"/>
  <c r="J2015" i="13"/>
  <c r="D2015" i="13"/>
  <c r="C2015" i="13"/>
  <c r="B2015" i="13"/>
  <c r="A2015" i="13"/>
  <c r="J2014" i="13"/>
  <c r="D2014" i="13"/>
  <c r="C2014" i="13"/>
  <c r="B2014" i="13"/>
  <c r="A2014" i="13"/>
  <c r="J2013" i="13"/>
  <c r="D2013" i="13"/>
  <c r="C2013" i="13"/>
  <c r="B2013" i="13"/>
  <c r="A2013" i="13"/>
  <c r="J2012" i="13"/>
  <c r="D2012" i="13"/>
  <c r="C2012" i="13"/>
  <c r="B2012" i="13"/>
  <c r="A2012" i="13"/>
  <c r="J2011" i="13"/>
  <c r="D2011" i="13"/>
  <c r="C2011" i="13"/>
  <c r="B2011" i="13"/>
  <c r="A2011" i="13"/>
  <c r="J2010" i="13"/>
  <c r="D2010" i="13"/>
  <c r="C2010" i="13"/>
  <c r="B2010" i="13"/>
  <c r="A2010" i="13"/>
  <c r="J2009" i="13"/>
  <c r="D2009" i="13"/>
  <c r="C2009" i="13"/>
  <c r="B2009" i="13"/>
  <c r="A2009" i="13"/>
  <c r="J2008" i="13"/>
  <c r="D2008" i="13"/>
  <c r="C2008" i="13"/>
  <c r="B2008" i="13"/>
  <c r="A2008" i="13"/>
  <c r="J2007" i="13"/>
  <c r="D2007" i="13"/>
  <c r="C2007" i="13"/>
  <c r="B2007" i="13"/>
  <c r="A2007" i="13"/>
  <c r="J2006" i="13"/>
  <c r="D2006" i="13"/>
  <c r="C2006" i="13"/>
  <c r="B2006" i="13"/>
  <c r="A2006" i="13"/>
  <c r="J2005" i="13"/>
  <c r="D2005" i="13"/>
  <c r="C2005" i="13"/>
  <c r="B2005" i="13"/>
  <c r="A2005" i="13"/>
  <c r="J2004" i="13"/>
  <c r="D2004" i="13"/>
  <c r="C2004" i="13"/>
  <c r="B2004" i="13"/>
  <c r="A2004" i="13"/>
  <c r="J2003" i="13"/>
  <c r="D2003" i="13"/>
  <c r="C2003" i="13"/>
  <c r="B2003" i="13"/>
  <c r="A2003" i="13"/>
  <c r="J2002" i="13"/>
  <c r="D2002" i="13"/>
  <c r="C2002" i="13"/>
  <c r="B2002" i="13"/>
  <c r="A2002" i="13"/>
  <c r="J2001" i="13"/>
  <c r="D2001" i="13"/>
  <c r="C2001" i="13"/>
  <c r="B2001" i="13"/>
  <c r="A2001" i="13"/>
  <c r="J2000" i="13"/>
  <c r="D2000" i="13"/>
  <c r="C2000" i="13"/>
  <c r="B2000" i="13"/>
  <c r="A2000" i="13"/>
  <c r="J1999" i="13"/>
  <c r="D1999" i="13"/>
  <c r="C1999" i="13"/>
  <c r="B1999" i="13"/>
  <c r="A1999" i="13"/>
  <c r="J1998" i="13"/>
  <c r="D1998" i="13"/>
  <c r="C1998" i="13"/>
  <c r="B1998" i="13"/>
  <c r="A1998" i="13"/>
  <c r="J1997" i="13"/>
  <c r="D1997" i="13"/>
  <c r="C1997" i="13"/>
  <c r="B1997" i="13"/>
  <c r="A1997" i="13"/>
  <c r="J1996" i="13"/>
  <c r="D1996" i="13"/>
  <c r="C1996" i="13"/>
  <c r="B1996" i="13"/>
  <c r="A1996" i="13"/>
  <c r="J1995" i="13"/>
  <c r="D1995" i="13"/>
  <c r="C1995" i="13"/>
  <c r="B1995" i="13"/>
  <c r="A1995" i="13"/>
  <c r="J1994" i="13"/>
  <c r="D1994" i="13"/>
  <c r="C1994" i="13"/>
  <c r="B1994" i="13"/>
  <c r="A1994" i="13"/>
  <c r="J1993" i="13"/>
  <c r="D1993" i="13"/>
  <c r="C1993" i="13"/>
  <c r="B1993" i="13"/>
  <c r="A1993" i="13"/>
  <c r="J1992" i="13"/>
  <c r="D1992" i="13"/>
  <c r="C1992" i="13"/>
  <c r="B1992" i="13"/>
  <c r="A1992" i="13"/>
  <c r="J1991" i="13"/>
  <c r="D1991" i="13"/>
  <c r="C1991" i="13"/>
  <c r="B1991" i="13"/>
  <c r="A1991" i="13"/>
  <c r="J1990" i="13"/>
  <c r="D1990" i="13"/>
  <c r="C1990" i="13"/>
  <c r="B1990" i="13"/>
  <c r="A1990" i="13"/>
  <c r="J1989" i="13"/>
  <c r="D1989" i="13"/>
  <c r="C1989" i="13"/>
  <c r="B1989" i="13"/>
  <c r="A1989" i="13"/>
  <c r="J1988" i="13"/>
  <c r="D1988" i="13"/>
  <c r="C1988" i="13"/>
  <c r="B1988" i="13"/>
  <c r="A1988" i="13"/>
  <c r="J1987" i="13"/>
  <c r="D1987" i="13"/>
  <c r="C1987" i="13"/>
  <c r="B1987" i="13"/>
  <c r="A1987" i="13"/>
  <c r="J1986" i="13"/>
  <c r="D1986" i="13"/>
  <c r="C1986" i="13"/>
  <c r="B1986" i="13"/>
  <c r="A1986" i="13"/>
  <c r="J1985" i="13"/>
  <c r="D1985" i="13"/>
  <c r="C1985" i="13"/>
  <c r="B1985" i="13"/>
  <c r="A1985" i="13"/>
  <c r="J1984" i="13"/>
  <c r="D1984" i="13"/>
  <c r="C1984" i="13"/>
  <c r="B1984" i="13"/>
  <c r="A1984" i="13"/>
  <c r="J1983" i="13"/>
  <c r="D1983" i="13"/>
  <c r="C1983" i="13"/>
  <c r="B1983" i="13"/>
  <c r="A1983" i="13"/>
  <c r="J1982" i="13"/>
  <c r="D1982" i="13"/>
  <c r="C1982" i="13"/>
  <c r="B1982" i="13"/>
  <c r="A1982" i="13"/>
  <c r="J1981" i="13"/>
  <c r="D1981" i="13"/>
  <c r="C1981" i="13"/>
  <c r="B1981" i="13"/>
  <c r="A1981" i="13"/>
  <c r="J1980" i="13"/>
  <c r="D1980" i="13"/>
  <c r="C1980" i="13"/>
  <c r="B1980" i="13"/>
  <c r="A1980" i="13"/>
  <c r="J1979" i="13"/>
  <c r="D1979" i="13"/>
  <c r="C1979" i="13"/>
  <c r="B1979" i="13"/>
  <c r="A1979" i="13"/>
  <c r="J1978" i="13"/>
  <c r="D1978" i="13"/>
  <c r="C1978" i="13"/>
  <c r="B1978" i="13"/>
  <c r="A1978" i="13"/>
  <c r="J1977" i="13"/>
  <c r="D1977" i="13"/>
  <c r="C1977" i="13"/>
  <c r="B1977" i="13"/>
  <c r="A1977" i="13"/>
  <c r="J1976" i="13"/>
  <c r="D1976" i="13"/>
  <c r="C1976" i="13"/>
  <c r="B1976" i="13"/>
  <c r="A1976" i="13"/>
  <c r="J1975" i="13"/>
  <c r="D1975" i="13"/>
  <c r="C1975" i="13"/>
  <c r="B1975" i="13"/>
  <c r="A1975" i="13"/>
  <c r="J1974" i="13"/>
  <c r="D1974" i="13"/>
  <c r="C1974" i="13"/>
  <c r="B1974" i="13"/>
  <c r="A1974" i="13"/>
  <c r="J1973" i="13"/>
  <c r="D1973" i="13"/>
  <c r="C1973" i="13"/>
  <c r="B1973" i="13"/>
  <c r="A1973" i="13"/>
  <c r="J1972" i="13"/>
  <c r="D1972" i="13"/>
  <c r="C1972" i="13"/>
  <c r="B1972" i="13"/>
  <c r="A1972" i="13"/>
  <c r="J1971" i="13"/>
  <c r="D1971" i="13"/>
  <c r="C1971" i="13"/>
  <c r="B1971" i="13"/>
  <c r="A1971" i="13"/>
  <c r="J1970" i="13"/>
  <c r="D1970" i="13"/>
  <c r="C1970" i="13"/>
  <c r="B1970" i="13"/>
  <c r="A1970" i="13"/>
  <c r="J1969" i="13"/>
  <c r="D1969" i="13"/>
  <c r="C1969" i="13"/>
  <c r="B1969" i="13"/>
  <c r="A1969" i="13"/>
  <c r="J1968" i="13"/>
  <c r="D1968" i="13"/>
  <c r="C1968" i="13"/>
  <c r="B1968" i="13"/>
  <c r="A1968" i="13"/>
  <c r="J1967" i="13"/>
  <c r="D1967" i="13"/>
  <c r="C1967" i="13"/>
  <c r="B1967" i="13"/>
  <c r="A1967" i="13"/>
  <c r="J1966" i="13"/>
  <c r="D1966" i="13"/>
  <c r="C1966" i="13"/>
  <c r="B1966" i="13"/>
  <c r="A1966" i="13"/>
  <c r="J1965" i="13"/>
  <c r="D1965" i="13"/>
  <c r="C1965" i="13"/>
  <c r="B1965" i="13"/>
  <c r="A1965" i="13"/>
  <c r="J1964" i="13"/>
  <c r="D1964" i="13"/>
  <c r="C1964" i="13"/>
  <c r="B1964" i="13"/>
  <c r="A1964" i="13"/>
  <c r="J1963" i="13"/>
  <c r="D1963" i="13"/>
  <c r="C1963" i="13"/>
  <c r="B1963" i="13"/>
  <c r="A1963" i="13"/>
  <c r="J1962" i="13"/>
  <c r="D1962" i="13"/>
  <c r="C1962" i="13"/>
  <c r="B1962" i="13"/>
  <c r="A1962" i="13"/>
  <c r="J1961" i="13"/>
  <c r="D1961" i="13"/>
  <c r="C1961" i="13"/>
  <c r="B1961" i="13"/>
  <c r="A1961" i="13"/>
  <c r="J1960" i="13"/>
  <c r="D1960" i="13"/>
  <c r="C1960" i="13"/>
  <c r="B1960" i="13"/>
  <c r="A1960" i="13"/>
  <c r="J1959" i="13"/>
  <c r="D1959" i="13"/>
  <c r="C1959" i="13"/>
  <c r="B1959" i="13"/>
  <c r="A1959" i="13"/>
  <c r="J1958" i="13"/>
  <c r="D1958" i="13"/>
  <c r="C1958" i="13"/>
  <c r="B1958" i="13"/>
  <c r="A1958" i="13"/>
  <c r="J1957" i="13"/>
  <c r="D1957" i="13"/>
  <c r="C1957" i="13"/>
  <c r="B1957" i="13"/>
  <c r="A1957" i="13"/>
  <c r="J1956" i="13"/>
  <c r="D1956" i="13"/>
  <c r="C1956" i="13"/>
  <c r="B1956" i="13"/>
  <c r="A1956" i="13"/>
  <c r="J1955" i="13"/>
  <c r="D1955" i="13"/>
  <c r="C1955" i="13"/>
  <c r="B1955" i="13"/>
  <c r="A1955" i="13"/>
  <c r="J1954" i="13"/>
  <c r="D1954" i="13"/>
  <c r="C1954" i="13"/>
  <c r="B1954" i="13"/>
  <c r="A1954" i="13"/>
  <c r="J1953" i="13"/>
  <c r="D1953" i="13"/>
  <c r="C1953" i="13"/>
  <c r="B1953" i="13"/>
  <c r="A1953" i="13"/>
  <c r="J1952" i="13"/>
  <c r="D1952" i="13"/>
  <c r="C1952" i="13"/>
  <c r="B1952" i="13"/>
  <c r="A1952" i="13"/>
  <c r="J1951" i="13"/>
  <c r="D1951" i="13"/>
  <c r="C1951" i="13"/>
  <c r="B1951" i="13"/>
  <c r="A1951" i="13"/>
  <c r="J1950" i="13"/>
  <c r="D1950" i="13"/>
  <c r="C1950" i="13"/>
  <c r="B1950" i="13"/>
  <c r="A1950" i="13"/>
  <c r="J1949" i="13"/>
  <c r="D1949" i="13"/>
  <c r="C1949" i="13"/>
  <c r="B1949" i="13"/>
  <c r="A1949" i="13"/>
  <c r="J1948" i="13"/>
  <c r="D1948" i="13"/>
  <c r="C1948" i="13"/>
  <c r="B1948" i="13"/>
  <c r="A1948" i="13"/>
  <c r="J1947" i="13"/>
  <c r="D1947" i="13"/>
  <c r="C1947" i="13"/>
  <c r="B1947" i="13"/>
  <c r="A1947" i="13"/>
  <c r="J1946" i="13"/>
  <c r="D1946" i="13"/>
  <c r="C1946" i="13"/>
  <c r="B1946" i="13"/>
  <c r="A1946" i="13"/>
  <c r="J1945" i="13"/>
  <c r="D1945" i="13"/>
  <c r="C1945" i="13"/>
  <c r="B1945" i="13"/>
  <c r="A1945" i="13"/>
  <c r="J1944" i="13"/>
  <c r="D1944" i="13"/>
  <c r="C1944" i="13"/>
  <c r="B1944" i="13"/>
  <c r="A1944" i="13"/>
  <c r="J1943" i="13"/>
  <c r="D1943" i="13"/>
  <c r="C1943" i="13"/>
  <c r="B1943" i="13"/>
  <c r="A1943" i="13"/>
  <c r="J1942" i="13"/>
  <c r="D1942" i="13"/>
  <c r="C1942" i="13"/>
  <c r="B1942" i="13"/>
  <c r="A1942" i="13"/>
  <c r="J1941" i="13"/>
  <c r="D1941" i="13"/>
  <c r="C1941" i="13"/>
  <c r="B1941" i="13"/>
  <c r="A1941" i="13"/>
  <c r="J1940" i="13"/>
  <c r="D1940" i="13"/>
  <c r="C1940" i="13"/>
  <c r="B1940" i="13"/>
  <c r="A1940" i="13"/>
  <c r="J1939" i="13"/>
  <c r="D1939" i="13"/>
  <c r="C1939" i="13"/>
  <c r="B1939" i="13"/>
  <c r="A1939" i="13"/>
  <c r="J1938" i="13"/>
  <c r="D1938" i="13"/>
  <c r="C1938" i="13"/>
  <c r="B1938" i="13"/>
  <c r="A1938" i="13"/>
  <c r="J1937" i="13"/>
  <c r="D1937" i="13"/>
  <c r="C1937" i="13"/>
  <c r="B1937" i="13"/>
  <c r="A1937" i="13"/>
  <c r="J1936" i="13"/>
  <c r="D1936" i="13"/>
  <c r="C1936" i="13"/>
  <c r="B1936" i="13"/>
  <c r="A1936" i="13"/>
  <c r="J1935" i="13"/>
  <c r="D1935" i="13"/>
  <c r="C1935" i="13"/>
  <c r="B1935" i="13"/>
  <c r="A1935" i="13"/>
  <c r="J1934" i="13"/>
  <c r="D1934" i="13"/>
  <c r="C1934" i="13"/>
  <c r="B1934" i="13"/>
  <c r="A1934" i="13"/>
  <c r="J1933" i="13"/>
  <c r="D1933" i="13"/>
  <c r="C1933" i="13"/>
  <c r="B1933" i="13"/>
  <c r="A1933" i="13"/>
  <c r="J1932" i="13"/>
  <c r="D1932" i="13"/>
  <c r="C1932" i="13"/>
  <c r="B1932" i="13"/>
  <c r="A1932" i="13"/>
  <c r="J1931" i="13"/>
  <c r="D1931" i="13"/>
  <c r="C1931" i="13"/>
  <c r="B1931" i="13"/>
  <c r="A1931" i="13"/>
  <c r="J1930" i="13"/>
  <c r="D1930" i="13"/>
  <c r="C1930" i="13"/>
  <c r="B1930" i="13"/>
  <c r="A1930" i="13"/>
  <c r="J1929" i="13"/>
  <c r="D1929" i="13"/>
  <c r="C1929" i="13"/>
  <c r="B1929" i="13"/>
  <c r="A1929" i="13"/>
  <c r="J1928" i="13"/>
  <c r="D1928" i="13"/>
  <c r="C1928" i="13"/>
  <c r="B1928" i="13"/>
  <c r="A1928" i="13"/>
  <c r="J1927" i="13"/>
  <c r="D1927" i="13"/>
  <c r="C1927" i="13"/>
  <c r="B1927" i="13"/>
  <c r="A1927" i="13"/>
  <c r="J1926" i="13"/>
  <c r="D1926" i="13"/>
  <c r="C1926" i="13"/>
  <c r="B1926" i="13"/>
  <c r="A1926" i="13"/>
  <c r="J1925" i="13"/>
  <c r="D1925" i="13"/>
  <c r="C1925" i="13"/>
  <c r="B1925" i="13"/>
  <c r="A1925" i="13"/>
  <c r="J1924" i="13"/>
  <c r="D1924" i="13"/>
  <c r="C1924" i="13"/>
  <c r="B1924" i="13"/>
  <c r="A1924" i="13"/>
  <c r="J1923" i="13"/>
  <c r="D1923" i="13"/>
  <c r="C1923" i="13"/>
  <c r="B1923" i="13"/>
  <c r="A1923" i="13"/>
  <c r="J1922" i="13"/>
  <c r="D1922" i="13"/>
  <c r="C1922" i="13"/>
  <c r="B1922" i="13"/>
  <c r="A1922" i="13"/>
  <c r="J1921" i="13"/>
  <c r="D1921" i="13"/>
  <c r="C1921" i="13"/>
  <c r="B1921" i="13"/>
  <c r="A1921" i="13"/>
  <c r="J1920" i="13"/>
  <c r="D1920" i="13"/>
  <c r="C1920" i="13"/>
  <c r="B1920" i="13"/>
  <c r="A1920" i="13"/>
  <c r="J1919" i="13"/>
  <c r="D1919" i="13"/>
  <c r="C1919" i="13"/>
  <c r="B1919" i="13"/>
  <c r="A1919" i="13"/>
  <c r="J1918" i="13"/>
  <c r="D1918" i="13"/>
  <c r="C1918" i="13"/>
  <c r="B1918" i="13"/>
  <c r="A1918" i="13"/>
  <c r="J1917" i="13"/>
  <c r="D1917" i="13"/>
  <c r="C1917" i="13"/>
  <c r="B1917" i="13"/>
  <c r="A1917" i="13"/>
  <c r="J1916" i="13"/>
  <c r="D1916" i="13"/>
  <c r="C1916" i="13"/>
  <c r="B1916" i="13"/>
  <c r="A1916" i="13"/>
  <c r="J1915" i="13"/>
  <c r="D1915" i="13"/>
  <c r="C1915" i="13"/>
  <c r="B1915" i="13"/>
  <c r="A1915" i="13"/>
  <c r="J1914" i="13"/>
  <c r="D1914" i="13"/>
  <c r="C1914" i="13"/>
  <c r="B1914" i="13"/>
  <c r="A1914" i="13"/>
  <c r="J1913" i="13"/>
  <c r="D1913" i="13"/>
  <c r="C1913" i="13"/>
  <c r="B1913" i="13"/>
  <c r="A1913" i="13"/>
  <c r="J1912" i="13"/>
  <c r="D1912" i="13"/>
  <c r="C1912" i="13"/>
  <c r="B1912" i="13"/>
  <c r="A1912" i="13"/>
  <c r="J1911" i="13"/>
  <c r="D1911" i="13"/>
  <c r="C1911" i="13"/>
  <c r="B1911" i="13"/>
  <c r="A1911" i="13"/>
  <c r="J1910" i="13"/>
  <c r="D1910" i="13"/>
  <c r="C1910" i="13"/>
  <c r="B1910" i="13"/>
  <c r="A1910" i="13"/>
  <c r="J1909" i="13"/>
  <c r="D1909" i="13"/>
  <c r="C1909" i="13"/>
  <c r="B1909" i="13"/>
  <c r="A1909" i="13"/>
  <c r="J1908" i="13"/>
  <c r="D1908" i="13"/>
  <c r="C1908" i="13"/>
  <c r="B1908" i="13"/>
  <c r="A1908" i="13"/>
  <c r="J1907" i="13"/>
  <c r="D1907" i="13"/>
  <c r="C1907" i="13"/>
  <c r="B1907" i="13"/>
  <c r="A1907" i="13"/>
  <c r="J1906" i="13"/>
  <c r="D1906" i="13"/>
  <c r="C1906" i="13"/>
  <c r="B1906" i="13"/>
  <c r="A1906" i="13"/>
  <c r="J1905" i="13"/>
  <c r="D1905" i="13"/>
  <c r="C1905" i="13"/>
  <c r="B1905" i="13"/>
  <c r="A1905" i="13"/>
  <c r="J1904" i="13"/>
  <c r="D1904" i="13"/>
  <c r="C1904" i="13"/>
  <c r="B1904" i="13"/>
  <c r="A1904" i="13"/>
  <c r="J1903" i="13"/>
  <c r="D1903" i="13"/>
  <c r="C1903" i="13"/>
  <c r="B1903" i="13"/>
  <c r="A1903" i="13"/>
  <c r="J1902" i="13"/>
  <c r="D1902" i="13"/>
  <c r="C1902" i="13"/>
  <c r="B1902" i="13"/>
  <c r="A1902" i="13"/>
  <c r="J1901" i="13"/>
  <c r="D1901" i="13"/>
  <c r="C1901" i="13"/>
  <c r="B1901" i="13"/>
  <c r="A1901" i="13"/>
  <c r="J1900" i="13"/>
  <c r="D1900" i="13"/>
  <c r="C1900" i="13"/>
  <c r="B1900" i="13"/>
  <c r="A1900" i="13"/>
  <c r="J1899" i="13"/>
  <c r="D1899" i="13"/>
  <c r="C1899" i="13"/>
  <c r="B1899" i="13"/>
  <c r="A1899" i="13"/>
  <c r="J1898" i="13"/>
  <c r="D1898" i="13"/>
  <c r="C1898" i="13"/>
  <c r="B1898" i="13"/>
  <c r="A1898" i="13"/>
  <c r="J1897" i="13"/>
  <c r="D1897" i="13"/>
  <c r="C1897" i="13"/>
  <c r="B1897" i="13"/>
  <c r="A1897" i="13"/>
  <c r="J1896" i="13"/>
  <c r="D1896" i="13"/>
  <c r="C1896" i="13"/>
  <c r="B1896" i="13"/>
  <c r="A1896" i="13"/>
  <c r="J1895" i="13"/>
  <c r="D1895" i="13"/>
  <c r="C1895" i="13"/>
  <c r="B1895" i="13"/>
  <c r="A1895" i="13"/>
  <c r="J1894" i="13"/>
  <c r="D1894" i="13"/>
  <c r="C1894" i="13"/>
  <c r="B1894" i="13"/>
  <c r="A1894" i="13"/>
  <c r="J1893" i="13"/>
  <c r="D1893" i="13"/>
  <c r="C1893" i="13"/>
  <c r="B1893" i="13"/>
  <c r="A1893" i="13"/>
  <c r="J1892" i="13"/>
  <c r="D1892" i="13"/>
  <c r="C1892" i="13"/>
  <c r="B1892" i="13"/>
  <c r="A1892" i="13"/>
  <c r="J1891" i="13"/>
  <c r="D1891" i="13"/>
  <c r="C1891" i="13"/>
  <c r="B1891" i="13"/>
  <c r="A1891" i="13"/>
  <c r="J1890" i="13"/>
  <c r="D1890" i="13"/>
  <c r="C1890" i="13"/>
  <c r="B1890" i="13"/>
  <c r="A1890" i="13"/>
  <c r="J1889" i="13"/>
  <c r="D1889" i="13"/>
  <c r="C1889" i="13"/>
  <c r="B1889" i="13"/>
  <c r="A1889" i="13"/>
  <c r="J1888" i="13"/>
  <c r="D1888" i="13"/>
  <c r="C1888" i="13"/>
  <c r="B1888" i="13"/>
  <c r="A1888" i="13"/>
  <c r="J1887" i="13"/>
  <c r="D1887" i="13"/>
  <c r="C1887" i="13"/>
  <c r="B1887" i="13"/>
  <c r="A1887" i="13"/>
  <c r="J1886" i="13"/>
  <c r="D1886" i="13"/>
  <c r="C1886" i="13"/>
  <c r="B1886" i="13"/>
  <c r="A1886" i="13"/>
  <c r="J1885" i="13"/>
  <c r="D1885" i="13"/>
  <c r="C1885" i="13"/>
  <c r="B1885" i="13"/>
  <c r="A1885" i="13"/>
  <c r="J1884" i="13"/>
  <c r="D1884" i="13"/>
  <c r="C1884" i="13"/>
  <c r="B1884" i="13"/>
  <c r="A1884" i="13"/>
  <c r="J1883" i="13"/>
  <c r="D1883" i="13"/>
  <c r="C1883" i="13"/>
  <c r="B1883" i="13"/>
  <c r="A1883" i="13"/>
  <c r="J1882" i="13"/>
  <c r="D1882" i="13"/>
  <c r="C1882" i="13"/>
  <c r="B1882" i="13"/>
  <c r="A1882" i="13"/>
  <c r="J1881" i="13"/>
  <c r="D1881" i="13"/>
  <c r="C1881" i="13"/>
  <c r="B1881" i="13"/>
  <c r="A1881" i="13"/>
  <c r="J1880" i="13"/>
  <c r="D1880" i="13"/>
  <c r="C1880" i="13"/>
  <c r="B1880" i="13"/>
  <c r="A1880" i="13"/>
  <c r="J1879" i="13"/>
  <c r="D1879" i="13"/>
  <c r="C1879" i="13"/>
  <c r="B1879" i="13"/>
  <c r="A1879" i="13"/>
  <c r="J1878" i="13"/>
  <c r="D1878" i="13"/>
  <c r="C1878" i="13"/>
  <c r="B1878" i="13"/>
  <c r="A1878" i="13"/>
  <c r="J1877" i="13"/>
  <c r="D1877" i="13"/>
  <c r="C1877" i="13"/>
  <c r="B1877" i="13"/>
  <c r="A1877" i="13"/>
  <c r="J1876" i="13"/>
  <c r="D1876" i="13"/>
  <c r="C1876" i="13"/>
  <c r="B1876" i="13"/>
  <c r="A1876" i="13"/>
  <c r="J1875" i="13"/>
  <c r="D1875" i="13"/>
  <c r="C1875" i="13"/>
  <c r="B1875" i="13"/>
  <c r="A1875" i="13"/>
  <c r="J1874" i="13"/>
  <c r="D1874" i="13"/>
  <c r="C1874" i="13"/>
  <c r="B1874" i="13"/>
  <c r="A1874" i="13"/>
  <c r="J1873" i="13"/>
  <c r="D1873" i="13"/>
  <c r="C1873" i="13"/>
  <c r="B1873" i="13"/>
  <c r="A1873" i="13"/>
  <c r="J1872" i="13"/>
  <c r="D1872" i="13"/>
  <c r="C1872" i="13"/>
  <c r="B1872" i="13"/>
  <c r="A1872" i="13"/>
  <c r="J1871" i="13"/>
  <c r="D1871" i="13"/>
  <c r="C1871" i="13"/>
  <c r="B1871" i="13"/>
  <c r="A1871" i="13"/>
  <c r="J1870" i="13"/>
  <c r="D1870" i="13"/>
  <c r="C1870" i="13"/>
  <c r="B1870" i="13"/>
  <c r="A1870" i="13"/>
  <c r="J1869" i="13"/>
  <c r="D1869" i="13"/>
  <c r="C1869" i="13"/>
  <c r="B1869" i="13"/>
  <c r="A1869" i="13"/>
  <c r="J1868" i="13"/>
  <c r="D1868" i="13"/>
  <c r="C1868" i="13"/>
  <c r="B1868" i="13"/>
  <c r="A1868" i="13"/>
  <c r="J1867" i="13"/>
  <c r="D1867" i="13"/>
  <c r="C1867" i="13"/>
  <c r="B1867" i="13"/>
  <c r="A1867" i="13"/>
  <c r="J1866" i="13"/>
  <c r="D1866" i="13"/>
  <c r="C1866" i="13"/>
  <c r="B1866" i="13"/>
  <c r="A1866" i="13"/>
  <c r="J1865" i="13"/>
  <c r="D1865" i="13"/>
  <c r="C1865" i="13"/>
  <c r="B1865" i="13"/>
  <c r="A1865" i="13"/>
  <c r="J1864" i="13"/>
  <c r="D1864" i="13"/>
  <c r="C1864" i="13"/>
  <c r="B1864" i="13"/>
  <c r="A1864" i="13"/>
  <c r="J1863" i="13"/>
  <c r="D1863" i="13"/>
  <c r="C1863" i="13"/>
  <c r="B1863" i="13"/>
  <c r="A1863" i="13"/>
  <c r="J1862" i="13"/>
  <c r="D1862" i="13"/>
  <c r="C1862" i="13"/>
  <c r="B1862" i="13"/>
  <c r="A1862" i="13"/>
  <c r="J1861" i="13"/>
  <c r="D1861" i="13"/>
  <c r="C1861" i="13"/>
  <c r="B1861" i="13"/>
  <c r="A1861" i="13"/>
  <c r="J1860" i="13"/>
  <c r="D1860" i="13"/>
  <c r="C1860" i="13"/>
  <c r="B1860" i="13"/>
  <c r="A1860" i="13"/>
  <c r="J1859" i="13"/>
  <c r="D1859" i="13"/>
  <c r="C1859" i="13"/>
  <c r="B1859" i="13"/>
  <c r="A1859" i="13"/>
  <c r="J1858" i="13"/>
  <c r="D1858" i="13"/>
  <c r="C1858" i="13"/>
  <c r="B1858" i="13"/>
  <c r="A1858" i="13"/>
  <c r="J1857" i="13"/>
  <c r="D1857" i="13"/>
  <c r="C1857" i="13"/>
  <c r="B1857" i="13"/>
  <c r="A1857" i="13"/>
  <c r="J1856" i="13"/>
  <c r="D1856" i="13"/>
  <c r="C1856" i="13"/>
  <c r="B1856" i="13"/>
  <c r="A1856" i="13"/>
  <c r="J1855" i="13"/>
  <c r="D1855" i="13"/>
  <c r="C1855" i="13"/>
  <c r="B1855" i="13"/>
  <c r="A1855" i="13"/>
  <c r="J1854" i="13"/>
  <c r="D1854" i="13"/>
  <c r="C1854" i="13"/>
  <c r="B1854" i="13"/>
  <c r="A1854" i="13"/>
  <c r="J1853" i="13"/>
  <c r="D1853" i="13"/>
  <c r="C1853" i="13"/>
  <c r="B1853" i="13"/>
  <c r="A1853" i="13"/>
  <c r="J1852" i="13"/>
  <c r="D1852" i="13"/>
  <c r="C1852" i="13"/>
  <c r="B1852" i="13"/>
  <c r="A1852" i="13"/>
  <c r="J1851" i="13"/>
  <c r="D1851" i="13"/>
  <c r="C1851" i="13"/>
  <c r="B1851" i="13"/>
  <c r="A1851" i="13"/>
  <c r="J1850" i="13"/>
  <c r="D1850" i="13"/>
  <c r="C1850" i="13"/>
  <c r="B1850" i="13"/>
  <c r="A1850" i="13"/>
  <c r="J1849" i="13"/>
  <c r="D1849" i="13"/>
  <c r="C1849" i="13"/>
  <c r="B1849" i="13"/>
  <c r="A1849" i="13"/>
  <c r="J1848" i="13"/>
  <c r="D1848" i="13"/>
  <c r="C1848" i="13"/>
  <c r="B1848" i="13"/>
  <c r="A1848" i="13"/>
  <c r="J1847" i="13"/>
  <c r="D1847" i="13"/>
  <c r="C1847" i="13"/>
  <c r="B1847" i="13"/>
  <c r="A1847" i="13"/>
  <c r="J1846" i="13"/>
  <c r="D1846" i="13"/>
  <c r="C1846" i="13"/>
  <c r="B1846" i="13"/>
  <c r="A1846" i="13"/>
  <c r="J1845" i="13"/>
  <c r="D1845" i="13"/>
  <c r="C1845" i="13"/>
  <c r="B1845" i="13"/>
  <c r="A1845" i="13"/>
  <c r="J1844" i="13"/>
  <c r="D1844" i="13"/>
  <c r="C1844" i="13"/>
  <c r="B1844" i="13"/>
  <c r="A1844" i="13"/>
  <c r="J1843" i="13"/>
  <c r="D1843" i="13"/>
  <c r="C1843" i="13"/>
  <c r="B1843" i="13"/>
  <c r="A1843" i="13"/>
  <c r="J1842" i="13"/>
  <c r="D1842" i="13"/>
  <c r="C1842" i="13"/>
  <c r="B1842" i="13"/>
  <c r="A1842" i="13"/>
  <c r="J1841" i="13"/>
  <c r="D1841" i="13"/>
  <c r="C1841" i="13"/>
  <c r="B1841" i="13"/>
  <c r="A1841" i="13"/>
  <c r="J1840" i="13"/>
  <c r="D1840" i="13"/>
  <c r="C1840" i="13"/>
  <c r="B1840" i="13"/>
  <c r="A1840" i="13"/>
  <c r="J1839" i="13"/>
  <c r="D1839" i="13"/>
  <c r="C1839" i="13"/>
  <c r="B1839" i="13"/>
  <c r="A1839" i="13"/>
  <c r="J1838" i="13"/>
  <c r="D1838" i="13"/>
  <c r="C1838" i="13"/>
  <c r="B1838" i="13"/>
  <c r="A1838" i="13"/>
  <c r="J1837" i="13"/>
  <c r="D1837" i="13"/>
  <c r="C1837" i="13"/>
  <c r="B1837" i="13"/>
  <c r="A1837" i="13"/>
  <c r="J1836" i="13"/>
  <c r="D1836" i="13"/>
  <c r="C1836" i="13"/>
  <c r="B1836" i="13"/>
  <c r="A1836" i="13"/>
  <c r="J1835" i="13"/>
  <c r="D1835" i="13"/>
  <c r="C1835" i="13"/>
  <c r="B1835" i="13"/>
  <c r="A1835" i="13"/>
  <c r="J1834" i="13"/>
  <c r="D1834" i="13"/>
  <c r="C1834" i="13"/>
  <c r="B1834" i="13"/>
  <c r="A1834" i="13"/>
  <c r="J1833" i="13"/>
  <c r="D1833" i="13"/>
  <c r="C1833" i="13"/>
  <c r="B1833" i="13"/>
  <c r="A1833" i="13"/>
  <c r="J1832" i="13"/>
  <c r="D1832" i="13"/>
  <c r="C1832" i="13"/>
  <c r="B1832" i="13"/>
  <c r="A1832" i="13"/>
  <c r="J1831" i="13"/>
  <c r="D1831" i="13"/>
  <c r="C1831" i="13"/>
  <c r="B1831" i="13"/>
  <c r="A1831" i="13"/>
  <c r="J1830" i="13"/>
  <c r="D1830" i="13"/>
  <c r="C1830" i="13"/>
  <c r="B1830" i="13"/>
  <c r="A1830" i="13"/>
  <c r="J1829" i="13"/>
  <c r="D1829" i="13"/>
  <c r="C1829" i="13"/>
  <c r="B1829" i="13"/>
  <c r="A1829" i="13"/>
  <c r="J1828" i="13"/>
  <c r="D1828" i="13"/>
  <c r="C1828" i="13"/>
  <c r="B1828" i="13"/>
  <c r="A1828" i="13"/>
  <c r="J1827" i="13"/>
  <c r="D1827" i="13"/>
  <c r="C1827" i="13"/>
  <c r="B1827" i="13"/>
  <c r="A1827" i="13"/>
  <c r="J1826" i="13"/>
  <c r="D1826" i="13"/>
  <c r="C1826" i="13"/>
  <c r="B1826" i="13"/>
  <c r="A1826" i="13"/>
  <c r="J1825" i="13"/>
  <c r="D1825" i="13"/>
  <c r="C1825" i="13"/>
  <c r="B1825" i="13"/>
  <c r="A1825" i="13"/>
  <c r="J1824" i="13"/>
  <c r="D1824" i="13"/>
  <c r="C1824" i="13"/>
  <c r="B1824" i="13"/>
  <c r="A1824" i="13"/>
  <c r="J1823" i="13"/>
  <c r="D1823" i="13"/>
  <c r="C1823" i="13"/>
  <c r="B1823" i="13"/>
  <c r="A1823" i="13"/>
  <c r="J1822" i="13"/>
  <c r="D1822" i="13"/>
  <c r="C1822" i="13"/>
  <c r="B1822" i="13"/>
  <c r="A1822" i="13"/>
  <c r="J1821" i="13"/>
  <c r="D1821" i="13"/>
  <c r="C1821" i="13"/>
  <c r="B1821" i="13"/>
  <c r="A1821" i="13"/>
  <c r="J1820" i="13"/>
  <c r="D1820" i="13"/>
  <c r="C1820" i="13"/>
  <c r="B1820" i="13"/>
  <c r="A1820" i="13"/>
  <c r="J1819" i="13"/>
  <c r="D1819" i="13"/>
  <c r="C1819" i="13"/>
  <c r="B1819" i="13"/>
  <c r="A1819" i="13"/>
  <c r="J1818" i="13"/>
  <c r="D1818" i="13"/>
  <c r="C1818" i="13"/>
  <c r="B1818" i="13"/>
  <c r="A1818" i="13"/>
  <c r="J1817" i="13"/>
  <c r="D1817" i="13"/>
  <c r="C1817" i="13"/>
  <c r="B1817" i="13"/>
  <c r="A1817" i="13"/>
  <c r="J1816" i="13"/>
  <c r="D1816" i="13"/>
  <c r="C1816" i="13"/>
  <c r="B1816" i="13"/>
  <c r="A1816" i="13"/>
  <c r="J1815" i="13"/>
  <c r="D1815" i="13"/>
  <c r="C1815" i="13"/>
  <c r="B1815" i="13"/>
  <c r="A1815" i="13"/>
  <c r="J1814" i="13"/>
  <c r="D1814" i="13"/>
  <c r="C1814" i="13"/>
  <c r="B1814" i="13"/>
  <c r="A1814" i="13"/>
  <c r="J1813" i="13"/>
  <c r="D1813" i="13"/>
  <c r="C1813" i="13"/>
  <c r="B1813" i="13"/>
  <c r="A1813" i="13"/>
  <c r="J1812" i="13"/>
  <c r="D1812" i="13"/>
  <c r="C1812" i="13"/>
  <c r="B1812" i="13"/>
  <c r="A1812" i="13"/>
  <c r="J1811" i="13"/>
  <c r="D1811" i="13"/>
  <c r="C1811" i="13"/>
  <c r="B1811" i="13"/>
  <c r="A1811" i="13"/>
  <c r="J1810" i="13"/>
  <c r="D1810" i="13"/>
  <c r="C1810" i="13"/>
  <c r="B1810" i="13"/>
  <c r="A1810" i="13"/>
  <c r="J1809" i="13"/>
  <c r="D1809" i="13"/>
  <c r="C1809" i="13"/>
  <c r="B1809" i="13"/>
  <c r="A1809" i="13"/>
  <c r="J1808" i="13"/>
  <c r="D1808" i="13"/>
  <c r="C1808" i="13"/>
  <c r="B1808" i="13"/>
  <c r="A1808" i="13"/>
  <c r="J1807" i="13"/>
  <c r="D1807" i="13"/>
  <c r="C1807" i="13"/>
  <c r="B1807" i="13"/>
  <c r="A1807" i="13"/>
  <c r="J1806" i="13"/>
  <c r="D1806" i="13"/>
  <c r="C1806" i="13"/>
  <c r="B1806" i="13"/>
  <c r="A1806" i="13"/>
  <c r="J1805" i="13"/>
  <c r="D1805" i="13"/>
  <c r="C1805" i="13"/>
  <c r="B1805" i="13"/>
  <c r="A1805" i="13"/>
  <c r="J1804" i="13"/>
  <c r="D1804" i="13"/>
  <c r="C1804" i="13"/>
  <c r="B1804" i="13"/>
  <c r="A1804" i="13"/>
  <c r="J1803" i="13"/>
  <c r="D1803" i="13"/>
  <c r="C1803" i="13"/>
  <c r="B1803" i="13"/>
  <c r="A1803" i="13"/>
  <c r="J1802" i="13"/>
  <c r="D1802" i="13"/>
  <c r="C1802" i="13"/>
  <c r="B1802" i="13"/>
  <c r="A1802" i="13"/>
  <c r="J1801" i="13"/>
  <c r="D1801" i="13"/>
  <c r="C1801" i="13"/>
  <c r="B1801" i="13"/>
  <c r="A1801" i="13"/>
  <c r="J1800" i="13"/>
  <c r="D1800" i="13"/>
  <c r="C1800" i="13"/>
  <c r="B1800" i="13"/>
  <c r="A1800" i="13"/>
  <c r="J1799" i="13"/>
  <c r="D1799" i="13"/>
  <c r="C1799" i="13"/>
  <c r="B1799" i="13"/>
  <c r="A1799" i="13"/>
  <c r="J1798" i="13"/>
  <c r="D1798" i="13"/>
  <c r="C1798" i="13"/>
  <c r="B1798" i="13"/>
  <c r="A1798" i="13"/>
  <c r="J1797" i="13"/>
  <c r="D1797" i="13"/>
  <c r="C1797" i="13"/>
  <c r="B1797" i="13"/>
  <c r="A1797" i="13"/>
  <c r="J1796" i="13"/>
  <c r="D1796" i="13"/>
  <c r="C1796" i="13"/>
  <c r="B1796" i="13"/>
  <c r="A1796" i="13"/>
  <c r="J1795" i="13"/>
  <c r="D1795" i="13"/>
  <c r="C1795" i="13"/>
  <c r="B1795" i="13"/>
  <c r="A1795" i="13"/>
  <c r="J1794" i="13"/>
  <c r="D1794" i="13"/>
  <c r="C1794" i="13"/>
  <c r="B1794" i="13"/>
  <c r="A1794" i="13"/>
  <c r="J1793" i="13"/>
  <c r="D1793" i="13"/>
  <c r="C1793" i="13"/>
  <c r="B1793" i="13"/>
  <c r="A1793" i="13"/>
  <c r="J1792" i="13"/>
  <c r="D1792" i="13"/>
  <c r="C1792" i="13"/>
  <c r="B1792" i="13"/>
  <c r="A1792" i="13"/>
  <c r="J1791" i="13"/>
  <c r="D1791" i="13"/>
  <c r="C1791" i="13"/>
  <c r="B1791" i="13"/>
  <c r="A1791" i="13"/>
  <c r="J1790" i="13"/>
  <c r="D1790" i="13"/>
  <c r="C1790" i="13"/>
  <c r="B1790" i="13"/>
  <c r="A1790" i="13"/>
  <c r="J1789" i="13"/>
  <c r="D1789" i="13"/>
  <c r="C1789" i="13"/>
  <c r="B1789" i="13"/>
  <c r="A1789" i="13"/>
  <c r="J1788" i="13"/>
  <c r="D1788" i="13"/>
  <c r="C1788" i="13"/>
  <c r="B1788" i="13"/>
  <c r="A1788" i="13"/>
  <c r="J1787" i="13"/>
  <c r="D1787" i="13"/>
  <c r="C1787" i="13"/>
  <c r="B1787" i="13"/>
  <c r="A1787" i="13"/>
  <c r="J1786" i="13"/>
  <c r="D1786" i="13"/>
  <c r="C1786" i="13"/>
  <c r="B1786" i="13"/>
  <c r="A1786" i="13"/>
  <c r="J1785" i="13"/>
  <c r="D1785" i="13"/>
  <c r="C1785" i="13"/>
  <c r="B1785" i="13"/>
  <c r="A1785" i="13"/>
  <c r="J1784" i="13"/>
  <c r="D1784" i="13"/>
  <c r="C1784" i="13"/>
  <c r="B1784" i="13"/>
  <c r="A1784" i="13"/>
  <c r="J1783" i="13"/>
  <c r="D1783" i="13"/>
  <c r="C1783" i="13"/>
  <c r="B1783" i="13"/>
  <c r="A1783" i="13"/>
  <c r="J1782" i="13"/>
  <c r="D1782" i="13"/>
  <c r="C1782" i="13"/>
  <c r="B1782" i="13"/>
  <c r="A1782" i="13"/>
  <c r="J1781" i="13"/>
  <c r="D1781" i="13"/>
  <c r="C1781" i="13"/>
  <c r="B1781" i="13"/>
  <c r="A1781" i="13"/>
  <c r="J1780" i="13"/>
  <c r="D1780" i="13"/>
  <c r="C1780" i="13"/>
  <c r="B1780" i="13"/>
  <c r="A1780" i="13"/>
  <c r="J1779" i="13"/>
  <c r="D1779" i="13"/>
  <c r="C1779" i="13"/>
  <c r="B1779" i="13"/>
  <c r="A1779" i="13"/>
  <c r="J1778" i="13"/>
  <c r="D1778" i="13"/>
  <c r="C1778" i="13"/>
  <c r="B1778" i="13"/>
  <c r="A1778" i="13"/>
  <c r="J1777" i="13"/>
  <c r="D1777" i="13"/>
  <c r="C1777" i="13"/>
  <c r="B1777" i="13"/>
  <c r="A1777" i="13"/>
  <c r="J1776" i="13"/>
  <c r="D1776" i="13"/>
  <c r="C1776" i="13"/>
  <c r="B1776" i="13"/>
  <c r="A1776" i="13"/>
  <c r="J1775" i="13"/>
  <c r="D1775" i="13"/>
  <c r="C1775" i="13"/>
  <c r="B1775" i="13"/>
  <c r="A1775" i="13"/>
  <c r="J1774" i="13"/>
  <c r="D1774" i="13"/>
  <c r="C1774" i="13"/>
  <c r="B1774" i="13"/>
  <c r="A1774" i="13"/>
  <c r="J1773" i="13"/>
  <c r="D1773" i="13"/>
  <c r="C1773" i="13"/>
  <c r="B1773" i="13"/>
  <c r="A1773" i="13"/>
  <c r="J1772" i="13"/>
  <c r="D1772" i="13"/>
  <c r="C1772" i="13"/>
  <c r="B1772" i="13"/>
  <c r="A1772" i="13"/>
  <c r="J1771" i="13"/>
  <c r="D1771" i="13"/>
  <c r="C1771" i="13"/>
  <c r="B1771" i="13"/>
  <c r="A1771" i="13"/>
  <c r="J1770" i="13"/>
  <c r="D1770" i="13"/>
  <c r="C1770" i="13"/>
  <c r="B1770" i="13"/>
  <c r="A1770" i="13"/>
  <c r="J1769" i="13"/>
  <c r="D1769" i="13"/>
  <c r="C1769" i="13"/>
  <c r="B1769" i="13"/>
  <c r="A1769" i="13"/>
  <c r="J1768" i="13"/>
  <c r="D1768" i="13"/>
  <c r="C1768" i="13"/>
  <c r="B1768" i="13"/>
  <c r="A1768" i="13"/>
  <c r="J1767" i="13"/>
  <c r="D1767" i="13"/>
  <c r="C1767" i="13"/>
  <c r="B1767" i="13"/>
  <c r="A1767" i="13"/>
  <c r="J1766" i="13"/>
  <c r="D1766" i="13"/>
  <c r="C1766" i="13"/>
  <c r="B1766" i="13"/>
  <c r="A1766" i="13"/>
  <c r="J1765" i="13"/>
  <c r="D1765" i="13"/>
  <c r="C1765" i="13"/>
  <c r="B1765" i="13"/>
  <c r="A1765" i="13"/>
  <c r="J1764" i="13"/>
  <c r="D1764" i="13"/>
  <c r="C1764" i="13"/>
  <c r="B1764" i="13"/>
  <c r="A1764" i="13"/>
  <c r="J1763" i="13"/>
  <c r="D1763" i="13"/>
  <c r="C1763" i="13"/>
  <c r="B1763" i="13"/>
  <c r="A1763" i="13"/>
  <c r="J1762" i="13"/>
  <c r="D1762" i="13"/>
  <c r="C1762" i="13"/>
  <c r="B1762" i="13"/>
  <c r="A1762" i="13"/>
  <c r="J1761" i="13"/>
  <c r="D1761" i="13"/>
  <c r="C1761" i="13"/>
  <c r="B1761" i="13"/>
  <c r="A1761" i="13"/>
  <c r="J1760" i="13"/>
  <c r="D1760" i="13"/>
  <c r="C1760" i="13"/>
  <c r="B1760" i="13"/>
  <c r="A1760" i="13"/>
  <c r="J1759" i="13"/>
  <c r="D1759" i="13"/>
  <c r="C1759" i="13"/>
  <c r="B1759" i="13"/>
  <c r="A1759" i="13"/>
  <c r="J1758" i="13"/>
  <c r="D1758" i="13"/>
  <c r="C1758" i="13"/>
  <c r="B1758" i="13"/>
  <c r="A1758" i="13"/>
  <c r="J1757" i="13"/>
  <c r="D1757" i="13"/>
  <c r="C1757" i="13"/>
  <c r="B1757" i="13"/>
  <c r="A1757" i="13"/>
  <c r="J1756" i="13"/>
  <c r="D1756" i="13"/>
  <c r="C1756" i="13"/>
  <c r="B1756" i="13"/>
  <c r="A1756" i="13"/>
  <c r="J1755" i="13"/>
  <c r="D1755" i="13"/>
  <c r="C1755" i="13"/>
  <c r="B1755" i="13"/>
  <c r="A1755" i="13"/>
  <c r="J1754" i="13"/>
  <c r="D1754" i="13"/>
  <c r="C1754" i="13"/>
  <c r="B1754" i="13"/>
  <c r="A1754" i="13"/>
  <c r="J1753" i="13"/>
  <c r="D1753" i="13"/>
  <c r="C1753" i="13"/>
  <c r="B1753" i="13"/>
  <c r="A1753" i="13"/>
  <c r="J1752" i="13"/>
  <c r="D1752" i="13"/>
  <c r="C1752" i="13"/>
  <c r="B1752" i="13"/>
  <c r="A1752" i="13"/>
  <c r="J1751" i="13"/>
  <c r="D1751" i="13"/>
  <c r="C1751" i="13"/>
  <c r="B1751" i="13"/>
  <c r="A1751" i="13"/>
  <c r="J1750" i="13"/>
  <c r="D1750" i="13"/>
  <c r="C1750" i="13"/>
  <c r="B1750" i="13"/>
  <c r="A1750" i="13"/>
  <c r="J1749" i="13"/>
  <c r="D1749" i="13"/>
  <c r="C1749" i="13"/>
  <c r="B1749" i="13"/>
  <c r="A1749" i="13"/>
  <c r="J1748" i="13"/>
  <c r="D1748" i="13"/>
  <c r="C1748" i="13"/>
  <c r="B1748" i="13"/>
  <c r="A1748" i="13"/>
  <c r="J1747" i="13"/>
  <c r="D1747" i="13"/>
  <c r="C1747" i="13"/>
  <c r="B1747" i="13"/>
  <c r="A1747" i="13"/>
  <c r="J1746" i="13"/>
  <c r="D1746" i="13"/>
  <c r="C1746" i="13"/>
  <c r="B1746" i="13"/>
  <c r="A1746" i="13"/>
  <c r="J1745" i="13"/>
  <c r="D1745" i="13"/>
  <c r="C1745" i="13"/>
  <c r="B1745" i="13"/>
  <c r="A1745" i="13"/>
  <c r="J1744" i="13"/>
  <c r="D1744" i="13"/>
  <c r="C1744" i="13"/>
  <c r="B1744" i="13"/>
  <c r="A1744" i="13"/>
  <c r="J1743" i="13"/>
  <c r="D1743" i="13"/>
  <c r="C1743" i="13"/>
  <c r="B1743" i="13"/>
  <c r="A1743" i="13"/>
  <c r="J1742" i="13"/>
  <c r="D1742" i="13"/>
  <c r="C1742" i="13"/>
  <c r="B1742" i="13"/>
  <c r="A1742" i="13"/>
  <c r="J1741" i="13"/>
  <c r="D1741" i="13"/>
  <c r="C1741" i="13"/>
  <c r="B1741" i="13"/>
  <c r="A1741" i="13"/>
  <c r="J1740" i="13"/>
  <c r="D1740" i="13"/>
  <c r="C1740" i="13"/>
  <c r="B1740" i="13"/>
  <c r="A1740" i="13"/>
  <c r="J1739" i="13"/>
  <c r="D1739" i="13"/>
  <c r="C1739" i="13"/>
  <c r="B1739" i="13"/>
  <c r="A1739" i="13"/>
  <c r="J1738" i="13"/>
  <c r="D1738" i="13"/>
  <c r="C1738" i="13"/>
  <c r="B1738" i="13"/>
  <c r="A1738" i="13"/>
  <c r="J1737" i="13"/>
  <c r="D1737" i="13"/>
  <c r="C1737" i="13"/>
  <c r="B1737" i="13"/>
  <c r="A1737" i="13"/>
  <c r="J1736" i="13"/>
  <c r="D1736" i="13"/>
  <c r="C1736" i="13"/>
  <c r="B1736" i="13"/>
  <c r="A1736" i="13"/>
  <c r="J1735" i="13"/>
  <c r="D1735" i="13"/>
  <c r="C1735" i="13"/>
  <c r="B1735" i="13"/>
  <c r="A1735" i="13"/>
  <c r="J1734" i="13"/>
  <c r="D1734" i="13"/>
  <c r="C1734" i="13"/>
  <c r="B1734" i="13"/>
  <c r="A1734" i="13"/>
  <c r="J1733" i="13"/>
  <c r="D1733" i="13"/>
  <c r="C1733" i="13"/>
  <c r="B1733" i="13"/>
  <c r="A1733" i="13"/>
  <c r="J1732" i="13"/>
  <c r="D1732" i="13"/>
  <c r="C1732" i="13"/>
  <c r="B1732" i="13"/>
  <c r="A1732" i="13"/>
  <c r="J1731" i="13"/>
  <c r="D1731" i="13"/>
  <c r="C1731" i="13"/>
  <c r="B1731" i="13"/>
  <c r="A1731" i="13"/>
  <c r="J1730" i="13"/>
  <c r="D1730" i="13"/>
  <c r="C1730" i="13"/>
  <c r="B1730" i="13"/>
  <c r="A1730" i="13"/>
  <c r="J1729" i="13"/>
  <c r="D1729" i="13"/>
  <c r="C1729" i="13"/>
  <c r="B1729" i="13"/>
  <c r="A1729" i="13"/>
  <c r="J1728" i="13"/>
  <c r="D1728" i="13"/>
  <c r="C1728" i="13"/>
  <c r="B1728" i="13"/>
  <c r="A1728" i="13"/>
  <c r="J1727" i="13"/>
  <c r="D1727" i="13"/>
  <c r="C1727" i="13"/>
  <c r="B1727" i="13"/>
  <c r="A1727" i="13"/>
  <c r="J1726" i="13"/>
  <c r="D1726" i="13"/>
  <c r="C1726" i="13"/>
  <c r="B1726" i="13"/>
  <c r="A1726" i="13"/>
  <c r="J1725" i="13"/>
  <c r="D1725" i="13"/>
  <c r="C1725" i="13"/>
  <c r="B1725" i="13"/>
  <c r="A1725" i="13"/>
  <c r="J1724" i="13"/>
  <c r="D1724" i="13"/>
  <c r="C1724" i="13"/>
  <c r="B1724" i="13"/>
  <c r="A1724" i="13"/>
  <c r="J1723" i="13"/>
  <c r="D1723" i="13"/>
  <c r="C1723" i="13"/>
  <c r="B1723" i="13"/>
  <c r="A1723" i="13"/>
  <c r="J1722" i="13"/>
  <c r="D1722" i="13"/>
  <c r="C1722" i="13"/>
  <c r="B1722" i="13"/>
  <c r="A1722" i="13"/>
  <c r="J1721" i="13"/>
  <c r="D1721" i="13"/>
  <c r="C1721" i="13"/>
  <c r="B1721" i="13"/>
  <c r="A1721" i="13"/>
  <c r="J1720" i="13"/>
  <c r="D1720" i="13"/>
  <c r="C1720" i="13"/>
  <c r="B1720" i="13"/>
  <c r="A1720" i="13"/>
  <c r="J1719" i="13"/>
  <c r="D1719" i="13"/>
  <c r="C1719" i="13"/>
  <c r="B1719" i="13"/>
  <c r="A1719" i="13"/>
  <c r="J1718" i="13"/>
  <c r="D1718" i="13"/>
  <c r="C1718" i="13"/>
  <c r="B1718" i="13"/>
  <c r="A1718" i="13"/>
  <c r="J1717" i="13"/>
  <c r="D1717" i="13"/>
  <c r="C1717" i="13"/>
  <c r="B1717" i="13"/>
  <c r="A1717" i="13"/>
  <c r="J1716" i="13"/>
  <c r="D1716" i="13"/>
  <c r="C1716" i="13"/>
  <c r="B1716" i="13"/>
  <c r="A1716" i="13"/>
  <c r="J1715" i="13"/>
  <c r="D1715" i="13"/>
  <c r="C1715" i="13"/>
  <c r="B1715" i="13"/>
  <c r="A1715" i="13"/>
  <c r="J1714" i="13"/>
  <c r="D1714" i="13"/>
  <c r="C1714" i="13"/>
  <c r="B1714" i="13"/>
  <c r="A1714" i="13"/>
  <c r="J1713" i="13"/>
  <c r="D1713" i="13"/>
  <c r="C1713" i="13"/>
  <c r="B1713" i="13"/>
  <c r="A1713" i="13"/>
  <c r="J1712" i="13"/>
  <c r="D1712" i="13"/>
  <c r="C1712" i="13"/>
  <c r="B1712" i="13"/>
  <c r="A1712" i="13"/>
  <c r="J1711" i="13"/>
  <c r="D1711" i="13"/>
  <c r="C1711" i="13"/>
  <c r="B1711" i="13"/>
  <c r="A1711" i="13"/>
  <c r="J1710" i="13"/>
  <c r="D1710" i="13"/>
  <c r="C1710" i="13"/>
  <c r="B1710" i="13"/>
  <c r="A1710" i="13"/>
  <c r="J1709" i="13"/>
  <c r="D1709" i="13"/>
  <c r="C1709" i="13"/>
  <c r="B1709" i="13"/>
  <c r="A1709" i="13"/>
  <c r="J1708" i="13"/>
  <c r="D1708" i="13"/>
  <c r="C1708" i="13"/>
  <c r="B1708" i="13"/>
  <c r="A1708" i="13"/>
  <c r="J1707" i="13"/>
  <c r="D1707" i="13"/>
  <c r="C1707" i="13"/>
  <c r="B1707" i="13"/>
  <c r="A1707" i="13"/>
  <c r="J1706" i="13"/>
  <c r="D1706" i="13"/>
  <c r="C1706" i="13"/>
  <c r="B1706" i="13"/>
  <c r="A1706" i="13"/>
  <c r="J1705" i="13"/>
  <c r="D1705" i="13"/>
  <c r="C1705" i="13"/>
  <c r="B1705" i="13"/>
  <c r="A1705" i="13"/>
  <c r="J1704" i="13"/>
  <c r="D1704" i="13"/>
  <c r="C1704" i="13"/>
  <c r="B1704" i="13"/>
  <c r="A1704" i="13"/>
  <c r="J1703" i="13"/>
  <c r="D1703" i="13"/>
  <c r="C1703" i="13"/>
  <c r="B1703" i="13"/>
  <c r="A1703" i="13"/>
  <c r="J1702" i="13"/>
  <c r="D1702" i="13"/>
  <c r="C1702" i="13"/>
  <c r="B1702" i="13"/>
  <c r="A1702" i="13"/>
  <c r="J1701" i="13"/>
  <c r="D1701" i="13"/>
  <c r="C1701" i="13"/>
  <c r="B1701" i="13"/>
  <c r="A1701" i="13"/>
  <c r="J1700" i="13"/>
  <c r="D1700" i="13"/>
  <c r="C1700" i="13"/>
  <c r="B1700" i="13"/>
  <c r="A1700" i="13"/>
  <c r="J1699" i="13"/>
  <c r="D1699" i="13"/>
  <c r="C1699" i="13"/>
  <c r="B1699" i="13"/>
  <c r="A1699" i="13"/>
  <c r="J1698" i="13"/>
  <c r="D1698" i="13"/>
  <c r="C1698" i="13"/>
  <c r="B1698" i="13"/>
  <c r="A1698" i="13"/>
  <c r="J1697" i="13"/>
  <c r="D1697" i="13"/>
  <c r="C1697" i="13"/>
  <c r="B1697" i="13"/>
  <c r="A1697" i="13"/>
  <c r="J1696" i="13"/>
  <c r="D1696" i="13"/>
  <c r="C1696" i="13"/>
  <c r="B1696" i="13"/>
  <c r="A1696" i="13"/>
  <c r="J1695" i="13"/>
  <c r="D1695" i="13"/>
  <c r="C1695" i="13"/>
  <c r="B1695" i="13"/>
  <c r="A1695" i="13"/>
  <c r="J1694" i="13"/>
  <c r="D1694" i="13"/>
  <c r="C1694" i="13"/>
  <c r="B1694" i="13"/>
  <c r="A1694" i="13"/>
  <c r="J1693" i="13"/>
  <c r="D1693" i="13"/>
  <c r="C1693" i="13"/>
  <c r="B1693" i="13"/>
  <c r="A1693" i="13"/>
  <c r="J1692" i="13"/>
  <c r="D1692" i="13"/>
  <c r="C1692" i="13"/>
  <c r="B1692" i="13"/>
  <c r="A1692" i="13"/>
  <c r="J1691" i="13"/>
  <c r="D1691" i="13"/>
  <c r="C1691" i="13"/>
  <c r="B1691" i="13"/>
  <c r="A1691" i="13"/>
  <c r="J1690" i="13"/>
  <c r="D1690" i="13"/>
  <c r="C1690" i="13"/>
  <c r="B1690" i="13"/>
  <c r="A1690" i="13"/>
  <c r="J1689" i="13"/>
  <c r="D1689" i="13"/>
  <c r="C1689" i="13"/>
  <c r="B1689" i="13"/>
  <c r="A1689" i="13"/>
  <c r="J1688" i="13"/>
  <c r="D1688" i="13"/>
  <c r="C1688" i="13"/>
  <c r="B1688" i="13"/>
  <c r="A1688" i="13"/>
  <c r="J1687" i="13"/>
  <c r="D1687" i="13"/>
  <c r="C1687" i="13"/>
  <c r="B1687" i="13"/>
  <c r="A1687" i="13"/>
  <c r="J1686" i="13"/>
  <c r="D1686" i="13"/>
  <c r="C1686" i="13"/>
  <c r="B1686" i="13"/>
  <c r="A1686" i="13"/>
  <c r="J1685" i="13"/>
  <c r="D1685" i="13"/>
  <c r="C1685" i="13"/>
  <c r="B1685" i="13"/>
  <c r="A1685" i="13"/>
  <c r="J1684" i="13"/>
  <c r="D1684" i="13"/>
  <c r="C1684" i="13"/>
  <c r="B1684" i="13"/>
  <c r="A1684" i="13"/>
  <c r="J1683" i="13"/>
  <c r="D1683" i="13"/>
  <c r="C1683" i="13"/>
  <c r="B1683" i="13"/>
  <c r="A1683" i="13"/>
  <c r="J1682" i="13"/>
  <c r="D1682" i="13"/>
  <c r="C1682" i="13"/>
  <c r="B1682" i="13"/>
  <c r="A1682" i="13"/>
  <c r="J1681" i="13"/>
  <c r="D1681" i="13"/>
  <c r="C1681" i="13"/>
  <c r="B1681" i="13"/>
  <c r="A1681" i="13"/>
  <c r="J1680" i="13"/>
  <c r="D1680" i="13"/>
  <c r="C1680" i="13"/>
  <c r="B1680" i="13"/>
  <c r="A1680" i="13"/>
  <c r="J1679" i="13"/>
  <c r="D1679" i="13"/>
  <c r="C1679" i="13"/>
  <c r="B1679" i="13"/>
  <c r="A1679" i="13"/>
  <c r="J1678" i="13"/>
  <c r="D1678" i="13"/>
  <c r="C1678" i="13"/>
  <c r="B1678" i="13"/>
  <c r="A1678" i="13"/>
  <c r="J1677" i="13"/>
  <c r="D1677" i="13"/>
  <c r="C1677" i="13"/>
  <c r="B1677" i="13"/>
  <c r="A1677" i="13"/>
  <c r="J1676" i="13"/>
  <c r="D1676" i="13"/>
  <c r="C1676" i="13"/>
  <c r="B1676" i="13"/>
  <c r="A1676" i="13"/>
  <c r="J1675" i="13"/>
  <c r="D1675" i="13"/>
  <c r="C1675" i="13"/>
  <c r="B1675" i="13"/>
  <c r="A1675" i="13"/>
  <c r="J1674" i="13"/>
  <c r="D1674" i="13"/>
  <c r="C1674" i="13"/>
  <c r="B1674" i="13"/>
  <c r="A1674" i="13"/>
  <c r="J1673" i="13"/>
  <c r="D1673" i="13"/>
  <c r="C1673" i="13"/>
  <c r="B1673" i="13"/>
  <c r="A1673" i="13"/>
  <c r="J1672" i="13"/>
  <c r="D1672" i="13"/>
  <c r="C1672" i="13"/>
  <c r="B1672" i="13"/>
  <c r="A1672" i="13"/>
  <c r="J1671" i="13"/>
  <c r="D1671" i="13"/>
  <c r="C1671" i="13"/>
  <c r="B1671" i="13"/>
  <c r="A1671" i="13"/>
  <c r="J1670" i="13"/>
  <c r="D1670" i="13"/>
  <c r="C1670" i="13"/>
  <c r="B1670" i="13"/>
  <c r="A1670" i="13"/>
  <c r="J1669" i="13"/>
  <c r="D1669" i="13"/>
  <c r="C1669" i="13"/>
  <c r="B1669" i="13"/>
  <c r="A1669" i="13"/>
  <c r="J1668" i="13"/>
  <c r="D1668" i="13"/>
  <c r="C1668" i="13"/>
  <c r="B1668" i="13"/>
  <c r="A1668" i="13"/>
  <c r="J1667" i="13"/>
  <c r="D1667" i="13"/>
  <c r="C1667" i="13"/>
  <c r="B1667" i="13"/>
  <c r="A1667" i="13"/>
  <c r="J1666" i="13"/>
  <c r="D1666" i="13"/>
  <c r="C1666" i="13"/>
  <c r="B1666" i="13"/>
  <c r="A1666" i="13"/>
  <c r="J1665" i="13"/>
  <c r="D1665" i="13"/>
  <c r="C1665" i="13"/>
  <c r="B1665" i="13"/>
  <c r="A1665" i="13"/>
  <c r="J1664" i="13"/>
  <c r="D1664" i="13"/>
  <c r="C1664" i="13"/>
  <c r="B1664" i="13"/>
  <c r="A1664" i="13"/>
  <c r="J1663" i="13"/>
  <c r="D1663" i="13"/>
  <c r="C1663" i="13"/>
  <c r="B1663" i="13"/>
  <c r="A1663" i="13"/>
  <c r="J1662" i="13"/>
  <c r="D1662" i="13"/>
  <c r="C1662" i="13"/>
  <c r="B1662" i="13"/>
  <c r="A1662" i="13"/>
  <c r="J1661" i="13"/>
  <c r="D1661" i="13"/>
  <c r="C1661" i="13"/>
  <c r="B1661" i="13"/>
  <c r="A1661" i="13"/>
  <c r="J1660" i="13"/>
  <c r="D1660" i="13"/>
  <c r="C1660" i="13"/>
  <c r="B1660" i="13"/>
  <c r="A1660" i="13"/>
  <c r="J1659" i="13"/>
  <c r="D1659" i="13"/>
  <c r="C1659" i="13"/>
  <c r="B1659" i="13"/>
  <c r="A1659" i="13"/>
  <c r="J1658" i="13"/>
  <c r="D1658" i="13"/>
  <c r="C1658" i="13"/>
  <c r="B1658" i="13"/>
  <c r="A1658" i="13"/>
  <c r="J1657" i="13"/>
  <c r="D1657" i="13"/>
  <c r="C1657" i="13"/>
  <c r="B1657" i="13"/>
  <c r="A1657" i="13"/>
  <c r="J1656" i="13"/>
  <c r="D1656" i="13"/>
  <c r="C1656" i="13"/>
  <c r="B1656" i="13"/>
  <c r="A1656" i="13"/>
  <c r="J1655" i="13"/>
  <c r="D1655" i="13"/>
  <c r="C1655" i="13"/>
  <c r="B1655" i="13"/>
  <c r="A1655" i="13"/>
  <c r="J1654" i="13"/>
  <c r="D1654" i="13"/>
  <c r="C1654" i="13"/>
  <c r="B1654" i="13"/>
  <c r="A1654" i="13"/>
  <c r="J1653" i="13"/>
  <c r="D1653" i="13"/>
  <c r="C1653" i="13"/>
  <c r="B1653" i="13"/>
  <c r="A1653" i="13"/>
  <c r="J1652" i="13"/>
  <c r="D1652" i="13"/>
  <c r="C1652" i="13"/>
  <c r="B1652" i="13"/>
  <c r="A1652" i="13"/>
  <c r="J1651" i="13"/>
  <c r="D1651" i="13"/>
  <c r="C1651" i="13"/>
  <c r="B1651" i="13"/>
  <c r="A1651" i="13"/>
  <c r="J1650" i="13"/>
  <c r="D1650" i="13"/>
  <c r="C1650" i="13"/>
  <c r="B1650" i="13"/>
  <c r="A1650" i="13"/>
  <c r="J1649" i="13"/>
  <c r="D1649" i="13"/>
  <c r="C1649" i="13"/>
  <c r="B1649" i="13"/>
  <c r="A1649" i="13"/>
  <c r="J1648" i="13"/>
  <c r="D1648" i="13"/>
  <c r="C1648" i="13"/>
  <c r="B1648" i="13"/>
  <c r="A1648" i="13"/>
  <c r="J1647" i="13"/>
  <c r="D1647" i="13"/>
  <c r="C1647" i="13"/>
  <c r="B1647" i="13"/>
  <c r="A1647" i="13"/>
  <c r="J1646" i="13"/>
  <c r="D1646" i="13"/>
  <c r="C1646" i="13"/>
  <c r="B1646" i="13"/>
  <c r="A1646" i="13"/>
  <c r="J1645" i="13"/>
  <c r="D1645" i="13"/>
  <c r="C1645" i="13"/>
  <c r="B1645" i="13"/>
  <c r="A1645" i="13"/>
  <c r="J1644" i="13"/>
  <c r="D1644" i="13"/>
  <c r="C1644" i="13"/>
  <c r="B1644" i="13"/>
  <c r="A1644" i="13"/>
  <c r="J1643" i="13"/>
  <c r="D1643" i="13"/>
  <c r="C1643" i="13"/>
  <c r="B1643" i="13"/>
  <c r="A1643" i="13"/>
  <c r="J1642" i="13"/>
  <c r="D1642" i="13"/>
  <c r="C1642" i="13"/>
  <c r="B1642" i="13"/>
  <c r="A1642" i="13"/>
  <c r="J1641" i="13"/>
  <c r="D1641" i="13"/>
  <c r="C1641" i="13"/>
  <c r="B1641" i="13"/>
  <c r="A1641" i="13"/>
  <c r="J1640" i="13"/>
  <c r="D1640" i="13"/>
  <c r="C1640" i="13"/>
  <c r="B1640" i="13"/>
  <c r="A1640" i="13"/>
  <c r="J1639" i="13"/>
  <c r="D1639" i="13"/>
  <c r="C1639" i="13"/>
  <c r="B1639" i="13"/>
  <c r="A1639" i="13"/>
  <c r="J1638" i="13"/>
  <c r="D1638" i="13"/>
  <c r="C1638" i="13"/>
  <c r="B1638" i="13"/>
  <c r="A1638" i="13"/>
  <c r="J1637" i="13"/>
  <c r="D1637" i="13"/>
  <c r="C1637" i="13"/>
  <c r="B1637" i="13"/>
  <c r="A1637" i="13"/>
  <c r="J1636" i="13"/>
  <c r="D1636" i="13"/>
  <c r="C1636" i="13"/>
  <c r="B1636" i="13"/>
  <c r="A1636" i="13"/>
  <c r="J1635" i="13"/>
  <c r="D1635" i="13"/>
  <c r="C1635" i="13"/>
  <c r="B1635" i="13"/>
  <c r="A1635" i="13"/>
  <c r="J1634" i="13"/>
  <c r="D1634" i="13"/>
  <c r="C1634" i="13"/>
  <c r="B1634" i="13"/>
  <c r="A1634" i="13"/>
  <c r="J1633" i="13"/>
  <c r="D1633" i="13"/>
  <c r="C1633" i="13"/>
  <c r="B1633" i="13"/>
  <c r="A1633" i="13"/>
  <c r="J1632" i="13"/>
  <c r="D1632" i="13"/>
  <c r="C1632" i="13"/>
  <c r="B1632" i="13"/>
  <c r="A1632" i="13"/>
  <c r="J1631" i="13"/>
  <c r="D1631" i="13"/>
  <c r="C1631" i="13"/>
  <c r="B1631" i="13"/>
  <c r="A1631" i="13"/>
  <c r="J1630" i="13"/>
  <c r="D1630" i="13"/>
  <c r="C1630" i="13"/>
  <c r="B1630" i="13"/>
  <c r="A1630" i="13"/>
  <c r="J1629" i="13"/>
  <c r="D1629" i="13"/>
  <c r="C1629" i="13"/>
  <c r="B1629" i="13"/>
  <c r="A1629" i="13"/>
  <c r="J1628" i="13"/>
  <c r="D1628" i="13"/>
  <c r="C1628" i="13"/>
  <c r="B1628" i="13"/>
  <c r="A1628" i="13"/>
  <c r="J1627" i="13"/>
  <c r="D1627" i="13"/>
  <c r="C1627" i="13"/>
  <c r="B1627" i="13"/>
  <c r="A1627" i="13"/>
  <c r="J1626" i="13"/>
  <c r="D1626" i="13"/>
  <c r="C1626" i="13"/>
  <c r="B1626" i="13"/>
  <c r="A1626" i="13"/>
  <c r="J1625" i="13"/>
  <c r="D1625" i="13"/>
  <c r="C1625" i="13"/>
  <c r="B1625" i="13"/>
  <c r="A1625" i="13"/>
  <c r="J1624" i="13"/>
  <c r="D1624" i="13"/>
  <c r="C1624" i="13"/>
  <c r="B1624" i="13"/>
  <c r="A1624" i="13"/>
  <c r="J1623" i="13"/>
  <c r="D1623" i="13"/>
  <c r="C1623" i="13"/>
  <c r="B1623" i="13"/>
  <c r="A1623" i="13"/>
  <c r="J1622" i="13"/>
  <c r="D1622" i="13"/>
  <c r="C1622" i="13"/>
  <c r="B1622" i="13"/>
  <c r="A1622" i="13"/>
  <c r="J1621" i="13"/>
  <c r="D1621" i="13"/>
  <c r="C1621" i="13"/>
  <c r="B1621" i="13"/>
  <c r="A1621" i="13"/>
  <c r="J1620" i="13"/>
  <c r="D1620" i="13"/>
  <c r="C1620" i="13"/>
  <c r="B1620" i="13"/>
  <c r="A1620" i="13"/>
  <c r="J1619" i="13"/>
  <c r="D1619" i="13"/>
  <c r="C1619" i="13"/>
  <c r="B1619" i="13"/>
  <c r="A1619" i="13"/>
  <c r="J1618" i="13"/>
  <c r="D1618" i="13"/>
  <c r="C1618" i="13"/>
  <c r="B1618" i="13"/>
  <c r="A1618" i="13"/>
  <c r="J1617" i="13"/>
  <c r="D1617" i="13"/>
  <c r="C1617" i="13"/>
  <c r="B1617" i="13"/>
  <c r="A1617" i="13"/>
  <c r="J1616" i="13"/>
  <c r="D1616" i="13"/>
  <c r="C1616" i="13"/>
  <c r="B1616" i="13"/>
  <c r="A1616" i="13"/>
  <c r="J1615" i="13"/>
  <c r="D1615" i="13"/>
  <c r="C1615" i="13"/>
  <c r="B1615" i="13"/>
  <c r="A1615" i="13"/>
  <c r="J1614" i="13"/>
  <c r="D1614" i="13"/>
  <c r="C1614" i="13"/>
  <c r="B1614" i="13"/>
  <c r="A1614" i="13"/>
  <c r="J1613" i="13"/>
  <c r="D1613" i="13"/>
  <c r="C1613" i="13"/>
  <c r="B1613" i="13"/>
  <c r="A1613" i="13"/>
  <c r="J1612" i="13"/>
  <c r="D1612" i="13"/>
  <c r="C1612" i="13"/>
  <c r="B1612" i="13"/>
  <c r="A1612" i="13"/>
  <c r="J1611" i="13"/>
  <c r="D1611" i="13"/>
  <c r="C1611" i="13"/>
  <c r="B1611" i="13"/>
  <c r="A1611" i="13"/>
  <c r="J1610" i="13"/>
  <c r="D1610" i="13"/>
  <c r="C1610" i="13"/>
  <c r="B1610" i="13"/>
  <c r="A1610" i="13"/>
  <c r="J1609" i="13"/>
  <c r="D1609" i="13"/>
  <c r="C1609" i="13"/>
  <c r="B1609" i="13"/>
  <c r="A1609" i="13"/>
  <c r="J1608" i="13"/>
  <c r="D1608" i="13"/>
  <c r="C1608" i="13"/>
  <c r="B1608" i="13"/>
  <c r="A1608" i="13"/>
  <c r="J1607" i="13"/>
  <c r="D1607" i="13"/>
  <c r="C1607" i="13"/>
  <c r="B1607" i="13"/>
  <c r="A1607" i="13"/>
  <c r="J1606" i="13"/>
  <c r="D1606" i="13"/>
  <c r="C1606" i="13"/>
  <c r="B1606" i="13"/>
  <c r="A1606" i="13"/>
  <c r="J1605" i="13"/>
  <c r="D1605" i="13"/>
  <c r="C1605" i="13"/>
  <c r="B1605" i="13"/>
  <c r="A1605" i="13"/>
  <c r="J1604" i="13"/>
  <c r="D1604" i="13"/>
  <c r="C1604" i="13"/>
  <c r="B1604" i="13"/>
  <c r="A1604" i="13"/>
  <c r="J1603" i="13"/>
  <c r="D1603" i="13"/>
  <c r="C1603" i="13"/>
  <c r="B1603" i="13"/>
  <c r="A1603" i="13"/>
  <c r="J1602" i="13"/>
  <c r="D1602" i="13"/>
  <c r="C1602" i="13"/>
  <c r="B1602" i="13"/>
  <c r="A1602" i="13"/>
  <c r="J1601" i="13"/>
  <c r="D1601" i="13"/>
  <c r="C1601" i="13"/>
  <c r="B1601" i="13"/>
  <c r="A1601" i="13"/>
  <c r="J1600" i="13"/>
  <c r="D1600" i="13"/>
  <c r="C1600" i="13"/>
  <c r="B1600" i="13"/>
  <c r="A1600" i="13"/>
  <c r="J1599" i="13"/>
  <c r="D1599" i="13"/>
  <c r="C1599" i="13"/>
  <c r="B1599" i="13"/>
  <c r="A1599" i="13"/>
  <c r="J1598" i="13"/>
  <c r="D1598" i="13"/>
  <c r="C1598" i="13"/>
  <c r="B1598" i="13"/>
  <c r="A1598" i="13"/>
  <c r="J1597" i="13"/>
  <c r="D1597" i="13"/>
  <c r="C1597" i="13"/>
  <c r="B1597" i="13"/>
  <c r="A1597" i="13"/>
  <c r="J1596" i="13"/>
  <c r="D1596" i="13"/>
  <c r="C1596" i="13"/>
  <c r="B1596" i="13"/>
  <c r="A1596" i="13"/>
  <c r="J1595" i="13"/>
  <c r="D1595" i="13"/>
  <c r="C1595" i="13"/>
  <c r="B1595" i="13"/>
  <c r="A1595" i="13"/>
  <c r="J1594" i="13"/>
  <c r="D1594" i="13"/>
  <c r="C1594" i="13"/>
  <c r="B1594" i="13"/>
  <c r="A1594" i="13"/>
  <c r="J1593" i="13"/>
  <c r="D1593" i="13"/>
  <c r="C1593" i="13"/>
  <c r="B1593" i="13"/>
  <c r="A1593" i="13"/>
  <c r="J1592" i="13"/>
  <c r="D1592" i="13"/>
  <c r="C1592" i="13"/>
  <c r="B1592" i="13"/>
  <c r="A1592" i="13"/>
  <c r="J1591" i="13"/>
  <c r="D1591" i="13"/>
  <c r="C1591" i="13"/>
  <c r="B1591" i="13"/>
  <c r="A1591" i="13"/>
  <c r="J1590" i="13"/>
  <c r="D1590" i="13"/>
  <c r="C1590" i="13"/>
  <c r="B1590" i="13"/>
  <c r="A1590" i="13"/>
  <c r="J1589" i="13"/>
  <c r="D1589" i="13"/>
  <c r="C1589" i="13"/>
  <c r="B1589" i="13"/>
  <c r="A1589" i="13"/>
  <c r="J1588" i="13"/>
  <c r="D1588" i="13"/>
  <c r="C1588" i="13"/>
  <c r="B1588" i="13"/>
  <c r="A1588" i="13"/>
  <c r="J1587" i="13"/>
  <c r="D1587" i="13"/>
  <c r="C1587" i="13"/>
  <c r="B1587" i="13"/>
  <c r="A1587" i="13"/>
  <c r="J1586" i="13"/>
  <c r="D1586" i="13"/>
  <c r="C1586" i="13"/>
  <c r="B1586" i="13"/>
  <c r="A1586" i="13"/>
  <c r="J1585" i="13"/>
  <c r="D1585" i="13"/>
  <c r="C1585" i="13"/>
  <c r="B1585" i="13"/>
  <c r="A1585" i="13"/>
  <c r="J1584" i="13"/>
  <c r="D1584" i="13"/>
  <c r="C1584" i="13"/>
  <c r="B1584" i="13"/>
  <c r="A1584" i="13"/>
  <c r="J1583" i="13"/>
  <c r="D1583" i="13"/>
  <c r="C1583" i="13"/>
  <c r="B1583" i="13"/>
  <c r="A1583" i="13"/>
  <c r="J1582" i="13"/>
  <c r="D1582" i="13"/>
  <c r="C1582" i="13"/>
  <c r="B1582" i="13"/>
  <c r="A1582" i="13"/>
  <c r="J1581" i="13"/>
  <c r="D1581" i="13"/>
  <c r="C1581" i="13"/>
  <c r="B1581" i="13"/>
  <c r="A1581" i="13"/>
  <c r="J1580" i="13"/>
  <c r="D1580" i="13"/>
  <c r="C1580" i="13"/>
  <c r="B1580" i="13"/>
  <c r="A1580" i="13"/>
  <c r="J1579" i="13"/>
  <c r="D1579" i="13"/>
  <c r="C1579" i="13"/>
  <c r="B1579" i="13"/>
  <c r="A1579" i="13"/>
  <c r="J1578" i="13"/>
  <c r="D1578" i="13"/>
  <c r="C1578" i="13"/>
  <c r="B1578" i="13"/>
  <c r="A1578" i="13"/>
  <c r="J1577" i="13"/>
  <c r="D1577" i="13"/>
  <c r="C1577" i="13"/>
  <c r="B1577" i="13"/>
  <c r="A1577" i="13"/>
  <c r="J1576" i="13"/>
  <c r="D1576" i="13"/>
  <c r="C1576" i="13"/>
  <c r="B1576" i="13"/>
  <c r="A1576" i="13"/>
  <c r="J1575" i="13"/>
  <c r="D1575" i="13"/>
  <c r="C1575" i="13"/>
  <c r="B1575" i="13"/>
  <c r="A1575" i="13"/>
  <c r="J1574" i="13"/>
  <c r="D1574" i="13"/>
  <c r="C1574" i="13"/>
  <c r="B1574" i="13"/>
  <c r="A1574" i="13"/>
  <c r="J1573" i="13"/>
  <c r="D1573" i="13"/>
  <c r="C1573" i="13"/>
  <c r="B1573" i="13"/>
  <c r="A1573" i="13"/>
  <c r="J1572" i="13"/>
  <c r="D1572" i="13"/>
  <c r="C1572" i="13"/>
  <c r="B1572" i="13"/>
  <c r="A1572" i="13"/>
  <c r="J1571" i="13"/>
  <c r="D1571" i="13"/>
  <c r="C1571" i="13"/>
  <c r="B1571" i="13"/>
  <c r="A1571" i="13"/>
  <c r="J1570" i="13"/>
  <c r="D1570" i="13"/>
  <c r="C1570" i="13"/>
  <c r="B1570" i="13"/>
  <c r="A1570" i="13"/>
  <c r="J1569" i="13"/>
  <c r="D1569" i="13"/>
  <c r="C1569" i="13"/>
  <c r="B1569" i="13"/>
  <c r="A1569" i="13"/>
  <c r="J1568" i="13"/>
  <c r="D1568" i="13"/>
  <c r="C1568" i="13"/>
  <c r="B1568" i="13"/>
  <c r="A1568" i="13"/>
  <c r="J1567" i="13"/>
  <c r="D1567" i="13"/>
  <c r="C1567" i="13"/>
  <c r="B1567" i="13"/>
  <c r="A1567" i="13"/>
  <c r="J1566" i="13"/>
  <c r="D1566" i="13"/>
  <c r="C1566" i="13"/>
  <c r="B1566" i="13"/>
  <c r="A1566" i="13"/>
  <c r="J1565" i="13"/>
  <c r="D1565" i="13"/>
  <c r="C1565" i="13"/>
  <c r="B1565" i="13"/>
  <c r="A1565" i="13"/>
  <c r="J1564" i="13"/>
  <c r="D1564" i="13"/>
  <c r="C1564" i="13"/>
  <c r="B1564" i="13"/>
  <c r="A1564" i="13"/>
  <c r="J1563" i="13"/>
  <c r="D1563" i="13"/>
  <c r="C1563" i="13"/>
  <c r="B1563" i="13"/>
  <c r="A1563" i="13"/>
  <c r="J1562" i="13"/>
  <c r="D1562" i="13"/>
  <c r="C1562" i="13"/>
  <c r="B1562" i="13"/>
  <c r="A1562" i="13"/>
  <c r="J1561" i="13"/>
  <c r="D1561" i="13"/>
  <c r="C1561" i="13"/>
  <c r="B1561" i="13"/>
  <c r="A1561" i="13"/>
  <c r="J1560" i="13"/>
  <c r="D1560" i="13"/>
  <c r="C1560" i="13"/>
  <c r="B1560" i="13"/>
  <c r="A1560" i="13"/>
  <c r="J1559" i="13"/>
  <c r="D1559" i="13"/>
  <c r="C1559" i="13"/>
  <c r="B1559" i="13"/>
  <c r="A1559" i="13"/>
  <c r="J1558" i="13"/>
  <c r="D1558" i="13"/>
  <c r="C1558" i="13"/>
  <c r="B1558" i="13"/>
  <c r="A1558" i="13"/>
  <c r="J1557" i="13"/>
  <c r="D1557" i="13"/>
  <c r="C1557" i="13"/>
  <c r="B1557" i="13"/>
  <c r="A1557" i="13"/>
  <c r="J1556" i="13"/>
  <c r="D1556" i="13"/>
  <c r="C1556" i="13"/>
  <c r="B1556" i="13"/>
  <c r="A1556" i="13"/>
  <c r="J1555" i="13"/>
  <c r="D1555" i="13"/>
  <c r="C1555" i="13"/>
  <c r="B1555" i="13"/>
  <c r="A1555" i="13"/>
  <c r="J1554" i="13"/>
  <c r="D1554" i="13"/>
  <c r="C1554" i="13"/>
  <c r="B1554" i="13"/>
  <c r="A1554" i="13"/>
  <c r="J1553" i="13"/>
  <c r="D1553" i="13"/>
  <c r="C1553" i="13"/>
  <c r="B1553" i="13"/>
  <c r="A1553" i="13"/>
  <c r="J1552" i="13"/>
  <c r="D1552" i="13"/>
  <c r="C1552" i="13"/>
  <c r="B1552" i="13"/>
  <c r="A1552" i="13"/>
  <c r="J1551" i="13"/>
  <c r="D1551" i="13"/>
  <c r="C1551" i="13"/>
  <c r="B1551" i="13"/>
  <c r="A1551" i="13"/>
  <c r="J1550" i="13"/>
  <c r="D1550" i="13"/>
  <c r="C1550" i="13"/>
  <c r="B1550" i="13"/>
  <c r="A1550" i="13"/>
  <c r="J1549" i="13"/>
  <c r="D1549" i="13"/>
  <c r="C1549" i="13"/>
  <c r="B1549" i="13"/>
  <c r="A1549" i="13"/>
  <c r="J1548" i="13"/>
  <c r="D1548" i="13"/>
  <c r="C1548" i="13"/>
  <c r="B1548" i="13"/>
  <c r="A1548" i="13"/>
  <c r="J1547" i="13"/>
  <c r="D1547" i="13"/>
  <c r="C1547" i="13"/>
  <c r="B1547" i="13"/>
  <c r="A1547" i="13"/>
  <c r="J1546" i="13"/>
  <c r="D1546" i="13"/>
  <c r="C1546" i="13"/>
  <c r="B1546" i="13"/>
  <c r="A1546" i="13"/>
  <c r="J1545" i="13"/>
  <c r="D1545" i="13"/>
  <c r="C1545" i="13"/>
  <c r="B1545" i="13"/>
  <c r="A1545" i="13"/>
  <c r="J1544" i="13"/>
  <c r="D1544" i="13"/>
  <c r="C1544" i="13"/>
  <c r="B1544" i="13"/>
  <c r="A1544" i="13"/>
  <c r="J1543" i="13"/>
  <c r="D1543" i="13"/>
  <c r="C1543" i="13"/>
  <c r="B1543" i="13"/>
  <c r="A1543" i="13"/>
  <c r="J1542" i="13"/>
  <c r="D1542" i="13"/>
  <c r="C1542" i="13"/>
  <c r="B1542" i="13"/>
  <c r="A1542" i="13"/>
  <c r="J1541" i="13"/>
  <c r="D1541" i="13"/>
  <c r="C1541" i="13"/>
  <c r="B1541" i="13"/>
  <c r="A1541" i="13"/>
  <c r="J1540" i="13"/>
  <c r="D1540" i="13"/>
  <c r="C1540" i="13"/>
  <c r="B1540" i="13"/>
  <c r="A1540" i="13"/>
  <c r="J1539" i="13"/>
  <c r="D1539" i="13"/>
  <c r="C1539" i="13"/>
  <c r="B1539" i="13"/>
  <c r="A1539" i="13"/>
  <c r="J1538" i="13"/>
  <c r="D1538" i="13"/>
  <c r="C1538" i="13"/>
  <c r="B1538" i="13"/>
  <c r="A1538" i="13"/>
  <c r="J1537" i="13"/>
  <c r="D1537" i="13"/>
  <c r="C1537" i="13"/>
  <c r="B1537" i="13"/>
  <c r="A1537" i="13"/>
  <c r="J1536" i="13"/>
  <c r="D1536" i="13"/>
  <c r="C1536" i="13"/>
  <c r="B1536" i="13"/>
  <c r="A1536" i="13"/>
  <c r="J1535" i="13"/>
  <c r="D1535" i="13"/>
  <c r="C1535" i="13"/>
  <c r="B1535" i="13"/>
  <c r="A1535" i="13"/>
  <c r="J1534" i="13"/>
  <c r="D1534" i="13"/>
  <c r="C1534" i="13"/>
  <c r="B1534" i="13"/>
  <c r="A1534" i="13"/>
  <c r="J1533" i="13"/>
  <c r="D1533" i="13"/>
  <c r="C1533" i="13"/>
  <c r="B1533" i="13"/>
  <c r="A1533" i="13"/>
  <c r="J1532" i="13"/>
  <c r="D1532" i="13"/>
  <c r="C1532" i="13"/>
  <c r="B1532" i="13"/>
  <c r="A1532" i="13"/>
  <c r="J1531" i="13"/>
  <c r="D1531" i="13"/>
  <c r="C1531" i="13"/>
  <c r="B1531" i="13"/>
  <c r="A1531" i="13"/>
  <c r="J1530" i="13"/>
  <c r="D1530" i="13"/>
  <c r="C1530" i="13"/>
  <c r="B1530" i="13"/>
  <c r="A1530" i="13"/>
  <c r="J1529" i="13"/>
  <c r="D1529" i="13"/>
  <c r="C1529" i="13"/>
  <c r="B1529" i="13"/>
  <c r="A1529" i="13"/>
  <c r="J1528" i="13"/>
  <c r="D1528" i="13"/>
  <c r="C1528" i="13"/>
  <c r="B1528" i="13"/>
  <c r="A1528" i="13"/>
  <c r="J1527" i="13"/>
  <c r="D1527" i="13"/>
  <c r="C1527" i="13"/>
  <c r="B1527" i="13"/>
  <c r="A1527" i="13"/>
  <c r="J1526" i="13"/>
  <c r="D1526" i="13"/>
  <c r="C1526" i="13"/>
  <c r="B1526" i="13"/>
  <c r="A1526" i="13"/>
  <c r="J1525" i="13"/>
  <c r="D1525" i="13"/>
  <c r="C1525" i="13"/>
  <c r="B1525" i="13"/>
  <c r="A1525" i="13"/>
  <c r="J1524" i="13"/>
  <c r="D1524" i="13"/>
  <c r="C1524" i="13"/>
  <c r="B1524" i="13"/>
  <c r="A1524" i="13"/>
  <c r="J1523" i="13"/>
  <c r="D1523" i="13"/>
  <c r="C1523" i="13"/>
  <c r="B1523" i="13"/>
  <c r="A1523" i="13"/>
  <c r="J1522" i="13"/>
  <c r="D1522" i="13"/>
  <c r="C1522" i="13"/>
  <c r="B1522" i="13"/>
  <c r="A1522" i="13"/>
  <c r="J1521" i="13"/>
  <c r="D1521" i="13"/>
  <c r="C1521" i="13"/>
  <c r="B1521" i="13"/>
  <c r="A1521" i="13"/>
  <c r="J1520" i="13"/>
  <c r="D1520" i="13"/>
  <c r="C1520" i="13"/>
  <c r="B1520" i="13"/>
  <c r="A1520" i="13"/>
  <c r="J1519" i="13"/>
  <c r="D1519" i="13"/>
  <c r="C1519" i="13"/>
  <c r="B1519" i="13"/>
  <c r="A1519" i="13"/>
  <c r="J1518" i="13"/>
  <c r="D1518" i="13"/>
  <c r="C1518" i="13"/>
  <c r="B1518" i="13"/>
  <c r="A1518" i="13"/>
  <c r="J1517" i="13"/>
  <c r="D1517" i="13"/>
  <c r="C1517" i="13"/>
  <c r="B1517" i="13"/>
  <c r="A1517" i="13"/>
  <c r="J1516" i="13"/>
  <c r="D1516" i="13"/>
  <c r="C1516" i="13"/>
  <c r="B1516" i="13"/>
  <c r="A1516" i="13"/>
  <c r="J1515" i="13"/>
  <c r="D1515" i="13"/>
  <c r="C1515" i="13"/>
  <c r="B1515" i="13"/>
  <c r="A1515" i="13"/>
  <c r="J1514" i="13"/>
  <c r="D1514" i="13"/>
  <c r="C1514" i="13"/>
  <c r="B1514" i="13"/>
  <c r="A1514" i="13"/>
  <c r="J1513" i="13"/>
  <c r="D1513" i="13"/>
  <c r="C1513" i="13"/>
  <c r="B1513" i="13"/>
  <c r="A1513" i="13"/>
  <c r="J1512" i="13"/>
  <c r="D1512" i="13"/>
  <c r="C1512" i="13"/>
  <c r="B1512" i="13"/>
  <c r="A1512" i="13"/>
  <c r="J1511" i="13"/>
  <c r="D1511" i="13"/>
  <c r="C1511" i="13"/>
  <c r="B1511" i="13"/>
  <c r="A1511" i="13"/>
  <c r="J1510" i="13"/>
  <c r="D1510" i="13"/>
  <c r="C1510" i="13"/>
  <c r="B1510" i="13"/>
  <c r="A1510" i="13"/>
  <c r="J1509" i="13"/>
  <c r="D1509" i="13"/>
  <c r="C1509" i="13"/>
  <c r="B1509" i="13"/>
  <c r="A1509" i="13"/>
  <c r="J1508" i="13"/>
  <c r="D1508" i="13"/>
  <c r="C1508" i="13"/>
  <c r="B1508" i="13"/>
  <c r="A1508" i="13"/>
  <c r="J1507" i="13"/>
  <c r="D1507" i="13"/>
  <c r="C1507" i="13"/>
  <c r="B1507" i="13"/>
  <c r="A1507" i="13"/>
  <c r="J1506" i="13"/>
  <c r="D1506" i="13"/>
  <c r="C1506" i="13"/>
  <c r="B1506" i="13"/>
  <c r="A1506" i="13"/>
  <c r="J1505" i="13"/>
  <c r="D1505" i="13"/>
  <c r="C1505" i="13"/>
  <c r="B1505" i="13"/>
  <c r="A1505" i="13"/>
  <c r="J1504" i="13"/>
  <c r="D1504" i="13"/>
  <c r="C1504" i="13"/>
  <c r="B1504" i="13"/>
  <c r="A1504" i="13"/>
  <c r="J1503" i="13"/>
  <c r="D1503" i="13"/>
  <c r="C1503" i="13"/>
  <c r="B1503" i="13"/>
  <c r="A1503" i="13"/>
  <c r="J1502" i="13"/>
  <c r="D1502" i="13"/>
  <c r="C1502" i="13"/>
  <c r="B1502" i="13"/>
  <c r="A1502" i="13"/>
  <c r="J1501" i="13"/>
  <c r="D1501" i="13"/>
  <c r="C1501" i="13"/>
  <c r="B1501" i="13"/>
  <c r="A1501" i="13"/>
  <c r="J1500" i="13"/>
  <c r="D1500" i="13"/>
  <c r="C1500" i="13"/>
  <c r="B1500" i="13"/>
  <c r="A1500" i="13"/>
  <c r="J1499" i="13"/>
  <c r="D1499" i="13"/>
  <c r="C1499" i="13"/>
  <c r="B1499" i="13"/>
  <c r="A1499" i="13"/>
  <c r="J1498" i="13"/>
  <c r="D1498" i="13"/>
  <c r="C1498" i="13"/>
  <c r="B1498" i="13"/>
  <c r="A1498" i="13"/>
  <c r="J1497" i="13"/>
  <c r="D1497" i="13"/>
  <c r="C1497" i="13"/>
  <c r="B1497" i="13"/>
  <c r="A1497" i="13"/>
  <c r="J1496" i="13"/>
  <c r="D1496" i="13"/>
  <c r="C1496" i="13"/>
  <c r="B1496" i="13"/>
  <c r="A1496" i="13"/>
  <c r="J1495" i="13"/>
  <c r="D1495" i="13"/>
  <c r="C1495" i="13"/>
  <c r="B1495" i="13"/>
  <c r="A1495" i="13"/>
  <c r="J1494" i="13"/>
  <c r="D1494" i="13"/>
  <c r="C1494" i="13"/>
  <c r="B1494" i="13"/>
  <c r="A1494" i="13"/>
  <c r="J1493" i="13"/>
  <c r="D1493" i="13"/>
  <c r="C1493" i="13"/>
  <c r="B1493" i="13"/>
  <c r="A1493" i="13"/>
  <c r="J1492" i="13"/>
  <c r="D1492" i="13"/>
  <c r="C1492" i="13"/>
  <c r="B1492" i="13"/>
  <c r="A1492" i="13"/>
  <c r="J1491" i="13"/>
  <c r="D1491" i="13"/>
  <c r="C1491" i="13"/>
  <c r="B1491" i="13"/>
  <c r="A1491" i="13"/>
  <c r="J1490" i="13"/>
  <c r="D1490" i="13"/>
  <c r="C1490" i="13"/>
  <c r="B1490" i="13"/>
  <c r="A1490" i="13"/>
  <c r="J1489" i="13"/>
  <c r="D1489" i="13"/>
  <c r="C1489" i="13"/>
  <c r="B1489" i="13"/>
  <c r="A1489" i="13"/>
  <c r="J1488" i="13"/>
  <c r="D1488" i="13"/>
  <c r="C1488" i="13"/>
  <c r="B1488" i="13"/>
  <c r="A1488" i="13"/>
  <c r="J1487" i="13"/>
  <c r="D1487" i="13"/>
  <c r="C1487" i="13"/>
  <c r="B1487" i="13"/>
  <c r="A1487" i="13"/>
  <c r="J1486" i="13"/>
  <c r="D1486" i="13"/>
  <c r="C1486" i="13"/>
  <c r="B1486" i="13"/>
  <c r="A1486" i="13"/>
  <c r="J1485" i="13"/>
  <c r="D1485" i="13"/>
  <c r="C1485" i="13"/>
  <c r="B1485" i="13"/>
  <c r="A1485" i="13"/>
  <c r="J1484" i="13"/>
  <c r="D1484" i="13"/>
  <c r="C1484" i="13"/>
  <c r="B1484" i="13"/>
  <c r="A1484" i="13"/>
  <c r="J1483" i="13"/>
  <c r="D1483" i="13"/>
  <c r="C1483" i="13"/>
  <c r="B1483" i="13"/>
  <c r="A1483" i="13"/>
  <c r="J1482" i="13"/>
  <c r="D1482" i="13"/>
  <c r="C1482" i="13"/>
  <c r="B1482" i="13"/>
  <c r="A1482" i="13"/>
  <c r="J1481" i="13"/>
  <c r="D1481" i="13"/>
  <c r="C1481" i="13"/>
  <c r="B1481" i="13"/>
  <c r="A1481" i="13"/>
  <c r="J1480" i="13"/>
  <c r="D1480" i="13"/>
  <c r="C1480" i="13"/>
  <c r="B1480" i="13"/>
  <c r="A1480" i="13"/>
  <c r="J1479" i="13"/>
  <c r="D1479" i="13"/>
  <c r="C1479" i="13"/>
  <c r="B1479" i="13"/>
  <c r="A1479" i="13"/>
  <c r="J1478" i="13"/>
  <c r="D1478" i="13"/>
  <c r="C1478" i="13"/>
  <c r="B1478" i="13"/>
  <c r="A1478" i="13"/>
  <c r="J1477" i="13"/>
  <c r="D1477" i="13"/>
  <c r="C1477" i="13"/>
  <c r="B1477" i="13"/>
  <c r="A1477" i="13"/>
  <c r="J1476" i="13"/>
  <c r="D1476" i="13"/>
  <c r="C1476" i="13"/>
  <c r="B1476" i="13"/>
  <c r="A1476" i="13"/>
  <c r="J1475" i="13"/>
  <c r="D1475" i="13"/>
  <c r="C1475" i="13"/>
  <c r="B1475" i="13"/>
  <c r="A1475" i="13"/>
  <c r="J1474" i="13"/>
  <c r="D1474" i="13"/>
  <c r="C1474" i="13"/>
  <c r="B1474" i="13"/>
  <c r="A1474" i="13"/>
  <c r="J1473" i="13"/>
  <c r="D1473" i="13"/>
  <c r="C1473" i="13"/>
  <c r="B1473" i="13"/>
  <c r="A1473" i="13"/>
  <c r="J1472" i="13"/>
  <c r="D1472" i="13"/>
  <c r="C1472" i="13"/>
  <c r="B1472" i="13"/>
  <c r="A1472" i="13"/>
  <c r="J1471" i="13"/>
  <c r="D1471" i="13"/>
  <c r="C1471" i="13"/>
  <c r="B1471" i="13"/>
  <c r="A1471" i="13"/>
  <c r="J1470" i="13"/>
  <c r="D1470" i="13"/>
  <c r="C1470" i="13"/>
  <c r="B1470" i="13"/>
  <c r="A1470" i="13"/>
  <c r="J1469" i="13"/>
  <c r="D1469" i="13"/>
  <c r="C1469" i="13"/>
  <c r="B1469" i="13"/>
  <c r="A1469" i="13"/>
  <c r="J1468" i="13"/>
  <c r="D1468" i="13"/>
  <c r="C1468" i="13"/>
  <c r="B1468" i="13"/>
  <c r="A1468" i="13"/>
  <c r="J1467" i="13"/>
  <c r="D1467" i="13"/>
  <c r="C1467" i="13"/>
  <c r="B1467" i="13"/>
  <c r="A1467" i="13"/>
  <c r="J1466" i="13"/>
  <c r="D1466" i="13"/>
  <c r="C1466" i="13"/>
  <c r="B1466" i="13"/>
  <c r="A1466" i="13"/>
  <c r="J1465" i="13"/>
  <c r="D1465" i="13"/>
  <c r="C1465" i="13"/>
  <c r="B1465" i="13"/>
  <c r="A1465" i="13"/>
  <c r="J1464" i="13"/>
  <c r="D1464" i="13"/>
  <c r="C1464" i="13"/>
  <c r="B1464" i="13"/>
  <c r="A1464" i="13"/>
  <c r="J1463" i="13"/>
  <c r="D1463" i="13"/>
  <c r="C1463" i="13"/>
  <c r="B1463" i="13"/>
  <c r="A1463" i="13"/>
  <c r="J1462" i="13"/>
  <c r="D1462" i="13"/>
  <c r="C1462" i="13"/>
  <c r="B1462" i="13"/>
  <c r="A1462" i="13"/>
  <c r="J1461" i="13"/>
  <c r="D1461" i="13"/>
  <c r="C1461" i="13"/>
  <c r="B1461" i="13"/>
  <c r="A1461" i="13"/>
  <c r="J1460" i="13"/>
  <c r="D1460" i="13"/>
  <c r="C1460" i="13"/>
  <c r="B1460" i="13"/>
  <c r="A1460" i="13"/>
  <c r="J1459" i="13"/>
  <c r="D1459" i="13"/>
  <c r="C1459" i="13"/>
  <c r="B1459" i="13"/>
  <c r="A1459" i="13"/>
  <c r="J1458" i="13"/>
  <c r="D1458" i="13"/>
  <c r="C1458" i="13"/>
  <c r="B1458" i="13"/>
  <c r="A1458" i="13"/>
  <c r="J1457" i="13"/>
  <c r="D1457" i="13"/>
  <c r="C1457" i="13"/>
  <c r="B1457" i="13"/>
  <c r="A1457" i="13"/>
  <c r="J1456" i="13"/>
  <c r="D1456" i="13"/>
  <c r="C1456" i="13"/>
  <c r="B1456" i="13"/>
  <c r="A1456" i="13"/>
  <c r="J1455" i="13"/>
  <c r="D1455" i="13"/>
  <c r="C1455" i="13"/>
  <c r="B1455" i="13"/>
  <c r="A1455" i="13"/>
  <c r="J1454" i="13"/>
  <c r="D1454" i="13"/>
  <c r="C1454" i="13"/>
  <c r="B1454" i="13"/>
  <c r="A1454" i="13"/>
  <c r="J1453" i="13"/>
  <c r="D1453" i="13"/>
  <c r="C1453" i="13"/>
  <c r="B1453" i="13"/>
  <c r="A1453" i="13"/>
  <c r="J1452" i="13"/>
  <c r="D1452" i="13"/>
  <c r="C1452" i="13"/>
  <c r="B1452" i="13"/>
  <c r="A1452" i="13"/>
  <c r="J1451" i="13"/>
  <c r="D1451" i="13"/>
  <c r="C1451" i="13"/>
  <c r="B1451" i="13"/>
  <c r="A1451" i="13"/>
  <c r="J1450" i="13"/>
  <c r="D1450" i="13"/>
  <c r="C1450" i="13"/>
  <c r="B1450" i="13"/>
  <c r="A1450" i="13"/>
  <c r="J1449" i="13"/>
  <c r="D1449" i="13"/>
  <c r="C1449" i="13"/>
  <c r="B1449" i="13"/>
  <c r="A1449" i="13"/>
  <c r="J1448" i="13"/>
  <c r="D1448" i="13"/>
  <c r="C1448" i="13"/>
  <c r="B1448" i="13"/>
  <c r="A1448" i="13"/>
  <c r="J1447" i="13"/>
  <c r="D1447" i="13"/>
  <c r="C1447" i="13"/>
  <c r="B1447" i="13"/>
  <c r="A1447" i="13"/>
  <c r="J1446" i="13"/>
  <c r="D1446" i="13"/>
  <c r="C1446" i="13"/>
  <c r="B1446" i="13"/>
  <c r="A1446" i="13"/>
  <c r="J1445" i="13"/>
  <c r="D1445" i="13"/>
  <c r="C1445" i="13"/>
  <c r="B1445" i="13"/>
  <c r="A1445" i="13"/>
  <c r="J1444" i="13"/>
  <c r="D1444" i="13"/>
  <c r="C1444" i="13"/>
  <c r="B1444" i="13"/>
  <c r="A1444" i="13"/>
  <c r="J1443" i="13"/>
  <c r="D1443" i="13"/>
  <c r="C1443" i="13"/>
  <c r="B1443" i="13"/>
  <c r="A1443" i="13"/>
  <c r="J1442" i="13"/>
  <c r="D1442" i="13"/>
  <c r="C1442" i="13"/>
  <c r="B1442" i="13"/>
  <c r="A1442" i="13"/>
  <c r="J1441" i="13"/>
  <c r="D1441" i="13"/>
  <c r="C1441" i="13"/>
  <c r="B1441" i="13"/>
  <c r="A1441" i="13"/>
  <c r="J1440" i="13"/>
  <c r="D1440" i="13"/>
  <c r="C1440" i="13"/>
  <c r="B1440" i="13"/>
  <c r="A1440" i="13"/>
  <c r="J1439" i="13"/>
  <c r="D1439" i="13"/>
  <c r="C1439" i="13"/>
  <c r="B1439" i="13"/>
  <c r="A1439" i="13"/>
  <c r="J1438" i="13"/>
  <c r="D1438" i="13"/>
  <c r="C1438" i="13"/>
  <c r="B1438" i="13"/>
  <c r="A1438" i="13"/>
  <c r="J1437" i="13"/>
  <c r="D1437" i="13"/>
  <c r="C1437" i="13"/>
  <c r="B1437" i="13"/>
  <c r="A1437" i="13"/>
  <c r="J1436" i="13"/>
  <c r="D1436" i="13"/>
  <c r="C1436" i="13"/>
  <c r="B1436" i="13"/>
  <c r="A1436" i="13"/>
  <c r="J1435" i="13"/>
  <c r="D1435" i="13"/>
  <c r="C1435" i="13"/>
  <c r="B1435" i="13"/>
  <c r="A1435" i="13"/>
  <c r="J1434" i="13"/>
  <c r="D1434" i="13"/>
  <c r="C1434" i="13"/>
  <c r="B1434" i="13"/>
  <c r="A1434" i="13"/>
  <c r="J1433" i="13"/>
  <c r="D1433" i="13"/>
  <c r="C1433" i="13"/>
  <c r="B1433" i="13"/>
  <c r="A1433" i="13"/>
  <c r="J1432" i="13"/>
  <c r="D1432" i="13"/>
  <c r="C1432" i="13"/>
  <c r="B1432" i="13"/>
  <c r="A1432" i="13"/>
  <c r="J1431" i="13"/>
  <c r="D1431" i="13"/>
  <c r="C1431" i="13"/>
  <c r="B1431" i="13"/>
  <c r="A1431" i="13"/>
  <c r="J1430" i="13"/>
  <c r="D1430" i="13"/>
  <c r="C1430" i="13"/>
  <c r="B1430" i="13"/>
  <c r="A1430" i="13"/>
  <c r="J1429" i="13"/>
  <c r="D1429" i="13"/>
  <c r="C1429" i="13"/>
  <c r="B1429" i="13"/>
  <c r="A1429" i="13"/>
  <c r="J1428" i="13"/>
  <c r="D1428" i="13"/>
  <c r="C1428" i="13"/>
  <c r="B1428" i="13"/>
  <c r="A1428" i="13"/>
  <c r="J1427" i="13"/>
  <c r="D1427" i="13"/>
  <c r="C1427" i="13"/>
  <c r="B1427" i="13"/>
  <c r="A1427" i="13"/>
  <c r="J1426" i="13"/>
  <c r="D1426" i="13"/>
  <c r="C1426" i="13"/>
  <c r="B1426" i="13"/>
  <c r="A1426" i="13"/>
  <c r="J1425" i="13"/>
  <c r="D1425" i="13"/>
  <c r="C1425" i="13"/>
  <c r="B1425" i="13"/>
  <c r="A1425" i="13"/>
  <c r="J1424" i="13"/>
  <c r="D1424" i="13"/>
  <c r="C1424" i="13"/>
  <c r="B1424" i="13"/>
  <c r="A1424" i="13"/>
  <c r="J1423" i="13"/>
  <c r="D1423" i="13"/>
  <c r="C1423" i="13"/>
  <c r="B1423" i="13"/>
  <c r="A1423" i="13"/>
  <c r="J1422" i="13"/>
  <c r="D1422" i="13"/>
  <c r="C1422" i="13"/>
  <c r="B1422" i="13"/>
  <c r="A1422" i="13"/>
  <c r="J1421" i="13"/>
  <c r="D1421" i="13"/>
  <c r="C1421" i="13"/>
  <c r="B1421" i="13"/>
  <c r="A1421" i="13"/>
  <c r="J1420" i="13"/>
  <c r="D1420" i="13"/>
  <c r="C1420" i="13"/>
  <c r="B1420" i="13"/>
  <c r="A1420" i="13"/>
  <c r="J1419" i="13"/>
  <c r="D1419" i="13"/>
  <c r="C1419" i="13"/>
  <c r="B1419" i="13"/>
  <c r="A1419" i="13"/>
  <c r="J1418" i="13"/>
  <c r="D1418" i="13"/>
  <c r="C1418" i="13"/>
  <c r="B1418" i="13"/>
  <c r="A1418" i="13"/>
  <c r="J1417" i="13"/>
  <c r="D1417" i="13"/>
  <c r="C1417" i="13"/>
  <c r="B1417" i="13"/>
  <c r="A1417" i="13"/>
  <c r="J1416" i="13"/>
  <c r="D1416" i="13"/>
  <c r="C1416" i="13"/>
  <c r="B1416" i="13"/>
  <c r="A1416" i="13"/>
  <c r="J1415" i="13"/>
  <c r="D1415" i="13"/>
  <c r="C1415" i="13"/>
  <c r="B1415" i="13"/>
  <c r="A1415" i="13"/>
  <c r="J1414" i="13"/>
  <c r="D1414" i="13"/>
  <c r="C1414" i="13"/>
  <c r="B1414" i="13"/>
  <c r="A1414" i="13"/>
  <c r="J1413" i="13"/>
  <c r="D1413" i="13"/>
  <c r="C1413" i="13"/>
  <c r="B1413" i="13"/>
  <c r="A1413" i="13"/>
  <c r="J1412" i="13"/>
  <c r="D1412" i="13"/>
  <c r="C1412" i="13"/>
  <c r="B1412" i="13"/>
  <c r="A1412" i="13"/>
  <c r="J1411" i="13"/>
  <c r="D1411" i="13"/>
  <c r="C1411" i="13"/>
  <c r="B1411" i="13"/>
  <c r="A1411" i="13"/>
  <c r="J1410" i="13"/>
  <c r="D1410" i="13"/>
  <c r="C1410" i="13"/>
  <c r="B1410" i="13"/>
  <c r="A1410" i="13"/>
  <c r="J1409" i="13"/>
  <c r="D1409" i="13"/>
  <c r="C1409" i="13"/>
  <c r="B1409" i="13"/>
  <c r="A1409" i="13"/>
  <c r="J1408" i="13"/>
  <c r="D1408" i="13"/>
  <c r="C1408" i="13"/>
  <c r="B1408" i="13"/>
  <c r="A1408" i="13"/>
  <c r="J1407" i="13"/>
  <c r="D1407" i="13"/>
  <c r="C1407" i="13"/>
  <c r="B1407" i="13"/>
  <c r="A1407" i="13"/>
  <c r="J1406" i="13"/>
  <c r="D1406" i="13"/>
  <c r="C1406" i="13"/>
  <c r="B1406" i="13"/>
  <c r="A1406" i="13"/>
  <c r="J1405" i="13"/>
  <c r="D1405" i="13"/>
  <c r="C1405" i="13"/>
  <c r="B1405" i="13"/>
  <c r="A1405" i="13"/>
  <c r="J1404" i="13"/>
  <c r="D1404" i="13"/>
  <c r="C1404" i="13"/>
  <c r="B1404" i="13"/>
  <c r="A1404" i="13"/>
  <c r="J1403" i="13"/>
  <c r="D1403" i="13"/>
  <c r="C1403" i="13"/>
  <c r="B1403" i="13"/>
  <c r="A1403" i="13"/>
  <c r="J1402" i="13"/>
  <c r="D1402" i="13"/>
  <c r="C1402" i="13"/>
  <c r="B1402" i="13"/>
  <c r="A1402" i="13"/>
  <c r="J1401" i="13"/>
  <c r="D1401" i="13"/>
  <c r="C1401" i="13"/>
  <c r="B1401" i="13"/>
  <c r="A1401" i="13"/>
  <c r="J1400" i="13"/>
  <c r="D1400" i="13"/>
  <c r="C1400" i="13"/>
  <c r="B1400" i="13"/>
  <c r="A1400" i="13"/>
  <c r="J1399" i="13"/>
  <c r="D1399" i="13"/>
  <c r="C1399" i="13"/>
  <c r="B1399" i="13"/>
  <c r="A1399" i="13"/>
  <c r="J1398" i="13"/>
  <c r="D1398" i="13"/>
  <c r="C1398" i="13"/>
  <c r="B1398" i="13"/>
  <c r="A1398" i="13"/>
  <c r="J1397" i="13"/>
  <c r="D1397" i="13"/>
  <c r="C1397" i="13"/>
  <c r="B1397" i="13"/>
  <c r="A1397" i="13"/>
  <c r="J1396" i="13"/>
  <c r="D1396" i="13"/>
  <c r="C1396" i="13"/>
  <c r="B1396" i="13"/>
  <c r="A1396" i="13"/>
  <c r="J1395" i="13"/>
  <c r="D1395" i="13"/>
  <c r="C1395" i="13"/>
  <c r="B1395" i="13"/>
  <c r="A1395" i="13"/>
  <c r="J1394" i="13"/>
  <c r="D1394" i="13"/>
  <c r="C1394" i="13"/>
  <c r="B1394" i="13"/>
  <c r="A1394" i="13"/>
  <c r="J1393" i="13"/>
  <c r="D1393" i="13"/>
  <c r="C1393" i="13"/>
  <c r="B1393" i="13"/>
  <c r="A1393" i="13"/>
  <c r="J1392" i="13"/>
  <c r="D1392" i="13"/>
  <c r="C1392" i="13"/>
  <c r="B1392" i="13"/>
  <c r="A1392" i="13"/>
  <c r="J1391" i="13"/>
  <c r="D1391" i="13"/>
  <c r="C1391" i="13"/>
  <c r="B1391" i="13"/>
  <c r="A1391" i="13"/>
  <c r="J1390" i="13"/>
  <c r="D1390" i="13"/>
  <c r="C1390" i="13"/>
  <c r="B1390" i="13"/>
  <c r="A1390" i="13"/>
  <c r="J1389" i="13"/>
  <c r="D1389" i="13"/>
  <c r="C1389" i="13"/>
  <c r="B1389" i="13"/>
  <c r="A1389" i="13"/>
  <c r="J1388" i="13"/>
  <c r="D1388" i="13"/>
  <c r="C1388" i="13"/>
  <c r="B1388" i="13"/>
  <c r="A1388" i="13"/>
  <c r="J1387" i="13"/>
  <c r="D1387" i="13"/>
  <c r="C1387" i="13"/>
  <c r="B1387" i="13"/>
  <c r="A1387" i="13"/>
  <c r="J1386" i="13"/>
  <c r="D1386" i="13"/>
  <c r="C1386" i="13"/>
  <c r="B1386" i="13"/>
  <c r="A1386" i="13"/>
  <c r="J1385" i="13"/>
  <c r="D1385" i="13"/>
  <c r="C1385" i="13"/>
  <c r="B1385" i="13"/>
  <c r="A1385" i="13"/>
  <c r="J1384" i="13"/>
  <c r="D1384" i="13"/>
  <c r="C1384" i="13"/>
  <c r="B1384" i="13"/>
  <c r="A1384" i="13"/>
  <c r="J1383" i="13"/>
  <c r="D1383" i="13"/>
  <c r="C1383" i="13"/>
  <c r="B1383" i="13"/>
  <c r="A1383" i="13"/>
  <c r="J1382" i="13"/>
  <c r="D1382" i="13"/>
  <c r="C1382" i="13"/>
  <c r="B1382" i="13"/>
  <c r="A1382" i="13"/>
  <c r="J1381" i="13"/>
  <c r="D1381" i="13"/>
  <c r="C1381" i="13"/>
  <c r="B1381" i="13"/>
  <c r="A1381" i="13"/>
  <c r="J1380" i="13"/>
  <c r="D1380" i="13"/>
  <c r="C1380" i="13"/>
  <c r="B1380" i="13"/>
  <c r="A1380" i="13"/>
  <c r="J1379" i="13"/>
  <c r="D1379" i="13"/>
  <c r="C1379" i="13"/>
  <c r="B1379" i="13"/>
  <c r="A1379" i="13"/>
  <c r="J1378" i="13"/>
  <c r="D1378" i="13"/>
  <c r="C1378" i="13"/>
  <c r="B1378" i="13"/>
  <c r="A1378" i="13"/>
  <c r="J1377" i="13"/>
  <c r="D1377" i="13"/>
  <c r="C1377" i="13"/>
  <c r="B1377" i="13"/>
  <c r="A1377" i="13"/>
  <c r="J1376" i="13"/>
  <c r="D1376" i="13"/>
  <c r="C1376" i="13"/>
  <c r="B1376" i="13"/>
  <c r="A1376" i="13"/>
  <c r="J1375" i="13"/>
  <c r="D1375" i="13"/>
  <c r="C1375" i="13"/>
  <c r="B1375" i="13"/>
  <c r="A1375" i="13"/>
  <c r="J1374" i="13"/>
  <c r="D1374" i="13"/>
  <c r="C1374" i="13"/>
  <c r="B1374" i="13"/>
  <c r="A1374" i="13"/>
  <c r="J1373" i="13"/>
  <c r="D1373" i="13"/>
  <c r="C1373" i="13"/>
  <c r="B1373" i="13"/>
  <c r="A1373" i="13"/>
  <c r="J1372" i="13"/>
  <c r="D1372" i="13"/>
  <c r="C1372" i="13"/>
  <c r="B1372" i="13"/>
  <c r="A1372" i="13"/>
  <c r="J1371" i="13"/>
  <c r="D1371" i="13"/>
  <c r="C1371" i="13"/>
  <c r="B1371" i="13"/>
  <c r="A1371" i="13"/>
  <c r="J1370" i="13"/>
  <c r="D1370" i="13"/>
  <c r="C1370" i="13"/>
  <c r="B1370" i="13"/>
  <c r="A1370" i="13"/>
  <c r="J1369" i="13"/>
  <c r="D1369" i="13"/>
  <c r="C1369" i="13"/>
  <c r="B1369" i="13"/>
  <c r="A1369" i="13"/>
  <c r="J1368" i="13"/>
  <c r="D1368" i="13"/>
  <c r="C1368" i="13"/>
  <c r="B1368" i="13"/>
  <c r="A1368" i="13"/>
  <c r="J1367" i="13"/>
  <c r="D1367" i="13"/>
  <c r="C1367" i="13"/>
  <c r="B1367" i="13"/>
  <c r="A1367" i="13"/>
  <c r="J1366" i="13"/>
  <c r="D1366" i="13"/>
  <c r="C1366" i="13"/>
  <c r="B1366" i="13"/>
  <c r="A1366" i="13"/>
  <c r="J1365" i="13"/>
  <c r="D1365" i="13"/>
  <c r="C1365" i="13"/>
  <c r="B1365" i="13"/>
  <c r="A1365" i="13"/>
  <c r="J1364" i="13"/>
  <c r="D1364" i="13"/>
  <c r="C1364" i="13"/>
  <c r="B1364" i="13"/>
  <c r="A1364" i="13"/>
  <c r="J1363" i="13"/>
  <c r="D1363" i="13"/>
  <c r="C1363" i="13"/>
  <c r="B1363" i="13"/>
  <c r="A1363" i="13"/>
  <c r="J1362" i="13"/>
  <c r="D1362" i="13"/>
  <c r="C1362" i="13"/>
  <c r="B1362" i="13"/>
  <c r="A1362" i="13"/>
  <c r="J1361" i="13"/>
  <c r="D1361" i="13"/>
  <c r="C1361" i="13"/>
  <c r="B1361" i="13"/>
  <c r="A1361" i="13"/>
  <c r="J1360" i="13"/>
  <c r="D1360" i="13"/>
  <c r="C1360" i="13"/>
  <c r="B1360" i="13"/>
  <c r="A1360" i="13"/>
  <c r="J1359" i="13"/>
  <c r="D1359" i="13"/>
  <c r="C1359" i="13"/>
  <c r="B1359" i="13"/>
  <c r="A1359" i="13"/>
  <c r="J1358" i="13"/>
  <c r="D1358" i="13"/>
  <c r="C1358" i="13"/>
  <c r="B1358" i="13"/>
  <c r="A1358" i="13"/>
  <c r="J1357" i="13"/>
  <c r="D1357" i="13"/>
  <c r="C1357" i="13"/>
  <c r="B1357" i="13"/>
  <c r="A1357" i="13"/>
  <c r="J1356" i="13"/>
  <c r="D1356" i="13"/>
  <c r="C1356" i="13"/>
  <c r="B1356" i="13"/>
  <c r="A1356" i="13"/>
  <c r="J1355" i="13"/>
  <c r="D1355" i="13"/>
  <c r="C1355" i="13"/>
  <c r="B1355" i="13"/>
  <c r="A1355" i="13"/>
  <c r="J1354" i="13"/>
  <c r="D1354" i="13"/>
  <c r="C1354" i="13"/>
  <c r="B1354" i="13"/>
  <c r="A1354" i="13"/>
  <c r="J1353" i="13"/>
  <c r="D1353" i="13"/>
  <c r="C1353" i="13"/>
  <c r="B1353" i="13"/>
  <c r="A1353" i="13"/>
  <c r="J1352" i="13"/>
  <c r="D1352" i="13"/>
  <c r="C1352" i="13"/>
  <c r="B1352" i="13"/>
  <c r="A1352" i="13"/>
  <c r="J1351" i="13"/>
  <c r="D1351" i="13"/>
  <c r="C1351" i="13"/>
  <c r="B1351" i="13"/>
  <c r="A1351" i="13"/>
  <c r="J1350" i="13"/>
  <c r="D1350" i="13"/>
  <c r="C1350" i="13"/>
  <c r="B1350" i="13"/>
  <c r="A1350" i="13"/>
  <c r="J1349" i="13"/>
  <c r="D1349" i="13"/>
  <c r="C1349" i="13"/>
  <c r="B1349" i="13"/>
  <c r="A1349" i="13"/>
  <c r="J1348" i="13"/>
  <c r="D1348" i="13"/>
  <c r="C1348" i="13"/>
  <c r="B1348" i="13"/>
  <c r="A1348" i="13"/>
  <c r="J1347" i="13"/>
  <c r="D1347" i="13"/>
  <c r="C1347" i="13"/>
  <c r="B1347" i="13"/>
  <c r="A1347" i="13"/>
  <c r="J1346" i="13"/>
  <c r="D1346" i="13"/>
  <c r="C1346" i="13"/>
  <c r="B1346" i="13"/>
  <c r="A1346" i="13"/>
  <c r="J1345" i="13"/>
  <c r="D1345" i="13"/>
  <c r="C1345" i="13"/>
  <c r="B1345" i="13"/>
  <c r="A1345" i="13"/>
  <c r="J1344" i="13"/>
  <c r="D1344" i="13"/>
  <c r="C1344" i="13"/>
  <c r="B1344" i="13"/>
  <c r="A1344" i="13"/>
  <c r="J1343" i="13"/>
  <c r="D1343" i="13"/>
  <c r="C1343" i="13"/>
  <c r="B1343" i="13"/>
  <c r="A1343" i="13"/>
  <c r="J1342" i="13"/>
  <c r="D1342" i="13"/>
  <c r="C1342" i="13"/>
  <c r="B1342" i="13"/>
  <c r="A1342" i="13"/>
  <c r="J1341" i="13"/>
  <c r="D1341" i="13"/>
  <c r="C1341" i="13"/>
  <c r="B1341" i="13"/>
  <c r="A1341" i="13"/>
  <c r="J1340" i="13"/>
  <c r="D1340" i="13"/>
  <c r="C1340" i="13"/>
  <c r="B1340" i="13"/>
  <c r="A1340" i="13"/>
  <c r="J1339" i="13"/>
  <c r="D1339" i="13"/>
  <c r="C1339" i="13"/>
  <c r="B1339" i="13"/>
  <c r="A1339" i="13"/>
  <c r="J1338" i="13"/>
  <c r="D1338" i="13"/>
  <c r="C1338" i="13"/>
  <c r="B1338" i="13"/>
  <c r="A1338" i="13"/>
  <c r="J1337" i="13"/>
  <c r="D1337" i="13"/>
  <c r="C1337" i="13"/>
  <c r="B1337" i="13"/>
  <c r="A1337" i="13"/>
  <c r="J1336" i="13"/>
  <c r="D1336" i="13"/>
  <c r="C1336" i="13"/>
  <c r="B1336" i="13"/>
  <c r="A1336" i="13"/>
  <c r="J1335" i="13"/>
  <c r="D1335" i="13"/>
  <c r="C1335" i="13"/>
  <c r="B1335" i="13"/>
  <c r="A1335" i="13"/>
  <c r="J1334" i="13"/>
  <c r="D1334" i="13"/>
  <c r="C1334" i="13"/>
  <c r="B1334" i="13"/>
  <c r="A1334" i="13"/>
  <c r="J1333" i="13"/>
  <c r="D1333" i="13"/>
  <c r="C1333" i="13"/>
  <c r="B1333" i="13"/>
  <c r="A1333" i="13"/>
  <c r="J1332" i="13"/>
  <c r="D1332" i="13"/>
  <c r="C1332" i="13"/>
  <c r="B1332" i="13"/>
  <c r="A1332" i="13"/>
  <c r="J1331" i="13"/>
  <c r="D1331" i="13"/>
  <c r="C1331" i="13"/>
  <c r="B1331" i="13"/>
  <c r="A1331" i="13"/>
  <c r="J1330" i="13"/>
  <c r="D1330" i="13"/>
  <c r="C1330" i="13"/>
  <c r="B1330" i="13"/>
  <c r="A1330" i="13"/>
  <c r="J1329" i="13"/>
  <c r="D1329" i="13"/>
  <c r="C1329" i="13"/>
  <c r="B1329" i="13"/>
  <c r="A1329" i="13"/>
  <c r="J1328" i="13"/>
  <c r="D1328" i="13"/>
  <c r="C1328" i="13"/>
  <c r="B1328" i="13"/>
  <c r="A1328" i="13"/>
  <c r="J1327" i="13"/>
  <c r="D1327" i="13"/>
  <c r="C1327" i="13"/>
  <c r="B1327" i="13"/>
  <c r="A1327" i="13"/>
  <c r="J1326" i="13"/>
  <c r="D1326" i="13"/>
  <c r="C1326" i="13"/>
  <c r="B1326" i="13"/>
  <c r="A1326" i="13"/>
  <c r="J1325" i="13"/>
  <c r="D1325" i="13"/>
  <c r="C1325" i="13"/>
  <c r="B1325" i="13"/>
  <c r="A1325" i="13"/>
  <c r="J1324" i="13"/>
  <c r="D1324" i="13"/>
  <c r="C1324" i="13"/>
  <c r="B1324" i="13"/>
  <c r="A1324" i="13"/>
  <c r="J1323" i="13"/>
  <c r="D1323" i="13"/>
  <c r="C1323" i="13"/>
  <c r="B1323" i="13"/>
  <c r="A1323" i="13"/>
  <c r="J1322" i="13"/>
  <c r="D1322" i="13"/>
  <c r="C1322" i="13"/>
  <c r="B1322" i="13"/>
  <c r="A1322" i="13"/>
  <c r="J1321" i="13"/>
  <c r="D1321" i="13"/>
  <c r="C1321" i="13"/>
  <c r="B1321" i="13"/>
  <c r="A1321" i="13"/>
  <c r="J1320" i="13"/>
  <c r="D1320" i="13"/>
  <c r="C1320" i="13"/>
  <c r="B1320" i="13"/>
  <c r="A1320" i="13"/>
  <c r="J1319" i="13"/>
  <c r="D1319" i="13"/>
  <c r="C1319" i="13"/>
  <c r="B1319" i="13"/>
  <c r="A1319" i="13"/>
  <c r="J1318" i="13"/>
  <c r="D1318" i="13"/>
  <c r="C1318" i="13"/>
  <c r="B1318" i="13"/>
  <c r="A1318" i="13"/>
  <c r="J1317" i="13"/>
  <c r="D1317" i="13"/>
  <c r="C1317" i="13"/>
  <c r="B1317" i="13"/>
  <c r="A1317" i="13"/>
  <c r="J1316" i="13"/>
  <c r="D1316" i="13"/>
  <c r="C1316" i="13"/>
  <c r="B1316" i="13"/>
  <c r="A1316" i="13"/>
  <c r="J1315" i="13"/>
  <c r="D1315" i="13"/>
  <c r="C1315" i="13"/>
  <c r="B1315" i="13"/>
  <c r="A1315" i="13"/>
  <c r="J1314" i="13"/>
  <c r="D1314" i="13"/>
  <c r="C1314" i="13"/>
  <c r="B1314" i="13"/>
  <c r="A1314" i="13"/>
  <c r="J1313" i="13"/>
  <c r="D1313" i="13"/>
  <c r="C1313" i="13"/>
  <c r="B1313" i="13"/>
  <c r="A1313" i="13"/>
  <c r="J1312" i="13"/>
  <c r="D1312" i="13"/>
  <c r="C1312" i="13"/>
  <c r="B1312" i="13"/>
  <c r="A1312" i="13"/>
  <c r="J1311" i="13"/>
  <c r="D1311" i="13"/>
  <c r="C1311" i="13"/>
  <c r="B1311" i="13"/>
  <c r="A1311" i="13"/>
  <c r="J1310" i="13"/>
  <c r="D1310" i="13"/>
  <c r="C1310" i="13"/>
  <c r="B1310" i="13"/>
  <c r="A1310" i="13"/>
  <c r="J1309" i="13"/>
  <c r="D1309" i="13"/>
  <c r="C1309" i="13"/>
  <c r="B1309" i="13"/>
  <c r="A1309" i="13"/>
  <c r="J1308" i="13"/>
  <c r="D1308" i="13"/>
  <c r="C1308" i="13"/>
  <c r="B1308" i="13"/>
  <c r="A1308" i="13"/>
  <c r="J1307" i="13"/>
  <c r="D1307" i="13"/>
  <c r="C1307" i="13"/>
  <c r="B1307" i="13"/>
  <c r="A1307" i="13"/>
  <c r="J1306" i="13"/>
  <c r="D1306" i="13"/>
  <c r="C1306" i="13"/>
  <c r="B1306" i="13"/>
  <c r="A1306" i="13"/>
  <c r="J1305" i="13"/>
  <c r="D1305" i="13"/>
  <c r="C1305" i="13"/>
  <c r="B1305" i="13"/>
  <c r="A1305" i="13"/>
  <c r="J1304" i="13"/>
  <c r="D1304" i="13"/>
  <c r="C1304" i="13"/>
  <c r="B1304" i="13"/>
  <c r="A1304" i="13"/>
  <c r="J1303" i="13"/>
  <c r="D1303" i="13"/>
  <c r="C1303" i="13"/>
  <c r="B1303" i="13"/>
  <c r="A1303" i="13"/>
  <c r="J1302" i="13"/>
  <c r="D1302" i="13"/>
  <c r="C1302" i="13"/>
  <c r="B1302" i="13"/>
  <c r="A1302" i="13"/>
  <c r="J1301" i="13"/>
  <c r="D1301" i="13"/>
  <c r="C1301" i="13"/>
  <c r="B1301" i="13"/>
  <c r="A1301" i="13"/>
  <c r="J1300" i="13"/>
  <c r="D1300" i="13"/>
  <c r="C1300" i="13"/>
  <c r="B1300" i="13"/>
  <c r="A1300" i="13"/>
  <c r="J1299" i="13"/>
  <c r="D1299" i="13"/>
  <c r="C1299" i="13"/>
  <c r="B1299" i="13"/>
  <c r="A1299" i="13"/>
  <c r="J1298" i="13"/>
  <c r="D1298" i="13"/>
  <c r="C1298" i="13"/>
  <c r="B1298" i="13"/>
  <c r="A1298" i="13"/>
  <c r="J1297" i="13"/>
  <c r="D1297" i="13"/>
  <c r="C1297" i="13"/>
  <c r="B1297" i="13"/>
  <c r="A1297" i="13"/>
  <c r="J1296" i="13"/>
  <c r="D1296" i="13"/>
  <c r="C1296" i="13"/>
  <c r="B1296" i="13"/>
  <c r="A1296" i="13"/>
  <c r="J1295" i="13"/>
  <c r="D1295" i="13"/>
  <c r="C1295" i="13"/>
  <c r="B1295" i="13"/>
  <c r="A1295" i="13"/>
  <c r="J1294" i="13"/>
  <c r="D1294" i="13"/>
  <c r="C1294" i="13"/>
  <c r="B1294" i="13"/>
  <c r="A1294" i="13"/>
  <c r="J1293" i="13"/>
  <c r="D1293" i="13"/>
  <c r="C1293" i="13"/>
  <c r="B1293" i="13"/>
  <c r="A1293" i="13"/>
  <c r="J1292" i="13"/>
  <c r="D1292" i="13"/>
  <c r="C1292" i="13"/>
  <c r="B1292" i="13"/>
  <c r="A1292" i="13"/>
  <c r="J1291" i="13"/>
  <c r="D1291" i="13"/>
  <c r="C1291" i="13"/>
  <c r="B1291" i="13"/>
  <c r="A1291" i="13"/>
  <c r="J1290" i="13"/>
  <c r="D1290" i="13"/>
  <c r="C1290" i="13"/>
  <c r="B1290" i="13"/>
  <c r="A1290" i="13"/>
  <c r="J1289" i="13"/>
  <c r="D1289" i="13"/>
  <c r="C1289" i="13"/>
  <c r="B1289" i="13"/>
  <c r="A1289" i="13"/>
  <c r="J1288" i="13"/>
  <c r="D1288" i="13"/>
  <c r="C1288" i="13"/>
  <c r="B1288" i="13"/>
  <c r="A1288" i="13"/>
  <c r="J1287" i="13"/>
  <c r="D1287" i="13"/>
  <c r="C1287" i="13"/>
  <c r="B1287" i="13"/>
  <c r="A1287" i="13"/>
  <c r="J1286" i="13"/>
  <c r="D1286" i="13"/>
  <c r="C1286" i="13"/>
  <c r="B1286" i="13"/>
  <c r="A1286" i="13"/>
  <c r="J1285" i="13"/>
  <c r="D1285" i="13"/>
  <c r="C1285" i="13"/>
  <c r="B1285" i="13"/>
  <c r="A1285" i="13"/>
  <c r="J1284" i="13"/>
  <c r="D1284" i="13"/>
  <c r="C1284" i="13"/>
  <c r="B1284" i="13"/>
  <c r="A1284" i="13"/>
  <c r="J1283" i="13"/>
  <c r="D1283" i="13"/>
  <c r="C1283" i="13"/>
  <c r="B1283" i="13"/>
  <c r="A1283" i="13"/>
  <c r="J1282" i="13"/>
  <c r="D1282" i="13"/>
  <c r="C1282" i="13"/>
  <c r="B1282" i="13"/>
  <c r="A1282" i="13"/>
  <c r="J1281" i="13"/>
  <c r="D1281" i="13"/>
  <c r="C1281" i="13"/>
  <c r="B1281" i="13"/>
  <c r="A1281" i="13"/>
  <c r="J1280" i="13"/>
  <c r="D1280" i="13"/>
  <c r="C1280" i="13"/>
  <c r="B1280" i="13"/>
  <c r="A1280" i="13"/>
  <c r="J1279" i="13"/>
  <c r="D1279" i="13"/>
  <c r="C1279" i="13"/>
  <c r="B1279" i="13"/>
  <c r="A1279" i="13"/>
  <c r="J1278" i="13"/>
  <c r="D1278" i="13"/>
  <c r="C1278" i="13"/>
  <c r="B1278" i="13"/>
  <c r="A1278" i="13"/>
  <c r="J1277" i="13"/>
  <c r="D1277" i="13"/>
  <c r="C1277" i="13"/>
  <c r="B1277" i="13"/>
  <c r="A1277" i="13"/>
  <c r="J1276" i="13"/>
  <c r="D1276" i="13"/>
  <c r="C1276" i="13"/>
  <c r="B1276" i="13"/>
  <c r="A1276" i="13"/>
  <c r="J1275" i="13"/>
  <c r="D1275" i="13"/>
  <c r="C1275" i="13"/>
  <c r="B1275" i="13"/>
  <c r="A1275" i="13"/>
  <c r="J1274" i="13"/>
  <c r="D1274" i="13"/>
  <c r="C1274" i="13"/>
  <c r="B1274" i="13"/>
  <c r="A1274" i="13"/>
  <c r="J1273" i="13"/>
  <c r="D1273" i="13"/>
  <c r="C1273" i="13"/>
  <c r="B1273" i="13"/>
  <c r="A1273" i="13"/>
  <c r="J1272" i="13"/>
  <c r="D1272" i="13"/>
  <c r="C1272" i="13"/>
  <c r="B1272" i="13"/>
  <c r="A1272" i="13"/>
  <c r="J1271" i="13"/>
  <c r="D1271" i="13"/>
  <c r="C1271" i="13"/>
  <c r="B1271" i="13"/>
  <c r="A1271" i="13"/>
  <c r="J1270" i="13"/>
  <c r="D1270" i="13"/>
  <c r="C1270" i="13"/>
  <c r="B1270" i="13"/>
  <c r="A1270" i="13"/>
  <c r="J1269" i="13"/>
  <c r="D1269" i="13"/>
  <c r="C1269" i="13"/>
  <c r="B1269" i="13"/>
  <c r="A1269" i="13"/>
  <c r="J1268" i="13"/>
  <c r="D1268" i="13"/>
  <c r="C1268" i="13"/>
  <c r="B1268" i="13"/>
  <c r="A1268" i="13"/>
  <c r="J1267" i="13"/>
  <c r="D1267" i="13"/>
  <c r="C1267" i="13"/>
  <c r="B1267" i="13"/>
  <c r="A1267" i="13"/>
  <c r="J1266" i="13"/>
  <c r="D1266" i="13"/>
  <c r="C1266" i="13"/>
  <c r="B1266" i="13"/>
  <c r="A1266" i="13"/>
  <c r="J1265" i="13"/>
  <c r="D1265" i="13"/>
  <c r="C1265" i="13"/>
  <c r="B1265" i="13"/>
  <c r="A1265" i="13"/>
  <c r="J1264" i="13"/>
  <c r="D1264" i="13"/>
  <c r="C1264" i="13"/>
  <c r="B1264" i="13"/>
  <c r="A1264" i="13"/>
  <c r="J1263" i="13"/>
  <c r="D1263" i="13"/>
  <c r="C1263" i="13"/>
  <c r="B1263" i="13"/>
  <c r="A1263" i="13"/>
  <c r="J1262" i="13"/>
  <c r="D1262" i="13"/>
  <c r="C1262" i="13"/>
  <c r="B1262" i="13"/>
  <c r="A1262" i="13"/>
  <c r="J1261" i="13"/>
  <c r="D1261" i="13"/>
  <c r="C1261" i="13"/>
  <c r="B1261" i="13"/>
  <c r="A1261" i="13"/>
  <c r="J1260" i="13"/>
  <c r="D1260" i="13"/>
  <c r="C1260" i="13"/>
  <c r="B1260" i="13"/>
  <c r="A1260" i="13"/>
  <c r="J1259" i="13"/>
  <c r="D1259" i="13"/>
  <c r="C1259" i="13"/>
  <c r="B1259" i="13"/>
  <c r="A1259" i="13"/>
  <c r="J1258" i="13"/>
  <c r="D1258" i="13"/>
  <c r="C1258" i="13"/>
  <c r="B1258" i="13"/>
  <c r="A1258" i="13"/>
  <c r="J1257" i="13"/>
  <c r="D1257" i="13"/>
  <c r="C1257" i="13"/>
  <c r="B1257" i="13"/>
  <c r="A1257" i="13"/>
  <c r="J1256" i="13"/>
  <c r="D1256" i="13"/>
  <c r="C1256" i="13"/>
  <c r="B1256" i="13"/>
  <c r="A1256" i="13"/>
  <c r="J1255" i="13"/>
  <c r="D1255" i="13"/>
  <c r="C1255" i="13"/>
  <c r="B1255" i="13"/>
  <c r="A1255" i="13"/>
  <c r="J1254" i="13"/>
  <c r="D1254" i="13"/>
  <c r="C1254" i="13"/>
  <c r="B1254" i="13"/>
  <c r="A1254" i="13"/>
  <c r="J1253" i="13"/>
  <c r="D1253" i="13"/>
  <c r="C1253" i="13"/>
  <c r="B1253" i="13"/>
  <c r="A1253" i="13"/>
  <c r="J1252" i="13"/>
  <c r="D1252" i="13"/>
  <c r="C1252" i="13"/>
  <c r="B1252" i="13"/>
  <c r="A1252" i="13"/>
  <c r="J1251" i="13"/>
  <c r="D1251" i="13"/>
  <c r="C1251" i="13"/>
  <c r="B1251" i="13"/>
  <c r="A1251" i="13"/>
  <c r="J1250" i="13"/>
  <c r="D1250" i="13"/>
  <c r="C1250" i="13"/>
  <c r="B1250" i="13"/>
  <c r="A1250" i="13"/>
  <c r="J1249" i="13"/>
  <c r="D1249" i="13"/>
  <c r="C1249" i="13"/>
  <c r="B1249" i="13"/>
  <c r="A1249" i="13"/>
  <c r="J1248" i="13"/>
  <c r="D1248" i="13"/>
  <c r="C1248" i="13"/>
  <c r="B1248" i="13"/>
  <c r="A1248" i="13"/>
  <c r="J1247" i="13"/>
  <c r="D1247" i="13"/>
  <c r="C1247" i="13"/>
  <c r="B1247" i="13"/>
  <c r="A1247" i="13"/>
  <c r="J1246" i="13"/>
  <c r="D1246" i="13"/>
  <c r="C1246" i="13"/>
  <c r="B1246" i="13"/>
  <c r="A1246" i="13"/>
  <c r="J1245" i="13"/>
  <c r="D1245" i="13"/>
  <c r="C1245" i="13"/>
  <c r="B1245" i="13"/>
  <c r="A1245" i="13"/>
  <c r="J1244" i="13"/>
  <c r="D1244" i="13"/>
  <c r="C1244" i="13"/>
  <c r="B1244" i="13"/>
  <c r="A1244" i="13"/>
  <c r="J1243" i="13"/>
  <c r="D1243" i="13"/>
  <c r="C1243" i="13"/>
  <c r="B1243" i="13"/>
  <c r="A1243" i="13"/>
  <c r="J1242" i="13"/>
  <c r="D1242" i="13"/>
  <c r="C1242" i="13"/>
  <c r="B1242" i="13"/>
  <c r="A1242" i="13"/>
  <c r="J1241" i="13"/>
  <c r="D1241" i="13"/>
  <c r="C1241" i="13"/>
  <c r="B1241" i="13"/>
  <c r="A1241" i="13"/>
  <c r="J1240" i="13"/>
  <c r="D1240" i="13"/>
  <c r="C1240" i="13"/>
  <c r="B1240" i="13"/>
  <c r="A1240" i="13"/>
  <c r="J1239" i="13"/>
  <c r="D1239" i="13"/>
  <c r="C1239" i="13"/>
  <c r="B1239" i="13"/>
  <c r="A1239" i="13"/>
  <c r="J1238" i="13"/>
  <c r="D1238" i="13"/>
  <c r="C1238" i="13"/>
  <c r="B1238" i="13"/>
  <c r="A1238" i="13"/>
  <c r="J1237" i="13"/>
  <c r="D1237" i="13"/>
  <c r="C1237" i="13"/>
  <c r="B1237" i="13"/>
  <c r="A1237" i="13"/>
  <c r="J1236" i="13"/>
  <c r="D1236" i="13"/>
  <c r="C1236" i="13"/>
  <c r="B1236" i="13"/>
  <c r="A1236" i="13"/>
  <c r="J1235" i="13"/>
  <c r="D1235" i="13"/>
  <c r="C1235" i="13"/>
  <c r="B1235" i="13"/>
  <c r="A1235" i="13"/>
  <c r="J1234" i="13"/>
  <c r="D1234" i="13"/>
  <c r="C1234" i="13"/>
  <c r="B1234" i="13"/>
  <c r="A1234" i="13"/>
  <c r="J1233" i="13"/>
  <c r="D1233" i="13"/>
  <c r="C1233" i="13"/>
  <c r="B1233" i="13"/>
  <c r="A1233" i="13"/>
  <c r="J1232" i="13"/>
  <c r="D1232" i="13"/>
  <c r="C1232" i="13"/>
  <c r="B1232" i="13"/>
  <c r="A1232" i="13"/>
  <c r="J1231" i="13"/>
  <c r="D1231" i="13"/>
  <c r="C1231" i="13"/>
  <c r="B1231" i="13"/>
  <c r="A1231" i="13"/>
  <c r="J1230" i="13"/>
  <c r="D1230" i="13"/>
  <c r="C1230" i="13"/>
  <c r="B1230" i="13"/>
  <c r="A1230" i="13"/>
  <c r="J1229" i="13"/>
  <c r="D1229" i="13"/>
  <c r="C1229" i="13"/>
  <c r="B1229" i="13"/>
  <c r="A1229" i="13"/>
  <c r="J1228" i="13"/>
  <c r="D1228" i="13"/>
  <c r="C1228" i="13"/>
  <c r="B1228" i="13"/>
  <c r="A1228" i="13"/>
  <c r="J1227" i="13"/>
  <c r="D1227" i="13"/>
  <c r="C1227" i="13"/>
  <c r="B1227" i="13"/>
  <c r="A1227" i="13"/>
  <c r="J1226" i="13"/>
  <c r="D1226" i="13"/>
  <c r="C1226" i="13"/>
  <c r="B1226" i="13"/>
  <c r="A1226" i="13"/>
  <c r="J1225" i="13"/>
  <c r="D1225" i="13"/>
  <c r="C1225" i="13"/>
  <c r="B1225" i="13"/>
  <c r="A1225" i="13"/>
  <c r="J1224" i="13"/>
  <c r="D1224" i="13"/>
  <c r="C1224" i="13"/>
  <c r="B1224" i="13"/>
  <c r="A1224" i="13"/>
  <c r="J1223" i="13"/>
  <c r="D1223" i="13"/>
  <c r="C1223" i="13"/>
  <c r="B1223" i="13"/>
  <c r="A1223" i="13"/>
  <c r="J1222" i="13"/>
  <c r="D1222" i="13"/>
  <c r="C1222" i="13"/>
  <c r="B1222" i="13"/>
  <c r="A1222" i="13"/>
  <c r="J1221" i="13"/>
  <c r="D1221" i="13"/>
  <c r="C1221" i="13"/>
  <c r="B1221" i="13"/>
  <c r="A1221" i="13"/>
  <c r="J1220" i="13"/>
  <c r="D1220" i="13"/>
  <c r="C1220" i="13"/>
  <c r="B1220" i="13"/>
  <c r="A1220" i="13"/>
  <c r="J1219" i="13"/>
  <c r="D1219" i="13"/>
  <c r="C1219" i="13"/>
  <c r="B1219" i="13"/>
  <c r="A1219" i="13"/>
  <c r="J1218" i="13"/>
  <c r="D1218" i="13"/>
  <c r="C1218" i="13"/>
  <c r="B1218" i="13"/>
  <c r="A1218" i="13"/>
  <c r="J1217" i="13"/>
  <c r="D1217" i="13"/>
  <c r="C1217" i="13"/>
  <c r="B1217" i="13"/>
  <c r="A1217" i="13"/>
  <c r="J1216" i="13"/>
  <c r="D1216" i="13"/>
  <c r="C1216" i="13"/>
  <c r="B1216" i="13"/>
  <c r="A1216" i="13"/>
  <c r="J1215" i="13"/>
  <c r="D1215" i="13"/>
  <c r="C1215" i="13"/>
  <c r="B1215" i="13"/>
  <c r="A1215" i="13"/>
  <c r="J1214" i="13"/>
  <c r="D1214" i="13"/>
  <c r="C1214" i="13"/>
  <c r="B1214" i="13"/>
  <c r="A1214" i="13"/>
  <c r="J1213" i="13"/>
  <c r="D1213" i="13"/>
  <c r="C1213" i="13"/>
  <c r="B1213" i="13"/>
  <c r="A1213" i="13"/>
  <c r="J1212" i="13"/>
  <c r="D1212" i="13"/>
  <c r="C1212" i="13"/>
  <c r="B1212" i="13"/>
  <c r="A1212" i="13"/>
  <c r="J1211" i="13"/>
  <c r="D1211" i="13"/>
  <c r="C1211" i="13"/>
  <c r="B1211" i="13"/>
  <c r="A1211" i="13"/>
  <c r="J1210" i="13"/>
  <c r="D1210" i="13"/>
  <c r="C1210" i="13"/>
  <c r="B1210" i="13"/>
  <c r="A1210" i="13"/>
  <c r="J1209" i="13"/>
  <c r="D1209" i="13"/>
  <c r="C1209" i="13"/>
  <c r="B1209" i="13"/>
  <c r="A1209" i="13"/>
  <c r="J1208" i="13"/>
  <c r="D1208" i="13"/>
  <c r="C1208" i="13"/>
  <c r="B1208" i="13"/>
  <c r="A1208" i="13"/>
  <c r="J1207" i="13"/>
  <c r="D1207" i="13"/>
  <c r="C1207" i="13"/>
  <c r="B1207" i="13"/>
  <c r="A1207" i="13"/>
  <c r="J1206" i="13"/>
  <c r="D1206" i="13"/>
  <c r="C1206" i="13"/>
  <c r="B1206" i="13"/>
  <c r="A1206" i="13"/>
  <c r="J1205" i="13"/>
  <c r="D1205" i="13"/>
  <c r="C1205" i="13"/>
  <c r="B1205" i="13"/>
  <c r="A1205" i="13"/>
  <c r="J1204" i="13"/>
  <c r="D1204" i="13"/>
  <c r="C1204" i="13"/>
  <c r="B1204" i="13"/>
  <c r="A1204" i="13"/>
  <c r="J1203" i="13"/>
  <c r="D1203" i="13"/>
  <c r="C1203" i="13"/>
  <c r="B1203" i="13"/>
  <c r="A1203" i="13"/>
  <c r="J1202" i="13"/>
  <c r="D1202" i="13"/>
  <c r="C1202" i="13"/>
  <c r="B1202" i="13"/>
  <c r="A1202" i="13"/>
  <c r="J1201" i="13"/>
  <c r="D1201" i="13"/>
  <c r="C1201" i="13"/>
  <c r="B1201" i="13"/>
  <c r="A1201" i="13"/>
  <c r="J1200" i="13"/>
  <c r="D1200" i="13"/>
  <c r="C1200" i="13"/>
  <c r="B1200" i="13"/>
  <c r="A1200" i="13"/>
  <c r="J1199" i="13"/>
  <c r="D1199" i="13"/>
  <c r="C1199" i="13"/>
  <c r="B1199" i="13"/>
  <c r="A1199" i="13"/>
  <c r="J1198" i="13"/>
  <c r="D1198" i="13"/>
  <c r="C1198" i="13"/>
  <c r="B1198" i="13"/>
  <c r="A1198" i="13"/>
  <c r="J1197" i="13"/>
  <c r="D1197" i="13"/>
  <c r="C1197" i="13"/>
  <c r="B1197" i="13"/>
  <c r="A1197" i="13"/>
  <c r="J1196" i="13"/>
  <c r="D1196" i="13"/>
  <c r="C1196" i="13"/>
  <c r="B1196" i="13"/>
  <c r="A1196" i="13"/>
  <c r="J1195" i="13"/>
  <c r="D1195" i="13"/>
  <c r="C1195" i="13"/>
  <c r="B1195" i="13"/>
  <c r="A1195" i="13"/>
  <c r="J1194" i="13"/>
  <c r="D1194" i="13"/>
  <c r="C1194" i="13"/>
  <c r="B1194" i="13"/>
  <c r="A1194" i="13"/>
  <c r="J1193" i="13"/>
  <c r="D1193" i="13"/>
  <c r="C1193" i="13"/>
  <c r="B1193" i="13"/>
  <c r="A1193" i="13"/>
  <c r="J1192" i="13"/>
  <c r="D1192" i="13"/>
  <c r="C1192" i="13"/>
  <c r="B1192" i="13"/>
  <c r="A1192" i="13"/>
  <c r="J1191" i="13"/>
  <c r="D1191" i="13"/>
  <c r="C1191" i="13"/>
  <c r="B1191" i="13"/>
  <c r="A1191" i="13"/>
  <c r="J1190" i="13"/>
  <c r="D1190" i="13"/>
  <c r="C1190" i="13"/>
  <c r="B1190" i="13"/>
  <c r="A1190" i="13"/>
  <c r="J1189" i="13"/>
  <c r="D1189" i="13"/>
  <c r="C1189" i="13"/>
  <c r="B1189" i="13"/>
  <c r="A1189" i="13"/>
  <c r="J1188" i="13"/>
  <c r="D1188" i="13"/>
  <c r="C1188" i="13"/>
  <c r="B1188" i="13"/>
  <c r="A1188" i="13"/>
  <c r="J1187" i="13"/>
  <c r="D1187" i="13"/>
  <c r="C1187" i="13"/>
  <c r="B1187" i="13"/>
  <c r="A1187" i="13"/>
  <c r="J1186" i="13"/>
  <c r="D1186" i="13"/>
  <c r="C1186" i="13"/>
  <c r="B1186" i="13"/>
  <c r="A1186" i="13"/>
  <c r="J1185" i="13"/>
  <c r="D1185" i="13"/>
  <c r="C1185" i="13"/>
  <c r="B1185" i="13"/>
  <c r="A1185" i="13"/>
  <c r="J1184" i="13"/>
  <c r="D1184" i="13"/>
  <c r="C1184" i="13"/>
  <c r="B1184" i="13"/>
  <c r="A1184" i="13"/>
  <c r="J1183" i="13"/>
  <c r="D1183" i="13"/>
  <c r="C1183" i="13"/>
  <c r="B1183" i="13"/>
  <c r="A1183" i="13"/>
  <c r="J1182" i="13"/>
  <c r="D1182" i="13"/>
  <c r="C1182" i="13"/>
  <c r="B1182" i="13"/>
  <c r="A1182" i="13"/>
  <c r="J1181" i="13"/>
  <c r="D1181" i="13"/>
  <c r="C1181" i="13"/>
  <c r="B1181" i="13"/>
  <c r="A1181" i="13"/>
  <c r="J1180" i="13"/>
  <c r="D1180" i="13"/>
  <c r="C1180" i="13"/>
  <c r="B1180" i="13"/>
  <c r="A1180" i="13"/>
  <c r="J1179" i="13"/>
  <c r="D1179" i="13"/>
  <c r="C1179" i="13"/>
  <c r="B1179" i="13"/>
  <c r="A1179" i="13"/>
  <c r="J1178" i="13"/>
  <c r="D1178" i="13"/>
  <c r="C1178" i="13"/>
  <c r="B1178" i="13"/>
  <c r="A1178" i="13"/>
  <c r="J1177" i="13"/>
  <c r="D1177" i="13"/>
  <c r="C1177" i="13"/>
  <c r="B1177" i="13"/>
  <c r="A1177" i="13"/>
  <c r="J1176" i="13"/>
  <c r="D1176" i="13"/>
  <c r="C1176" i="13"/>
  <c r="B1176" i="13"/>
  <c r="A1176" i="13"/>
  <c r="J1175" i="13"/>
  <c r="D1175" i="13"/>
  <c r="C1175" i="13"/>
  <c r="B1175" i="13"/>
  <c r="A1175" i="13"/>
  <c r="J1174" i="13"/>
  <c r="D1174" i="13"/>
  <c r="C1174" i="13"/>
  <c r="B1174" i="13"/>
  <c r="A1174" i="13"/>
  <c r="J1173" i="13"/>
  <c r="D1173" i="13"/>
  <c r="C1173" i="13"/>
  <c r="B1173" i="13"/>
  <c r="A1173" i="13"/>
  <c r="J1172" i="13"/>
  <c r="D1172" i="13"/>
  <c r="C1172" i="13"/>
  <c r="B1172" i="13"/>
  <c r="A1172" i="13"/>
  <c r="J1171" i="13"/>
  <c r="D1171" i="13"/>
  <c r="C1171" i="13"/>
  <c r="B1171" i="13"/>
  <c r="A1171" i="13"/>
  <c r="J1170" i="13"/>
  <c r="D1170" i="13"/>
  <c r="C1170" i="13"/>
  <c r="B1170" i="13"/>
  <c r="A1170" i="13"/>
  <c r="J1169" i="13"/>
  <c r="D1169" i="13"/>
  <c r="C1169" i="13"/>
  <c r="B1169" i="13"/>
  <c r="A1169" i="13"/>
  <c r="J1168" i="13"/>
  <c r="D1168" i="13"/>
  <c r="C1168" i="13"/>
  <c r="B1168" i="13"/>
  <c r="A1168" i="13"/>
  <c r="J1167" i="13"/>
  <c r="D1167" i="13"/>
  <c r="C1167" i="13"/>
  <c r="B1167" i="13"/>
  <c r="A1167" i="13"/>
  <c r="J1166" i="13"/>
  <c r="D1166" i="13"/>
  <c r="C1166" i="13"/>
  <c r="B1166" i="13"/>
  <c r="A1166" i="13"/>
  <c r="J1165" i="13"/>
  <c r="D1165" i="13"/>
  <c r="C1165" i="13"/>
  <c r="B1165" i="13"/>
  <c r="A1165" i="13"/>
  <c r="J1164" i="13"/>
  <c r="D1164" i="13"/>
  <c r="C1164" i="13"/>
  <c r="B1164" i="13"/>
  <c r="A1164" i="13"/>
  <c r="J1163" i="13"/>
  <c r="D1163" i="13"/>
  <c r="C1163" i="13"/>
  <c r="B1163" i="13"/>
  <c r="A1163" i="13"/>
  <c r="J1162" i="13"/>
  <c r="D1162" i="13"/>
  <c r="C1162" i="13"/>
  <c r="B1162" i="13"/>
  <c r="A1162" i="13"/>
  <c r="J1161" i="13"/>
  <c r="D1161" i="13"/>
  <c r="C1161" i="13"/>
  <c r="B1161" i="13"/>
  <c r="A1161" i="13"/>
  <c r="J1160" i="13"/>
  <c r="D1160" i="13"/>
  <c r="C1160" i="13"/>
  <c r="B1160" i="13"/>
  <c r="A1160" i="13"/>
  <c r="J1159" i="13"/>
  <c r="D1159" i="13"/>
  <c r="C1159" i="13"/>
  <c r="B1159" i="13"/>
  <c r="A1159" i="13"/>
  <c r="J1158" i="13"/>
  <c r="D1158" i="13"/>
  <c r="C1158" i="13"/>
  <c r="B1158" i="13"/>
  <c r="A1158" i="13"/>
  <c r="J1157" i="13"/>
  <c r="D1157" i="13"/>
  <c r="C1157" i="13"/>
  <c r="B1157" i="13"/>
  <c r="A1157" i="13"/>
  <c r="J1156" i="13"/>
  <c r="D1156" i="13"/>
  <c r="C1156" i="13"/>
  <c r="B1156" i="13"/>
  <c r="A1156" i="13"/>
  <c r="J1155" i="13"/>
  <c r="D1155" i="13"/>
  <c r="C1155" i="13"/>
  <c r="B1155" i="13"/>
  <c r="A1155" i="13"/>
  <c r="J1154" i="13"/>
  <c r="D1154" i="13"/>
  <c r="C1154" i="13"/>
  <c r="B1154" i="13"/>
  <c r="A1154" i="13"/>
  <c r="J1153" i="13"/>
  <c r="D1153" i="13"/>
  <c r="C1153" i="13"/>
  <c r="B1153" i="13"/>
  <c r="A1153" i="13"/>
  <c r="J1152" i="13"/>
  <c r="D1152" i="13"/>
  <c r="C1152" i="13"/>
  <c r="B1152" i="13"/>
  <c r="A1152" i="13"/>
  <c r="J1151" i="13"/>
  <c r="D1151" i="13"/>
  <c r="C1151" i="13"/>
  <c r="B1151" i="13"/>
  <c r="A1151" i="13"/>
  <c r="J1150" i="13"/>
  <c r="D1150" i="13"/>
  <c r="C1150" i="13"/>
  <c r="B1150" i="13"/>
  <c r="A1150" i="13"/>
  <c r="J1149" i="13"/>
  <c r="D1149" i="13"/>
  <c r="C1149" i="13"/>
  <c r="B1149" i="13"/>
  <c r="A1149" i="13"/>
  <c r="J1148" i="13"/>
  <c r="D1148" i="13"/>
  <c r="C1148" i="13"/>
  <c r="B1148" i="13"/>
  <c r="A1148" i="13"/>
  <c r="J1147" i="13"/>
  <c r="D1147" i="13"/>
  <c r="C1147" i="13"/>
  <c r="B1147" i="13"/>
  <c r="A1147" i="13"/>
  <c r="J1146" i="13"/>
  <c r="D1146" i="13"/>
  <c r="C1146" i="13"/>
  <c r="B1146" i="13"/>
  <c r="A1146" i="13"/>
  <c r="J1145" i="13"/>
  <c r="D1145" i="13"/>
  <c r="C1145" i="13"/>
  <c r="B1145" i="13"/>
  <c r="A1145" i="13"/>
  <c r="J1144" i="13"/>
  <c r="D1144" i="13"/>
  <c r="C1144" i="13"/>
  <c r="B1144" i="13"/>
  <c r="A1144" i="13"/>
  <c r="J1143" i="13"/>
  <c r="D1143" i="13"/>
  <c r="C1143" i="13"/>
  <c r="B1143" i="13"/>
  <c r="A1143" i="13"/>
  <c r="J1142" i="13"/>
  <c r="D1142" i="13"/>
  <c r="C1142" i="13"/>
  <c r="B1142" i="13"/>
  <c r="A1142" i="13"/>
  <c r="J1141" i="13"/>
  <c r="D1141" i="13"/>
  <c r="C1141" i="13"/>
  <c r="B1141" i="13"/>
  <c r="A1141" i="13"/>
  <c r="J1140" i="13"/>
  <c r="D1140" i="13"/>
  <c r="C1140" i="13"/>
  <c r="B1140" i="13"/>
  <c r="A1140" i="13"/>
  <c r="J1139" i="13"/>
  <c r="D1139" i="13"/>
  <c r="C1139" i="13"/>
  <c r="B1139" i="13"/>
  <c r="A1139" i="13"/>
  <c r="J1138" i="13"/>
  <c r="D1138" i="13"/>
  <c r="C1138" i="13"/>
  <c r="B1138" i="13"/>
  <c r="A1138" i="13"/>
  <c r="J1137" i="13"/>
  <c r="D1137" i="13"/>
  <c r="C1137" i="13"/>
  <c r="B1137" i="13"/>
  <c r="A1137" i="13"/>
  <c r="J1136" i="13"/>
  <c r="D1136" i="13"/>
  <c r="C1136" i="13"/>
  <c r="B1136" i="13"/>
  <c r="A1136" i="13"/>
  <c r="J1135" i="13"/>
  <c r="D1135" i="13"/>
  <c r="C1135" i="13"/>
  <c r="B1135" i="13"/>
  <c r="A1135" i="13"/>
  <c r="J1134" i="13"/>
  <c r="D1134" i="13"/>
  <c r="C1134" i="13"/>
  <c r="B1134" i="13"/>
  <c r="A1134" i="13"/>
  <c r="J1133" i="13"/>
  <c r="D1133" i="13"/>
  <c r="C1133" i="13"/>
  <c r="B1133" i="13"/>
  <c r="A1133" i="13"/>
  <c r="J1132" i="13"/>
  <c r="D1132" i="13"/>
  <c r="C1132" i="13"/>
  <c r="B1132" i="13"/>
  <c r="A1132" i="13"/>
  <c r="J1131" i="13"/>
  <c r="D1131" i="13"/>
  <c r="C1131" i="13"/>
  <c r="B1131" i="13"/>
  <c r="A1131" i="13"/>
  <c r="J1130" i="13"/>
  <c r="D1130" i="13"/>
  <c r="C1130" i="13"/>
  <c r="B1130" i="13"/>
  <c r="A1130" i="13"/>
  <c r="J1129" i="13"/>
  <c r="D1129" i="13"/>
  <c r="C1129" i="13"/>
  <c r="B1129" i="13"/>
  <c r="A1129" i="13"/>
  <c r="J1128" i="13"/>
  <c r="D1128" i="13"/>
  <c r="C1128" i="13"/>
  <c r="B1128" i="13"/>
  <c r="A1128" i="13"/>
  <c r="J1127" i="13"/>
  <c r="D1127" i="13"/>
  <c r="C1127" i="13"/>
  <c r="B1127" i="13"/>
  <c r="A1127" i="13"/>
  <c r="J1126" i="13"/>
  <c r="D1126" i="13"/>
  <c r="C1126" i="13"/>
  <c r="B1126" i="13"/>
  <c r="A1126" i="13"/>
  <c r="J1125" i="13"/>
  <c r="D1125" i="13"/>
  <c r="C1125" i="13"/>
  <c r="B1125" i="13"/>
  <c r="A1125" i="13"/>
  <c r="J1124" i="13"/>
  <c r="D1124" i="13"/>
  <c r="C1124" i="13"/>
  <c r="B1124" i="13"/>
  <c r="A1124" i="13"/>
  <c r="J1123" i="13"/>
  <c r="D1123" i="13"/>
  <c r="C1123" i="13"/>
  <c r="B1123" i="13"/>
  <c r="A1123" i="13"/>
  <c r="J1122" i="13"/>
  <c r="D1122" i="13"/>
  <c r="C1122" i="13"/>
  <c r="B1122" i="13"/>
  <c r="A1122" i="13"/>
  <c r="J1121" i="13"/>
  <c r="D1121" i="13"/>
  <c r="C1121" i="13"/>
  <c r="B1121" i="13"/>
  <c r="A1121" i="13"/>
  <c r="J1120" i="13"/>
  <c r="D1120" i="13"/>
  <c r="C1120" i="13"/>
  <c r="B1120" i="13"/>
  <c r="A1120" i="13"/>
  <c r="J1119" i="13"/>
  <c r="D1119" i="13"/>
  <c r="C1119" i="13"/>
  <c r="B1119" i="13"/>
  <c r="A1119" i="13"/>
  <c r="J1118" i="13"/>
  <c r="D1118" i="13"/>
  <c r="C1118" i="13"/>
  <c r="B1118" i="13"/>
  <c r="A1118" i="13"/>
  <c r="J1117" i="13"/>
  <c r="D1117" i="13"/>
  <c r="C1117" i="13"/>
  <c r="B1117" i="13"/>
  <c r="A1117" i="13"/>
  <c r="J1116" i="13"/>
  <c r="D1116" i="13"/>
  <c r="C1116" i="13"/>
  <c r="B1116" i="13"/>
  <c r="A1116" i="13"/>
  <c r="J1115" i="13"/>
  <c r="D1115" i="13"/>
  <c r="C1115" i="13"/>
  <c r="B1115" i="13"/>
  <c r="A1115" i="13"/>
  <c r="J1114" i="13"/>
  <c r="D1114" i="13"/>
  <c r="C1114" i="13"/>
  <c r="B1114" i="13"/>
  <c r="A1114" i="13"/>
  <c r="J1113" i="13"/>
  <c r="D1113" i="13"/>
  <c r="C1113" i="13"/>
  <c r="B1113" i="13"/>
  <c r="A1113" i="13"/>
  <c r="J1112" i="13"/>
  <c r="D1112" i="13"/>
  <c r="C1112" i="13"/>
  <c r="B1112" i="13"/>
  <c r="A1112" i="13"/>
  <c r="J1111" i="13"/>
  <c r="D1111" i="13"/>
  <c r="C1111" i="13"/>
  <c r="B1111" i="13"/>
  <c r="A1111" i="13"/>
  <c r="J1110" i="13"/>
  <c r="D1110" i="13"/>
  <c r="C1110" i="13"/>
  <c r="B1110" i="13"/>
  <c r="A1110" i="13"/>
  <c r="J1109" i="13"/>
  <c r="D1109" i="13"/>
  <c r="C1109" i="13"/>
  <c r="B1109" i="13"/>
  <c r="A1109" i="13"/>
  <c r="J1108" i="13"/>
  <c r="D1108" i="13"/>
  <c r="C1108" i="13"/>
  <c r="B1108" i="13"/>
  <c r="A1108" i="13"/>
  <c r="J1107" i="13"/>
  <c r="D1107" i="13"/>
  <c r="C1107" i="13"/>
  <c r="B1107" i="13"/>
  <c r="A1107" i="13"/>
  <c r="J1106" i="13"/>
  <c r="D1106" i="13"/>
  <c r="C1106" i="13"/>
  <c r="B1106" i="13"/>
  <c r="A1106" i="13"/>
  <c r="J1105" i="13"/>
  <c r="D1105" i="13"/>
  <c r="C1105" i="13"/>
  <c r="B1105" i="13"/>
  <c r="A1105" i="13"/>
  <c r="J1104" i="13"/>
  <c r="D1104" i="13"/>
  <c r="C1104" i="13"/>
  <c r="B1104" i="13"/>
  <c r="A1104" i="13"/>
  <c r="J1103" i="13"/>
  <c r="D1103" i="13"/>
  <c r="C1103" i="13"/>
  <c r="B1103" i="13"/>
  <c r="A1103" i="13"/>
  <c r="J1102" i="13"/>
  <c r="D1102" i="13"/>
  <c r="C1102" i="13"/>
  <c r="B1102" i="13"/>
  <c r="A1102" i="13"/>
  <c r="J1101" i="13"/>
  <c r="D1101" i="13"/>
  <c r="C1101" i="13"/>
  <c r="B1101" i="13"/>
  <c r="A1101" i="13"/>
  <c r="J1100" i="13"/>
  <c r="D1100" i="13"/>
  <c r="C1100" i="13"/>
  <c r="B1100" i="13"/>
  <c r="A1100" i="13"/>
  <c r="J1099" i="13"/>
  <c r="D1099" i="13"/>
  <c r="C1099" i="13"/>
  <c r="B1099" i="13"/>
  <c r="A1099" i="13"/>
  <c r="J1098" i="13"/>
  <c r="D1098" i="13"/>
  <c r="C1098" i="13"/>
  <c r="B1098" i="13"/>
  <c r="A1098" i="13"/>
  <c r="J1097" i="13"/>
  <c r="D1097" i="13"/>
  <c r="C1097" i="13"/>
  <c r="B1097" i="13"/>
  <c r="A1097" i="13"/>
  <c r="J1096" i="13"/>
  <c r="D1096" i="13"/>
  <c r="C1096" i="13"/>
  <c r="B1096" i="13"/>
  <c r="A1096" i="13"/>
  <c r="J1095" i="13"/>
  <c r="D1095" i="13"/>
  <c r="C1095" i="13"/>
  <c r="B1095" i="13"/>
  <c r="A1095" i="13"/>
  <c r="J1094" i="13"/>
  <c r="D1094" i="13"/>
  <c r="C1094" i="13"/>
  <c r="B1094" i="13"/>
  <c r="A1094" i="13"/>
  <c r="J1093" i="13"/>
  <c r="D1093" i="13"/>
  <c r="C1093" i="13"/>
  <c r="B1093" i="13"/>
  <c r="A1093" i="13"/>
  <c r="J1092" i="13"/>
  <c r="D1092" i="13"/>
  <c r="C1092" i="13"/>
  <c r="B1092" i="13"/>
  <c r="A1092" i="13"/>
  <c r="J1091" i="13"/>
  <c r="D1091" i="13"/>
  <c r="C1091" i="13"/>
  <c r="B1091" i="13"/>
  <c r="A1091" i="13"/>
  <c r="J1090" i="13"/>
  <c r="D1090" i="13"/>
  <c r="C1090" i="13"/>
  <c r="B1090" i="13"/>
  <c r="A1090" i="13"/>
  <c r="J1089" i="13"/>
  <c r="D1089" i="13"/>
  <c r="C1089" i="13"/>
  <c r="B1089" i="13"/>
  <c r="A1089" i="13"/>
  <c r="J1088" i="13"/>
  <c r="D1088" i="13"/>
  <c r="C1088" i="13"/>
  <c r="B1088" i="13"/>
  <c r="A1088" i="13"/>
  <c r="J1087" i="13"/>
  <c r="D1087" i="13"/>
  <c r="C1087" i="13"/>
  <c r="B1087" i="13"/>
  <c r="A1087" i="13"/>
  <c r="J1086" i="13"/>
  <c r="D1086" i="13"/>
  <c r="C1086" i="13"/>
  <c r="B1086" i="13"/>
  <c r="A1086" i="13"/>
  <c r="J1085" i="13"/>
  <c r="D1085" i="13"/>
  <c r="C1085" i="13"/>
  <c r="B1085" i="13"/>
  <c r="A1085" i="13"/>
  <c r="J1084" i="13"/>
  <c r="D1084" i="13"/>
  <c r="C1084" i="13"/>
  <c r="B1084" i="13"/>
  <c r="A1084" i="13"/>
  <c r="J1083" i="13"/>
  <c r="D1083" i="13"/>
  <c r="C1083" i="13"/>
  <c r="B1083" i="13"/>
  <c r="A1083" i="13"/>
  <c r="J1082" i="13"/>
  <c r="D1082" i="13"/>
  <c r="C1082" i="13"/>
  <c r="B1082" i="13"/>
  <c r="A1082" i="13"/>
  <c r="J1081" i="13"/>
  <c r="D1081" i="13"/>
  <c r="C1081" i="13"/>
  <c r="B1081" i="13"/>
  <c r="A1081" i="13"/>
  <c r="J1080" i="13"/>
  <c r="D1080" i="13"/>
  <c r="C1080" i="13"/>
  <c r="B1080" i="13"/>
  <c r="A1080" i="13"/>
  <c r="J1079" i="13"/>
  <c r="D1079" i="13"/>
  <c r="C1079" i="13"/>
  <c r="B1079" i="13"/>
  <c r="A1079" i="13"/>
  <c r="J1078" i="13"/>
  <c r="D1078" i="13"/>
  <c r="C1078" i="13"/>
  <c r="B1078" i="13"/>
  <c r="A1078" i="13"/>
  <c r="J1077" i="13"/>
  <c r="D1077" i="13"/>
  <c r="C1077" i="13"/>
  <c r="B1077" i="13"/>
  <c r="A1077" i="13"/>
  <c r="J1076" i="13"/>
  <c r="D1076" i="13"/>
  <c r="C1076" i="13"/>
  <c r="B1076" i="13"/>
  <c r="A1076" i="13"/>
  <c r="J1075" i="13"/>
  <c r="D1075" i="13"/>
  <c r="C1075" i="13"/>
  <c r="B1075" i="13"/>
  <c r="A1075" i="13"/>
  <c r="J1074" i="13"/>
  <c r="D1074" i="13"/>
  <c r="C1074" i="13"/>
  <c r="B1074" i="13"/>
  <c r="A1074" i="13"/>
  <c r="J1073" i="13"/>
  <c r="D1073" i="13"/>
  <c r="C1073" i="13"/>
  <c r="B1073" i="13"/>
  <c r="A1073" i="13"/>
  <c r="J1072" i="13"/>
  <c r="D1072" i="13"/>
  <c r="C1072" i="13"/>
  <c r="B1072" i="13"/>
  <c r="A1072" i="13"/>
  <c r="J1071" i="13"/>
  <c r="D1071" i="13"/>
  <c r="C1071" i="13"/>
  <c r="B1071" i="13"/>
  <c r="A1071" i="13"/>
  <c r="J1070" i="13"/>
  <c r="D1070" i="13"/>
  <c r="C1070" i="13"/>
  <c r="B1070" i="13"/>
  <c r="A1070" i="13"/>
  <c r="J1069" i="13"/>
  <c r="D1069" i="13"/>
  <c r="C1069" i="13"/>
  <c r="B1069" i="13"/>
  <c r="A1069" i="13"/>
  <c r="J1068" i="13"/>
  <c r="D1068" i="13"/>
  <c r="C1068" i="13"/>
  <c r="B1068" i="13"/>
  <c r="A1068" i="13"/>
  <c r="J1067" i="13"/>
  <c r="D1067" i="13"/>
  <c r="C1067" i="13"/>
  <c r="B1067" i="13"/>
  <c r="A1067" i="13"/>
  <c r="J1066" i="13"/>
  <c r="D1066" i="13"/>
  <c r="C1066" i="13"/>
  <c r="B1066" i="13"/>
  <c r="A1066" i="13"/>
  <c r="J1065" i="13"/>
  <c r="D1065" i="13"/>
  <c r="C1065" i="13"/>
  <c r="B1065" i="13"/>
  <c r="A1065" i="13"/>
  <c r="J1064" i="13"/>
  <c r="D1064" i="13"/>
  <c r="C1064" i="13"/>
  <c r="B1064" i="13"/>
  <c r="A1064" i="13"/>
  <c r="J1063" i="13"/>
  <c r="D1063" i="13"/>
  <c r="C1063" i="13"/>
  <c r="B1063" i="13"/>
  <c r="A1063" i="13"/>
  <c r="J1062" i="13"/>
  <c r="D1062" i="13"/>
  <c r="C1062" i="13"/>
  <c r="B1062" i="13"/>
  <c r="A1062" i="13"/>
  <c r="J1061" i="13"/>
  <c r="D1061" i="13"/>
  <c r="C1061" i="13"/>
  <c r="B1061" i="13"/>
  <c r="A1061" i="13"/>
  <c r="J1060" i="13"/>
  <c r="D1060" i="13"/>
  <c r="C1060" i="13"/>
  <c r="B1060" i="13"/>
  <c r="A1060" i="13"/>
  <c r="J1059" i="13"/>
  <c r="D1059" i="13"/>
  <c r="C1059" i="13"/>
  <c r="B1059" i="13"/>
  <c r="A1059" i="13"/>
  <c r="J1058" i="13"/>
  <c r="D1058" i="13"/>
  <c r="C1058" i="13"/>
  <c r="B1058" i="13"/>
  <c r="A1058" i="13"/>
  <c r="J1057" i="13"/>
  <c r="D1057" i="13"/>
  <c r="C1057" i="13"/>
  <c r="B1057" i="13"/>
  <c r="A1057" i="13"/>
  <c r="J1056" i="13"/>
  <c r="D1056" i="13"/>
  <c r="C1056" i="13"/>
  <c r="B1056" i="13"/>
  <c r="A1056" i="13"/>
  <c r="J1055" i="13"/>
  <c r="D1055" i="13"/>
  <c r="C1055" i="13"/>
  <c r="B1055" i="13"/>
  <c r="A1055" i="13"/>
  <c r="J1054" i="13"/>
  <c r="D1054" i="13"/>
  <c r="C1054" i="13"/>
  <c r="B1054" i="13"/>
  <c r="A1054" i="13"/>
  <c r="J1053" i="13"/>
  <c r="D1053" i="13"/>
  <c r="C1053" i="13"/>
  <c r="B1053" i="13"/>
  <c r="A1053" i="13"/>
  <c r="J1052" i="13"/>
  <c r="D1052" i="13"/>
  <c r="C1052" i="13"/>
  <c r="B1052" i="13"/>
  <c r="A1052" i="13"/>
  <c r="J1051" i="13"/>
  <c r="D1051" i="13"/>
  <c r="C1051" i="13"/>
  <c r="B1051" i="13"/>
  <c r="A1051" i="13"/>
  <c r="J1050" i="13"/>
  <c r="D1050" i="13"/>
  <c r="C1050" i="13"/>
  <c r="B1050" i="13"/>
  <c r="A1050" i="13"/>
  <c r="J1049" i="13"/>
  <c r="D1049" i="13"/>
  <c r="C1049" i="13"/>
  <c r="B1049" i="13"/>
  <c r="A1049" i="13"/>
  <c r="J1048" i="13"/>
  <c r="D1048" i="13"/>
  <c r="C1048" i="13"/>
  <c r="B1048" i="13"/>
  <c r="A1048" i="13"/>
  <c r="J1047" i="13"/>
  <c r="D1047" i="13"/>
  <c r="C1047" i="13"/>
  <c r="B1047" i="13"/>
  <c r="A1047" i="13"/>
  <c r="J1046" i="13"/>
  <c r="D1046" i="13"/>
  <c r="C1046" i="13"/>
  <c r="B1046" i="13"/>
  <c r="A1046" i="13"/>
  <c r="J1045" i="13"/>
  <c r="D1045" i="13"/>
  <c r="C1045" i="13"/>
  <c r="B1045" i="13"/>
  <c r="A1045" i="13"/>
  <c r="J1044" i="13"/>
  <c r="D1044" i="13"/>
  <c r="C1044" i="13"/>
  <c r="B1044" i="13"/>
  <c r="A1044" i="13"/>
  <c r="J1043" i="13"/>
  <c r="D1043" i="13"/>
  <c r="C1043" i="13"/>
  <c r="B1043" i="13"/>
  <c r="A1043" i="13"/>
  <c r="J1042" i="13"/>
  <c r="D1042" i="13"/>
  <c r="C1042" i="13"/>
  <c r="B1042" i="13"/>
  <c r="A1042" i="13"/>
  <c r="J1041" i="13"/>
  <c r="D1041" i="13"/>
  <c r="C1041" i="13"/>
  <c r="B1041" i="13"/>
  <c r="A1041" i="13"/>
  <c r="J1040" i="13"/>
  <c r="D1040" i="13"/>
  <c r="C1040" i="13"/>
  <c r="B1040" i="13"/>
  <c r="A1040" i="13"/>
  <c r="J1039" i="13"/>
  <c r="D1039" i="13"/>
  <c r="C1039" i="13"/>
  <c r="B1039" i="13"/>
  <c r="A1039" i="13"/>
  <c r="J1038" i="13"/>
  <c r="D1038" i="13"/>
  <c r="C1038" i="13"/>
  <c r="B1038" i="13"/>
  <c r="A1038" i="13"/>
  <c r="J1037" i="13"/>
  <c r="D1037" i="13"/>
  <c r="C1037" i="13"/>
  <c r="B1037" i="13"/>
  <c r="A1037" i="13"/>
  <c r="J1036" i="13"/>
  <c r="D1036" i="13"/>
  <c r="C1036" i="13"/>
  <c r="B1036" i="13"/>
  <c r="A1036" i="13"/>
  <c r="J1035" i="13"/>
  <c r="D1035" i="13"/>
  <c r="C1035" i="13"/>
  <c r="B1035" i="13"/>
  <c r="A1035" i="13"/>
  <c r="J1034" i="13"/>
  <c r="D1034" i="13"/>
  <c r="C1034" i="13"/>
  <c r="B1034" i="13"/>
  <c r="A1034" i="13"/>
  <c r="J1033" i="13"/>
  <c r="D1033" i="13"/>
  <c r="C1033" i="13"/>
  <c r="B1033" i="13"/>
  <c r="A1033" i="13"/>
  <c r="J1032" i="13"/>
  <c r="D1032" i="13"/>
  <c r="C1032" i="13"/>
  <c r="B1032" i="13"/>
  <c r="A1032" i="13"/>
  <c r="J1031" i="13"/>
  <c r="D1031" i="13"/>
  <c r="C1031" i="13"/>
  <c r="B1031" i="13"/>
  <c r="A1031" i="13"/>
  <c r="J1030" i="13"/>
  <c r="D1030" i="13"/>
  <c r="C1030" i="13"/>
  <c r="B1030" i="13"/>
  <c r="A1030" i="13"/>
  <c r="J1029" i="13"/>
  <c r="D1029" i="13"/>
  <c r="C1029" i="13"/>
  <c r="B1029" i="13"/>
  <c r="A1029" i="13"/>
  <c r="J1028" i="13"/>
  <c r="D1028" i="13"/>
  <c r="C1028" i="13"/>
  <c r="B1028" i="13"/>
  <c r="A1028" i="13"/>
  <c r="J1027" i="13"/>
  <c r="D1027" i="13"/>
  <c r="C1027" i="13"/>
  <c r="B1027" i="13"/>
  <c r="A1027" i="13"/>
  <c r="J1026" i="13"/>
  <c r="D1026" i="13"/>
  <c r="C1026" i="13"/>
  <c r="B1026" i="13"/>
  <c r="A1026" i="13"/>
  <c r="J1025" i="13"/>
  <c r="D1025" i="13"/>
  <c r="C1025" i="13"/>
  <c r="B1025" i="13"/>
  <c r="A1025" i="13"/>
  <c r="J1024" i="13"/>
  <c r="D1024" i="13"/>
  <c r="C1024" i="13"/>
  <c r="B1024" i="13"/>
  <c r="A1024" i="13"/>
  <c r="J1023" i="13"/>
  <c r="D1023" i="13"/>
  <c r="C1023" i="13"/>
  <c r="B1023" i="13"/>
  <c r="A1023" i="13"/>
  <c r="J1022" i="13"/>
  <c r="D1022" i="13"/>
  <c r="C1022" i="13"/>
  <c r="B1022" i="13"/>
  <c r="A1022" i="13"/>
  <c r="J1021" i="13"/>
  <c r="D1021" i="13"/>
  <c r="C1021" i="13"/>
  <c r="B1021" i="13"/>
  <c r="A1021" i="13"/>
  <c r="J1020" i="13"/>
  <c r="D1020" i="13"/>
  <c r="C1020" i="13"/>
  <c r="B1020" i="13"/>
  <c r="A1020" i="13"/>
  <c r="J1019" i="13"/>
  <c r="D1019" i="13"/>
  <c r="C1019" i="13"/>
  <c r="B1019" i="13"/>
  <c r="A1019" i="13"/>
  <c r="J1018" i="13"/>
  <c r="D1018" i="13"/>
  <c r="C1018" i="13"/>
  <c r="B1018" i="13"/>
  <c r="A1018" i="13"/>
  <c r="J1017" i="13"/>
  <c r="D1017" i="13"/>
  <c r="C1017" i="13"/>
  <c r="B1017" i="13"/>
  <c r="A1017" i="13"/>
  <c r="J1016" i="13"/>
  <c r="D1016" i="13"/>
  <c r="C1016" i="13"/>
  <c r="B1016" i="13"/>
  <c r="A1016" i="13"/>
  <c r="J1015" i="13"/>
  <c r="D1015" i="13"/>
  <c r="C1015" i="13"/>
  <c r="B1015" i="13"/>
  <c r="A1015" i="13"/>
  <c r="J1014" i="13"/>
  <c r="D1014" i="13"/>
  <c r="C1014" i="13"/>
  <c r="B1014" i="13"/>
  <c r="A1014" i="13"/>
  <c r="J1013" i="13"/>
  <c r="D1013" i="13"/>
  <c r="C1013" i="13"/>
  <c r="B1013" i="13"/>
  <c r="A1013" i="13"/>
  <c r="J1012" i="13"/>
  <c r="D1012" i="13"/>
  <c r="C1012" i="13"/>
  <c r="B1012" i="13"/>
  <c r="A1012" i="13"/>
  <c r="J1011" i="13"/>
  <c r="D1011" i="13"/>
  <c r="C1011" i="13"/>
  <c r="B1011" i="13"/>
  <c r="A1011" i="13"/>
  <c r="J1010" i="13"/>
  <c r="D1010" i="13"/>
  <c r="C1010" i="13"/>
  <c r="B1010" i="13"/>
  <c r="A1010" i="13"/>
  <c r="J1009" i="13"/>
  <c r="D1009" i="13"/>
  <c r="C1009" i="13"/>
  <c r="B1009" i="13"/>
  <c r="A1009" i="13"/>
  <c r="J1008" i="13"/>
  <c r="D1008" i="13"/>
  <c r="C1008" i="13"/>
  <c r="B1008" i="13"/>
  <c r="A1008" i="13"/>
  <c r="J1007" i="13"/>
  <c r="D1007" i="13"/>
  <c r="C1007" i="13"/>
  <c r="B1007" i="13"/>
  <c r="A1007" i="13"/>
  <c r="J1006" i="13"/>
  <c r="D1006" i="13"/>
  <c r="C1006" i="13"/>
  <c r="B1006" i="13"/>
  <c r="A1006" i="13"/>
  <c r="J1005" i="13"/>
  <c r="D1005" i="13"/>
  <c r="C1005" i="13"/>
  <c r="B1005" i="13"/>
  <c r="A1005" i="13"/>
  <c r="J1004" i="13"/>
  <c r="D1004" i="13"/>
  <c r="C1004" i="13"/>
  <c r="B1004" i="13"/>
  <c r="A1004" i="13"/>
  <c r="J1003" i="13"/>
  <c r="D1003" i="13"/>
  <c r="C1003" i="13"/>
  <c r="B1003" i="13"/>
  <c r="A1003" i="13"/>
  <c r="J1002" i="13"/>
  <c r="D1002" i="13"/>
  <c r="C1002" i="13"/>
  <c r="B1002" i="13"/>
  <c r="A1002" i="13"/>
  <c r="J1001" i="13"/>
  <c r="D1001" i="13"/>
  <c r="C1001" i="13"/>
  <c r="B1001" i="13"/>
  <c r="A1001" i="13"/>
  <c r="J1000" i="13"/>
  <c r="D1000" i="13"/>
  <c r="C1000" i="13"/>
  <c r="B1000" i="13"/>
  <c r="A1000" i="13"/>
  <c r="J999" i="13"/>
  <c r="D999" i="13"/>
  <c r="C999" i="13"/>
  <c r="B999" i="13"/>
  <c r="A999" i="13"/>
  <c r="J998" i="13"/>
  <c r="D998" i="13"/>
  <c r="C998" i="13"/>
  <c r="B998" i="13"/>
  <c r="A998" i="13"/>
  <c r="J997" i="13"/>
  <c r="D997" i="13"/>
  <c r="C997" i="13"/>
  <c r="B997" i="13"/>
  <c r="A997" i="13"/>
  <c r="J996" i="13"/>
  <c r="D996" i="13"/>
  <c r="C996" i="13"/>
  <c r="B996" i="13"/>
  <c r="A996" i="13"/>
  <c r="J995" i="13"/>
  <c r="D995" i="13"/>
  <c r="C995" i="13"/>
  <c r="B995" i="13"/>
  <c r="A995" i="13"/>
  <c r="J994" i="13"/>
  <c r="D994" i="13"/>
  <c r="C994" i="13"/>
  <c r="B994" i="13"/>
  <c r="A994" i="13"/>
  <c r="J993" i="13"/>
  <c r="D993" i="13"/>
  <c r="C993" i="13"/>
  <c r="B993" i="13"/>
  <c r="A993" i="13"/>
  <c r="J992" i="13"/>
  <c r="D992" i="13"/>
  <c r="C992" i="13"/>
  <c r="B992" i="13"/>
  <c r="A992" i="13"/>
  <c r="J991" i="13"/>
  <c r="D991" i="13"/>
  <c r="C991" i="13"/>
  <c r="B991" i="13"/>
  <c r="A991" i="13"/>
  <c r="J990" i="13"/>
  <c r="D990" i="13"/>
  <c r="C990" i="13"/>
  <c r="B990" i="13"/>
  <c r="A990" i="13"/>
  <c r="J989" i="13"/>
  <c r="D989" i="13"/>
  <c r="C989" i="13"/>
  <c r="B989" i="13"/>
  <c r="A989" i="13"/>
  <c r="J988" i="13"/>
  <c r="D988" i="13"/>
  <c r="C988" i="13"/>
  <c r="B988" i="13"/>
  <c r="A988" i="13"/>
  <c r="J987" i="13"/>
  <c r="D987" i="13"/>
  <c r="C987" i="13"/>
  <c r="B987" i="13"/>
  <c r="A987" i="13"/>
  <c r="J986" i="13"/>
  <c r="D986" i="13"/>
  <c r="C986" i="13"/>
  <c r="B986" i="13"/>
  <c r="A986" i="13"/>
  <c r="J985" i="13"/>
  <c r="D985" i="13"/>
  <c r="C985" i="13"/>
  <c r="B985" i="13"/>
  <c r="A985" i="13"/>
  <c r="J984" i="13"/>
  <c r="D984" i="13"/>
  <c r="C984" i="13"/>
  <c r="B984" i="13"/>
  <c r="A984" i="13"/>
  <c r="J983" i="13"/>
  <c r="D983" i="13"/>
  <c r="C983" i="13"/>
  <c r="B983" i="13"/>
  <c r="A983" i="13"/>
  <c r="J982" i="13"/>
  <c r="D982" i="13"/>
  <c r="C982" i="13"/>
  <c r="B982" i="13"/>
  <c r="A982" i="13"/>
  <c r="J981" i="13"/>
  <c r="D981" i="13"/>
  <c r="C981" i="13"/>
  <c r="B981" i="13"/>
  <c r="A981" i="13"/>
  <c r="J980" i="13"/>
  <c r="D980" i="13"/>
  <c r="C980" i="13"/>
  <c r="B980" i="13"/>
  <c r="A980" i="13"/>
  <c r="J979" i="13"/>
  <c r="D979" i="13"/>
  <c r="C979" i="13"/>
  <c r="B979" i="13"/>
  <c r="A979" i="13"/>
  <c r="J978" i="13"/>
  <c r="D978" i="13"/>
  <c r="C978" i="13"/>
  <c r="B978" i="13"/>
  <c r="A978" i="13"/>
  <c r="J977" i="13"/>
  <c r="D977" i="13"/>
  <c r="C977" i="13"/>
  <c r="B977" i="13"/>
  <c r="A977" i="13"/>
  <c r="J976" i="13"/>
  <c r="D976" i="13"/>
  <c r="C976" i="13"/>
  <c r="B976" i="13"/>
  <c r="A976" i="13"/>
  <c r="J975" i="13"/>
  <c r="D975" i="13"/>
  <c r="C975" i="13"/>
  <c r="B975" i="13"/>
  <c r="A975" i="13"/>
  <c r="J974" i="13"/>
  <c r="D974" i="13"/>
  <c r="C974" i="13"/>
  <c r="B974" i="13"/>
  <c r="A974" i="13"/>
  <c r="J973" i="13"/>
  <c r="D973" i="13"/>
  <c r="C973" i="13"/>
  <c r="B973" i="13"/>
  <c r="A973" i="13"/>
  <c r="J972" i="13"/>
  <c r="D972" i="13"/>
  <c r="C972" i="13"/>
  <c r="B972" i="13"/>
  <c r="A972" i="13"/>
  <c r="J971" i="13"/>
  <c r="D971" i="13"/>
  <c r="C971" i="13"/>
  <c r="B971" i="13"/>
  <c r="A971" i="13"/>
  <c r="J970" i="13"/>
  <c r="D970" i="13"/>
  <c r="C970" i="13"/>
  <c r="B970" i="13"/>
  <c r="A970" i="13"/>
  <c r="J969" i="13"/>
  <c r="D969" i="13"/>
  <c r="C969" i="13"/>
  <c r="B969" i="13"/>
  <c r="A969" i="13"/>
  <c r="J968" i="13"/>
  <c r="D968" i="13"/>
  <c r="C968" i="13"/>
  <c r="B968" i="13"/>
  <c r="A968" i="13"/>
  <c r="J967" i="13"/>
  <c r="D967" i="13"/>
  <c r="C967" i="13"/>
  <c r="B967" i="13"/>
  <c r="A967" i="13"/>
  <c r="J966" i="13"/>
  <c r="D966" i="13"/>
  <c r="C966" i="13"/>
  <c r="B966" i="13"/>
  <c r="A966" i="13"/>
  <c r="J965" i="13"/>
  <c r="D965" i="13"/>
  <c r="C965" i="13"/>
  <c r="B965" i="13"/>
  <c r="A965" i="13"/>
  <c r="J964" i="13"/>
  <c r="D964" i="13"/>
  <c r="C964" i="13"/>
  <c r="B964" i="13"/>
  <c r="A964" i="13"/>
  <c r="J963" i="13"/>
  <c r="D963" i="13"/>
  <c r="C963" i="13"/>
  <c r="B963" i="13"/>
  <c r="A963" i="13"/>
  <c r="J962" i="13"/>
  <c r="D962" i="13"/>
  <c r="C962" i="13"/>
  <c r="B962" i="13"/>
  <c r="A962" i="13"/>
  <c r="J961" i="13"/>
  <c r="D961" i="13"/>
  <c r="C961" i="13"/>
  <c r="B961" i="13"/>
  <c r="A961" i="13"/>
  <c r="J960" i="13"/>
  <c r="D960" i="13"/>
  <c r="C960" i="13"/>
  <c r="B960" i="13"/>
  <c r="A960" i="13"/>
  <c r="J959" i="13"/>
  <c r="D959" i="13"/>
  <c r="C959" i="13"/>
  <c r="B959" i="13"/>
  <c r="A959" i="13"/>
  <c r="J958" i="13"/>
  <c r="D958" i="13"/>
  <c r="C958" i="13"/>
  <c r="B958" i="13"/>
  <c r="A958" i="13"/>
  <c r="J957" i="13"/>
  <c r="D957" i="13"/>
  <c r="C957" i="13"/>
  <c r="B957" i="13"/>
  <c r="A957" i="13"/>
  <c r="J956" i="13"/>
  <c r="D956" i="13"/>
  <c r="C956" i="13"/>
  <c r="B956" i="13"/>
  <c r="A956" i="13"/>
  <c r="J955" i="13"/>
  <c r="D955" i="13"/>
  <c r="C955" i="13"/>
  <c r="B955" i="13"/>
  <c r="A955" i="13"/>
  <c r="J954" i="13"/>
  <c r="D954" i="13"/>
  <c r="C954" i="13"/>
  <c r="B954" i="13"/>
  <c r="A954" i="13"/>
  <c r="J953" i="13"/>
  <c r="D953" i="13"/>
  <c r="C953" i="13"/>
  <c r="B953" i="13"/>
  <c r="A953" i="13"/>
  <c r="J952" i="13"/>
  <c r="D952" i="13"/>
  <c r="C952" i="13"/>
  <c r="B952" i="13"/>
  <c r="A952" i="13"/>
  <c r="J951" i="13"/>
  <c r="D951" i="13"/>
  <c r="C951" i="13"/>
  <c r="B951" i="13"/>
  <c r="A951" i="13"/>
  <c r="J950" i="13"/>
  <c r="D950" i="13"/>
  <c r="C950" i="13"/>
  <c r="B950" i="13"/>
  <c r="A950" i="13"/>
  <c r="J949" i="13"/>
  <c r="D949" i="13"/>
  <c r="C949" i="13"/>
  <c r="B949" i="13"/>
  <c r="A949" i="13"/>
  <c r="J948" i="13"/>
  <c r="D948" i="13"/>
  <c r="C948" i="13"/>
  <c r="B948" i="13"/>
  <c r="A948" i="13"/>
  <c r="J947" i="13"/>
  <c r="D947" i="13"/>
  <c r="C947" i="13"/>
  <c r="B947" i="13"/>
  <c r="A947" i="13"/>
  <c r="J946" i="13"/>
  <c r="D946" i="13"/>
  <c r="C946" i="13"/>
  <c r="B946" i="13"/>
  <c r="A946" i="13"/>
  <c r="J945" i="13"/>
  <c r="D945" i="13"/>
  <c r="C945" i="13"/>
  <c r="B945" i="13"/>
  <c r="A945" i="13"/>
  <c r="J944" i="13"/>
  <c r="D944" i="13"/>
  <c r="C944" i="13"/>
  <c r="B944" i="13"/>
  <c r="A944" i="13"/>
  <c r="J943" i="13"/>
  <c r="D943" i="13"/>
  <c r="C943" i="13"/>
  <c r="B943" i="13"/>
  <c r="A943" i="13"/>
  <c r="J942" i="13"/>
  <c r="D942" i="13"/>
  <c r="C942" i="13"/>
  <c r="B942" i="13"/>
  <c r="A942" i="13"/>
  <c r="J941" i="13"/>
  <c r="D941" i="13"/>
  <c r="C941" i="13"/>
  <c r="B941" i="13"/>
  <c r="A941" i="13"/>
  <c r="J940" i="13"/>
  <c r="D940" i="13"/>
  <c r="C940" i="13"/>
  <c r="B940" i="13"/>
  <c r="A940" i="13"/>
  <c r="J939" i="13"/>
  <c r="D939" i="13"/>
  <c r="C939" i="13"/>
  <c r="B939" i="13"/>
  <c r="A939" i="13"/>
  <c r="J938" i="13"/>
  <c r="D938" i="13"/>
  <c r="C938" i="13"/>
  <c r="B938" i="13"/>
  <c r="A938" i="13"/>
  <c r="J937" i="13"/>
  <c r="D937" i="13"/>
  <c r="C937" i="13"/>
  <c r="B937" i="13"/>
  <c r="A937" i="13"/>
  <c r="J936" i="13"/>
  <c r="D936" i="13"/>
  <c r="C936" i="13"/>
  <c r="B936" i="13"/>
  <c r="A936" i="13"/>
  <c r="J935" i="13"/>
  <c r="D935" i="13"/>
  <c r="C935" i="13"/>
  <c r="B935" i="13"/>
  <c r="A935" i="13"/>
  <c r="J934" i="13"/>
  <c r="D934" i="13"/>
  <c r="C934" i="13"/>
  <c r="B934" i="13"/>
  <c r="A934" i="13"/>
  <c r="J933" i="13"/>
  <c r="D933" i="13"/>
  <c r="C933" i="13"/>
  <c r="B933" i="13"/>
  <c r="A933" i="13"/>
  <c r="J932" i="13"/>
  <c r="D932" i="13"/>
  <c r="C932" i="13"/>
  <c r="B932" i="13"/>
  <c r="A932" i="13"/>
  <c r="J931" i="13"/>
  <c r="D931" i="13"/>
  <c r="C931" i="13"/>
  <c r="B931" i="13"/>
  <c r="A931" i="13"/>
  <c r="J930" i="13"/>
  <c r="D930" i="13"/>
  <c r="C930" i="13"/>
  <c r="B930" i="13"/>
  <c r="A930" i="13"/>
  <c r="J929" i="13"/>
  <c r="D929" i="13"/>
  <c r="C929" i="13"/>
  <c r="B929" i="13"/>
  <c r="A929" i="13"/>
  <c r="J928" i="13"/>
  <c r="D928" i="13"/>
  <c r="C928" i="13"/>
  <c r="B928" i="13"/>
  <c r="A928" i="13"/>
  <c r="J927" i="13"/>
  <c r="D927" i="13"/>
  <c r="C927" i="13"/>
  <c r="B927" i="13"/>
  <c r="A927" i="13"/>
  <c r="J926" i="13"/>
  <c r="D926" i="13"/>
  <c r="C926" i="13"/>
  <c r="B926" i="13"/>
  <c r="A926" i="13"/>
  <c r="J925" i="13"/>
  <c r="D925" i="13"/>
  <c r="C925" i="13"/>
  <c r="B925" i="13"/>
  <c r="A925" i="13"/>
  <c r="J924" i="13"/>
  <c r="D924" i="13"/>
  <c r="C924" i="13"/>
  <c r="B924" i="13"/>
  <c r="A924" i="13"/>
  <c r="J923" i="13"/>
  <c r="D923" i="13"/>
  <c r="C923" i="13"/>
  <c r="B923" i="13"/>
  <c r="A923" i="13"/>
  <c r="J922" i="13"/>
  <c r="D922" i="13"/>
  <c r="C922" i="13"/>
  <c r="B922" i="13"/>
  <c r="A922" i="13"/>
  <c r="J921" i="13"/>
  <c r="D921" i="13"/>
  <c r="C921" i="13"/>
  <c r="B921" i="13"/>
  <c r="A921" i="13"/>
  <c r="J920" i="13"/>
  <c r="D920" i="13"/>
  <c r="C920" i="13"/>
  <c r="B920" i="13"/>
  <c r="A920" i="13"/>
  <c r="J919" i="13"/>
  <c r="D919" i="13"/>
  <c r="C919" i="13"/>
  <c r="B919" i="13"/>
  <c r="A919" i="13"/>
  <c r="J918" i="13"/>
  <c r="D918" i="13"/>
  <c r="C918" i="13"/>
  <c r="B918" i="13"/>
  <c r="A918" i="13"/>
  <c r="J917" i="13"/>
  <c r="D917" i="13"/>
  <c r="C917" i="13"/>
  <c r="B917" i="13"/>
  <c r="A917" i="13"/>
  <c r="J916" i="13"/>
  <c r="D916" i="13"/>
  <c r="C916" i="13"/>
  <c r="B916" i="13"/>
  <c r="A916" i="13"/>
  <c r="J915" i="13"/>
  <c r="D915" i="13"/>
  <c r="C915" i="13"/>
  <c r="B915" i="13"/>
  <c r="A915" i="13"/>
  <c r="J914" i="13"/>
  <c r="D914" i="13"/>
  <c r="C914" i="13"/>
  <c r="B914" i="13"/>
  <c r="A914" i="13"/>
  <c r="J913" i="13"/>
  <c r="D913" i="13"/>
  <c r="C913" i="13"/>
  <c r="B913" i="13"/>
  <c r="A913" i="13"/>
  <c r="J912" i="13"/>
  <c r="D912" i="13"/>
  <c r="C912" i="13"/>
  <c r="B912" i="13"/>
  <c r="A912" i="13"/>
  <c r="J911" i="13"/>
  <c r="D911" i="13"/>
  <c r="C911" i="13"/>
  <c r="B911" i="13"/>
  <c r="A911" i="13"/>
  <c r="J910" i="13"/>
  <c r="D910" i="13"/>
  <c r="C910" i="13"/>
  <c r="B910" i="13"/>
  <c r="A910" i="13"/>
  <c r="J909" i="13"/>
  <c r="D909" i="13"/>
  <c r="C909" i="13"/>
  <c r="B909" i="13"/>
  <c r="A909" i="13"/>
  <c r="J908" i="13"/>
  <c r="D908" i="13"/>
  <c r="C908" i="13"/>
  <c r="B908" i="13"/>
  <c r="A908" i="13"/>
  <c r="J907" i="13"/>
  <c r="D907" i="13"/>
  <c r="C907" i="13"/>
  <c r="B907" i="13"/>
  <c r="A907" i="13"/>
  <c r="J906" i="13"/>
  <c r="D906" i="13"/>
  <c r="C906" i="13"/>
  <c r="B906" i="13"/>
  <c r="A906" i="13"/>
  <c r="J905" i="13"/>
  <c r="D905" i="13"/>
  <c r="C905" i="13"/>
  <c r="B905" i="13"/>
  <c r="A905" i="13"/>
  <c r="J904" i="13"/>
  <c r="D904" i="13"/>
  <c r="C904" i="13"/>
  <c r="B904" i="13"/>
  <c r="A904" i="13"/>
  <c r="J903" i="13"/>
  <c r="D903" i="13"/>
  <c r="C903" i="13"/>
  <c r="B903" i="13"/>
  <c r="A903" i="13"/>
  <c r="J902" i="13"/>
  <c r="D902" i="13"/>
  <c r="C902" i="13"/>
  <c r="B902" i="13"/>
  <c r="A902" i="13"/>
  <c r="J901" i="13"/>
  <c r="D901" i="13"/>
  <c r="C901" i="13"/>
  <c r="B901" i="13"/>
  <c r="A901" i="13"/>
  <c r="J900" i="13"/>
  <c r="D900" i="13"/>
  <c r="C900" i="13"/>
  <c r="B900" i="13"/>
  <c r="A900" i="13"/>
  <c r="J899" i="13"/>
  <c r="D899" i="13"/>
  <c r="C899" i="13"/>
  <c r="B899" i="13"/>
  <c r="A899" i="13"/>
  <c r="J898" i="13"/>
  <c r="D898" i="13"/>
  <c r="C898" i="13"/>
  <c r="B898" i="13"/>
  <c r="A898" i="13"/>
  <c r="J897" i="13"/>
  <c r="D897" i="13"/>
  <c r="C897" i="13"/>
  <c r="B897" i="13"/>
  <c r="A897" i="13"/>
  <c r="J896" i="13"/>
  <c r="D896" i="13"/>
  <c r="C896" i="13"/>
  <c r="B896" i="13"/>
  <c r="A896" i="13"/>
  <c r="J895" i="13"/>
  <c r="D895" i="13"/>
  <c r="C895" i="13"/>
  <c r="B895" i="13"/>
  <c r="A895" i="13"/>
  <c r="J894" i="13"/>
  <c r="D894" i="13"/>
  <c r="C894" i="13"/>
  <c r="B894" i="13"/>
  <c r="A894" i="13"/>
  <c r="J893" i="13"/>
  <c r="D893" i="13"/>
  <c r="C893" i="13"/>
  <c r="B893" i="13"/>
  <c r="A893" i="13"/>
  <c r="J892" i="13"/>
  <c r="D892" i="13"/>
  <c r="C892" i="13"/>
  <c r="B892" i="13"/>
  <c r="A892" i="13"/>
  <c r="J891" i="13"/>
  <c r="D891" i="13"/>
  <c r="C891" i="13"/>
  <c r="B891" i="13"/>
  <c r="A891" i="13"/>
  <c r="J890" i="13"/>
  <c r="D890" i="13"/>
  <c r="C890" i="13"/>
  <c r="B890" i="13"/>
  <c r="A890" i="13"/>
  <c r="J889" i="13"/>
  <c r="D889" i="13"/>
  <c r="C889" i="13"/>
  <c r="B889" i="13"/>
  <c r="A889" i="13"/>
  <c r="J888" i="13"/>
  <c r="D888" i="13"/>
  <c r="C888" i="13"/>
  <c r="B888" i="13"/>
  <c r="A888" i="13"/>
  <c r="J887" i="13"/>
  <c r="D887" i="13"/>
  <c r="C887" i="13"/>
  <c r="B887" i="13"/>
  <c r="A887" i="13"/>
  <c r="J886" i="13"/>
  <c r="D886" i="13"/>
  <c r="C886" i="13"/>
  <c r="B886" i="13"/>
  <c r="A886" i="13"/>
  <c r="J885" i="13"/>
  <c r="D885" i="13"/>
  <c r="C885" i="13"/>
  <c r="B885" i="13"/>
  <c r="A885" i="13"/>
  <c r="J884" i="13"/>
  <c r="D884" i="13"/>
  <c r="C884" i="13"/>
  <c r="B884" i="13"/>
  <c r="A884" i="13"/>
  <c r="J883" i="13"/>
  <c r="D883" i="13"/>
  <c r="C883" i="13"/>
  <c r="B883" i="13"/>
  <c r="A883" i="13"/>
  <c r="J882" i="13"/>
  <c r="D882" i="13"/>
  <c r="C882" i="13"/>
  <c r="B882" i="13"/>
  <c r="A882" i="13"/>
  <c r="J881" i="13"/>
  <c r="D881" i="13"/>
  <c r="C881" i="13"/>
  <c r="B881" i="13"/>
  <c r="A881" i="13"/>
  <c r="J880" i="13"/>
  <c r="D880" i="13"/>
  <c r="C880" i="13"/>
  <c r="B880" i="13"/>
  <c r="A880" i="13"/>
  <c r="J879" i="13"/>
  <c r="D879" i="13"/>
  <c r="C879" i="13"/>
  <c r="B879" i="13"/>
  <c r="A879" i="13"/>
  <c r="J878" i="13"/>
  <c r="D878" i="13"/>
  <c r="C878" i="13"/>
  <c r="B878" i="13"/>
  <c r="A878" i="13"/>
  <c r="J877" i="13"/>
  <c r="D877" i="13"/>
  <c r="C877" i="13"/>
  <c r="B877" i="13"/>
  <c r="A877" i="13"/>
  <c r="J876" i="13"/>
  <c r="D876" i="13"/>
  <c r="C876" i="13"/>
  <c r="B876" i="13"/>
  <c r="A876" i="13"/>
  <c r="J875" i="13"/>
  <c r="D875" i="13"/>
  <c r="C875" i="13"/>
  <c r="B875" i="13"/>
  <c r="A875" i="13"/>
  <c r="J874" i="13"/>
  <c r="D874" i="13"/>
  <c r="C874" i="13"/>
  <c r="B874" i="13"/>
  <c r="A874" i="13"/>
  <c r="J873" i="13"/>
  <c r="D873" i="13"/>
  <c r="C873" i="13"/>
  <c r="B873" i="13"/>
  <c r="A873" i="13"/>
  <c r="J872" i="13"/>
  <c r="D872" i="13"/>
  <c r="C872" i="13"/>
  <c r="B872" i="13"/>
  <c r="A872" i="13"/>
  <c r="J871" i="13"/>
  <c r="D871" i="13"/>
  <c r="C871" i="13"/>
  <c r="B871" i="13"/>
  <c r="A871" i="13"/>
  <c r="J870" i="13"/>
  <c r="D870" i="13"/>
  <c r="C870" i="13"/>
  <c r="B870" i="13"/>
  <c r="A870" i="13"/>
  <c r="J869" i="13"/>
  <c r="D869" i="13"/>
  <c r="C869" i="13"/>
  <c r="B869" i="13"/>
  <c r="A869" i="13"/>
  <c r="J868" i="13"/>
  <c r="D868" i="13"/>
  <c r="C868" i="13"/>
  <c r="B868" i="13"/>
  <c r="A868" i="13"/>
  <c r="J867" i="13"/>
  <c r="D867" i="13"/>
  <c r="C867" i="13"/>
  <c r="B867" i="13"/>
  <c r="A867" i="13"/>
  <c r="J866" i="13"/>
  <c r="D866" i="13"/>
  <c r="C866" i="13"/>
  <c r="B866" i="13"/>
  <c r="A866" i="13"/>
  <c r="J865" i="13"/>
  <c r="D865" i="13"/>
  <c r="C865" i="13"/>
  <c r="B865" i="13"/>
  <c r="A865" i="13"/>
  <c r="J864" i="13"/>
  <c r="D864" i="13"/>
  <c r="C864" i="13"/>
  <c r="B864" i="13"/>
  <c r="A864" i="13"/>
  <c r="J863" i="13"/>
  <c r="D863" i="13"/>
  <c r="C863" i="13"/>
  <c r="B863" i="13"/>
  <c r="A863" i="13"/>
  <c r="J862" i="13"/>
  <c r="D862" i="13"/>
  <c r="C862" i="13"/>
  <c r="B862" i="13"/>
  <c r="A862" i="13"/>
  <c r="J861" i="13"/>
  <c r="D861" i="13"/>
  <c r="C861" i="13"/>
  <c r="B861" i="13"/>
  <c r="A861" i="13"/>
  <c r="J860" i="13"/>
  <c r="D860" i="13"/>
  <c r="C860" i="13"/>
  <c r="B860" i="13"/>
  <c r="A860" i="13"/>
  <c r="J859" i="13"/>
  <c r="D859" i="13"/>
  <c r="C859" i="13"/>
  <c r="B859" i="13"/>
  <c r="A859" i="13"/>
  <c r="J858" i="13"/>
  <c r="D858" i="13"/>
  <c r="C858" i="13"/>
  <c r="B858" i="13"/>
  <c r="A858" i="13"/>
  <c r="J857" i="13"/>
  <c r="D857" i="13"/>
  <c r="C857" i="13"/>
  <c r="B857" i="13"/>
  <c r="A857" i="13"/>
  <c r="J856" i="13"/>
  <c r="D856" i="13"/>
  <c r="C856" i="13"/>
  <c r="B856" i="13"/>
  <c r="A856" i="13"/>
  <c r="J855" i="13"/>
  <c r="D855" i="13"/>
  <c r="C855" i="13"/>
  <c r="B855" i="13"/>
  <c r="A855" i="13"/>
  <c r="J854" i="13"/>
  <c r="D854" i="13"/>
  <c r="C854" i="13"/>
  <c r="B854" i="13"/>
  <c r="A854" i="13"/>
  <c r="J853" i="13"/>
  <c r="D853" i="13"/>
  <c r="C853" i="13"/>
  <c r="B853" i="13"/>
  <c r="A853" i="13"/>
  <c r="J852" i="13"/>
  <c r="D852" i="13"/>
  <c r="C852" i="13"/>
  <c r="B852" i="13"/>
  <c r="A852" i="13"/>
  <c r="J851" i="13"/>
  <c r="D851" i="13"/>
  <c r="C851" i="13"/>
  <c r="B851" i="13"/>
  <c r="A851" i="13"/>
  <c r="J850" i="13"/>
  <c r="D850" i="13"/>
  <c r="C850" i="13"/>
  <c r="B850" i="13"/>
  <c r="A850" i="13"/>
  <c r="J849" i="13"/>
  <c r="D849" i="13"/>
  <c r="C849" i="13"/>
  <c r="B849" i="13"/>
  <c r="A849" i="13"/>
  <c r="J848" i="13"/>
  <c r="D848" i="13"/>
  <c r="C848" i="13"/>
  <c r="B848" i="13"/>
  <c r="A848" i="13"/>
  <c r="J847" i="13"/>
  <c r="D847" i="13"/>
  <c r="C847" i="13"/>
  <c r="B847" i="13"/>
  <c r="A847" i="13"/>
  <c r="J846" i="13"/>
  <c r="D846" i="13"/>
  <c r="C846" i="13"/>
  <c r="B846" i="13"/>
  <c r="A846" i="13"/>
  <c r="J845" i="13"/>
  <c r="D845" i="13"/>
  <c r="C845" i="13"/>
  <c r="B845" i="13"/>
  <c r="A845" i="13"/>
  <c r="J844" i="13"/>
  <c r="D844" i="13"/>
  <c r="C844" i="13"/>
  <c r="B844" i="13"/>
  <c r="A844" i="13"/>
  <c r="J843" i="13"/>
  <c r="D843" i="13"/>
  <c r="C843" i="13"/>
  <c r="B843" i="13"/>
  <c r="A843" i="13"/>
  <c r="J842" i="13"/>
  <c r="D842" i="13"/>
  <c r="C842" i="13"/>
  <c r="B842" i="13"/>
  <c r="A842" i="13"/>
  <c r="J841" i="13"/>
  <c r="D841" i="13"/>
  <c r="C841" i="13"/>
  <c r="B841" i="13"/>
  <c r="A841" i="13"/>
  <c r="J840" i="13"/>
  <c r="D840" i="13"/>
  <c r="C840" i="13"/>
  <c r="B840" i="13"/>
  <c r="A840" i="13"/>
  <c r="J839" i="13"/>
  <c r="D839" i="13"/>
  <c r="C839" i="13"/>
  <c r="B839" i="13"/>
  <c r="A839" i="13"/>
  <c r="J838" i="13"/>
  <c r="D838" i="13"/>
  <c r="C838" i="13"/>
  <c r="B838" i="13"/>
  <c r="A838" i="13"/>
  <c r="J837" i="13"/>
  <c r="D837" i="13"/>
  <c r="C837" i="13"/>
  <c r="B837" i="13"/>
  <c r="A837" i="13"/>
  <c r="J836" i="13"/>
  <c r="D836" i="13"/>
  <c r="C836" i="13"/>
  <c r="B836" i="13"/>
  <c r="A836" i="13"/>
  <c r="J835" i="13"/>
  <c r="D835" i="13"/>
  <c r="C835" i="13"/>
  <c r="B835" i="13"/>
  <c r="A835" i="13"/>
  <c r="J834" i="13"/>
  <c r="D834" i="13"/>
  <c r="C834" i="13"/>
  <c r="B834" i="13"/>
  <c r="A834" i="13"/>
  <c r="J833" i="13"/>
  <c r="D833" i="13"/>
  <c r="C833" i="13"/>
  <c r="B833" i="13"/>
  <c r="A833" i="13"/>
  <c r="J832" i="13"/>
  <c r="D832" i="13"/>
  <c r="C832" i="13"/>
  <c r="B832" i="13"/>
  <c r="A832" i="13"/>
  <c r="J831" i="13"/>
  <c r="D831" i="13"/>
  <c r="C831" i="13"/>
  <c r="B831" i="13"/>
  <c r="A831" i="13"/>
  <c r="J830" i="13"/>
  <c r="D830" i="13"/>
  <c r="C830" i="13"/>
  <c r="B830" i="13"/>
  <c r="A830" i="13"/>
  <c r="J829" i="13"/>
  <c r="D829" i="13"/>
  <c r="C829" i="13"/>
  <c r="B829" i="13"/>
  <c r="A829" i="13"/>
  <c r="J828" i="13"/>
  <c r="D828" i="13"/>
  <c r="C828" i="13"/>
  <c r="B828" i="13"/>
  <c r="A828" i="13"/>
  <c r="J827" i="13"/>
  <c r="D827" i="13"/>
  <c r="C827" i="13"/>
  <c r="B827" i="13"/>
  <c r="A827" i="13"/>
  <c r="J826" i="13"/>
  <c r="D826" i="13"/>
  <c r="C826" i="13"/>
  <c r="B826" i="13"/>
  <c r="A826" i="13"/>
  <c r="J825" i="13"/>
  <c r="D825" i="13"/>
  <c r="C825" i="13"/>
  <c r="B825" i="13"/>
  <c r="A825" i="13"/>
  <c r="J824" i="13"/>
  <c r="D824" i="13"/>
  <c r="C824" i="13"/>
  <c r="B824" i="13"/>
  <c r="A824" i="13"/>
  <c r="J823" i="13"/>
  <c r="D823" i="13"/>
  <c r="C823" i="13"/>
  <c r="B823" i="13"/>
  <c r="A823" i="13"/>
  <c r="J822" i="13"/>
  <c r="D822" i="13"/>
  <c r="C822" i="13"/>
  <c r="B822" i="13"/>
  <c r="A822" i="13"/>
  <c r="J821" i="13"/>
  <c r="D821" i="13"/>
  <c r="C821" i="13"/>
  <c r="B821" i="13"/>
  <c r="A821" i="13"/>
  <c r="J820" i="13"/>
  <c r="D820" i="13"/>
  <c r="C820" i="13"/>
  <c r="B820" i="13"/>
  <c r="A820" i="13"/>
  <c r="J819" i="13"/>
  <c r="D819" i="13"/>
  <c r="C819" i="13"/>
  <c r="B819" i="13"/>
  <c r="A819" i="13"/>
  <c r="J818" i="13"/>
  <c r="D818" i="13"/>
  <c r="C818" i="13"/>
  <c r="B818" i="13"/>
  <c r="A818" i="13"/>
  <c r="J817" i="13"/>
  <c r="D817" i="13"/>
  <c r="C817" i="13"/>
  <c r="B817" i="13"/>
  <c r="A817" i="13"/>
  <c r="J816" i="13"/>
  <c r="D816" i="13"/>
  <c r="C816" i="13"/>
  <c r="B816" i="13"/>
  <c r="A816" i="13"/>
  <c r="J815" i="13"/>
  <c r="D815" i="13"/>
  <c r="C815" i="13"/>
  <c r="B815" i="13"/>
  <c r="A815" i="13"/>
  <c r="J814" i="13"/>
  <c r="D814" i="13"/>
  <c r="C814" i="13"/>
  <c r="B814" i="13"/>
  <c r="A814" i="13"/>
  <c r="J813" i="13"/>
  <c r="D813" i="13"/>
  <c r="C813" i="13"/>
  <c r="B813" i="13"/>
  <c r="A813" i="13"/>
  <c r="J812" i="13"/>
  <c r="D812" i="13"/>
  <c r="C812" i="13"/>
  <c r="B812" i="13"/>
  <c r="A812" i="13"/>
  <c r="J811" i="13"/>
  <c r="D811" i="13"/>
  <c r="C811" i="13"/>
  <c r="B811" i="13"/>
  <c r="A811" i="13"/>
  <c r="J810" i="13"/>
  <c r="D810" i="13"/>
  <c r="C810" i="13"/>
  <c r="B810" i="13"/>
  <c r="A810" i="13"/>
  <c r="J809" i="13"/>
  <c r="D809" i="13"/>
  <c r="C809" i="13"/>
  <c r="B809" i="13"/>
  <c r="A809" i="13"/>
  <c r="J808" i="13"/>
  <c r="D808" i="13"/>
  <c r="C808" i="13"/>
  <c r="B808" i="13"/>
  <c r="A808" i="13"/>
  <c r="J807" i="13"/>
  <c r="D807" i="13"/>
  <c r="C807" i="13"/>
  <c r="B807" i="13"/>
  <c r="A807" i="13"/>
  <c r="J806" i="13"/>
  <c r="D806" i="13"/>
  <c r="C806" i="13"/>
  <c r="B806" i="13"/>
  <c r="A806" i="13"/>
  <c r="J805" i="13"/>
  <c r="D805" i="13"/>
  <c r="C805" i="13"/>
  <c r="B805" i="13"/>
  <c r="A805" i="13"/>
  <c r="J804" i="13"/>
  <c r="D804" i="13"/>
  <c r="C804" i="13"/>
  <c r="B804" i="13"/>
  <c r="A804" i="13"/>
  <c r="J803" i="13"/>
  <c r="D803" i="13"/>
  <c r="C803" i="13"/>
  <c r="B803" i="13"/>
  <c r="A803" i="13"/>
  <c r="J802" i="13"/>
  <c r="D802" i="13"/>
  <c r="C802" i="13"/>
  <c r="B802" i="13"/>
  <c r="J801" i="13"/>
  <c r="D801" i="13"/>
  <c r="C801" i="13"/>
  <c r="B801" i="13"/>
  <c r="J800" i="13"/>
  <c r="D800" i="13"/>
  <c r="C800" i="13"/>
  <c r="B800" i="13"/>
  <c r="A800" i="13"/>
  <c r="J799" i="13"/>
  <c r="D799" i="13"/>
  <c r="C799" i="13"/>
  <c r="B799" i="13"/>
  <c r="J798" i="13"/>
  <c r="D798" i="13"/>
  <c r="C798" i="13"/>
  <c r="B798" i="13"/>
  <c r="J797" i="13"/>
  <c r="D797" i="13"/>
  <c r="C797" i="13"/>
  <c r="B797" i="13"/>
  <c r="A797" i="13"/>
  <c r="J796" i="13"/>
  <c r="D796" i="13"/>
  <c r="C796" i="13"/>
  <c r="B796" i="13"/>
  <c r="J795" i="13"/>
  <c r="D795" i="13"/>
  <c r="C795" i="13"/>
  <c r="B795" i="13"/>
  <c r="J794" i="13"/>
  <c r="D794" i="13"/>
  <c r="C794" i="13"/>
  <c r="B794" i="13"/>
  <c r="A794" i="13"/>
  <c r="J793" i="13"/>
  <c r="D793" i="13"/>
  <c r="C793" i="13"/>
  <c r="B793" i="13"/>
  <c r="J792" i="13"/>
  <c r="D792" i="13"/>
  <c r="C792" i="13"/>
  <c r="B792" i="13"/>
  <c r="J791" i="13"/>
  <c r="D791" i="13"/>
  <c r="C791" i="13"/>
  <c r="B791" i="13"/>
  <c r="A791" i="13"/>
  <c r="D790" i="13"/>
  <c r="C790" i="13"/>
  <c r="B790" i="13"/>
  <c r="D789" i="13"/>
  <c r="C789" i="13"/>
  <c r="B789" i="13"/>
  <c r="D788" i="13"/>
  <c r="C788" i="13"/>
  <c r="B788" i="13"/>
  <c r="D787" i="13"/>
  <c r="C787" i="13"/>
  <c r="B787" i="13"/>
  <c r="D786" i="13"/>
  <c r="C786" i="13"/>
  <c r="B786" i="13"/>
  <c r="D785" i="13"/>
  <c r="C785" i="13"/>
  <c r="B785" i="13"/>
  <c r="D784" i="13"/>
  <c r="C784" i="13"/>
  <c r="B784" i="13"/>
  <c r="D783" i="13"/>
  <c r="C783" i="13"/>
  <c r="B783" i="13"/>
  <c r="D782" i="13"/>
  <c r="C782" i="13"/>
  <c r="B782" i="13"/>
  <c r="D781" i="13"/>
  <c r="C781" i="13"/>
  <c r="B781" i="13"/>
  <c r="D780" i="13"/>
  <c r="C780" i="13"/>
  <c r="B780" i="13"/>
  <c r="D779" i="13"/>
  <c r="C779" i="13"/>
  <c r="B779" i="13"/>
  <c r="D778" i="13"/>
  <c r="C778" i="13"/>
  <c r="B778" i="13"/>
  <c r="D777" i="13"/>
  <c r="C777" i="13"/>
  <c r="B777" i="13"/>
  <c r="D776" i="13"/>
  <c r="C776" i="13"/>
  <c r="B776" i="13"/>
  <c r="D775" i="13"/>
  <c r="C775" i="13"/>
  <c r="B775" i="13"/>
  <c r="D774" i="13"/>
  <c r="C774" i="13"/>
  <c r="B774" i="13"/>
  <c r="D773" i="13"/>
  <c r="C773" i="13"/>
  <c r="B773" i="13"/>
  <c r="D772" i="13"/>
  <c r="C772" i="13"/>
  <c r="B772" i="13"/>
  <c r="D771" i="13"/>
  <c r="C771" i="13"/>
  <c r="B771" i="13"/>
  <c r="D770" i="13"/>
  <c r="C770" i="13"/>
  <c r="B770" i="13"/>
  <c r="D769" i="13"/>
  <c r="C769" i="13"/>
  <c r="B769" i="13"/>
  <c r="D768" i="13"/>
  <c r="C768" i="13"/>
  <c r="B768" i="13"/>
  <c r="D767" i="13"/>
  <c r="C767" i="13"/>
  <c r="B767" i="13"/>
  <c r="D766" i="13"/>
  <c r="C766" i="13"/>
  <c r="B766" i="13"/>
  <c r="D765" i="13"/>
  <c r="C765" i="13"/>
  <c r="B765" i="13"/>
  <c r="D764" i="13"/>
  <c r="C764" i="13"/>
  <c r="B764" i="13"/>
  <c r="D763" i="13"/>
  <c r="C763" i="13"/>
  <c r="B763" i="13"/>
  <c r="D762" i="13"/>
  <c r="C762" i="13"/>
  <c r="B762" i="13"/>
  <c r="D761" i="13"/>
  <c r="C761" i="13"/>
  <c r="B761" i="13"/>
  <c r="D760" i="13"/>
  <c r="C760" i="13"/>
  <c r="B760" i="13"/>
  <c r="D759" i="13"/>
  <c r="C759" i="13"/>
  <c r="B759" i="13"/>
  <c r="D758" i="13"/>
  <c r="C758" i="13"/>
  <c r="B758" i="13"/>
  <c r="D757" i="13"/>
  <c r="C757" i="13"/>
  <c r="B757" i="13"/>
  <c r="D756" i="13"/>
  <c r="C756" i="13"/>
  <c r="B756" i="13"/>
  <c r="D755" i="13"/>
  <c r="C755" i="13"/>
  <c r="B755" i="13"/>
  <c r="D754" i="13"/>
  <c r="C754" i="13"/>
  <c r="B754" i="13"/>
  <c r="D753" i="13"/>
  <c r="C753" i="13"/>
  <c r="B753" i="13"/>
  <c r="D752" i="13"/>
  <c r="C752" i="13"/>
  <c r="B752" i="13"/>
  <c r="D751" i="13"/>
  <c r="C751" i="13"/>
  <c r="B751" i="13"/>
  <c r="D750" i="13"/>
  <c r="C750" i="13"/>
  <c r="B750" i="13"/>
  <c r="D749" i="13"/>
  <c r="C749" i="13"/>
  <c r="B749" i="13"/>
  <c r="D748" i="13"/>
  <c r="C748" i="13"/>
  <c r="B748" i="13"/>
  <c r="D747" i="13"/>
  <c r="C747" i="13"/>
  <c r="B747" i="13"/>
  <c r="D746" i="13"/>
  <c r="C746" i="13"/>
  <c r="B746" i="13"/>
  <c r="D745" i="13"/>
  <c r="C745" i="13"/>
  <c r="B745" i="13"/>
  <c r="D744" i="13"/>
  <c r="C744" i="13"/>
  <c r="B744" i="13"/>
  <c r="D743" i="13"/>
  <c r="C743" i="13"/>
  <c r="B743" i="13"/>
  <c r="D742" i="13"/>
  <c r="C742" i="13"/>
  <c r="B742" i="13"/>
  <c r="D741" i="13"/>
  <c r="C741" i="13"/>
  <c r="B741" i="13"/>
  <c r="D740" i="13"/>
  <c r="C740" i="13"/>
  <c r="B740" i="13"/>
  <c r="D739" i="13"/>
  <c r="C739" i="13"/>
  <c r="B739" i="13"/>
  <c r="D738" i="13"/>
  <c r="C738" i="13"/>
  <c r="B738" i="13"/>
  <c r="D737" i="13"/>
  <c r="C737" i="13"/>
  <c r="B737" i="13"/>
  <c r="D736" i="13"/>
  <c r="C736" i="13"/>
  <c r="B736" i="13"/>
  <c r="D735" i="13"/>
  <c r="C735" i="13"/>
  <c r="B735" i="13"/>
  <c r="D734" i="13"/>
  <c r="C734" i="13"/>
  <c r="B734" i="13"/>
  <c r="D733" i="13"/>
  <c r="C733" i="13"/>
  <c r="B733" i="13"/>
  <c r="D732" i="13"/>
  <c r="C732" i="13"/>
  <c r="B732" i="13"/>
  <c r="D731" i="13"/>
  <c r="C731" i="13"/>
  <c r="B731" i="13"/>
  <c r="D730" i="13"/>
  <c r="C730" i="13"/>
  <c r="B730" i="13"/>
  <c r="D729" i="13"/>
  <c r="C729" i="13"/>
  <c r="B729" i="13"/>
  <c r="D728" i="13"/>
  <c r="C728" i="13"/>
  <c r="B728" i="13"/>
  <c r="D727" i="13"/>
  <c r="C727" i="13"/>
  <c r="B727" i="13"/>
  <c r="D726" i="13"/>
  <c r="C726" i="13"/>
  <c r="B726" i="13"/>
  <c r="D725" i="13"/>
  <c r="C725" i="13"/>
  <c r="B725" i="13"/>
  <c r="D724" i="13"/>
  <c r="C724" i="13"/>
  <c r="B724" i="13"/>
  <c r="D723" i="13"/>
  <c r="C723" i="13"/>
  <c r="B723" i="13"/>
  <c r="D722" i="13"/>
  <c r="C722" i="13"/>
  <c r="B722" i="13"/>
  <c r="D721" i="13"/>
  <c r="C721" i="13"/>
  <c r="B721" i="13"/>
  <c r="D720" i="13"/>
  <c r="C720" i="13"/>
  <c r="B720" i="13"/>
  <c r="D719" i="13"/>
  <c r="C719" i="13"/>
  <c r="B719" i="13"/>
  <c r="D718" i="13"/>
  <c r="C718" i="13"/>
  <c r="B718" i="13"/>
  <c r="D717" i="13"/>
  <c r="C717" i="13"/>
  <c r="B717" i="13"/>
  <c r="D716" i="13"/>
  <c r="C716" i="13"/>
  <c r="B716" i="13"/>
  <c r="D715" i="13"/>
  <c r="C715" i="13"/>
  <c r="B715" i="13"/>
  <c r="D714" i="13"/>
  <c r="C714" i="13"/>
  <c r="B714" i="13"/>
  <c r="D713" i="13"/>
  <c r="C713" i="13"/>
  <c r="B713" i="13"/>
  <c r="D712" i="13"/>
  <c r="C712" i="13"/>
  <c r="B712" i="13"/>
  <c r="D711" i="13"/>
  <c r="C711" i="13"/>
  <c r="B711" i="13"/>
  <c r="D710" i="13"/>
  <c r="C710" i="13"/>
  <c r="B710" i="13"/>
  <c r="D709" i="13"/>
  <c r="C709" i="13"/>
  <c r="B709" i="13"/>
  <c r="D708" i="13"/>
  <c r="C708" i="13"/>
  <c r="B708" i="13"/>
  <c r="D707" i="13"/>
  <c r="C707" i="13"/>
  <c r="B707" i="13"/>
  <c r="D706" i="13"/>
  <c r="C706" i="13"/>
  <c r="B706" i="13"/>
  <c r="D705" i="13"/>
  <c r="C705" i="13"/>
  <c r="B705" i="13"/>
  <c r="D704" i="13"/>
  <c r="C704" i="13"/>
  <c r="B704" i="13"/>
  <c r="D703" i="13"/>
  <c r="C703" i="13"/>
  <c r="B703" i="13"/>
  <c r="D702" i="13"/>
  <c r="C702" i="13"/>
  <c r="B702" i="13"/>
  <c r="D701" i="13"/>
  <c r="C701" i="13"/>
  <c r="B701" i="13"/>
  <c r="D700" i="13"/>
  <c r="C700" i="13"/>
  <c r="B700" i="13"/>
  <c r="D699" i="13"/>
  <c r="C699" i="13"/>
  <c r="B699" i="13"/>
  <c r="D698" i="13"/>
  <c r="C698" i="13"/>
  <c r="B698" i="13"/>
  <c r="D697" i="13"/>
  <c r="C697" i="13"/>
  <c r="B697" i="13"/>
  <c r="D696" i="13"/>
  <c r="C696" i="13"/>
  <c r="B696" i="13"/>
  <c r="D695" i="13"/>
  <c r="C695" i="13"/>
  <c r="B695" i="13"/>
  <c r="D694" i="13"/>
  <c r="C694" i="13"/>
  <c r="B694" i="13"/>
  <c r="D693" i="13"/>
  <c r="C693" i="13"/>
  <c r="B693" i="13"/>
  <c r="D692" i="13"/>
  <c r="C692" i="13"/>
  <c r="B692" i="13"/>
  <c r="D691" i="13"/>
  <c r="C691" i="13"/>
  <c r="B691" i="13"/>
  <c r="D690" i="13"/>
  <c r="C690" i="13"/>
  <c r="B690" i="13"/>
  <c r="D689" i="13"/>
  <c r="C689" i="13"/>
  <c r="B689" i="13"/>
  <c r="D688" i="13"/>
  <c r="C688" i="13"/>
  <c r="B688" i="13"/>
  <c r="D687" i="13"/>
  <c r="C687" i="13"/>
  <c r="B687" i="13"/>
  <c r="D686" i="13"/>
  <c r="C686" i="13"/>
  <c r="B686" i="13"/>
  <c r="D685" i="13"/>
  <c r="C685" i="13"/>
  <c r="B685" i="13"/>
  <c r="D684" i="13"/>
  <c r="C684" i="13"/>
  <c r="B684" i="13"/>
  <c r="D683" i="13"/>
  <c r="C683" i="13"/>
  <c r="B683" i="13"/>
  <c r="D682" i="13"/>
  <c r="C682" i="13"/>
  <c r="B682" i="13"/>
  <c r="D681" i="13"/>
  <c r="C681" i="13"/>
  <c r="B681" i="13"/>
  <c r="D680" i="13"/>
  <c r="C680" i="13"/>
  <c r="B680" i="13"/>
  <c r="D679" i="13"/>
  <c r="C679" i="13"/>
  <c r="B679" i="13"/>
  <c r="D678" i="13"/>
  <c r="C678" i="13"/>
  <c r="B678" i="13"/>
  <c r="D677" i="13"/>
  <c r="C677" i="13"/>
  <c r="B677" i="13"/>
  <c r="D676" i="13"/>
  <c r="C676" i="13"/>
  <c r="B676" i="13"/>
  <c r="D675" i="13"/>
  <c r="C675" i="13"/>
  <c r="B675" i="13"/>
  <c r="D674" i="13"/>
  <c r="C674" i="13"/>
  <c r="B674" i="13"/>
  <c r="D673" i="13"/>
  <c r="C673" i="13"/>
  <c r="B673" i="13"/>
  <c r="D672" i="13"/>
  <c r="C672" i="13"/>
  <c r="B672" i="13"/>
  <c r="D671" i="13"/>
  <c r="C671" i="13"/>
  <c r="B671" i="13"/>
  <c r="D670" i="13"/>
  <c r="C670" i="13"/>
  <c r="B670" i="13"/>
  <c r="D669" i="13"/>
  <c r="C669" i="13"/>
  <c r="B669" i="13"/>
  <c r="D668" i="13"/>
  <c r="C668" i="13"/>
  <c r="B668" i="13"/>
  <c r="D667" i="13"/>
  <c r="C667" i="13"/>
  <c r="B667" i="13"/>
  <c r="D666" i="13"/>
  <c r="C666" i="13"/>
  <c r="B666" i="13"/>
  <c r="D665" i="13"/>
  <c r="C665" i="13"/>
  <c r="B665" i="13"/>
  <c r="D664" i="13"/>
  <c r="C664" i="13"/>
  <c r="B664" i="13"/>
  <c r="D663" i="13"/>
  <c r="C663" i="13"/>
  <c r="B663" i="13"/>
  <c r="D662" i="13"/>
  <c r="C662" i="13"/>
  <c r="B662" i="13"/>
  <c r="D661" i="13"/>
  <c r="C661" i="13"/>
  <c r="B661" i="13"/>
  <c r="D660" i="13"/>
  <c r="C660" i="13"/>
  <c r="B660" i="13"/>
  <c r="D659" i="13"/>
  <c r="C659" i="13"/>
  <c r="B659" i="13"/>
  <c r="D658" i="13"/>
  <c r="C658" i="13"/>
  <c r="B658" i="13"/>
  <c r="D657" i="13"/>
  <c r="C657" i="13"/>
  <c r="B657" i="13"/>
  <c r="D656" i="13"/>
  <c r="C656" i="13"/>
  <c r="B656" i="13"/>
  <c r="D655" i="13"/>
  <c r="C655" i="13"/>
  <c r="B655" i="13"/>
  <c r="D654" i="13"/>
  <c r="C654" i="13"/>
  <c r="B654" i="13"/>
  <c r="D653" i="13"/>
  <c r="C653" i="13"/>
  <c r="B653" i="13"/>
  <c r="D652" i="13"/>
  <c r="C652" i="13"/>
  <c r="B652" i="13"/>
  <c r="D651" i="13"/>
  <c r="C651" i="13"/>
  <c r="B651" i="13"/>
  <c r="D650" i="13"/>
  <c r="C650" i="13"/>
  <c r="B650" i="13"/>
  <c r="D649" i="13"/>
  <c r="C649" i="13"/>
  <c r="B649" i="13"/>
  <c r="D648" i="13"/>
  <c r="C648" i="13"/>
  <c r="B648" i="13"/>
  <c r="D647" i="13"/>
  <c r="C647" i="13"/>
  <c r="B647" i="13"/>
  <c r="D646" i="13"/>
  <c r="C646" i="13"/>
  <c r="B646" i="13"/>
  <c r="D645" i="13"/>
  <c r="C645" i="13"/>
  <c r="B645" i="13"/>
  <c r="D644" i="13"/>
  <c r="C644" i="13"/>
  <c r="B644" i="13"/>
  <c r="D643" i="13"/>
  <c r="C643" i="13"/>
  <c r="B643" i="13"/>
  <c r="D642" i="13"/>
  <c r="C642" i="13"/>
  <c r="B642" i="13"/>
  <c r="D641" i="13"/>
  <c r="C641" i="13"/>
  <c r="B641" i="13"/>
  <c r="D640" i="13"/>
  <c r="C640" i="13"/>
  <c r="B640" i="13"/>
  <c r="D639" i="13"/>
  <c r="C639" i="13"/>
  <c r="B639" i="13"/>
  <c r="D638" i="13"/>
  <c r="C638" i="13"/>
  <c r="B638" i="13"/>
  <c r="D637" i="13"/>
  <c r="C637" i="13"/>
  <c r="B637" i="13"/>
  <c r="D636" i="13"/>
  <c r="C636" i="13"/>
  <c r="B636" i="13"/>
  <c r="D635" i="13"/>
  <c r="C635" i="13"/>
  <c r="B635" i="13"/>
  <c r="D634" i="13"/>
  <c r="C634" i="13"/>
  <c r="B634" i="13"/>
  <c r="D633" i="13"/>
  <c r="C633" i="13"/>
  <c r="B633" i="13"/>
  <c r="D632" i="13"/>
  <c r="C632" i="13"/>
  <c r="B632" i="13"/>
  <c r="D631" i="13"/>
  <c r="C631" i="13"/>
  <c r="B631" i="13"/>
  <c r="D630" i="13"/>
  <c r="C630" i="13"/>
  <c r="B630" i="13"/>
  <c r="D629" i="13"/>
  <c r="C629" i="13"/>
  <c r="B629" i="13"/>
  <c r="D628" i="13"/>
  <c r="C628" i="13"/>
  <c r="B628" i="13"/>
  <c r="D627" i="13"/>
  <c r="C627" i="13"/>
  <c r="B627" i="13"/>
  <c r="D626" i="13"/>
  <c r="C626" i="13"/>
  <c r="B626" i="13"/>
  <c r="D625" i="13"/>
  <c r="C625" i="13"/>
  <c r="B625" i="13"/>
  <c r="D624" i="13"/>
  <c r="C624" i="13"/>
  <c r="B624" i="13"/>
  <c r="D623" i="13"/>
  <c r="C623" i="13"/>
  <c r="B623" i="13"/>
  <c r="D622" i="13"/>
  <c r="C622" i="13"/>
  <c r="B622" i="13"/>
  <c r="D621" i="13"/>
  <c r="C621" i="13"/>
  <c r="B621" i="13"/>
  <c r="D620" i="13"/>
  <c r="C620" i="13"/>
  <c r="B620" i="13"/>
  <c r="D619" i="13"/>
  <c r="C619" i="13"/>
  <c r="B619" i="13"/>
  <c r="D618" i="13"/>
  <c r="C618" i="13"/>
  <c r="B618" i="13"/>
  <c r="D617" i="13"/>
  <c r="C617" i="13"/>
  <c r="B617" i="13"/>
  <c r="D616" i="13"/>
  <c r="C616" i="13"/>
  <c r="B616" i="13"/>
  <c r="D615" i="13"/>
  <c r="C615" i="13"/>
  <c r="B615" i="13"/>
  <c r="D614" i="13"/>
  <c r="C614" i="13"/>
  <c r="B614" i="13"/>
  <c r="D613" i="13"/>
  <c r="C613" i="13"/>
  <c r="B613" i="13"/>
  <c r="D612" i="13"/>
  <c r="C612" i="13"/>
  <c r="B612" i="13"/>
  <c r="D611" i="13"/>
  <c r="C611" i="13"/>
  <c r="B611" i="13"/>
  <c r="D610" i="13"/>
  <c r="C610" i="13"/>
  <c r="B610" i="13"/>
  <c r="D609" i="13"/>
  <c r="C609" i="13"/>
  <c r="B609" i="13"/>
  <c r="D608" i="13"/>
  <c r="C608" i="13"/>
  <c r="B608" i="13"/>
  <c r="D607" i="13"/>
  <c r="C607" i="13"/>
  <c r="B607" i="13"/>
  <c r="D606" i="13"/>
  <c r="C606" i="13"/>
  <c r="B606" i="13"/>
  <c r="D605" i="13"/>
  <c r="C605" i="13"/>
  <c r="B605" i="13"/>
  <c r="D604" i="13"/>
  <c r="C604" i="13"/>
  <c r="B604" i="13"/>
  <c r="D603" i="13"/>
  <c r="C603" i="13"/>
  <c r="B603" i="13"/>
  <c r="D602" i="13"/>
  <c r="C602" i="13"/>
  <c r="B602" i="13"/>
  <c r="D601" i="13"/>
  <c r="C601" i="13"/>
  <c r="B601" i="13"/>
  <c r="D600" i="13"/>
  <c r="C600" i="13"/>
  <c r="B600" i="13"/>
  <c r="D599" i="13"/>
  <c r="C599" i="13"/>
  <c r="B599" i="13"/>
  <c r="D598" i="13"/>
  <c r="C598" i="13"/>
  <c r="B598" i="13"/>
  <c r="D597" i="13"/>
  <c r="C597" i="13"/>
  <c r="B597" i="13"/>
  <c r="D596" i="13"/>
  <c r="C596" i="13"/>
  <c r="B596" i="13"/>
  <c r="D595" i="13"/>
  <c r="C595" i="13"/>
  <c r="B595" i="13"/>
  <c r="D594" i="13"/>
  <c r="C594" i="13"/>
  <c r="B594" i="13"/>
  <c r="D593" i="13"/>
  <c r="C593" i="13"/>
  <c r="B593" i="13"/>
  <c r="D592" i="13"/>
  <c r="C592" i="13"/>
  <c r="B592" i="13"/>
  <c r="D591" i="13"/>
  <c r="C591" i="13"/>
  <c r="B591" i="13"/>
  <c r="D590" i="13"/>
  <c r="C590" i="13"/>
  <c r="B590" i="13"/>
  <c r="D589" i="13"/>
  <c r="C589" i="13"/>
  <c r="B589" i="13"/>
  <c r="D588" i="13"/>
  <c r="C588" i="13"/>
  <c r="B588" i="13"/>
  <c r="D587" i="13"/>
  <c r="C587" i="13"/>
  <c r="B587" i="13"/>
  <c r="D586" i="13"/>
  <c r="C586" i="13"/>
  <c r="B586" i="13"/>
  <c r="D585" i="13"/>
  <c r="C585" i="13"/>
  <c r="B585" i="13"/>
  <c r="D584" i="13"/>
  <c r="C584" i="13"/>
  <c r="B584" i="13"/>
  <c r="D583" i="13"/>
  <c r="C583" i="13"/>
  <c r="B583" i="13"/>
  <c r="D582" i="13"/>
  <c r="C582" i="13"/>
  <c r="B582" i="13"/>
  <c r="D581" i="13"/>
  <c r="C581" i="13"/>
  <c r="B581" i="13"/>
  <c r="D580" i="13"/>
  <c r="C580" i="13"/>
  <c r="B580" i="13"/>
  <c r="D579" i="13"/>
  <c r="C579" i="13"/>
  <c r="B579" i="13"/>
  <c r="D578" i="13"/>
  <c r="C578" i="13"/>
  <c r="B578" i="13"/>
  <c r="D577" i="13"/>
  <c r="C577" i="13"/>
  <c r="B577" i="13"/>
  <c r="D576" i="13"/>
  <c r="C576" i="13"/>
  <c r="B576" i="13"/>
  <c r="D575" i="13"/>
  <c r="C575" i="13"/>
  <c r="B575" i="13"/>
  <c r="D574" i="13"/>
  <c r="C574" i="13"/>
  <c r="B574" i="13"/>
  <c r="D573" i="13"/>
  <c r="C573" i="13"/>
  <c r="B573" i="13"/>
  <c r="D572" i="13"/>
  <c r="C572" i="13"/>
  <c r="B572" i="13"/>
  <c r="D571" i="13"/>
  <c r="C571" i="13"/>
  <c r="B571" i="13"/>
  <c r="D570" i="13"/>
  <c r="C570" i="13"/>
  <c r="B570" i="13"/>
  <c r="D569" i="13"/>
  <c r="C569" i="13"/>
  <c r="B569" i="13"/>
  <c r="D568" i="13"/>
  <c r="C568" i="13"/>
  <c r="B568" i="13"/>
  <c r="D567" i="13"/>
  <c r="C567" i="13"/>
  <c r="B567" i="13"/>
  <c r="D566" i="13"/>
  <c r="C566" i="13"/>
  <c r="B566" i="13"/>
  <c r="D565" i="13"/>
  <c r="C565" i="13"/>
  <c r="B565" i="13"/>
  <c r="D564" i="13"/>
  <c r="C564" i="13"/>
  <c r="B564" i="13"/>
  <c r="D563" i="13"/>
  <c r="C563" i="13"/>
  <c r="B563" i="13"/>
  <c r="D562" i="13"/>
  <c r="C562" i="13"/>
  <c r="B562" i="13"/>
  <c r="D561" i="13"/>
  <c r="C561" i="13"/>
  <c r="B561" i="13"/>
  <c r="D560" i="13"/>
  <c r="C560" i="13"/>
  <c r="B560" i="13"/>
  <c r="D559" i="13"/>
  <c r="C559" i="13"/>
  <c r="B559" i="13"/>
  <c r="D558" i="13"/>
  <c r="C558" i="13"/>
  <c r="B558" i="13"/>
  <c r="D557" i="13"/>
  <c r="C557" i="13"/>
  <c r="B557" i="13"/>
  <c r="D556" i="13"/>
  <c r="C556" i="13"/>
  <c r="B556" i="13"/>
  <c r="D555" i="13"/>
  <c r="C555" i="13"/>
  <c r="B555" i="13"/>
  <c r="D554" i="13"/>
  <c r="C554" i="13"/>
  <c r="B554" i="13"/>
  <c r="D553" i="13"/>
  <c r="C553" i="13"/>
  <c r="B553" i="13"/>
  <c r="D552" i="13"/>
  <c r="C552" i="13"/>
  <c r="B552" i="13"/>
  <c r="D551" i="13"/>
  <c r="C551" i="13"/>
  <c r="B551" i="13"/>
  <c r="D550" i="13"/>
  <c r="C550" i="13"/>
  <c r="B550" i="13"/>
  <c r="D549" i="13"/>
  <c r="C549" i="13"/>
  <c r="B549" i="13"/>
  <c r="D548" i="13"/>
  <c r="C548" i="13"/>
  <c r="B548" i="13"/>
  <c r="D547" i="13"/>
  <c r="C547" i="13"/>
  <c r="B547" i="13"/>
  <c r="D546" i="13"/>
  <c r="C546" i="13"/>
  <c r="B546" i="13"/>
  <c r="D545" i="13"/>
  <c r="C545" i="13"/>
  <c r="B545" i="13"/>
  <c r="D544" i="13"/>
  <c r="C544" i="13"/>
  <c r="B544" i="13"/>
  <c r="D543" i="13"/>
  <c r="C543" i="13"/>
  <c r="B543" i="13"/>
  <c r="D542" i="13"/>
  <c r="C542" i="13"/>
  <c r="B542" i="13"/>
  <c r="D541" i="13"/>
  <c r="C541" i="13"/>
  <c r="B541" i="13"/>
  <c r="D540" i="13"/>
  <c r="C540" i="13"/>
  <c r="B540" i="13"/>
  <c r="D539" i="13"/>
  <c r="C539" i="13"/>
  <c r="B539" i="13"/>
  <c r="D538" i="13"/>
  <c r="C538" i="13"/>
  <c r="B538" i="13"/>
  <c r="D537" i="13"/>
  <c r="C537" i="13"/>
  <c r="B537" i="13"/>
  <c r="D536" i="13"/>
  <c r="C536" i="13"/>
  <c r="B536" i="13"/>
  <c r="D535" i="13"/>
  <c r="C535" i="13"/>
  <c r="B535" i="13"/>
  <c r="D534" i="13"/>
  <c r="C534" i="13"/>
  <c r="B534" i="13"/>
  <c r="D533" i="13"/>
  <c r="C533" i="13"/>
  <c r="B533" i="13"/>
  <c r="D532" i="13"/>
  <c r="C532" i="13"/>
  <c r="B532" i="13"/>
  <c r="D531" i="13"/>
  <c r="C531" i="13"/>
  <c r="B531" i="13"/>
  <c r="D530" i="13"/>
  <c r="C530" i="13"/>
  <c r="B530" i="13"/>
  <c r="D529" i="13"/>
  <c r="C529" i="13"/>
  <c r="B529" i="13"/>
  <c r="D528" i="13"/>
  <c r="C528" i="13"/>
  <c r="B528" i="13"/>
  <c r="D527" i="13"/>
  <c r="C527" i="13"/>
  <c r="B527" i="13"/>
  <c r="D526" i="13"/>
  <c r="C526" i="13"/>
  <c r="B526" i="13"/>
  <c r="D525" i="13"/>
  <c r="C525" i="13"/>
  <c r="B525" i="13"/>
  <c r="D524" i="13"/>
  <c r="C524" i="13"/>
  <c r="B524" i="13"/>
  <c r="D523" i="13"/>
  <c r="C523" i="13"/>
  <c r="B523" i="13"/>
  <c r="D522" i="13"/>
  <c r="C522" i="13"/>
  <c r="B522" i="13"/>
  <c r="D521" i="13"/>
  <c r="C521" i="13"/>
  <c r="B521" i="13"/>
  <c r="D520" i="13"/>
  <c r="C520" i="13"/>
  <c r="B520" i="13"/>
  <c r="D519" i="13"/>
  <c r="C519" i="13"/>
  <c r="B519" i="13"/>
  <c r="D518" i="13"/>
  <c r="C518" i="13"/>
  <c r="B518" i="13"/>
  <c r="D517" i="13"/>
  <c r="C517" i="13"/>
  <c r="B517" i="13"/>
  <c r="D516" i="13"/>
  <c r="C516" i="13"/>
  <c r="B516" i="13"/>
  <c r="D515" i="13"/>
  <c r="C515" i="13"/>
  <c r="B515" i="13"/>
  <c r="D514" i="13"/>
  <c r="C514" i="13"/>
  <c r="B514" i="13"/>
  <c r="D513" i="13"/>
  <c r="C513" i="13"/>
  <c r="B513" i="13"/>
  <c r="D512" i="13"/>
  <c r="C512" i="13"/>
  <c r="B512" i="13"/>
  <c r="D511" i="13"/>
  <c r="C511" i="13"/>
  <c r="B511" i="13"/>
  <c r="D510" i="13"/>
  <c r="C510" i="13"/>
  <c r="B510" i="13"/>
  <c r="D509" i="13"/>
  <c r="C509" i="13"/>
  <c r="B509" i="13"/>
  <c r="D508" i="13"/>
  <c r="C508" i="13"/>
  <c r="B508" i="13"/>
  <c r="D507" i="13"/>
  <c r="C507" i="13"/>
  <c r="B507" i="13"/>
  <c r="D506" i="13"/>
  <c r="C506" i="13"/>
  <c r="B506" i="13"/>
  <c r="D505" i="13"/>
  <c r="C505" i="13"/>
  <c r="B505" i="13"/>
  <c r="D504" i="13"/>
  <c r="C504" i="13"/>
  <c r="B504" i="13"/>
  <c r="D503" i="13"/>
  <c r="C503" i="13"/>
  <c r="B503" i="13"/>
  <c r="D502" i="13"/>
  <c r="C502" i="13"/>
  <c r="B502" i="13"/>
  <c r="D501" i="13"/>
  <c r="C501" i="13"/>
  <c r="B501" i="13"/>
  <c r="D500" i="13"/>
  <c r="C500" i="13"/>
  <c r="B500" i="13"/>
  <c r="D499" i="13"/>
  <c r="C499" i="13"/>
  <c r="B499" i="13"/>
  <c r="D498" i="13"/>
  <c r="C498" i="13"/>
  <c r="B498" i="13"/>
  <c r="D497" i="13"/>
  <c r="C497" i="13"/>
  <c r="B497" i="13"/>
  <c r="D496" i="13"/>
  <c r="C496" i="13"/>
  <c r="B496" i="13"/>
  <c r="D495" i="13"/>
  <c r="C495" i="13"/>
  <c r="B495" i="13"/>
  <c r="D494" i="13"/>
  <c r="C494" i="13"/>
  <c r="B494" i="13"/>
  <c r="D493" i="13"/>
  <c r="C493" i="13"/>
  <c r="B493" i="13"/>
  <c r="D492" i="13"/>
  <c r="C492" i="13"/>
  <c r="B492" i="13"/>
  <c r="D491" i="13"/>
  <c r="C491" i="13"/>
  <c r="B491" i="13"/>
  <c r="D490" i="13"/>
  <c r="C490" i="13"/>
  <c r="B490" i="13"/>
  <c r="D489" i="13"/>
  <c r="C489" i="13"/>
  <c r="B489" i="13"/>
  <c r="D488" i="13"/>
  <c r="C488" i="13"/>
  <c r="B488" i="13"/>
  <c r="D487" i="13"/>
  <c r="C487" i="13"/>
  <c r="B487" i="13"/>
  <c r="D486" i="13"/>
  <c r="C486" i="13"/>
  <c r="B486" i="13"/>
  <c r="D485" i="13"/>
  <c r="C485" i="13"/>
  <c r="B485" i="13"/>
  <c r="D484" i="13"/>
  <c r="C484" i="13"/>
  <c r="B484" i="13"/>
  <c r="D483" i="13"/>
  <c r="C483" i="13"/>
  <c r="B483" i="13"/>
  <c r="D482" i="13"/>
  <c r="C482" i="13"/>
  <c r="B482" i="13"/>
  <c r="D481" i="13"/>
  <c r="C481" i="13"/>
  <c r="B481" i="13"/>
  <c r="D480" i="13"/>
  <c r="C480" i="13"/>
  <c r="B480" i="13"/>
  <c r="D479" i="13"/>
  <c r="C479" i="13"/>
  <c r="B479" i="13"/>
  <c r="D478" i="13"/>
  <c r="C478" i="13"/>
  <c r="B478" i="13"/>
  <c r="D477" i="13"/>
  <c r="C477" i="13"/>
  <c r="B477" i="13"/>
  <c r="D476" i="13"/>
  <c r="C476" i="13"/>
  <c r="B476" i="13"/>
  <c r="D475" i="13"/>
  <c r="C475" i="13"/>
  <c r="B475" i="13"/>
  <c r="D474" i="13"/>
  <c r="C474" i="13"/>
  <c r="B474" i="13"/>
  <c r="D473" i="13"/>
  <c r="C473" i="13"/>
  <c r="B473" i="13"/>
  <c r="D472" i="13"/>
  <c r="C472" i="13"/>
  <c r="B472" i="13"/>
  <c r="D471" i="13"/>
  <c r="C471" i="13"/>
  <c r="B471" i="13"/>
  <c r="D470" i="13"/>
  <c r="C470" i="13"/>
  <c r="B470" i="13"/>
  <c r="D469" i="13"/>
  <c r="C469" i="13"/>
  <c r="B469" i="13"/>
  <c r="D468" i="13"/>
  <c r="C468" i="13"/>
  <c r="B468" i="13"/>
  <c r="D467" i="13"/>
  <c r="C467" i="13"/>
  <c r="B467" i="13"/>
  <c r="D466" i="13"/>
  <c r="C466" i="13"/>
  <c r="B466" i="13"/>
  <c r="D465" i="13"/>
  <c r="C465" i="13"/>
  <c r="B465" i="13"/>
  <c r="D464" i="13"/>
  <c r="C464" i="13"/>
  <c r="B464" i="13"/>
  <c r="D463" i="13"/>
  <c r="C463" i="13"/>
  <c r="B463" i="13"/>
  <c r="D462" i="13"/>
  <c r="C462" i="13"/>
  <c r="B462" i="13"/>
  <c r="D461" i="13"/>
  <c r="C461" i="13"/>
  <c r="B461" i="13"/>
  <c r="D460" i="13"/>
  <c r="C460" i="13"/>
  <c r="B460" i="13"/>
  <c r="D459" i="13"/>
  <c r="C459" i="13"/>
  <c r="B459" i="13"/>
  <c r="D458" i="13"/>
  <c r="C458" i="13"/>
  <c r="B458" i="13"/>
  <c r="D457" i="13"/>
  <c r="C457" i="13"/>
  <c r="B457" i="13"/>
  <c r="D456" i="13"/>
  <c r="C456" i="13"/>
  <c r="B456" i="13"/>
  <c r="D455" i="13"/>
  <c r="C455" i="13"/>
  <c r="B455" i="13"/>
  <c r="D454" i="13"/>
  <c r="C454" i="13"/>
  <c r="B454" i="13"/>
  <c r="D453" i="13"/>
  <c r="C453" i="13"/>
  <c r="B453" i="13"/>
  <c r="D452" i="13"/>
  <c r="C452" i="13"/>
  <c r="B452" i="13"/>
  <c r="D451" i="13"/>
  <c r="C451" i="13"/>
  <c r="B451" i="13"/>
  <c r="D450" i="13"/>
  <c r="C450" i="13"/>
  <c r="B450" i="13"/>
  <c r="D449" i="13"/>
  <c r="C449" i="13"/>
  <c r="B449" i="13"/>
  <c r="D448" i="13"/>
  <c r="C448" i="13"/>
  <c r="B448" i="13"/>
  <c r="D447" i="13"/>
  <c r="C447" i="13"/>
  <c r="B447" i="13"/>
  <c r="D446" i="13"/>
  <c r="C446" i="13"/>
  <c r="B446" i="13"/>
  <c r="D445" i="13"/>
  <c r="C445" i="13"/>
  <c r="B445" i="13"/>
  <c r="D444" i="13"/>
  <c r="C444" i="13"/>
  <c r="B444" i="13"/>
  <c r="D443" i="13"/>
  <c r="C443" i="13"/>
  <c r="B443" i="13"/>
  <c r="D442" i="13"/>
  <c r="C442" i="13"/>
  <c r="B442" i="13"/>
  <c r="D441" i="13"/>
  <c r="C441" i="13"/>
  <c r="B441" i="13"/>
  <c r="D440" i="13"/>
  <c r="C440" i="13"/>
  <c r="B440" i="13"/>
  <c r="D439" i="13"/>
  <c r="C439" i="13"/>
  <c r="B439" i="13"/>
  <c r="D438" i="13"/>
  <c r="C438" i="13"/>
  <c r="B438" i="13"/>
  <c r="D437" i="13"/>
  <c r="C437" i="13"/>
  <c r="B437" i="13"/>
  <c r="D436" i="13"/>
  <c r="C436" i="13"/>
  <c r="B436" i="13"/>
  <c r="D435" i="13"/>
  <c r="C435" i="13"/>
  <c r="B435" i="13"/>
  <c r="D434" i="13"/>
  <c r="C434" i="13"/>
  <c r="B434" i="13"/>
  <c r="D433" i="13"/>
  <c r="C433" i="13"/>
  <c r="B433" i="13"/>
  <c r="D432" i="13"/>
  <c r="C432" i="13"/>
  <c r="B432" i="13"/>
  <c r="D431" i="13"/>
  <c r="C431" i="13"/>
  <c r="B431" i="13"/>
  <c r="D430" i="13"/>
  <c r="C430" i="13"/>
  <c r="B430" i="13"/>
  <c r="D429" i="13"/>
  <c r="C429" i="13"/>
  <c r="B429" i="13"/>
  <c r="D428" i="13"/>
  <c r="C428" i="13"/>
  <c r="B428" i="13"/>
  <c r="D427" i="13"/>
  <c r="C427" i="13"/>
  <c r="B427" i="13"/>
  <c r="D426" i="13"/>
  <c r="C426" i="13"/>
  <c r="B426" i="13"/>
  <c r="D425" i="13"/>
  <c r="C425" i="13"/>
  <c r="B425" i="13"/>
  <c r="D424" i="13"/>
  <c r="C424" i="13"/>
  <c r="B424" i="13"/>
  <c r="D423" i="13"/>
  <c r="C423" i="13"/>
  <c r="B423" i="13"/>
  <c r="D422" i="13"/>
  <c r="C422" i="13"/>
  <c r="B422" i="13"/>
  <c r="D421" i="13"/>
  <c r="C421" i="13"/>
  <c r="B421" i="13"/>
  <c r="D420" i="13"/>
  <c r="C420" i="13"/>
  <c r="B420" i="13"/>
  <c r="D419" i="13"/>
  <c r="C419" i="13"/>
  <c r="B419" i="13"/>
  <c r="D418" i="13"/>
  <c r="C418" i="13"/>
  <c r="B418" i="13"/>
  <c r="D417" i="13"/>
  <c r="C417" i="13"/>
  <c r="B417" i="13"/>
  <c r="D416" i="13"/>
  <c r="C416" i="13"/>
  <c r="B416" i="13"/>
  <c r="D415" i="13"/>
  <c r="C415" i="13"/>
  <c r="B415" i="13"/>
  <c r="D414" i="13"/>
  <c r="C414" i="13"/>
  <c r="B414" i="13"/>
  <c r="D413" i="13"/>
  <c r="C413" i="13"/>
  <c r="B413" i="13"/>
  <c r="D412" i="13"/>
  <c r="C412" i="13"/>
  <c r="B412" i="13"/>
  <c r="D411" i="13"/>
  <c r="C411" i="13"/>
  <c r="B411" i="13"/>
  <c r="D410" i="13"/>
  <c r="C410" i="13"/>
  <c r="B410" i="13"/>
  <c r="D409" i="13"/>
  <c r="C409" i="13"/>
  <c r="B409" i="13"/>
  <c r="D408" i="13"/>
  <c r="C408" i="13"/>
  <c r="B408" i="13"/>
  <c r="D407" i="13"/>
  <c r="C407" i="13"/>
  <c r="B407" i="13"/>
  <c r="D406" i="13"/>
  <c r="C406" i="13"/>
  <c r="B406" i="13"/>
  <c r="D405" i="13"/>
  <c r="C405" i="13"/>
  <c r="B405" i="13"/>
  <c r="D404" i="13"/>
  <c r="C404" i="13"/>
  <c r="B404" i="13"/>
  <c r="D403" i="13"/>
  <c r="C403" i="13"/>
  <c r="B403" i="13"/>
  <c r="D402" i="13"/>
  <c r="C402" i="13"/>
  <c r="B402" i="13"/>
  <c r="D401" i="13"/>
  <c r="C401" i="13"/>
  <c r="B401" i="13"/>
  <c r="D400" i="13"/>
  <c r="C400" i="13"/>
  <c r="B400" i="13"/>
  <c r="D399" i="13"/>
  <c r="C399" i="13"/>
  <c r="B399" i="13"/>
  <c r="D398" i="13"/>
  <c r="C398" i="13"/>
  <c r="B398" i="13"/>
  <c r="D397" i="13"/>
  <c r="C397" i="13"/>
  <c r="B397" i="13"/>
  <c r="D396" i="13"/>
  <c r="C396" i="13"/>
  <c r="B396" i="13"/>
  <c r="D395" i="13"/>
  <c r="C395" i="13"/>
  <c r="B395" i="13"/>
  <c r="D394" i="13"/>
  <c r="C394" i="13"/>
  <c r="B394" i="13"/>
  <c r="D393" i="13"/>
  <c r="C393" i="13"/>
  <c r="B393" i="13"/>
  <c r="D392" i="13"/>
  <c r="C392" i="13"/>
  <c r="B392" i="13"/>
  <c r="D391" i="13"/>
  <c r="C391" i="13"/>
  <c r="B391" i="13"/>
  <c r="D390" i="13"/>
  <c r="C390" i="13"/>
  <c r="B390" i="13"/>
  <c r="D389" i="13"/>
  <c r="C389" i="13"/>
  <c r="B389" i="13"/>
  <c r="D388" i="13"/>
  <c r="C388" i="13"/>
  <c r="B388" i="13"/>
  <c r="D387" i="13"/>
  <c r="C387" i="13"/>
  <c r="B387" i="13"/>
  <c r="D386" i="13"/>
  <c r="C386" i="13"/>
  <c r="B386" i="13"/>
  <c r="D385" i="13"/>
  <c r="C385" i="13"/>
  <c r="B385" i="13"/>
  <c r="D384" i="13"/>
  <c r="C384" i="13"/>
  <c r="B384" i="13"/>
  <c r="D383" i="13"/>
  <c r="C383" i="13"/>
  <c r="B383" i="13"/>
  <c r="D382" i="13"/>
  <c r="C382" i="13"/>
  <c r="B382" i="13"/>
  <c r="D381" i="13"/>
  <c r="C381" i="13"/>
  <c r="B381" i="13"/>
  <c r="D380" i="13"/>
  <c r="C380" i="13"/>
  <c r="B380" i="13"/>
  <c r="D379" i="13"/>
  <c r="C379" i="13"/>
  <c r="B379" i="13"/>
  <c r="D378" i="13"/>
  <c r="C378" i="13"/>
  <c r="B378" i="13"/>
  <c r="D377" i="13"/>
  <c r="C377" i="13"/>
  <c r="B377" i="13"/>
  <c r="D376" i="13"/>
  <c r="C376" i="13"/>
  <c r="B376" i="13"/>
  <c r="D375" i="13"/>
  <c r="C375" i="13"/>
  <c r="B375" i="13"/>
  <c r="D374" i="13"/>
  <c r="C374" i="13"/>
  <c r="B374" i="13"/>
  <c r="D373" i="13"/>
  <c r="C373" i="13"/>
  <c r="B373" i="13"/>
  <c r="D372" i="13"/>
  <c r="C372" i="13"/>
  <c r="B372" i="13"/>
  <c r="D371" i="13"/>
  <c r="C371" i="13"/>
  <c r="B371" i="13"/>
  <c r="D370" i="13"/>
  <c r="C370" i="13"/>
  <c r="B370" i="13"/>
  <c r="D369" i="13"/>
  <c r="C369" i="13"/>
  <c r="B369" i="13"/>
  <c r="D368" i="13"/>
  <c r="C368" i="13"/>
  <c r="B368" i="13"/>
  <c r="D367" i="13"/>
  <c r="C367" i="13"/>
  <c r="B367" i="13"/>
  <c r="D366" i="13"/>
  <c r="C366" i="13"/>
  <c r="B366" i="13"/>
  <c r="D365" i="13"/>
  <c r="C365" i="13"/>
  <c r="B365" i="13"/>
  <c r="D364" i="13"/>
  <c r="C364" i="13"/>
  <c r="B364" i="13"/>
  <c r="D363" i="13"/>
  <c r="C363" i="13"/>
  <c r="B363" i="13"/>
  <c r="D362" i="13"/>
  <c r="C362" i="13"/>
  <c r="B362" i="13"/>
  <c r="D361" i="13"/>
  <c r="C361" i="13"/>
  <c r="B361" i="13"/>
  <c r="D360" i="13"/>
  <c r="C360" i="13"/>
  <c r="B360" i="13"/>
  <c r="D359" i="13"/>
  <c r="C359" i="13"/>
  <c r="B359" i="13"/>
  <c r="D358" i="13"/>
  <c r="C358" i="13"/>
  <c r="B358" i="13"/>
  <c r="D357" i="13"/>
  <c r="C357" i="13"/>
  <c r="B357" i="13"/>
  <c r="D356" i="13"/>
  <c r="C356" i="13"/>
  <c r="B356" i="13"/>
  <c r="D355" i="13"/>
  <c r="C355" i="13"/>
  <c r="B355" i="13"/>
  <c r="D354" i="13"/>
  <c r="C354" i="13"/>
  <c r="B354" i="13"/>
  <c r="D353" i="13"/>
  <c r="C353" i="13"/>
  <c r="B353" i="13"/>
  <c r="D352" i="13"/>
  <c r="C352" i="13"/>
  <c r="B352" i="13"/>
  <c r="D351" i="13"/>
  <c r="C351" i="13"/>
  <c r="B351" i="13"/>
  <c r="D350" i="13"/>
  <c r="C350" i="13"/>
  <c r="B350" i="13"/>
  <c r="D349" i="13"/>
  <c r="C349" i="13"/>
  <c r="B349" i="13"/>
  <c r="D348" i="13"/>
  <c r="C348" i="13"/>
  <c r="B348" i="13"/>
  <c r="D347" i="13"/>
  <c r="C347" i="13"/>
  <c r="B347" i="13"/>
  <c r="D346" i="13"/>
  <c r="C346" i="13"/>
  <c r="B346" i="13"/>
  <c r="D345" i="13"/>
  <c r="C345" i="13"/>
  <c r="B345" i="13"/>
  <c r="D344" i="13"/>
  <c r="C344" i="13"/>
  <c r="B344" i="13"/>
  <c r="D343" i="13"/>
  <c r="C343" i="13"/>
  <c r="B343" i="13"/>
  <c r="D342" i="13"/>
  <c r="C342" i="13"/>
  <c r="B342" i="13"/>
  <c r="D341" i="13"/>
  <c r="C341" i="13"/>
  <c r="B341" i="13"/>
  <c r="D340" i="13"/>
  <c r="C340" i="13"/>
  <c r="B340" i="13"/>
  <c r="D339" i="13"/>
  <c r="C339" i="13"/>
  <c r="B339" i="13"/>
  <c r="D338" i="13"/>
  <c r="C338" i="13"/>
  <c r="B338" i="13"/>
  <c r="D337" i="13"/>
  <c r="C337" i="13"/>
  <c r="B337" i="13"/>
  <c r="D336" i="13"/>
  <c r="C336" i="13"/>
  <c r="B336" i="13"/>
  <c r="D335" i="13"/>
  <c r="C335" i="13"/>
  <c r="B335" i="13"/>
  <c r="D334" i="13"/>
  <c r="C334" i="13"/>
  <c r="B334" i="13"/>
  <c r="D333" i="13"/>
  <c r="C333" i="13"/>
  <c r="B333" i="13"/>
  <c r="D332" i="13"/>
  <c r="C332" i="13"/>
  <c r="B332" i="13"/>
  <c r="D331" i="13"/>
  <c r="C331" i="13"/>
  <c r="B331" i="13"/>
  <c r="D330" i="13"/>
  <c r="C330" i="13"/>
  <c r="B330" i="13"/>
  <c r="D329" i="13"/>
  <c r="C329" i="13"/>
  <c r="B329" i="13"/>
  <c r="D328" i="13"/>
  <c r="C328" i="13"/>
  <c r="B328" i="13"/>
  <c r="D327" i="13"/>
  <c r="C327" i="13"/>
  <c r="B327" i="13"/>
  <c r="D326" i="13"/>
  <c r="C326" i="13"/>
  <c r="B326" i="13"/>
  <c r="D325" i="13"/>
  <c r="C325" i="13"/>
  <c r="B325" i="13"/>
  <c r="D324" i="13"/>
  <c r="C324" i="13"/>
  <c r="B324" i="13"/>
  <c r="D323" i="13"/>
  <c r="C323" i="13"/>
  <c r="B323" i="13"/>
  <c r="D322" i="13"/>
  <c r="C322" i="13"/>
  <c r="B322" i="13"/>
  <c r="D321" i="13"/>
  <c r="C321" i="13"/>
  <c r="B321" i="13"/>
  <c r="D320" i="13"/>
  <c r="C320" i="13"/>
  <c r="B320" i="13"/>
  <c r="D319" i="13"/>
  <c r="C319" i="13"/>
  <c r="B319" i="13"/>
  <c r="D318" i="13"/>
  <c r="C318" i="13"/>
  <c r="B318" i="13"/>
  <c r="D317" i="13"/>
  <c r="C317" i="13"/>
  <c r="B317" i="13"/>
  <c r="D316" i="13"/>
  <c r="C316" i="13"/>
  <c r="B316" i="13"/>
  <c r="D315" i="13"/>
  <c r="C315" i="13"/>
  <c r="B315" i="13"/>
  <c r="D314" i="13"/>
  <c r="C314" i="13"/>
  <c r="B314" i="13"/>
  <c r="D313" i="13"/>
  <c r="C313" i="13"/>
  <c r="B313" i="13"/>
  <c r="D312" i="13"/>
  <c r="C312" i="13"/>
  <c r="B312" i="13"/>
  <c r="D311" i="13"/>
  <c r="C311" i="13"/>
  <c r="B311" i="13"/>
  <c r="D310" i="13"/>
  <c r="C310" i="13"/>
  <c r="B310" i="13"/>
  <c r="D309" i="13"/>
  <c r="C309" i="13"/>
  <c r="B309" i="13"/>
  <c r="D308" i="13"/>
  <c r="C308" i="13"/>
  <c r="B308" i="13"/>
  <c r="D307" i="13"/>
  <c r="C307" i="13"/>
  <c r="B307" i="13"/>
  <c r="D306" i="13"/>
  <c r="C306" i="13"/>
  <c r="B306" i="13"/>
  <c r="D305" i="13"/>
  <c r="C305" i="13"/>
  <c r="B305" i="13"/>
  <c r="D304" i="13"/>
  <c r="C304" i="13"/>
  <c r="B304" i="13"/>
  <c r="D303" i="13"/>
  <c r="C303" i="13"/>
  <c r="B303" i="13"/>
  <c r="D302" i="13"/>
  <c r="C302" i="13"/>
  <c r="B302" i="13"/>
  <c r="D301" i="13"/>
  <c r="C301" i="13"/>
  <c r="B301" i="13"/>
  <c r="D300" i="13"/>
  <c r="C300" i="13"/>
  <c r="B300" i="13"/>
  <c r="D299" i="13"/>
  <c r="C299" i="13"/>
  <c r="B299" i="13"/>
  <c r="D298" i="13"/>
  <c r="C298" i="13"/>
  <c r="B298" i="13"/>
  <c r="D297" i="13"/>
  <c r="C297" i="13"/>
  <c r="B297" i="13"/>
  <c r="D296" i="13"/>
  <c r="C296" i="13"/>
  <c r="B296" i="13"/>
  <c r="D295" i="13"/>
  <c r="C295" i="13"/>
  <c r="B295" i="13"/>
  <c r="D294" i="13"/>
  <c r="C294" i="13"/>
  <c r="B294" i="13"/>
  <c r="D293" i="13"/>
  <c r="C293" i="13"/>
  <c r="B293" i="13"/>
  <c r="D292" i="13"/>
  <c r="C292" i="13"/>
  <c r="B292" i="13"/>
  <c r="D291" i="13"/>
  <c r="C291" i="13"/>
  <c r="B291" i="13"/>
  <c r="D290" i="13"/>
  <c r="C290" i="13"/>
  <c r="B290" i="13"/>
  <c r="D289" i="13"/>
  <c r="C289" i="13"/>
  <c r="B289" i="13"/>
  <c r="D288" i="13"/>
  <c r="C288" i="13"/>
  <c r="B288" i="13"/>
  <c r="D287" i="13"/>
  <c r="C287" i="13"/>
  <c r="B287" i="13"/>
  <c r="D286" i="13"/>
  <c r="C286" i="13"/>
  <c r="B286" i="13"/>
  <c r="D285" i="13"/>
  <c r="C285" i="13"/>
  <c r="B285" i="13"/>
  <c r="D284" i="13"/>
  <c r="C284" i="13"/>
  <c r="B284" i="13"/>
  <c r="D283" i="13"/>
  <c r="C283" i="13"/>
  <c r="B283" i="13"/>
  <c r="D282" i="13"/>
  <c r="C282" i="13"/>
  <c r="B282" i="13"/>
  <c r="D281" i="13"/>
  <c r="C281" i="13"/>
  <c r="B281" i="13"/>
  <c r="D280" i="13"/>
  <c r="C280" i="13"/>
  <c r="B280" i="13"/>
  <c r="D279" i="13"/>
  <c r="C279" i="13"/>
  <c r="B279" i="13"/>
  <c r="D278" i="13"/>
  <c r="C278" i="13"/>
  <c r="B278" i="13"/>
  <c r="D277" i="13"/>
  <c r="C277" i="13"/>
  <c r="B277" i="13"/>
  <c r="D276" i="13"/>
  <c r="C276" i="13"/>
  <c r="B276" i="13"/>
  <c r="D275" i="13"/>
  <c r="C275" i="13"/>
  <c r="B275" i="13"/>
  <c r="D274" i="13"/>
  <c r="C274" i="13"/>
  <c r="B274" i="13"/>
  <c r="D273" i="13"/>
  <c r="C273" i="13"/>
  <c r="B273" i="13"/>
  <c r="D272" i="13"/>
  <c r="C272" i="13"/>
  <c r="B272" i="13"/>
  <c r="D271" i="13"/>
  <c r="C271" i="13"/>
  <c r="B271" i="13"/>
  <c r="D270" i="13"/>
  <c r="C270" i="13"/>
  <c r="B270" i="13"/>
  <c r="D269" i="13"/>
  <c r="C269" i="13"/>
  <c r="B269" i="13"/>
  <c r="D268" i="13"/>
  <c r="C268" i="13"/>
  <c r="B268" i="13"/>
  <c r="D267" i="13"/>
  <c r="C267" i="13"/>
  <c r="B267" i="13"/>
  <c r="D266" i="13"/>
  <c r="C266" i="13"/>
  <c r="B266" i="13"/>
  <c r="D265" i="13"/>
  <c r="C265" i="13"/>
  <c r="B265" i="13"/>
  <c r="D264" i="13"/>
  <c r="C264" i="13"/>
  <c r="B264" i="13"/>
  <c r="D263" i="13"/>
  <c r="C263" i="13"/>
  <c r="B263" i="13"/>
  <c r="D262" i="13"/>
  <c r="C262" i="13"/>
  <c r="B262" i="13"/>
  <c r="D261" i="13"/>
  <c r="C261" i="13"/>
  <c r="B261" i="13"/>
  <c r="D260" i="13"/>
  <c r="C260" i="13"/>
  <c r="B260" i="13"/>
  <c r="D259" i="13"/>
  <c r="C259" i="13"/>
  <c r="B259" i="13"/>
  <c r="D258" i="13"/>
  <c r="C258" i="13"/>
  <c r="B258" i="13"/>
  <c r="D257" i="13"/>
  <c r="C257" i="13"/>
  <c r="B257" i="13"/>
  <c r="D256" i="13"/>
  <c r="C256" i="13"/>
  <c r="B256" i="13"/>
  <c r="D255" i="13"/>
  <c r="C255" i="13"/>
  <c r="B255" i="13"/>
  <c r="D254" i="13"/>
  <c r="C254" i="13"/>
  <c r="B254" i="13"/>
  <c r="D253" i="13"/>
  <c r="C253" i="13"/>
  <c r="B253" i="13"/>
  <c r="D252" i="13"/>
  <c r="C252" i="13"/>
  <c r="B252" i="13"/>
  <c r="D251" i="13"/>
  <c r="C251" i="13"/>
  <c r="B251" i="13"/>
  <c r="D250" i="13"/>
  <c r="C250" i="13"/>
  <c r="B250" i="13"/>
  <c r="D249" i="13"/>
  <c r="C249" i="13"/>
  <c r="B249" i="13"/>
  <c r="D248" i="13"/>
  <c r="C248" i="13"/>
  <c r="B248" i="13"/>
  <c r="D247" i="13"/>
  <c r="C247" i="13"/>
  <c r="B247" i="13"/>
  <c r="J246" i="13"/>
  <c r="D246" i="13"/>
  <c r="C246" i="13"/>
  <c r="B246" i="13"/>
  <c r="J245" i="13"/>
  <c r="D245" i="13"/>
  <c r="C245" i="13"/>
  <c r="B245" i="13"/>
  <c r="J244" i="13"/>
  <c r="D244" i="13"/>
  <c r="C244" i="13"/>
  <c r="B244" i="13"/>
  <c r="J243" i="13"/>
  <c r="D243" i="13"/>
  <c r="C243" i="13"/>
  <c r="B243" i="13"/>
  <c r="J242" i="13"/>
  <c r="D242" i="13"/>
  <c r="C242" i="13"/>
  <c r="B242" i="13"/>
  <c r="J241" i="13"/>
  <c r="D241" i="13"/>
  <c r="C241" i="13"/>
  <c r="B241" i="13"/>
  <c r="J240" i="13"/>
  <c r="D240" i="13"/>
  <c r="C240" i="13"/>
  <c r="B240" i="13"/>
  <c r="J239" i="13"/>
  <c r="D239" i="13"/>
  <c r="C239" i="13"/>
  <c r="B239" i="13"/>
  <c r="J238" i="13"/>
  <c r="D238" i="13"/>
  <c r="C238" i="13"/>
  <c r="B238" i="13"/>
  <c r="J237" i="13"/>
  <c r="D237" i="13"/>
  <c r="C237" i="13"/>
  <c r="B237" i="13"/>
  <c r="J236" i="13"/>
  <c r="D236" i="13"/>
  <c r="C236" i="13"/>
  <c r="B236" i="13"/>
  <c r="J235" i="13"/>
  <c r="D235" i="13"/>
  <c r="C235" i="13"/>
  <c r="B235" i="13"/>
  <c r="J234" i="13"/>
  <c r="D234" i="13"/>
  <c r="C234" i="13"/>
  <c r="B234" i="13"/>
  <c r="J233" i="13"/>
  <c r="D233" i="13"/>
  <c r="C233" i="13"/>
  <c r="B233" i="13"/>
  <c r="J232" i="13"/>
  <c r="D232" i="13"/>
  <c r="C232" i="13"/>
  <c r="B232" i="13"/>
  <c r="A232" i="13"/>
  <c r="J231" i="13"/>
  <c r="D231" i="13"/>
  <c r="C231" i="13"/>
  <c r="B231" i="13"/>
  <c r="A231" i="13"/>
  <c r="J230" i="13"/>
  <c r="D230" i="13"/>
  <c r="C230" i="13"/>
  <c r="B230" i="13"/>
  <c r="A230" i="13"/>
  <c r="J229" i="13"/>
  <c r="D229" i="13"/>
  <c r="C229" i="13"/>
  <c r="B229" i="13"/>
  <c r="J228" i="13"/>
  <c r="D228" i="13"/>
  <c r="C228" i="13"/>
  <c r="B228" i="13"/>
  <c r="J227" i="13"/>
  <c r="D227" i="13"/>
  <c r="C227" i="13"/>
  <c r="B227" i="13"/>
  <c r="J226" i="13"/>
  <c r="D226" i="13"/>
  <c r="C226" i="13"/>
  <c r="B226" i="13"/>
  <c r="J225" i="13"/>
  <c r="D225" i="13"/>
  <c r="C225" i="13"/>
  <c r="B225" i="13"/>
  <c r="J224" i="13"/>
  <c r="D224" i="13"/>
  <c r="C224" i="13"/>
  <c r="B224" i="13"/>
  <c r="J223" i="13"/>
  <c r="D223" i="13"/>
  <c r="C223" i="13"/>
  <c r="B223" i="13"/>
  <c r="J222" i="13"/>
  <c r="D222" i="13"/>
  <c r="C222" i="13"/>
  <c r="B222" i="13"/>
  <c r="J221" i="13"/>
  <c r="D221" i="13"/>
  <c r="C221" i="13"/>
  <c r="B221" i="13"/>
  <c r="J220" i="13"/>
  <c r="D220" i="13"/>
  <c r="C220" i="13"/>
  <c r="B220" i="13"/>
  <c r="J219" i="13"/>
  <c r="D219" i="13"/>
  <c r="C219" i="13"/>
  <c r="B219" i="13"/>
  <c r="J218" i="13"/>
  <c r="D218" i="13"/>
  <c r="C218" i="13"/>
  <c r="B218" i="13"/>
  <c r="J217" i="13"/>
  <c r="D217" i="13"/>
  <c r="C217" i="13"/>
  <c r="B217" i="13"/>
  <c r="J216" i="13"/>
  <c r="D216" i="13"/>
  <c r="C216" i="13"/>
  <c r="B216" i="13"/>
  <c r="J215" i="13"/>
  <c r="D215" i="13"/>
  <c r="C215" i="13"/>
  <c r="B215" i="13"/>
  <c r="J214" i="13"/>
  <c r="D214" i="13"/>
  <c r="C214" i="13"/>
  <c r="B214" i="13"/>
  <c r="J213" i="13"/>
  <c r="D213" i="13"/>
  <c r="C213" i="13"/>
  <c r="B213" i="13"/>
  <c r="J212" i="13"/>
  <c r="D212" i="13"/>
  <c r="C212" i="13"/>
  <c r="B212" i="13"/>
  <c r="J211" i="13"/>
  <c r="D211" i="13"/>
  <c r="C211" i="13"/>
  <c r="B211" i="13"/>
  <c r="J210" i="13"/>
  <c r="D210" i="13"/>
  <c r="C210" i="13"/>
  <c r="B210" i="13"/>
  <c r="J209" i="13"/>
  <c r="D209" i="13"/>
  <c r="C209" i="13"/>
  <c r="B209" i="13"/>
  <c r="J208" i="13"/>
  <c r="D208" i="13"/>
  <c r="C208" i="13"/>
  <c r="B208" i="13"/>
  <c r="J207" i="13"/>
  <c r="D207" i="13"/>
  <c r="C207" i="13"/>
  <c r="B207" i="13"/>
  <c r="J206" i="13"/>
  <c r="D206" i="13"/>
  <c r="C206" i="13"/>
  <c r="B206" i="13"/>
  <c r="J205" i="13"/>
  <c r="D205" i="13"/>
  <c r="C205" i="13"/>
  <c r="B205" i="13"/>
  <c r="J204" i="13"/>
  <c r="D204" i="13"/>
  <c r="C204" i="13"/>
  <c r="B204" i="13"/>
  <c r="J203" i="13"/>
  <c r="D203" i="13"/>
  <c r="C203" i="13"/>
  <c r="B203" i="13"/>
  <c r="J202" i="13"/>
  <c r="D202" i="13"/>
  <c r="C202" i="13"/>
  <c r="B202" i="13"/>
  <c r="J201" i="13"/>
  <c r="D201" i="13"/>
  <c r="C201" i="13"/>
  <c r="B201" i="13"/>
  <c r="J200" i="13"/>
  <c r="D200" i="13"/>
  <c r="C200" i="13"/>
  <c r="B200" i="13"/>
  <c r="J199" i="13"/>
  <c r="D199" i="13"/>
  <c r="C199" i="13"/>
  <c r="B199" i="13"/>
  <c r="J198" i="13"/>
  <c r="D198" i="13"/>
  <c r="C198" i="13"/>
  <c r="B198" i="13"/>
  <c r="J197" i="13"/>
  <c r="D197" i="13"/>
  <c r="C197" i="13"/>
  <c r="B197" i="13"/>
  <c r="J196" i="13"/>
  <c r="D196" i="13"/>
  <c r="C196" i="13"/>
  <c r="B196" i="13"/>
  <c r="J195" i="13"/>
  <c r="D195" i="13"/>
  <c r="C195" i="13"/>
  <c r="B195" i="13"/>
  <c r="J194" i="13"/>
  <c r="D194" i="13"/>
  <c r="C194" i="13"/>
  <c r="B194" i="13"/>
  <c r="J193" i="13"/>
  <c r="D193" i="13"/>
  <c r="C193" i="13"/>
  <c r="B193" i="13"/>
  <c r="J192" i="13"/>
  <c r="D192" i="13"/>
  <c r="C192" i="13"/>
  <c r="B192" i="13"/>
  <c r="J191" i="13"/>
  <c r="D191" i="13"/>
  <c r="C191" i="13"/>
  <c r="B191" i="13"/>
  <c r="J190" i="13"/>
  <c r="D190" i="13"/>
  <c r="C190" i="13"/>
  <c r="B190" i="13"/>
  <c r="J189" i="13"/>
  <c r="D189" i="13"/>
  <c r="C189" i="13"/>
  <c r="B189" i="13"/>
  <c r="J188" i="13"/>
  <c r="D188" i="13"/>
  <c r="C188" i="13"/>
  <c r="B188" i="13"/>
  <c r="J187" i="13"/>
  <c r="D187" i="13"/>
  <c r="C187" i="13"/>
  <c r="B187" i="13"/>
  <c r="J186" i="13"/>
  <c r="D186" i="13"/>
  <c r="C186" i="13"/>
  <c r="B186" i="13"/>
  <c r="J185" i="13"/>
  <c r="D185" i="13"/>
  <c r="C185" i="13"/>
  <c r="B185" i="13"/>
  <c r="J184" i="13"/>
  <c r="D184" i="13"/>
  <c r="C184" i="13"/>
  <c r="B184" i="13"/>
  <c r="J183" i="13"/>
  <c r="D183" i="13"/>
  <c r="C183" i="13"/>
  <c r="B183" i="13"/>
  <c r="J182" i="13"/>
  <c r="D182" i="13"/>
  <c r="C182" i="13"/>
  <c r="B182" i="13"/>
  <c r="J181" i="13"/>
  <c r="D181" i="13"/>
  <c r="C181" i="13"/>
  <c r="B181" i="13"/>
  <c r="J180" i="13"/>
  <c r="D180" i="13"/>
  <c r="C180" i="13"/>
  <c r="B180" i="13"/>
  <c r="J179" i="13"/>
  <c r="D179" i="13"/>
  <c r="C179" i="13"/>
  <c r="B179" i="13"/>
  <c r="J178" i="13"/>
  <c r="D178" i="13"/>
  <c r="C178" i="13"/>
  <c r="B178" i="13"/>
  <c r="J177" i="13"/>
  <c r="D177" i="13"/>
  <c r="C177" i="13"/>
  <c r="B177" i="13"/>
  <c r="J176" i="13"/>
  <c r="D176" i="13"/>
  <c r="C176" i="13"/>
  <c r="B176" i="13"/>
  <c r="J175" i="13"/>
  <c r="D175" i="13"/>
  <c r="C175" i="13"/>
  <c r="B175" i="13"/>
  <c r="J174" i="13"/>
  <c r="D174" i="13"/>
  <c r="C174" i="13"/>
  <c r="B174" i="13"/>
  <c r="J173" i="13"/>
  <c r="D173" i="13"/>
  <c r="C173" i="13"/>
  <c r="B173" i="13"/>
  <c r="J172" i="13"/>
  <c r="D172" i="13"/>
  <c r="C172" i="13"/>
  <c r="B172" i="13"/>
  <c r="J171" i="13"/>
  <c r="D171" i="13"/>
  <c r="C171" i="13"/>
  <c r="B171" i="13"/>
  <c r="J170" i="13"/>
  <c r="D170" i="13"/>
  <c r="C170" i="13"/>
  <c r="B170" i="13"/>
  <c r="J169" i="13"/>
  <c r="D169" i="13"/>
  <c r="C169" i="13"/>
  <c r="B169" i="13"/>
  <c r="J168" i="13"/>
  <c r="D168" i="13"/>
  <c r="C168" i="13"/>
  <c r="B168" i="13"/>
  <c r="J167" i="13"/>
  <c r="D167" i="13"/>
  <c r="C167" i="13"/>
  <c r="B167" i="13"/>
  <c r="J166" i="13"/>
  <c r="D166" i="13"/>
  <c r="C166" i="13"/>
  <c r="B166" i="13"/>
  <c r="J165" i="13"/>
  <c r="D165" i="13"/>
  <c r="C165" i="13"/>
  <c r="B165" i="13"/>
  <c r="J164" i="13"/>
  <c r="D164" i="13"/>
  <c r="C164" i="13"/>
  <c r="B164" i="13"/>
  <c r="J163" i="13"/>
  <c r="D163" i="13"/>
  <c r="C163" i="13"/>
  <c r="B163" i="13"/>
  <c r="J162" i="13"/>
  <c r="D162" i="13"/>
  <c r="C162" i="13"/>
  <c r="B162" i="13"/>
  <c r="J161" i="13"/>
  <c r="D161" i="13"/>
  <c r="C161" i="13"/>
  <c r="B161" i="13"/>
  <c r="J160" i="13"/>
  <c r="D160" i="13"/>
  <c r="C160" i="13"/>
  <c r="B160" i="13"/>
  <c r="A160" i="13"/>
  <c r="J159" i="13"/>
  <c r="D159" i="13"/>
  <c r="C159" i="13"/>
  <c r="B159" i="13"/>
  <c r="A159" i="13"/>
  <c r="J158" i="13"/>
  <c r="D158" i="13"/>
  <c r="C158" i="13"/>
  <c r="B158" i="13"/>
  <c r="A158" i="13"/>
  <c r="J157" i="13"/>
  <c r="D157" i="13"/>
  <c r="C157" i="13"/>
  <c r="B157" i="13"/>
  <c r="J156" i="13"/>
  <c r="D156" i="13"/>
  <c r="C156" i="13"/>
  <c r="B156" i="13"/>
  <c r="J155" i="13"/>
  <c r="D155" i="13"/>
  <c r="C155" i="13"/>
  <c r="B155" i="13"/>
  <c r="J154" i="13"/>
  <c r="D154" i="13"/>
  <c r="C154" i="13"/>
  <c r="B154" i="13"/>
  <c r="J153" i="13"/>
  <c r="D153" i="13"/>
  <c r="C153" i="13"/>
  <c r="B153" i="13"/>
  <c r="J152" i="13"/>
  <c r="D152" i="13"/>
  <c r="C152" i="13"/>
  <c r="B152" i="13"/>
  <c r="J151" i="13"/>
  <c r="D151" i="13"/>
  <c r="C151" i="13"/>
  <c r="B151" i="13"/>
  <c r="J150" i="13"/>
  <c r="D150" i="13"/>
  <c r="C150" i="13"/>
  <c r="B150" i="13"/>
  <c r="J149" i="13"/>
  <c r="D149" i="13"/>
  <c r="C149" i="13"/>
  <c r="B149" i="13"/>
  <c r="J148" i="13"/>
  <c r="D148" i="13"/>
  <c r="C148" i="13"/>
  <c r="B148" i="13"/>
  <c r="J147" i="13"/>
  <c r="D147" i="13"/>
  <c r="C147" i="13"/>
  <c r="B147" i="13"/>
  <c r="J146" i="13"/>
  <c r="D146" i="13"/>
  <c r="C146" i="13"/>
  <c r="B146" i="13"/>
  <c r="J145" i="13"/>
  <c r="D145" i="13"/>
  <c r="C145" i="13"/>
  <c r="B145" i="13"/>
  <c r="J144" i="13"/>
  <c r="D144" i="13"/>
  <c r="C144" i="13"/>
  <c r="B144" i="13"/>
  <c r="J143" i="13"/>
  <c r="D143" i="13"/>
  <c r="C143" i="13"/>
  <c r="B143" i="13"/>
  <c r="J142" i="13"/>
  <c r="D142" i="13"/>
  <c r="C142" i="13"/>
  <c r="B142" i="13"/>
  <c r="J141" i="13"/>
  <c r="D141" i="13"/>
  <c r="C141" i="13"/>
  <c r="B141" i="13"/>
  <c r="J140" i="13"/>
  <c r="D140" i="13"/>
  <c r="C140" i="13"/>
  <c r="B140" i="13"/>
  <c r="J139" i="13"/>
  <c r="D139" i="13"/>
  <c r="C139" i="13"/>
  <c r="B139" i="13"/>
  <c r="J138" i="13"/>
  <c r="D138" i="13"/>
  <c r="C138" i="13"/>
  <c r="B138" i="13"/>
  <c r="J137" i="13"/>
  <c r="D137" i="13"/>
  <c r="C137" i="13"/>
  <c r="B137" i="13"/>
  <c r="J136" i="13"/>
  <c r="D136" i="13"/>
  <c r="C136" i="13"/>
  <c r="B136" i="13"/>
  <c r="J135" i="13"/>
  <c r="D135" i="13"/>
  <c r="C135" i="13"/>
  <c r="B135" i="13"/>
  <c r="J134" i="13"/>
  <c r="D134" i="13"/>
  <c r="C134" i="13"/>
  <c r="B134" i="13"/>
  <c r="J133" i="13"/>
  <c r="D133" i="13"/>
  <c r="C133" i="13"/>
  <c r="B133" i="13"/>
  <c r="J132" i="13"/>
  <c r="D132" i="13"/>
  <c r="C132" i="13"/>
  <c r="B132" i="13"/>
  <c r="J131" i="13"/>
  <c r="D131" i="13"/>
  <c r="C131" i="13"/>
  <c r="B131" i="13"/>
  <c r="J130" i="13"/>
  <c r="D130" i="13"/>
  <c r="C130" i="13"/>
  <c r="B130" i="13"/>
  <c r="J129" i="13"/>
  <c r="D129" i="13"/>
  <c r="C129" i="13"/>
  <c r="B129" i="13"/>
  <c r="J128" i="13"/>
  <c r="D128" i="13"/>
  <c r="C128" i="13"/>
  <c r="B128" i="13"/>
  <c r="J127" i="13"/>
  <c r="D127" i="13"/>
  <c r="C127" i="13"/>
  <c r="B127" i="13"/>
  <c r="J126" i="13"/>
  <c r="D126" i="13"/>
  <c r="C126" i="13"/>
  <c r="B126" i="13"/>
  <c r="J125" i="13"/>
  <c r="D125" i="13"/>
  <c r="C125" i="13"/>
  <c r="B125" i="13"/>
  <c r="J124" i="13"/>
  <c r="D124" i="13"/>
  <c r="C124" i="13"/>
  <c r="B124" i="13"/>
  <c r="J123" i="13"/>
  <c r="D123" i="13"/>
  <c r="C123" i="13"/>
  <c r="B123" i="13"/>
  <c r="J122" i="13"/>
  <c r="D122" i="13"/>
  <c r="C122" i="13"/>
  <c r="B122" i="13"/>
  <c r="J121" i="13"/>
  <c r="D121" i="13"/>
  <c r="C121" i="13"/>
  <c r="B121" i="13"/>
  <c r="J120" i="13"/>
  <c r="D120" i="13"/>
  <c r="C120" i="13"/>
  <c r="B120" i="13"/>
  <c r="J119" i="13"/>
  <c r="D119" i="13"/>
  <c r="C119" i="13"/>
  <c r="B119" i="13"/>
  <c r="J118" i="13"/>
  <c r="D118" i="13"/>
  <c r="C118" i="13"/>
  <c r="B118" i="13"/>
  <c r="J117" i="13"/>
  <c r="D117" i="13"/>
  <c r="C117" i="13"/>
  <c r="B117" i="13"/>
  <c r="J116" i="13"/>
  <c r="D116" i="13"/>
  <c r="C116" i="13"/>
  <c r="B116" i="13"/>
  <c r="J115" i="13"/>
  <c r="D115" i="13"/>
  <c r="C115" i="13"/>
  <c r="B115" i="13"/>
  <c r="J114" i="13"/>
  <c r="D114" i="13"/>
  <c r="C114" i="13"/>
  <c r="B114" i="13"/>
  <c r="J113" i="13"/>
  <c r="D113" i="13"/>
  <c r="C113" i="13"/>
  <c r="B113" i="13"/>
  <c r="J112" i="13"/>
  <c r="D112" i="13"/>
  <c r="C112" i="13"/>
  <c r="B112" i="13"/>
  <c r="J111" i="13"/>
  <c r="D111" i="13"/>
  <c r="C111" i="13"/>
  <c r="B111" i="13"/>
  <c r="J110" i="13"/>
  <c r="D110" i="13"/>
  <c r="C110" i="13"/>
  <c r="B110" i="13"/>
  <c r="J109" i="13"/>
  <c r="D109" i="13"/>
  <c r="C109" i="13"/>
  <c r="B109" i="13"/>
  <c r="J108" i="13"/>
  <c r="D108" i="13"/>
  <c r="C108" i="13"/>
  <c r="B108" i="13"/>
  <c r="J107" i="13"/>
  <c r="D107" i="13"/>
  <c r="C107" i="13"/>
  <c r="B107" i="13"/>
  <c r="J106" i="13"/>
  <c r="D106" i="13"/>
  <c r="C106" i="13"/>
  <c r="B106" i="13"/>
  <c r="J105" i="13"/>
  <c r="D105" i="13"/>
  <c r="C105" i="13"/>
  <c r="B105" i="13"/>
  <c r="J104" i="13"/>
  <c r="D104" i="13"/>
  <c r="C104" i="13"/>
  <c r="B104" i="13"/>
  <c r="J103" i="13"/>
  <c r="D103" i="13"/>
  <c r="C103" i="13"/>
  <c r="B103" i="13"/>
  <c r="J102" i="13"/>
  <c r="D102" i="13"/>
  <c r="C102" i="13"/>
  <c r="B102" i="13"/>
  <c r="J101" i="13"/>
  <c r="D101" i="13"/>
  <c r="C101" i="13"/>
  <c r="B101" i="13"/>
  <c r="J100" i="13"/>
  <c r="D100" i="13"/>
  <c r="C100" i="13"/>
  <c r="B100" i="13"/>
  <c r="J99" i="13"/>
  <c r="D99" i="13"/>
  <c r="C99" i="13"/>
  <c r="B99" i="13"/>
  <c r="J98" i="13"/>
  <c r="D98" i="13"/>
  <c r="C98" i="13"/>
  <c r="B98" i="13"/>
  <c r="J97" i="13"/>
  <c r="D97" i="13"/>
  <c r="C97" i="13"/>
  <c r="B97" i="13"/>
  <c r="J96" i="13"/>
  <c r="D96" i="13"/>
  <c r="C96" i="13"/>
  <c r="B96" i="13"/>
  <c r="J95" i="13"/>
  <c r="D95" i="13"/>
  <c r="C95" i="13"/>
  <c r="B95" i="13"/>
  <c r="J94" i="13"/>
  <c r="D94" i="13"/>
  <c r="C94" i="13"/>
  <c r="B94" i="13"/>
  <c r="J93" i="13"/>
  <c r="D93" i="13"/>
  <c r="C93" i="13"/>
  <c r="B93" i="13"/>
  <c r="J92" i="13"/>
  <c r="D92" i="13"/>
  <c r="C92" i="13"/>
  <c r="B92" i="13"/>
  <c r="J91" i="13"/>
  <c r="D91" i="13"/>
  <c r="C91" i="13"/>
  <c r="B91" i="13"/>
  <c r="J90" i="13"/>
  <c r="D90" i="13"/>
  <c r="C90" i="13"/>
  <c r="B90" i="13"/>
  <c r="J89" i="13"/>
  <c r="D89" i="13"/>
  <c r="C89" i="13"/>
  <c r="B89" i="13"/>
  <c r="J88" i="13"/>
  <c r="D88" i="13"/>
  <c r="C88" i="13"/>
  <c r="B88" i="13"/>
  <c r="A88" i="13" s="1"/>
  <c r="J87" i="13"/>
  <c r="D87" i="13"/>
  <c r="C87" i="13"/>
  <c r="B87" i="13"/>
  <c r="A87" i="13" s="1"/>
  <c r="J86" i="13"/>
  <c r="D86" i="13"/>
  <c r="C86" i="13"/>
  <c r="B86" i="13"/>
  <c r="J85" i="13"/>
  <c r="D85" i="13"/>
  <c r="C85" i="13"/>
  <c r="B85" i="13"/>
  <c r="J84" i="13"/>
  <c r="D84" i="13"/>
  <c r="C84" i="13"/>
  <c r="B84" i="13"/>
  <c r="J83" i="13"/>
  <c r="D83" i="13"/>
  <c r="C83" i="13"/>
  <c r="B83" i="13"/>
  <c r="J82" i="13"/>
  <c r="D82" i="13"/>
  <c r="C82" i="13"/>
  <c r="B82" i="13"/>
  <c r="J81" i="13"/>
  <c r="D81" i="13"/>
  <c r="C81" i="13"/>
  <c r="B81" i="13"/>
  <c r="J80" i="13"/>
  <c r="D80" i="13"/>
  <c r="C80" i="13"/>
  <c r="B80" i="13"/>
  <c r="J79" i="13"/>
  <c r="D79" i="13"/>
  <c r="C79" i="13"/>
  <c r="B79" i="13"/>
  <c r="J78" i="13"/>
  <c r="D78" i="13"/>
  <c r="C78" i="13"/>
  <c r="B78" i="13"/>
  <c r="J77" i="13"/>
  <c r="D77" i="13"/>
  <c r="C77" i="13"/>
  <c r="B77" i="13"/>
  <c r="J76" i="13"/>
  <c r="D76" i="13"/>
  <c r="C76" i="13"/>
  <c r="B76" i="13"/>
  <c r="J75" i="13"/>
  <c r="D75" i="13"/>
  <c r="C75" i="13"/>
  <c r="B75" i="13"/>
  <c r="J74" i="13"/>
  <c r="D74" i="13"/>
  <c r="C74" i="13"/>
  <c r="B74" i="13"/>
  <c r="J73" i="13"/>
  <c r="D73" i="13"/>
  <c r="C73" i="13"/>
  <c r="B73" i="13"/>
  <c r="J72" i="13"/>
  <c r="D72" i="13"/>
  <c r="C72" i="13"/>
  <c r="B72" i="13"/>
  <c r="J71" i="13"/>
  <c r="D71" i="13"/>
  <c r="C71" i="13"/>
  <c r="B71" i="13"/>
  <c r="J70" i="13"/>
  <c r="D70" i="13"/>
  <c r="C70" i="13"/>
  <c r="B70" i="13"/>
  <c r="J69" i="13"/>
  <c r="D69" i="13"/>
  <c r="C69" i="13"/>
  <c r="B69" i="13"/>
  <c r="J68" i="13"/>
  <c r="D68" i="13"/>
  <c r="C68" i="13"/>
  <c r="B68" i="13"/>
  <c r="J67" i="13"/>
  <c r="D67" i="13"/>
  <c r="C67" i="13"/>
  <c r="B67" i="13"/>
  <c r="J66" i="13"/>
  <c r="D66" i="13"/>
  <c r="C66" i="13"/>
  <c r="B66" i="13"/>
  <c r="J65" i="13"/>
  <c r="D65" i="13"/>
  <c r="C65" i="13"/>
  <c r="B65" i="13"/>
  <c r="A65" i="13"/>
  <c r="J64" i="13"/>
  <c r="D64" i="13"/>
  <c r="C64" i="13"/>
  <c r="B64" i="13"/>
  <c r="A64" i="13"/>
  <c r="J63" i="13"/>
  <c r="D63" i="13"/>
  <c r="C63" i="13"/>
  <c r="B63" i="13"/>
  <c r="A63" i="13" s="1"/>
  <c r="J62" i="13"/>
  <c r="D62" i="13"/>
  <c r="C62" i="13"/>
  <c r="B62" i="13"/>
  <c r="J61" i="13"/>
  <c r="D61" i="13"/>
  <c r="C61" i="13"/>
  <c r="B61" i="13"/>
  <c r="J60" i="13"/>
  <c r="D60" i="13"/>
  <c r="C60" i="13"/>
  <c r="B60" i="13"/>
  <c r="J59" i="13"/>
  <c r="D59" i="13"/>
  <c r="C59" i="13"/>
  <c r="B59" i="13"/>
  <c r="J58" i="13"/>
  <c r="D58" i="13"/>
  <c r="C58" i="13"/>
  <c r="B58" i="13"/>
  <c r="J57" i="13"/>
  <c r="D57" i="13"/>
  <c r="C57" i="13"/>
  <c r="B57" i="13"/>
  <c r="J56" i="13"/>
  <c r="D56" i="13"/>
  <c r="C56" i="13"/>
  <c r="B56" i="13"/>
  <c r="J55" i="13"/>
  <c r="D55" i="13"/>
  <c r="C55" i="13"/>
  <c r="B55" i="13"/>
  <c r="J54" i="13"/>
  <c r="D54" i="13"/>
  <c r="C54" i="13"/>
  <c r="B54" i="13"/>
  <c r="J53" i="13"/>
  <c r="D53" i="13"/>
  <c r="C53" i="13"/>
  <c r="B53" i="13"/>
  <c r="J52" i="13"/>
  <c r="D52" i="13"/>
  <c r="C52" i="13"/>
  <c r="B52" i="13"/>
  <c r="J51" i="13"/>
  <c r="D51" i="13"/>
  <c r="C51" i="13"/>
  <c r="B51" i="13"/>
  <c r="J50" i="13"/>
  <c r="D50" i="13"/>
  <c r="C50" i="13"/>
  <c r="B50" i="13"/>
  <c r="D49" i="13"/>
  <c r="C49" i="13"/>
  <c r="B49" i="13"/>
  <c r="J48" i="13"/>
  <c r="D48" i="13"/>
  <c r="C48" i="13"/>
  <c r="B48" i="13"/>
  <c r="J47" i="13"/>
  <c r="D47" i="13"/>
  <c r="C47" i="13"/>
  <c r="B47" i="13"/>
  <c r="J46" i="13"/>
  <c r="D46" i="13"/>
  <c r="C46" i="13"/>
  <c r="B46" i="13"/>
  <c r="J45" i="13"/>
  <c r="D45" i="13"/>
  <c r="C45" i="13"/>
  <c r="B45" i="13"/>
  <c r="J44" i="13"/>
  <c r="D44" i="13"/>
  <c r="C44" i="13"/>
  <c r="B44" i="13"/>
  <c r="J43" i="13"/>
  <c r="D43" i="13"/>
  <c r="C43" i="13"/>
  <c r="B43" i="13"/>
  <c r="J42" i="13"/>
  <c r="D42" i="13"/>
  <c r="C42" i="13"/>
  <c r="B42" i="13"/>
  <c r="A42" i="13" s="1"/>
  <c r="J41" i="13"/>
  <c r="D41" i="13"/>
  <c r="C41" i="13"/>
  <c r="B41" i="13"/>
  <c r="J40" i="13"/>
  <c r="D40" i="13"/>
  <c r="C40" i="13"/>
  <c r="B40" i="13"/>
  <c r="A40" i="13"/>
  <c r="J39" i="13"/>
  <c r="D39" i="13"/>
  <c r="C39" i="13"/>
  <c r="B39" i="13"/>
  <c r="A41" i="13" s="1"/>
  <c r="J38" i="13"/>
  <c r="D38" i="13"/>
  <c r="C38" i="13"/>
  <c r="B38" i="13"/>
  <c r="J37" i="13"/>
  <c r="D37" i="13"/>
  <c r="C37" i="13"/>
  <c r="B37" i="13"/>
  <c r="J36" i="13"/>
  <c r="D36" i="13"/>
  <c r="C36" i="13"/>
  <c r="B36" i="13"/>
  <c r="J35" i="13"/>
  <c r="D35" i="13"/>
  <c r="C35" i="13"/>
  <c r="B35" i="13"/>
  <c r="J34" i="13"/>
  <c r="D34" i="13"/>
  <c r="C34" i="13"/>
  <c r="B34" i="13"/>
  <c r="J33" i="13"/>
  <c r="D33" i="13"/>
  <c r="C33" i="13"/>
  <c r="B33" i="13"/>
  <c r="J32" i="13"/>
  <c r="D32" i="13"/>
  <c r="C32" i="13"/>
  <c r="B32" i="13"/>
  <c r="J31" i="13"/>
  <c r="D31" i="13"/>
  <c r="C31" i="13"/>
  <c r="B31" i="13"/>
  <c r="J30" i="13"/>
  <c r="D30" i="13"/>
  <c r="C30" i="13"/>
  <c r="B30" i="13"/>
  <c r="J29" i="13"/>
  <c r="D29" i="13"/>
  <c r="C29" i="13"/>
  <c r="B29" i="13"/>
  <c r="J28" i="13"/>
  <c r="D28" i="13"/>
  <c r="C28" i="13"/>
  <c r="B28" i="13"/>
  <c r="J27" i="13"/>
  <c r="D27" i="13"/>
  <c r="C27" i="13"/>
  <c r="B27" i="13"/>
  <c r="J26" i="13"/>
  <c r="D26" i="13"/>
  <c r="C26" i="13"/>
  <c r="B26" i="13"/>
  <c r="J25" i="13"/>
  <c r="D25" i="13"/>
  <c r="C25" i="13"/>
  <c r="B25" i="13"/>
  <c r="J24" i="13"/>
  <c r="D24" i="13"/>
  <c r="C24" i="13"/>
  <c r="B24" i="13"/>
  <c r="J23" i="13"/>
  <c r="D23" i="13"/>
  <c r="C23" i="13"/>
  <c r="B23" i="13"/>
  <c r="J22" i="13"/>
  <c r="D22" i="13"/>
  <c r="C22" i="13"/>
  <c r="B22" i="13"/>
  <c r="J21" i="13"/>
  <c r="D21" i="13"/>
  <c r="C21" i="13"/>
  <c r="B21" i="13"/>
  <c r="J20" i="13"/>
  <c r="D20" i="13"/>
  <c r="C20" i="13"/>
  <c r="B20" i="13"/>
  <c r="J19" i="13"/>
  <c r="D19" i="13"/>
  <c r="C19" i="13"/>
  <c r="B19" i="13"/>
  <c r="J18" i="13"/>
  <c r="D18" i="13"/>
  <c r="C18" i="13"/>
  <c r="B18" i="13"/>
  <c r="J17" i="13"/>
  <c r="D17" i="13"/>
  <c r="C17" i="13"/>
  <c r="B17" i="13"/>
  <c r="J16" i="13"/>
  <c r="D16" i="13"/>
  <c r="C16" i="13"/>
  <c r="B16" i="13"/>
  <c r="J15" i="13"/>
  <c r="D15" i="13"/>
  <c r="C15" i="13"/>
  <c r="B15" i="13"/>
  <c r="J14" i="13"/>
  <c r="D14" i="13"/>
  <c r="C14" i="13"/>
  <c r="B14" i="13"/>
  <c r="J13" i="13"/>
  <c r="D13" i="13"/>
  <c r="C13" i="13"/>
  <c r="B13" i="13"/>
  <c r="J12" i="13"/>
  <c r="D12" i="13"/>
  <c r="C12" i="13"/>
  <c r="B12" i="13"/>
  <c r="J11" i="13"/>
  <c r="D11" i="13"/>
  <c r="C11" i="13"/>
  <c r="B11" i="13"/>
  <c r="J10" i="13"/>
  <c r="D10" i="13"/>
  <c r="C10" i="13"/>
  <c r="B10" i="13"/>
  <c r="J9" i="13"/>
  <c r="D9" i="13"/>
  <c r="C9" i="13"/>
  <c r="B9" i="13"/>
  <c r="J8" i="13"/>
  <c r="D8" i="13"/>
  <c r="C8" i="13"/>
  <c r="B8" i="13"/>
  <c r="A8" i="13"/>
  <c r="J7" i="13"/>
  <c r="D7" i="13"/>
  <c r="C7" i="13"/>
  <c r="B7" i="13"/>
  <c r="A7" i="13"/>
  <c r="F3" i="13"/>
  <c r="F1" i="13"/>
  <c r="A89" i="13" l="1"/>
  <c r="J4029" i="13"/>
  <c r="J4046" i="13"/>
  <c r="J3998" i="13"/>
  <c r="J4013" i="13"/>
  <c r="J3914" i="13"/>
  <c r="J3922" i="13"/>
  <c r="J3930" i="13"/>
  <c r="J3938" i="13"/>
  <c r="J3946" i="13"/>
  <c r="J3954" i="13"/>
  <c r="J3962" i="13"/>
  <c r="J3970" i="13"/>
  <c r="J3978" i="13"/>
  <c r="J3986" i="13"/>
  <c r="J3994" i="13"/>
  <c r="J4006" i="13"/>
  <c r="J4014" i="13"/>
  <c r="J4022" i="13"/>
  <c r="J4030" i="13"/>
  <c r="J4038" i="13"/>
  <c r="J4042" i="13"/>
  <c r="J4050" i="13"/>
  <c r="J3375" i="13"/>
  <c r="J3383" i="13"/>
  <c r="J3391" i="13"/>
  <c r="J3399" i="13"/>
  <c r="J3407" i="13"/>
  <c r="J3415" i="13"/>
  <c r="J3423" i="13"/>
  <c r="J3431" i="13"/>
  <c r="J3439" i="13"/>
  <c r="J3447" i="13"/>
  <c r="J3455" i="13"/>
  <c r="J3463" i="13"/>
  <c r="J3471" i="13"/>
  <c r="J3479" i="13"/>
  <c r="J3487" i="13"/>
  <c r="J3495" i="13"/>
  <c r="J3503" i="13"/>
  <c r="J3511" i="13"/>
  <c r="J3519" i="13"/>
  <c r="J3527" i="13"/>
  <c r="J3535" i="13"/>
  <c r="J3543" i="13"/>
  <c r="J3551" i="13"/>
  <c r="J3559" i="13"/>
  <c r="J3567" i="13"/>
  <c r="J3575" i="13"/>
  <c r="J3583" i="13"/>
  <c r="J3591" i="13"/>
  <c r="J3599" i="13"/>
  <c r="J3607" i="13"/>
  <c r="J3615" i="13"/>
  <c r="J3623" i="13"/>
  <c r="J3631" i="13"/>
  <c r="J3639" i="13"/>
  <c r="J3647" i="13"/>
  <c r="J3655" i="13"/>
  <c r="J3663" i="13"/>
  <c r="J3671" i="13"/>
  <c r="J3679" i="13"/>
  <c r="J3687" i="13"/>
  <c r="J3695" i="13"/>
  <c r="J3703" i="13"/>
  <c r="J3711" i="13"/>
  <c r="J3719" i="13"/>
  <c r="J3727" i="13"/>
  <c r="J3735" i="13"/>
  <c r="J3743" i="13"/>
  <c r="J3751" i="13"/>
  <c r="J3759" i="13"/>
  <c r="J3767" i="13"/>
  <c r="J3775" i="13"/>
  <c r="J3783" i="13"/>
  <c r="J3791" i="13"/>
  <c r="J3799" i="13"/>
  <c r="J3807" i="13"/>
  <c r="J3815" i="13"/>
  <c r="J3823" i="13"/>
  <c r="J3831" i="13"/>
  <c r="J3839" i="13"/>
  <c r="J3847" i="13"/>
  <c r="J3855" i="13"/>
  <c r="J3863" i="13"/>
  <c r="J3871" i="13"/>
  <c r="J3879" i="13"/>
  <c r="J3887" i="13"/>
  <c r="J3895" i="13"/>
  <c r="J3903" i="13"/>
  <c r="J3911" i="13"/>
  <c r="J3919" i="13"/>
  <c r="J3927" i="13"/>
  <c r="J3935" i="13"/>
  <c r="J3943" i="13"/>
  <c r="J3951" i="13"/>
  <c r="J3959" i="13"/>
  <c r="J3967" i="13"/>
  <c r="J3975" i="13"/>
  <c r="J3983" i="13"/>
  <c r="J3991" i="13"/>
  <c r="J3999" i="13"/>
  <c r="J4007" i="13"/>
  <c r="J4015" i="13"/>
  <c r="J4023" i="13"/>
  <c r="J4031" i="13"/>
  <c r="J4039" i="13"/>
  <c r="J4047" i="13"/>
  <c r="J3388" i="13"/>
  <c r="J3396" i="13"/>
  <c r="J3404" i="13"/>
  <c r="J3412" i="13"/>
  <c r="J3420" i="13"/>
  <c r="J3428" i="13"/>
  <c r="J3436" i="13"/>
  <c r="J3444" i="13"/>
  <c r="J3452" i="13"/>
  <c r="J3460" i="13"/>
  <c r="J3468" i="13"/>
  <c r="J3476" i="13"/>
  <c r="J3484" i="13"/>
  <c r="J3492" i="13"/>
  <c r="J3500" i="13"/>
  <c r="J3508" i="13"/>
  <c r="J3516" i="13"/>
  <c r="J3524" i="13"/>
  <c r="J3532" i="13"/>
  <c r="J3540" i="13"/>
  <c r="J3548" i="13"/>
  <c r="J3556" i="13"/>
  <c r="J3564" i="13"/>
  <c r="J3572" i="13"/>
  <c r="J3580" i="13"/>
  <c r="J3588" i="13"/>
  <c r="J3596" i="13"/>
  <c r="J3604" i="13"/>
  <c r="J3612" i="13"/>
  <c r="J3620" i="13"/>
  <c r="J3628" i="13"/>
  <c r="J3636" i="13"/>
  <c r="J3644" i="13"/>
  <c r="J3652" i="13"/>
  <c r="J3660" i="13"/>
  <c r="J3668" i="13"/>
  <c r="J3676" i="13"/>
  <c r="J3684" i="13"/>
  <c r="J3692" i="13"/>
  <c r="J3700" i="13"/>
  <c r="J3708" i="13"/>
  <c r="J3716" i="13"/>
  <c r="J3724" i="13"/>
  <c r="J3732" i="13"/>
  <c r="J3740" i="13"/>
  <c r="J3748" i="13"/>
  <c r="J3756" i="13"/>
  <c r="J3764" i="13"/>
  <c r="J3772" i="13"/>
  <c r="J3780" i="13"/>
  <c r="J3788" i="13"/>
  <c r="J3796" i="13"/>
  <c r="J3804" i="13"/>
  <c r="J3812" i="13"/>
  <c r="J3820" i="13"/>
  <c r="J3828" i="13"/>
  <c r="J3836" i="13"/>
  <c r="J3844" i="13"/>
  <c r="J3852" i="13"/>
  <c r="J3860" i="13"/>
  <c r="J3868" i="13"/>
  <c r="J3876" i="13"/>
  <c r="J3884" i="13"/>
  <c r="J3892" i="13"/>
  <c r="J3900" i="13"/>
  <c r="J3908" i="13"/>
  <c r="J3916" i="13"/>
  <c r="J3924" i="13"/>
  <c r="J3932" i="13"/>
  <c r="J3940" i="13"/>
  <c r="J3948" i="13"/>
  <c r="J3956" i="13"/>
  <c r="J3964" i="13"/>
  <c r="J3972" i="13"/>
  <c r="J3980" i="13"/>
  <c r="J3988" i="13"/>
  <c r="J3996" i="13"/>
  <c r="J4000" i="13"/>
  <c r="J4008" i="13"/>
  <c r="J4016" i="13"/>
  <c r="J4024" i="13"/>
  <c r="J4032" i="13"/>
  <c r="J4040" i="13"/>
  <c r="J4044" i="13"/>
  <c r="J4052" i="13"/>
  <c r="J3377" i="13"/>
  <c r="J3385" i="13"/>
  <c r="J3393" i="13"/>
  <c r="J3401" i="13"/>
  <c r="J3409" i="13"/>
  <c r="J3417" i="13"/>
  <c r="J3425" i="13"/>
  <c r="J3433" i="13"/>
  <c r="J3441" i="13"/>
  <c r="J3449" i="13"/>
  <c r="J3457" i="13"/>
  <c r="J3465" i="13"/>
  <c r="J3473" i="13"/>
  <c r="J3481" i="13"/>
  <c r="J3489" i="13"/>
  <c r="J3497" i="13"/>
  <c r="J3505" i="13"/>
  <c r="J3513" i="13"/>
  <c r="J3521" i="13"/>
  <c r="J3529" i="13"/>
  <c r="J3537" i="13"/>
  <c r="J3545" i="13"/>
  <c r="J3553" i="13"/>
  <c r="J3561" i="13"/>
  <c r="J3569" i="13"/>
  <c r="J3577" i="13"/>
  <c r="J3585" i="13"/>
  <c r="J3593" i="13"/>
  <c r="J3601" i="13"/>
  <c r="J3609" i="13"/>
  <c r="J3617" i="13"/>
  <c r="J3625" i="13"/>
  <c r="J3633" i="13"/>
  <c r="J3641" i="13"/>
  <c r="J3649" i="13"/>
  <c r="J3657" i="13"/>
  <c r="J3665" i="13"/>
  <c r="J3673" i="13"/>
  <c r="J3681" i="13"/>
  <c r="J3689" i="13"/>
  <c r="J3697" i="13"/>
  <c r="J3705" i="13"/>
  <c r="J3713" i="13"/>
  <c r="J3721" i="13"/>
  <c r="J3729" i="13"/>
  <c r="J3737" i="13"/>
  <c r="J3745" i="13"/>
  <c r="J3753" i="13"/>
  <c r="J3761" i="13"/>
  <c r="J3769" i="13"/>
  <c r="J3777" i="13"/>
  <c r="J3785" i="13"/>
  <c r="J3793" i="13"/>
  <c r="J3801" i="13"/>
  <c r="J3809" i="13"/>
  <c r="J3817" i="13"/>
  <c r="J3825" i="13"/>
  <c r="J3833" i="13"/>
  <c r="J3841" i="13"/>
  <c r="J3849" i="13"/>
  <c r="J3857" i="13"/>
  <c r="J3865" i="13"/>
  <c r="J3873" i="13"/>
  <c r="J3881" i="13"/>
  <c r="J3889" i="13"/>
  <c r="J3897" i="13"/>
  <c r="J3905" i="13"/>
  <c r="J3913" i="13"/>
  <c r="J3921" i="13"/>
  <c r="J3929" i="13"/>
  <c r="J3937" i="13"/>
  <c r="J3945" i="13"/>
  <c r="J3953" i="13"/>
  <c r="J3961" i="13"/>
  <c r="J3969" i="13"/>
  <c r="J3977" i="13"/>
  <c r="J3985" i="13"/>
  <c r="J3993" i="13"/>
  <c r="J4001" i="13"/>
  <c r="J4009" i="13"/>
  <c r="J4017" i="13"/>
  <c r="J4025" i="13"/>
  <c r="J4033" i="13"/>
  <c r="J4041" i="13"/>
  <c r="E87" i="7"/>
  <c r="B95" i="9"/>
  <c r="D96" i="9"/>
  <c r="J3379" i="13"/>
  <c r="J3387" i="13"/>
  <c r="J3395" i="13"/>
  <c r="J3403" i="13"/>
  <c r="J3411" i="13"/>
  <c r="J3419" i="13"/>
  <c r="J3427" i="13"/>
  <c r="J3435" i="13"/>
  <c r="J3443" i="13"/>
  <c r="J3451" i="13"/>
  <c r="J3459" i="13"/>
  <c r="J3467" i="13"/>
  <c r="J3475" i="13"/>
  <c r="J3483" i="13"/>
  <c r="J3491" i="13"/>
  <c r="J3499" i="13"/>
  <c r="J3507" i="13"/>
  <c r="J3515" i="13"/>
  <c r="J3523" i="13"/>
  <c r="J3531" i="13"/>
  <c r="J3539" i="13"/>
  <c r="J3547" i="13"/>
  <c r="J3555" i="13"/>
  <c r="J3563" i="13"/>
  <c r="J3571" i="13"/>
  <c r="J3579" i="13"/>
  <c r="J3587" i="13"/>
  <c r="J3595" i="13"/>
  <c r="J3603" i="13"/>
  <c r="J3611" i="13"/>
  <c r="J3619" i="13"/>
  <c r="J3627" i="13"/>
  <c r="J3635" i="13"/>
  <c r="J3643" i="13"/>
  <c r="J3651" i="13"/>
  <c r="J3659" i="13"/>
  <c r="J3667" i="13"/>
  <c r="J3675" i="13"/>
  <c r="J3683" i="13"/>
  <c r="J3691" i="13"/>
  <c r="J3699" i="13"/>
  <c r="J3707" i="13"/>
  <c r="J3715" i="13"/>
  <c r="J3723" i="13"/>
  <c r="J3731" i="13"/>
  <c r="J3739" i="13"/>
  <c r="J3747" i="13"/>
  <c r="J3755" i="13"/>
  <c r="J3763" i="13"/>
  <c r="J3771" i="13"/>
  <c r="J3779" i="13"/>
  <c r="J3787" i="13"/>
  <c r="J3795" i="13"/>
  <c r="J3803" i="13"/>
  <c r="J3811" i="13"/>
  <c r="J3819" i="13"/>
  <c r="J3827" i="13"/>
  <c r="J3835" i="13"/>
  <c r="J3843" i="13"/>
  <c r="J3851" i="13"/>
  <c r="J3859" i="13"/>
  <c r="J3867" i="13"/>
  <c r="J3875" i="13"/>
  <c r="J3883" i="13"/>
  <c r="J3891" i="13"/>
  <c r="J3899" i="13"/>
  <c r="J3907" i="13"/>
  <c r="J3915" i="13"/>
  <c r="J3923" i="13"/>
  <c r="J3931" i="13"/>
  <c r="J3939" i="13"/>
  <c r="J3947" i="13"/>
  <c r="J3955" i="13"/>
  <c r="J3963" i="13"/>
  <c r="J3971" i="13"/>
  <c r="J3979" i="13"/>
  <c r="J3987" i="13"/>
  <c r="J3995" i="13"/>
  <c r="J4003" i="13"/>
  <c r="J4011" i="13"/>
  <c r="J4019" i="13"/>
  <c r="J4027" i="13"/>
  <c r="J4035" i="13"/>
  <c r="J4043" i="13"/>
  <c r="J4051" i="13"/>
  <c r="J3368" i="13"/>
  <c r="J3376" i="13"/>
  <c r="J3384" i="13"/>
  <c r="J3392" i="13"/>
  <c r="J3400" i="13"/>
  <c r="J3408" i="13"/>
  <c r="J3416" i="13"/>
  <c r="J3424" i="13"/>
  <c r="J3432" i="13"/>
  <c r="J3440" i="13"/>
  <c r="J3448" i="13"/>
  <c r="J3456" i="13"/>
  <c r="J3464" i="13"/>
  <c r="J3472" i="13"/>
  <c r="J3480" i="13"/>
  <c r="J3488" i="13"/>
  <c r="J3496" i="13"/>
  <c r="J3504" i="13"/>
  <c r="J3512" i="13"/>
  <c r="J3520" i="13"/>
  <c r="J3528" i="13"/>
  <c r="J3536" i="13"/>
  <c r="J3544" i="13"/>
  <c r="J3552" i="13"/>
  <c r="J3560" i="13"/>
  <c r="J3568" i="13"/>
  <c r="J3576" i="13"/>
  <c r="J3584" i="13"/>
  <c r="J3592" i="13"/>
  <c r="J3600" i="13"/>
  <c r="J3608" i="13"/>
  <c r="J3616" i="13"/>
  <c r="J3624" i="13"/>
  <c r="J3632" i="13"/>
  <c r="J3640" i="13"/>
  <c r="J3648" i="13"/>
  <c r="J3656" i="13"/>
  <c r="J3664" i="13"/>
  <c r="J3672" i="13"/>
  <c r="J3680" i="13"/>
  <c r="J3688" i="13"/>
  <c r="J3696" i="13"/>
  <c r="J3704" i="13"/>
  <c r="J3712" i="13"/>
  <c r="J3720" i="13"/>
  <c r="J3728" i="13"/>
  <c r="J3736" i="13"/>
  <c r="J3744" i="13"/>
  <c r="J3752" i="13"/>
  <c r="J3760" i="13"/>
  <c r="J3768" i="13"/>
  <c r="J3776" i="13"/>
  <c r="J3784" i="13"/>
  <c r="J3792" i="13"/>
  <c r="J3800" i="13"/>
  <c r="J3808" i="13"/>
  <c r="J3816" i="13"/>
  <c r="J3824" i="13"/>
  <c r="J3832" i="13"/>
  <c r="J3840" i="13"/>
  <c r="J3848" i="13"/>
  <c r="J3856" i="13"/>
  <c r="J3864" i="13"/>
  <c r="J3872" i="13"/>
  <c r="J3880" i="13"/>
  <c r="J3888" i="13"/>
  <c r="J3896" i="13"/>
  <c r="J3904" i="13"/>
  <c r="J3912" i="13"/>
  <c r="J3920" i="13"/>
  <c r="J3928" i="13"/>
  <c r="J3936" i="13"/>
  <c r="J3944" i="13"/>
  <c r="J3952" i="13"/>
  <c r="J3960" i="13"/>
  <c r="J3968" i="13"/>
  <c r="J3976" i="13"/>
  <c r="J3984" i="13"/>
  <c r="J3992" i="13"/>
  <c r="J4004" i="13"/>
  <c r="J4012" i="13"/>
  <c r="J4020" i="13"/>
  <c r="J4028" i="13"/>
  <c r="J4036" i="13"/>
  <c r="J4048" i="13"/>
  <c r="F67" i="7"/>
  <c r="B1" i="21"/>
  <c r="B1" i="31"/>
  <c r="C60" i="7"/>
  <c r="D60" i="7" s="1"/>
  <c r="B18" i="7"/>
  <c r="C39" i="7"/>
  <c r="E39" i="7" s="1"/>
  <c r="J4053" i="13"/>
  <c r="C125" i="7"/>
  <c r="E125" i="7" s="1"/>
  <c r="F114" i="7"/>
  <c r="B90" i="7"/>
  <c r="B97" i="7"/>
  <c r="F12" i="7"/>
  <c r="C118" i="7"/>
  <c r="E118" i="7" s="1"/>
  <c r="G5" i="5"/>
  <c r="B34" i="7"/>
  <c r="C15" i="7"/>
  <c r="E15" i="7" s="1"/>
  <c r="F36" i="7"/>
  <c r="B64" i="7"/>
  <c r="C93" i="7"/>
  <c r="D93" i="7" s="1"/>
  <c r="B122" i="7"/>
  <c r="J4054" i="13"/>
  <c r="F20" i="7"/>
  <c r="F42" i="7"/>
  <c r="B71" i="7"/>
  <c r="F100" i="7"/>
  <c r="B129" i="7"/>
  <c r="C23" i="7"/>
  <c r="E23" i="7" s="1"/>
  <c r="C46" i="7"/>
  <c r="E46" i="7" s="1"/>
  <c r="F74" i="7"/>
  <c r="B104" i="7"/>
  <c r="F132" i="7"/>
  <c r="B26" i="7"/>
  <c r="F49" i="7"/>
  <c r="C78" i="7"/>
  <c r="D78" i="7" s="1"/>
  <c r="F107" i="7"/>
  <c r="B136" i="7"/>
  <c r="B1" i="25"/>
  <c r="B1" i="23" s="1"/>
  <c r="B1" i="28"/>
  <c r="A759" i="13"/>
  <c r="C7" i="7"/>
  <c r="E7" i="7" s="1"/>
  <c r="F28" i="7"/>
  <c r="C53" i="7"/>
  <c r="D53" i="7" s="1"/>
  <c r="F81" i="7"/>
  <c r="C111" i="7"/>
  <c r="D111" i="7" s="1"/>
  <c r="B10" i="7"/>
  <c r="C31" i="7"/>
  <c r="E31" i="7" s="1"/>
  <c r="B57" i="7"/>
  <c r="C85" i="7"/>
  <c r="D85" i="7" s="1"/>
  <c r="J735" i="13"/>
  <c r="J742" i="13"/>
  <c r="J736" i="13"/>
  <c r="J743" i="13"/>
  <c r="J749" i="13"/>
  <c r="J729" i="13"/>
  <c r="J737" i="13"/>
  <c r="J744" i="13"/>
  <c r="J750" i="13"/>
  <c r="J758" i="13"/>
  <c r="J766" i="13"/>
  <c r="J773" i="13"/>
  <c r="J780" i="13"/>
  <c r="J787" i="13"/>
  <c r="J781" i="13"/>
  <c r="J786" i="13"/>
  <c r="J730" i="13"/>
  <c r="J751" i="13"/>
  <c r="J759" i="13"/>
  <c r="J767" i="13"/>
  <c r="J774" i="13"/>
  <c r="J788" i="13"/>
  <c r="J731" i="13"/>
  <c r="J738" i="13"/>
  <c r="J745" i="13"/>
  <c r="J752" i="13"/>
  <c r="J760" i="13"/>
  <c r="J768" i="13"/>
  <c r="J775" i="13"/>
  <c r="J782" i="13"/>
  <c r="J789" i="13"/>
  <c r="J757" i="13"/>
  <c r="J732" i="13"/>
  <c r="J739" i="13"/>
  <c r="J753" i="13"/>
  <c r="J761" i="13"/>
  <c r="J769" i="13"/>
  <c r="J776" i="13"/>
  <c r="J783" i="13"/>
  <c r="J790" i="13"/>
  <c r="J778" i="13"/>
  <c r="J779" i="13"/>
  <c r="J733" i="13"/>
  <c r="J740" i="13"/>
  <c r="J746" i="13"/>
  <c r="J754" i="13"/>
  <c r="J762" i="13"/>
  <c r="J770" i="13"/>
  <c r="J777" i="13"/>
  <c r="J748" i="13"/>
  <c r="J764" i="13"/>
  <c r="J765" i="13"/>
  <c r="J734" i="13"/>
  <c r="J741" i="13"/>
  <c r="J747" i="13"/>
  <c r="J755" i="13"/>
  <c r="J763" i="13"/>
  <c r="J784" i="13"/>
  <c r="J756" i="13"/>
  <c r="J771" i="13"/>
  <c r="J785" i="13"/>
  <c r="J772" i="13"/>
  <c r="J247" i="13"/>
  <c r="J253" i="13"/>
  <c r="J267" i="13"/>
  <c r="J274" i="13"/>
  <c r="J281" i="13"/>
  <c r="J288" i="13"/>
  <c r="J296" i="13"/>
  <c r="J303" i="13"/>
  <c r="J310" i="13"/>
  <c r="J317" i="13"/>
  <c r="J324" i="13"/>
  <c r="J331" i="13"/>
  <c r="J339" i="13"/>
  <c r="J346" i="13"/>
  <c r="J352" i="13"/>
  <c r="J359" i="13"/>
  <c r="J366" i="13"/>
  <c r="J373" i="13"/>
  <c r="J380" i="13"/>
  <c r="J387" i="13"/>
  <c r="J394" i="13"/>
  <c r="J400" i="13"/>
  <c r="J408" i="13"/>
  <c r="J414" i="13"/>
  <c r="J421" i="13"/>
  <c r="J428" i="13"/>
  <c r="J441" i="13"/>
  <c r="J448" i="13"/>
  <c r="J455" i="13"/>
  <c r="J462" i="13"/>
  <c r="J469" i="13"/>
  <c r="J477" i="13"/>
  <c r="J483" i="13"/>
  <c r="J491" i="13"/>
  <c r="J499" i="13"/>
  <c r="J507" i="13"/>
  <c r="J513" i="13"/>
  <c r="J520" i="13"/>
  <c r="J527" i="13"/>
  <c r="J533" i="13"/>
  <c r="J541" i="13"/>
  <c r="J548" i="13"/>
  <c r="J555" i="13"/>
  <c r="J568" i="13"/>
  <c r="J576" i="13"/>
  <c r="J584" i="13"/>
  <c r="J592" i="13"/>
  <c r="J599" i="13"/>
  <c r="J606" i="13"/>
  <c r="J613" i="13"/>
  <c r="J621" i="13"/>
  <c r="J628" i="13"/>
  <c r="J635" i="13"/>
  <c r="J642" i="13"/>
  <c r="J649" i="13"/>
  <c r="J656" i="13"/>
  <c r="J663" i="13"/>
  <c r="J677" i="13"/>
  <c r="J685" i="13"/>
  <c r="J693" i="13"/>
  <c r="J701" i="13"/>
  <c r="J708" i="13"/>
  <c r="J716" i="13"/>
  <c r="J723" i="13"/>
  <c r="J287" i="13"/>
  <c r="J316" i="13"/>
  <c r="J372" i="13"/>
  <c r="J420" i="13"/>
  <c r="J476" i="13"/>
  <c r="J540" i="13"/>
  <c r="J591" i="13"/>
  <c r="J655" i="13"/>
  <c r="J722" i="13"/>
  <c r="J248" i="13"/>
  <c r="J254" i="13"/>
  <c r="J261" i="13"/>
  <c r="J268" i="13"/>
  <c r="J275" i="13"/>
  <c r="J282" i="13"/>
  <c r="J289" i="13"/>
  <c r="J297" i="13"/>
  <c r="J304" i="13"/>
  <c r="J311" i="13"/>
  <c r="J332" i="13"/>
  <c r="J340" i="13"/>
  <c r="J347" i="13"/>
  <c r="J353" i="13"/>
  <c r="J360" i="13"/>
  <c r="J374" i="13"/>
  <c r="J381" i="13"/>
  <c r="J388" i="13"/>
  <c r="J395" i="13"/>
  <c r="J401" i="13"/>
  <c r="J409" i="13"/>
  <c r="J415" i="13"/>
  <c r="J422" i="13"/>
  <c r="J429" i="13"/>
  <c r="J435" i="13"/>
  <c r="J442" i="13"/>
  <c r="J449" i="13"/>
  <c r="J456" i="13"/>
  <c r="J463" i="13"/>
  <c r="J470" i="13"/>
  <c r="J478" i="13"/>
  <c r="J484" i="13"/>
  <c r="J492" i="13"/>
  <c r="J500" i="13"/>
  <c r="J514" i="13"/>
  <c r="J534" i="13"/>
  <c r="J542" i="13"/>
  <c r="J556" i="13"/>
  <c r="J561" i="13"/>
  <c r="J569" i="13"/>
  <c r="J577" i="13"/>
  <c r="J585" i="13"/>
  <c r="J593" i="13"/>
  <c r="J600" i="13"/>
  <c r="J607" i="13"/>
  <c r="J614" i="13"/>
  <c r="J622" i="13"/>
  <c r="J629" i="13"/>
  <c r="J636" i="13"/>
  <c r="J643" i="13"/>
  <c r="J650" i="13"/>
  <c r="J657" i="13"/>
  <c r="J664" i="13"/>
  <c r="J671" i="13"/>
  <c r="J678" i="13"/>
  <c r="J686" i="13"/>
  <c r="J694" i="13"/>
  <c r="J709" i="13"/>
  <c r="J717" i="13"/>
  <c r="J724" i="13"/>
  <c r="J725" i="13"/>
  <c r="J273" i="13"/>
  <c r="J330" i="13"/>
  <c r="J386" i="13"/>
  <c r="J434" i="13"/>
  <c r="J506" i="13"/>
  <c r="J560" i="13"/>
  <c r="J612" i="13"/>
  <c r="J676" i="13"/>
  <c r="J249" i="13"/>
  <c r="J255" i="13"/>
  <c r="J269" i="13"/>
  <c r="J276" i="13"/>
  <c r="J283" i="13"/>
  <c r="J290" i="13"/>
  <c r="J298" i="13"/>
  <c r="J305" i="13"/>
  <c r="J312" i="13"/>
  <c r="J318" i="13"/>
  <c r="J325" i="13"/>
  <c r="J333" i="13"/>
  <c r="J341" i="13"/>
  <c r="J348" i="13"/>
  <c r="J354" i="13"/>
  <c r="J361" i="13"/>
  <c r="J367" i="13"/>
  <c r="J382" i="13"/>
  <c r="J396" i="13"/>
  <c r="J402" i="13"/>
  <c r="J410" i="13"/>
  <c r="J416" i="13"/>
  <c r="J423" i="13"/>
  <c r="J443" i="13"/>
  <c r="J450" i="13"/>
  <c r="J457" i="13"/>
  <c r="J464" i="13"/>
  <c r="J471" i="13"/>
  <c r="J479" i="13"/>
  <c r="J485" i="13"/>
  <c r="J493" i="13"/>
  <c r="J501" i="13"/>
  <c r="J508" i="13"/>
  <c r="J515" i="13"/>
  <c r="J521" i="13"/>
  <c r="J528" i="13"/>
  <c r="J535" i="13"/>
  <c r="J543" i="13"/>
  <c r="J549" i="13"/>
  <c r="J562" i="13"/>
  <c r="J570" i="13"/>
  <c r="J578" i="13"/>
  <c r="J586" i="13"/>
  <c r="J594" i="13"/>
  <c r="J601" i="13"/>
  <c r="J608" i="13"/>
  <c r="J615" i="13"/>
  <c r="J630" i="13"/>
  <c r="J637" i="13"/>
  <c r="J644" i="13"/>
  <c r="J651" i="13"/>
  <c r="J658" i="13"/>
  <c r="J665" i="13"/>
  <c r="J679" i="13"/>
  <c r="J687" i="13"/>
  <c r="J695" i="13"/>
  <c r="J702" i="13"/>
  <c r="J710" i="13"/>
  <c r="J718" i="13"/>
  <c r="J726" i="13"/>
  <c r="J295" i="13"/>
  <c r="J323" i="13"/>
  <c r="J379" i="13"/>
  <c r="J440" i="13"/>
  <c r="J490" i="13"/>
  <c r="J547" i="13"/>
  <c r="J620" i="13"/>
  <c r="J684" i="13"/>
  <c r="J256" i="13"/>
  <c r="J262" i="13"/>
  <c r="J291" i="13"/>
  <c r="J299" i="13"/>
  <c r="J306" i="13"/>
  <c r="J319" i="13"/>
  <c r="J326" i="13"/>
  <c r="J334" i="13"/>
  <c r="J342" i="13"/>
  <c r="J349" i="13"/>
  <c r="J355" i="13"/>
  <c r="J362" i="13"/>
  <c r="J368" i="13"/>
  <c r="J375" i="13"/>
  <c r="J383" i="13"/>
  <c r="J389" i="13"/>
  <c r="J397" i="13"/>
  <c r="J403" i="13"/>
  <c r="J411" i="13"/>
  <c r="J417" i="13"/>
  <c r="J424" i="13"/>
  <c r="J430" i="13"/>
  <c r="J436" i="13"/>
  <c r="J451" i="13"/>
  <c r="J458" i="13"/>
  <c r="J465" i="13"/>
  <c r="J472" i="13"/>
  <c r="J480" i="13"/>
  <c r="J486" i="13"/>
  <c r="J494" i="13"/>
  <c r="J502" i="13"/>
  <c r="J509" i="13"/>
  <c r="J522" i="13"/>
  <c r="J529" i="13"/>
  <c r="J536" i="13"/>
  <c r="J544" i="13"/>
  <c r="J550" i="13"/>
  <c r="J557" i="13"/>
  <c r="J563" i="13"/>
  <c r="J571" i="13"/>
  <c r="J579" i="13"/>
  <c r="J587" i="13"/>
  <c r="J595" i="13"/>
  <c r="J602" i="13"/>
  <c r="J609" i="13"/>
  <c r="J616" i="13"/>
  <c r="J623" i="13"/>
  <c r="J631" i="13"/>
  <c r="J638" i="13"/>
  <c r="J645" i="13"/>
  <c r="J652" i="13"/>
  <c r="J659" i="13"/>
  <c r="J666" i="13"/>
  <c r="J672" i="13"/>
  <c r="J680" i="13"/>
  <c r="J688" i="13"/>
  <c r="J696" i="13"/>
  <c r="J703" i="13"/>
  <c r="J711" i="13"/>
  <c r="J280" i="13"/>
  <c r="J309" i="13"/>
  <c r="J365" i="13"/>
  <c r="J413" i="13"/>
  <c r="J461" i="13"/>
  <c r="J526" i="13"/>
  <c r="J583" i="13"/>
  <c r="J641" i="13"/>
  <c r="J692" i="13"/>
  <c r="J250" i="13"/>
  <c r="J257" i="13"/>
  <c r="J263" i="13"/>
  <c r="J270" i="13"/>
  <c r="J277" i="13"/>
  <c r="J284" i="13"/>
  <c r="J292" i="13"/>
  <c r="J300" i="13"/>
  <c r="J307" i="13"/>
  <c r="J313" i="13"/>
  <c r="J320" i="13"/>
  <c r="J327" i="13"/>
  <c r="J335" i="13"/>
  <c r="J350" i="13"/>
  <c r="J356" i="13"/>
  <c r="J369" i="13"/>
  <c r="J376" i="13"/>
  <c r="J390" i="13"/>
  <c r="J404" i="13"/>
  <c r="J418" i="13"/>
  <c r="J431" i="13"/>
  <c r="J437" i="13"/>
  <c r="J444" i="13"/>
  <c r="J452" i="13"/>
  <c r="J459" i="13"/>
  <c r="J466" i="13"/>
  <c r="J473" i="13"/>
  <c r="J481" i="13"/>
  <c r="J487" i="13"/>
  <c r="J495" i="13"/>
  <c r="J503" i="13"/>
  <c r="J510" i="13"/>
  <c r="J516" i="13"/>
  <c r="J523" i="13"/>
  <c r="J530" i="13"/>
  <c r="J537" i="13"/>
  <c r="J545" i="13"/>
  <c r="J551" i="13"/>
  <c r="J558" i="13"/>
  <c r="J564" i="13"/>
  <c r="J572" i="13"/>
  <c r="J580" i="13"/>
  <c r="J588" i="13"/>
  <c r="J596" i="13"/>
  <c r="J603" i="13"/>
  <c r="J610" i="13"/>
  <c r="J617" i="13"/>
  <c r="J624" i="13"/>
  <c r="J632" i="13"/>
  <c r="J639" i="13"/>
  <c r="J646" i="13"/>
  <c r="J653" i="13"/>
  <c r="J660" i="13"/>
  <c r="J667" i="13"/>
  <c r="J673" i="13"/>
  <c r="J681" i="13"/>
  <c r="J689" i="13"/>
  <c r="J697" i="13"/>
  <c r="J704" i="13"/>
  <c r="J712" i="13"/>
  <c r="J719" i="13"/>
  <c r="J728" i="13"/>
  <c r="J266" i="13"/>
  <c r="J358" i="13"/>
  <c r="J407" i="13"/>
  <c r="J454" i="13"/>
  <c r="J519" i="13"/>
  <c r="J575" i="13"/>
  <c r="J648" i="13"/>
  <c r="J715" i="13"/>
  <c r="J258" i="13"/>
  <c r="J264" i="13"/>
  <c r="J271" i="13"/>
  <c r="J278" i="13"/>
  <c r="J285" i="13"/>
  <c r="J293" i="13"/>
  <c r="J301" i="13"/>
  <c r="J314" i="13"/>
  <c r="J321" i="13"/>
  <c r="J328" i="13"/>
  <c r="J336" i="13"/>
  <c r="J343" i="13"/>
  <c r="J363" i="13"/>
  <c r="J370" i="13"/>
  <c r="J377" i="13"/>
  <c r="J384" i="13"/>
  <c r="J391" i="13"/>
  <c r="J398" i="13"/>
  <c r="J405" i="13"/>
  <c r="J412" i="13"/>
  <c r="J425" i="13"/>
  <c r="J432" i="13"/>
  <c r="J438" i="13"/>
  <c r="J445" i="13"/>
  <c r="J467" i="13"/>
  <c r="J474" i="13"/>
  <c r="J488" i="13"/>
  <c r="J496" i="13"/>
  <c r="J504" i="13"/>
  <c r="J511" i="13"/>
  <c r="J517" i="13"/>
  <c r="J524" i="13"/>
  <c r="J538" i="13"/>
  <c r="J552" i="13"/>
  <c r="J559" i="13"/>
  <c r="J565" i="13"/>
  <c r="J573" i="13"/>
  <c r="J581" i="13"/>
  <c r="J589" i="13"/>
  <c r="J597" i="13"/>
  <c r="J604" i="13"/>
  <c r="J611" i="13"/>
  <c r="J618" i="13"/>
  <c r="J625" i="13"/>
  <c r="J633" i="13"/>
  <c r="J640" i="13"/>
  <c r="J647" i="13"/>
  <c r="J661" i="13"/>
  <c r="J668" i="13"/>
  <c r="J674" i="13"/>
  <c r="J682" i="13"/>
  <c r="J690" i="13"/>
  <c r="J698" i="13"/>
  <c r="J705" i="13"/>
  <c r="J713" i="13"/>
  <c r="J720" i="13"/>
  <c r="J727" i="13"/>
  <c r="J260" i="13"/>
  <c r="J345" i="13"/>
  <c r="J399" i="13"/>
  <c r="J427" i="13"/>
  <c r="J468" i="13"/>
  <c r="J532" i="13"/>
  <c r="J554" i="13"/>
  <c r="J598" i="13"/>
  <c r="J670" i="13"/>
  <c r="J707" i="13"/>
  <c r="J251" i="13"/>
  <c r="J259" i="13"/>
  <c r="J265" i="13"/>
  <c r="J272" i="13"/>
  <c r="J279" i="13"/>
  <c r="J286" i="13"/>
  <c r="J294" i="13"/>
  <c r="J308" i="13"/>
  <c r="J315" i="13"/>
  <c r="J322" i="13"/>
  <c r="J329" i="13"/>
  <c r="J337" i="13"/>
  <c r="J344" i="13"/>
  <c r="J351" i="13"/>
  <c r="J357" i="13"/>
  <c r="J364" i="13"/>
  <c r="J371" i="13"/>
  <c r="J378" i="13"/>
  <c r="J385" i="13"/>
  <c r="J392" i="13"/>
  <c r="J406" i="13"/>
  <c r="J419" i="13"/>
  <c r="J426" i="13"/>
  <c r="J433" i="13"/>
  <c r="J439" i="13"/>
  <c r="J446" i="13"/>
  <c r="J453" i="13"/>
  <c r="J460" i="13"/>
  <c r="J475" i="13"/>
  <c r="J482" i="13"/>
  <c r="J489" i="13"/>
  <c r="J497" i="13"/>
  <c r="J505" i="13"/>
  <c r="J512" i="13"/>
  <c r="J518" i="13"/>
  <c r="J525" i="13"/>
  <c r="J531" i="13"/>
  <c r="J539" i="13"/>
  <c r="J546" i="13"/>
  <c r="J553" i="13"/>
  <c r="J566" i="13"/>
  <c r="J574" i="13"/>
  <c r="J582" i="13"/>
  <c r="J590" i="13"/>
  <c r="J605" i="13"/>
  <c r="J619" i="13"/>
  <c r="J626" i="13"/>
  <c r="J634" i="13"/>
  <c r="J654" i="13"/>
  <c r="J662" i="13"/>
  <c r="J669" i="13"/>
  <c r="J675" i="13"/>
  <c r="J683" i="13"/>
  <c r="J691" i="13"/>
  <c r="J699" i="13"/>
  <c r="J706" i="13"/>
  <c r="J714" i="13"/>
  <c r="J721" i="13"/>
  <c r="J252" i="13"/>
  <c r="J302" i="13"/>
  <c r="J338" i="13"/>
  <c r="J393" i="13"/>
  <c r="J447" i="13"/>
  <c r="J498" i="13"/>
  <c r="J567" i="13"/>
  <c r="J627" i="13"/>
  <c r="J700" i="13"/>
  <c r="J49" i="13"/>
  <c r="B96" i="9"/>
  <c r="B85" i="9"/>
  <c r="B77" i="9"/>
  <c r="B80" i="31" s="1"/>
  <c r="B69" i="9"/>
  <c r="B72" i="31" s="1"/>
  <c r="B61" i="9"/>
  <c r="B64" i="31" s="1"/>
  <c r="B49" i="9"/>
  <c r="B52" i="31" s="1"/>
  <c r="B39" i="9"/>
  <c r="B31" i="9"/>
  <c r="B34" i="31" s="1"/>
  <c r="B23" i="9"/>
  <c r="B26" i="31" s="1"/>
  <c r="B15" i="9"/>
  <c r="B18" i="31" s="1"/>
  <c r="B118" i="8"/>
  <c r="B97" i="30" s="1"/>
  <c r="B110" i="8"/>
  <c r="B89" i="30" s="1"/>
  <c r="B102" i="8"/>
  <c r="B76" i="30" s="1"/>
  <c r="B94" i="8"/>
  <c r="B68" i="30" s="1"/>
  <c r="B86" i="8"/>
  <c r="B78" i="8"/>
  <c r="B52" i="30" s="1"/>
  <c r="B70" i="8"/>
  <c r="B44" i="30" s="1"/>
  <c r="B62" i="8"/>
  <c r="B36" i="30" s="1"/>
  <c r="B51" i="8"/>
  <c r="B24" i="30" s="1"/>
  <c r="B43" i="8"/>
  <c r="B16" i="30" s="1"/>
  <c r="B33" i="8"/>
  <c r="B25" i="8"/>
  <c r="B17" i="8"/>
  <c r="B9" i="8"/>
  <c r="B94" i="9"/>
  <c r="B84" i="9"/>
  <c r="B87" i="31" s="1"/>
  <c r="B76" i="9"/>
  <c r="B79" i="31" s="1"/>
  <c r="B68" i="9"/>
  <c r="B71" i="31" s="1"/>
  <c r="B60" i="9"/>
  <c r="B63" i="31" s="1"/>
  <c r="B48" i="9"/>
  <c r="B51" i="31" s="1"/>
  <c r="B38" i="9"/>
  <c r="B30" i="9"/>
  <c r="B33" i="31" s="1"/>
  <c r="B22" i="9"/>
  <c r="B14" i="9"/>
  <c r="B17" i="31" s="1"/>
  <c r="B117" i="8"/>
  <c r="B109" i="8"/>
  <c r="B88" i="30" s="1"/>
  <c r="B101" i="8"/>
  <c r="B75" i="30" s="1"/>
  <c r="B93" i="8"/>
  <c r="B67" i="30" s="1"/>
  <c r="B85" i="8"/>
  <c r="B77" i="8"/>
  <c r="B51" i="30" s="1"/>
  <c r="B69" i="8"/>
  <c r="B43" i="30" s="1"/>
  <c r="B61" i="8"/>
  <c r="B35" i="30" s="1"/>
  <c r="B50" i="8"/>
  <c r="B23" i="30" s="1"/>
  <c r="B42" i="8"/>
  <c r="B15" i="30" s="1"/>
  <c r="B32" i="8"/>
  <c r="B24" i="8"/>
  <c r="B16" i="8"/>
  <c r="B8" i="8"/>
  <c r="B8" i="30" s="1"/>
  <c r="B93" i="9"/>
  <c r="B96" i="31" s="1"/>
  <c r="B83" i="9"/>
  <c r="B86" i="31" s="1"/>
  <c r="B75" i="9"/>
  <c r="B78" i="31" s="1"/>
  <c r="B67" i="9"/>
  <c r="B70" i="31" s="1"/>
  <c r="B55" i="9"/>
  <c r="B59" i="31" s="1"/>
  <c r="B47" i="9"/>
  <c r="B50" i="31" s="1"/>
  <c r="B37" i="9"/>
  <c r="B40" i="31" s="1"/>
  <c r="B29" i="9"/>
  <c r="B32" i="31" s="1"/>
  <c r="B21" i="9"/>
  <c r="B13" i="9"/>
  <c r="B16" i="31" s="1"/>
  <c r="B116" i="8"/>
  <c r="B95" i="25" s="1"/>
  <c r="B108" i="8"/>
  <c r="B87" i="30" s="1"/>
  <c r="B100" i="8"/>
  <c r="B74" i="22" s="1"/>
  <c r="B92" i="8"/>
  <c r="B66" i="22" s="1"/>
  <c r="B84" i="8"/>
  <c r="B76" i="8"/>
  <c r="B50" i="25" s="1"/>
  <c r="B68" i="8"/>
  <c r="B42" i="22" s="1"/>
  <c r="B60" i="8"/>
  <c r="B34" i="25" s="1"/>
  <c r="B49" i="8"/>
  <c r="B22" i="22" s="1"/>
  <c r="B41" i="8"/>
  <c r="B14" i="22" s="1"/>
  <c r="B31" i="8"/>
  <c r="B23" i="8"/>
  <c r="B15" i="8"/>
  <c r="B92" i="9"/>
  <c r="B95" i="31" s="1"/>
  <c r="B82" i="9"/>
  <c r="B85" i="31" s="1"/>
  <c r="B74" i="9"/>
  <c r="B77" i="31" s="1"/>
  <c r="B66" i="9"/>
  <c r="B69" i="31" s="1"/>
  <c r="B54" i="9"/>
  <c r="B57" i="31" s="1"/>
  <c r="B46" i="9"/>
  <c r="B49" i="31" s="1"/>
  <c r="B36" i="9"/>
  <c r="B39" i="31" s="1"/>
  <c r="B28" i="9"/>
  <c r="B20" i="9"/>
  <c r="B23" i="31" s="1"/>
  <c r="B12" i="9"/>
  <c r="B15" i="31" s="1"/>
  <c r="B123" i="8"/>
  <c r="B102" i="30" s="1"/>
  <c r="B115" i="8"/>
  <c r="B107" i="8"/>
  <c r="B86" i="30" s="1"/>
  <c r="B99" i="8"/>
  <c r="B73" i="30" s="1"/>
  <c r="B91" i="8"/>
  <c r="B65" i="30" s="1"/>
  <c r="B83" i="8"/>
  <c r="B75" i="8"/>
  <c r="B49" i="30" s="1"/>
  <c r="B67" i="8"/>
  <c r="B41" i="30" s="1"/>
  <c r="B59" i="8"/>
  <c r="B33" i="30" s="1"/>
  <c r="B48" i="8"/>
  <c r="B21" i="30" s="1"/>
  <c r="B40" i="8"/>
  <c r="B13" i="30" s="1"/>
  <c r="B30" i="8"/>
  <c r="B22" i="8"/>
  <c r="B14" i="8"/>
  <c r="F198" i="7"/>
  <c r="B196" i="7"/>
  <c r="C193" i="7"/>
  <c r="E193" i="7" s="1"/>
  <c r="F190" i="7"/>
  <c r="B188" i="7"/>
  <c r="C185" i="7"/>
  <c r="D185" i="7" s="1"/>
  <c r="F182" i="7"/>
  <c r="B180" i="7"/>
  <c r="C177" i="7"/>
  <c r="E177" i="7" s="1"/>
  <c r="F174" i="7"/>
  <c r="B172" i="7"/>
  <c r="C169" i="7"/>
  <c r="E169" i="7" s="1"/>
  <c r="F166" i="7"/>
  <c r="B164" i="7"/>
  <c r="C161" i="7"/>
  <c r="E161" i="7" s="1"/>
  <c r="F158" i="7"/>
  <c r="B156" i="7"/>
  <c r="C153" i="7"/>
  <c r="E153" i="7" s="1"/>
  <c r="F150" i="7"/>
  <c r="B148" i="7"/>
  <c r="C145" i="7"/>
  <c r="E145" i="7" s="1"/>
  <c r="F142" i="7"/>
  <c r="B140" i="7"/>
  <c r="C137" i="7"/>
  <c r="E137" i="7" s="1"/>
  <c r="F134" i="7"/>
  <c r="B132" i="7"/>
  <c r="C129" i="7"/>
  <c r="E129" i="7" s="1"/>
  <c r="F126" i="7"/>
  <c r="B124" i="7"/>
  <c r="C121" i="7"/>
  <c r="E121" i="7" s="1"/>
  <c r="F118" i="7"/>
  <c r="B116" i="7"/>
  <c r="C113" i="7"/>
  <c r="D113" i="7" s="1"/>
  <c r="F110" i="7"/>
  <c r="B108" i="7"/>
  <c r="C105" i="7"/>
  <c r="D105" i="7" s="1"/>
  <c r="F102" i="7"/>
  <c r="B100" i="7"/>
  <c r="C97" i="7"/>
  <c r="D97" i="7" s="1"/>
  <c r="F94" i="7"/>
  <c r="B92" i="7"/>
  <c r="C89" i="7"/>
  <c r="D89" i="7" s="1"/>
  <c r="F85" i="7"/>
  <c r="B83" i="7"/>
  <c r="C80" i="7"/>
  <c r="D80" i="7" s="1"/>
  <c r="F77" i="7"/>
  <c r="B75" i="7"/>
  <c r="C72" i="7"/>
  <c r="D72" i="7" s="1"/>
  <c r="F69" i="7"/>
  <c r="B67" i="7"/>
  <c r="C64" i="7"/>
  <c r="D64" i="7" s="1"/>
  <c r="F61" i="7"/>
  <c r="B59" i="7"/>
  <c r="C56" i="7"/>
  <c r="D56" i="7" s="1"/>
  <c r="F53" i="7"/>
  <c r="B51" i="7"/>
  <c r="C48" i="7"/>
  <c r="E48" i="7" s="1"/>
  <c r="F45" i="7"/>
  <c r="B43" i="7"/>
  <c r="C40" i="7"/>
  <c r="E40" i="7" s="1"/>
  <c r="B91" i="9"/>
  <c r="B94" i="31" s="1"/>
  <c r="B81" i="9"/>
  <c r="B84" i="31" s="1"/>
  <c r="B73" i="9"/>
  <c r="B76" i="31" s="1"/>
  <c r="B65" i="9"/>
  <c r="B53" i="9"/>
  <c r="B56" i="31" s="1"/>
  <c r="B45" i="9"/>
  <c r="B35" i="9"/>
  <c r="B38" i="31" s="1"/>
  <c r="B27" i="9"/>
  <c r="B30" i="31" s="1"/>
  <c r="B19" i="9"/>
  <c r="B22" i="31" s="1"/>
  <c r="B11" i="9"/>
  <c r="B14" i="31" s="1"/>
  <c r="B122" i="8"/>
  <c r="B101" i="30" s="1"/>
  <c r="B114" i="8"/>
  <c r="B106" i="8"/>
  <c r="B85" i="30" s="1"/>
  <c r="B98" i="8"/>
  <c r="B90" i="8"/>
  <c r="B64" i="30" s="1"/>
  <c r="B82" i="8"/>
  <c r="B56" i="30" s="1"/>
  <c r="B74" i="8"/>
  <c r="B48" i="25" s="1"/>
  <c r="B66" i="8"/>
  <c r="B40" i="22" s="1"/>
  <c r="B58" i="8"/>
  <c r="B32" i="22" s="1"/>
  <c r="B47" i="8"/>
  <c r="B39" i="8"/>
  <c r="B12" i="30" s="1"/>
  <c r="B29" i="8"/>
  <c r="B21" i="8"/>
  <c r="B13" i="8"/>
  <c r="B90" i="9"/>
  <c r="B93" i="31" s="1"/>
  <c r="B80" i="9"/>
  <c r="B83" i="31" s="1"/>
  <c r="B72" i="9"/>
  <c r="B75" i="31" s="1"/>
  <c r="B64" i="9"/>
  <c r="B52" i="9"/>
  <c r="B55" i="31" s="1"/>
  <c r="B44" i="9"/>
  <c r="B34" i="9"/>
  <c r="B37" i="31" s="1"/>
  <c r="B26" i="9"/>
  <c r="B29" i="31" s="1"/>
  <c r="B18" i="9"/>
  <c r="B10" i="9"/>
  <c r="B13" i="31" s="1"/>
  <c r="B121" i="8"/>
  <c r="B100" i="30" s="1"/>
  <c r="B113" i="8"/>
  <c r="B105" i="8"/>
  <c r="B84" i="30" s="1"/>
  <c r="B97" i="8"/>
  <c r="B89" i="8"/>
  <c r="B63" i="30" s="1"/>
  <c r="B81" i="8"/>
  <c r="B55" i="30" s="1"/>
  <c r="B73" i="8"/>
  <c r="B47" i="30" s="1"/>
  <c r="B65" i="8"/>
  <c r="B39" i="30" s="1"/>
  <c r="B57" i="8"/>
  <c r="B31" i="30" s="1"/>
  <c r="B46" i="8"/>
  <c r="B38" i="8"/>
  <c r="B28" i="8"/>
  <c r="B20" i="8"/>
  <c r="B12" i="8"/>
  <c r="F200" i="7"/>
  <c r="B198" i="7"/>
  <c r="C195" i="7"/>
  <c r="E195" i="7" s="1"/>
  <c r="F192" i="7"/>
  <c r="B190" i="7"/>
  <c r="C187" i="7"/>
  <c r="D187" i="7" s="1"/>
  <c r="F184" i="7"/>
  <c r="B182" i="7"/>
  <c r="C179" i="7"/>
  <c r="E179" i="7" s="1"/>
  <c r="F176" i="7"/>
  <c r="B174" i="7"/>
  <c r="C171" i="7"/>
  <c r="E171" i="7" s="1"/>
  <c r="F168" i="7"/>
  <c r="B166" i="7"/>
  <c r="C163" i="7"/>
  <c r="E163" i="7" s="1"/>
  <c r="F160" i="7"/>
  <c r="B158" i="7"/>
  <c r="C155" i="7"/>
  <c r="E155" i="7" s="1"/>
  <c r="F152" i="7"/>
  <c r="B150" i="7"/>
  <c r="C147" i="7"/>
  <c r="E147" i="7" s="1"/>
  <c r="F144" i="7"/>
  <c r="B142" i="7"/>
  <c r="C139" i="7"/>
  <c r="E139" i="7" s="1"/>
  <c r="F136" i="7"/>
  <c r="B134" i="7"/>
  <c r="C131" i="7"/>
  <c r="E131" i="7" s="1"/>
  <c r="F128" i="7"/>
  <c r="B126" i="7"/>
  <c r="C123" i="7"/>
  <c r="E123" i="7" s="1"/>
  <c r="F120" i="7"/>
  <c r="B118" i="7"/>
  <c r="C115" i="7"/>
  <c r="D115" i="7" s="1"/>
  <c r="F112" i="7"/>
  <c r="B110" i="7"/>
  <c r="C107" i="7"/>
  <c r="D107" i="7" s="1"/>
  <c r="F104" i="7"/>
  <c r="B102" i="7"/>
  <c r="C99" i="7"/>
  <c r="D99" i="7" s="1"/>
  <c r="F96" i="7"/>
  <c r="B94" i="7"/>
  <c r="C91" i="7"/>
  <c r="D91" i="7" s="1"/>
  <c r="F88" i="7"/>
  <c r="B85" i="7"/>
  <c r="C82" i="7"/>
  <c r="D82" i="7" s="1"/>
  <c r="F79" i="7"/>
  <c r="B77" i="7"/>
  <c r="C74" i="7"/>
  <c r="D74" i="7" s="1"/>
  <c r="F71" i="7"/>
  <c r="B69" i="7"/>
  <c r="C66" i="7"/>
  <c r="D66" i="7" s="1"/>
  <c r="F63" i="7"/>
  <c r="B61" i="7"/>
  <c r="C58" i="7"/>
  <c r="D58" i="7" s="1"/>
  <c r="F55" i="7"/>
  <c r="B53" i="7"/>
  <c r="C50" i="7"/>
  <c r="E50" i="7" s="1"/>
  <c r="F47" i="7"/>
  <c r="B45" i="7"/>
  <c r="C42" i="7"/>
  <c r="E42" i="7" s="1"/>
  <c r="J42" i="7" s="1"/>
  <c r="B89" i="9"/>
  <c r="B79" i="9"/>
  <c r="B82" i="31" s="1"/>
  <c r="B71" i="9"/>
  <c r="B74" i="31" s="1"/>
  <c r="B63" i="9"/>
  <c r="B66" i="31" s="1"/>
  <c r="B51" i="9"/>
  <c r="B41" i="9"/>
  <c r="B44" i="31" s="1"/>
  <c r="B33" i="9"/>
  <c r="B36" i="31" s="1"/>
  <c r="B25" i="9"/>
  <c r="B17" i="9"/>
  <c r="B20" i="31" s="1"/>
  <c r="B9" i="9"/>
  <c r="B120" i="8"/>
  <c r="B99" i="30" s="1"/>
  <c r="B112" i="8"/>
  <c r="B91" i="30" s="1"/>
  <c r="B104" i="8"/>
  <c r="B78" i="30" s="1"/>
  <c r="B96" i="8"/>
  <c r="B70" i="30" s="1"/>
  <c r="B88" i="8"/>
  <c r="B62" i="30" s="1"/>
  <c r="B80" i="8"/>
  <c r="B72" i="8"/>
  <c r="B46" i="30" s="1"/>
  <c r="B64" i="8"/>
  <c r="B56" i="8"/>
  <c r="B30" i="30" s="1"/>
  <c r="B45" i="8"/>
  <c r="B18" i="30" s="1"/>
  <c r="B35" i="8"/>
  <c r="B27" i="8"/>
  <c r="B19" i="8"/>
  <c r="B11" i="8"/>
  <c r="B86" i="9"/>
  <c r="B78" i="9"/>
  <c r="B70" i="9"/>
  <c r="B73" i="31" s="1"/>
  <c r="B62" i="9"/>
  <c r="B65" i="31" s="1"/>
  <c r="B50" i="9"/>
  <c r="B53" i="31" s="1"/>
  <c r="B40" i="9"/>
  <c r="B43" i="31" s="1"/>
  <c r="B32" i="9"/>
  <c r="B35" i="31" s="1"/>
  <c r="B24" i="9"/>
  <c r="B16" i="9"/>
  <c r="B19" i="31" s="1"/>
  <c r="B8" i="9"/>
  <c r="B119" i="8"/>
  <c r="B98" i="30" s="1"/>
  <c r="B111" i="8"/>
  <c r="B103" i="8"/>
  <c r="B95" i="8"/>
  <c r="B69" i="30" s="1"/>
  <c r="B87" i="8"/>
  <c r="B61" i="30" s="1"/>
  <c r="B79" i="8"/>
  <c r="B71" i="8"/>
  <c r="B45" i="30" s="1"/>
  <c r="B63" i="8"/>
  <c r="B37" i="30" s="1"/>
  <c r="B52" i="8"/>
  <c r="B44" i="8"/>
  <c r="B17" i="30" s="1"/>
  <c r="B34" i="8"/>
  <c r="B26" i="8"/>
  <c r="B18" i="8"/>
  <c r="B10" i="8"/>
  <c r="F8" i="7"/>
  <c r="C11" i="7"/>
  <c r="E11" i="7" s="1"/>
  <c r="B14" i="7"/>
  <c r="F16" i="7"/>
  <c r="C19" i="7"/>
  <c r="E19" i="7" s="1"/>
  <c r="B22" i="7"/>
  <c r="F24" i="7"/>
  <c r="C27" i="7"/>
  <c r="E27" i="7" s="1"/>
  <c r="B30" i="7"/>
  <c r="F32" i="7"/>
  <c r="C35" i="7"/>
  <c r="E35" i="7" s="1"/>
  <c r="B38" i="7"/>
  <c r="B41" i="7"/>
  <c r="C44" i="7"/>
  <c r="E44" i="7" s="1"/>
  <c r="B48" i="7"/>
  <c r="F51" i="7"/>
  <c r="B55" i="7"/>
  <c r="F58" i="7"/>
  <c r="C62" i="7"/>
  <c r="D62" i="7" s="1"/>
  <c r="F65" i="7"/>
  <c r="C69" i="7"/>
  <c r="D69" i="7" s="1"/>
  <c r="B73" i="7"/>
  <c r="C76" i="7"/>
  <c r="D76" i="7" s="1"/>
  <c r="B80" i="7"/>
  <c r="F83" i="7"/>
  <c r="B88" i="7"/>
  <c r="F91" i="7"/>
  <c r="C95" i="7"/>
  <c r="D95" i="7" s="1"/>
  <c r="F98" i="7"/>
  <c r="C102" i="7"/>
  <c r="D102" i="7" s="1"/>
  <c r="B106" i="7"/>
  <c r="C109" i="7"/>
  <c r="D109" i="7" s="1"/>
  <c r="B113" i="7"/>
  <c r="F116" i="7"/>
  <c r="B120" i="7"/>
  <c r="F123" i="7"/>
  <c r="C127" i="7"/>
  <c r="E127" i="7" s="1"/>
  <c r="F130" i="7"/>
  <c r="C134" i="7"/>
  <c r="E134" i="7" s="1"/>
  <c r="B138" i="7"/>
  <c r="C141" i="7"/>
  <c r="E141" i="7" s="1"/>
  <c r="B145" i="7"/>
  <c r="F148" i="7"/>
  <c r="B152" i="7"/>
  <c r="F155" i="7"/>
  <c r="C159" i="7"/>
  <c r="E159" i="7" s="1"/>
  <c r="F162" i="7"/>
  <c r="C166" i="7"/>
  <c r="E166" i="7" s="1"/>
  <c r="B170" i="7"/>
  <c r="C173" i="7"/>
  <c r="E173" i="7" s="1"/>
  <c r="B177" i="7"/>
  <c r="F180" i="7"/>
  <c r="B184" i="7"/>
  <c r="F187" i="7"/>
  <c r="C191" i="7"/>
  <c r="E191" i="7" s="1"/>
  <c r="F194" i="7"/>
  <c r="C198" i="7"/>
  <c r="E198" i="7" s="1"/>
  <c r="J198" i="7" s="1"/>
  <c r="B9" i="7"/>
  <c r="F11" i="7"/>
  <c r="C14" i="7"/>
  <c r="E14" i="7" s="1"/>
  <c r="B17" i="7"/>
  <c r="F19" i="7"/>
  <c r="C22" i="7"/>
  <c r="E22" i="7" s="1"/>
  <c r="B25" i="7"/>
  <c r="F27" i="7"/>
  <c r="C30" i="7"/>
  <c r="E30" i="7" s="1"/>
  <c r="B33" i="7"/>
  <c r="F35" i="7"/>
  <c r="C38" i="7"/>
  <c r="E38" i="7" s="1"/>
  <c r="C41" i="7"/>
  <c r="E41" i="7" s="1"/>
  <c r="F44" i="7"/>
  <c r="F48" i="7"/>
  <c r="B52" i="7"/>
  <c r="C55" i="7"/>
  <c r="D55" i="7" s="1"/>
  <c r="C59" i="7"/>
  <c r="D59" i="7" s="1"/>
  <c r="F62" i="7"/>
  <c r="B66" i="7"/>
  <c r="B70" i="7"/>
  <c r="C73" i="7"/>
  <c r="D73" i="7" s="1"/>
  <c r="F76" i="7"/>
  <c r="F80" i="7"/>
  <c r="B84" i="7"/>
  <c r="C88" i="7"/>
  <c r="D88" i="7" s="1"/>
  <c r="I88" i="7" s="1"/>
  <c r="C92" i="7"/>
  <c r="D92" i="7" s="1"/>
  <c r="F95" i="7"/>
  <c r="B99" i="7"/>
  <c r="B103" i="7"/>
  <c r="C106" i="7"/>
  <c r="D106" i="7" s="1"/>
  <c r="F109" i="7"/>
  <c r="F113" i="7"/>
  <c r="B117" i="7"/>
  <c r="C120" i="7"/>
  <c r="E120" i="7" s="1"/>
  <c r="C124" i="7"/>
  <c r="E124" i="7" s="1"/>
  <c r="F127" i="7"/>
  <c r="B131" i="7"/>
  <c r="B135" i="7"/>
  <c r="C138" i="7"/>
  <c r="E138" i="7" s="1"/>
  <c r="F141" i="7"/>
  <c r="F145" i="7"/>
  <c r="B149" i="7"/>
  <c r="C152" i="7"/>
  <c r="E152" i="7" s="1"/>
  <c r="C156" i="7"/>
  <c r="E156" i="7" s="1"/>
  <c r="F159" i="7"/>
  <c r="B163" i="7"/>
  <c r="B167" i="7"/>
  <c r="C170" i="7"/>
  <c r="E170" i="7" s="1"/>
  <c r="F173" i="7"/>
  <c r="F177" i="7"/>
  <c r="B181" i="7"/>
  <c r="C184" i="7"/>
  <c r="D184" i="7" s="1"/>
  <c r="C188" i="7"/>
  <c r="E188" i="7" s="1"/>
  <c r="F191" i="7"/>
  <c r="B195" i="7"/>
  <c r="B199" i="7"/>
  <c r="A795" i="13"/>
  <c r="J4055" i="13"/>
  <c r="C9" i="7"/>
  <c r="E9" i="7" s="1"/>
  <c r="B12" i="7"/>
  <c r="F14" i="7"/>
  <c r="C17" i="7"/>
  <c r="E17" i="7" s="1"/>
  <c r="B20" i="7"/>
  <c r="F22" i="7"/>
  <c r="C25" i="7"/>
  <c r="E25" i="7" s="1"/>
  <c r="B28" i="7"/>
  <c r="F30" i="7"/>
  <c r="C33" i="7"/>
  <c r="E33" i="7" s="1"/>
  <c r="B36" i="7"/>
  <c r="F38" i="7"/>
  <c r="F41" i="7"/>
  <c r="C45" i="7"/>
  <c r="E45" i="7" s="1"/>
  <c r="H45" i="7" s="1"/>
  <c r="B49" i="7"/>
  <c r="C52" i="7"/>
  <c r="E52" i="7" s="1"/>
  <c r="B56" i="7"/>
  <c r="F59" i="7"/>
  <c r="B63" i="7"/>
  <c r="F66" i="7"/>
  <c r="C70" i="7"/>
  <c r="D70" i="7" s="1"/>
  <c r="F73" i="7"/>
  <c r="C77" i="7"/>
  <c r="D77" i="7" s="1"/>
  <c r="G77" i="7" s="1"/>
  <c r="B81" i="7"/>
  <c r="C84" i="7"/>
  <c r="D84" i="7" s="1"/>
  <c r="B89" i="7"/>
  <c r="F92" i="7"/>
  <c r="B96" i="7"/>
  <c r="F99" i="7"/>
  <c r="C103" i="7"/>
  <c r="D103" i="7" s="1"/>
  <c r="F106" i="7"/>
  <c r="C110" i="7"/>
  <c r="D110" i="7" s="1"/>
  <c r="B114" i="7"/>
  <c r="C117" i="7"/>
  <c r="E117" i="7" s="1"/>
  <c r="B121" i="7"/>
  <c r="F124" i="7"/>
  <c r="B128" i="7"/>
  <c r="F131" i="7"/>
  <c r="H131" i="7" s="1"/>
  <c r="C135" i="7"/>
  <c r="E135" i="7" s="1"/>
  <c r="F138" i="7"/>
  <c r="C142" i="7"/>
  <c r="E142" i="7" s="1"/>
  <c r="B146" i="7"/>
  <c r="C149" i="7"/>
  <c r="E149" i="7" s="1"/>
  <c r="B153" i="7"/>
  <c r="F156" i="7"/>
  <c r="B160" i="7"/>
  <c r="F163" i="7"/>
  <c r="H163" i="7" s="1"/>
  <c r="C167" i="7"/>
  <c r="E167" i="7" s="1"/>
  <c r="F170" i="7"/>
  <c r="C174" i="7"/>
  <c r="E174" i="7" s="1"/>
  <c r="H174" i="7" s="1"/>
  <c r="B178" i="7"/>
  <c r="C181" i="7"/>
  <c r="E181" i="7" s="1"/>
  <c r="B185" i="7"/>
  <c r="F188" i="7"/>
  <c r="B192" i="7"/>
  <c r="F195" i="7"/>
  <c r="C199" i="7"/>
  <c r="E199" i="7" s="1"/>
  <c r="B7" i="7"/>
  <c r="F9" i="7"/>
  <c r="C12" i="7"/>
  <c r="E12" i="7" s="1"/>
  <c r="B15" i="7"/>
  <c r="F17" i="7"/>
  <c r="C20" i="7"/>
  <c r="E20" i="7" s="1"/>
  <c r="B23" i="7"/>
  <c r="F25" i="7"/>
  <c r="C28" i="7"/>
  <c r="E28" i="7" s="1"/>
  <c r="J28" i="7" s="1"/>
  <c r="B31" i="7"/>
  <c r="F33" i="7"/>
  <c r="C36" i="7"/>
  <c r="E36" i="7" s="1"/>
  <c r="H36" i="7" s="1"/>
  <c r="B39" i="7"/>
  <c r="B42" i="7"/>
  <c r="B46" i="7"/>
  <c r="C49" i="7"/>
  <c r="E49" i="7" s="1"/>
  <c r="J49" i="7" s="1"/>
  <c r="F52" i="7"/>
  <c r="F56" i="7"/>
  <c r="B60" i="7"/>
  <c r="C63" i="7"/>
  <c r="D63" i="7" s="1"/>
  <c r="C67" i="7"/>
  <c r="D67" i="7" s="1"/>
  <c r="F70" i="7"/>
  <c r="B74" i="7"/>
  <c r="B78" i="7"/>
  <c r="C81" i="7"/>
  <c r="D81" i="7" s="1"/>
  <c r="I81" i="7" s="1"/>
  <c r="F84" i="7"/>
  <c r="F89" i="7"/>
  <c r="B93" i="7"/>
  <c r="C96" i="7"/>
  <c r="D96" i="7" s="1"/>
  <c r="C100" i="7"/>
  <c r="D100" i="7" s="1"/>
  <c r="G100" i="7" s="1"/>
  <c r="F103" i="7"/>
  <c r="B107" i="7"/>
  <c r="B111" i="7"/>
  <c r="C114" i="7"/>
  <c r="D114" i="7" s="1"/>
  <c r="I114" i="7" s="1"/>
  <c r="F117" i="7"/>
  <c r="F121" i="7"/>
  <c r="B125" i="7"/>
  <c r="C128" i="7"/>
  <c r="E128" i="7" s="1"/>
  <c r="C132" i="7"/>
  <c r="E132" i="7" s="1"/>
  <c r="F135" i="7"/>
  <c r="B139" i="7"/>
  <c r="B143" i="7"/>
  <c r="C146" i="7"/>
  <c r="E146" i="7" s="1"/>
  <c r="F149" i="7"/>
  <c r="F153" i="7"/>
  <c r="B157" i="7"/>
  <c r="C160" i="7"/>
  <c r="E160" i="7" s="1"/>
  <c r="H160" i="7" s="1"/>
  <c r="C164" i="7"/>
  <c r="E164" i="7" s="1"/>
  <c r="F167" i="7"/>
  <c r="B171" i="7"/>
  <c r="B175" i="7"/>
  <c r="C178" i="7"/>
  <c r="E178" i="7" s="1"/>
  <c r="F181" i="7"/>
  <c r="F185" i="7"/>
  <c r="B189" i="7"/>
  <c r="C192" i="7"/>
  <c r="E192" i="7" s="1"/>
  <c r="C196" i="7"/>
  <c r="E196" i="7" s="1"/>
  <c r="F199" i="7"/>
  <c r="A802" i="13"/>
  <c r="G6" i="6"/>
  <c r="C6" i="6"/>
  <c r="G5" i="6"/>
  <c r="F139" i="7"/>
  <c r="J139" i="7" s="1"/>
  <c r="C143" i="7"/>
  <c r="E143" i="7" s="1"/>
  <c r="F146" i="7"/>
  <c r="C150" i="7"/>
  <c r="E150" i="7" s="1"/>
  <c r="B154" i="7"/>
  <c r="C157" i="7"/>
  <c r="E157" i="7" s="1"/>
  <c r="B161" i="7"/>
  <c r="F164" i="7"/>
  <c r="B168" i="7"/>
  <c r="F171" i="7"/>
  <c r="C175" i="7"/>
  <c r="E175" i="7" s="1"/>
  <c r="F178" i="7"/>
  <c r="C182" i="7"/>
  <c r="D182" i="7" s="1"/>
  <c r="B186" i="7"/>
  <c r="C189" i="7"/>
  <c r="E189" i="7" s="1"/>
  <c r="B193" i="7"/>
  <c r="F196" i="7"/>
  <c r="B200" i="7"/>
  <c r="A793" i="13"/>
  <c r="A799" i="13"/>
  <c r="A771" i="13"/>
  <c r="A792" i="13"/>
  <c r="C6" i="5"/>
  <c r="F7" i="7"/>
  <c r="C10" i="7"/>
  <c r="E10" i="7" s="1"/>
  <c r="B13" i="7"/>
  <c r="F15" i="7"/>
  <c r="C18" i="7"/>
  <c r="E18" i="7" s="1"/>
  <c r="B21" i="7"/>
  <c r="F23" i="7"/>
  <c r="C26" i="7"/>
  <c r="E26" i="7" s="1"/>
  <c r="B29" i="7"/>
  <c r="F31" i="7"/>
  <c r="C34" i="7"/>
  <c r="E34" i="7" s="1"/>
  <c r="B37" i="7"/>
  <c r="F39" i="7"/>
  <c r="C43" i="7"/>
  <c r="E43" i="7" s="1"/>
  <c r="F46" i="7"/>
  <c r="B50" i="7"/>
  <c r="B54" i="7"/>
  <c r="C57" i="7"/>
  <c r="D57" i="7" s="1"/>
  <c r="F60" i="7"/>
  <c r="F64" i="7"/>
  <c r="B68" i="7"/>
  <c r="C71" i="7"/>
  <c r="D71" i="7" s="1"/>
  <c r="C75" i="7"/>
  <c r="D75" i="7" s="1"/>
  <c r="F78" i="7"/>
  <c r="G78" i="7" s="1"/>
  <c r="B82" i="7"/>
  <c r="B86" i="7"/>
  <c r="C90" i="7"/>
  <c r="D90" i="7" s="1"/>
  <c r="F93" i="7"/>
  <c r="F97" i="7"/>
  <c r="G97" i="7" s="1"/>
  <c r="B101" i="7"/>
  <c r="C104" i="7"/>
  <c r="D104" i="7" s="1"/>
  <c r="G104" i="7" s="1"/>
  <c r="C108" i="7"/>
  <c r="D108" i="7" s="1"/>
  <c r="F111" i="7"/>
  <c r="B115" i="7"/>
  <c r="B119" i="7"/>
  <c r="C122" i="7"/>
  <c r="E122" i="7" s="1"/>
  <c r="F125" i="7"/>
  <c r="F129" i="7"/>
  <c r="B133" i="7"/>
  <c r="C136" i="7"/>
  <c r="E136" i="7" s="1"/>
  <c r="C140" i="7"/>
  <c r="E140" i="7" s="1"/>
  <c r="F143" i="7"/>
  <c r="B147" i="7"/>
  <c r="B151" i="7"/>
  <c r="C154" i="7"/>
  <c r="E154" i="7" s="1"/>
  <c r="F157" i="7"/>
  <c r="F161" i="7"/>
  <c r="B165" i="7"/>
  <c r="C168" i="7"/>
  <c r="E168" i="7" s="1"/>
  <c r="C172" i="7"/>
  <c r="E172" i="7" s="1"/>
  <c r="F175" i="7"/>
  <c r="B179" i="7"/>
  <c r="B183" i="7"/>
  <c r="C186" i="7"/>
  <c r="D186" i="7" s="1"/>
  <c r="F189" i="7"/>
  <c r="F193" i="7"/>
  <c r="B197" i="7"/>
  <c r="C200" i="7"/>
  <c r="E200" i="7" s="1"/>
  <c r="A796" i="13"/>
  <c r="B8" i="7"/>
  <c r="F10" i="7"/>
  <c r="C13" i="7"/>
  <c r="E13" i="7" s="1"/>
  <c r="B16" i="7"/>
  <c r="F18" i="7"/>
  <c r="C21" i="7"/>
  <c r="E21" i="7" s="1"/>
  <c r="B24" i="7"/>
  <c r="F26" i="7"/>
  <c r="C29" i="7"/>
  <c r="E29" i="7" s="1"/>
  <c r="B32" i="7"/>
  <c r="F34" i="7"/>
  <c r="C37" i="7"/>
  <c r="E37" i="7" s="1"/>
  <c r="B40" i="7"/>
  <c r="F43" i="7"/>
  <c r="B47" i="7"/>
  <c r="F50" i="7"/>
  <c r="C54" i="7"/>
  <c r="D54" i="7" s="1"/>
  <c r="F57" i="7"/>
  <c r="C61" i="7"/>
  <c r="D61" i="7" s="1"/>
  <c r="B65" i="7"/>
  <c r="C68" i="7"/>
  <c r="D68" i="7" s="1"/>
  <c r="B72" i="7"/>
  <c r="F75" i="7"/>
  <c r="B79" i="7"/>
  <c r="F82" i="7"/>
  <c r="C86" i="7"/>
  <c r="D86" i="7" s="1"/>
  <c r="F90" i="7"/>
  <c r="C94" i="7"/>
  <c r="D94" i="7" s="1"/>
  <c r="B98" i="7"/>
  <c r="C101" i="7"/>
  <c r="D101" i="7" s="1"/>
  <c r="B105" i="7"/>
  <c r="F108" i="7"/>
  <c r="B112" i="7"/>
  <c r="F115" i="7"/>
  <c r="C119" i="7"/>
  <c r="E119" i="7" s="1"/>
  <c r="F122" i="7"/>
  <c r="C126" i="7"/>
  <c r="E126" i="7" s="1"/>
  <c r="J126" i="7" s="1"/>
  <c r="B130" i="7"/>
  <c r="C133" i="7"/>
  <c r="E133" i="7" s="1"/>
  <c r="B137" i="7"/>
  <c r="F140" i="7"/>
  <c r="B144" i="7"/>
  <c r="F147" i="7"/>
  <c r="C151" i="7"/>
  <c r="E151" i="7" s="1"/>
  <c r="F154" i="7"/>
  <c r="C158" i="7"/>
  <c r="E158" i="7" s="1"/>
  <c r="B162" i="7"/>
  <c r="C165" i="7"/>
  <c r="E165" i="7" s="1"/>
  <c r="B169" i="7"/>
  <c r="F172" i="7"/>
  <c r="B176" i="7"/>
  <c r="F179" i="7"/>
  <c r="C183" i="7"/>
  <c r="D183" i="7" s="1"/>
  <c r="F186" i="7"/>
  <c r="C190" i="7"/>
  <c r="E190" i="7" s="1"/>
  <c r="J190" i="7" s="1"/>
  <c r="B194" i="7"/>
  <c r="C197" i="7"/>
  <c r="E197" i="7" s="1"/>
  <c r="A762" i="13"/>
  <c r="A801" i="13"/>
  <c r="A798" i="13"/>
  <c r="J4056" i="13"/>
  <c r="C8" i="7"/>
  <c r="E8" i="7" s="1"/>
  <c r="B11" i="7"/>
  <c r="F13" i="7"/>
  <c r="C16" i="7"/>
  <c r="E16" i="7" s="1"/>
  <c r="J16" i="7" s="1"/>
  <c r="B19" i="7"/>
  <c r="F21" i="7"/>
  <c r="C24" i="7"/>
  <c r="E24" i="7" s="1"/>
  <c r="B27" i="7"/>
  <c r="F29" i="7"/>
  <c r="C32" i="7"/>
  <c r="E32" i="7" s="1"/>
  <c r="B35" i="7"/>
  <c r="F37" i="7"/>
  <c r="F40" i="7"/>
  <c r="B44" i="7"/>
  <c r="C47" i="7"/>
  <c r="E47" i="7" s="1"/>
  <c r="C51" i="7"/>
  <c r="E51" i="7" s="1"/>
  <c r="F54" i="7"/>
  <c r="B58" i="7"/>
  <c r="B62" i="7"/>
  <c r="C65" i="7"/>
  <c r="D65" i="7" s="1"/>
  <c r="I65" i="7" s="1"/>
  <c r="F68" i="7"/>
  <c r="F72" i="7"/>
  <c r="B76" i="7"/>
  <c r="C79" i="7"/>
  <c r="D79" i="7" s="1"/>
  <c r="I79" i="7" s="1"/>
  <c r="C83" i="7"/>
  <c r="D83" i="7" s="1"/>
  <c r="I83" i="7" s="1"/>
  <c r="F86" i="7"/>
  <c r="B91" i="7"/>
  <c r="B95" i="7"/>
  <c r="C98" i="7"/>
  <c r="D98" i="7" s="1"/>
  <c r="F101" i="7"/>
  <c r="F105" i="7"/>
  <c r="B109" i="7"/>
  <c r="C112" i="7"/>
  <c r="D112" i="7" s="1"/>
  <c r="I112" i="7" s="1"/>
  <c r="C116" i="7"/>
  <c r="E116" i="7" s="1"/>
  <c r="F119" i="7"/>
  <c r="B123" i="7"/>
  <c r="B127" i="7"/>
  <c r="C130" i="7"/>
  <c r="E130" i="7" s="1"/>
  <c r="F133" i="7"/>
  <c r="F137" i="7"/>
  <c r="B141" i="7"/>
  <c r="C144" i="7"/>
  <c r="E144" i="7" s="1"/>
  <c r="C148" i="7"/>
  <c r="E148" i="7" s="1"/>
  <c r="F151" i="7"/>
  <c r="B155" i="7"/>
  <c r="B159" i="7"/>
  <c r="C162" i="7"/>
  <c r="E162" i="7" s="1"/>
  <c r="F165" i="7"/>
  <c r="F169" i="7"/>
  <c r="B173" i="7"/>
  <c r="C176" i="7"/>
  <c r="E176" i="7" s="1"/>
  <c r="C180" i="7"/>
  <c r="E180" i="7" s="1"/>
  <c r="F183" i="7"/>
  <c r="B187" i="7"/>
  <c r="B191" i="7"/>
  <c r="C194" i="7"/>
  <c r="E194" i="7" s="1"/>
  <c r="F197" i="7"/>
  <c r="B1" i="26"/>
  <c r="C3" i="26"/>
  <c r="I60" i="26"/>
  <c r="J60" i="26"/>
  <c r="K60" i="26"/>
  <c r="P27" i="25"/>
  <c r="H27" i="25"/>
  <c r="I27" i="25"/>
  <c r="N27" i="25"/>
  <c r="Q27" i="25"/>
  <c r="R27" i="25"/>
  <c r="R105" i="25" s="1"/>
  <c r="R109" i="25" s="1"/>
  <c r="S60" i="26"/>
  <c r="R60" i="26"/>
  <c r="Q101" i="26"/>
  <c r="Q60" i="26"/>
  <c r="O27" i="25"/>
  <c r="P101" i="26"/>
  <c r="J27" i="25"/>
  <c r="K27" i="25"/>
  <c r="K105" i="25" s="1"/>
  <c r="K109" i="25" s="1"/>
  <c r="G27" i="25"/>
  <c r="G105" i="25" s="1"/>
  <c r="G109" i="25" s="1"/>
  <c r="N101" i="26"/>
  <c r="L101" i="26"/>
  <c r="L105" i="25"/>
  <c r="L109" i="25" s="1"/>
  <c r="M105" i="25"/>
  <c r="M109" i="25" s="1"/>
  <c r="N105" i="25"/>
  <c r="N109" i="25" s="1"/>
  <c r="O105" i="25"/>
  <c r="O109" i="25" s="1"/>
  <c r="J105" i="25"/>
  <c r="J109" i="25" s="1"/>
  <c r="H105" i="25"/>
  <c r="H109" i="25" s="1"/>
  <c r="S80" i="25"/>
  <c r="S26" i="25"/>
  <c r="U26" i="25" s="1"/>
  <c r="I105" i="25"/>
  <c r="I109" i="25" s="1"/>
  <c r="I101" i="26"/>
  <c r="P105" i="25"/>
  <c r="P109" i="25" s="1"/>
  <c r="Q105" i="25"/>
  <c r="Q109" i="25" s="1"/>
  <c r="S103" i="25"/>
  <c r="H101" i="26"/>
  <c r="J101" i="26"/>
  <c r="R101" i="26"/>
  <c r="K101" i="26"/>
  <c r="S101" i="26"/>
  <c r="M101" i="26"/>
  <c r="O60" i="26"/>
  <c r="H60" i="26"/>
  <c r="P60" i="26"/>
  <c r="N60" i="26"/>
  <c r="A721" i="13"/>
  <c r="A732" i="13"/>
  <c r="A731" i="13"/>
  <c r="A719" i="13"/>
  <c r="A713" i="13"/>
  <c r="A722" i="13"/>
  <c r="A770" i="13"/>
  <c r="A720" i="13"/>
  <c r="A790" i="13"/>
  <c r="A777" i="13"/>
  <c r="A739" i="13"/>
  <c r="A737" i="13"/>
  <c r="A783" i="13"/>
  <c r="A705" i="13"/>
  <c r="A708" i="13"/>
  <c r="A707" i="13"/>
  <c r="A694" i="13"/>
  <c r="A703" i="13"/>
  <c r="A692" i="13"/>
  <c r="A702" i="13"/>
  <c r="A697" i="13"/>
  <c r="A695" i="13"/>
  <c r="A693" i="13"/>
  <c r="A696" i="13"/>
  <c r="A710" i="13"/>
  <c r="A691" i="13"/>
  <c r="A706" i="13"/>
  <c r="A690" i="13"/>
  <c r="A689" i="13"/>
  <c r="A704" i="13"/>
  <c r="A624" i="13"/>
  <c r="A685" i="13"/>
  <c r="A665" i="13"/>
  <c r="A405" i="13"/>
  <c r="A469" i="13"/>
  <c r="A581" i="13"/>
  <c r="A403" i="13"/>
  <c r="A475" i="13"/>
  <c r="A563" i="13"/>
  <c r="A571" i="13"/>
  <c r="A579" i="13"/>
  <c r="A400" i="13"/>
  <c r="A584" i="13"/>
  <c r="A688" i="13"/>
  <c r="A430" i="13"/>
  <c r="A657" i="13"/>
  <c r="A628" i="13"/>
  <c r="A468" i="13"/>
  <c r="A551" i="13"/>
  <c r="A575" i="13"/>
  <c r="A663" i="13"/>
  <c r="A436" i="13"/>
  <c r="A474" i="13"/>
  <c r="A586" i="13"/>
  <c r="A658" i="13"/>
  <c r="A549" i="13"/>
  <c r="A565" i="13"/>
  <c r="A635" i="13"/>
  <c r="A672" i="13"/>
  <c r="A676" i="13"/>
  <c r="A684" i="13"/>
  <c r="A406" i="13"/>
  <c r="A461" i="13"/>
  <c r="A552" i="13"/>
  <c r="A625" i="13"/>
  <c r="A402" i="13"/>
  <c r="A404" i="13"/>
  <c r="A550" i="13"/>
  <c r="A567" i="13"/>
  <c r="A576" i="13"/>
  <c r="A583" i="13"/>
  <c r="A585" i="13"/>
  <c r="A587" i="13"/>
  <c r="A574" i="13"/>
  <c r="A592" i="13"/>
  <c r="A623" i="13"/>
  <c r="A641" i="13"/>
  <c r="A401" i="13"/>
  <c r="A573" i="13"/>
  <c r="A534" i="13"/>
  <c r="A680" i="13"/>
  <c r="A572" i="13"/>
  <c r="A470" i="13"/>
  <c r="A566" i="13"/>
  <c r="A582" i="13"/>
  <c r="A532" i="13"/>
  <c r="A538" i="13"/>
  <c r="A599" i="13"/>
  <c r="A617" i="13"/>
  <c r="A648" i="13"/>
  <c r="A655" i="13"/>
  <c r="A674" i="13"/>
  <c r="A682" i="13"/>
  <c r="A438" i="13"/>
  <c r="A503" i="13"/>
  <c r="A508" i="13"/>
  <c r="A516" i="13"/>
  <c r="A521" i="13"/>
  <c r="A539" i="13"/>
  <c r="A570" i="13"/>
  <c r="A590" i="13"/>
  <c r="A598" i="13"/>
  <c r="A600" i="13"/>
  <c r="A613" i="13"/>
  <c r="A649" i="13"/>
  <c r="A687" i="13"/>
  <c r="A413" i="13"/>
  <c r="A477" i="13"/>
  <c r="A666" i="13"/>
  <c r="A522" i="13"/>
  <c r="A536" i="13"/>
  <c r="A540" i="13"/>
  <c r="A562" i="13"/>
  <c r="A569" i="13"/>
  <c r="A578" i="13"/>
  <c r="A589" i="13"/>
  <c r="A643" i="13"/>
  <c r="A678" i="13"/>
  <c r="A686" i="13"/>
  <c r="A407" i="13"/>
  <c r="A531" i="13"/>
  <c r="A533" i="13"/>
  <c r="A535" i="13"/>
  <c r="A537" i="13"/>
  <c r="A541" i="13"/>
  <c r="A561" i="13"/>
  <c r="A577" i="13"/>
  <c r="A626" i="13"/>
  <c r="A654" i="13"/>
  <c r="A656" i="13"/>
  <c r="A673" i="13"/>
  <c r="A675" i="13"/>
  <c r="A677" i="13"/>
  <c r="A679" i="13"/>
  <c r="A681" i="13"/>
  <c r="A683" i="13"/>
  <c r="A568" i="13"/>
  <c r="A588" i="13"/>
  <c r="A601" i="13"/>
  <c r="A399" i="13"/>
  <c r="A455" i="13"/>
  <c r="A564" i="13"/>
  <c r="A580" i="13"/>
  <c r="A664" i="13"/>
  <c r="A593" i="13"/>
  <c r="A591" i="13"/>
  <c r="A337" i="13"/>
  <c r="A233" i="13"/>
  <c r="A338" i="13"/>
  <c r="A346" i="13"/>
  <c r="A344" i="13"/>
  <c r="A358" i="13"/>
  <c r="A335" i="13"/>
  <c r="A345" i="13"/>
  <c r="A352" i="13"/>
  <c r="A334" i="13"/>
  <c r="A476" i="13"/>
  <c r="A472" i="13"/>
  <c r="A328" i="13"/>
  <c r="A642" i="13"/>
  <c r="A296" i="13"/>
  <c r="A615" i="13"/>
  <c r="A294" i="13"/>
  <c r="A336" i="13"/>
  <c r="A630" i="13"/>
  <c r="A313" i="13"/>
  <c r="A785" i="13"/>
  <c r="A319" i="13"/>
  <c r="A612" i="13"/>
  <c r="A332" i="13"/>
  <c r="A330" i="13"/>
  <c r="A320" i="13"/>
  <c r="A333" i="13"/>
  <c r="A297" i="13"/>
  <c r="A295" i="13"/>
  <c r="A326" i="13"/>
  <c r="A331" i="13"/>
  <c r="A303" i="13"/>
  <c r="A329" i="13"/>
  <c r="A209" i="13"/>
  <c r="A278" i="13"/>
  <c r="A262" i="13"/>
  <c r="A264" i="13"/>
  <c r="A272" i="13"/>
  <c r="A220" i="13"/>
  <c r="A240" i="13"/>
  <c r="A271" i="13"/>
  <c r="A182" i="13"/>
  <c r="A154" i="13"/>
  <c r="A251" i="13"/>
  <c r="A279" i="13"/>
  <c r="A215" i="13"/>
  <c r="A285" i="13"/>
  <c r="A241" i="13"/>
  <c r="A153" i="13"/>
  <c r="A227" i="13"/>
  <c r="A245" i="13"/>
  <c r="A108" i="13"/>
  <c r="A109" i="13"/>
  <c r="A434" i="13"/>
  <c r="A356" i="13"/>
  <c r="A560" i="13"/>
  <c r="A260" i="13"/>
  <c r="A351" i="13"/>
  <c r="A597" i="13"/>
  <c r="A768" i="13"/>
  <c r="A757" i="13"/>
  <c r="A670" i="13"/>
  <c r="A250" i="13"/>
  <c r="A419" i="13"/>
  <c r="A717" i="13"/>
  <c r="A277" i="13"/>
  <c r="A292" i="13"/>
  <c r="A366" i="13"/>
  <c r="A398" i="13"/>
  <c r="A439" i="13"/>
  <c r="A447" i="13"/>
  <c r="A515" i="13"/>
  <c r="A606" i="13"/>
  <c r="A714" i="13"/>
  <c r="A784" i="13"/>
  <c r="A789" i="13"/>
  <c r="A255" i="13"/>
  <c r="A302" i="13"/>
  <c r="A312" i="13"/>
  <c r="A317" i="13"/>
  <c r="A435" i="13"/>
  <c r="A661" i="13"/>
  <c r="A293" i="13"/>
  <c r="A307" i="13"/>
  <c r="A327" i="13"/>
  <c r="A383" i="13"/>
  <c r="A466" i="13"/>
  <c r="A633" i="13"/>
  <c r="A747" i="13"/>
  <c r="A775" i="13"/>
  <c r="A501" i="13"/>
  <c r="A622" i="13"/>
  <c r="A671" i="13"/>
  <c r="A428" i="13"/>
  <c r="A526" i="13"/>
  <c r="A249" i="13"/>
  <c r="A276" i="13"/>
  <c r="A318" i="13"/>
  <c r="A397" i="13"/>
  <c r="A459" i="13"/>
  <c r="A514" i="13"/>
  <c r="A519" i="13"/>
  <c r="A700" i="13"/>
  <c r="A725" i="13"/>
  <c r="A735" i="13"/>
  <c r="A788" i="13"/>
  <c r="A370" i="13"/>
  <c r="A506" i="13"/>
  <c r="A776" i="13"/>
  <c r="A269" i="13"/>
  <c r="A286" i="13"/>
  <c r="A384" i="13"/>
  <c r="A392" i="13"/>
  <c r="A418" i="13"/>
  <c r="A559" i="13"/>
  <c r="A646" i="13"/>
  <c r="A289" i="13"/>
  <c r="A486" i="13"/>
  <c r="A507" i="13"/>
  <c r="A611" i="13"/>
  <c r="A324" i="13"/>
  <c r="A473" i="13"/>
  <c r="A497" i="13"/>
  <c r="A548" i="13"/>
  <c r="A618" i="13"/>
  <c r="A653" i="13"/>
  <c r="A283" i="13"/>
  <c r="A343" i="13"/>
  <c r="A424" i="13"/>
  <c r="A529" i="13"/>
  <c r="A729" i="13"/>
  <c r="A256" i="13"/>
  <c r="A460" i="13"/>
  <c r="A485" i="13"/>
  <c r="A511" i="13"/>
  <c r="A629" i="13"/>
  <c r="A760" i="13"/>
  <c r="A711" i="13"/>
  <c r="A769" i="13"/>
  <c r="A265" i="13"/>
  <c r="A369" i="13"/>
  <c r="A429" i="13"/>
  <c r="A467" i="13"/>
  <c r="A502" i="13"/>
  <c r="A701" i="13"/>
  <c r="A270" i="13"/>
  <c r="A311" i="13"/>
  <c r="A379" i="13"/>
  <c r="A393" i="13"/>
  <c r="A544" i="13"/>
  <c r="A555" i="13"/>
  <c r="A610" i="13"/>
  <c r="A621" i="13"/>
  <c r="A636" i="13"/>
  <c r="A647" i="13"/>
  <c r="A662" i="13"/>
  <c r="A756" i="13"/>
  <c r="A781" i="13"/>
  <c r="A301" i="13"/>
  <c r="A388" i="13"/>
  <c r="A640" i="13"/>
  <c r="A350" i="13"/>
  <c r="A453" i="13"/>
  <c r="A520" i="13"/>
  <c r="A596" i="13"/>
  <c r="A718" i="13"/>
  <c r="A738" i="13"/>
  <c r="A261" i="13"/>
  <c r="A357" i="13"/>
  <c r="A374" i="13"/>
  <c r="A411" i="13"/>
  <c r="A496" i="13"/>
  <c r="A652" i="13"/>
  <c r="A763" i="13"/>
  <c r="A530" i="13"/>
  <c r="A342" i="13"/>
  <c r="A389" i="13"/>
  <c r="A423" i="13"/>
  <c r="A547" i="13"/>
  <c r="A730" i="13"/>
  <c r="A639" i="13"/>
  <c r="A726" i="13"/>
  <c r="A242" i="13"/>
  <c r="A13" i="13"/>
  <c r="A183" i="13"/>
  <c r="A45" i="13"/>
  <c r="A471" i="13"/>
  <c r="A604" i="13"/>
  <c r="A287" i="13"/>
  <c r="A764" i="13"/>
  <c r="A376" i="13"/>
  <c r="A252" i="13"/>
  <c r="C3" i="22"/>
  <c r="C3" i="30" s="1"/>
  <c r="C3" i="23"/>
  <c r="C3" i="21"/>
  <c r="A106" i="13"/>
  <c r="A148" i="13"/>
  <c r="A76" i="13"/>
  <c r="A78" i="13"/>
  <c r="A141" i="13"/>
  <c r="A99" i="13"/>
  <c r="A77" i="13"/>
  <c r="A102" i="13"/>
  <c r="A100" i="13"/>
  <c r="A117" i="13"/>
  <c r="A172" i="13"/>
  <c r="A171" i="13"/>
  <c r="A238" i="13"/>
  <c r="A442" i="13"/>
  <c r="A239" i="13"/>
  <c r="A444" i="13"/>
  <c r="A445" i="13"/>
  <c r="A443" i="13"/>
  <c r="A173" i="13"/>
  <c r="A192" i="13"/>
  <c r="A446" i="13"/>
  <c r="A291" i="13"/>
  <c r="A448" i="13"/>
  <c r="A288" i="13"/>
  <c r="A185" i="13"/>
  <c r="A70" i="13"/>
  <c r="A214" i="13"/>
  <c r="A162" i="13"/>
  <c r="A75" i="13"/>
  <c r="A116" i="13"/>
  <c r="A161" i="13"/>
  <c r="A211" i="13"/>
  <c r="A132" i="13"/>
  <c r="A203" i="13"/>
  <c r="A163" i="13"/>
  <c r="A137" i="13"/>
  <c r="A124" i="13"/>
  <c r="A493" i="13"/>
  <c r="A751" i="13"/>
  <c r="A225" i="13"/>
  <c r="A145" i="13"/>
  <c r="A744" i="13"/>
  <c r="A746" i="13"/>
  <c r="A146" i="13"/>
  <c r="A743" i="13"/>
  <c r="A491" i="13"/>
  <c r="A494" i="13"/>
  <c r="A755" i="13"/>
  <c r="A748" i="13"/>
  <c r="A750" i="13"/>
  <c r="A482" i="13"/>
  <c r="A484" i="13"/>
  <c r="A752" i="13"/>
  <c r="A754" i="13"/>
  <c r="A488" i="13"/>
  <c r="A490" i="13"/>
  <c r="A492" i="13"/>
  <c r="A498" i="13"/>
  <c r="A500" i="13"/>
  <c r="A483" i="13"/>
  <c r="A499" i="13"/>
  <c r="A749" i="13"/>
  <c r="A226" i="13"/>
  <c r="A487" i="13"/>
  <c r="A753" i="13"/>
  <c r="A412" i="13"/>
  <c r="A745" i="13"/>
  <c r="A489" i="13"/>
  <c r="A495" i="13"/>
  <c r="A481" i="13"/>
  <c r="A84" i="13"/>
  <c r="A452" i="13"/>
  <c r="A74" i="13"/>
  <c r="A73" i="13"/>
  <c r="A67" i="13"/>
  <c r="A68" i="13"/>
  <c r="A54" i="13"/>
  <c r="A60" i="13"/>
  <c r="A59" i="13"/>
  <c r="A253" i="13"/>
  <c r="A414" i="13"/>
  <c r="A607" i="13"/>
  <c r="A202" i="13"/>
  <c r="A26" i="13"/>
  <c r="A616" i="13"/>
  <c r="A462" i="13"/>
  <c r="A712" i="13"/>
  <c r="A758" i="13"/>
  <c r="A290" i="13"/>
  <c r="A782" i="13"/>
  <c r="A605" i="13"/>
  <c r="A125" i="13"/>
  <c r="A195" i="13"/>
  <c r="A463" i="13"/>
  <c r="A16" i="13"/>
  <c r="A761" i="13"/>
  <c r="A709" i="13"/>
  <c r="A614" i="13"/>
  <c r="A378" i="13"/>
  <c r="A103" i="13"/>
  <c r="A107" i="13"/>
  <c r="A254" i="13"/>
  <c r="A308" i="13"/>
  <c r="A69" i="13"/>
  <c r="A66" i="13"/>
  <c r="A55" i="13"/>
  <c r="A197" i="13"/>
  <c r="A212" i="13"/>
  <c r="A31" i="13"/>
  <c r="A627" i="13"/>
  <c r="A184" i="13"/>
  <c r="A367" i="13"/>
  <c r="M4062" i="13"/>
  <c r="L4062" i="13"/>
  <c r="A186" i="13"/>
  <c r="A420" i="13"/>
  <c r="A118" i="13"/>
  <c r="A391" i="13"/>
  <c r="A98" i="13"/>
  <c r="A196" i="13"/>
  <c r="A92" i="13"/>
  <c r="A101" i="13"/>
  <c r="A390" i="13"/>
  <c r="A140" i="13"/>
  <c r="A25" i="13"/>
  <c r="A425" i="13"/>
  <c r="A210" i="13"/>
  <c r="A377" i="13"/>
  <c r="A778" i="13"/>
  <c r="A131" i="13"/>
  <c r="A174" i="13"/>
  <c r="A110" i="13"/>
  <c r="A361" i="13"/>
  <c r="A368" i="13"/>
  <c r="A375" i="13"/>
  <c r="A437" i="13"/>
  <c r="A454" i="13"/>
  <c r="A765" i="13"/>
  <c r="A208" i="13"/>
  <c r="A170" i="13"/>
  <c r="A147" i="13"/>
  <c r="A142" i="13"/>
  <c r="A119" i="13"/>
  <c r="A138" i="13"/>
  <c r="A221" i="13"/>
  <c r="A362" i="13"/>
  <c r="A18" i="13"/>
  <c r="A79" i="13"/>
  <c r="A359" i="13"/>
  <c r="A280" i="13"/>
  <c r="A58" i="13"/>
  <c r="A266" i="13"/>
  <c r="A11" i="13"/>
  <c r="A20" i="13"/>
  <c r="A139" i="13"/>
  <c r="A347" i="13"/>
  <c r="A456" i="13"/>
  <c r="A659" i="13"/>
  <c r="A27" i="13"/>
  <c r="A213" i="13"/>
  <c r="A394" i="13"/>
  <c r="A736" i="13"/>
  <c r="A37" i="13"/>
  <c r="A246" i="13"/>
  <c r="A408" i="13"/>
  <c r="A634" i="13"/>
  <c r="A723" i="13"/>
  <c r="A779" i="13"/>
  <c r="A339" i="13"/>
  <c r="A431" i="13"/>
  <c r="A773" i="13"/>
  <c r="A698" i="13"/>
  <c r="A29" i="13"/>
  <c r="A35" i="13"/>
  <c r="A30" i="13"/>
  <c r="A426" i="13"/>
  <c r="A594" i="13"/>
  <c r="A23" i="13"/>
  <c r="A733" i="13"/>
  <c r="A321" i="13"/>
  <c r="A421" i="13"/>
  <c r="A464" i="13"/>
  <c r="A631" i="13"/>
  <c r="A304" i="13"/>
  <c r="A440" i="13"/>
  <c r="A542" i="13"/>
  <c r="A509" i="13"/>
  <c r="A478" i="13"/>
  <c r="A417" i="13"/>
  <c r="A363" i="13"/>
  <c r="A766" i="13"/>
  <c r="A619" i="13"/>
  <c r="A786" i="13"/>
  <c r="A523" i="13"/>
  <c r="A556" i="13"/>
  <c r="A608" i="13"/>
  <c r="A644" i="13"/>
  <c r="A667" i="13"/>
  <c r="A257" i="13"/>
  <c r="A415" i="13"/>
  <c r="A524" i="13"/>
  <c r="A740" i="13"/>
  <c r="A325" i="13"/>
  <c r="A380" i="13"/>
  <c r="A637" i="13"/>
  <c r="A727" i="13"/>
  <c r="A263" i="13"/>
  <c r="A298" i="13"/>
  <c r="A449" i="13"/>
  <c r="A385" i="13"/>
  <c r="A715" i="13"/>
  <c r="A273" i="13"/>
  <c r="A553" i="13"/>
  <c r="A772" i="13"/>
  <c r="A504" i="13"/>
  <c r="A314" i="13"/>
  <c r="A371" i="13"/>
  <c r="A512" i="13"/>
  <c r="A517" i="13"/>
  <c r="A527" i="13"/>
  <c r="A545" i="13"/>
  <c r="A602" i="13"/>
  <c r="A650" i="13"/>
  <c r="A353" i="13"/>
  <c r="A46" i="13"/>
  <c r="A28" i="13"/>
  <c r="A24" i="13"/>
  <c r="A53" i="13"/>
  <c r="A12" i="13"/>
  <c r="A34" i="13"/>
  <c r="A47" i="13"/>
  <c r="A38" i="13"/>
  <c r="A32" i="13"/>
  <c r="A699" i="13"/>
  <c r="A9" i="13"/>
  <c r="A39" i="13"/>
  <c r="A14" i="13"/>
  <c r="A19" i="13"/>
  <c r="A22" i="13"/>
  <c r="A36" i="13"/>
  <c r="A33" i="13"/>
  <c r="A44" i="13"/>
  <c r="M4" i="13"/>
  <c r="A224" i="13"/>
  <c r="A21" i="13"/>
  <c r="A43" i="13"/>
  <c r="A10" i="13"/>
  <c r="A48" i="13"/>
  <c r="A49" i="13"/>
  <c r="A306" i="13"/>
  <c r="A609" i="13"/>
  <c r="A206" i="13"/>
  <c r="A557" i="13"/>
  <c r="A61" i="13"/>
  <c r="A120" i="13"/>
  <c r="A127" i="13"/>
  <c r="A237" i="13"/>
  <c r="A207" i="13"/>
  <c r="A355" i="13"/>
  <c r="A360" i="13"/>
  <c r="A432" i="13"/>
  <c r="A742" i="13"/>
  <c r="A767" i="13"/>
  <c r="A71" i="13"/>
  <c r="A155" i="13"/>
  <c r="A57" i="13"/>
  <c r="A86" i="13"/>
  <c r="A135" i="13"/>
  <c r="A52" i="13"/>
  <c r="A130" i="13"/>
  <c r="A281" i="13"/>
  <c r="A282" i="13"/>
  <c r="A112" i="13"/>
  <c r="A422" i="13"/>
  <c r="A427" i="13"/>
  <c r="A505" i="13"/>
  <c r="A525" i="13"/>
  <c r="A716" i="13"/>
  <c r="A741" i="13"/>
  <c r="A85" i="13"/>
  <c r="A190" i="13"/>
  <c r="A72" i="13"/>
  <c r="A187" i="13"/>
  <c r="A234" i="13"/>
  <c r="A50" i="13"/>
  <c r="A90" i="13"/>
  <c r="A113" i="13"/>
  <c r="A123" i="13"/>
  <c r="A151" i="13"/>
  <c r="A156" i="13"/>
  <c r="A193" i="13"/>
  <c r="A267" i="13"/>
  <c r="A409" i="13"/>
  <c r="A95" i="13"/>
  <c r="A128" i="13"/>
  <c r="A218" i="13"/>
  <c r="A259" i="13"/>
  <c r="A316" i="13"/>
  <c r="A558" i="13"/>
  <c r="A595" i="13"/>
  <c r="A62" i="13"/>
  <c r="A204" i="13"/>
  <c r="A235" i="13"/>
  <c r="A258" i="13"/>
  <c r="A268" i="13"/>
  <c r="A410" i="13"/>
  <c r="A91" i="13"/>
  <c r="A111" i="13"/>
  <c r="A134" i="13"/>
  <c r="A169" i="13"/>
  <c r="A179" i="13"/>
  <c r="A80" i="13"/>
  <c r="A83" i="13"/>
  <c r="A94" i="13"/>
  <c r="A97" i="13"/>
  <c r="A105" i="13"/>
  <c r="A114" i="13"/>
  <c r="A150" i="13"/>
  <c r="A164" i="13"/>
  <c r="A167" i="13"/>
  <c r="A175" i="13"/>
  <c r="A181" i="13"/>
  <c r="A198" i="13"/>
  <c r="A201" i="13"/>
  <c r="A223" i="13"/>
  <c r="A229" i="13"/>
  <c r="A243" i="13"/>
  <c r="A274" i="13"/>
  <c r="A300" i="13"/>
  <c r="A349" i="13"/>
  <c r="A382" i="13"/>
  <c r="A416" i="13"/>
  <c r="A457" i="13"/>
  <c r="A668" i="13"/>
  <c r="A669" i="13"/>
  <c r="A734" i="13"/>
  <c r="A122" i="13"/>
  <c r="A133" i="13"/>
  <c r="A136" i="13"/>
  <c r="A144" i="13"/>
  <c r="A178" i="13"/>
  <c r="A189" i="13"/>
  <c r="A217" i="13"/>
  <c r="A248" i="13"/>
  <c r="A284" i="13"/>
  <c r="A305" i="13"/>
  <c r="A310" i="13"/>
  <c r="A315" i="13"/>
  <c r="A323" i="13"/>
  <c r="A340" i="13"/>
  <c r="A341" i="13"/>
  <c r="A354" i="13"/>
  <c r="A387" i="13"/>
  <c r="A395" i="13"/>
  <c r="A480" i="13"/>
  <c r="A638" i="13"/>
  <c r="A651" i="13"/>
  <c r="A660" i="13"/>
  <c r="A724" i="13"/>
  <c r="A780" i="13"/>
  <c r="A51" i="13"/>
  <c r="A82" i="13"/>
  <c r="A93" i="13"/>
  <c r="A96" i="13"/>
  <c r="A104" i="13"/>
  <c r="A121" i="13"/>
  <c r="A149" i="13"/>
  <c r="A152" i="13"/>
  <c r="A166" i="13"/>
  <c r="A177" i="13"/>
  <c r="A180" i="13"/>
  <c r="A188" i="13"/>
  <c r="A194" i="13"/>
  <c r="A200" i="13"/>
  <c r="A222" i="13"/>
  <c r="A228" i="13"/>
  <c r="A433" i="13"/>
  <c r="A441" i="13"/>
  <c r="A450" i="13"/>
  <c r="A451" i="13"/>
  <c r="A543" i="13"/>
  <c r="A632" i="13"/>
  <c r="A645" i="13"/>
  <c r="A728" i="13"/>
  <c r="A143" i="13"/>
  <c r="A157" i="13"/>
  <c r="A191" i="13"/>
  <c r="A205" i="13"/>
  <c r="A216" i="13"/>
  <c r="A219" i="13"/>
  <c r="A299" i="13"/>
  <c r="A322" i="13"/>
  <c r="A372" i="13"/>
  <c r="A373" i="13"/>
  <c r="A381" i="13"/>
  <c r="A386" i="13"/>
  <c r="A465" i="13"/>
  <c r="A513" i="13"/>
  <c r="A518" i="13"/>
  <c r="A528" i="13"/>
  <c r="A554" i="13"/>
  <c r="A620" i="13"/>
  <c r="A774" i="13"/>
  <c r="A787" i="13"/>
  <c r="A56" i="13"/>
  <c r="A81" i="13"/>
  <c r="A115" i="13"/>
  <c r="A126" i="13"/>
  <c r="A129" i="13"/>
  <c r="A165" i="13"/>
  <c r="A168" i="13"/>
  <c r="A176" i="13"/>
  <c r="A199" i="13"/>
  <c r="A236" i="13"/>
  <c r="A244" i="13"/>
  <c r="A247" i="13"/>
  <c r="A275" i="13"/>
  <c r="A309" i="13"/>
  <c r="A364" i="13"/>
  <c r="A365" i="13"/>
  <c r="A396" i="13"/>
  <c r="A458" i="13"/>
  <c r="A479" i="13"/>
  <c r="A546" i="13"/>
  <c r="A603" i="13"/>
  <c r="D7" i="7"/>
  <c r="B21" i="22"/>
  <c r="B29" i="21"/>
  <c r="B22" i="25"/>
  <c r="B34" i="22"/>
  <c r="B56" i="25"/>
  <c r="B65" i="26"/>
  <c r="A510" i="13"/>
  <c r="D59" i="6"/>
  <c r="C10" i="6"/>
  <c r="E11" i="6"/>
  <c r="C14" i="6"/>
  <c r="E15" i="6"/>
  <c r="C18" i="6"/>
  <c r="E19" i="6"/>
  <c r="C22" i="6"/>
  <c r="E23" i="6"/>
  <c r="C26" i="6"/>
  <c r="E27" i="6"/>
  <c r="C30" i="6"/>
  <c r="E31" i="6"/>
  <c r="C34" i="6"/>
  <c r="E35" i="6"/>
  <c r="C38" i="6"/>
  <c r="E39" i="6"/>
  <c r="C42" i="6"/>
  <c r="E43" i="6"/>
  <c r="C46" i="6"/>
  <c r="E47" i="6"/>
  <c r="C50" i="6"/>
  <c r="E51" i="6"/>
  <c r="C54" i="6"/>
  <c r="E55" i="6"/>
  <c r="C58" i="6"/>
  <c r="E59" i="6"/>
  <c r="D10" i="6"/>
  <c r="F11" i="6"/>
  <c r="B13" i="6"/>
  <c r="D14" i="6"/>
  <c r="F15" i="6"/>
  <c r="B17" i="6"/>
  <c r="D18" i="6"/>
  <c r="F19" i="6"/>
  <c r="B21" i="6"/>
  <c r="D22" i="6"/>
  <c r="F23" i="6"/>
  <c r="B25" i="6"/>
  <c r="D26" i="6"/>
  <c r="F27" i="6"/>
  <c r="B29" i="6"/>
  <c r="D30" i="6"/>
  <c r="F31" i="6"/>
  <c r="B33" i="6"/>
  <c r="D34" i="6"/>
  <c r="F35" i="6"/>
  <c r="B37" i="6"/>
  <c r="D38" i="6"/>
  <c r="F39" i="6"/>
  <c r="B41" i="6"/>
  <c r="D42" i="6"/>
  <c r="F43" i="6"/>
  <c r="B45" i="6"/>
  <c r="D46" i="6"/>
  <c r="F47" i="6"/>
  <c r="B49" i="6"/>
  <c r="D50" i="6"/>
  <c r="F51" i="6"/>
  <c r="B53" i="6"/>
  <c r="D54" i="6"/>
  <c r="F55" i="6"/>
  <c r="B57" i="6"/>
  <c r="D58" i="6"/>
  <c r="F59" i="6"/>
  <c r="E10" i="6"/>
  <c r="C13" i="6"/>
  <c r="E14" i="6"/>
  <c r="C17" i="6"/>
  <c r="E18" i="6"/>
  <c r="C21" i="6"/>
  <c r="E22" i="6"/>
  <c r="C25" i="6"/>
  <c r="E26" i="6"/>
  <c r="C29" i="6"/>
  <c r="E30" i="6"/>
  <c r="C33" i="6"/>
  <c r="E34" i="6"/>
  <c r="C37" i="6"/>
  <c r="E38" i="6"/>
  <c r="C41" i="6"/>
  <c r="E42" i="6"/>
  <c r="C45" i="6"/>
  <c r="E46" i="6"/>
  <c r="C49" i="6"/>
  <c r="E50" i="6"/>
  <c r="C53" i="6"/>
  <c r="E54" i="6"/>
  <c r="C57" i="6"/>
  <c r="E58" i="6"/>
  <c r="F10" i="6"/>
  <c r="B12" i="6"/>
  <c r="D13" i="6"/>
  <c r="F14" i="6"/>
  <c r="B16" i="6"/>
  <c r="D17" i="6"/>
  <c r="F18" i="6"/>
  <c r="B20" i="6"/>
  <c r="D21" i="6"/>
  <c r="F22" i="6"/>
  <c r="B24" i="6"/>
  <c r="D25" i="6"/>
  <c r="F26" i="6"/>
  <c r="B28" i="6"/>
  <c r="D29" i="6"/>
  <c r="F30" i="6"/>
  <c r="B32" i="6"/>
  <c r="D33" i="6"/>
  <c r="F34" i="6"/>
  <c r="B36" i="6"/>
  <c r="D37" i="6"/>
  <c r="F38" i="6"/>
  <c r="G38" i="6" s="1"/>
  <c r="B40" i="6"/>
  <c r="D41" i="6"/>
  <c r="F42" i="6"/>
  <c r="B44" i="6"/>
  <c r="D45" i="6"/>
  <c r="F46" i="6"/>
  <c r="B48" i="6"/>
  <c r="D49" i="6"/>
  <c r="F50" i="6"/>
  <c r="B52" i="6"/>
  <c r="D53" i="6"/>
  <c r="F54" i="6"/>
  <c r="G54" i="6" s="1"/>
  <c r="B56" i="6"/>
  <c r="D57" i="6"/>
  <c r="F58" i="6"/>
  <c r="G58" i="6" s="1"/>
  <c r="C12" i="6"/>
  <c r="E13" i="6"/>
  <c r="C16" i="6"/>
  <c r="E17" i="6"/>
  <c r="C20" i="6"/>
  <c r="E21" i="6"/>
  <c r="C24" i="6"/>
  <c r="E25" i="6"/>
  <c r="C28" i="6"/>
  <c r="E29" i="6"/>
  <c r="C32" i="6"/>
  <c r="E33" i="6"/>
  <c r="C36" i="6"/>
  <c r="E37" i="6"/>
  <c r="C40" i="6"/>
  <c r="E41" i="6"/>
  <c r="C44" i="6"/>
  <c r="E45" i="6"/>
  <c r="C48" i="6"/>
  <c r="E49" i="6"/>
  <c r="C52" i="6"/>
  <c r="E53" i="6"/>
  <c r="C56" i="6"/>
  <c r="E57" i="6"/>
  <c r="B11" i="6"/>
  <c r="D12" i="6"/>
  <c r="F13" i="6"/>
  <c r="B15" i="6"/>
  <c r="D16" i="6"/>
  <c r="F17" i="6"/>
  <c r="B19" i="6"/>
  <c r="D20" i="6"/>
  <c r="F21" i="6"/>
  <c r="B23" i="6"/>
  <c r="D24" i="6"/>
  <c r="F25" i="6"/>
  <c r="B27" i="6"/>
  <c r="D28" i="6"/>
  <c r="F29" i="6"/>
  <c r="B31" i="6"/>
  <c r="D32" i="6"/>
  <c r="F33" i="6"/>
  <c r="B35" i="6"/>
  <c r="D36" i="6"/>
  <c r="F37" i="6"/>
  <c r="B39" i="6"/>
  <c r="D40" i="6"/>
  <c r="F41" i="6"/>
  <c r="G41" i="6" s="1"/>
  <c r="B43" i="6"/>
  <c r="D44" i="6"/>
  <c r="F45" i="6"/>
  <c r="B47" i="6"/>
  <c r="D48" i="6"/>
  <c r="F49" i="6"/>
  <c r="B51" i="6"/>
  <c r="D52" i="6"/>
  <c r="F53" i="6"/>
  <c r="B55" i="6"/>
  <c r="D56" i="6"/>
  <c r="F57" i="6"/>
  <c r="B59" i="6"/>
  <c r="C11" i="6"/>
  <c r="E12" i="6"/>
  <c r="C15" i="6"/>
  <c r="E16" i="6"/>
  <c r="C19" i="6"/>
  <c r="E20" i="6"/>
  <c r="C23" i="6"/>
  <c r="E24" i="6"/>
  <c r="C27" i="6"/>
  <c r="E28" i="6"/>
  <c r="C31" i="6"/>
  <c r="E32" i="6"/>
  <c r="C35" i="6"/>
  <c r="E36" i="6"/>
  <c r="C39" i="6"/>
  <c r="E40" i="6"/>
  <c r="C43" i="6"/>
  <c r="E44" i="6"/>
  <c r="C47" i="6"/>
  <c r="E48" i="6"/>
  <c r="C51" i="6"/>
  <c r="E52" i="6"/>
  <c r="C55" i="6"/>
  <c r="E56" i="6"/>
  <c r="C59" i="6"/>
  <c r="B10" i="6"/>
  <c r="D11" i="6"/>
  <c r="F12" i="6"/>
  <c r="B14" i="6"/>
  <c r="D15" i="6"/>
  <c r="F16" i="6"/>
  <c r="B18" i="6"/>
  <c r="D19" i="6"/>
  <c r="F20" i="6"/>
  <c r="B22" i="6"/>
  <c r="D23" i="6"/>
  <c r="F24" i="6"/>
  <c r="B26" i="6"/>
  <c r="D27" i="6"/>
  <c r="F28" i="6"/>
  <c r="B30" i="6"/>
  <c r="D31" i="6"/>
  <c r="F32" i="6"/>
  <c r="B34" i="6"/>
  <c r="D35" i="6"/>
  <c r="F36" i="6"/>
  <c r="G36" i="6" s="1"/>
  <c r="B38" i="6"/>
  <c r="D39" i="6"/>
  <c r="F40" i="6"/>
  <c r="B42" i="6"/>
  <c r="D43" i="6"/>
  <c r="F44" i="6"/>
  <c r="B46" i="6"/>
  <c r="D47" i="6"/>
  <c r="F48" i="6"/>
  <c r="B50" i="6"/>
  <c r="D51" i="6"/>
  <c r="F52" i="6"/>
  <c r="B54" i="6"/>
  <c r="D55" i="6"/>
  <c r="F56" i="6"/>
  <c r="B58" i="6"/>
  <c r="A348" i="13"/>
  <c r="J200" i="7"/>
  <c r="A17" i="13"/>
  <c r="I96" i="7"/>
  <c r="G102" i="7"/>
  <c r="J45" i="7"/>
  <c r="G11" i="6"/>
  <c r="G15" i="6"/>
  <c r="G19" i="6"/>
  <c r="G31" i="6"/>
  <c r="H142" i="7"/>
  <c r="J179" i="7"/>
  <c r="E110" i="7"/>
  <c r="J110" i="7" s="1"/>
  <c r="J123" i="7"/>
  <c r="G79" i="7"/>
  <c r="H139" i="7"/>
  <c r="I185" i="7"/>
  <c r="A15" i="13"/>
  <c r="H52" i="7"/>
  <c r="J47" i="7"/>
  <c r="I62" i="7"/>
  <c r="I104" i="7"/>
  <c r="J155" i="7"/>
  <c r="H190" i="7"/>
  <c r="J143" i="7"/>
  <c r="H170" i="7"/>
  <c r="G187" i="7"/>
  <c r="G23" i="6"/>
  <c r="G27" i="6"/>
  <c r="J44" i="7"/>
  <c r="H180" i="7"/>
  <c r="G18" i="6"/>
  <c r="G22" i="6"/>
  <c r="G74" i="7"/>
  <c r="H162" i="7"/>
  <c r="H10" i="7"/>
  <c r="J23" i="7"/>
  <c r="J32" i="7"/>
  <c r="I78" i="7"/>
  <c r="G91" i="7"/>
  <c r="J120" i="7"/>
  <c r="H30" i="7"/>
  <c r="H41" i="7"/>
  <c r="H46" i="7"/>
  <c r="I95" i="7"/>
  <c r="I103" i="7"/>
  <c r="J121" i="7"/>
  <c r="H165" i="7"/>
  <c r="H8" i="7"/>
  <c r="G64" i="7"/>
  <c r="G80" i="7"/>
  <c r="H127" i="7"/>
  <c r="J25" i="7"/>
  <c r="I113" i="7"/>
  <c r="J141" i="7"/>
  <c r="H161" i="7"/>
  <c r="H188" i="7"/>
  <c r="H198" i="7"/>
  <c r="G10" i="6"/>
  <c r="J31" i="7"/>
  <c r="J36" i="7"/>
  <c r="J39" i="7"/>
  <c r="G58" i="7"/>
  <c r="I70" i="7"/>
  <c r="H148" i="7"/>
  <c r="J160" i="7"/>
  <c r="G30" i="6"/>
  <c r="G39" i="6"/>
  <c r="G47" i="6"/>
  <c r="G59" i="6"/>
  <c r="D37" i="7"/>
  <c r="H49" i="7"/>
  <c r="E82" i="7"/>
  <c r="J11" i="7"/>
  <c r="H11" i="7"/>
  <c r="G75" i="7"/>
  <c r="I75" i="7"/>
  <c r="D36" i="7"/>
  <c r="E60" i="7"/>
  <c r="D28" i="7"/>
  <c r="D50" i="7"/>
  <c r="D35" i="8"/>
  <c r="D33" i="8"/>
  <c r="D31" i="8"/>
  <c r="D29" i="8"/>
  <c r="D27" i="8"/>
  <c r="D34" i="8"/>
  <c r="D32" i="8"/>
  <c r="D123" i="8"/>
  <c r="D121" i="8"/>
  <c r="D119" i="8"/>
  <c r="D117" i="8"/>
  <c r="D115" i="8"/>
  <c r="D109" i="8"/>
  <c r="D49" i="8"/>
  <c r="D41" i="8"/>
  <c r="D25" i="8"/>
  <c r="D23" i="8"/>
  <c r="D21" i="8"/>
  <c r="D19" i="8"/>
  <c r="D17" i="8"/>
  <c r="D15" i="8"/>
  <c r="D13" i="8"/>
  <c r="D11" i="8"/>
  <c r="D9" i="8"/>
  <c r="D116" i="8"/>
  <c r="D111" i="8"/>
  <c r="D102" i="8"/>
  <c r="D100" i="8"/>
  <c r="D98" i="8"/>
  <c r="D96" i="8"/>
  <c r="D94" i="8"/>
  <c r="D92" i="8"/>
  <c r="D90" i="8"/>
  <c r="D88" i="8"/>
  <c r="D86" i="8"/>
  <c r="D84" i="8"/>
  <c r="D82" i="8"/>
  <c r="D80" i="8"/>
  <c r="D113" i="8"/>
  <c r="D104" i="8"/>
  <c r="D118" i="8"/>
  <c r="D106" i="8"/>
  <c r="D48" i="8"/>
  <c r="D40" i="8"/>
  <c r="D108" i="8"/>
  <c r="D45" i="8"/>
  <c r="D26" i="8"/>
  <c r="D24" i="8"/>
  <c r="D22" i="8"/>
  <c r="D20" i="8"/>
  <c r="D18" i="8"/>
  <c r="D16" i="8"/>
  <c r="D14" i="8"/>
  <c r="D12" i="8"/>
  <c r="D10" i="8"/>
  <c r="D8" i="8"/>
  <c r="D120" i="8"/>
  <c r="D110" i="8"/>
  <c r="D103" i="8"/>
  <c r="D101" i="8"/>
  <c r="D99" i="8"/>
  <c r="D97" i="8"/>
  <c r="D95" i="8"/>
  <c r="D93" i="8"/>
  <c r="D91" i="8"/>
  <c r="D89" i="8"/>
  <c r="D112" i="8"/>
  <c r="D105" i="8"/>
  <c r="D122" i="8"/>
  <c r="D114" i="8"/>
  <c r="D107" i="8"/>
  <c r="D52" i="8"/>
  <c r="D44" i="8"/>
  <c r="D83" i="8"/>
  <c r="D79" i="8"/>
  <c r="D66" i="8"/>
  <c r="D63" i="8"/>
  <c r="D57" i="8"/>
  <c r="D87" i="8"/>
  <c r="D72" i="8"/>
  <c r="D69" i="8"/>
  <c r="D51" i="8"/>
  <c r="D47" i="8"/>
  <c r="D43" i="8"/>
  <c r="D39" i="8"/>
  <c r="D78" i="8"/>
  <c r="D75" i="8"/>
  <c r="D62" i="8"/>
  <c r="D59" i="8"/>
  <c r="D30" i="8"/>
  <c r="D68" i="8"/>
  <c r="D65" i="8"/>
  <c r="D56" i="8"/>
  <c r="D50" i="8"/>
  <c r="D46" i="8"/>
  <c r="D42" i="8"/>
  <c r="D38" i="8"/>
  <c r="D85" i="8"/>
  <c r="D81" i="8"/>
  <c r="D74" i="8"/>
  <c r="D71" i="8"/>
  <c r="D77" i="8"/>
  <c r="D64" i="8"/>
  <c r="D61" i="8"/>
  <c r="D58" i="8"/>
  <c r="D70" i="8"/>
  <c r="D67" i="8"/>
  <c r="D76" i="8"/>
  <c r="D73" i="8"/>
  <c r="D60" i="8"/>
  <c r="D28" i="8"/>
  <c r="D35" i="7"/>
  <c r="G115" i="7"/>
  <c r="J134" i="7"/>
  <c r="H134" i="7"/>
  <c r="H136" i="7"/>
  <c r="J136" i="7"/>
  <c r="J138" i="7"/>
  <c r="H138" i="7"/>
  <c r="G6" i="5"/>
  <c r="J14" i="7"/>
  <c r="D31" i="7"/>
  <c r="D39" i="7"/>
  <c r="G56" i="7"/>
  <c r="I56" i="7"/>
  <c r="H167" i="7"/>
  <c r="E97" i="31"/>
  <c r="I96" i="31" s="1"/>
  <c r="C89" i="9"/>
  <c r="C85" i="9"/>
  <c r="D82" i="9"/>
  <c r="E85" i="31" s="1"/>
  <c r="C77" i="9"/>
  <c r="D74" i="9"/>
  <c r="C69" i="9"/>
  <c r="D66" i="9"/>
  <c r="E69" i="31" s="1"/>
  <c r="C61" i="9"/>
  <c r="C53" i="9"/>
  <c r="D50" i="9"/>
  <c r="E53" i="31" s="1"/>
  <c r="C45" i="9"/>
  <c r="C41" i="9"/>
  <c r="D38" i="9"/>
  <c r="E41" i="31" s="1"/>
  <c r="C33" i="9"/>
  <c r="D30" i="9"/>
  <c r="E33" i="31" s="1"/>
  <c r="C25" i="9"/>
  <c r="D22" i="9"/>
  <c r="E25" i="31" s="1"/>
  <c r="D91" i="9"/>
  <c r="E94" i="31" s="1"/>
  <c r="C82" i="9"/>
  <c r="D79" i="9"/>
  <c r="E82" i="31" s="1"/>
  <c r="C74" i="9"/>
  <c r="D71" i="9"/>
  <c r="E74" i="31" s="1"/>
  <c r="C66" i="9"/>
  <c r="D63" i="9"/>
  <c r="E66" i="31" s="1"/>
  <c r="D55" i="9"/>
  <c r="E59" i="31" s="1"/>
  <c r="C50" i="9"/>
  <c r="D47" i="9"/>
  <c r="E50" i="31" s="1"/>
  <c r="C38" i="9"/>
  <c r="D35" i="9"/>
  <c r="E38" i="31" s="1"/>
  <c r="C30" i="9"/>
  <c r="D27" i="9"/>
  <c r="C22" i="9"/>
  <c r="D19" i="9"/>
  <c r="E22" i="31" s="1"/>
  <c r="C14" i="9"/>
  <c r="D11" i="9"/>
  <c r="E14" i="31" s="1"/>
  <c r="C91" i="9"/>
  <c r="D84" i="9"/>
  <c r="E87" i="31" s="1"/>
  <c r="C79" i="9"/>
  <c r="D76" i="9"/>
  <c r="E79" i="31" s="1"/>
  <c r="C71" i="9"/>
  <c r="D68" i="9"/>
  <c r="E71" i="31" s="1"/>
  <c r="C63" i="9"/>
  <c r="D60" i="9"/>
  <c r="C55" i="9"/>
  <c r="D52" i="9"/>
  <c r="E55" i="31" s="1"/>
  <c r="C47" i="9"/>
  <c r="D44" i="9"/>
  <c r="D40" i="9"/>
  <c r="E43" i="31" s="1"/>
  <c r="C35" i="9"/>
  <c r="D32" i="9"/>
  <c r="E35" i="31" s="1"/>
  <c r="C27" i="9"/>
  <c r="D24" i="9"/>
  <c r="C19" i="9"/>
  <c r="D16" i="9"/>
  <c r="E19" i="31" s="1"/>
  <c r="C11" i="9"/>
  <c r="D8" i="9"/>
  <c r="D93" i="9"/>
  <c r="C84" i="9"/>
  <c r="D81" i="9"/>
  <c r="E84" i="31" s="1"/>
  <c r="C76" i="9"/>
  <c r="D73" i="9"/>
  <c r="C68" i="9"/>
  <c r="D65" i="9"/>
  <c r="E68" i="31" s="1"/>
  <c r="C60" i="9"/>
  <c r="C52" i="9"/>
  <c r="D49" i="9"/>
  <c r="E52" i="31" s="1"/>
  <c r="C44" i="9"/>
  <c r="C40" i="9"/>
  <c r="D37" i="9"/>
  <c r="E40" i="31" s="1"/>
  <c r="C32" i="9"/>
  <c r="D29" i="9"/>
  <c r="E32" i="31" s="1"/>
  <c r="C24" i="9"/>
  <c r="D21" i="9"/>
  <c r="E24" i="31" s="1"/>
  <c r="C16" i="9"/>
  <c r="D13" i="9"/>
  <c r="E16" i="31" s="1"/>
  <c r="C8" i="9"/>
  <c r="C93" i="9"/>
  <c r="D90" i="9"/>
  <c r="D86" i="9"/>
  <c r="E89" i="31" s="1"/>
  <c r="C81" i="9"/>
  <c r="D78" i="9"/>
  <c r="E81" i="31" s="1"/>
  <c r="C73" i="9"/>
  <c r="D70" i="9"/>
  <c r="E73" i="31" s="1"/>
  <c r="C65" i="9"/>
  <c r="D62" i="9"/>
  <c r="E65" i="31" s="1"/>
  <c r="D54" i="9"/>
  <c r="C49" i="9"/>
  <c r="D46" i="9"/>
  <c r="E49" i="31" s="1"/>
  <c r="C37" i="9"/>
  <c r="D34" i="9"/>
  <c r="E37" i="31" s="1"/>
  <c r="C29" i="9"/>
  <c r="D26" i="9"/>
  <c r="C21" i="9"/>
  <c r="D18" i="9"/>
  <c r="C13" i="9"/>
  <c r="D10" i="9"/>
  <c r="E13" i="31" s="1"/>
  <c r="C122" i="8"/>
  <c r="C120" i="8"/>
  <c r="C118" i="8"/>
  <c r="C116" i="8"/>
  <c r="C114" i="8"/>
  <c r="C112" i="8"/>
  <c r="C110" i="8"/>
  <c r="C108" i="8"/>
  <c r="C106" i="8"/>
  <c r="C104" i="8"/>
  <c r="C90" i="9"/>
  <c r="C86" i="9"/>
  <c r="D83" i="9"/>
  <c r="E86" i="31" s="1"/>
  <c r="C78" i="9"/>
  <c r="D75" i="9"/>
  <c r="E78" i="31" s="1"/>
  <c r="C70" i="9"/>
  <c r="D67" i="9"/>
  <c r="E70" i="31" s="1"/>
  <c r="C62" i="9"/>
  <c r="C54" i="9"/>
  <c r="D51" i="9"/>
  <c r="E54" i="31" s="1"/>
  <c r="C46" i="9"/>
  <c r="D39" i="9"/>
  <c r="E42" i="31" s="1"/>
  <c r="C34" i="9"/>
  <c r="D31" i="9"/>
  <c r="E34" i="31" s="1"/>
  <c r="C26" i="9"/>
  <c r="D23" i="9"/>
  <c r="E26" i="31" s="1"/>
  <c r="C18" i="9"/>
  <c r="D15" i="9"/>
  <c r="E18" i="31" s="1"/>
  <c r="C10" i="9"/>
  <c r="D92" i="9"/>
  <c r="C83" i="9"/>
  <c r="D80" i="9"/>
  <c r="E83" i="31" s="1"/>
  <c r="C92" i="9"/>
  <c r="D89" i="9"/>
  <c r="D85" i="9"/>
  <c r="E88" i="31" s="1"/>
  <c r="C80" i="9"/>
  <c r="D77" i="9"/>
  <c r="E80" i="31" s="1"/>
  <c r="C72" i="9"/>
  <c r="D69" i="9"/>
  <c r="E72" i="31" s="1"/>
  <c r="C64" i="9"/>
  <c r="D61" i="9"/>
  <c r="E64" i="31" s="1"/>
  <c r="D53" i="9"/>
  <c r="E56" i="31" s="1"/>
  <c r="C48" i="9"/>
  <c r="D45" i="9"/>
  <c r="E48" i="31" s="1"/>
  <c r="D41" i="9"/>
  <c r="E44" i="31" s="1"/>
  <c r="C36" i="9"/>
  <c r="D33" i="9"/>
  <c r="E36" i="31" s="1"/>
  <c r="C28" i="9"/>
  <c r="D25" i="9"/>
  <c r="E28" i="31" s="1"/>
  <c r="C20" i="9"/>
  <c r="D17" i="9"/>
  <c r="C12" i="9"/>
  <c r="D9" i="9"/>
  <c r="D72" i="9"/>
  <c r="E75" i="31" s="1"/>
  <c r="D28" i="9"/>
  <c r="E31" i="31" s="1"/>
  <c r="C119" i="8"/>
  <c r="C107" i="8"/>
  <c r="C52" i="8"/>
  <c r="C44" i="8"/>
  <c r="C32" i="8"/>
  <c r="D195" i="7"/>
  <c r="E186" i="7"/>
  <c r="D179" i="7"/>
  <c r="D163" i="7"/>
  <c r="D155" i="7"/>
  <c r="D147" i="7"/>
  <c r="D48" i="9"/>
  <c r="E51" i="31" s="1"/>
  <c r="C15" i="9"/>
  <c r="C109" i="8"/>
  <c r="D64" i="9"/>
  <c r="E67" i="31" s="1"/>
  <c r="C39" i="9"/>
  <c r="D20" i="9"/>
  <c r="C9" i="9"/>
  <c r="C121" i="8"/>
  <c r="C111" i="8"/>
  <c r="C102" i="8"/>
  <c r="C100" i="8"/>
  <c r="C98" i="8"/>
  <c r="C96" i="8"/>
  <c r="C94" i="8"/>
  <c r="C92" i="8"/>
  <c r="C90" i="8"/>
  <c r="C88" i="8"/>
  <c r="C86" i="8"/>
  <c r="D14" i="9"/>
  <c r="E17" i="31" s="1"/>
  <c r="C113" i="8"/>
  <c r="C51" i="8"/>
  <c r="C43" i="8"/>
  <c r="C31" i="8"/>
  <c r="D200" i="7"/>
  <c r="C75" i="9"/>
  <c r="C31" i="9"/>
  <c r="C123" i="8"/>
  <c r="C115" i="8"/>
  <c r="C48" i="8"/>
  <c r="C40" i="8"/>
  <c r="D199" i="7"/>
  <c r="D191" i="7"/>
  <c r="E182" i="7"/>
  <c r="D175" i="7"/>
  <c r="D167" i="7"/>
  <c r="D159" i="7"/>
  <c r="D151" i="7"/>
  <c r="D143" i="7"/>
  <c r="C51" i="9"/>
  <c r="C67" i="9"/>
  <c r="D36" i="9"/>
  <c r="E39" i="31" s="1"/>
  <c r="C23" i="9"/>
  <c r="C17" i="9"/>
  <c r="D12" i="9"/>
  <c r="E15" i="31" s="1"/>
  <c r="C117" i="8"/>
  <c r="C103" i="8"/>
  <c r="C101" i="8"/>
  <c r="C99" i="8"/>
  <c r="C97" i="8"/>
  <c r="C95" i="8"/>
  <c r="C93" i="8"/>
  <c r="C91" i="8"/>
  <c r="C89" i="8"/>
  <c r="C87" i="8"/>
  <c r="C85" i="8"/>
  <c r="C83" i="8"/>
  <c r="C81" i="8"/>
  <c r="C79" i="8"/>
  <c r="C77" i="8"/>
  <c r="C75" i="8"/>
  <c r="C73" i="8"/>
  <c r="C71" i="8"/>
  <c r="C69" i="8"/>
  <c r="C67" i="8"/>
  <c r="C65" i="8"/>
  <c r="C63" i="8"/>
  <c r="C61" i="8"/>
  <c r="C105" i="8"/>
  <c r="C47" i="8"/>
  <c r="C39" i="8"/>
  <c r="C35" i="8"/>
  <c r="C30" i="8"/>
  <c r="D196" i="7"/>
  <c r="D188" i="7"/>
  <c r="E187" i="7"/>
  <c r="D180" i="7"/>
  <c r="D172" i="7"/>
  <c r="D164" i="7"/>
  <c r="D156" i="7"/>
  <c r="D148" i="7"/>
  <c r="D140" i="7"/>
  <c r="D132" i="7"/>
  <c r="D124" i="7"/>
  <c r="D116" i="7"/>
  <c r="E115" i="7"/>
  <c r="E107" i="7"/>
  <c r="C76" i="8"/>
  <c r="C60" i="8"/>
  <c r="C28" i="8"/>
  <c r="C24" i="8"/>
  <c r="C20" i="8"/>
  <c r="C16" i="8"/>
  <c r="C12" i="8"/>
  <c r="C8" i="8"/>
  <c r="D193" i="7"/>
  <c r="D166" i="7"/>
  <c r="D165" i="7"/>
  <c r="D153" i="7"/>
  <c r="D142" i="7"/>
  <c r="D122" i="7"/>
  <c r="D121" i="7"/>
  <c r="D120" i="7"/>
  <c r="D119" i="7"/>
  <c r="D118" i="7"/>
  <c r="E102" i="7"/>
  <c r="E94" i="7"/>
  <c r="E85" i="7"/>
  <c r="E77" i="7"/>
  <c r="E69" i="7"/>
  <c r="E61" i="7"/>
  <c r="E53" i="7"/>
  <c r="C66" i="8"/>
  <c r="C57" i="8"/>
  <c r="D194" i="7"/>
  <c r="C82" i="8"/>
  <c r="C72" i="8"/>
  <c r="C34" i="8"/>
  <c r="C27" i="8"/>
  <c r="C23" i="8"/>
  <c r="C19" i="8"/>
  <c r="C15" i="8"/>
  <c r="C11" i="8"/>
  <c r="D198" i="7"/>
  <c r="D197" i="7"/>
  <c r="D177" i="7"/>
  <c r="D158" i="7"/>
  <c r="D157" i="7"/>
  <c r="D145" i="7"/>
  <c r="D138" i="7"/>
  <c r="D137" i="7"/>
  <c r="D136" i="7"/>
  <c r="D135" i="7"/>
  <c r="D134" i="7"/>
  <c r="E109" i="7"/>
  <c r="E100" i="7"/>
  <c r="E92" i="7"/>
  <c r="E83" i="7"/>
  <c r="E75" i="7"/>
  <c r="E67" i="7"/>
  <c r="E59" i="7"/>
  <c r="C78" i="8"/>
  <c r="C62" i="8"/>
  <c r="C59" i="8"/>
  <c r="D178" i="7"/>
  <c r="D168" i="7"/>
  <c r="D146" i="7"/>
  <c r="D133" i="7"/>
  <c r="E108" i="7"/>
  <c r="E99" i="7"/>
  <c r="E91" i="7"/>
  <c r="C68" i="8"/>
  <c r="C56" i="8"/>
  <c r="C50" i="8"/>
  <c r="C46" i="8"/>
  <c r="C42" i="8"/>
  <c r="C38" i="8"/>
  <c r="C33" i="8"/>
  <c r="C26" i="8"/>
  <c r="C22" i="8"/>
  <c r="C18" i="8"/>
  <c r="C14" i="8"/>
  <c r="C10" i="8"/>
  <c r="D190" i="7"/>
  <c r="D189" i="7"/>
  <c r="D181" i="7"/>
  <c r="D169" i="7"/>
  <c r="D150" i="7"/>
  <c r="D149" i="7"/>
  <c r="D131" i="7"/>
  <c r="E106" i="7"/>
  <c r="E98" i="7"/>
  <c r="E90" i="7"/>
  <c r="E81" i="7"/>
  <c r="E73" i="7"/>
  <c r="E65" i="7"/>
  <c r="E57" i="7"/>
  <c r="C74" i="8"/>
  <c r="C29" i="8"/>
  <c r="E183" i="7"/>
  <c r="D170" i="7"/>
  <c r="D160" i="7"/>
  <c r="D130" i="7"/>
  <c r="D129" i="7"/>
  <c r="D128" i="7"/>
  <c r="D127" i="7"/>
  <c r="D126" i="7"/>
  <c r="E105" i="7"/>
  <c r="E97" i="7"/>
  <c r="E89" i="7"/>
  <c r="E80" i="7"/>
  <c r="E72" i="7"/>
  <c r="E64" i="7"/>
  <c r="E56" i="7"/>
  <c r="D49" i="7"/>
  <c r="D41" i="7"/>
  <c r="D33" i="7"/>
  <c r="D25" i="7"/>
  <c r="D17" i="7"/>
  <c r="D9" i="7"/>
  <c r="C84" i="8"/>
  <c r="C80" i="8"/>
  <c r="C64" i="8"/>
  <c r="C58" i="8"/>
  <c r="C49" i="8"/>
  <c r="C45" i="8"/>
  <c r="C41" i="8"/>
  <c r="C25" i="8"/>
  <c r="C21" i="8"/>
  <c r="C17" i="8"/>
  <c r="C13" i="8"/>
  <c r="C9" i="8"/>
  <c r="E184" i="7"/>
  <c r="D174" i="7"/>
  <c r="D173" i="7"/>
  <c r="D161" i="7"/>
  <c r="D125" i="7"/>
  <c r="C70" i="8"/>
  <c r="D192" i="7"/>
  <c r="E185" i="7"/>
  <c r="D162" i="7"/>
  <c r="D152" i="7"/>
  <c r="D123" i="7"/>
  <c r="E103" i="7"/>
  <c r="E95" i="7"/>
  <c r="E86" i="7"/>
  <c r="E78" i="7"/>
  <c r="E70" i="7"/>
  <c r="E62" i="7"/>
  <c r="E54" i="7"/>
  <c r="D117" i="7"/>
  <c r="E79" i="7"/>
  <c r="E66" i="7"/>
  <c r="D34" i="7"/>
  <c r="D15" i="7"/>
  <c r="D14" i="7"/>
  <c r="D13" i="7"/>
  <c r="D12" i="7"/>
  <c r="D11" i="7"/>
  <c r="D144" i="7"/>
  <c r="D141" i="7"/>
  <c r="E111" i="7"/>
  <c r="E76" i="7"/>
  <c r="D52" i="7"/>
  <c r="D51" i="7"/>
  <c r="D32" i="7"/>
  <c r="D10" i="7"/>
  <c r="D176" i="7"/>
  <c r="E112" i="7"/>
  <c r="E71" i="7"/>
  <c r="E58" i="7"/>
  <c r="D48" i="7"/>
  <c r="D26" i="7"/>
  <c r="E96" i="7"/>
  <c r="E93" i="7"/>
  <c r="E68" i="7"/>
  <c r="D47" i="7"/>
  <c r="D46" i="7"/>
  <c r="D45" i="7"/>
  <c r="D44" i="7"/>
  <c r="D43" i="7"/>
  <c r="D24" i="7"/>
  <c r="E113" i="7"/>
  <c r="E104" i="7"/>
  <c r="E101" i="7"/>
  <c r="E88" i="7"/>
  <c r="E74" i="7"/>
  <c r="D42" i="7"/>
  <c r="D23" i="7"/>
  <c r="D22" i="7"/>
  <c r="D21" i="7"/>
  <c r="D20" i="7"/>
  <c r="D19" i="7"/>
  <c r="D154" i="7"/>
  <c r="D139" i="7"/>
  <c r="E84" i="7"/>
  <c r="E63" i="7"/>
  <c r="D40" i="7"/>
  <c r="D18" i="7"/>
  <c r="E114" i="7"/>
  <c r="D8" i="7"/>
  <c r="D16" i="7"/>
  <c r="D38" i="7"/>
  <c r="E55" i="7"/>
  <c r="I61" i="7"/>
  <c r="G61" i="7"/>
  <c r="G67" i="7"/>
  <c r="I67" i="7"/>
  <c r="J7" i="7"/>
  <c r="D30" i="7"/>
  <c r="I69" i="7"/>
  <c r="G69" i="7"/>
  <c r="H27" i="7"/>
  <c r="H28" i="7"/>
  <c r="H50" i="7"/>
  <c r="J135" i="7"/>
  <c r="H135" i="7"/>
  <c r="J137" i="7"/>
  <c r="H137" i="7"/>
  <c r="I186" i="7"/>
  <c r="G186" i="7"/>
  <c r="J29" i="7"/>
  <c r="J157" i="7"/>
  <c r="H157" i="7"/>
  <c r="J177" i="7"/>
  <c r="H177" i="7"/>
  <c r="I105" i="7"/>
  <c r="J145" i="7"/>
  <c r="H145" i="7"/>
  <c r="H35" i="7"/>
  <c r="I59" i="7"/>
  <c r="I97" i="7"/>
  <c r="H116" i="7"/>
  <c r="H19" i="7"/>
  <c r="H20" i="7"/>
  <c r="J156" i="7"/>
  <c r="H156" i="7"/>
  <c r="J21" i="7"/>
  <c r="H43" i="7"/>
  <c r="G60" i="7"/>
  <c r="G68" i="7"/>
  <c r="G76" i="7"/>
  <c r="G84" i="7"/>
  <c r="G93" i="7"/>
  <c r="G101" i="7"/>
  <c r="G110" i="7"/>
  <c r="G111" i="7"/>
  <c r="G114" i="7"/>
  <c r="H133" i="7"/>
  <c r="J168" i="7"/>
  <c r="H196" i="7"/>
  <c r="J144" i="7"/>
  <c r="H153" i="7"/>
  <c r="J176" i="7"/>
  <c r="H193" i="7"/>
  <c r="J152" i="7"/>
  <c r="J192" i="7"/>
  <c r="H129" i="7"/>
  <c r="G182" i="7"/>
  <c r="J128" i="7"/>
  <c r="H149" i="7"/>
  <c r="J159" i="7"/>
  <c r="H181" i="7"/>
  <c r="H189" i="7"/>
  <c r="J199" i="7"/>
  <c r="E116" i="8" l="1"/>
  <c r="E112" i="8"/>
  <c r="J164" i="7"/>
  <c r="E16" i="8"/>
  <c r="E105" i="8"/>
  <c r="E115" i="8"/>
  <c r="J151" i="7"/>
  <c r="J37" i="7"/>
  <c r="G82" i="7"/>
  <c r="E108" i="8"/>
  <c r="E73" i="8"/>
  <c r="J118" i="7"/>
  <c r="I93" i="7"/>
  <c r="B17" i="25"/>
  <c r="B97" i="22"/>
  <c r="B23" i="22"/>
  <c r="B30" i="26"/>
  <c r="B16" i="21"/>
  <c r="J167" i="7"/>
  <c r="H169" i="7"/>
  <c r="I111" i="7"/>
  <c r="H173" i="7"/>
  <c r="B80" i="26"/>
  <c r="B78" i="26"/>
  <c r="B44" i="22"/>
  <c r="J46" i="7"/>
  <c r="H23" i="7"/>
  <c r="B18" i="25"/>
  <c r="B69" i="21"/>
  <c r="B96" i="21"/>
  <c r="J12" i="7"/>
  <c r="G66" i="7"/>
  <c r="G107" i="7"/>
  <c r="B66" i="26"/>
  <c r="B79" i="26"/>
  <c r="B36" i="22"/>
  <c r="B55" i="25"/>
  <c r="J40" i="7"/>
  <c r="H150" i="7"/>
  <c r="I92" i="7"/>
  <c r="H14" i="7"/>
  <c r="G53" i="7"/>
  <c r="B91" i="25"/>
  <c r="B24" i="25"/>
  <c r="I60" i="7"/>
  <c r="J87" i="7"/>
  <c r="H87" i="7"/>
  <c r="G7" i="7"/>
  <c r="H130" i="7"/>
  <c r="H147" i="7"/>
  <c r="G90" i="7"/>
  <c r="J34" i="7"/>
  <c r="I71" i="7"/>
  <c r="I89" i="7"/>
  <c r="J124" i="7"/>
  <c r="H38" i="7"/>
  <c r="H48" i="7"/>
  <c r="H166" i="7"/>
  <c r="G98" i="7"/>
  <c r="I115" i="7"/>
  <c r="H178" i="7"/>
  <c r="J9" i="7"/>
  <c r="J119" i="7"/>
  <c r="H13" i="7"/>
  <c r="G106" i="7"/>
  <c r="I109" i="7"/>
  <c r="H172" i="7"/>
  <c r="I57" i="7"/>
  <c r="I86" i="7"/>
  <c r="H154" i="7"/>
  <c r="H197" i="7"/>
  <c r="J122" i="7"/>
  <c r="J175" i="7"/>
  <c r="H158" i="7"/>
  <c r="G99" i="7"/>
  <c r="E100" i="31"/>
  <c r="G183" i="7"/>
  <c r="I108" i="7"/>
  <c r="H26" i="7"/>
  <c r="H12" i="7"/>
  <c r="G81" i="7"/>
  <c r="H126" i="7"/>
  <c r="H146" i="7"/>
  <c r="J117" i="7"/>
  <c r="H33" i="7"/>
  <c r="J17" i="7"/>
  <c r="J191" i="7"/>
  <c r="J194" i="7"/>
  <c r="H51" i="7"/>
  <c r="G63" i="7"/>
  <c r="J171" i="7"/>
  <c r="G72" i="7"/>
  <c r="I94" i="7"/>
  <c r="G85" i="7"/>
  <c r="J15" i="7"/>
  <c r="J125" i="7"/>
  <c r="H18" i="7"/>
  <c r="G73" i="7"/>
  <c r="H22" i="7"/>
  <c r="H24" i="7"/>
  <c r="H195" i="7"/>
  <c r="J132" i="7"/>
  <c r="D29" i="7"/>
  <c r="I54" i="7"/>
  <c r="H140" i="7"/>
  <c r="I55" i="7"/>
  <c r="J163" i="7"/>
  <c r="I184" i="7"/>
  <c r="D27" i="7"/>
  <c r="G94" i="7"/>
  <c r="J13" i="7"/>
  <c r="I100" i="7"/>
  <c r="H118" i="7"/>
  <c r="D171" i="7"/>
  <c r="I171" i="7" s="1"/>
  <c r="B51" i="25"/>
  <c r="I53" i="7"/>
  <c r="H125" i="7"/>
  <c r="H15" i="7"/>
  <c r="H7" i="7"/>
  <c r="I85" i="7"/>
  <c r="B23" i="21"/>
  <c r="B71" i="26"/>
  <c r="B67" i="25"/>
  <c r="B18" i="21"/>
  <c r="H16" i="7"/>
  <c r="I110" i="7"/>
  <c r="B45" i="22"/>
  <c r="B95" i="26"/>
  <c r="H120" i="7"/>
  <c r="B85" i="22"/>
  <c r="B77" i="21"/>
  <c r="B65" i="22"/>
  <c r="B53" i="26"/>
  <c r="B49" i="22"/>
  <c r="I82" i="7"/>
  <c r="I64" i="7"/>
  <c r="I102" i="7"/>
  <c r="B34" i="21"/>
  <c r="B87" i="22"/>
  <c r="B50" i="26"/>
  <c r="B39" i="21"/>
  <c r="B8" i="25"/>
  <c r="B75" i="21"/>
  <c r="G55" i="7"/>
  <c r="B84" i="22"/>
  <c r="B22" i="21"/>
  <c r="B32" i="21"/>
  <c r="B68" i="22"/>
  <c r="B55" i="21"/>
  <c r="B33" i="21"/>
  <c r="B72" i="26"/>
  <c r="B32" i="26"/>
  <c r="B14" i="25"/>
  <c r="H121" i="7"/>
  <c r="B101" i="22"/>
  <c r="B64" i="25"/>
  <c r="B88" i="22"/>
  <c r="B66" i="25"/>
  <c r="B70" i="26"/>
  <c r="B17" i="26"/>
  <c r="B69" i="22"/>
  <c r="B50" i="22"/>
  <c r="B16" i="22"/>
  <c r="B20" i="26"/>
  <c r="B13" i="21"/>
  <c r="H39" i="7"/>
  <c r="G92" i="7"/>
  <c r="H200" i="7"/>
  <c r="B59" i="21"/>
  <c r="J20" i="7"/>
  <c r="G103" i="7"/>
  <c r="B64" i="26"/>
  <c r="B63" i="26"/>
  <c r="B74" i="25"/>
  <c r="B86" i="26"/>
  <c r="B84" i="21"/>
  <c r="B41" i="22"/>
  <c r="B49" i="21"/>
  <c r="B40" i="25"/>
  <c r="B75" i="25"/>
  <c r="H176" i="7"/>
  <c r="B70" i="22"/>
  <c r="B99" i="22"/>
  <c r="B31" i="25"/>
  <c r="B32" i="25"/>
  <c r="B86" i="25"/>
  <c r="B35" i="26"/>
  <c r="B76" i="22"/>
  <c r="B62" i="22"/>
  <c r="B100" i="22"/>
  <c r="I58" i="7"/>
  <c r="B36" i="21"/>
  <c r="J162" i="7"/>
  <c r="J24" i="7"/>
  <c r="H151" i="7"/>
  <c r="H37" i="7"/>
  <c r="G113" i="7"/>
  <c r="B94" i="21"/>
  <c r="B14" i="21"/>
  <c r="B12" i="25"/>
  <c r="B47" i="25"/>
  <c r="B13" i="22"/>
  <c r="B43" i="26"/>
  <c r="I98" i="7"/>
  <c r="J178" i="7"/>
  <c r="H44" i="7"/>
  <c r="J170" i="7"/>
  <c r="B37" i="22"/>
  <c r="B85" i="21"/>
  <c r="B56" i="21"/>
  <c r="B83" i="21"/>
  <c r="B93" i="21"/>
  <c r="B82" i="26"/>
  <c r="B19" i="21"/>
  <c r="H168" i="7"/>
  <c r="B46" i="22"/>
  <c r="B61" i="22"/>
  <c r="B15" i="22"/>
  <c r="B57" i="21"/>
  <c r="B51" i="26"/>
  <c r="B16" i="26"/>
  <c r="B33" i="22"/>
  <c r="B38" i="26"/>
  <c r="B44" i="21"/>
  <c r="B76" i="21"/>
  <c r="B37" i="21"/>
  <c r="J147" i="7"/>
  <c r="H42" i="7"/>
  <c r="I63" i="7"/>
  <c r="I107" i="7"/>
  <c r="B26" i="21"/>
  <c r="B15" i="21"/>
  <c r="B74" i="26"/>
  <c r="B52" i="26"/>
  <c r="B87" i="26"/>
  <c r="B59" i="26"/>
  <c r="B35" i="25"/>
  <c r="B39" i="25"/>
  <c r="B52" i="22"/>
  <c r="B43" i="25"/>
  <c r="B73" i="22"/>
  <c r="B102" i="25"/>
  <c r="J133" i="7"/>
  <c r="H31" i="7"/>
  <c r="H132" i="7"/>
  <c r="I74" i="7"/>
  <c r="I99" i="7"/>
  <c r="G96" i="7"/>
  <c r="G184" i="7"/>
  <c r="H47" i="7"/>
  <c r="B30" i="25"/>
  <c r="J148" i="7"/>
  <c r="H25" i="7"/>
  <c r="B40" i="26"/>
  <c r="B73" i="26"/>
  <c r="B63" i="25"/>
  <c r="H141" i="7"/>
  <c r="J150" i="7"/>
  <c r="J142" i="7"/>
  <c r="J130" i="7"/>
  <c r="G71" i="7"/>
  <c r="I182" i="7"/>
  <c r="J48" i="7"/>
  <c r="J166" i="7"/>
  <c r="J18" i="7"/>
  <c r="J149" i="7"/>
  <c r="H144" i="7"/>
  <c r="J116" i="7"/>
  <c r="H32" i="7"/>
  <c r="G112" i="7"/>
  <c r="G83" i="7"/>
  <c r="J8" i="7"/>
  <c r="G70" i="7"/>
  <c r="I77" i="7"/>
  <c r="J173" i="7"/>
  <c r="J169" i="7"/>
  <c r="J146" i="7"/>
  <c r="G109" i="7"/>
  <c r="J27" i="7"/>
  <c r="B27" i="26"/>
  <c r="B27" i="31"/>
  <c r="B28" i="21"/>
  <c r="B28" i="31"/>
  <c r="B67" i="21"/>
  <c r="B67" i="31"/>
  <c r="B68" i="21"/>
  <c r="B68" i="31"/>
  <c r="B31" i="21"/>
  <c r="B31" i="31"/>
  <c r="B41" i="21"/>
  <c r="B41" i="31"/>
  <c r="B42" i="21"/>
  <c r="B42" i="31"/>
  <c r="E58" i="31"/>
  <c r="H122" i="7"/>
  <c r="B54" i="26"/>
  <c r="B54" i="31"/>
  <c r="B21" i="21"/>
  <c r="B21" i="31"/>
  <c r="E90" i="31"/>
  <c r="G102" i="31" s="1"/>
  <c r="J52" i="7"/>
  <c r="G95" i="7"/>
  <c r="E45" i="31"/>
  <c r="B81" i="26"/>
  <c r="B81" i="31"/>
  <c r="B48" i="21"/>
  <c r="B48" i="31"/>
  <c r="B97" i="21"/>
  <c r="B97" i="31"/>
  <c r="B98" i="26"/>
  <c r="B98" i="31"/>
  <c r="E35" i="28"/>
  <c r="E35" i="30"/>
  <c r="E15" i="28"/>
  <c r="E15" i="30"/>
  <c r="E36" i="28"/>
  <c r="E36" i="30"/>
  <c r="E46" i="28"/>
  <c r="E46" i="30"/>
  <c r="E25" i="28"/>
  <c r="E25" i="30"/>
  <c r="E67" i="28"/>
  <c r="E67" i="30"/>
  <c r="E78" i="28"/>
  <c r="E78" i="30"/>
  <c r="E66" i="28"/>
  <c r="E66" i="30"/>
  <c r="E102" i="28"/>
  <c r="E102" i="30"/>
  <c r="B53" i="22"/>
  <c r="B53" i="30"/>
  <c r="B54" i="22"/>
  <c r="B54" i="30"/>
  <c r="B19" i="22"/>
  <c r="B19" i="30"/>
  <c r="B92" i="22"/>
  <c r="B92" i="30"/>
  <c r="B20" i="25"/>
  <c r="B20" i="30"/>
  <c r="B93" i="22"/>
  <c r="B93" i="30"/>
  <c r="B57" i="22"/>
  <c r="B57" i="30"/>
  <c r="B58" i="28"/>
  <c r="B58" i="30"/>
  <c r="B59" i="25"/>
  <c r="B59" i="30"/>
  <c r="B60" i="22"/>
  <c r="B60" i="30"/>
  <c r="E38" i="28"/>
  <c r="E38" i="30"/>
  <c r="E19" i="28"/>
  <c r="E19" i="30"/>
  <c r="E49" i="28"/>
  <c r="E49" i="30"/>
  <c r="E61" i="28"/>
  <c r="E61" i="30"/>
  <c r="E86" i="28"/>
  <c r="E86" i="30"/>
  <c r="E69" i="28"/>
  <c r="E69" i="30"/>
  <c r="E92" i="28"/>
  <c r="E92" i="30"/>
  <c r="E68" i="28"/>
  <c r="E68" i="30"/>
  <c r="E14" i="28"/>
  <c r="E14" i="30"/>
  <c r="J195" i="7"/>
  <c r="B32" i="28"/>
  <c r="B32" i="30"/>
  <c r="J161" i="7"/>
  <c r="B66" i="28"/>
  <c r="B66" i="30"/>
  <c r="E34" i="28"/>
  <c r="E34" i="30"/>
  <c r="E51" i="28"/>
  <c r="E51" i="30"/>
  <c r="E23" i="28"/>
  <c r="E23" i="30"/>
  <c r="E52" i="28"/>
  <c r="E52" i="30"/>
  <c r="E93" i="28"/>
  <c r="E93" i="30"/>
  <c r="E71" i="28"/>
  <c r="E71" i="30"/>
  <c r="E18" i="28"/>
  <c r="E18" i="30"/>
  <c r="E54" i="28"/>
  <c r="E54" i="30"/>
  <c r="E70" i="28"/>
  <c r="E70" i="30"/>
  <c r="E22" i="28"/>
  <c r="E22" i="30"/>
  <c r="H175" i="7"/>
  <c r="J41" i="7"/>
  <c r="H159" i="7"/>
  <c r="B40" i="28"/>
  <c r="B40" i="30"/>
  <c r="B74" i="28"/>
  <c r="B74" i="30"/>
  <c r="E47" i="28"/>
  <c r="E47" i="30"/>
  <c r="E45" i="28"/>
  <c r="E45" i="30"/>
  <c r="E37" i="28"/>
  <c r="E37" i="30"/>
  <c r="E101" i="28"/>
  <c r="E101" i="30"/>
  <c r="E73" i="28"/>
  <c r="E73" i="30"/>
  <c r="E87" i="28"/>
  <c r="E87" i="30"/>
  <c r="E56" i="28"/>
  <c r="E56" i="30"/>
  <c r="E72" i="28"/>
  <c r="E72" i="30"/>
  <c r="E88" i="28"/>
  <c r="E88" i="30"/>
  <c r="H143" i="7"/>
  <c r="H164" i="7"/>
  <c r="H199" i="7"/>
  <c r="I84" i="7"/>
  <c r="H9" i="7"/>
  <c r="H152" i="7"/>
  <c r="J38" i="7"/>
  <c r="J127" i="7"/>
  <c r="J19" i="7"/>
  <c r="B77" i="22"/>
  <c r="B77" i="30"/>
  <c r="J50" i="7"/>
  <c r="H179" i="7"/>
  <c r="B48" i="28"/>
  <c r="B48" i="30"/>
  <c r="I80" i="7"/>
  <c r="B14" i="28"/>
  <c r="B14" i="30"/>
  <c r="E50" i="28"/>
  <c r="E50" i="30"/>
  <c r="E48" i="28"/>
  <c r="E48" i="30"/>
  <c r="E39" i="28"/>
  <c r="E39" i="30"/>
  <c r="E16" i="28"/>
  <c r="E16" i="30"/>
  <c r="E40" i="28"/>
  <c r="E40" i="30"/>
  <c r="E75" i="28"/>
  <c r="E75" i="30"/>
  <c r="E13" i="28"/>
  <c r="E13" i="30"/>
  <c r="E58" i="28"/>
  <c r="E58" i="30"/>
  <c r="E74" i="28"/>
  <c r="E74" i="30"/>
  <c r="E94" i="28"/>
  <c r="E94" i="30"/>
  <c r="J172" i="7"/>
  <c r="G57" i="7"/>
  <c r="J10" i="7"/>
  <c r="B90" i="25"/>
  <c r="B90" i="30"/>
  <c r="H40" i="7"/>
  <c r="G105" i="7"/>
  <c r="B94" i="25"/>
  <c r="B94" i="30"/>
  <c r="B22" i="28"/>
  <c r="B22" i="30"/>
  <c r="B95" i="28"/>
  <c r="B95" i="30"/>
  <c r="B96" i="22"/>
  <c r="B96" i="30"/>
  <c r="E41" i="28"/>
  <c r="E41" i="30"/>
  <c r="E55" i="28"/>
  <c r="E55" i="30"/>
  <c r="E42" i="28"/>
  <c r="E42" i="30"/>
  <c r="E20" i="28"/>
  <c r="E20" i="30"/>
  <c r="E53" i="28"/>
  <c r="E53" i="30"/>
  <c r="E91" i="28"/>
  <c r="E91" i="30"/>
  <c r="E77" i="28"/>
  <c r="E77" i="30"/>
  <c r="E21" i="28"/>
  <c r="E21" i="30"/>
  <c r="E60" i="28"/>
  <c r="E60" i="30"/>
  <c r="E76" i="28"/>
  <c r="E76" i="30"/>
  <c r="E96" i="28"/>
  <c r="E96" i="30"/>
  <c r="J140" i="7"/>
  <c r="G88" i="7"/>
  <c r="G59" i="7"/>
  <c r="G62" i="7"/>
  <c r="J35" i="7"/>
  <c r="B34" i="28"/>
  <c r="B34" i="30"/>
  <c r="E44" i="28"/>
  <c r="E44" i="30"/>
  <c r="E59" i="28"/>
  <c r="E59" i="30"/>
  <c r="E24" i="28"/>
  <c r="E24" i="30"/>
  <c r="E57" i="28"/>
  <c r="E57" i="30"/>
  <c r="E63" i="28"/>
  <c r="E63" i="30"/>
  <c r="E89" i="28"/>
  <c r="E89" i="30"/>
  <c r="E85" i="28"/>
  <c r="E85" i="30"/>
  <c r="E62" i="28"/>
  <c r="E62" i="30"/>
  <c r="E90" i="28"/>
  <c r="E90" i="30"/>
  <c r="E98" i="28"/>
  <c r="E98" i="30"/>
  <c r="I183" i="7"/>
  <c r="I68" i="7"/>
  <c r="G108" i="7"/>
  <c r="J26" i="7"/>
  <c r="J189" i="7"/>
  <c r="J30" i="7"/>
  <c r="B38" i="22"/>
  <c r="B38" i="30"/>
  <c r="H123" i="7"/>
  <c r="I187" i="7"/>
  <c r="B71" i="25"/>
  <c r="B71" i="30"/>
  <c r="B72" i="25"/>
  <c r="B72" i="30"/>
  <c r="J153" i="7"/>
  <c r="B42" i="28"/>
  <c r="B42" i="30"/>
  <c r="E32" i="28"/>
  <c r="E32" i="30"/>
  <c r="E33" i="28"/>
  <c r="E33" i="30"/>
  <c r="E43" i="28"/>
  <c r="E43" i="30"/>
  <c r="E17" i="28"/>
  <c r="E17" i="30"/>
  <c r="E65" i="28"/>
  <c r="E65" i="30"/>
  <c r="E99" i="28"/>
  <c r="E99" i="30"/>
  <c r="E97" i="28"/>
  <c r="E97" i="30"/>
  <c r="E64" i="28"/>
  <c r="E64" i="30"/>
  <c r="E95" i="28"/>
  <c r="E95" i="30"/>
  <c r="E100" i="28"/>
  <c r="E100" i="30"/>
  <c r="B50" i="28"/>
  <c r="B50" i="30"/>
  <c r="G185" i="7"/>
  <c r="J193" i="7"/>
  <c r="J129" i="7"/>
  <c r="J165" i="7"/>
  <c r="G86" i="7"/>
  <c r="J196" i="7"/>
  <c r="J180" i="7"/>
  <c r="J197" i="7"/>
  <c r="G54" i="7"/>
  <c r="H29" i="7"/>
  <c r="J154" i="7"/>
  <c r="J188" i="7"/>
  <c r="J131" i="7"/>
  <c r="I73" i="7"/>
  <c r="J22" i="7"/>
  <c r="H117" i="7"/>
  <c r="J33" i="7"/>
  <c r="I66" i="7"/>
  <c r="H191" i="7"/>
  <c r="I76" i="7"/>
  <c r="H155" i="7"/>
  <c r="G65" i="7"/>
  <c r="I91" i="7"/>
  <c r="J174" i="7"/>
  <c r="B95" i="22"/>
  <c r="B42" i="25"/>
  <c r="I7" i="7"/>
  <c r="B48" i="22"/>
  <c r="I101" i="7"/>
  <c r="H21" i="7"/>
  <c r="H119" i="7"/>
  <c r="I90" i="7"/>
  <c r="H34" i="7"/>
  <c r="J43" i="7"/>
  <c r="G89" i="7"/>
  <c r="J181" i="7"/>
  <c r="H124" i="7"/>
  <c r="H17" i="7"/>
  <c r="I106" i="7"/>
  <c r="H194" i="7"/>
  <c r="J51" i="7"/>
  <c r="H128" i="7"/>
  <c r="H171" i="7"/>
  <c r="H192" i="7"/>
  <c r="I72" i="7"/>
  <c r="J158" i="7"/>
  <c r="B61" i="25"/>
  <c r="B61" i="28"/>
  <c r="B62" i="25"/>
  <c r="B62" i="28"/>
  <c r="B31" i="22"/>
  <c r="B31" i="28"/>
  <c r="B100" i="25"/>
  <c r="B100" i="28"/>
  <c r="B101" i="25"/>
  <c r="B101" i="28"/>
  <c r="B65" i="25"/>
  <c r="B65" i="28"/>
  <c r="B67" i="22"/>
  <c r="B67" i="28"/>
  <c r="B68" i="25"/>
  <c r="B68" i="28"/>
  <c r="B69" i="25"/>
  <c r="B69" i="28"/>
  <c r="B70" i="25"/>
  <c r="B70" i="28"/>
  <c r="B39" i="22"/>
  <c r="B39" i="28"/>
  <c r="B73" i="25"/>
  <c r="B73" i="28"/>
  <c r="B75" i="22"/>
  <c r="B75" i="28"/>
  <c r="B76" i="25"/>
  <c r="B76" i="28"/>
  <c r="B58" i="22"/>
  <c r="B77" i="25"/>
  <c r="B77" i="28"/>
  <c r="B78" i="25"/>
  <c r="B78" i="28"/>
  <c r="B47" i="22"/>
  <c r="B47" i="28"/>
  <c r="B13" i="25"/>
  <c r="B13" i="28"/>
  <c r="B86" i="22"/>
  <c r="B86" i="28"/>
  <c r="B87" i="25"/>
  <c r="B87" i="28"/>
  <c r="B15" i="25"/>
  <c r="B15" i="28"/>
  <c r="B88" i="25"/>
  <c r="B88" i="28"/>
  <c r="B16" i="25"/>
  <c r="B16" i="28"/>
  <c r="B89" i="25"/>
  <c r="B89" i="28"/>
  <c r="B58" i="25"/>
  <c r="B17" i="22"/>
  <c r="B17" i="28"/>
  <c r="B90" i="22"/>
  <c r="B90" i="28"/>
  <c r="B18" i="22"/>
  <c r="B25" i="25" s="1"/>
  <c r="B18" i="28"/>
  <c r="B91" i="22"/>
  <c r="B91" i="28"/>
  <c r="B55" i="22"/>
  <c r="B55" i="28"/>
  <c r="B56" i="22"/>
  <c r="B56" i="28"/>
  <c r="B21" i="25"/>
  <c r="B21" i="28"/>
  <c r="B94" i="22"/>
  <c r="B94" i="28"/>
  <c r="B23" i="25"/>
  <c r="B23" i="28"/>
  <c r="B96" i="25"/>
  <c r="B96" i="28"/>
  <c r="B24" i="22"/>
  <c r="B24" i="28"/>
  <c r="B97" i="25"/>
  <c r="B97" i="28"/>
  <c r="C3" i="25"/>
  <c r="C3" i="28"/>
  <c r="B25" i="22"/>
  <c r="B98" i="25"/>
  <c r="B98" i="28"/>
  <c r="B30" i="22"/>
  <c r="B30" i="28"/>
  <c r="B99" i="25"/>
  <c r="B99" i="28"/>
  <c r="B63" i="22"/>
  <c r="B63" i="28"/>
  <c r="B64" i="22"/>
  <c r="B64" i="28"/>
  <c r="B33" i="25"/>
  <c r="B33" i="28"/>
  <c r="B102" i="22"/>
  <c r="B102" i="28"/>
  <c r="B35" i="22"/>
  <c r="B35" i="28"/>
  <c r="B36" i="25"/>
  <c r="B36" i="28"/>
  <c r="B37" i="25"/>
  <c r="B37" i="28"/>
  <c r="B38" i="25"/>
  <c r="B38" i="28"/>
  <c r="B71" i="22"/>
  <c r="B71" i="28"/>
  <c r="B72" i="22"/>
  <c r="B72" i="28"/>
  <c r="B41" i="25"/>
  <c r="B41" i="28"/>
  <c r="B43" i="22"/>
  <c r="B43" i="28"/>
  <c r="B44" i="25"/>
  <c r="B44" i="28"/>
  <c r="B40" i="21"/>
  <c r="B45" i="25"/>
  <c r="B45" i="28"/>
  <c r="B46" i="25"/>
  <c r="B46" i="28"/>
  <c r="B84" i="25"/>
  <c r="B84" i="28"/>
  <c r="B12" i="22"/>
  <c r="B12" i="28"/>
  <c r="B85" i="25"/>
  <c r="B85" i="28"/>
  <c r="B49" i="25"/>
  <c r="B49" i="28"/>
  <c r="B8" i="22"/>
  <c r="B8" i="28"/>
  <c r="B51" i="22"/>
  <c r="B51" i="28"/>
  <c r="B52" i="25"/>
  <c r="B52" i="28"/>
  <c r="B53" i="25"/>
  <c r="B53" i="28"/>
  <c r="B54" i="25"/>
  <c r="B54" i="28"/>
  <c r="B19" i="25"/>
  <c r="B19" i="28"/>
  <c r="B92" i="25"/>
  <c r="B92" i="28"/>
  <c r="B20" i="22"/>
  <c r="B20" i="28"/>
  <c r="B93" i="25"/>
  <c r="B93" i="28"/>
  <c r="B57" i="25"/>
  <c r="B57" i="28"/>
  <c r="B59" i="22"/>
  <c r="B59" i="28"/>
  <c r="B60" i="25"/>
  <c r="B60" i="28"/>
  <c r="B27" i="21"/>
  <c r="B28" i="26"/>
  <c r="B67" i="26"/>
  <c r="B68" i="26"/>
  <c r="B31" i="26"/>
  <c r="B41" i="26"/>
  <c r="B42" i="26"/>
  <c r="B35" i="21"/>
  <c r="B36" i="26"/>
  <c r="B75" i="26"/>
  <c r="B76" i="26"/>
  <c r="B39" i="26"/>
  <c r="B50" i="21"/>
  <c r="B51" i="21"/>
  <c r="B52" i="21"/>
  <c r="B43" i="21"/>
  <c r="B44" i="26"/>
  <c r="B13" i="26"/>
  <c r="B83" i="26"/>
  <c r="B14" i="26"/>
  <c r="B84" i="26"/>
  <c r="B49" i="26"/>
  <c r="B63" i="21"/>
  <c r="B64" i="21"/>
  <c r="B53" i="21"/>
  <c r="B54" i="21"/>
  <c r="B21" i="26"/>
  <c r="B93" i="26"/>
  <c r="B22" i="26"/>
  <c r="B94" i="26"/>
  <c r="B57" i="26"/>
  <c r="B70" i="21"/>
  <c r="B71" i="21"/>
  <c r="B72" i="21"/>
  <c r="G11" i="9"/>
  <c r="B65" i="21"/>
  <c r="B66" i="21"/>
  <c r="B29" i="26"/>
  <c r="B30" i="21"/>
  <c r="B69" i="26"/>
  <c r="B78" i="21"/>
  <c r="B79" i="21"/>
  <c r="B80" i="21"/>
  <c r="E6" i="23"/>
  <c r="F9" i="23" s="1"/>
  <c r="B73" i="21"/>
  <c r="B74" i="21"/>
  <c r="B37" i="26"/>
  <c r="B38" i="21"/>
  <c r="B77" i="26"/>
  <c r="B86" i="21"/>
  <c r="B17" i="21"/>
  <c r="B87" i="21"/>
  <c r="B18" i="26"/>
  <c r="B81" i="21"/>
  <c r="B82" i="21"/>
  <c r="B48" i="26"/>
  <c r="B15" i="26"/>
  <c r="B85" i="26"/>
  <c r="B96" i="26"/>
  <c r="B97" i="26"/>
  <c r="B26" i="26"/>
  <c r="B98" i="21"/>
  <c r="B19" i="26"/>
  <c r="B20" i="21"/>
  <c r="B55" i="26"/>
  <c r="B56" i="26"/>
  <c r="B23" i="26"/>
  <c r="B95" i="21"/>
  <c r="B33" i="26"/>
  <c r="B34" i="26"/>
  <c r="S27" i="25"/>
  <c r="U27" i="25" s="1"/>
  <c r="N4" i="13"/>
  <c r="G26" i="6"/>
  <c r="G55" i="6"/>
  <c r="G43" i="6"/>
  <c r="G35" i="6"/>
  <c r="G51" i="6"/>
  <c r="G46" i="6"/>
  <c r="G14" i="6"/>
  <c r="G34" i="6"/>
  <c r="G50" i="6"/>
  <c r="E17" i="8"/>
  <c r="E14" i="8"/>
  <c r="E80" i="8"/>
  <c r="E50" i="8"/>
  <c r="E57" i="8"/>
  <c r="E97" i="8"/>
  <c r="E60" i="8"/>
  <c r="E78" i="8"/>
  <c r="E34" i="8"/>
  <c r="E12" i="8"/>
  <c r="E96" i="8"/>
  <c r="E45" i="8"/>
  <c r="E49" i="8"/>
  <c r="E77" i="8"/>
  <c r="E13" i="8"/>
  <c r="E15" i="8"/>
  <c r="E27" i="8"/>
  <c r="E98" i="8"/>
  <c r="E82" i="8"/>
  <c r="G32" i="6"/>
  <c r="G42" i="6"/>
  <c r="G28" i="6"/>
  <c r="G40" i="6"/>
  <c r="G37" i="6"/>
  <c r="G56" i="6"/>
  <c r="G24" i="6"/>
  <c r="G13" i="6"/>
  <c r="G53" i="6"/>
  <c r="G21" i="6"/>
  <c r="G57" i="6"/>
  <c r="G25" i="6"/>
  <c r="G49" i="6"/>
  <c r="G33" i="6"/>
  <c r="G48" i="6"/>
  <c r="G16" i="6"/>
  <c r="G44" i="6"/>
  <c r="G12" i="6"/>
  <c r="G45" i="6"/>
  <c r="G52" i="6"/>
  <c r="G20" i="6"/>
  <c r="G29" i="6"/>
  <c r="G17" i="6"/>
  <c r="B89" i="5"/>
  <c r="E99" i="8"/>
  <c r="E109" i="8"/>
  <c r="E28" i="8"/>
  <c r="E32" i="8"/>
  <c r="E81" i="8"/>
  <c r="E18" i="8"/>
  <c r="E19" i="8"/>
  <c r="E67" i="8"/>
  <c r="E68" i="8"/>
  <c r="E31" i="8"/>
  <c r="F13" i="5"/>
  <c r="E103" i="8"/>
  <c r="B60" i="5"/>
  <c r="E47" i="8"/>
  <c r="E117" i="8"/>
  <c r="E48" i="8"/>
  <c r="E79" i="8"/>
  <c r="E86" i="8"/>
  <c r="E102" i="8"/>
  <c r="F64" i="5"/>
  <c r="B23" i="5"/>
  <c r="C36" i="5"/>
  <c r="E28" i="5"/>
  <c r="B46" i="5"/>
  <c r="D99" i="5"/>
  <c r="C100" i="5"/>
  <c r="D18" i="5"/>
  <c r="B13" i="5"/>
  <c r="D33" i="5"/>
  <c r="E43" i="5"/>
  <c r="F80" i="5"/>
  <c r="F74" i="5"/>
  <c r="D37" i="5"/>
  <c r="D19" i="5"/>
  <c r="F48" i="5"/>
  <c r="D80" i="5"/>
  <c r="B24" i="5"/>
  <c r="F51" i="5"/>
  <c r="D108" i="5"/>
  <c r="E57" i="5"/>
  <c r="C12" i="5"/>
  <c r="F21" i="5"/>
  <c r="D54" i="5"/>
  <c r="B85" i="5"/>
  <c r="D26" i="5"/>
  <c r="D57" i="5"/>
  <c r="E10" i="5"/>
  <c r="C66" i="5"/>
  <c r="C48" i="5"/>
  <c r="D27" i="5"/>
  <c r="F58" i="5"/>
  <c r="D94" i="5"/>
  <c r="B32" i="5"/>
  <c r="B63" i="5"/>
  <c r="B15" i="5"/>
  <c r="H110" i="7"/>
  <c r="C33" i="5"/>
  <c r="D64" i="5"/>
  <c r="D10" i="5"/>
  <c r="C37" i="5"/>
  <c r="F67" i="5"/>
  <c r="C24" i="5"/>
  <c r="D98" i="5"/>
  <c r="C10" i="5"/>
  <c r="D38" i="5"/>
  <c r="D70" i="5"/>
  <c r="F12" i="5"/>
  <c r="B41" i="5"/>
  <c r="B79" i="5"/>
  <c r="E26" i="5"/>
  <c r="E46" i="5"/>
  <c r="B17" i="5"/>
  <c r="F44" i="5"/>
  <c r="B76" i="5"/>
  <c r="E19" i="5"/>
  <c r="E47" i="5"/>
  <c r="F83" i="5"/>
  <c r="C41" i="5"/>
  <c r="E41" i="5"/>
  <c r="E70" i="8"/>
  <c r="E88" i="8"/>
  <c r="E111" i="8"/>
  <c r="E21" i="8"/>
  <c r="E30" i="8"/>
  <c r="E83" i="8"/>
  <c r="E85" i="8"/>
  <c r="E39" i="8"/>
  <c r="E71" i="8"/>
  <c r="E122" i="8"/>
  <c r="E20" i="5"/>
  <c r="E34" i="5"/>
  <c r="D51" i="5"/>
  <c r="D67" i="5"/>
  <c r="D83" i="5"/>
  <c r="E11" i="5"/>
  <c r="C25" i="5"/>
  <c r="E38" i="5"/>
  <c r="E54" i="5"/>
  <c r="E70" i="5"/>
  <c r="D85" i="5"/>
  <c r="C16" i="5"/>
  <c r="F27" i="5"/>
  <c r="E42" i="5"/>
  <c r="F70" i="5"/>
  <c r="E17" i="5"/>
  <c r="C56" i="5"/>
  <c r="B52" i="5"/>
  <c r="F14" i="5"/>
  <c r="D73" i="5"/>
  <c r="D87" i="5"/>
  <c r="D17" i="5"/>
  <c r="B31" i="5"/>
  <c r="D46" i="5"/>
  <c r="E73" i="5"/>
  <c r="F18" i="5"/>
  <c r="E66" i="5"/>
  <c r="B68" i="5"/>
  <c r="E29" i="5"/>
  <c r="D11" i="5"/>
  <c r="B25" i="5"/>
  <c r="F39" i="5"/>
  <c r="F55" i="5"/>
  <c r="F71" i="5"/>
  <c r="B87" i="5"/>
  <c r="B16" i="5"/>
  <c r="E27" i="5"/>
  <c r="D42" i="5"/>
  <c r="C60" i="5"/>
  <c r="C76" i="5"/>
  <c r="E102" i="5"/>
  <c r="E18" i="5"/>
  <c r="C32" i="5"/>
  <c r="F47" i="5"/>
  <c r="B75" i="5"/>
  <c r="C23" i="5"/>
  <c r="C75" i="5"/>
  <c r="F16" i="5"/>
  <c r="E55" i="5"/>
  <c r="E12" i="5"/>
  <c r="C26" i="5"/>
  <c r="C42" i="5"/>
  <c r="B57" i="5"/>
  <c r="B73" i="5"/>
  <c r="E92" i="5"/>
  <c r="C17" i="5"/>
  <c r="F28" i="5"/>
  <c r="F43" i="5"/>
  <c r="G43" i="5" s="1"/>
  <c r="F61" i="5"/>
  <c r="F77" i="5"/>
  <c r="D105" i="5"/>
  <c r="F19" i="5"/>
  <c r="E33" i="5"/>
  <c r="C53" i="5"/>
  <c r="D76" i="5"/>
  <c r="C31" i="5"/>
  <c r="B78" i="5"/>
  <c r="C29" i="5"/>
  <c r="E64" i="8"/>
  <c r="E10" i="8"/>
  <c r="E46" i="8"/>
  <c r="E11" i="8"/>
  <c r="E63" i="8"/>
  <c r="E95" i="8"/>
  <c r="B36" i="5"/>
  <c r="F54" i="5"/>
  <c r="G54" i="5" s="1"/>
  <c r="F85" i="5"/>
  <c r="D32" i="5"/>
  <c r="F97" i="5"/>
  <c r="C44" i="5"/>
  <c r="E121" i="8"/>
  <c r="C18" i="5"/>
  <c r="F29" i="5"/>
  <c r="C47" i="5"/>
  <c r="E61" i="5"/>
  <c r="E77" i="5"/>
  <c r="B102" i="5"/>
  <c r="F20" i="5"/>
  <c r="F34" i="5"/>
  <c r="G34" i="5" s="1"/>
  <c r="B50" i="5"/>
  <c r="B66" i="5"/>
  <c r="B82" i="5"/>
  <c r="F11" i="5"/>
  <c r="D25" i="5"/>
  <c r="F38" i="5"/>
  <c r="B59" i="5"/>
  <c r="C91" i="5"/>
  <c r="C45" i="5"/>
  <c r="D15" i="5"/>
  <c r="B27" i="5"/>
  <c r="E41" i="8"/>
  <c r="E26" i="8"/>
  <c r="E87" i="8"/>
  <c r="E94" i="8"/>
  <c r="E107" i="8"/>
  <c r="E106" i="8"/>
  <c r="D60" i="5"/>
  <c r="C79" i="5"/>
  <c r="F10" i="5"/>
  <c r="G10" i="5" s="1"/>
  <c r="D24" i="5"/>
  <c r="E37" i="5"/>
  <c r="C59" i="5"/>
  <c r="E79" i="5"/>
  <c r="E16" i="5"/>
  <c r="D72" i="5"/>
  <c r="D49" i="5"/>
  <c r="D52" i="5"/>
  <c r="C83" i="5"/>
  <c r="E33" i="8"/>
  <c r="E89" i="8"/>
  <c r="E51" i="8"/>
  <c r="E119" i="8"/>
  <c r="C63" i="5"/>
  <c r="C82" i="5"/>
  <c r="B14" i="5"/>
  <c r="E25" i="5"/>
  <c r="B40" i="5"/>
  <c r="E60" i="5"/>
  <c r="E82" i="5"/>
  <c r="E24" i="5"/>
  <c r="B84" i="5"/>
  <c r="F69" i="5"/>
  <c r="C77" i="5"/>
  <c r="D66" i="5"/>
  <c r="C15" i="5"/>
  <c r="F26" i="5"/>
  <c r="D41" i="5"/>
  <c r="B62" i="5"/>
  <c r="E89" i="5"/>
  <c r="B29" i="5"/>
  <c r="F89" i="5"/>
  <c r="B74" i="5"/>
  <c r="B83" i="5"/>
  <c r="D55" i="5"/>
  <c r="E75" i="8"/>
  <c r="E113" i="8"/>
  <c r="E110" i="8"/>
  <c r="E20" i="8"/>
  <c r="C50" i="5"/>
  <c r="C69" i="5"/>
  <c r="E87" i="5"/>
  <c r="D16" i="5"/>
  <c r="B30" i="5"/>
  <c r="F42" i="5"/>
  <c r="G42" i="5" s="1"/>
  <c r="E63" i="5"/>
  <c r="B95" i="5"/>
  <c r="F37" i="5"/>
  <c r="D14" i="5"/>
  <c r="B98" i="5"/>
  <c r="C11" i="5"/>
  <c r="D97" i="5"/>
  <c r="B22" i="5"/>
  <c r="B35" i="5"/>
  <c r="B49" i="5"/>
  <c r="E76" i="5"/>
  <c r="C14" i="5"/>
  <c r="D56" i="5"/>
  <c r="E31" i="5"/>
  <c r="E30" i="5"/>
  <c r="F35" i="5"/>
  <c r="D23" i="5"/>
  <c r="D36" i="5"/>
  <c r="F50" i="5"/>
  <c r="F66" i="5"/>
  <c r="F82" i="5"/>
  <c r="C13" i="5"/>
  <c r="B28" i="5"/>
  <c r="B43" i="5"/>
  <c r="D65" i="5"/>
  <c r="E95" i="5"/>
  <c r="F23" i="5"/>
  <c r="D44" i="5"/>
  <c r="C71" i="5"/>
  <c r="B107" i="5"/>
  <c r="D28" i="5"/>
  <c r="E52" i="5"/>
  <c r="C65" i="5"/>
  <c r="F25" i="5"/>
  <c r="C40" i="5"/>
  <c r="E53" i="5"/>
  <c r="E69" i="5"/>
  <c r="C86" i="5"/>
  <c r="E15" i="5"/>
  <c r="D30" i="5"/>
  <c r="E45" i="5"/>
  <c r="B71" i="5"/>
  <c r="F103" i="5"/>
  <c r="D29" i="5"/>
  <c r="B51" i="5"/>
  <c r="F78" i="5"/>
  <c r="D12" i="5"/>
  <c r="B33" i="5"/>
  <c r="C67" i="5"/>
  <c r="C73" i="5"/>
  <c r="C30" i="5"/>
  <c r="B44" i="5"/>
  <c r="D59" i="5"/>
  <c r="D75" i="5"/>
  <c r="D93" i="5"/>
  <c r="B20" i="5"/>
  <c r="D35" i="5"/>
  <c r="F53" i="5"/>
  <c r="F75" i="5"/>
  <c r="D13" i="5"/>
  <c r="C34" i="5"/>
  <c r="C58" i="5"/>
  <c r="F86" i="5"/>
  <c r="B18" i="5"/>
  <c r="B38" i="5"/>
  <c r="E90" i="5"/>
  <c r="E80" i="5"/>
  <c r="G80" i="5" s="1"/>
  <c r="E50" i="5"/>
  <c r="D69" i="5"/>
  <c r="D91" i="5"/>
  <c r="F17" i="5"/>
  <c r="D31" i="5"/>
  <c r="D45" i="5"/>
  <c r="D62" i="5"/>
  <c r="D78" i="5"/>
  <c r="C95" i="5"/>
  <c r="D22" i="5"/>
  <c r="E36" i="5"/>
  <c r="B55" i="5"/>
  <c r="D81" i="5"/>
  <c r="F15" i="5"/>
  <c r="F36" i="5"/>
  <c r="C61" i="5"/>
  <c r="D88" i="5"/>
  <c r="D20" i="5"/>
  <c r="B42" i="5"/>
  <c r="B94" i="5"/>
  <c r="D95" i="5"/>
  <c r="D53" i="5"/>
  <c r="C72" i="5"/>
  <c r="B93" i="5"/>
  <c r="B21" i="5"/>
  <c r="F32" i="5"/>
  <c r="F46" i="5"/>
  <c r="G46" i="5" s="1"/>
  <c r="F63" i="5"/>
  <c r="F79" i="5"/>
  <c r="C106" i="5"/>
  <c r="E23" i="5"/>
  <c r="B39" i="5"/>
  <c r="B58" i="5"/>
  <c r="D86" i="5"/>
  <c r="B19" i="5"/>
  <c r="C39" i="5"/>
  <c r="E65" i="5"/>
  <c r="B92" i="5"/>
  <c r="F22" i="5"/>
  <c r="D43" i="5"/>
  <c r="D50" i="5"/>
  <c r="E98" i="5"/>
  <c r="C22" i="5"/>
  <c r="C35" i="5"/>
  <c r="C49" i="5"/>
  <c r="B65" i="5"/>
  <c r="B81" i="5"/>
  <c r="B12" i="5"/>
  <c r="F24" i="5"/>
  <c r="D40" i="5"/>
  <c r="F59" i="5"/>
  <c r="C88" i="5"/>
  <c r="D21" i="5"/>
  <c r="C43" i="5"/>
  <c r="D68" i="5"/>
  <c r="F98" i="5"/>
  <c r="B26" i="5"/>
  <c r="C51" i="5"/>
  <c r="E59" i="5"/>
  <c r="E76" i="8"/>
  <c r="E101" i="8"/>
  <c r="E40" i="8"/>
  <c r="E43" i="8"/>
  <c r="E100" i="8"/>
  <c r="E29" i="8"/>
  <c r="E74" i="8"/>
  <c r="E65" i="8"/>
  <c r="E84" i="8"/>
  <c r="E66" i="8"/>
  <c r="E58" i="5"/>
  <c r="G58" i="5" s="1"/>
  <c r="D96" i="5"/>
  <c r="F68" i="5"/>
  <c r="F99" i="5"/>
  <c r="E25" i="8"/>
  <c r="E22" i="8"/>
  <c r="E59" i="8"/>
  <c r="E23" i="8"/>
  <c r="E35" i="8"/>
  <c r="E69" i="8"/>
  <c r="E92" i="8"/>
  <c r="E52" i="8"/>
  <c r="E104" i="8"/>
  <c r="E120" i="8"/>
  <c r="B70" i="5"/>
  <c r="E51" i="5"/>
  <c r="G51" i="5" s="1"/>
  <c r="F76" i="5"/>
  <c r="F100" i="5"/>
  <c r="E44" i="8"/>
  <c r="E62" i="8"/>
  <c r="E71" i="5"/>
  <c r="B56" i="5"/>
  <c r="B105" i="5"/>
  <c r="E90" i="8"/>
  <c r="E118" i="8"/>
  <c r="B47" i="5"/>
  <c r="D77" i="5"/>
  <c r="D58" i="5"/>
  <c r="E105" i="5"/>
  <c r="E72" i="8"/>
  <c r="E91" i="8"/>
  <c r="E9" i="8"/>
  <c r="E42" i="8"/>
  <c r="E61" i="8"/>
  <c r="E93" i="8"/>
  <c r="E123" i="8"/>
  <c r="E58" i="8"/>
  <c r="E24" i="8"/>
  <c r="C103" i="5"/>
  <c r="C21" i="5"/>
  <c r="B34" i="5"/>
  <c r="B48" i="5"/>
  <c r="E62" i="5"/>
  <c r="E78" i="5"/>
  <c r="C101" i="5"/>
  <c r="C20" i="5"/>
  <c r="F31" i="5"/>
  <c r="F45" i="5"/>
  <c r="F62" i="5"/>
  <c r="E81" i="5"/>
  <c r="E101" i="5"/>
  <c r="C19" i="5"/>
  <c r="F30" i="5"/>
  <c r="E44" i="5"/>
  <c r="G44" i="5" s="1"/>
  <c r="C64" i="5"/>
  <c r="F88" i="5"/>
  <c r="F52" i="5"/>
  <c r="E67" i="5"/>
  <c r="G67" i="5" s="1"/>
  <c r="F41" i="5"/>
  <c r="C89" i="5"/>
  <c r="C52" i="5"/>
  <c r="C68" i="5"/>
  <c r="D84" i="5"/>
  <c r="B11" i="5"/>
  <c r="E22" i="5"/>
  <c r="E35" i="5"/>
  <c r="E49" i="5"/>
  <c r="B67" i="5"/>
  <c r="E84" i="5"/>
  <c r="B10" i="5"/>
  <c r="E21" i="5"/>
  <c r="D34" i="5"/>
  <c r="D48" i="5"/>
  <c r="E68" i="5"/>
  <c r="C92" i="5"/>
  <c r="C57" i="5"/>
  <c r="B72" i="5"/>
  <c r="B69" i="5"/>
  <c r="F56" i="5"/>
  <c r="F72" i="5"/>
  <c r="E93" i="5"/>
  <c r="E14" i="5"/>
  <c r="C28" i="5"/>
  <c r="F40" i="5"/>
  <c r="C55" i="5"/>
  <c r="C74" i="5"/>
  <c r="B90" i="5"/>
  <c r="E13" i="5"/>
  <c r="C27" i="5"/>
  <c r="E39" i="5"/>
  <c r="B54" i="5"/>
  <c r="E74" i="5"/>
  <c r="G74" i="5" s="1"/>
  <c r="E104" i="5"/>
  <c r="B64" i="5"/>
  <c r="B91" i="5"/>
  <c r="C84" i="5"/>
  <c r="E75" i="5"/>
  <c r="E88" i="5"/>
  <c r="F102" i="5"/>
  <c r="C104" i="5"/>
  <c r="E40" i="5"/>
  <c r="C54" i="5"/>
  <c r="F65" i="5"/>
  <c r="D79" i="5"/>
  <c r="C94" i="5"/>
  <c r="C108" i="5"/>
  <c r="C98" i="5"/>
  <c r="B97" i="5"/>
  <c r="B88" i="5"/>
  <c r="E99" i="5"/>
  <c r="B80" i="5"/>
  <c r="D92" i="5"/>
  <c r="E106" i="5"/>
  <c r="B108" i="5"/>
  <c r="B45" i="5"/>
  <c r="E56" i="5"/>
  <c r="C70" i="5"/>
  <c r="F81" i="5"/>
  <c r="F96" i="5"/>
  <c r="E85" i="5"/>
  <c r="C102" i="5"/>
  <c r="B101" i="5"/>
  <c r="D90" i="5"/>
  <c r="B104" i="5"/>
  <c r="E114" i="8"/>
  <c r="C81" i="5"/>
  <c r="F93" i="5"/>
  <c r="F106" i="5"/>
  <c r="E32" i="5"/>
  <c r="C46" i="5"/>
  <c r="F57" i="5"/>
  <c r="G57" i="5" s="1"/>
  <c r="D71" i="5"/>
  <c r="C85" i="5"/>
  <c r="C99" i="5"/>
  <c r="D89" i="5"/>
  <c r="D103" i="5"/>
  <c r="D102" i="5"/>
  <c r="E91" i="5"/>
  <c r="C105" i="5"/>
  <c r="D82" i="5"/>
  <c r="C96" i="5"/>
  <c r="E96" i="5"/>
  <c r="F33" i="5"/>
  <c r="D47" i="5"/>
  <c r="B61" i="5"/>
  <c r="E72" i="5"/>
  <c r="E86" i="5"/>
  <c r="E100" i="5"/>
  <c r="F90" i="5"/>
  <c r="F104" i="5"/>
  <c r="E103" i="5"/>
  <c r="F92" i="5"/>
  <c r="D106" i="5"/>
  <c r="E83" i="5"/>
  <c r="G83" i="5" s="1"/>
  <c r="E97" i="5"/>
  <c r="B99" i="5"/>
  <c r="B37" i="5"/>
  <c r="E48" i="5"/>
  <c r="G48" i="5" s="1"/>
  <c r="C62" i="5"/>
  <c r="F73" i="5"/>
  <c r="G73" i="5" s="1"/>
  <c r="F87" i="5"/>
  <c r="B103" i="5"/>
  <c r="C93" i="5"/>
  <c r="C107" i="5"/>
  <c r="B106" i="5"/>
  <c r="B96" i="5"/>
  <c r="E107" i="5"/>
  <c r="B86" i="5"/>
  <c r="B100" i="5"/>
  <c r="D100" i="5"/>
  <c r="C38" i="5"/>
  <c r="F49" i="5"/>
  <c r="D63" i="5"/>
  <c r="B77" i="5"/>
  <c r="C90" i="5"/>
  <c r="D104" i="5"/>
  <c r="E94" i="5"/>
  <c r="E108" i="5"/>
  <c r="D107" i="5"/>
  <c r="C97" i="5"/>
  <c r="F108" i="5"/>
  <c r="D61" i="5"/>
  <c r="C80" i="5"/>
  <c r="F107" i="5"/>
  <c r="F60" i="5"/>
  <c r="D74" i="5"/>
  <c r="C87" i="5"/>
  <c r="D101" i="5"/>
  <c r="F101" i="5"/>
  <c r="D39" i="5"/>
  <c r="B53" i="5"/>
  <c r="E64" i="5"/>
  <c r="G64" i="5" s="1"/>
  <c r="C78" i="5"/>
  <c r="F91" i="5"/>
  <c r="F105" i="5"/>
  <c r="F95" i="5"/>
  <c r="F94" i="5"/>
  <c r="F84" i="5"/>
  <c r="D36" i="8"/>
  <c r="E8" i="30" s="1"/>
  <c r="E9" i="30" s="1"/>
  <c r="J88" i="7"/>
  <c r="H88" i="7"/>
  <c r="G24" i="7"/>
  <c r="I24" i="7"/>
  <c r="H54" i="7"/>
  <c r="J54" i="7"/>
  <c r="G160" i="7"/>
  <c r="I160" i="7"/>
  <c r="J81" i="7"/>
  <c r="H81" i="7"/>
  <c r="I181" i="7"/>
  <c r="G181" i="7"/>
  <c r="H99" i="7"/>
  <c r="J99" i="7"/>
  <c r="I134" i="7"/>
  <c r="G134" i="7"/>
  <c r="G177" i="7"/>
  <c r="I177" i="7"/>
  <c r="H69" i="7"/>
  <c r="J69" i="7"/>
  <c r="G121" i="7"/>
  <c r="I121" i="7"/>
  <c r="J115" i="7"/>
  <c r="H115" i="7"/>
  <c r="G172" i="7"/>
  <c r="I172" i="7"/>
  <c r="I151" i="7"/>
  <c r="G151" i="7"/>
  <c r="G171" i="7"/>
  <c r="E83" i="21"/>
  <c r="E83" i="26"/>
  <c r="E34" i="26"/>
  <c r="E34" i="21"/>
  <c r="E13" i="26"/>
  <c r="E13" i="21"/>
  <c r="E49" i="21"/>
  <c r="E49" i="26"/>
  <c r="C87" i="9"/>
  <c r="D42" i="9"/>
  <c r="E43" i="26"/>
  <c r="E43" i="21"/>
  <c r="E66" i="26"/>
  <c r="E66" i="21"/>
  <c r="E97" i="26"/>
  <c r="E97" i="21"/>
  <c r="E47" i="25"/>
  <c r="E47" i="22"/>
  <c r="E45" i="22"/>
  <c r="E45" i="25"/>
  <c r="D125" i="8"/>
  <c r="E37" i="22"/>
  <c r="E37" i="25"/>
  <c r="E101" i="25"/>
  <c r="E101" i="22"/>
  <c r="E73" i="25"/>
  <c r="E73" i="22"/>
  <c r="E87" i="25"/>
  <c r="E87" i="22"/>
  <c r="E56" i="25"/>
  <c r="E56" i="22"/>
  <c r="E72" i="25"/>
  <c r="E72" i="22"/>
  <c r="E88" i="25"/>
  <c r="E88" i="22"/>
  <c r="G16" i="7"/>
  <c r="I16" i="7"/>
  <c r="G22" i="7"/>
  <c r="I22" i="7"/>
  <c r="I12" i="7"/>
  <c r="G12" i="7"/>
  <c r="G25" i="7"/>
  <c r="I25" i="7"/>
  <c r="I23" i="7"/>
  <c r="G23" i="7"/>
  <c r="I51" i="7"/>
  <c r="G51" i="7"/>
  <c r="I13" i="7"/>
  <c r="G13" i="7"/>
  <c r="J62" i="7"/>
  <c r="H62" i="7"/>
  <c r="I162" i="7"/>
  <c r="G162" i="7"/>
  <c r="H184" i="7"/>
  <c r="J184" i="7"/>
  <c r="I33" i="7"/>
  <c r="G33" i="7"/>
  <c r="J97" i="7"/>
  <c r="H97" i="7"/>
  <c r="I170" i="7"/>
  <c r="G170" i="7"/>
  <c r="J90" i="7"/>
  <c r="H90" i="7"/>
  <c r="I189" i="7"/>
  <c r="G189" i="7"/>
  <c r="E38" i="8"/>
  <c r="C54" i="8"/>
  <c r="H108" i="7"/>
  <c r="J108" i="7"/>
  <c r="J59" i="7"/>
  <c r="H59" i="7"/>
  <c r="I135" i="7"/>
  <c r="G135" i="7"/>
  <c r="I197" i="7"/>
  <c r="G197" i="7"/>
  <c r="H77" i="7"/>
  <c r="J77" i="7"/>
  <c r="I122" i="7"/>
  <c r="G122" i="7"/>
  <c r="I116" i="7"/>
  <c r="G116" i="7"/>
  <c r="G180" i="7"/>
  <c r="I180" i="7"/>
  <c r="E15" i="26"/>
  <c r="E15" i="21"/>
  <c r="I159" i="7"/>
  <c r="G159" i="7"/>
  <c r="E67" i="21"/>
  <c r="E67" i="26"/>
  <c r="I179" i="7"/>
  <c r="G179" i="7"/>
  <c r="E31" i="26"/>
  <c r="E31" i="21"/>
  <c r="E36" i="26"/>
  <c r="E36" i="21"/>
  <c r="E72" i="21"/>
  <c r="E72" i="26"/>
  <c r="E78" i="26"/>
  <c r="E78" i="21"/>
  <c r="E89" i="21"/>
  <c r="E89" i="26"/>
  <c r="E32" i="26"/>
  <c r="E32" i="21"/>
  <c r="E68" i="21"/>
  <c r="E68" i="26"/>
  <c r="D56" i="9"/>
  <c r="E79" i="21"/>
  <c r="E79" i="26"/>
  <c r="E30" i="26"/>
  <c r="E30" i="21"/>
  <c r="E33" i="26"/>
  <c r="E33" i="21"/>
  <c r="E69" i="26"/>
  <c r="E69" i="21"/>
  <c r="E50" i="22"/>
  <c r="E50" i="25"/>
  <c r="E48" i="25"/>
  <c r="E48" i="22"/>
  <c r="E39" i="25"/>
  <c r="E39" i="22"/>
  <c r="E16" i="25"/>
  <c r="E16" i="22"/>
  <c r="E40" i="25"/>
  <c r="E40" i="22"/>
  <c r="E75" i="22"/>
  <c r="E75" i="25"/>
  <c r="E13" i="25"/>
  <c r="E13" i="22"/>
  <c r="E58" i="22"/>
  <c r="E58" i="25"/>
  <c r="E74" i="22"/>
  <c r="E74" i="25"/>
  <c r="E94" i="25"/>
  <c r="E94" i="22"/>
  <c r="J60" i="7"/>
  <c r="H60" i="7"/>
  <c r="I40" i="7"/>
  <c r="G40" i="7"/>
  <c r="I32" i="7"/>
  <c r="G32" i="7"/>
  <c r="I174" i="7"/>
  <c r="G174" i="7"/>
  <c r="J63" i="7"/>
  <c r="H63" i="7"/>
  <c r="G26" i="7"/>
  <c r="I26" i="7"/>
  <c r="J55" i="7"/>
  <c r="H55" i="7"/>
  <c r="J84" i="7"/>
  <c r="H84" i="7"/>
  <c r="I42" i="7"/>
  <c r="G42" i="7"/>
  <c r="I44" i="7"/>
  <c r="G44" i="7"/>
  <c r="G48" i="7"/>
  <c r="I48" i="7"/>
  <c r="I52" i="7"/>
  <c r="G52" i="7"/>
  <c r="G14" i="7"/>
  <c r="I14" i="7"/>
  <c r="J70" i="7"/>
  <c r="H70" i="7"/>
  <c r="J185" i="7"/>
  <c r="H185" i="7"/>
  <c r="I41" i="7"/>
  <c r="G41" i="7"/>
  <c r="J105" i="7"/>
  <c r="H105" i="7"/>
  <c r="H183" i="7"/>
  <c r="J183" i="7"/>
  <c r="J98" i="7"/>
  <c r="H98" i="7"/>
  <c r="I190" i="7"/>
  <c r="G190" i="7"/>
  <c r="G133" i="7"/>
  <c r="I133" i="7"/>
  <c r="J67" i="7"/>
  <c r="H67" i="7"/>
  <c r="I136" i="7"/>
  <c r="G136" i="7"/>
  <c r="I198" i="7"/>
  <c r="G198" i="7"/>
  <c r="H85" i="7"/>
  <c r="J85" i="7"/>
  <c r="I142" i="7"/>
  <c r="G142" i="7"/>
  <c r="I124" i="7"/>
  <c r="G124" i="7"/>
  <c r="H187" i="7"/>
  <c r="J187" i="7"/>
  <c r="I167" i="7"/>
  <c r="G167" i="7"/>
  <c r="E17" i="26"/>
  <c r="E17" i="21"/>
  <c r="J186" i="7"/>
  <c r="H186" i="7"/>
  <c r="E75" i="21"/>
  <c r="E75" i="26"/>
  <c r="E42" i="26"/>
  <c r="E42" i="21"/>
  <c r="E21" i="26"/>
  <c r="E21" i="21"/>
  <c r="E57" i="21"/>
  <c r="E57" i="26"/>
  <c r="E19" i="26"/>
  <c r="E19" i="21"/>
  <c r="E74" i="26"/>
  <c r="E74" i="21"/>
  <c r="E41" i="25"/>
  <c r="E41" i="22"/>
  <c r="E55" i="25"/>
  <c r="E55" i="22"/>
  <c r="E42" i="22"/>
  <c r="E42" i="25"/>
  <c r="E20" i="22"/>
  <c r="E20" i="25"/>
  <c r="E53" i="22"/>
  <c r="E53" i="25"/>
  <c r="E91" i="22"/>
  <c r="E91" i="25"/>
  <c r="E77" i="22"/>
  <c r="E77" i="25"/>
  <c r="E21" i="25"/>
  <c r="E21" i="22"/>
  <c r="E60" i="25"/>
  <c r="E60" i="22"/>
  <c r="E76" i="25"/>
  <c r="E76" i="22"/>
  <c r="E96" i="25"/>
  <c r="E96" i="22"/>
  <c r="I36" i="7"/>
  <c r="G36" i="7"/>
  <c r="G46" i="7"/>
  <c r="I46" i="7"/>
  <c r="H96" i="7"/>
  <c r="J96" i="7"/>
  <c r="G152" i="7"/>
  <c r="I152" i="7"/>
  <c r="J89" i="7"/>
  <c r="H89" i="7"/>
  <c r="G43" i="7"/>
  <c r="I43" i="7"/>
  <c r="G30" i="7"/>
  <c r="I30" i="7"/>
  <c r="G38" i="7"/>
  <c r="I38" i="7"/>
  <c r="I139" i="7"/>
  <c r="G139" i="7"/>
  <c r="H74" i="7"/>
  <c r="J74" i="7"/>
  <c r="I45" i="7"/>
  <c r="G45" i="7"/>
  <c r="H58" i="7"/>
  <c r="J58" i="7"/>
  <c r="J76" i="7"/>
  <c r="H76" i="7"/>
  <c r="I15" i="7"/>
  <c r="G15" i="7"/>
  <c r="J78" i="7"/>
  <c r="H78" i="7"/>
  <c r="G192" i="7"/>
  <c r="I192" i="7"/>
  <c r="G49" i="7"/>
  <c r="I49" i="7"/>
  <c r="I126" i="7"/>
  <c r="G126" i="7"/>
  <c r="J106" i="7"/>
  <c r="H106" i="7"/>
  <c r="I146" i="7"/>
  <c r="G146" i="7"/>
  <c r="J75" i="7"/>
  <c r="H75" i="7"/>
  <c r="G137" i="7"/>
  <c r="I137" i="7"/>
  <c r="I194" i="7"/>
  <c r="G194" i="7"/>
  <c r="J94" i="7"/>
  <c r="H94" i="7"/>
  <c r="G153" i="7"/>
  <c r="I153" i="7"/>
  <c r="I132" i="7"/>
  <c r="G132" i="7"/>
  <c r="G188" i="7"/>
  <c r="I188" i="7"/>
  <c r="I175" i="7"/>
  <c r="G175" i="7"/>
  <c r="I195" i="7"/>
  <c r="G195" i="7"/>
  <c r="E44" i="26"/>
  <c r="E44" i="21"/>
  <c r="E80" i="21"/>
  <c r="E80" i="26"/>
  <c r="E86" i="26"/>
  <c r="E86" i="21"/>
  <c r="E65" i="26"/>
  <c r="E65" i="21"/>
  <c r="E40" i="26"/>
  <c r="E40" i="21"/>
  <c r="E76" i="21"/>
  <c r="E76" i="26"/>
  <c r="E55" i="26"/>
  <c r="E55" i="21"/>
  <c r="E87" i="21"/>
  <c r="E87" i="26"/>
  <c r="E38" i="26"/>
  <c r="E38" i="21"/>
  <c r="E41" i="26"/>
  <c r="E41" i="21"/>
  <c r="E77" i="26"/>
  <c r="E77" i="21"/>
  <c r="E44" i="25"/>
  <c r="E44" i="22"/>
  <c r="E59" i="22"/>
  <c r="E59" i="25"/>
  <c r="E24" i="25"/>
  <c r="E24" i="22"/>
  <c r="E57" i="25"/>
  <c r="E57" i="22"/>
  <c r="E63" i="25"/>
  <c r="E63" i="22"/>
  <c r="E89" i="22"/>
  <c r="E89" i="25"/>
  <c r="E85" i="25"/>
  <c r="E85" i="22"/>
  <c r="E62" i="22"/>
  <c r="E62" i="25"/>
  <c r="E90" i="25"/>
  <c r="E90" i="22"/>
  <c r="E98" i="25"/>
  <c r="E98" i="22"/>
  <c r="H71" i="7"/>
  <c r="J71" i="7"/>
  <c r="I127" i="7"/>
  <c r="G127" i="7"/>
  <c r="I131" i="7"/>
  <c r="G131" i="7"/>
  <c r="G168" i="7"/>
  <c r="I168" i="7"/>
  <c r="J83" i="7"/>
  <c r="H83" i="7"/>
  <c r="I138" i="7"/>
  <c r="G138" i="7"/>
  <c r="J102" i="7"/>
  <c r="H102" i="7"/>
  <c r="I165" i="7"/>
  <c r="G165" i="7"/>
  <c r="G140" i="7"/>
  <c r="I140" i="7"/>
  <c r="G196" i="7"/>
  <c r="I196" i="7"/>
  <c r="E39" i="26"/>
  <c r="E39" i="21"/>
  <c r="J182" i="7"/>
  <c r="H182" i="7"/>
  <c r="E51" i="26"/>
  <c r="E51" i="21"/>
  <c r="E48" i="21"/>
  <c r="E48" i="26"/>
  <c r="E18" i="26"/>
  <c r="E18" i="21"/>
  <c r="E54" i="26"/>
  <c r="E54" i="21"/>
  <c r="E29" i="26"/>
  <c r="E29" i="21"/>
  <c r="C42" i="9"/>
  <c r="E27" i="26"/>
  <c r="E27" i="21"/>
  <c r="E82" i="26"/>
  <c r="E82" i="21"/>
  <c r="E32" i="25"/>
  <c r="E32" i="22"/>
  <c r="D54" i="8"/>
  <c r="E33" i="25"/>
  <c r="E33" i="22"/>
  <c r="E43" i="22"/>
  <c r="E43" i="25"/>
  <c r="E17" i="25"/>
  <c r="E17" i="22"/>
  <c r="E65" i="25"/>
  <c r="E65" i="22"/>
  <c r="E99" i="22"/>
  <c r="E99" i="25"/>
  <c r="E97" i="22"/>
  <c r="E97" i="25"/>
  <c r="E64" i="25"/>
  <c r="E64" i="22"/>
  <c r="E95" i="25"/>
  <c r="E95" i="22"/>
  <c r="E100" i="22"/>
  <c r="E100" i="25"/>
  <c r="H82" i="7"/>
  <c r="J82" i="7"/>
  <c r="I34" i="7"/>
  <c r="G34" i="7"/>
  <c r="I8" i="7"/>
  <c r="G8" i="7"/>
  <c r="G47" i="7"/>
  <c r="I47" i="7"/>
  <c r="I141" i="7"/>
  <c r="G141" i="7"/>
  <c r="J95" i="7"/>
  <c r="H95" i="7"/>
  <c r="J64" i="7"/>
  <c r="H64" i="7"/>
  <c r="G128" i="7"/>
  <c r="I128" i="7"/>
  <c r="J57" i="7"/>
  <c r="H57" i="7"/>
  <c r="I149" i="7"/>
  <c r="G149" i="7"/>
  <c r="C125" i="8"/>
  <c r="E56" i="8"/>
  <c r="I178" i="7"/>
  <c r="G178" i="7"/>
  <c r="J92" i="7"/>
  <c r="H92" i="7"/>
  <c r="G145" i="7"/>
  <c r="I145" i="7"/>
  <c r="I118" i="7"/>
  <c r="G118" i="7"/>
  <c r="I166" i="7"/>
  <c r="G166" i="7"/>
  <c r="G148" i="7"/>
  <c r="I148" i="7"/>
  <c r="I191" i="7"/>
  <c r="G191" i="7"/>
  <c r="G200" i="7"/>
  <c r="I200" i="7"/>
  <c r="I147" i="7"/>
  <c r="G147" i="7"/>
  <c r="E20" i="26"/>
  <c r="E20" i="21"/>
  <c r="E88" i="21"/>
  <c r="E88" i="26"/>
  <c r="E73" i="26"/>
  <c r="E73" i="21"/>
  <c r="E16" i="26"/>
  <c r="E16" i="21"/>
  <c r="C56" i="9"/>
  <c r="E84" i="21"/>
  <c r="E84" i="26"/>
  <c r="D87" i="9"/>
  <c r="E14" i="26"/>
  <c r="E14" i="21"/>
  <c r="E50" i="26"/>
  <c r="E50" i="21"/>
  <c r="E85" i="26"/>
  <c r="E85" i="21"/>
  <c r="G39" i="7"/>
  <c r="I39" i="7"/>
  <c r="G35" i="7"/>
  <c r="I35" i="7"/>
  <c r="E35" i="22"/>
  <c r="E35" i="25"/>
  <c r="E15" i="22"/>
  <c r="E15" i="25"/>
  <c r="E36" i="25"/>
  <c r="E36" i="22"/>
  <c r="E46" i="22"/>
  <c r="E46" i="25"/>
  <c r="E25" i="25"/>
  <c r="E25" i="22"/>
  <c r="E67" i="22"/>
  <c r="E67" i="25"/>
  <c r="E78" i="25"/>
  <c r="E78" i="22"/>
  <c r="E66" i="22"/>
  <c r="E66" i="25"/>
  <c r="E102" i="25"/>
  <c r="E102" i="22"/>
  <c r="I50" i="7"/>
  <c r="G50" i="7"/>
  <c r="J111" i="7"/>
  <c r="H111" i="7"/>
  <c r="J56" i="7"/>
  <c r="H56" i="7"/>
  <c r="I19" i="7"/>
  <c r="G19" i="7"/>
  <c r="H112" i="7"/>
  <c r="J112" i="7"/>
  <c r="H66" i="7"/>
  <c r="J66" i="7"/>
  <c r="G125" i="7"/>
  <c r="I125" i="7"/>
  <c r="J114" i="7"/>
  <c r="H114" i="7"/>
  <c r="I20" i="7"/>
  <c r="G20" i="7"/>
  <c r="H104" i="7"/>
  <c r="J104" i="7"/>
  <c r="J68" i="7"/>
  <c r="H68" i="7"/>
  <c r="G176" i="7"/>
  <c r="I176" i="7"/>
  <c r="G144" i="7"/>
  <c r="I144" i="7"/>
  <c r="J79" i="7"/>
  <c r="H79" i="7"/>
  <c r="J103" i="7"/>
  <c r="H103" i="7"/>
  <c r="G161" i="7"/>
  <c r="I161" i="7"/>
  <c r="I9" i="7"/>
  <c r="G9" i="7"/>
  <c r="J72" i="7"/>
  <c r="H72" i="7"/>
  <c r="G129" i="7"/>
  <c r="I129" i="7"/>
  <c r="J65" i="7"/>
  <c r="H65" i="7"/>
  <c r="I150" i="7"/>
  <c r="G150" i="7"/>
  <c r="J100" i="7"/>
  <c r="H100" i="7"/>
  <c r="I157" i="7"/>
  <c r="G157" i="7"/>
  <c r="H53" i="7"/>
  <c r="J53" i="7"/>
  <c r="I119" i="7"/>
  <c r="G119" i="7"/>
  <c r="G193" i="7"/>
  <c r="I193" i="7"/>
  <c r="G156" i="7"/>
  <c r="I156" i="7"/>
  <c r="I199" i="7"/>
  <c r="G199" i="7"/>
  <c r="I155" i="7"/>
  <c r="G155" i="7"/>
  <c r="E56" i="21"/>
  <c r="E56" i="26"/>
  <c r="E26" i="26"/>
  <c r="E26" i="21"/>
  <c r="E37" i="26"/>
  <c r="E37" i="21"/>
  <c r="E52" i="21"/>
  <c r="E52" i="26"/>
  <c r="E35" i="26"/>
  <c r="E35" i="21"/>
  <c r="E94" i="26"/>
  <c r="E94" i="21"/>
  <c r="E53" i="21"/>
  <c r="E53" i="26"/>
  <c r="I31" i="7"/>
  <c r="G31" i="7"/>
  <c r="E38" i="22"/>
  <c r="E38" i="25"/>
  <c r="E19" i="22"/>
  <c r="E19" i="25"/>
  <c r="E49" i="25"/>
  <c r="E49" i="22"/>
  <c r="E61" i="22"/>
  <c r="E61" i="25"/>
  <c r="E86" i="22"/>
  <c r="E86" i="25"/>
  <c r="E69" i="22"/>
  <c r="E69" i="25"/>
  <c r="E92" i="22"/>
  <c r="E92" i="25"/>
  <c r="E68" i="25"/>
  <c r="E68" i="22"/>
  <c r="E14" i="25"/>
  <c r="E14" i="22"/>
  <c r="I28" i="7"/>
  <c r="G28" i="7"/>
  <c r="I37" i="7"/>
  <c r="G37" i="7"/>
  <c r="I154" i="7"/>
  <c r="G154" i="7"/>
  <c r="J86" i="7"/>
  <c r="H86" i="7"/>
  <c r="E203" i="7"/>
  <c r="J101" i="7"/>
  <c r="H101" i="7"/>
  <c r="I18" i="7"/>
  <c r="G18" i="7"/>
  <c r="I21" i="7"/>
  <c r="G21" i="7"/>
  <c r="J113" i="7"/>
  <c r="H113" i="7"/>
  <c r="J93" i="7"/>
  <c r="H93" i="7"/>
  <c r="I10" i="7"/>
  <c r="G10" i="7"/>
  <c r="I11" i="7"/>
  <c r="G11" i="7"/>
  <c r="I117" i="7"/>
  <c r="G117" i="7"/>
  <c r="I123" i="7"/>
  <c r="G123" i="7"/>
  <c r="G173" i="7"/>
  <c r="I173" i="7"/>
  <c r="G17" i="7"/>
  <c r="I17" i="7"/>
  <c r="J80" i="7"/>
  <c r="H80" i="7"/>
  <c r="I130" i="7"/>
  <c r="G130" i="7"/>
  <c r="J73" i="7"/>
  <c r="H73" i="7"/>
  <c r="G169" i="7"/>
  <c r="I169" i="7"/>
  <c r="H91" i="7"/>
  <c r="J91" i="7"/>
  <c r="J109" i="7"/>
  <c r="H109" i="7"/>
  <c r="I158" i="7"/>
  <c r="G158" i="7"/>
  <c r="H61" i="7"/>
  <c r="J61" i="7"/>
  <c r="I120" i="7"/>
  <c r="G120" i="7"/>
  <c r="E8" i="8"/>
  <c r="C36" i="8"/>
  <c r="J107" i="7"/>
  <c r="H107" i="7"/>
  <c r="G164" i="7"/>
  <c r="I164" i="7"/>
  <c r="I143" i="7"/>
  <c r="G143" i="7"/>
  <c r="E23" i="26"/>
  <c r="E23" i="21"/>
  <c r="I163" i="7"/>
  <c r="G163" i="7"/>
  <c r="E28" i="26"/>
  <c r="E28" i="21"/>
  <c r="E64" i="21"/>
  <c r="E64" i="26"/>
  <c r="E70" i="26"/>
  <c r="E70" i="21"/>
  <c r="E81" i="26"/>
  <c r="E81" i="21"/>
  <c r="E24" i="26"/>
  <c r="E24" i="21"/>
  <c r="E96" i="26"/>
  <c r="E96" i="21"/>
  <c r="E71" i="21"/>
  <c r="E71" i="26"/>
  <c r="E22" i="26"/>
  <c r="E22" i="21"/>
  <c r="E59" i="26"/>
  <c r="E59" i="21"/>
  <c r="E25" i="26"/>
  <c r="E25" i="21"/>
  <c r="E34" i="22"/>
  <c r="E34" i="25"/>
  <c r="E51" i="22"/>
  <c r="E51" i="25"/>
  <c r="E23" i="22"/>
  <c r="E23" i="25"/>
  <c r="E52" i="25"/>
  <c r="E52" i="22"/>
  <c r="E93" i="22"/>
  <c r="E93" i="25"/>
  <c r="E71" i="25"/>
  <c r="E71" i="22"/>
  <c r="E18" i="22"/>
  <c r="E18" i="25"/>
  <c r="E54" i="22"/>
  <c r="E54" i="25"/>
  <c r="E70" i="22"/>
  <c r="E70" i="25"/>
  <c r="E22" i="25"/>
  <c r="E22" i="22"/>
  <c r="I29" i="7"/>
  <c r="G29" i="7"/>
  <c r="D203" i="7" l="1"/>
  <c r="E206" i="7" s="1"/>
  <c r="G27" i="7"/>
  <c r="G203" i="7" s="1"/>
  <c r="I27" i="7"/>
  <c r="I203" i="7" s="1"/>
  <c r="I205" i="7" s="1"/>
  <c r="G60" i="31"/>
  <c r="E26" i="28"/>
  <c r="E103" i="28"/>
  <c r="E80" i="28"/>
  <c r="B25" i="28"/>
  <c r="B25" i="30"/>
  <c r="E80" i="30"/>
  <c r="E103" i="30"/>
  <c r="E26" i="30"/>
  <c r="E27" i="30" s="1"/>
  <c r="G38" i="5"/>
  <c r="G39" i="5"/>
  <c r="E8" i="22"/>
  <c r="E9" i="22" s="1"/>
  <c r="E8" i="28"/>
  <c r="E9" i="28" s="1"/>
  <c r="S105" i="25"/>
  <c r="S109" i="25" s="1"/>
  <c r="S112" i="25" s="1"/>
  <c r="G26" i="5"/>
  <c r="G55" i="5"/>
  <c r="G27" i="5"/>
  <c r="G17" i="5"/>
  <c r="G21" i="5"/>
  <c r="G92" i="5"/>
  <c r="G16" i="5"/>
  <c r="G18" i="5"/>
  <c r="G20" i="5"/>
  <c r="G19" i="5"/>
  <c r="G14" i="5"/>
  <c r="G71" i="5"/>
  <c r="G13" i="5"/>
  <c r="G12" i="5"/>
  <c r="G41" i="5"/>
  <c r="G11" i="5"/>
  <c r="G28" i="5"/>
  <c r="G47" i="5"/>
  <c r="G45" i="5"/>
  <c r="G61" i="5"/>
  <c r="G23" i="5"/>
  <c r="G86" i="5"/>
  <c r="G35" i="5"/>
  <c r="G52" i="5"/>
  <c r="G32" i="5"/>
  <c r="G70" i="5"/>
  <c r="G72" i="5"/>
  <c r="G88" i="5"/>
  <c r="G81" i="5"/>
  <c r="G104" i="5"/>
  <c r="G82" i="5"/>
  <c r="G53" i="5"/>
  <c r="G77" i="5"/>
  <c r="G25" i="5"/>
  <c r="G101" i="5"/>
  <c r="G59" i="5"/>
  <c r="G36" i="5"/>
  <c r="G95" i="5"/>
  <c r="G98" i="5"/>
  <c r="G75" i="5"/>
  <c r="G96" i="5"/>
  <c r="G105" i="5"/>
  <c r="G60" i="5"/>
  <c r="G37" i="5"/>
  <c r="G29" i="5"/>
  <c r="G79" i="5"/>
  <c r="G63" i="5"/>
  <c r="G89" i="5"/>
  <c r="G66" i="5"/>
  <c r="G15" i="5"/>
  <c r="G56" i="5"/>
  <c r="G31" i="5"/>
  <c r="G78" i="5"/>
  <c r="G97" i="5"/>
  <c r="G93" i="5"/>
  <c r="G22" i="5"/>
  <c r="G76" i="5"/>
  <c r="G100" i="5"/>
  <c r="G87" i="5"/>
  <c r="G30" i="5"/>
  <c r="G24" i="5"/>
  <c r="G90" i="5"/>
  <c r="G85" i="5"/>
  <c r="G65" i="5"/>
  <c r="G50" i="5"/>
  <c r="G69" i="5"/>
  <c r="G103" i="5"/>
  <c r="G33" i="5"/>
  <c r="G102" i="5"/>
  <c r="G84" i="5"/>
  <c r="E54" i="8"/>
  <c r="E8" i="25"/>
  <c r="E9" i="25" s="1"/>
  <c r="G99" i="5"/>
  <c r="G40" i="5"/>
  <c r="G68" i="5"/>
  <c r="G62" i="5"/>
  <c r="G106" i="5"/>
  <c r="E36" i="8"/>
  <c r="G49" i="5"/>
  <c r="C127" i="8"/>
  <c r="C97" i="9" s="1"/>
  <c r="C99" i="9" s="1"/>
  <c r="D127" i="8"/>
  <c r="G107" i="5"/>
  <c r="G91" i="5"/>
  <c r="G108" i="5"/>
  <c r="G94" i="5"/>
  <c r="E125" i="8"/>
  <c r="H203" i="7"/>
  <c r="D58" i="9"/>
  <c r="J203" i="7"/>
  <c r="E80" i="25"/>
  <c r="E26" i="25"/>
  <c r="E103" i="22"/>
  <c r="E103" i="25"/>
  <c r="E45" i="21"/>
  <c r="E90" i="26"/>
  <c r="E45" i="26"/>
  <c r="E80" i="22"/>
  <c r="E90" i="21"/>
  <c r="E58" i="26"/>
  <c r="E26" i="22"/>
  <c r="C58" i="9"/>
  <c r="E58" i="21"/>
  <c r="F27" i="22" l="1"/>
  <c r="F105" i="22" s="1"/>
  <c r="F109" i="22" s="1"/>
  <c r="E27" i="28"/>
  <c r="E105" i="28" s="1"/>
  <c r="E109" i="28" s="1"/>
  <c r="E105" i="30"/>
  <c r="E109" i="30" s="1"/>
  <c r="S110" i="25"/>
  <c r="E27" i="25"/>
  <c r="E105" i="25" s="1"/>
  <c r="E109" i="25" s="1"/>
  <c r="E127" i="8"/>
  <c r="H204" i="7"/>
  <c r="J204" i="7" s="1"/>
  <c r="J205" i="7" s="1"/>
  <c r="C101" i="9"/>
  <c r="G60" i="26"/>
  <c r="G60" i="21"/>
  <c r="E98" i="26" l="1"/>
  <c r="E99" i="26" s="1"/>
  <c r="G101" i="26" s="1"/>
  <c r="D97" i="9"/>
  <c r="D99" i="9" s="1"/>
  <c r="D101" i="9" s="1"/>
  <c r="E98" i="21"/>
  <c r="E99" i="21" s="1"/>
  <c r="G101" i="21" s="1"/>
  <c r="F14" i="23"/>
  <c r="F15" i="2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2" authorId="0" shapeId="0" xr:uid="{B565E8CD-9BDB-4C5C-8D2F-86F3D13DC216}">
      <text>
        <r>
          <rPr>
            <sz val="11"/>
            <color theme="1"/>
            <rFont val="Calibri"/>
            <family val="2"/>
            <scheme val="minor"/>
          </rPr>
          <t>======
ID#AAAAOVDu4uo
ACER    (2021-08-31 02:26:38)
format : dd/mm/yy</t>
        </r>
      </text>
    </comment>
    <comment ref="I12" authorId="0" shapeId="0" xr:uid="{200892FF-A97A-471C-B8AD-AA3F2AB106FA}">
      <text>
        <r>
          <rPr>
            <sz val="11"/>
            <color theme="1"/>
            <rFont val="Calibri"/>
            <family val="2"/>
            <scheme val="minor"/>
          </rPr>
          <t>======
ID#AAAAOVDu4us
ACER    (2021-08-31 02:26:38)
cukup diisi jumlah bulan penyusutan
(ct : 12,36,48,… dst)</t>
        </r>
      </text>
    </comment>
  </commentList>
</comments>
</file>

<file path=xl/sharedStrings.xml><?xml version="1.0" encoding="utf-8"?>
<sst xmlns="http://schemas.openxmlformats.org/spreadsheetml/2006/main" count="2711" uniqueCount="718">
  <si>
    <t>KODE</t>
  </si>
  <si>
    <t>GL-2468907531-XCL</t>
  </si>
  <si>
    <t xml:space="preserve">     </t>
  </si>
  <si>
    <t>Nama Perusahaan</t>
  </si>
  <si>
    <t>ARYA USAHA TIRTA, CV</t>
  </si>
  <si>
    <t>Tahun</t>
  </si>
  <si>
    <t>DAFTAR AKUN</t>
  </si>
  <si>
    <t>Kode</t>
  </si>
  <si>
    <t>Nama Akun</t>
  </si>
  <si>
    <t>Pos</t>
  </si>
  <si>
    <t>Saldo Awal</t>
  </si>
  <si>
    <t>Akun</t>
  </si>
  <si>
    <t>Saldo</t>
  </si>
  <si>
    <t>Laporan</t>
  </si>
  <si>
    <t>Debet</t>
  </si>
  <si>
    <t>Kredit</t>
  </si>
  <si>
    <t>AKTIVA</t>
  </si>
  <si>
    <t>1-100-000</t>
  </si>
  <si>
    <t>AKTIVA LANCAR</t>
  </si>
  <si>
    <t>1-101-000</t>
  </si>
  <si>
    <t>Kas dan Bank</t>
  </si>
  <si>
    <t>Db</t>
  </si>
  <si>
    <t>NRC</t>
  </si>
  <si>
    <t>1-101-001</t>
  </si>
  <si>
    <t xml:space="preserve">   Petty Cash</t>
  </si>
  <si>
    <t>1-101-010</t>
  </si>
  <si>
    <t xml:space="preserve">   CIMB Niaga - Acc. No: 800171592300</t>
  </si>
  <si>
    <t>1-101-011</t>
  </si>
  <si>
    <t>Bank 2</t>
  </si>
  <si>
    <t>1-101-012</t>
  </si>
  <si>
    <t>Bank 3</t>
  </si>
  <si>
    <t>1-101-013</t>
  </si>
  <si>
    <t>BAnk 4</t>
  </si>
  <si>
    <t>1-101-100</t>
  </si>
  <si>
    <t>Bank Deposit</t>
  </si>
  <si>
    <t>1-101-101</t>
  </si>
  <si>
    <t>Others Deposit</t>
  </si>
  <si>
    <t>1-101-200</t>
  </si>
  <si>
    <t xml:space="preserve">   Cash In Transit</t>
  </si>
  <si>
    <t>1-102-000</t>
  </si>
  <si>
    <t>Account Receivable</t>
  </si>
  <si>
    <t>1-102-001</t>
  </si>
  <si>
    <t>Receivable - Trade</t>
  </si>
  <si>
    <t>1-102-002</t>
  </si>
  <si>
    <t>Employee Receivable</t>
  </si>
  <si>
    <t>1-102-003</t>
  </si>
  <si>
    <t>Prepayment / Uang Muka</t>
  </si>
  <si>
    <t>1-102-004</t>
  </si>
  <si>
    <t>Other Receivable</t>
  </si>
  <si>
    <t>1-103-000</t>
  </si>
  <si>
    <t>Persediaan</t>
  </si>
  <si>
    <t>1-104-000</t>
  </si>
  <si>
    <t>Shareholder's - Receivable</t>
  </si>
  <si>
    <t>1-105-000</t>
  </si>
  <si>
    <t>Due To/From Subsidiary/Affiliate Company</t>
  </si>
  <si>
    <t>1-105-001</t>
  </si>
  <si>
    <t>Jaya Impian Abadi PT</t>
  </si>
  <si>
    <t>1-105-002</t>
  </si>
  <si>
    <t>Citra Perkasa CV</t>
  </si>
  <si>
    <t>1-106-000</t>
  </si>
  <si>
    <t>Prepaid Expenses</t>
  </si>
  <si>
    <t>1-106-001</t>
  </si>
  <si>
    <t xml:space="preserve">   Work In Progress</t>
  </si>
  <si>
    <t>1-106-010</t>
  </si>
  <si>
    <t xml:space="preserve">   Prepaid Insurance</t>
  </si>
  <si>
    <t>1-106-011</t>
  </si>
  <si>
    <t xml:space="preserve">   Prepaid Office Rental</t>
  </si>
  <si>
    <t>1-106-099</t>
  </si>
  <si>
    <t xml:space="preserve">   Prepaid - Others</t>
  </si>
  <si>
    <t>1-107-000</t>
  </si>
  <si>
    <t>Prepaid Taxes</t>
  </si>
  <si>
    <t>1-107-001</t>
  </si>
  <si>
    <t xml:space="preserve">   Prepaid PPh 22</t>
  </si>
  <si>
    <t>1-107-002</t>
  </si>
  <si>
    <t xml:space="preserve">   Prepaid PPh 23</t>
  </si>
  <si>
    <t>1-107-003</t>
  </si>
  <si>
    <t xml:space="preserve">   Prepaid PPh 25</t>
  </si>
  <si>
    <t>1-108-000</t>
  </si>
  <si>
    <t>Value Added Tax</t>
  </si>
  <si>
    <t>1-108-001</t>
  </si>
  <si>
    <t xml:space="preserve">   Input</t>
  </si>
  <si>
    <t>1-108-010</t>
  </si>
  <si>
    <t xml:space="preserve">   Output</t>
  </si>
  <si>
    <t>1-109-000</t>
  </si>
  <si>
    <t>Investment</t>
  </si>
  <si>
    <t>1-10999</t>
  </si>
  <si>
    <t>Mekari Pay Escrow Account</t>
  </si>
  <si>
    <t>1-120-000</t>
  </si>
  <si>
    <t>Fixed Assets</t>
  </si>
  <si>
    <t>1-120-001</t>
  </si>
  <si>
    <t xml:space="preserve">   Building</t>
  </si>
  <si>
    <t>1-120-002</t>
  </si>
  <si>
    <t xml:space="preserve">   Building Improvement</t>
  </si>
  <si>
    <t>1-120-003</t>
  </si>
  <si>
    <t xml:space="preserve">   Motor Vehicles</t>
  </si>
  <si>
    <t>1-120-004</t>
  </si>
  <si>
    <t xml:space="preserve">   Office Furniture &amp; Equipment</t>
  </si>
  <si>
    <t>1-120-005</t>
  </si>
  <si>
    <t>1-120-101</t>
  </si>
  <si>
    <t>Acc. Depreciation - Land &amp; Building</t>
  </si>
  <si>
    <t>1-120-102</t>
  </si>
  <si>
    <t>Acc. Depreciation - Building Improvement</t>
  </si>
  <si>
    <t>1-120-103</t>
  </si>
  <si>
    <t>Acc. Depreciation - Motor Vehicles</t>
  </si>
  <si>
    <t>1-120-104</t>
  </si>
  <si>
    <t>Acc. Depreciation - Office Furniture &amp; Equipment</t>
  </si>
  <si>
    <t>1-120-105</t>
  </si>
  <si>
    <t>1-120-999</t>
  </si>
  <si>
    <t>Other Asset</t>
  </si>
  <si>
    <t>2-130-000</t>
  </si>
  <si>
    <t>Account Payable</t>
  </si>
  <si>
    <t>Kr</t>
  </si>
  <si>
    <t>2-130-001</t>
  </si>
  <si>
    <t xml:space="preserve">   Account Payable - Trade</t>
  </si>
  <si>
    <t>2-140-000</t>
  </si>
  <si>
    <t>Other Payable</t>
  </si>
  <si>
    <t>2-140-001</t>
  </si>
  <si>
    <t xml:space="preserve">   Salary Payable</t>
  </si>
  <si>
    <t>2-140-010</t>
  </si>
  <si>
    <t xml:space="preserve">   BPJS Payable</t>
  </si>
  <si>
    <t>2-140-020</t>
  </si>
  <si>
    <t xml:space="preserve">   Accrued Expenses - General</t>
  </si>
  <si>
    <t>2-140-021</t>
  </si>
  <si>
    <t xml:space="preserve">   Accrued Expenses - Project</t>
  </si>
  <si>
    <t>2-140-030</t>
  </si>
  <si>
    <t xml:space="preserve">   Tax Payable - PPh Ps 21/26</t>
  </si>
  <si>
    <t>2-140-031</t>
  </si>
  <si>
    <t xml:space="preserve">   Tax Payable - PPh Ps 23</t>
  </si>
  <si>
    <t>2-140-032</t>
  </si>
  <si>
    <t xml:space="preserve">   Tax Payable - PPh Ps 29</t>
  </si>
  <si>
    <t>2-140-033</t>
  </si>
  <si>
    <t xml:space="preserve">   Tax Payable - PPh Ps 4 (2)</t>
  </si>
  <si>
    <t>2-140-040</t>
  </si>
  <si>
    <t xml:space="preserve">   Dividend Payable</t>
  </si>
  <si>
    <t>2-140-050</t>
  </si>
  <si>
    <t xml:space="preserve">   Interest Payable</t>
  </si>
  <si>
    <t>2-140-099</t>
  </si>
  <si>
    <t xml:space="preserve">   Others Payable</t>
  </si>
  <si>
    <t>2-150-000</t>
  </si>
  <si>
    <t>Shareholder's Payable</t>
  </si>
  <si>
    <t>2-151-000</t>
  </si>
  <si>
    <t>Advance Payment/Accrued Income</t>
  </si>
  <si>
    <t>2-151-001</t>
  </si>
  <si>
    <t xml:space="preserve">   Advance Payment from Client</t>
  </si>
  <si>
    <t>2-151-002</t>
  </si>
  <si>
    <t xml:space="preserve">   Overpayment from Client</t>
  </si>
  <si>
    <t>2-151-003</t>
  </si>
  <si>
    <t xml:space="preserve">   Doubtful Payable</t>
  </si>
  <si>
    <t>2-160-000</t>
  </si>
  <si>
    <t>Third Party Loan</t>
  </si>
  <si>
    <t>2-170-000</t>
  </si>
  <si>
    <t>Bank &amp; Financial Institution Loan</t>
  </si>
  <si>
    <t>2-170-001</t>
  </si>
  <si>
    <t>Bank BRI</t>
  </si>
  <si>
    <t>2-170-002</t>
  </si>
  <si>
    <t>2-170-003</t>
  </si>
  <si>
    <t>Fin. Institution 1</t>
  </si>
  <si>
    <t>2-170-004</t>
  </si>
  <si>
    <t>Fin. Institution 2</t>
  </si>
  <si>
    <t>2-170-005</t>
  </si>
  <si>
    <t>Hutang Belum Ditagih</t>
  </si>
  <si>
    <t>2-170-006</t>
  </si>
  <si>
    <t>PPN Keluaran</t>
  </si>
  <si>
    <t>3-100-000</t>
  </si>
  <si>
    <t>Equities &amp; Retained Earnings</t>
  </si>
  <si>
    <t>3-101-000</t>
  </si>
  <si>
    <t>Shareholdership</t>
  </si>
  <si>
    <t>3-101-001</t>
  </si>
  <si>
    <t xml:space="preserve">   Paid-up Capital</t>
  </si>
  <si>
    <t>3-102-000</t>
  </si>
  <si>
    <t>Retained Earnings</t>
  </si>
  <si>
    <t>3-102-001</t>
  </si>
  <si>
    <t xml:space="preserve">   Accumulated Profit/(Loss)</t>
  </si>
  <si>
    <t>3-102-002</t>
  </si>
  <si>
    <t xml:space="preserve">   Prior Year's Adjustment</t>
  </si>
  <si>
    <t>3-102-003</t>
  </si>
  <si>
    <t xml:space="preserve">   Current Year Profit/(Loss)</t>
  </si>
  <si>
    <t>3-102-004</t>
  </si>
  <si>
    <t>Ekuitas Lainnya</t>
  </si>
  <si>
    <t>LR</t>
  </si>
  <si>
    <t>4-100-000</t>
  </si>
  <si>
    <t>Total Revenue</t>
  </si>
  <si>
    <t>4-101-000</t>
  </si>
  <si>
    <t>Total Event Management Services Income</t>
  </si>
  <si>
    <t>4-101-001</t>
  </si>
  <si>
    <t>Pendapatan Usaha</t>
  </si>
  <si>
    <t>4-101-002</t>
  </si>
  <si>
    <t>Pendapatan ....</t>
  </si>
  <si>
    <t>4-101-003</t>
  </si>
  <si>
    <t>4-101-004</t>
  </si>
  <si>
    <t>4-101-005</t>
  </si>
  <si>
    <t>4-101-006</t>
  </si>
  <si>
    <t>4-101-007</t>
  </si>
  <si>
    <t>4-101-008</t>
  </si>
  <si>
    <t>4-101-020</t>
  </si>
  <si>
    <t>4-101-100</t>
  </si>
  <si>
    <t xml:space="preserve">   Agency Service Fee</t>
  </si>
  <si>
    <t>4-102-000</t>
  </si>
  <si>
    <t>Total Exhibition, Conference &amp; Sponsorship Income</t>
  </si>
  <si>
    <t>4-102-001</t>
  </si>
  <si>
    <t xml:space="preserve">   Exhibition Revenue</t>
  </si>
  <si>
    <t>4-102-002</t>
  </si>
  <si>
    <t xml:space="preserve">   Conference Revenue</t>
  </si>
  <si>
    <t>4-102-003</t>
  </si>
  <si>
    <t xml:space="preserve">   Sponsorship Revenue</t>
  </si>
  <si>
    <t>4-103-000</t>
  </si>
  <si>
    <t>Total Other Income</t>
  </si>
  <si>
    <t>4-103-001</t>
  </si>
  <si>
    <t xml:space="preserve">   Additional Power</t>
  </si>
  <si>
    <t>4-103-002</t>
  </si>
  <si>
    <t xml:space="preserve">   Additional Furniture</t>
  </si>
  <si>
    <t>4-103-003</t>
  </si>
  <si>
    <t xml:space="preserve">   Additional Equipment</t>
  </si>
  <si>
    <t>4-103-004</t>
  </si>
  <si>
    <t xml:space="preserve">   Entrance Ticket</t>
  </si>
  <si>
    <t>4-103-100</t>
  </si>
  <si>
    <t xml:space="preserve">   Others</t>
  </si>
  <si>
    <t>4-106-000</t>
  </si>
  <si>
    <t>Discount/Sales Return &amp; Commissions</t>
  </si>
  <si>
    <t>4-106-001</t>
  </si>
  <si>
    <t xml:space="preserve">   Sales Discount</t>
  </si>
  <si>
    <t>4-106-002</t>
  </si>
  <si>
    <t xml:space="preserve">   Sales Return &amp; Allowance</t>
  </si>
  <si>
    <t>4-106-003</t>
  </si>
  <si>
    <t xml:space="preserve">   Sales Commisions - Agent</t>
  </si>
  <si>
    <t>4-106-004</t>
  </si>
  <si>
    <t xml:space="preserve">   Sales Commisions - Staff</t>
  </si>
  <si>
    <t>4-402-001</t>
  </si>
  <si>
    <t>Pendapatan Belum Ditagih</t>
  </si>
  <si>
    <t>5-100-000</t>
  </si>
  <si>
    <t>5-101-000</t>
  </si>
  <si>
    <t>5-101-001</t>
  </si>
  <si>
    <t>5-101-002</t>
  </si>
  <si>
    <t>5-101-003</t>
  </si>
  <si>
    <t>5-101-004</t>
  </si>
  <si>
    <t>5-101-005</t>
  </si>
  <si>
    <t>5-101-006</t>
  </si>
  <si>
    <t>5-111-000</t>
  </si>
  <si>
    <t>Total Exhibition &amp; Conference Cost</t>
  </si>
  <si>
    <t>5-111-001</t>
  </si>
  <si>
    <t xml:space="preserve">   Space Rental - Exhibition</t>
  </si>
  <si>
    <t>5-111-002</t>
  </si>
  <si>
    <t xml:space="preserve">   Shell Scheme Rental - Exhibition</t>
  </si>
  <si>
    <t>5-111-003</t>
  </si>
  <si>
    <t xml:space="preserve">   Conference Cost</t>
  </si>
  <si>
    <t>5-111-004</t>
  </si>
  <si>
    <t xml:space="preserve">   Man Power Cost - Exhibiton</t>
  </si>
  <si>
    <t>5-111-005</t>
  </si>
  <si>
    <t xml:space="preserve">   Sponsorship Cost</t>
  </si>
  <si>
    <t>5-111-006</t>
  </si>
  <si>
    <t xml:space="preserve">   Other Operating Cost - Exhibition</t>
  </si>
  <si>
    <t>5-111-007</t>
  </si>
  <si>
    <t>Pengiriman &amp; Pengangkutan</t>
  </si>
  <si>
    <t>5-111-008</t>
  </si>
  <si>
    <t>Biaya Produksi</t>
  </si>
  <si>
    <t>6-100-000</t>
  </si>
  <si>
    <t>Office Overhead</t>
  </si>
  <si>
    <t>6-101-000</t>
  </si>
  <si>
    <t>Staff Cost</t>
  </si>
  <si>
    <t>6-101-001</t>
  </si>
  <si>
    <t xml:space="preserve">   Salary &amp; Allowance</t>
  </si>
  <si>
    <t>6-101-002</t>
  </si>
  <si>
    <t xml:space="preserve">   13th Month Salary</t>
  </si>
  <si>
    <t>6-101-003</t>
  </si>
  <si>
    <t xml:space="preserve">   Bonus</t>
  </si>
  <si>
    <t>6-101-004</t>
  </si>
  <si>
    <t xml:space="preserve">   Overtime</t>
  </si>
  <si>
    <t>6-101-005</t>
  </si>
  <si>
    <t xml:space="preserve">   Medical Allowance</t>
  </si>
  <si>
    <t>6-101-006</t>
  </si>
  <si>
    <t xml:space="preserve">   BPJS - Pension</t>
  </si>
  <si>
    <t>6-101-007</t>
  </si>
  <si>
    <t xml:space="preserve">   BPJS - Health</t>
  </si>
  <si>
    <t>6-101-020</t>
  </si>
  <si>
    <t>6-101-031</t>
  </si>
  <si>
    <t xml:space="preserve">   Recruitmen</t>
  </si>
  <si>
    <t>6-101-032</t>
  </si>
  <si>
    <t xml:space="preserve">   Training &amp; Development</t>
  </si>
  <si>
    <t>6-101-033</t>
  </si>
  <si>
    <t xml:space="preserve">   Uniform</t>
  </si>
  <si>
    <t>6-101-034</t>
  </si>
  <si>
    <t xml:space="preserve">   Meals (Food &amp; Snack)</t>
  </si>
  <si>
    <t>6-101-035</t>
  </si>
  <si>
    <t xml:space="preserve">   Staff Party</t>
  </si>
  <si>
    <t>6-101-040</t>
  </si>
  <si>
    <t xml:space="preserve">   Retreat/Outing</t>
  </si>
  <si>
    <t>6-102-000</t>
  </si>
  <si>
    <t>Office Cost</t>
  </si>
  <si>
    <t>6-102-001</t>
  </si>
  <si>
    <t xml:space="preserve">   Office Rental</t>
  </si>
  <si>
    <t>6-102-002</t>
  </si>
  <si>
    <t xml:space="preserve">   Service Charge</t>
  </si>
  <si>
    <t>6-102-003</t>
  </si>
  <si>
    <t xml:space="preserve">   Building repair &amp; maintenance</t>
  </si>
  <si>
    <t>6-102-004</t>
  </si>
  <si>
    <t xml:space="preserve">   Office equipment repair &amp; maintenance</t>
  </si>
  <si>
    <t>6-102-005</t>
  </si>
  <si>
    <t xml:space="preserve">   Cleaning, garbage pickup &amp; security</t>
  </si>
  <si>
    <t>6-102-006</t>
  </si>
  <si>
    <t xml:space="preserve">   Electricity &amp; Water</t>
  </si>
  <si>
    <t>6-102-011</t>
  </si>
  <si>
    <t xml:space="preserve">   Internet &amp; Telephone</t>
  </si>
  <si>
    <t>6-102-012</t>
  </si>
  <si>
    <t xml:space="preserve">   Postage, Courier &amp; Stamp Duty</t>
  </si>
  <si>
    <t>6-102-013</t>
  </si>
  <si>
    <t xml:space="preserve">   Office Supplies &amp; Printing</t>
  </si>
  <si>
    <t>6-102-021</t>
  </si>
  <si>
    <t xml:space="preserve">   Petrol,Tol, Parking &amp; repair/service</t>
  </si>
  <si>
    <t>6-102-022</t>
  </si>
  <si>
    <t>6-102-023</t>
  </si>
  <si>
    <t xml:space="preserve">   Travel &amp; Accomodation</t>
  </si>
  <si>
    <t>6-102-024</t>
  </si>
  <si>
    <t xml:space="preserve">   Donation</t>
  </si>
  <si>
    <t>6-102-025</t>
  </si>
  <si>
    <t xml:space="preserve">   Insurance</t>
  </si>
  <si>
    <t>6-102-026</t>
  </si>
  <si>
    <t xml:space="preserve">   Entertaiment/Marketing</t>
  </si>
  <si>
    <t>6-102-027</t>
  </si>
  <si>
    <t xml:space="preserve">   Moving Expenses</t>
  </si>
  <si>
    <t>6-102-099</t>
  </si>
  <si>
    <t xml:space="preserve">   Miscellaneous Expenses</t>
  </si>
  <si>
    <t>6-103-000</t>
  </si>
  <si>
    <t>Professional &amp; Finance Cost</t>
  </si>
  <si>
    <t>6-103-001</t>
  </si>
  <si>
    <t xml:space="preserve">   Legal Expenses</t>
  </si>
  <si>
    <t>6-103-002</t>
  </si>
  <si>
    <t xml:space="preserve">   Tax / Business Consultancy</t>
  </si>
  <si>
    <t>6-103-003</t>
  </si>
  <si>
    <t xml:space="preserve">   Accounting Services/System</t>
  </si>
  <si>
    <t>6-103-004</t>
  </si>
  <si>
    <t xml:space="preserve">   Association Fee</t>
  </si>
  <si>
    <t>6-103-005</t>
  </si>
  <si>
    <t xml:space="preserve">   Debt collection fee</t>
  </si>
  <si>
    <t>6-103-006</t>
  </si>
  <si>
    <t xml:space="preserve">   Advertisement cost</t>
  </si>
  <si>
    <t>6-103-007</t>
  </si>
  <si>
    <t xml:space="preserve">   Bad Debt expenses</t>
  </si>
  <si>
    <t>6-201-000</t>
  </si>
  <si>
    <t>Depreciation &amp; Amortization</t>
  </si>
  <si>
    <t>6-201-001</t>
  </si>
  <si>
    <t xml:space="preserve">   Depr. Expenses - Builidng</t>
  </si>
  <si>
    <t>6-201-002</t>
  </si>
  <si>
    <t xml:space="preserve">   Depr. Expenses - Building Improvement</t>
  </si>
  <si>
    <t>6-201-003</t>
  </si>
  <si>
    <t xml:space="preserve">   Depr. Expenses - Motor Vehicles</t>
  </si>
  <si>
    <t>6-201-004</t>
  </si>
  <si>
    <t xml:space="preserve">   Depr. Expenses - Office Furniture</t>
  </si>
  <si>
    <t>6-201-005</t>
  </si>
  <si>
    <t xml:space="preserve">   Depr. Expenses - IT Equipment</t>
  </si>
  <si>
    <t>6-60216</t>
  </si>
  <si>
    <t>Pengeluaran Barang Rusak</t>
  </si>
  <si>
    <t>7-101-000</t>
  </si>
  <si>
    <t>Non operating Income</t>
  </si>
  <si>
    <t>7-101-001</t>
  </si>
  <si>
    <t xml:space="preserve">   Interest Income</t>
  </si>
  <si>
    <t>7-101-002</t>
  </si>
  <si>
    <t xml:space="preserve">   Profit From Forex</t>
  </si>
  <si>
    <t>7-101-003</t>
  </si>
  <si>
    <t xml:space="preserve">   Profit from disposal/sales of fixed assets</t>
  </si>
  <si>
    <t>7-70003</t>
  </si>
  <si>
    <t>Rounding</t>
  </si>
  <si>
    <t>7-70099</t>
  </si>
  <si>
    <t>Pendapatan Lain - lain</t>
  </si>
  <si>
    <t>8-101-000</t>
  </si>
  <si>
    <t>Non operating Expenses</t>
  </si>
  <si>
    <t>8-101-001</t>
  </si>
  <si>
    <t xml:space="preserve">   Bank Admin Charges</t>
  </si>
  <si>
    <t>8-101-002</t>
  </si>
  <si>
    <t xml:space="preserve">   Bank Provisional Cost</t>
  </si>
  <si>
    <t>8-101-003</t>
  </si>
  <si>
    <t xml:space="preserve">   Tax on interest earned</t>
  </si>
  <si>
    <t>8-101-004</t>
  </si>
  <si>
    <t xml:space="preserve">   Interest Expenses</t>
  </si>
  <si>
    <t>8-101-005</t>
  </si>
  <si>
    <t xml:space="preserve">   Loss from disposal of assets</t>
  </si>
  <si>
    <t>8-101-006</t>
  </si>
  <si>
    <t xml:space="preserve">   Loss from forex</t>
  </si>
  <si>
    <t>8-101-007</t>
  </si>
  <si>
    <t>Other Tax and Retribution</t>
  </si>
  <si>
    <t>8-80100</t>
  </si>
  <si>
    <t>Penyesuaian Persediaan</t>
  </si>
  <si>
    <t>9-101-000</t>
  </si>
  <si>
    <t>Corporate Income Tax</t>
  </si>
  <si>
    <t>9-101-001</t>
  </si>
  <si>
    <t xml:space="preserve">   Income Tax - PPh Ps 29</t>
  </si>
  <si>
    <t>9-102-000</t>
  </si>
  <si>
    <t>Dividend</t>
  </si>
  <si>
    <t>9-102-001</t>
  </si>
  <si>
    <t xml:space="preserve">   Dividend Expense</t>
  </si>
  <si>
    <t>Jumlah</t>
  </si>
  <si>
    <t>DAFTAR KODE PEMBANTU</t>
  </si>
  <si>
    <t>Piutang Dagang</t>
  </si>
  <si>
    <t>Status</t>
  </si>
  <si>
    <t>Piutang Lain-lain</t>
  </si>
  <si>
    <t>CT-001</t>
  </si>
  <si>
    <t>Jaya Impian Abadi</t>
  </si>
  <si>
    <t>Piutang</t>
  </si>
  <si>
    <t>CT-002</t>
  </si>
  <si>
    <t>Arya Usaha Tirta</t>
  </si>
  <si>
    <t>CT-003</t>
  </si>
  <si>
    <t>SH-001</t>
  </si>
  <si>
    <t>Jilmi Astina Anif</t>
  </si>
  <si>
    <t>SH-002</t>
  </si>
  <si>
    <t>Arief Yudo Wibowo</t>
  </si>
  <si>
    <t>SH-003</t>
  </si>
  <si>
    <t>Djulianis</t>
  </si>
  <si>
    <t>SH-004</t>
  </si>
  <si>
    <t>Yanita</t>
  </si>
  <si>
    <t>Hutang Dagang</t>
  </si>
  <si>
    <t>AP-001</t>
  </si>
  <si>
    <t>KMK BRI</t>
  </si>
  <si>
    <t>Hutang</t>
  </si>
  <si>
    <t>AP-002</t>
  </si>
  <si>
    <t>GIFTEE</t>
  </si>
  <si>
    <t>JURNAL UMUM</t>
  </si>
  <si>
    <t>Tanggal</t>
  </si>
  <si>
    <t>Bukti</t>
  </si>
  <si>
    <t>Keterangan Transaksi</t>
  </si>
  <si>
    <t>Bantu</t>
  </si>
  <si>
    <t>SH-008</t>
  </si>
  <si>
    <t>AP-003</t>
  </si>
  <si>
    <t>SH-006</t>
  </si>
  <si>
    <t>SH-007</t>
  </si>
  <si>
    <t>SH-009</t>
  </si>
  <si>
    <t>SH-005</t>
  </si>
  <si>
    <t>7600000001Oktober</t>
  </si>
  <si>
    <t>600000001Oktober</t>
  </si>
  <si>
    <t>0</t>
  </si>
  <si>
    <t>1600000001</t>
  </si>
  <si>
    <t>AP-004</t>
  </si>
  <si>
    <t>AP-005</t>
  </si>
  <si>
    <t>Bulan</t>
  </si>
  <si>
    <t>BUKU BESAR</t>
  </si>
  <si>
    <t>Kode Akun</t>
  </si>
  <si>
    <t xml:space="preserve"> Pos Saldo :</t>
  </si>
  <si>
    <t>Saldo Awal :</t>
  </si>
  <si>
    <t>No</t>
  </si>
  <si>
    <t>Keterangan</t>
  </si>
  <si>
    <t>NERACA LAJUR</t>
  </si>
  <si>
    <t>Neraca Saldo</t>
  </si>
  <si>
    <t>Laba Rugi</t>
  </si>
  <si>
    <t>Neraca</t>
  </si>
  <si>
    <t>Laba (Rugi) Bersih</t>
  </si>
  <si>
    <t>LABA RUGI</t>
  </si>
  <si>
    <t>Saldo Bulan</t>
  </si>
  <si>
    <t>S/d Bulan</t>
  </si>
  <si>
    <t>Lalu</t>
  </si>
  <si>
    <t>Jumlah Pendapatan</t>
  </si>
  <si>
    <t>Jumlah Harga Pokok Penjualan</t>
  </si>
  <si>
    <t>Jumlah Biaya</t>
  </si>
  <si>
    <t>Laba Bersih</t>
  </si>
  <si>
    <t>NERACA</t>
  </si>
  <si>
    <t>Akhir Bulan</t>
  </si>
  <si>
    <t>Jumlah Aktiva Lancar</t>
  </si>
  <si>
    <t>Jumlah Aktiva Tetap</t>
  </si>
  <si>
    <t>TOTAL AKTIVA</t>
  </si>
  <si>
    <t>Jumlah Kewajiban</t>
  </si>
  <si>
    <t>Jumlah Ekuitas</t>
  </si>
  <si>
    <t>TOTAL KEWAJIBAN &amp; EKUITAS</t>
  </si>
  <si>
    <t>BUKU BESAR PEMBANTU</t>
  </si>
  <si>
    <t>Kode Pembantu</t>
  </si>
  <si>
    <t>Status :</t>
  </si>
  <si>
    <t>Nama Relasi</t>
  </si>
  <si>
    <t>BALANCE SHEET</t>
  </si>
  <si>
    <t>For the period ended</t>
  </si>
  <si>
    <t>ASSET</t>
  </si>
  <si>
    <t>Current Asset</t>
  </si>
  <si>
    <t>Cash &amp; Bank</t>
  </si>
  <si>
    <t>Kas Operasional-BNI Uceng</t>
  </si>
  <si>
    <t>Kas Operasional-Subang</t>
  </si>
  <si>
    <t>Kas Operasional-Jakarta</t>
  </si>
  <si>
    <t>Bank</t>
  </si>
  <si>
    <t>Goods Inventory</t>
  </si>
  <si>
    <t>Inventory</t>
  </si>
  <si>
    <t>Total Current Asset</t>
  </si>
  <si>
    <t>Fixed Asset</t>
  </si>
  <si>
    <t>Total Fixed Asset</t>
  </si>
  <si>
    <t>TOTAL ASSET</t>
  </si>
  <si>
    <t>LIALIBILITIES</t>
  </si>
  <si>
    <t>Outstanding Payable</t>
  </si>
  <si>
    <t>VAT - Out</t>
  </si>
  <si>
    <t>TOTAL PAYABLE</t>
  </si>
  <si>
    <t>EQUITIES &amp; RETAINED EARNING</t>
  </si>
  <si>
    <t>Total Equities</t>
  </si>
  <si>
    <t>TOTAL LIABILITIES  &amp; EQUITIES</t>
  </si>
  <si>
    <t>Acknowledged by,</t>
  </si>
  <si>
    <t>President Director</t>
  </si>
  <si>
    <t>Jan</t>
  </si>
  <si>
    <t>Feb</t>
  </si>
  <si>
    <t>Mar</t>
  </si>
  <si>
    <t>Apr</t>
  </si>
  <si>
    <t>May</t>
  </si>
  <si>
    <t>Jun</t>
  </si>
  <si>
    <t>Jul</t>
  </si>
  <si>
    <t>Aug</t>
  </si>
  <si>
    <t>Sep</t>
  </si>
  <si>
    <t>Oct</t>
  </si>
  <si>
    <t>Nov</t>
  </si>
  <si>
    <t>Dec</t>
  </si>
  <si>
    <t>INCOME STATEMENT</t>
  </si>
  <si>
    <t>REVENUE</t>
  </si>
  <si>
    <t>Cost of Sales</t>
  </si>
  <si>
    <t>Total Cost Of Sales</t>
  </si>
  <si>
    <t>Operating Profit</t>
  </si>
  <si>
    <t>EXPENSES</t>
  </si>
  <si>
    <t>Disposable Goods</t>
  </si>
  <si>
    <t>Total Expenses</t>
  </si>
  <si>
    <t>OTHER INCOME AND EXPENSES</t>
  </si>
  <si>
    <t>Other Income</t>
  </si>
  <si>
    <t>Inventory Adjustment</t>
  </si>
  <si>
    <t>Total Other income and expenses</t>
  </si>
  <si>
    <t>Nett Profit / Loss Before Tax</t>
  </si>
  <si>
    <t>PPh</t>
  </si>
  <si>
    <t>Nett Profit / Loss</t>
  </si>
  <si>
    <t>January</t>
  </si>
  <si>
    <t>February</t>
  </si>
  <si>
    <t>March</t>
  </si>
  <si>
    <t>April</t>
  </si>
  <si>
    <t>June</t>
  </si>
  <si>
    <t>July</t>
  </si>
  <si>
    <t>August</t>
  </si>
  <si>
    <t>September</t>
  </si>
  <si>
    <t>October</t>
  </si>
  <si>
    <t>November</t>
  </si>
  <si>
    <t>December</t>
  </si>
  <si>
    <t>Up to Dec 2025</t>
  </si>
  <si>
    <t>OWNERS EQUITY</t>
  </si>
  <si>
    <t/>
  </si>
  <si>
    <t>Paid Up Capital</t>
  </si>
  <si>
    <t xml:space="preserve">    Modal Pemilik 2 - </t>
  </si>
  <si>
    <t>Beginning Balance</t>
  </si>
  <si>
    <t>Net Income</t>
  </si>
  <si>
    <t>Retained Earning</t>
  </si>
  <si>
    <t>Ending Balance on December 31</t>
  </si>
  <si>
    <t>Pembelian tab untuk cimaja</t>
  </si>
  <si>
    <t>Bayar Spaylater sept'2025 beli iware printer</t>
  </si>
  <si>
    <t>Total Sales Cost</t>
  </si>
  <si>
    <t>Total Sales Cost ASC</t>
  </si>
  <si>
    <t>Operational Cost</t>
  </si>
  <si>
    <t xml:space="preserve">   Licence &amp; Permit Cost </t>
  </si>
  <si>
    <t xml:space="preserve">   Product Purchase Cost </t>
  </si>
  <si>
    <t xml:space="preserve">   Other Operating Cost</t>
  </si>
  <si>
    <t>Tour &amp; Surfing Cost</t>
  </si>
  <si>
    <t>PPh - 21</t>
  </si>
  <si>
    <t xml:space="preserve">   Electronics &amp; IT Equipment</t>
  </si>
  <si>
    <t>Acc. Depreciation - Electronics &amp; IT Equipment</t>
  </si>
  <si>
    <t xml:space="preserve">   Meals &amp; Groceries</t>
  </si>
  <si>
    <t>?</t>
  </si>
  <si>
    <t>PPh Badan</t>
  </si>
  <si>
    <t>Transaction Cost</t>
  </si>
  <si>
    <t>From Booking</t>
  </si>
  <si>
    <t>Direct Sales</t>
  </si>
  <si>
    <t>Additional</t>
  </si>
  <si>
    <t>Koreksi</t>
  </si>
  <si>
    <t>@</t>
  </si>
  <si>
    <t>JAN</t>
  </si>
  <si>
    <t>FEB</t>
  </si>
  <si>
    <t>MAR</t>
  </si>
  <si>
    <t>APR</t>
  </si>
  <si>
    <t>MEI</t>
  </si>
  <si>
    <t>JUN</t>
  </si>
  <si>
    <t>JUL</t>
  </si>
  <si>
    <t>AGS</t>
  </si>
  <si>
    <t>SEP</t>
  </si>
  <si>
    <t>OKT</t>
  </si>
  <si>
    <t>NOV</t>
  </si>
  <si>
    <t>DES</t>
  </si>
  <si>
    <t xml:space="preserve"> </t>
  </si>
  <si>
    <t>DAFTAR AKTIVA TETAP DAN INVENTARIS</t>
  </si>
  <si>
    <t>Per :</t>
  </si>
  <si>
    <t>No.</t>
  </si>
  <si>
    <t>Kode Inventaris</t>
  </si>
  <si>
    <t>Nama Inventaris</t>
  </si>
  <si>
    <t>Perolehan</t>
  </si>
  <si>
    <t>Penyusutan</t>
  </si>
  <si>
    <t>Tanggal Akhir Penyusutan</t>
  </si>
  <si>
    <t>Freq. Peny.</t>
  </si>
  <si>
    <t>Unit</t>
  </si>
  <si>
    <t>Harga Satuan</t>
  </si>
  <si>
    <t>Harga Perolehan</t>
  </si>
  <si>
    <t>Umur</t>
  </si>
  <si>
    <t>Tarif</t>
  </si>
  <si>
    <t>Penyusutan Per Bulan</t>
  </si>
  <si>
    <t>*) penyusutan dihitung mulai bulan berikutnya setelah tanggal perolehan</t>
  </si>
  <si>
    <t>**) input di kolom hijau saja</t>
  </si>
  <si>
    <t>***) ubah tanggal laporan untuk melihat nilai akumulasi penyusutan dan nilai bukunya</t>
  </si>
  <si>
    <t>CV. ARYA SURF CAMP</t>
  </si>
  <si>
    <t>Other Equity</t>
  </si>
  <si>
    <t>Direktur</t>
  </si>
  <si>
    <t>Arya Usaha Tirta, CV</t>
  </si>
  <si>
    <t>Row Labels</t>
  </si>
  <si>
    <t>Grand Total</t>
  </si>
  <si>
    <t>Sum of Kredit</t>
  </si>
  <si>
    <t>INV-00196</t>
  </si>
  <si>
    <t>Paviliun Date 9-13 Jan</t>
  </si>
  <si>
    <t xml:space="preserve">Ms. Jana </t>
  </si>
  <si>
    <t>Guest Name</t>
  </si>
  <si>
    <t>Payment Received</t>
  </si>
  <si>
    <t>INV-001100</t>
  </si>
  <si>
    <t>Surfing Lesson</t>
  </si>
  <si>
    <t>Mr. Frank</t>
  </si>
  <si>
    <t>INV-001101</t>
  </si>
  <si>
    <t>Room 3</t>
  </si>
  <si>
    <t>Mr. Hoffman</t>
  </si>
  <si>
    <t>INV-001102</t>
  </si>
  <si>
    <t>Room 2</t>
  </si>
  <si>
    <t>Ms. Sonia</t>
  </si>
  <si>
    <t>INV-001104</t>
  </si>
  <si>
    <t>Bike Rent</t>
  </si>
  <si>
    <t>INV-001103</t>
  </si>
  <si>
    <t>Mr. Eik</t>
  </si>
  <si>
    <t>INV-001105</t>
  </si>
  <si>
    <t>INV-001106</t>
  </si>
  <si>
    <t>Room 1</t>
  </si>
  <si>
    <t>Mr. Robin</t>
  </si>
  <si>
    <t>INV-00115</t>
  </si>
  <si>
    <t>Room 4</t>
  </si>
  <si>
    <t>Mr. Yudha</t>
  </si>
  <si>
    <t>INV-00114</t>
  </si>
  <si>
    <t>INV-00124</t>
  </si>
  <si>
    <t>INV-00184</t>
  </si>
  <si>
    <t>Drop Of Cimaja</t>
  </si>
  <si>
    <t>Mr. Matt</t>
  </si>
  <si>
    <t>Mr. Goncalo</t>
  </si>
  <si>
    <t>Room 3, Room Ibu, Surfing Board &amp; Drop of Bandung</t>
  </si>
  <si>
    <t>INV-00113</t>
  </si>
  <si>
    <t>INV-00117</t>
  </si>
  <si>
    <t>INV-00118</t>
  </si>
  <si>
    <t>Mr. Polo</t>
  </si>
  <si>
    <t>Room 6</t>
  </si>
  <si>
    <t>Mr. Soeren</t>
  </si>
  <si>
    <t>Ibu Wintan</t>
  </si>
  <si>
    <t>Surfing Board &amp; Lesson</t>
  </si>
  <si>
    <t>Mr. Dominic</t>
  </si>
  <si>
    <t>( Fee sugi 250, makan sugi 50)</t>
  </si>
  <si>
    <t>Mr. Thijs Went</t>
  </si>
  <si>
    <t>Mr. Ardan Aji Kalimah</t>
  </si>
  <si>
    <t>INV-00135</t>
  </si>
  <si>
    <t>Mr. Albert</t>
  </si>
  <si>
    <t>Mr. Reno Adrian</t>
  </si>
  <si>
    <t>Anak sugi sunat 500; snack saung 100</t>
  </si>
  <si>
    <t>INV-00130</t>
  </si>
  <si>
    <t>Room 3 &amp; 4</t>
  </si>
  <si>
    <t>Ms. Amanda</t>
  </si>
  <si>
    <t>INV-00132</t>
  </si>
  <si>
    <t>Room 5</t>
  </si>
  <si>
    <t>INV-00131</t>
  </si>
  <si>
    <t>Room 1, 4 &amp; 5</t>
  </si>
  <si>
    <t>Pak Idim</t>
  </si>
  <si>
    <t>Ms. Sabrina</t>
  </si>
  <si>
    <t>INV-00193</t>
  </si>
  <si>
    <t>Mr. An Duc Ming Tan</t>
  </si>
  <si>
    <t>INV-00192</t>
  </si>
  <si>
    <t>Ms. Sarah Hesse</t>
  </si>
  <si>
    <t>INV-00190</t>
  </si>
  <si>
    <t>Room 3, Pick Up Jkt</t>
  </si>
  <si>
    <t>Mr. Kenneth</t>
  </si>
  <si>
    <t>Pak Arpan</t>
  </si>
  <si>
    <t>INV-00189</t>
  </si>
  <si>
    <t>INV-00186</t>
  </si>
  <si>
    <t>Ibu Lina Mulyati Negara</t>
  </si>
  <si>
    <t>INV-00185</t>
  </si>
  <si>
    <t>Eveline</t>
  </si>
  <si>
    <t>Mr. Hatoshi</t>
  </si>
  <si>
    <t>INV-00197</t>
  </si>
  <si>
    <t>Room Arya's</t>
  </si>
  <si>
    <t>Mr. Ting</t>
  </si>
  <si>
    <t>INV-00198</t>
  </si>
  <si>
    <t>Ms. Gracia Mariam</t>
  </si>
  <si>
    <t>INV-00199</t>
  </si>
  <si>
    <t>Room Arya's (extend) &amp; Surfing Lesson</t>
  </si>
  <si>
    <t>Room Arya's &amp; Surfing Lesson</t>
  </si>
  <si>
    <t>An Susanti Lien</t>
  </si>
  <si>
    <t>Mr. Manuel</t>
  </si>
  <si>
    <t>Surfing Lesson incl photo vidio</t>
  </si>
  <si>
    <t>Mr. Tada Yoshi</t>
  </si>
  <si>
    <t>Mr. Fatih</t>
  </si>
  <si>
    <t>Meals</t>
  </si>
  <si>
    <t>Ms. Patricia</t>
  </si>
  <si>
    <t>INV-001111</t>
  </si>
  <si>
    <t>Pick up Cimaja-Sukabumi, Meals</t>
  </si>
  <si>
    <t>INV-001110</t>
  </si>
  <si>
    <t>INV-011012</t>
  </si>
  <si>
    <t>Mr. Lorris</t>
  </si>
  <si>
    <t>INV-01109</t>
  </si>
  <si>
    <t>Surf &amp; Adventure Package</t>
  </si>
  <si>
    <t>Ms Isis Eva Sophia</t>
  </si>
  <si>
    <t>INV-011014</t>
  </si>
  <si>
    <t>Mr. Lucas</t>
  </si>
  <si>
    <t>INV-011018</t>
  </si>
  <si>
    <t>Room Paviliun</t>
  </si>
  <si>
    <t>Reza Rizaldi</t>
  </si>
  <si>
    <t>Ms. Nachy</t>
  </si>
  <si>
    <t>3D2N Surf Package</t>
  </si>
  <si>
    <t>INV-011021</t>
  </si>
  <si>
    <t>INV-011016</t>
  </si>
  <si>
    <t>INV-011019</t>
  </si>
  <si>
    <t>Henning Bauch</t>
  </si>
  <si>
    <t>INV-001107</t>
  </si>
  <si>
    <t>INV-011020</t>
  </si>
  <si>
    <t>Room 2, Scooter</t>
  </si>
  <si>
    <t>Mr. Garcia</t>
  </si>
  <si>
    <t>INV-01101e</t>
  </si>
  <si>
    <t>Surfing Board</t>
  </si>
  <si>
    <t>Mr. Nick</t>
  </si>
  <si>
    <t>Ms. Rebeca</t>
  </si>
  <si>
    <t>Room Paviliun &amp; Room 1</t>
  </si>
  <si>
    <t>INV-011023</t>
  </si>
  <si>
    <t>Sales Januari 2026</t>
  </si>
  <si>
    <t>Sales</t>
  </si>
  <si>
    <t>Sales Februari 2026</t>
  </si>
  <si>
    <t>Sales Juni 2026</t>
  </si>
  <si>
    <t>Sales Juli 2026</t>
  </si>
  <si>
    <t>Sales Maret 2026</t>
  </si>
  <si>
    <t>Biaya Layanan pembayaran</t>
  </si>
  <si>
    <t>Biaya Reservasi</t>
  </si>
  <si>
    <t xml:space="preserve">Biaya PPN </t>
  </si>
  <si>
    <t>Sales from Booking.com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</si>
</sst>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 #,##0_-;_-* &quot;-&quot;_-;_-@_-"/>
    <numFmt numFmtId="43" formatCode="_-* #,##0.00_-;\-* #,##0.00_-;_-* &quot;-&quot;??_-;_-@_-"/>
    <numFmt numFmtId="164" formatCode="_(* #,##0_);_(* \(#,##0\);_(* &quot;-&quot;_);_(@_)"/>
    <numFmt numFmtId="165" formatCode="_(* #,##0.00_);_(* \(#,##0.00\);_(* &quot;-&quot;??_);_(@_)"/>
    <numFmt numFmtId="166" formatCode="mmmm"/>
    <numFmt numFmtId="167" formatCode="_(* #,##0_);_(* \(#,##0\);_(* &quot;-&quot;??_);_(@_)"/>
    <numFmt numFmtId="168" formatCode="_-* #,##0_-;\-* #,##0_-;_-* &quot;-&quot;??_-;_-@_-"/>
    <numFmt numFmtId="169" formatCode="dd\-mm\-yy"/>
    <numFmt numFmtId="170" formatCode="0\ &quot;Bulan&quot;"/>
    <numFmt numFmtId="171" formatCode="dd/mmm/yyyy"/>
  </numFmts>
  <fonts count="40" x14ac:knownFonts="1">
    <font>
      <sz val="10"/>
      <name val="Arial"/>
      <charset val="178"/>
    </font>
    <font>
      <sz val="11"/>
      <color theme="1"/>
      <name val="Calibri"/>
      <family val="2"/>
      <scheme val="minor"/>
    </font>
    <font>
      <sz val="12"/>
      <color theme="1"/>
      <name val="Arial Narrow"/>
      <family val="2"/>
    </font>
    <font>
      <b/>
      <sz val="12"/>
      <color theme="1"/>
      <name val="Arial Narrow"/>
      <family val="2"/>
    </font>
    <font>
      <b/>
      <i/>
      <sz val="12"/>
      <color theme="1"/>
      <name val="Arial Narrow"/>
      <family val="2"/>
    </font>
    <font>
      <b/>
      <sz val="10"/>
      <name val="Arial Narrow"/>
      <family val="2"/>
    </font>
    <font>
      <b/>
      <i/>
      <sz val="10"/>
      <name val="Arial Narrow"/>
      <family val="2"/>
    </font>
    <font>
      <sz val="10"/>
      <name val="Arial Narrow"/>
      <family val="2"/>
    </font>
    <font>
      <sz val="11"/>
      <color theme="1"/>
      <name val="Arial Narrow"/>
      <family val="2"/>
    </font>
    <font>
      <b/>
      <sz val="11"/>
      <color theme="1"/>
      <name val="Arial Narrow"/>
      <family val="2"/>
    </font>
    <font>
      <i/>
      <sz val="11"/>
      <color theme="1"/>
      <name val="Arial Narrow"/>
      <family val="2"/>
    </font>
    <font>
      <sz val="10"/>
      <color theme="1"/>
      <name val="Arial Narrow"/>
      <family val="2"/>
    </font>
    <font>
      <b/>
      <sz val="11"/>
      <name val="Arial Narrow"/>
      <family val="2"/>
    </font>
    <font>
      <b/>
      <sz val="11"/>
      <color rgb="FFFF0000"/>
      <name val="Arial Narrow"/>
      <family val="2"/>
    </font>
    <font>
      <sz val="10"/>
      <name val="Arial"/>
      <family val="2"/>
    </font>
    <font>
      <b/>
      <sz val="12"/>
      <name val="Arial"/>
      <family val="2"/>
    </font>
    <font>
      <b/>
      <sz val="12"/>
      <color indexed="12"/>
      <name val="Arial"/>
      <family val="2"/>
    </font>
    <font>
      <b/>
      <sz val="10"/>
      <name val="Arial"/>
      <family val="2"/>
    </font>
    <font>
      <b/>
      <sz val="10"/>
      <color indexed="9"/>
      <name val="Arial"/>
      <family val="2"/>
    </font>
    <font>
      <sz val="10"/>
      <color indexed="9"/>
      <name val="Arial"/>
      <family val="2"/>
    </font>
    <font>
      <b/>
      <i/>
      <sz val="10"/>
      <name val="Arial"/>
      <family val="2"/>
    </font>
    <font>
      <b/>
      <sz val="9.5"/>
      <name val="Arial"/>
      <family val="2"/>
    </font>
    <font>
      <sz val="9.5"/>
      <name val="Arial"/>
      <family val="2"/>
    </font>
    <font>
      <sz val="12"/>
      <name val="Arial"/>
      <family val="2"/>
    </font>
    <font>
      <b/>
      <sz val="10"/>
      <color indexed="58"/>
      <name val="Arial"/>
      <family val="2"/>
    </font>
    <font>
      <sz val="11"/>
      <color theme="1"/>
      <name val="Calibri"/>
      <family val="2"/>
      <scheme val="minor"/>
    </font>
    <font>
      <sz val="11"/>
      <color theme="1"/>
      <name val="Calibri"/>
      <family val="2"/>
      <scheme val="minor"/>
    </font>
    <font>
      <sz val="11"/>
      <name val="Arial"/>
      <family val="2"/>
    </font>
    <font>
      <b/>
      <sz val="11"/>
      <color theme="0"/>
      <name val="Arial Narrow"/>
      <family val="2"/>
    </font>
    <font>
      <sz val="11"/>
      <color rgb="FFFF0000"/>
      <name val="Arial Narrow"/>
      <family val="2"/>
    </font>
    <font>
      <b/>
      <i/>
      <sz val="11"/>
      <color rgb="FF938953"/>
      <name val="Arial Narrow"/>
      <family val="2"/>
    </font>
    <font>
      <sz val="16"/>
      <color theme="1"/>
      <name val="Arial Narrow"/>
      <family val="2"/>
    </font>
    <font>
      <b/>
      <sz val="16"/>
      <color theme="1"/>
      <name val="Arial Narrow"/>
      <family val="2"/>
    </font>
    <font>
      <sz val="11"/>
      <name val="Arial Narrow"/>
      <family val="2"/>
    </font>
    <font>
      <b/>
      <sz val="14"/>
      <color theme="1"/>
      <name val="Arial Narrow"/>
      <family val="2"/>
    </font>
    <font>
      <b/>
      <sz val="14"/>
      <color rgb="FFFFFFFF"/>
      <name val="Arial Narrow"/>
      <family val="2"/>
    </font>
    <font>
      <b/>
      <sz val="14"/>
      <color theme="0"/>
      <name val="Arial Narrow"/>
      <family val="2"/>
    </font>
    <font>
      <b/>
      <sz val="10"/>
      <color theme="1"/>
      <name val="Arial Narrow"/>
      <family val="2"/>
    </font>
    <font>
      <b/>
      <i/>
      <sz val="11"/>
      <color rgb="FFFF0000"/>
      <name val="Arial Narrow"/>
      <family val="2"/>
    </font>
    <font>
      <sz val="8"/>
      <name val="Arial"/>
      <charset val="178"/>
    </font>
  </fonts>
  <fills count="18">
    <fill>
      <patternFill patternType="none"/>
    </fill>
    <fill>
      <patternFill patternType="gray125"/>
    </fill>
    <fill>
      <patternFill patternType="solid">
        <fgColor theme="0" tint="-0.14996795556505021"/>
        <bgColor indexed="64"/>
      </patternFill>
    </fill>
    <fill>
      <patternFill patternType="solid">
        <fgColor indexed="62"/>
        <bgColor indexed="26"/>
      </patternFill>
    </fill>
    <fill>
      <patternFill patternType="solid">
        <fgColor indexed="62"/>
        <bgColor indexed="64"/>
      </patternFill>
    </fill>
    <fill>
      <patternFill patternType="solid">
        <fgColor indexed="22"/>
        <bgColor indexed="64"/>
      </patternFill>
    </fill>
    <fill>
      <patternFill patternType="solid">
        <fgColor indexed="41"/>
        <bgColor indexed="13"/>
      </patternFill>
    </fill>
    <fill>
      <patternFill patternType="solid">
        <fgColor indexed="41"/>
        <bgColor indexed="64"/>
      </patternFill>
    </fill>
    <fill>
      <patternFill patternType="solid">
        <fgColor indexed="9"/>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indexed="64"/>
      </patternFill>
    </fill>
    <fill>
      <patternFill patternType="solid">
        <fgColor rgb="FF3F3F3F"/>
        <bgColor rgb="FF3F3F3F"/>
      </patternFill>
    </fill>
    <fill>
      <patternFill patternType="solid">
        <fgColor rgb="FF7F7F7F"/>
        <bgColor rgb="FF7F7F7F"/>
      </patternFill>
    </fill>
    <fill>
      <patternFill patternType="solid">
        <fgColor rgb="FF548DD4"/>
        <bgColor rgb="FF548DD4"/>
      </patternFill>
    </fill>
    <fill>
      <patternFill patternType="solid">
        <fgColor rgb="FF00B050"/>
        <bgColor rgb="FF00B050"/>
      </patternFill>
    </fill>
    <fill>
      <patternFill patternType="solid">
        <fgColor rgb="FF595959"/>
        <bgColor rgb="FF595959"/>
      </patternFill>
    </fill>
    <fill>
      <patternFill patternType="solid">
        <fgColor rgb="FFF2F2F2"/>
        <bgColor rgb="FFF2F2F2"/>
      </patternFill>
    </fill>
  </fills>
  <borders count="65">
    <border>
      <left/>
      <right/>
      <top/>
      <bottom/>
      <diagonal/>
    </border>
    <border>
      <left/>
      <right/>
      <top/>
      <bottom style="thin">
        <color auto="1"/>
      </bottom>
      <diagonal/>
    </border>
    <border>
      <left/>
      <right/>
      <top style="thin">
        <color auto="1"/>
      </top>
      <bottom style="double">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2"/>
      </left>
      <right style="thin">
        <color indexed="9"/>
      </right>
      <top style="thin">
        <color indexed="62"/>
      </top>
      <bottom/>
      <diagonal/>
    </border>
    <border>
      <left style="thin">
        <color indexed="9"/>
      </left>
      <right style="thin">
        <color indexed="9"/>
      </right>
      <top style="thin">
        <color indexed="62"/>
      </top>
      <bottom/>
      <diagonal/>
    </border>
    <border>
      <left style="thin">
        <color indexed="9"/>
      </left>
      <right style="thin">
        <color indexed="62"/>
      </right>
      <top style="thin">
        <color indexed="62"/>
      </top>
      <bottom/>
      <diagonal/>
    </border>
    <border>
      <left style="thin">
        <color indexed="62"/>
      </left>
      <right style="thin">
        <color indexed="9"/>
      </right>
      <top/>
      <bottom style="thin">
        <color indexed="62"/>
      </bottom>
      <diagonal/>
    </border>
    <border>
      <left style="thin">
        <color indexed="9"/>
      </left>
      <right style="thin">
        <color indexed="9"/>
      </right>
      <top/>
      <bottom style="thin">
        <color indexed="62"/>
      </bottom>
      <diagonal/>
    </border>
    <border>
      <left style="thin">
        <color indexed="9"/>
      </left>
      <right style="thin">
        <color indexed="62"/>
      </right>
      <top/>
      <bottom style="thin">
        <color indexed="62"/>
      </bottom>
      <diagonal/>
    </border>
    <border>
      <left style="thin">
        <color auto="1"/>
      </left>
      <right style="thin">
        <color auto="1"/>
      </right>
      <top/>
      <bottom style="thin">
        <color auto="1"/>
      </bottom>
      <diagonal/>
    </border>
    <border>
      <left style="thin">
        <color indexed="9"/>
      </left>
      <right style="thin">
        <color indexed="18"/>
      </right>
      <top style="thin">
        <color indexed="62"/>
      </top>
      <bottom/>
      <diagonal/>
    </border>
    <border>
      <left style="thin">
        <color indexed="9"/>
      </left>
      <right style="thin">
        <color indexed="18"/>
      </right>
      <top/>
      <bottom style="thin">
        <color indexed="62"/>
      </bottom>
      <diagonal/>
    </border>
    <border>
      <left style="thin">
        <color auto="1"/>
      </left>
      <right style="thin">
        <color auto="1"/>
      </right>
      <top/>
      <bottom/>
      <diagonal/>
    </border>
    <border>
      <left style="thin">
        <color indexed="9"/>
      </left>
      <right style="thin">
        <color indexed="9"/>
      </right>
      <top style="thin">
        <color indexed="62"/>
      </top>
      <bottom style="thin">
        <color indexed="9"/>
      </bottom>
      <diagonal/>
    </border>
    <border>
      <left style="thin">
        <color indexed="9"/>
      </left>
      <right style="thin">
        <color indexed="62"/>
      </right>
      <top style="thin">
        <color indexed="62"/>
      </top>
      <bottom style="thin">
        <color indexed="9"/>
      </bottom>
      <diagonal/>
    </border>
    <border>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indexed="49"/>
      </left>
      <right style="thin">
        <color indexed="49"/>
      </right>
      <top style="thin">
        <color indexed="49"/>
      </top>
      <bottom style="thin">
        <color indexed="49"/>
      </bottom>
      <diagonal/>
    </border>
    <border>
      <left style="thin">
        <color indexed="62"/>
      </left>
      <right/>
      <top style="thin">
        <color indexed="62"/>
      </top>
      <bottom/>
      <diagonal/>
    </border>
    <border>
      <left style="thin">
        <color indexed="62"/>
      </left>
      <right/>
      <top/>
      <bottom style="thin">
        <color indexed="62"/>
      </bottom>
      <diagonal/>
    </border>
    <border>
      <left style="medium">
        <color auto="1"/>
      </left>
      <right/>
      <top style="thin">
        <color auto="1"/>
      </top>
      <bottom style="thin">
        <color auto="1"/>
      </bottom>
      <diagonal/>
    </border>
    <border>
      <left style="medium">
        <color auto="1"/>
      </left>
      <right/>
      <top/>
      <bottom style="hair">
        <color auto="1"/>
      </bottom>
      <diagonal/>
    </border>
    <border>
      <left style="thin">
        <color indexed="62"/>
      </left>
      <right style="thin">
        <color indexed="9"/>
      </right>
      <top style="thin">
        <color indexed="62"/>
      </top>
      <bottom style="thin">
        <color indexed="62"/>
      </bottom>
      <diagonal/>
    </border>
    <border>
      <left style="thin">
        <color indexed="9"/>
      </left>
      <right style="thin">
        <color indexed="9"/>
      </right>
      <top style="thin">
        <color indexed="62"/>
      </top>
      <bottom style="thin">
        <color indexed="62"/>
      </bottom>
      <diagonal/>
    </border>
    <border>
      <left style="thin">
        <color indexed="9"/>
      </left>
      <right style="thin">
        <color indexed="62"/>
      </right>
      <top style="thin">
        <color indexed="62"/>
      </top>
      <bottom style="thin">
        <color indexed="62"/>
      </bottom>
      <diagonal/>
    </border>
    <border>
      <left style="thin">
        <color indexed="21"/>
      </left>
      <right style="thin">
        <color indexed="21"/>
      </right>
      <top style="thin">
        <color indexed="21"/>
      </top>
      <bottom style="thin">
        <color indexed="21"/>
      </bottom>
      <diagonal/>
    </border>
    <border>
      <left style="thin">
        <color indexed="21"/>
      </left>
      <right style="thin">
        <color indexed="21"/>
      </right>
      <top/>
      <bottom style="thin">
        <color indexed="21"/>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ck">
        <color rgb="FFFFC000"/>
      </left>
      <right style="thick">
        <color rgb="FFFFC000"/>
      </right>
      <top style="thick">
        <color rgb="FFFFC000"/>
      </top>
      <bottom style="thick">
        <color rgb="FFFFC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FFC000"/>
      </left>
      <right style="thin">
        <color rgb="FFFFC000"/>
      </right>
      <top style="medium">
        <color rgb="FFFFC000"/>
      </top>
      <bottom/>
      <diagonal/>
    </border>
    <border>
      <left style="thin">
        <color rgb="FFFFC000"/>
      </left>
      <right style="thin">
        <color rgb="FFFFC000"/>
      </right>
      <top style="medium">
        <color rgb="FFFFC000"/>
      </top>
      <bottom/>
      <diagonal/>
    </border>
    <border>
      <left style="thin">
        <color rgb="FFFFC000"/>
      </left>
      <right/>
      <top style="medium">
        <color rgb="FFFFC000"/>
      </top>
      <bottom style="hair">
        <color rgb="FFFFC000"/>
      </bottom>
      <diagonal/>
    </border>
    <border>
      <left/>
      <right/>
      <top style="medium">
        <color rgb="FFFFC000"/>
      </top>
      <bottom style="hair">
        <color rgb="FFFFC000"/>
      </bottom>
      <diagonal/>
    </border>
    <border>
      <left/>
      <right style="thin">
        <color rgb="FFFFC000"/>
      </right>
      <top style="medium">
        <color rgb="FFFFC000"/>
      </top>
      <bottom style="hair">
        <color rgb="FFFFC000"/>
      </bottom>
      <diagonal/>
    </border>
    <border>
      <left style="thin">
        <color rgb="FFFFC000"/>
      </left>
      <right style="medium">
        <color rgb="FFFFC000"/>
      </right>
      <top style="medium">
        <color rgb="FFFFC000"/>
      </top>
      <bottom/>
      <diagonal/>
    </border>
    <border>
      <left style="medium">
        <color rgb="FFFFC000"/>
      </left>
      <right style="thin">
        <color rgb="FFFFC000"/>
      </right>
      <top/>
      <bottom style="hair">
        <color rgb="FFFFC000"/>
      </bottom>
      <diagonal/>
    </border>
    <border>
      <left style="thin">
        <color rgb="FFFFC000"/>
      </left>
      <right style="thin">
        <color rgb="FFFFC000"/>
      </right>
      <top/>
      <bottom style="hair">
        <color rgb="FFFFC000"/>
      </bottom>
      <diagonal/>
    </border>
    <border>
      <left style="thin">
        <color rgb="FFFFC000"/>
      </left>
      <right style="thin">
        <color rgb="FFFFC000"/>
      </right>
      <top style="hair">
        <color rgb="FFFFC000"/>
      </top>
      <bottom style="hair">
        <color rgb="FFFFC000"/>
      </bottom>
      <diagonal/>
    </border>
    <border>
      <left style="thin">
        <color rgb="FFFFC000"/>
      </left>
      <right style="medium">
        <color rgb="FFFFC000"/>
      </right>
      <top/>
      <bottom style="hair">
        <color rgb="FFFFC000"/>
      </bottom>
      <diagonal/>
    </border>
    <border>
      <left style="medium">
        <color rgb="FFFFC000"/>
      </left>
      <right style="thin">
        <color rgb="FFFFC000"/>
      </right>
      <top style="hair">
        <color rgb="FFFFC000"/>
      </top>
      <bottom style="hair">
        <color rgb="FFFFC000"/>
      </bottom>
      <diagonal/>
    </border>
    <border>
      <left style="thin">
        <color rgb="FFFFC000"/>
      </left>
      <right style="thin">
        <color rgb="FFFFC000"/>
      </right>
      <top style="hair">
        <color rgb="FFFFC000"/>
      </top>
      <bottom/>
      <diagonal/>
    </border>
    <border>
      <left style="thin">
        <color rgb="FFFFC000"/>
      </left>
      <right style="medium">
        <color rgb="FFFFC000"/>
      </right>
      <top style="hair">
        <color rgb="FFFFC000"/>
      </top>
      <bottom style="hair">
        <color rgb="FFFFC000"/>
      </bottom>
      <diagonal/>
    </border>
    <border>
      <left style="thin">
        <color rgb="FFFFC000"/>
      </left>
      <right style="medium">
        <color rgb="FFFFC000"/>
      </right>
      <top style="hair">
        <color rgb="FFFFC000"/>
      </top>
      <bottom/>
      <diagonal/>
    </border>
    <border>
      <left style="medium">
        <color rgb="FFFFC000"/>
      </left>
      <right style="thin">
        <color rgb="FFFFC000"/>
      </right>
      <top style="hair">
        <color rgb="FFFFC000"/>
      </top>
      <bottom style="medium">
        <color rgb="FFFFC000"/>
      </bottom>
      <diagonal/>
    </border>
    <border>
      <left style="thin">
        <color rgb="FFFFC000"/>
      </left>
      <right style="thin">
        <color rgb="FFFFC000"/>
      </right>
      <top style="hair">
        <color rgb="FFFFC000"/>
      </top>
      <bottom style="medium">
        <color rgb="FFFFC000"/>
      </bottom>
      <diagonal/>
    </border>
    <border>
      <left style="thin">
        <color rgb="FFFFC000"/>
      </left>
      <right style="medium">
        <color rgb="FFFFC000"/>
      </right>
      <top style="hair">
        <color rgb="FFFFC000"/>
      </top>
      <bottom style="medium">
        <color rgb="FFFFC000"/>
      </bottom>
      <diagonal/>
    </border>
  </borders>
  <cellStyleXfs count="14">
    <xf numFmtId="0" fontId="0" fillId="0" borderId="0"/>
    <xf numFmtId="165" fontId="14" fillId="0" borderId="0" applyFont="0" applyFill="0" applyBorder="0" applyAlignment="0" applyProtection="0"/>
    <xf numFmtId="9" fontId="14" fillId="0" borderId="0" applyFont="0" applyFill="0" applyBorder="0" applyAlignment="0" applyProtection="0"/>
    <xf numFmtId="164" fontId="14"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14" fillId="0" borderId="0" applyFont="0" applyFill="0" applyBorder="0" applyAlignment="0" applyProtection="0"/>
    <xf numFmtId="43" fontId="26" fillId="0" borderId="0" applyFont="0" applyFill="0" applyBorder="0" applyAlignment="0" applyProtection="0"/>
    <xf numFmtId="0" fontId="25" fillId="0" borderId="0"/>
    <xf numFmtId="0" fontId="25" fillId="0" borderId="0"/>
    <xf numFmtId="0" fontId="27" fillId="0" borderId="0"/>
    <xf numFmtId="43" fontId="26" fillId="0" borderId="0" applyFont="0" applyFill="0" applyBorder="0" applyAlignment="0" applyProtection="0"/>
    <xf numFmtId="164" fontId="14" fillId="0" borderId="0" applyFont="0" applyFill="0" applyBorder="0" applyAlignment="0" applyProtection="0"/>
    <xf numFmtId="0" fontId="1" fillId="0" borderId="0"/>
  </cellStyleXfs>
  <cellXfs count="335">
    <xf numFmtId="0" fontId="0" fillId="0" borderId="0" xfId="0"/>
    <xf numFmtId="0" fontId="2" fillId="0" borderId="0" xfId="9" applyFont="1" applyAlignment="1">
      <alignment vertical="center"/>
    </xf>
    <xf numFmtId="0" fontId="3" fillId="0" borderId="0" xfId="9" applyFont="1" applyAlignment="1">
      <alignment vertical="center"/>
    </xf>
    <xf numFmtId="0" fontId="4" fillId="0" borderId="0" xfId="9" applyFont="1" applyAlignment="1">
      <alignment vertical="center"/>
    </xf>
    <xf numFmtId="166" fontId="5" fillId="0" borderId="0" xfId="0" applyNumberFormat="1" applyFont="1" applyAlignment="1">
      <alignment horizontal="left" vertical="center"/>
    </xf>
    <xf numFmtId="0" fontId="6" fillId="0" borderId="0" xfId="3" applyNumberFormat="1" applyFont="1" applyBorder="1" applyAlignment="1">
      <alignment horizontal="left"/>
    </xf>
    <xf numFmtId="166" fontId="5" fillId="0" borderId="0" xfId="0" applyNumberFormat="1" applyFont="1" applyAlignment="1">
      <alignment horizontal="center"/>
    </xf>
    <xf numFmtId="0" fontId="5" fillId="0" borderId="0" xfId="0" applyFont="1"/>
    <xf numFmtId="40" fontId="2" fillId="0" borderId="0" xfId="5" applyNumberFormat="1" applyFont="1" applyFill="1" applyAlignment="1">
      <alignment vertical="center"/>
    </xf>
    <xf numFmtId="40" fontId="2" fillId="0" borderId="0" xfId="5" applyNumberFormat="1" applyFont="1" applyFill="1" applyBorder="1" applyAlignment="1">
      <alignment vertical="center"/>
    </xf>
    <xf numFmtId="38" fontId="2" fillId="0" borderId="0" xfId="5" applyNumberFormat="1" applyFont="1" applyFill="1" applyBorder="1" applyAlignment="1">
      <alignment vertical="center"/>
    </xf>
    <xf numFmtId="40" fontId="3" fillId="0" borderId="0" xfId="5" applyNumberFormat="1" applyFont="1" applyFill="1" applyBorder="1" applyAlignment="1">
      <alignment vertical="center"/>
    </xf>
    <xf numFmtId="38" fontId="3" fillId="0" borderId="0" xfId="5" applyNumberFormat="1" applyFont="1" applyFill="1" applyBorder="1" applyAlignment="1">
      <alignment vertical="center"/>
    </xf>
    <xf numFmtId="0" fontId="2" fillId="0" borderId="0" xfId="0" applyFont="1" applyAlignment="1">
      <alignment horizontal="left" vertical="center" indent="1"/>
    </xf>
    <xf numFmtId="164" fontId="2" fillId="0" borderId="0" xfId="3" applyFont="1" applyFill="1" applyBorder="1" applyAlignment="1">
      <alignment vertical="center"/>
    </xf>
    <xf numFmtId="0" fontId="2" fillId="0" borderId="0" xfId="9" applyFont="1" applyAlignment="1">
      <alignment horizontal="left" vertical="center"/>
    </xf>
    <xf numFmtId="0" fontId="3" fillId="2" borderId="0" xfId="9" applyFont="1" applyFill="1" applyAlignment="1">
      <alignment vertical="center"/>
    </xf>
    <xf numFmtId="40" fontId="3" fillId="2" borderId="0" xfId="5" applyNumberFormat="1" applyFont="1" applyFill="1" applyBorder="1" applyAlignment="1">
      <alignment vertical="center"/>
    </xf>
    <xf numFmtId="38" fontId="3" fillId="2" borderId="0" xfId="5" applyNumberFormat="1" applyFont="1" applyFill="1" applyBorder="1" applyAlignment="1">
      <alignment vertical="center"/>
    </xf>
    <xf numFmtId="0" fontId="7" fillId="0" borderId="0" xfId="0" applyFont="1"/>
    <xf numFmtId="0" fontId="7" fillId="0" borderId="1" xfId="0" applyFont="1" applyBorder="1"/>
    <xf numFmtId="0" fontId="5" fillId="0" borderId="0" xfId="0" applyFont="1" applyAlignment="1">
      <alignment horizontal="left"/>
    </xf>
    <xf numFmtId="0" fontId="5" fillId="0" borderId="0" xfId="0" applyFont="1" applyAlignment="1">
      <alignment vertical="center"/>
    </xf>
    <xf numFmtId="0" fontId="8" fillId="0" borderId="0" xfId="0" applyFont="1"/>
    <xf numFmtId="164" fontId="6" fillId="0" borderId="0" xfId="3" applyFont="1" applyAlignment="1">
      <alignment horizontal="right"/>
    </xf>
    <xf numFmtId="0" fontId="6" fillId="0" borderId="0" xfId="0" applyFont="1"/>
    <xf numFmtId="0" fontId="6" fillId="0" borderId="1" xfId="6" applyNumberFormat="1" applyFont="1" applyBorder="1" applyAlignment="1">
      <alignment horizontal="right"/>
    </xf>
    <xf numFmtId="0" fontId="9" fillId="0" borderId="0" xfId="0" applyFont="1"/>
    <xf numFmtId="164" fontId="7" fillId="0" borderId="0" xfId="3" applyFont="1"/>
    <xf numFmtId="0" fontId="5" fillId="0" borderId="0" xfId="0" applyFont="1" applyAlignment="1">
      <alignment horizontal="center"/>
    </xf>
    <xf numFmtId="0" fontId="10" fillId="0" borderId="0" xfId="0" applyFont="1" applyAlignment="1">
      <alignment horizontal="left" indent="1"/>
    </xf>
    <xf numFmtId="0" fontId="7" fillId="0" borderId="0" xfId="0" applyFont="1" applyAlignment="1">
      <alignment horizontal="left" indent="1"/>
    </xf>
    <xf numFmtId="164" fontId="7" fillId="0" borderId="1" xfId="3" applyFont="1" applyBorder="1"/>
    <xf numFmtId="167" fontId="7" fillId="0" borderId="1" xfId="1" applyNumberFormat="1" applyFont="1" applyBorder="1"/>
    <xf numFmtId="165" fontId="7" fillId="0" borderId="0" xfId="1" applyFont="1"/>
    <xf numFmtId="0" fontId="9" fillId="0" borderId="0" xfId="0" applyFont="1" applyAlignment="1">
      <alignment horizontal="left" indent="1"/>
    </xf>
    <xf numFmtId="164" fontId="9" fillId="0" borderId="0" xfId="3" applyFont="1"/>
    <xf numFmtId="167" fontId="9" fillId="0" borderId="0" xfId="1" applyNumberFormat="1" applyFont="1"/>
    <xf numFmtId="167" fontId="7" fillId="0" borderId="0" xfId="1" applyNumberFormat="1" applyFont="1"/>
    <xf numFmtId="165" fontId="7" fillId="0" borderId="0" xfId="0" applyNumberFormat="1" applyFont="1"/>
    <xf numFmtId="0" fontId="11" fillId="0" borderId="0" xfId="0" applyFont="1" applyAlignment="1">
      <alignment horizontal="left" indent="1"/>
    </xf>
    <xf numFmtId="9" fontId="7" fillId="0" borderId="0" xfId="2" applyFont="1"/>
    <xf numFmtId="0" fontId="5" fillId="0" borderId="0" xfId="0" applyFont="1" applyAlignment="1">
      <alignment horizontal="left" indent="1"/>
    </xf>
    <xf numFmtId="164" fontId="12" fillId="0" borderId="0" xfId="0" applyNumberFormat="1" applyFont="1"/>
    <xf numFmtId="167" fontId="12" fillId="0" borderId="0" xfId="1" applyNumberFormat="1" applyFont="1"/>
    <xf numFmtId="164" fontId="7" fillId="0" borderId="0" xfId="3" applyFont="1" applyBorder="1"/>
    <xf numFmtId="164" fontId="9" fillId="0" borderId="1" xfId="3" applyFont="1" applyBorder="1"/>
    <xf numFmtId="164" fontId="9" fillId="0" borderId="0" xfId="3" applyFont="1" applyBorder="1"/>
    <xf numFmtId="168" fontId="7" fillId="0" borderId="0" xfId="6" applyNumberFormat="1" applyFont="1"/>
    <xf numFmtId="164" fontId="12" fillId="0" borderId="2" xfId="0" applyNumberFormat="1" applyFont="1" applyBorder="1"/>
    <xf numFmtId="164" fontId="13" fillId="0" borderId="2" xfId="0" applyNumberFormat="1" applyFont="1" applyBorder="1"/>
    <xf numFmtId="43" fontId="7" fillId="0" borderId="0" xfId="6" applyFont="1"/>
    <xf numFmtId="164" fontId="7" fillId="0" borderId="0" xfId="0" applyNumberFormat="1" applyFont="1"/>
    <xf numFmtId="0" fontId="7" fillId="0" borderId="0" xfId="0" applyFont="1" applyAlignment="1">
      <alignment horizontal="center"/>
    </xf>
    <xf numFmtId="167" fontId="7" fillId="0" borderId="0" xfId="1" applyNumberFormat="1" applyFont="1" applyFill="1" applyBorder="1"/>
    <xf numFmtId="167" fontId="7" fillId="0" borderId="0" xfId="0" applyNumberFormat="1" applyFont="1"/>
    <xf numFmtId="9" fontId="7" fillId="0" borderId="0" xfId="0" applyNumberFormat="1" applyFont="1"/>
    <xf numFmtId="167" fontId="5" fillId="0" borderId="0" xfId="0" applyNumberFormat="1" applyFont="1"/>
    <xf numFmtId="0" fontId="6" fillId="0" borderId="1" xfId="3" applyNumberFormat="1" applyFont="1" applyBorder="1" applyAlignment="1">
      <alignment horizontal="right"/>
    </xf>
    <xf numFmtId="0" fontId="5" fillId="0" borderId="1" xfId="0" applyFont="1" applyBorder="1" applyAlignment="1">
      <alignment horizontal="right"/>
    </xf>
    <xf numFmtId="164" fontId="5" fillId="0" borderId="0" xfId="0" applyNumberFormat="1" applyFont="1"/>
    <xf numFmtId="167" fontId="5" fillId="0" borderId="0" xfId="1" applyNumberFormat="1" applyFont="1"/>
    <xf numFmtId="164" fontId="9" fillId="0" borderId="2" xfId="3" applyFont="1" applyBorder="1"/>
    <xf numFmtId="167" fontId="9" fillId="0" borderId="2" xfId="1" applyNumberFormat="1" applyFont="1" applyBorder="1"/>
    <xf numFmtId="37" fontId="7" fillId="0" borderId="0" xfId="0" applyNumberFormat="1" applyFont="1"/>
    <xf numFmtId="0" fontId="7" fillId="0" borderId="0" xfId="0" applyFont="1" applyAlignment="1">
      <alignment horizontal="left"/>
    </xf>
    <xf numFmtId="164" fontId="9" fillId="0" borderId="3" xfId="3" applyFont="1" applyBorder="1"/>
    <xf numFmtId="167" fontId="9" fillId="0" borderId="3" xfId="1" applyNumberFormat="1" applyFont="1" applyBorder="1"/>
    <xf numFmtId="43" fontId="7" fillId="0" borderId="0" xfId="0" applyNumberFormat="1" applyFont="1"/>
    <xf numFmtId="0" fontId="14" fillId="0" borderId="0" xfId="0" applyFont="1"/>
    <xf numFmtId="0" fontId="15" fillId="0" borderId="0" xfId="0" applyFont="1" applyAlignment="1">
      <alignment horizontal="left"/>
    </xf>
    <xf numFmtId="0" fontId="16" fillId="0" borderId="0" xfId="0" applyFont="1" applyAlignment="1">
      <alignment horizontal="left"/>
    </xf>
    <xf numFmtId="0" fontId="17" fillId="0" borderId="0" xfId="0" applyFont="1"/>
    <xf numFmtId="0" fontId="0" fillId="0" borderId="4" xfId="0" applyBorder="1" applyAlignment="1">
      <alignment horizontal="left"/>
    </xf>
    <xf numFmtId="0" fontId="17" fillId="0" borderId="0" xfId="0" applyFont="1" applyAlignment="1">
      <alignment horizontal="right"/>
    </xf>
    <xf numFmtId="0" fontId="14" fillId="0" borderId="4" xfId="0" applyFont="1" applyBorder="1" applyAlignment="1">
      <alignment horizontal="center"/>
    </xf>
    <xf numFmtId="0" fontId="14" fillId="0" borderId="5" xfId="0" applyFont="1" applyBorder="1" applyAlignment="1">
      <alignment horizontal="left"/>
    </xf>
    <xf numFmtId="0" fontId="14" fillId="0" borderId="6" xfId="0" applyFont="1" applyBorder="1"/>
    <xf numFmtId="3" fontId="14" fillId="0" borderId="4" xfId="0" applyNumberFormat="1" applyFont="1" applyBorder="1" applyAlignment="1">
      <alignment horizontal="center"/>
    </xf>
    <xf numFmtId="3" fontId="0" fillId="0" borderId="0" xfId="0" applyNumberFormat="1"/>
    <xf numFmtId="0" fontId="18" fillId="3" borderId="7" xfId="0" applyFont="1" applyFill="1" applyBorder="1" applyAlignment="1">
      <alignment horizontal="center"/>
    </xf>
    <xf numFmtId="0" fontId="18" fillId="3" borderId="8" xfId="0" applyFont="1" applyFill="1" applyBorder="1" applyAlignment="1">
      <alignment horizontal="center"/>
    </xf>
    <xf numFmtId="0" fontId="18" fillId="3" borderId="9" xfId="0" applyFont="1" applyFill="1" applyBorder="1" applyAlignment="1">
      <alignment horizontal="center"/>
    </xf>
    <xf numFmtId="0" fontId="19" fillId="3" borderId="10" xfId="0" applyFont="1" applyFill="1" applyBorder="1"/>
    <xf numFmtId="0" fontId="19" fillId="3" borderId="11" xfId="0" applyFont="1" applyFill="1" applyBorder="1"/>
    <xf numFmtId="0" fontId="19" fillId="3" borderId="12" xfId="0" applyFont="1" applyFill="1" applyBorder="1"/>
    <xf numFmtId="0" fontId="0" fillId="0" borderId="13" xfId="0" applyBorder="1" applyAlignment="1">
      <alignment horizontal="center"/>
    </xf>
    <xf numFmtId="169" fontId="0" fillId="0" borderId="13" xfId="0" applyNumberFormat="1" applyBorder="1" applyAlignment="1">
      <alignment horizontal="center"/>
    </xf>
    <xf numFmtId="0" fontId="0" fillId="0" borderId="13" xfId="0" applyBorder="1" applyAlignment="1">
      <alignment horizontal="left"/>
    </xf>
    <xf numFmtId="3" fontId="0" fillId="0" borderId="13" xfId="0" applyNumberFormat="1" applyBorder="1"/>
    <xf numFmtId="0" fontId="0" fillId="0" borderId="4" xfId="0" applyBorder="1" applyAlignment="1">
      <alignment horizontal="center"/>
    </xf>
    <xf numFmtId="167" fontId="0" fillId="0" borderId="0" xfId="1" applyNumberFormat="1" applyFont="1"/>
    <xf numFmtId="0" fontId="15" fillId="0" borderId="0" xfId="0" applyFont="1"/>
    <xf numFmtId="0" fontId="18" fillId="4" borderId="7" xfId="0" applyFont="1" applyFill="1" applyBorder="1" applyAlignment="1">
      <alignment horizontal="center"/>
    </xf>
    <xf numFmtId="0" fontId="18" fillId="4" borderId="8" xfId="0" applyFont="1" applyFill="1" applyBorder="1" applyAlignment="1">
      <alignment horizontal="center"/>
    </xf>
    <xf numFmtId="0" fontId="18" fillId="4" borderId="14" xfId="0" applyFont="1" applyFill="1" applyBorder="1" applyAlignment="1">
      <alignment horizontal="center"/>
    </xf>
    <xf numFmtId="0" fontId="18" fillId="4" borderId="10" xfId="0" applyFont="1" applyFill="1" applyBorder="1" applyAlignment="1">
      <alignment horizontal="center"/>
    </xf>
    <xf numFmtId="0" fontId="18" fillId="4" borderId="11" xfId="0" applyFont="1" applyFill="1" applyBorder="1" applyAlignment="1">
      <alignment horizontal="center"/>
    </xf>
    <xf numFmtId="166" fontId="18" fillId="4" borderId="15" xfId="0" applyNumberFormat="1" applyFont="1" applyFill="1" applyBorder="1" applyAlignment="1">
      <alignment horizontal="center"/>
    </xf>
    <xf numFmtId="0" fontId="0" fillId="0" borderId="16" xfId="0" applyBorder="1" applyAlignment="1">
      <alignment horizontal="center"/>
    </xf>
    <xf numFmtId="0" fontId="0" fillId="0" borderId="16" xfId="0" applyBorder="1" applyAlignment="1">
      <alignment horizontal="left"/>
    </xf>
    <xf numFmtId="0" fontId="0" fillId="0" borderId="16" xfId="0" applyBorder="1"/>
    <xf numFmtId="0" fontId="17" fillId="0" borderId="16" xfId="0" applyFont="1" applyBorder="1" applyAlignment="1">
      <alignment horizontal="center"/>
    </xf>
    <xf numFmtId="0" fontId="17" fillId="0" borderId="16" xfId="0" applyFont="1" applyBorder="1" applyAlignment="1">
      <alignment horizontal="left"/>
    </xf>
    <xf numFmtId="37" fontId="0" fillId="0" borderId="16" xfId="0" applyNumberFormat="1" applyBorder="1"/>
    <xf numFmtId="165" fontId="0" fillId="0" borderId="0" xfId="0" applyNumberFormat="1"/>
    <xf numFmtId="167" fontId="0" fillId="0" borderId="0" xfId="0" applyNumberFormat="1"/>
    <xf numFmtId="41" fontId="0" fillId="0" borderId="0" xfId="0" applyNumberFormat="1"/>
    <xf numFmtId="37" fontId="0" fillId="0" borderId="0" xfId="0" applyNumberFormat="1"/>
    <xf numFmtId="37" fontId="14" fillId="0" borderId="4" xfId="0" applyNumberFormat="1" applyFont="1" applyBorder="1"/>
    <xf numFmtId="37" fontId="14" fillId="0" borderId="16" xfId="0" applyNumberFormat="1" applyFont="1" applyBorder="1"/>
    <xf numFmtId="37" fontId="0" fillId="0" borderId="4" xfId="0" applyNumberFormat="1" applyBorder="1"/>
    <xf numFmtId="0" fontId="14" fillId="5" borderId="4" xfId="0" applyFont="1" applyFill="1" applyBorder="1" applyAlignment="1">
      <alignment horizontal="center"/>
    </xf>
    <xf numFmtId="0" fontId="17" fillId="5" borderId="4" xfId="0" applyFont="1" applyFill="1" applyBorder="1" applyAlignment="1">
      <alignment horizontal="left"/>
    </xf>
    <xf numFmtId="37" fontId="17" fillId="5" borderId="4" xfId="0" applyNumberFormat="1" applyFont="1" applyFill="1" applyBorder="1"/>
    <xf numFmtId="0" fontId="14" fillId="0" borderId="16" xfId="0" applyFont="1" applyBorder="1" applyAlignment="1">
      <alignment horizontal="center"/>
    </xf>
    <xf numFmtId="0" fontId="14" fillId="0" borderId="16" xfId="0" applyFont="1" applyBorder="1" applyAlignment="1">
      <alignment horizontal="left"/>
    </xf>
    <xf numFmtId="38" fontId="0" fillId="0" borderId="0" xfId="0" applyNumberFormat="1"/>
    <xf numFmtId="0" fontId="0" fillId="5" borderId="4" xfId="0" applyFill="1" applyBorder="1" applyAlignment="1">
      <alignment horizontal="center"/>
    </xf>
    <xf numFmtId="0" fontId="18" fillId="4" borderId="9" xfId="0" applyFont="1" applyFill="1" applyBorder="1" applyAlignment="1">
      <alignment horizontal="center"/>
    </xf>
    <xf numFmtId="166" fontId="18" fillId="4" borderId="11" xfId="0" applyNumberFormat="1" applyFont="1" applyFill="1" applyBorder="1" applyAlignment="1">
      <alignment horizontal="center"/>
    </xf>
    <xf numFmtId="166" fontId="18" fillId="4" borderId="12" xfId="0" applyNumberFormat="1" applyFont="1" applyFill="1" applyBorder="1" applyAlignment="1">
      <alignment horizontal="center"/>
    </xf>
    <xf numFmtId="38" fontId="0" fillId="0" borderId="16" xfId="0" applyNumberFormat="1" applyBorder="1"/>
    <xf numFmtId="38" fontId="14" fillId="0" borderId="16" xfId="0" applyNumberFormat="1" applyFont="1" applyBorder="1"/>
    <xf numFmtId="38" fontId="14" fillId="0" borderId="4" xfId="0" applyNumberFormat="1" applyFont="1" applyBorder="1"/>
    <xf numFmtId="38" fontId="0" fillId="0" borderId="4" xfId="0" applyNumberFormat="1" applyBorder="1"/>
    <xf numFmtId="0" fontId="17" fillId="0" borderId="4" xfId="0" applyFont="1" applyBorder="1" applyAlignment="1">
      <alignment horizontal="center"/>
    </xf>
    <xf numFmtId="0" fontId="17" fillId="0" borderId="4" xfId="0" applyFont="1" applyBorder="1" applyAlignment="1">
      <alignment horizontal="left"/>
    </xf>
    <xf numFmtId="38" fontId="17" fillId="0" borderId="4" xfId="0" applyNumberFormat="1" applyFont="1" applyBorder="1"/>
    <xf numFmtId="0" fontId="20" fillId="0" borderId="0" xfId="0" applyFont="1"/>
    <xf numFmtId="0" fontId="0" fillId="0" borderId="0" xfId="0" applyProtection="1">
      <protection hidden="1"/>
    </xf>
    <xf numFmtId="166" fontId="0" fillId="0" borderId="4" xfId="0" applyNumberFormat="1" applyBorder="1" applyAlignment="1" applyProtection="1">
      <alignment horizontal="center"/>
      <protection hidden="1"/>
    </xf>
    <xf numFmtId="0" fontId="0" fillId="0" borderId="4" xfId="0" applyBorder="1" applyAlignment="1" applyProtection="1">
      <alignment horizontal="center"/>
      <protection hidden="1"/>
    </xf>
    <xf numFmtId="0" fontId="18" fillId="4" borderId="17" xfId="0" applyFont="1" applyFill="1" applyBorder="1" applyAlignment="1">
      <alignment horizontal="centerContinuous"/>
    </xf>
    <xf numFmtId="0" fontId="19" fillId="4" borderId="17" xfId="0" applyFont="1" applyFill="1" applyBorder="1" applyAlignment="1">
      <alignment horizontal="centerContinuous"/>
    </xf>
    <xf numFmtId="0" fontId="19" fillId="4" borderId="18" xfId="0" applyFont="1" applyFill="1" applyBorder="1" applyAlignment="1">
      <alignment horizontal="centerContinuous"/>
    </xf>
    <xf numFmtId="0" fontId="18" fillId="4" borderId="12" xfId="0" applyFont="1" applyFill="1" applyBorder="1" applyAlignment="1">
      <alignment horizontal="center"/>
    </xf>
    <xf numFmtId="0" fontId="17" fillId="0" borderId="13" xfId="0" applyFont="1" applyBorder="1" applyAlignment="1">
      <alignment horizontal="center"/>
    </xf>
    <xf numFmtId="0" fontId="21" fillId="0" borderId="13" xfId="0" applyFont="1" applyBorder="1" applyAlignment="1">
      <alignment horizontal="left"/>
    </xf>
    <xf numFmtId="0" fontId="22" fillId="0" borderId="13" xfId="0" applyFont="1" applyBorder="1" applyAlignment="1">
      <alignment horizontal="center"/>
    </xf>
    <xf numFmtId="38" fontId="22" fillId="0" borderId="19" xfId="0" applyNumberFormat="1" applyFont="1" applyBorder="1"/>
    <xf numFmtId="38" fontId="22" fillId="0" borderId="13" xfId="0" applyNumberFormat="1" applyFont="1" applyBorder="1"/>
    <xf numFmtId="0" fontId="22" fillId="0" borderId="13" xfId="0" applyFont="1" applyBorder="1" applyAlignment="1">
      <alignment horizontal="left"/>
    </xf>
    <xf numFmtId="0" fontId="22" fillId="0" borderId="20" xfId="0" applyFont="1" applyBorder="1" applyAlignment="1">
      <alignment horizontal="center"/>
    </xf>
    <xf numFmtId="0" fontId="22" fillId="0" borderId="20" xfId="0" applyFont="1" applyBorder="1" applyAlignment="1">
      <alignment horizontal="left"/>
    </xf>
    <xf numFmtId="38" fontId="22" fillId="0" borderId="21" xfId="0" applyNumberFormat="1" applyFont="1" applyBorder="1"/>
    <xf numFmtId="38" fontId="22" fillId="0" borderId="20" xfId="0" applyNumberFormat="1" applyFont="1" applyBorder="1"/>
    <xf numFmtId="0" fontId="22" fillId="0" borderId="20" xfId="0" applyFont="1" applyBorder="1"/>
    <xf numFmtId="0" fontId="22" fillId="0" borderId="4" xfId="0" applyFont="1" applyBorder="1"/>
    <xf numFmtId="38" fontId="22" fillId="0" borderId="4" xfId="0" applyNumberFormat="1" applyFont="1" applyBorder="1"/>
    <xf numFmtId="0" fontId="23" fillId="0" borderId="0" xfId="0" applyFont="1" applyAlignment="1">
      <alignment horizontal="left"/>
    </xf>
    <xf numFmtId="0" fontId="19" fillId="4" borderId="10" xfId="0" applyFont="1" applyFill="1" applyBorder="1"/>
    <xf numFmtId="0" fontId="19" fillId="4" borderId="11" xfId="0" applyFont="1" applyFill="1" applyBorder="1"/>
    <xf numFmtId="0" fontId="19" fillId="4" borderId="12" xfId="0" applyFont="1" applyFill="1" applyBorder="1"/>
    <xf numFmtId="15" fontId="0" fillId="0" borderId="13" xfId="0" applyNumberFormat="1" applyBorder="1" applyAlignment="1">
      <alignment horizontal="center"/>
    </xf>
    <xf numFmtId="0" fontId="0" fillId="6" borderId="0" xfId="0" applyFill="1"/>
    <xf numFmtId="0" fontId="15" fillId="6" borderId="0" xfId="0" applyFont="1" applyFill="1" applyAlignment="1">
      <alignment horizontal="left"/>
    </xf>
    <xf numFmtId="0" fontId="0" fillId="7" borderId="0" xfId="0" applyFill="1"/>
    <xf numFmtId="0" fontId="14" fillId="6" borderId="0" xfId="0" applyFont="1" applyFill="1"/>
    <xf numFmtId="0" fontId="17" fillId="6" borderId="0" xfId="0" applyFont="1" applyFill="1" applyAlignment="1">
      <alignment horizontal="left"/>
    </xf>
    <xf numFmtId="166" fontId="14" fillId="8" borderId="22" xfId="0" applyNumberFormat="1" applyFont="1" applyFill="1" applyBorder="1" applyAlignment="1">
      <alignment horizontal="left" vertical="center"/>
    </xf>
    <xf numFmtId="16" fontId="0" fillId="0" borderId="0" xfId="0" applyNumberFormat="1"/>
    <xf numFmtId="16" fontId="15" fillId="0" borderId="0" xfId="0" applyNumberFormat="1" applyFont="1" applyAlignment="1">
      <alignment horizontal="left"/>
    </xf>
    <xf numFmtId="16" fontId="16" fillId="0" borderId="0" xfId="0" applyNumberFormat="1" applyFont="1" applyAlignment="1">
      <alignment horizontal="left"/>
    </xf>
    <xf numFmtId="17" fontId="17" fillId="0" borderId="13" xfId="0" applyNumberFormat="1" applyFont="1" applyBorder="1" applyAlignment="1">
      <alignment horizontal="left"/>
    </xf>
    <xf numFmtId="0" fontId="18" fillId="4" borderId="23" xfId="0" applyFont="1" applyFill="1" applyBorder="1" applyAlignment="1">
      <alignment horizontal="center"/>
    </xf>
    <xf numFmtId="16" fontId="18" fillId="4" borderId="7" xfId="0" applyNumberFormat="1" applyFont="1" applyFill="1" applyBorder="1" applyAlignment="1">
      <alignment horizontal="center"/>
    </xf>
    <xf numFmtId="0" fontId="18" fillId="0" borderId="0" xfId="0" applyFont="1" applyAlignment="1">
      <alignment horizontal="center"/>
    </xf>
    <xf numFmtId="0" fontId="19" fillId="4" borderId="24" xfId="0" applyFont="1" applyFill="1" applyBorder="1" applyAlignment="1">
      <alignment horizontal="center"/>
    </xf>
    <xf numFmtId="0" fontId="19" fillId="4" borderId="11" xfId="0" applyFont="1" applyFill="1" applyBorder="1" applyAlignment="1">
      <alignment horizontal="center"/>
    </xf>
    <xf numFmtId="0" fontId="19" fillId="4" borderId="15" xfId="0" applyFont="1" applyFill="1" applyBorder="1" applyAlignment="1">
      <alignment horizontal="center"/>
    </xf>
    <xf numFmtId="16" fontId="19" fillId="4" borderId="10" xfId="0" applyNumberFormat="1" applyFont="1" applyFill="1" applyBorder="1"/>
    <xf numFmtId="0" fontId="19" fillId="4" borderId="15" xfId="0" applyFont="1" applyFill="1" applyBorder="1"/>
    <xf numFmtId="16" fontId="0" fillId="0" borderId="13" xfId="0" applyNumberFormat="1" applyBorder="1" applyAlignment="1">
      <alignment horizontal="center"/>
    </xf>
    <xf numFmtId="0" fontId="14" fillId="0" borderId="13" xfId="0" applyFont="1" applyBorder="1" applyAlignment="1">
      <alignment horizontal="left"/>
    </xf>
    <xf numFmtId="0" fontId="0" fillId="0" borderId="13" xfId="0" applyBorder="1"/>
    <xf numFmtId="17" fontId="14" fillId="0" borderId="13" xfId="0" applyNumberFormat="1" applyFont="1" applyBorder="1" applyAlignment="1">
      <alignment horizontal="left"/>
    </xf>
    <xf numFmtId="0" fontId="14" fillId="0" borderId="4" xfId="0" applyFont="1" applyBorder="1" applyAlignment="1">
      <alignment horizontal="left"/>
    </xf>
    <xf numFmtId="3" fontId="0" fillId="0" borderId="4" xfId="0" applyNumberFormat="1" applyBorder="1"/>
    <xf numFmtId="165" fontId="0" fillId="0" borderId="0" xfId="1" applyFont="1"/>
    <xf numFmtId="0" fontId="14" fillId="9" borderId="25" xfId="0" applyFont="1" applyFill="1" applyBorder="1"/>
    <xf numFmtId="0" fontId="14" fillId="9" borderId="26" xfId="0" applyFont="1" applyFill="1" applyBorder="1"/>
    <xf numFmtId="167" fontId="0" fillId="0" borderId="0" xfId="1" applyNumberFormat="1" applyFont="1" applyFill="1"/>
    <xf numFmtId="0" fontId="18" fillId="4" borderId="27" xfId="0" applyFont="1" applyFill="1" applyBorder="1" applyAlignment="1">
      <alignment horizontal="center" vertical="center"/>
    </xf>
    <xf numFmtId="0" fontId="18" fillId="4" borderId="28" xfId="0" applyFont="1" applyFill="1" applyBorder="1" applyAlignment="1">
      <alignment horizontal="center" vertical="center"/>
    </xf>
    <xf numFmtId="0" fontId="18" fillId="4" borderId="29" xfId="0" applyFont="1" applyFill="1" applyBorder="1" applyAlignment="1">
      <alignment horizontal="center" vertical="center"/>
    </xf>
    <xf numFmtId="37" fontId="14" fillId="0" borderId="4" xfId="3" applyNumberFormat="1" applyBorder="1" applyAlignment="1"/>
    <xf numFmtId="164" fontId="0" fillId="0" borderId="0" xfId="0" applyNumberFormat="1"/>
    <xf numFmtId="37" fontId="17" fillId="0" borderId="4" xfId="3" applyNumberFormat="1" applyFont="1" applyBorder="1" applyAlignment="1"/>
    <xf numFmtId="3" fontId="17" fillId="0" borderId="4" xfId="0" applyNumberFormat="1" applyFont="1" applyBorder="1"/>
    <xf numFmtId="0" fontId="0" fillId="0" borderId="4" xfId="0" applyBorder="1" applyAlignment="1">
      <alignment horizontal="left" indent="1"/>
    </xf>
    <xf numFmtId="0" fontId="14" fillId="0" borderId="4" xfId="0" applyFont="1" applyBorder="1" applyAlignment="1">
      <alignment horizontal="left" indent="1"/>
    </xf>
    <xf numFmtId="3" fontId="14" fillId="0" borderId="4" xfId="0" applyNumberFormat="1" applyFont="1" applyBorder="1"/>
    <xf numFmtId="0" fontId="0" fillId="0" borderId="4" xfId="0" applyBorder="1"/>
    <xf numFmtId="0" fontId="17" fillId="8" borderId="30" xfId="0" applyFont="1" applyFill="1" applyBorder="1"/>
    <xf numFmtId="0" fontId="24" fillId="8" borderId="31" xfId="0" applyFont="1" applyFill="1" applyBorder="1"/>
    <xf numFmtId="0" fontId="17" fillId="8" borderId="30" xfId="0" applyFont="1" applyFill="1" applyBorder="1" applyAlignment="1">
      <alignment horizontal="left"/>
    </xf>
    <xf numFmtId="0" fontId="14" fillId="8" borderId="22" xfId="0" applyFont="1" applyFill="1" applyBorder="1" applyAlignment="1">
      <alignment horizontal="center" vertical="center"/>
    </xf>
    <xf numFmtId="0" fontId="14" fillId="0" borderId="4" xfId="0" quotePrefix="1" applyFont="1" applyBorder="1" applyAlignment="1">
      <alignment horizontal="center"/>
    </xf>
    <xf numFmtId="0" fontId="17" fillId="0" borderId="4" xfId="0" quotePrefix="1" applyFont="1" applyBorder="1" applyAlignment="1">
      <alignment horizontal="center"/>
    </xf>
    <xf numFmtId="0" fontId="0" fillId="0" borderId="0" xfId="0" quotePrefix="1" applyProtection="1">
      <protection hidden="1"/>
    </xf>
    <xf numFmtId="0" fontId="0" fillId="0" borderId="13" xfId="0" applyBorder="1" applyAlignment="1">
      <alignment horizontal="left" indent="1"/>
    </xf>
    <xf numFmtId="0" fontId="0" fillId="10" borderId="4" xfId="0" applyFill="1" applyBorder="1" applyAlignment="1">
      <alignment horizontal="center"/>
    </xf>
    <xf numFmtId="0" fontId="0" fillId="10" borderId="4" xfId="0" applyFill="1" applyBorder="1" applyAlignment="1">
      <alignment horizontal="left"/>
    </xf>
    <xf numFmtId="0" fontId="14" fillId="10" borderId="4" xfId="0" applyFont="1" applyFill="1" applyBorder="1" applyAlignment="1">
      <alignment horizontal="left"/>
    </xf>
    <xf numFmtId="16" fontId="0" fillId="10" borderId="13" xfId="0" applyNumberFormat="1" applyFill="1" applyBorder="1" applyAlignment="1">
      <alignment horizontal="center"/>
    </xf>
    <xf numFmtId="0" fontId="0" fillId="10" borderId="13" xfId="0" applyFill="1" applyBorder="1"/>
    <xf numFmtId="3" fontId="0" fillId="10" borderId="4" xfId="0" applyNumberFormat="1" applyFill="1" applyBorder="1"/>
    <xf numFmtId="0" fontId="11" fillId="0" borderId="0" xfId="0" applyFont="1" applyAlignment="1">
      <alignment horizontal="left"/>
    </xf>
    <xf numFmtId="165" fontId="2" fillId="0" borderId="0" xfId="1" applyFont="1" applyFill="1" applyBorder="1" applyAlignment="1">
      <alignment vertical="center"/>
    </xf>
    <xf numFmtId="165" fontId="3" fillId="0" borderId="0" xfId="1" applyFont="1" applyFill="1" applyBorder="1" applyAlignment="1">
      <alignment vertical="center"/>
    </xf>
    <xf numFmtId="0" fontId="0" fillId="0" borderId="0" xfId="0" applyAlignment="1">
      <alignment horizontal="left"/>
    </xf>
    <xf numFmtId="165" fontId="17" fillId="0" borderId="0" xfId="1" applyFont="1"/>
    <xf numFmtId="167" fontId="7" fillId="11" borderId="0" xfId="0" applyNumberFormat="1" applyFont="1" applyFill="1"/>
    <xf numFmtId="167" fontId="7" fillId="11" borderId="0" xfId="1" applyNumberFormat="1" applyFont="1" applyFill="1"/>
    <xf numFmtId="167" fontId="9" fillId="11" borderId="0" xfId="1" applyNumberFormat="1" applyFont="1" applyFill="1"/>
    <xf numFmtId="167" fontId="9" fillId="0" borderId="0" xfId="1" applyNumberFormat="1" applyFont="1" applyFill="1"/>
    <xf numFmtId="167" fontId="7" fillId="0" borderId="0" xfId="1" applyNumberFormat="1" applyFont="1" applyFill="1"/>
    <xf numFmtId="0" fontId="8" fillId="0" borderId="0" xfId="13" applyFont="1"/>
    <xf numFmtId="0" fontId="8" fillId="0" borderId="0" xfId="13" applyFont="1" applyAlignment="1">
      <alignment horizontal="center"/>
    </xf>
    <xf numFmtId="167" fontId="8" fillId="0" borderId="0" xfId="13" applyNumberFormat="1" applyFont="1"/>
    <xf numFmtId="170" fontId="8" fillId="0" borderId="0" xfId="13" applyNumberFormat="1" applyFont="1"/>
    <xf numFmtId="171" fontId="8" fillId="0" borderId="0" xfId="13" applyNumberFormat="1" applyFont="1"/>
    <xf numFmtId="0" fontId="28" fillId="12" borderId="0" xfId="13" applyFont="1" applyFill="1" applyAlignment="1">
      <alignment horizontal="center"/>
    </xf>
    <xf numFmtId="167" fontId="8" fillId="0" borderId="0" xfId="13" applyNumberFormat="1" applyFont="1" applyAlignment="1">
      <alignment horizontal="center"/>
    </xf>
    <xf numFmtId="0" fontId="28" fillId="13" borderId="0" xfId="13" applyFont="1" applyFill="1" applyAlignment="1">
      <alignment horizontal="center"/>
    </xf>
    <xf numFmtId="167" fontId="28" fillId="13" borderId="0" xfId="13" applyNumberFormat="1" applyFont="1" applyFill="1" applyAlignment="1">
      <alignment horizontal="center"/>
    </xf>
    <xf numFmtId="170" fontId="28" fillId="13" borderId="0" xfId="13" applyNumberFormat="1" applyFont="1" applyFill="1" applyAlignment="1">
      <alignment horizontal="center"/>
    </xf>
    <xf numFmtId="171" fontId="28" fillId="13" borderId="0" xfId="13" applyNumberFormat="1" applyFont="1" applyFill="1" applyAlignment="1">
      <alignment horizontal="center"/>
    </xf>
    <xf numFmtId="0" fontId="28" fillId="0" borderId="0" xfId="13" applyFont="1" applyAlignment="1">
      <alignment horizontal="center"/>
    </xf>
    <xf numFmtId="167" fontId="28" fillId="0" borderId="0" xfId="13" applyNumberFormat="1" applyFont="1" applyAlignment="1">
      <alignment horizontal="center"/>
    </xf>
    <xf numFmtId="170" fontId="28" fillId="0" borderId="0" xfId="13" applyNumberFormat="1" applyFont="1" applyAlignment="1">
      <alignment horizontal="center"/>
    </xf>
    <xf numFmtId="171" fontId="28" fillId="0" borderId="0" xfId="13" applyNumberFormat="1" applyFont="1" applyAlignment="1">
      <alignment horizontal="center"/>
    </xf>
    <xf numFmtId="167" fontId="29" fillId="0" borderId="0" xfId="13" applyNumberFormat="1" applyFont="1" applyAlignment="1">
      <alignment horizontal="left"/>
    </xf>
    <xf numFmtId="167" fontId="30" fillId="0" borderId="0" xfId="13" applyNumberFormat="1" applyFont="1" applyAlignment="1">
      <alignment horizontal="right"/>
    </xf>
    <xf numFmtId="0" fontId="31" fillId="0" borderId="0" xfId="13" applyFont="1"/>
    <xf numFmtId="0" fontId="32" fillId="0" borderId="0" xfId="13" applyFont="1"/>
    <xf numFmtId="0" fontId="31" fillId="0" borderId="0" xfId="13" applyFont="1" applyAlignment="1">
      <alignment horizontal="center"/>
    </xf>
    <xf numFmtId="167" fontId="31" fillId="0" borderId="0" xfId="13" applyNumberFormat="1" applyFont="1"/>
    <xf numFmtId="170" fontId="31" fillId="0" borderId="0" xfId="13" applyNumberFormat="1" applyFont="1"/>
    <xf numFmtId="171" fontId="31" fillId="0" borderId="0" xfId="13" applyNumberFormat="1" applyFont="1"/>
    <xf numFmtId="0" fontId="34" fillId="0" borderId="0" xfId="13" applyFont="1"/>
    <xf numFmtId="171" fontId="35" fillId="15" borderId="44" xfId="13" applyNumberFormat="1" applyFont="1" applyFill="1" applyBorder="1" applyAlignment="1">
      <alignment horizontal="center"/>
    </xf>
    <xf numFmtId="171" fontId="36" fillId="0" borderId="0" xfId="13" applyNumberFormat="1" applyFont="1" applyAlignment="1">
      <alignment horizontal="center"/>
    </xf>
    <xf numFmtId="167" fontId="34" fillId="0" borderId="0" xfId="13" applyNumberFormat="1" applyFont="1"/>
    <xf numFmtId="167" fontId="34" fillId="0" borderId="0" xfId="13" applyNumberFormat="1" applyFont="1" applyAlignment="1">
      <alignment horizontal="center" vertical="center"/>
    </xf>
    <xf numFmtId="170" fontId="34" fillId="0" borderId="0" xfId="13" applyNumberFormat="1" applyFont="1" applyAlignment="1">
      <alignment horizontal="center" vertical="center"/>
    </xf>
    <xf numFmtId="167" fontId="34" fillId="0" borderId="0" xfId="13" applyNumberFormat="1" applyFont="1" applyAlignment="1">
      <alignment horizontal="right"/>
    </xf>
    <xf numFmtId="0" fontId="34" fillId="0" borderId="0" xfId="13" applyFont="1" applyAlignment="1">
      <alignment horizontal="center"/>
    </xf>
    <xf numFmtId="170" fontId="34" fillId="0" borderId="0" xfId="13" applyNumberFormat="1" applyFont="1"/>
    <xf numFmtId="0" fontId="9" fillId="0" borderId="0" xfId="13" applyFont="1"/>
    <xf numFmtId="0" fontId="9" fillId="0" borderId="0" xfId="13" applyFont="1" applyAlignment="1">
      <alignment horizontal="center" vertical="center"/>
    </xf>
    <xf numFmtId="0" fontId="9" fillId="0" borderId="0" xfId="13" applyFont="1" applyAlignment="1">
      <alignment horizontal="left" vertical="center"/>
    </xf>
    <xf numFmtId="167" fontId="9" fillId="0" borderId="0" xfId="13" applyNumberFormat="1" applyFont="1" applyAlignment="1">
      <alignment horizontal="center" vertical="center"/>
    </xf>
    <xf numFmtId="167" fontId="9" fillId="0" borderId="0" xfId="13" applyNumberFormat="1" applyFont="1"/>
    <xf numFmtId="170" fontId="9" fillId="0" borderId="0" xfId="13" applyNumberFormat="1" applyFont="1" applyAlignment="1">
      <alignment horizontal="center" vertical="center"/>
    </xf>
    <xf numFmtId="9" fontId="9" fillId="0" borderId="0" xfId="13" applyNumberFormat="1" applyFont="1" applyAlignment="1">
      <alignment horizontal="center" vertical="center"/>
    </xf>
    <xf numFmtId="165" fontId="37" fillId="0" borderId="0" xfId="13" applyNumberFormat="1" applyFont="1" applyAlignment="1">
      <alignment horizontal="center" vertical="center"/>
    </xf>
    <xf numFmtId="171" fontId="9" fillId="0" borderId="0" xfId="13" applyNumberFormat="1" applyFont="1" applyAlignment="1">
      <alignment horizontal="center" vertical="center"/>
    </xf>
    <xf numFmtId="0" fontId="9" fillId="0" borderId="0" xfId="13" applyFont="1" applyAlignment="1">
      <alignment horizontal="center" vertical="center" wrapText="1"/>
    </xf>
    <xf numFmtId="170" fontId="28" fillId="16" borderId="49" xfId="13" applyNumberFormat="1" applyFont="1" applyFill="1" applyBorder="1" applyAlignment="1">
      <alignment horizontal="center" vertical="center" wrapText="1"/>
    </xf>
    <xf numFmtId="0" fontId="28" fillId="15" borderId="56" xfId="13" applyFont="1" applyFill="1" applyBorder="1" applyAlignment="1">
      <alignment horizontal="center" vertical="center" wrapText="1"/>
    </xf>
    <xf numFmtId="167" fontId="28" fillId="15" borderId="56" xfId="13" applyNumberFormat="1" applyFont="1" applyFill="1" applyBorder="1" applyAlignment="1">
      <alignment horizontal="center" vertical="center" wrapText="1"/>
    </xf>
    <xf numFmtId="167" fontId="28" fillId="16" borderId="56" xfId="13" applyNumberFormat="1" applyFont="1" applyFill="1" applyBorder="1" applyAlignment="1">
      <alignment horizontal="center" vertical="center" wrapText="1"/>
    </xf>
    <xf numFmtId="170" fontId="28" fillId="15" borderId="56" xfId="13" applyNumberFormat="1" applyFont="1" applyFill="1" applyBorder="1" applyAlignment="1">
      <alignment horizontal="center" vertical="center" wrapText="1"/>
    </xf>
    <xf numFmtId="9" fontId="28" fillId="16" borderId="56" xfId="13" applyNumberFormat="1" applyFont="1" applyFill="1" applyBorder="1" applyAlignment="1">
      <alignment horizontal="center" vertical="center" wrapText="1"/>
    </xf>
    <xf numFmtId="170" fontId="28" fillId="16" borderId="55" xfId="13" applyNumberFormat="1" applyFont="1" applyFill="1" applyBorder="1" applyAlignment="1">
      <alignment horizontal="center" vertical="center" wrapText="1"/>
    </xf>
    <xf numFmtId="0" fontId="8" fillId="17" borderId="58" xfId="13" applyFont="1" applyFill="1" applyBorder="1" applyAlignment="1">
      <alignment horizontal="center"/>
    </xf>
    <xf numFmtId="0" fontId="8" fillId="0" borderId="56" xfId="13" applyFont="1" applyBorder="1" applyAlignment="1">
      <alignment horizontal="center" vertical="center"/>
    </xf>
    <xf numFmtId="0" fontId="8" fillId="0" borderId="56" xfId="13" applyFont="1" applyBorder="1"/>
    <xf numFmtId="171" fontId="8" fillId="0" borderId="56" xfId="13" applyNumberFormat="1" applyFont="1" applyBorder="1" applyAlignment="1">
      <alignment horizontal="center" vertical="center"/>
    </xf>
    <xf numFmtId="167" fontId="8" fillId="0" borderId="56" xfId="13" applyNumberFormat="1" applyFont="1" applyBorder="1" applyAlignment="1">
      <alignment horizontal="center" vertical="center"/>
    </xf>
    <xf numFmtId="167" fontId="8" fillId="17" borderId="56" xfId="13" applyNumberFormat="1" applyFont="1" applyFill="1" applyBorder="1"/>
    <xf numFmtId="170" fontId="8" fillId="0" borderId="56" xfId="13" applyNumberFormat="1" applyFont="1" applyBorder="1" applyAlignment="1">
      <alignment horizontal="center" vertical="center"/>
    </xf>
    <xf numFmtId="10" fontId="8" fillId="17" borderId="56" xfId="13" applyNumberFormat="1" applyFont="1" applyFill="1" applyBorder="1" applyAlignment="1">
      <alignment horizontal="center" vertical="center"/>
    </xf>
    <xf numFmtId="167" fontId="8" fillId="17" borderId="56" xfId="13" applyNumberFormat="1" applyFont="1" applyFill="1" applyBorder="1" applyAlignment="1">
      <alignment horizontal="center" vertical="center"/>
    </xf>
    <xf numFmtId="171" fontId="8" fillId="17" borderId="56" xfId="13" applyNumberFormat="1" applyFont="1" applyFill="1" applyBorder="1" applyAlignment="1">
      <alignment horizontal="center" vertical="center"/>
    </xf>
    <xf numFmtId="170" fontId="8" fillId="17" borderId="56" xfId="13" applyNumberFormat="1" applyFont="1" applyFill="1" applyBorder="1" applyAlignment="1">
      <alignment horizontal="center" vertical="center"/>
    </xf>
    <xf numFmtId="167" fontId="8" fillId="17" borderId="59" xfId="13" applyNumberFormat="1" applyFont="1" applyFill="1" applyBorder="1" applyAlignment="1">
      <alignment horizontal="center" vertical="center"/>
    </xf>
    <xf numFmtId="167" fontId="8" fillId="17" borderId="60" xfId="13" applyNumberFormat="1" applyFont="1" applyFill="1" applyBorder="1"/>
    <xf numFmtId="171" fontId="8" fillId="0" borderId="59" xfId="13" applyNumberFormat="1" applyFont="1" applyBorder="1" applyAlignment="1">
      <alignment horizontal="center" vertical="center"/>
    </xf>
    <xf numFmtId="167" fontId="8" fillId="0" borderId="59" xfId="13" applyNumberFormat="1" applyFont="1" applyBorder="1" applyAlignment="1">
      <alignment horizontal="center" vertical="center"/>
    </xf>
    <xf numFmtId="10" fontId="8" fillId="17" borderId="59" xfId="13" applyNumberFormat="1" applyFont="1" applyFill="1" applyBorder="1" applyAlignment="1">
      <alignment horizontal="center" vertical="center"/>
    </xf>
    <xf numFmtId="171" fontId="8" fillId="17" borderId="59" xfId="13" applyNumberFormat="1" applyFont="1" applyFill="1" applyBorder="1" applyAlignment="1">
      <alignment horizontal="center" vertical="center"/>
    </xf>
    <xf numFmtId="167" fontId="8" fillId="17" borderId="59" xfId="13" applyNumberFormat="1" applyFont="1" applyFill="1" applyBorder="1"/>
    <xf numFmtId="167" fontId="8" fillId="17" borderId="61" xfId="13" applyNumberFormat="1" applyFont="1" applyFill="1" applyBorder="1"/>
    <xf numFmtId="0" fontId="8" fillId="0" borderId="59" xfId="13" applyFont="1" applyBorder="1" applyAlignment="1">
      <alignment horizontal="center" vertical="center"/>
    </xf>
    <xf numFmtId="170" fontId="8" fillId="0" borderId="59" xfId="13" applyNumberFormat="1" applyFont="1" applyBorder="1" applyAlignment="1">
      <alignment horizontal="center" vertical="center"/>
    </xf>
    <xf numFmtId="0" fontId="8" fillId="0" borderId="59" xfId="13" applyFont="1" applyBorder="1"/>
    <xf numFmtId="170" fontId="8" fillId="17" borderId="59" xfId="13" applyNumberFormat="1" applyFont="1" applyFill="1" applyBorder="1" applyAlignment="1">
      <alignment horizontal="center" vertical="center"/>
    </xf>
    <xf numFmtId="0" fontId="8" fillId="17" borderId="62" xfId="13" applyFont="1" applyFill="1" applyBorder="1" applyAlignment="1">
      <alignment horizontal="center"/>
    </xf>
    <xf numFmtId="0" fontId="8" fillId="0" borderId="63" xfId="13" applyFont="1" applyBorder="1" applyAlignment="1">
      <alignment horizontal="center" vertical="center"/>
    </xf>
    <xf numFmtId="0" fontId="8" fillId="0" borderId="63" xfId="13" applyFont="1" applyBorder="1"/>
    <xf numFmtId="171" fontId="8" fillId="0" borderId="63" xfId="13" applyNumberFormat="1" applyFont="1" applyBorder="1" applyAlignment="1">
      <alignment horizontal="center" vertical="center"/>
    </xf>
    <xf numFmtId="167" fontId="8" fillId="0" borderId="63" xfId="13" applyNumberFormat="1" applyFont="1" applyBorder="1" applyAlignment="1">
      <alignment horizontal="center" vertical="center"/>
    </xf>
    <xf numFmtId="167" fontId="8" fillId="17" borderId="63" xfId="13" applyNumberFormat="1" applyFont="1" applyFill="1" applyBorder="1"/>
    <xf numFmtId="170" fontId="8" fillId="0" borderId="63" xfId="13" applyNumberFormat="1" applyFont="1" applyBorder="1" applyAlignment="1">
      <alignment horizontal="center" vertical="center"/>
    </xf>
    <xf numFmtId="10" fontId="8" fillId="17" borderId="63" xfId="13" applyNumberFormat="1" applyFont="1" applyFill="1" applyBorder="1" applyAlignment="1">
      <alignment horizontal="center" vertical="center"/>
    </xf>
    <xf numFmtId="167" fontId="8" fillId="17" borderId="63" xfId="13" applyNumberFormat="1" applyFont="1" applyFill="1" applyBorder="1" applyAlignment="1">
      <alignment horizontal="center" vertical="center"/>
    </xf>
    <xf numFmtId="171" fontId="8" fillId="17" borderId="63" xfId="13" applyNumberFormat="1" applyFont="1" applyFill="1" applyBorder="1" applyAlignment="1">
      <alignment horizontal="center" vertical="center"/>
    </xf>
    <xf numFmtId="170" fontId="8" fillId="17" borderId="63" xfId="13" applyNumberFormat="1" applyFont="1" applyFill="1" applyBorder="1" applyAlignment="1">
      <alignment horizontal="center" vertical="center"/>
    </xf>
    <xf numFmtId="167" fontId="8" fillId="17" borderId="64" xfId="13" applyNumberFormat="1" applyFont="1" applyFill="1" applyBorder="1"/>
    <xf numFmtId="0" fontId="38" fillId="0" borderId="0" xfId="13" applyFont="1"/>
    <xf numFmtId="0" fontId="14" fillId="0" borderId="13" xfId="0" applyFont="1" applyBorder="1" applyAlignment="1">
      <alignment horizontal="center"/>
    </xf>
    <xf numFmtId="0" fontId="0" fillId="0" borderId="0" xfId="0" applyAlignment="1">
      <alignment horizontal="right" vertical="center"/>
    </xf>
    <xf numFmtId="0" fontId="18" fillId="0" borderId="0" xfId="0" applyFont="1" applyAlignment="1">
      <alignment horizontal="center"/>
    </xf>
    <xf numFmtId="0" fontId="7" fillId="0" borderId="0" xfId="0" applyFont="1" applyAlignment="1">
      <alignment horizontal="left" wrapText="1"/>
    </xf>
    <xf numFmtId="171" fontId="28" fillId="16" borderId="49" xfId="13" applyNumberFormat="1" applyFont="1" applyFill="1" applyBorder="1" applyAlignment="1">
      <alignment horizontal="center" vertical="center" wrapText="1"/>
    </xf>
    <xf numFmtId="0" fontId="33" fillId="0" borderId="55" xfId="13" applyFont="1" applyBorder="1"/>
    <xf numFmtId="0" fontId="28" fillId="16" borderId="48" xfId="13" applyFont="1" applyFill="1" applyBorder="1" applyAlignment="1">
      <alignment horizontal="center" vertical="center" wrapText="1"/>
    </xf>
    <xf numFmtId="0" fontId="33" fillId="0" borderId="54" xfId="13" applyFont="1" applyBorder="1"/>
    <xf numFmtId="0" fontId="28" fillId="15" borderId="49" xfId="13" applyFont="1" applyFill="1" applyBorder="1" applyAlignment="1">
      <alignment horizontal="center" vertical="center" wrapText="1"/>
    </xf>
    <xf numFmtId="0" fontId="28" fillId="15" borderId="50" xfId="13" applyFont="1" applyFill="1" applyBorder="1" applyAlignment="1">
      <alignment horizontal="center" vertical="center" wrapText="1"/>
    </xf>
    <xf numFmtId="0" fontId="33" fillId="0" borderId="51" xfId="13" applyFont="1" applyBorder="1"/>
    <xf numFmtId="0" fontId="33" fillId="0" borderId="52" xfId="13" applyFont="1" applyBorder="1"/>
    <xf numFmtId="167" fontId="28" fillId="16" borderId="49" xfId="13" applyNumberFormat="1" applyFont="1" applyFill="1" applyBorder="1" applyAlignment="1">
      <alignment horizontal="center" vertical="center" wrapText="1"/>
    </xf>
    <xf numFmtId="167" fontId="28" fillId="14" borderId="49" xfId="13" applyNumberFormat="1" applyFont="1" applyFill="1" applyBorder="1" applyAlignment="1">
      <alignment horizontal="center" vertical="center" wrapText="1"/>
    </xf>
    <xf numFmtId="167" fontId="28" fillId="14" borderId="53" xfId="13" applyNumberFormat="1" applyFont="1" applyFill="1" applyBorder="1" applyAlignment="1">
      <alignment horizontal="center" vertical="center" wrapText="1"/>
    </xf>
    <xf numFmtId="0" fontId="33" fillId="0" borderId="57" xfId="13" applyFont="1" applyBorder="1"/>
    <xf numFmtId="167" fontId="28" fillId="14" borderId="34" xfId="13" applyNumberFormat="1" applyFont="1" applyFill="1" applyBorder="1" applyAlignment="1">
      <alignment horizontal="center" vertical="center" wrapText="1"/>
    </xf>
    <xf numFmtId="0" fontId="33" fillId="0" borderId="37" xfId="13" applyFont="1" applyBorder="1"/>
    <xf numFmtId="167" fontId="3" fillId="0" borderId="38" xfId="13" applyNumberFormat="1" applyFont="1" applyBorder="1" applyAlignment="1">
      <alignment horizontal="center" vertical="center" wrapText="1"/>
    </xf>
    <xf numFmtId="0" fontId="33" fillId="0" borderId="41" xfId="13" applyFont="1" applyBorder="1"/>
    <xf numFmtId="0" fontId="33" fillId="0" borderId="45" xfId="13" applyFont="1" applyBorder="1"/>
    <xf numFmtId="167" fontId="3" fillId="0" borderId="39" xfId="13" applyNumberFormat="1" applyFont="1" applyBorder="1" applyAlignment="1">
      <alignment horizontal="center" vertical="center" wrapText="1"/>
    </xf>
    <xf numFmtId="0" fontId="33" fillId="0" borderId="42" xfId="13" applyFont="1" applyBorder="1"/>
    <xf numFmtId="0" fontId="33" fillId="0" borderId="46" xfId="13" applyFont="1" applyBorder="1"/>
    <xf numFmtId="167" fontId="3" fillId="0" borderId="40" xfId="13" applyNumberFormat="1" applyFont="1" applyBorder="1" applyAlignment="1">
      <alignment horizontal="center" vertical="center" wrapText="1"/>
    </xf>
    <xf numFmtId="0" fontId="33" fillId="0" borderId="43" xfId="13" applyFont="1" applyBorder="1"/>
    <xf numFmtId="0" fontId="33" fillId="0" borderId="47" xfId="13" applyFont="1" applyBorder="1"/>
    <xf numFmtId="167" fontId="28" fillId="13" borderId="32" xfId="13" applyNumberFormat="1" applyFont="1" applyFill="1" applyBorder="1" applyAlignment="1">
      <alignment horizontal="center" vertical="center" wrapText="1"/>
    </xf>
    <xf numFmtId="0" fontId="33" fillId="0" borderId="35" xfId="13" applyFont="1" applyBorder="1"/>
    <xf numFmtId="167" fontId="28" fillId="13" borderId="33" xfId="13" applyNumberFormat="1" applyFont="1" applyFill="1" applyBorder="1" applyAlignment="1">
      <alignment horizontal="center" vertical="center" wrapText="1"/>
    </xf>
    <xf numFmtId="0" fontId="33" fillId="0" borderId="36" xfId="13" applyFont="1" applyBorder="1"/>
    <xf numFmtId="167" fontId="28" fillId="14" borderId="33" xfId="13" applyNumberFormat="1" applyFont="1" applyFill="1" applyBorder="1" applyAlignment="1">
      <alignment horizontal="center" vertical="center" wrapText="1"/>
    </xf>
  </cellXfs>
  <cellStyles count="14">
    <cellStyle name="Comma" xfId="1" builtinId="3"/>
    <cellStyle name="Comma [0]" xfId="3" builtinId="6"/>
    <cellStyle name="Comma [0] 3" xfId="12" xr:uid="{00000000-0005-0000-0000-000039000000}"/>
    <cellStyle name="Comma 2" xfId="4" xr:uid="{00000000-0005-0000-0000-000031000000}"/>
    <cellStyle name="Comma 2 2" xfId="5" xr:uid="{00000000-0005-0000-0000-000032000000}"/>
    <cellStyle name="Comma 3" xfId="6" xr:uid="{00000000-0005-0000-0000-000033000000}"/>
    <cellStyle name="Comma 3 2" xfId="11" xr:uid="{00000000-0005-0000-0000-000038000000}"/>
    <cellStyle name="Comma 3 2 2 3" xfId="7" xr:uid="{00000000-0005-0000-0000-000034000000}"/>
    <cellStyle name="Normal" xfId="0" builtinId="0"/>
    <cellStyle name="Normal 2" xfId="8" xr:uid="{00000000-0005-0000-0000-000035000000}"/>
    <cellStyle name="Normal 2 2" xfId="9" xr:uid="{00000000-0005-0000-0000-000036000000}"/>
    <cellStyle name="Normal 3" xfId="10" xr:uid="{00000000-0005-0000-0000-000037000000}"/>
    <cellStyle name="Normal 3 2" xfId="13" xr:uid="{9F616610-3D44-4961-9190-029D5911A65B}"/>
    <cellStyle name="Percent" xfId="2" builtinId="5"/>
  </cellStyles>
  <dxfs count="27">
    <dxf>
      <font>
        <b/>
        <i val="0"/>
        <color rgb="FF663300"/>
      </font>
    </dxf>
    <dxf>
      <font>
        <b/>
        <i val="0"/>
      </font>
    </dxf>
    <dxf>
      <font>
        <b/>
        <i val="0"/>
        <color rgb="FF663300"/>
      </font>
      <fill>
        <patternFill patternType="solid">
          <bgColor theme="2"/>
        </patternFill>
      </fill>
    </dxf>
    <dxf>
      <font>
        <b/>
        <i val="0"/>
        <color rgb="FF663300"/>
      </font>
    </dxf>
    <dxf>
      <font>
        <b/>
        <i val="0"/>
      </font>
    </dxf>
    <dxf>
      <font>
        <b/>
        <i val="0"/>
        <color rgb="FF663300"/>
      </font>
      <fill>
        <patternFill patternType="solid">
          <bgColor theme="2"/>
        </patternFill>
      </fill>
    </dxf>
    <dxf>
      <font>
        <b/>
        <i val="0"/>
        <color rgb="FFFF0000"/>
      </font>
    </dxf>
    <dxf>
      <font>
        <b/>
        <i val="0"/>
      </font>
    </dxf>
    <dxf>
      <font>
        <b/>
        <i val="0"/>
        <color rgb="FF663300"/>
      </font>
    </dxf>
    <dxf>
      <font>
        <b/>
        <i val="0"/>
        <color rgb="FF663300"/>
      </font>
      <fill>
        <patternFill patternType="solid">
          <bgColor theme="2"/>
        </patternFill>
      </fill>
    </dxf>
    <dxf>
      <font>
        <b/>
        <i val="0"/>
      </font>
    </dxf>
    <dxf>
      <font>
        <b/>
        <i val="0"/>
        <color rgb="FF663300"/>
      </font>
    </dxf>
    <dxf>
      <font>
        <b/>
        <i val="0"/>
        <color rgb="FF663300"/>
      </font>
      <fill>
        <patternFill patternType="solid">
          <bgColor theme="2"/>
        </patternFill>
      </fill>
    </dxf>
    <dxf>
      <font>
        <b/>
        <i val="0"/>
        <color rgb="FF663300"/>
      </font>
    </dxf>
    <dxf>
      <font>
        <b/>
        <i val="0"/>
      </font>
    </dxf>
    <dxf>
      <font>
        <b/>
        <i val="0"/>
        <color rgb="FF663300"/>
      </font>
      <fill>
        <patternFill patternType="solid">
          <bgColor theme="2"/>
        </patternFill>
      </fill>
    </dxf>
    <dxf>
      <font>
        <color indexed="22"/>
      </font>
      <fill>
        <patternFill patternType="solid">
          <bgColor indexed="22"/>
        </patternFill>
      </fill>
    </dxf>
    <dxf>
      <font>
        <color indexed="22"/>
      </font>
      <fill>
        <patternFill patternType="solid">
          <bgColor indexed="22"/>
        </patternFill>
      </fill>
    </dxf>
    <dxf>
      <font>
        <color indexed="22"/>
      </font>
      <fill>
        <patternFill patternType="solid">
          <bgColor indexed="22"/>
        </patternFill>
      </fill>
    </dxf>
    <dxf>
      <font>
        <color indexed="22"/>
      </font>
      <fill>
        <patternFill patternType="solid">
          <bgColor indexed="22"/>
        </patternFill>
      </fill>
    </dxf>
    <dxf>
      <font>
        <color indexed="22"/>
      </font>
      <fill>
        <patternFill patternType="solid">
          <bgColor indexed="22"/>
        </patternFill>
      </fill>
    </dxf>
    <dxf>
      <font>
        <color indexed="22"/>
      </font>
      <fill>
        <patternFill patternType="solid">
          <bgColor indexed="22"/>
        </patternFill>
      </fill>
    </dxf>
    <dxf>
      <font>
        <color indexed="22"/>
      </font>
      <fill>
        <patternFill patternType="solid">
          <bgColor indexed="22"/>
        </patternFill>
      </fill>
    </dxf>
    <dxf>
      <font>
        <color indexed="22"/>
      </font>
      <fill>
        <patternFill patternType="solid">
          <bgColor indexed="22"/>
        </patternFill>
      </fill>
    </dxf>
    <dxf>
      <fill>
        <patternFill patternType="solid">
          <bgColor indexed="41"/>
        </patternFill>
      </fill>
    </dxf>
    <dxf>
      <font>
        <color auto="1"/>
      </font>
      <fill>
        <patternFill patternType="solid">
          <bgColor indexed="41"/>
        </patternFill>
      </fill>
    </dxf>
    <dxf>
      <font>
        <color auto="1"/>
      </font>
      <fill>
        <patternFill patternType="solid">
          <bgColor indexed="2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xml"/><Relationship Id="rId21" Type="http://schemas.openxmlformats.org/officeDocument/2006/relationships/worksheet" Target="worksheets/sheet21.xml"/><Relationship Id="rId42" Type="http://schemas.openxmlformats.org/officeDocument/2006/relationships/externalLink" Target="externalLinks/externalLink18.xml"/><Relationship Id="rId47" Type="http://schemas.openxmlformats.org/officeDocument/2006/relationships/externalLink" Target="externalLinks/externalLink23.xml"/><Relationship Id="rId63" Type="http://schemas.openxmlformats.org/officeDocument/2006/relationships/externalLink" Target="externalLinks/externalLink39.xml"/><Relationship Id="rId68" Type="http://schemas.openxmlformats.org/officeDocument/2006/relationships/externalLink" Target="externalLinks/externalLink44.xml"/><Relationship Id="rId84"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53" Type="http://schemas.openxmlformats.org/officeDocument/2006/relationships/externalLink" Target="externalLinks/externalLink29.xml"/><Relationship Id="rId58" Type="http://schemas.openxmlformats.org/officeDocument/2006/relationships/externalLink" Target="externalLinks/externalLink34.xml"/><Relationship Id="rId74" Type="http://schemas.openxmlformats.org/officeDocument/2006/relationships/externalLink" Target="externalLinks/externalLink50.xml"/><Relationship Id="rId79" Type="http://schemas.openxmlformats.org/officeDocument/2006/relationships/externalLink" Target="externalLinks/externalLink55.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48" Type="http://schemas.openxmlformats.org/officeDocument/2006/relationships/externalLink" Target="externalLinks/externalLink24.xml"/><Relationship Id="rId56" Type="http://schemas.openxmlformats.org/officeDocument/2006/relationships/externalLink" Target="externalLinks/externalLink32.xml"/><Relationship Id="rId64" Type="http://schemas.openxmlformats.org/officeDocument/2006/relationships/externalLink" Target="externalLinks/externalLink40.xml"/><Relationship Id="rId69" Type="http://schemas.openxmlformats.org/officeDocument/2006/relationships/externalLink" Target="externalLinks/externalLink45.xml"/><Relationship Id="rId77" Type="http://schemas.openxmlformats.org/officeDocument/2006/relationships/externalLink" Target="externalLinks/externalLink53.xml"/><Relationship Id="rId8" Type="http://schemas.openxmlformats.org/officeDocument/2006/relationships/worksheet" Target="worksheets/sheet8.xml"/><Relationship Id="rId51" Type="http://schemas.openxmlformats.org/officeDocument/2006/relationships/externalLink" Target="externalLinks/externalLink27.xml"/><Relationship Id="rId72" Type="http://schemas.openxmlformats.org/officeDocument/2006/relationships/externalLink" Target="externalLinks/externalLink48.xml"/><Relationship Id="rId80" Type="http://schemas.openxmlformats.org/officeDocument/2006/relationships/externalLink" Target="externalLinks/externalLink56.xml"/><Relationship Id="rId85"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externalLink" Target="externalLinks/externalLink22.xml"/><Relationship Id="rId59" Type="http://schemas.openxmlformats.org/officeDocument/2006/relationships/externalLink" Target="externalLinks/externalLink35.xml"/><Relationship Id="rId67" Type="http://schemas.openxmlformats.org/officeDocument/2006/relationships/externalLink" Target="externalLinks/externalLink43.xml"/><Relationship Id="rId20" Type="http://schemas.openxmlformats.org/officeDocument/2006/relationships/worksheet" Target="worksheets/sheet20.xml"/><Relationship Id="rId41" Type="http://schemas.openxmlformats.org/officeDocument/2006/relationships/externalLink" Target="externalLinks/externalLink17.xml"/><Relationship Id="rId54" Type="http://schemas.openxmlformats.org/officeDocument/2006/relationships/externalLink" Target="externalLinks/externalLink30.xml"/><Relationship Id="rId62" Type="http://schemas.openxmlformats.org/officeDocument/2006/relationships/externalLink" Target="externalLinks/externalLink38.xml"/><Relationship Id="rId70" Type="http://schemas.openxmlformats.org/officeDocument/2006/relationships/externalLink" Target="externalLinks/externalLink46.xml"/><Relationship Id="rId75" Type="http://schemas.openxmlformats.org/officeDocument/2006/relationships/externalLink" Target="externalLinks/externalLink51.xml"/><Relationship Id="rId83" Type="http://schemas.openxmlformats.org/officeDocument/2006/relationships/externalLink" Target="externalLinks/externalLink59.xml"/><Relationship Id="rId88"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49" Type="http://schemas.openxmlformats.org/officeDocument/2006/relationships/externalLink" Target="externalLinks/externalLink25.xml"/><Relationship Id="rId57" Type="http://schemas.openxmlformats.org/officeDocument/2006/relationships/externalLink" Target="externalLinks/externalLink33.xml"/><Relationship Id="rId10" Type="http://schemas.openxmlformats.org/officeDocument/2006/relationships/worksheet" Target="worksheets/sheet10.xml"/><Relationship Id="rId31" Type="http://schemas.openxmlformats.org/officeDocument/2006/relationships/externalLink" Target="externalLinks/externalLink7.xml"/><Relationship Id="rId44" Type="http://schemas.openxmlformats.org/officeDocument/2006/relationships/externalLink" Target="externalLinks/externalLink20.xml"/><Relationship Id="rId52" Type="http://schemas.openxmlformats.org/officeDocument/2006/relationships/externalLink" Target="externalLinks/externalLink28.xml"/><Relationship Id="rId60" Type="http://schemas.openxmlformats.org/officeDocument/2006/relationships/externalLink" Target="externalLinks/externalLink36.xml"/><Relationship Id="rId65" Type="http://schemas.openxmlformats.org/officeDocument/2006/relationships/externalLink" Target="externalLinks/externalLink41.xml"/><Relationship Id="rId73" Type="http://schemas.openxmlformats.org/officeDocument/2006/relationships/externalLink" Target="externalLinks/externalLink49.xml"/><Relationship Id="rId78" Type="http://schemas.openxmlformats.org/officeDocument/2006/relationships/externalLink" Target="externalLinks/externalLink54.xml"/><Relationship Id="rId81" Type="http://schemas.openxmlformats.org/officeDocument/2006/relationships/externalLink" Target="externalLinks/externalLink57.xml"/><Relationship Id="rId86"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5.xml"/><Relationship Id="rId34" Type="http://schemas.openxmlformats.org/officeDocument/2006/relationships/externalLink" Target="externalLinks/externalLink10.xml"/><Relationship Id="rId50" Type="http://schemas.openxmlformats.org/officeDocument/2006/relationships/externalLink" Target="externalLinks/externalLink26.xml"/><Relationship Id="rId55" Type="http://schemas.openxmlformats.org/officeDocument/2006/relationships/externalLink" Target="externalLinks/externalLink31.xml"/><Relationship Id="rId76" Type="http://schemas.openxmlformats.org/officeDocument/2006/relationships/externalLink" Target="externalLinks/externalLink52.xml"/><Relationship Id="rId7" Type="http://schemas.openxmlformats.org/officeDocument/2006/relationships/worksheet" Target="worksheets/sheet7.xml"/><Relationship Id="rId71" Type="http://schemas.openxmlformats.org/officeDocument/2006/relationships/externalLink" Target="externalLinks/externalLink47.xml"/><Relationship Id="rId2" Type="http://schemas.openxmlformats.org/officeDocument/2006/relationships/worksheet" Target="worksheets/sheet2.xml"/><Relationship Id="rId29" Type="http://schemas.openxmlformats.org/officeDocument/2006/relationships/externalLink" Target="externalLinks/externalLink5.xml"/><Relationship Id="rId24" Type="http://schemas.openxmlformats.org/officeDocument/2006/relationships/worksheet" Target="worksheets/sheet24.xml"/><Relationship Id="rId40" Type="http://schemas.openxmlformats.org/officeDocument/2006/relationships/externalLink" Target="externalLinks/externalLink16.xml"/><Relationship Id="rId45" Type="http://schemas.openxmlformats.org/officeDocument/2006/relationships/externalLink" Target="externalLinks/externalLink21.xml"/><Relationship Id="rId66" Type="http://schemas.openxmlformats.org/officeDocument/2006/relationships/externalLink" Target="externalLinks/externalLink42.xml"/><Relationship Id="rId87" Type="http://schemas.openxmlformats.org/officeDocument/2006/relationships/calcChain" Target="calcChain.xml"/><Relationship Id="rId61" Type="http://schemas.openxmlformats.org/officeDocument/2006/relationships/externalLink" Target="externalLinks/externalLink37.xml"/><Relationship Id="rId82" Type="http://schemas.openxmlformats.org/officeDocument/2006/relationships/externalLink" Target="externalLinks/externalLink58.xml"/></Relationships>
</file>

<file path=xl/drawings/_rels/drawing2.xml.rels><?xml version="1.0" encoding="UTF-8" standalone="yes"?>
<Relationships xmlns="http://schemas.openxmlformats.org/package/2006/relationships"><Relationship Id="rId8" Type="http://schemas.openxmlformats.org/officeDocument/2006/relationships/hyperlink" Target="#Jurnal!A1"/><Relationship Id="rId3" Type="http://schemas.openxmlformats.org/officeDocument/2006/relationships/hyperlink" Target="#'Atur Laporan'!A1"/><Relationship Id="rId7" Type="http://schemas.openxmlformats.org/officeDocument/2006/relationships/hyperlink" Target="#'Buku Besar'!A1"/><Relationship Id="rId2" Type="http://schemas.openxmlformats.org/officeDocument/2006/relationships/hyperlink" Target="#'Laba Rugi'!A1"/><Relationship Id="rId1" Type="http://schemas.openxmlformats.org/officeDocument/2006/relationships/hyperlink" Target="#Akun!A1"/><Relationship Id="rId6" Type="http://schemas.openxmlformats.org/officeDocument/2006/relationships/hyperlink" Target="#'BB Pembantu'!A1"/><Relationship Id="rId5" Type="http://schemas.openxmlformats.org/officeDocument/2006/relationships/hyperlink" Target="#Neraca!A1"/><Relationship Id="rId4" Type="http://schemas.openxmlformats.org/officeDocument/2006/relationships/hyperlink" Target="#'Neraca Lajur'!A1"/><Relationship Id="rId9" Type="http://schemas.openxmlformats.org/officeDocument/2006/relationships/hyperlink" Target="#Kode!A1"/></Relationships>
</file>

<file path=xl/drawings/_rels/drawing3.xml.rels><?xml version="1.0" encoding="UTF-8" standalone="yes"?>
<Relationships xmlns="http://schemas.openxmlformats.org/package/2006/relationships"><Relationship Id="rId1" Type="http://schemas.openxmlformats.org/officeDocument/2006/relationships/hyperlink" Target="#Menu!A1"/></Relationships>
</file>

<file path=xl/drawings/_rels/drawing4.xml.rels><?xml version="1.0" encoding="UTF-8" standalone="yes"?>
<Relationships xmlns="http://schemas.openxmlformats.org/package/2006/relationships"><Relationship Id="rId1" Type="http://schemas.openxmlformats.org/officeDocument/2006/relationships/hyperlink" Target="#Menu!A1"/></Relationships>
</file>

<file path=xl/drawings/_rels/drawing5.xml.rels><?xml version="1.0" encoding="UTF-8" standalone="yes"?>
<Relationships xmlns="http://schemas.openxmlformats.org/package/2006/relationships"><Relationship Id="rId1" Type="http://schemas.openxmlformats.org/officeDocument/2006/relationships/hyperlink" Target="#Menu!A1"/></Relationships>
</file>

<file path=xl/drawings/_rels/drawing6.xml.rels><?xml version="1.0" encoding="UTF-8" standalone="yes"?>
<Relationships xmlns="http://schemas.openxmlformats.org/package/2006/relationships"><Relationship Id="rId1" Type="http://schemas.openxmlformats.org/officeDocument/2006/relationships/hyperlink" Target="#Menu!A1"/></Relationships>
</file>

<file path=xl/drawings/_rels/drawing7.xml.rels><?xml version="1.0" encoding="UTF-8" standalone="yes"?>
<Relationships xmlns="http://schemas.openxmlformats.org/package/2006/relationships"><Relationship Id="rId1" Type="http://schemas.openxmlformats.org/officeDocument/2006/relationships/hyperlink" Target="#Menu!A1"/></Relationships>
</file>

<file path=xl/drawings/_rels/drawing8.xml.rels><?xml version="1.0" encoding="UTF-8" standalone="yes"?>
<Relationships xmlns="http://schemas.openxmlformats.org/package/2006/relationships"><Relationship Id="rId1" Type="http://schemas.openxmlformats.org/officeDocument/2006/relationships/hyperlink" Target="#Menu!A1"/></Relationships>
</file>

<file path=xl/drawings/_rels/drawing9.xml.rels><?xml version="1.0" encoding="UTF-8" standalone="yes"?>
<Relationships xmlns="http://schemas.openxmlformats.org/package/2006/relationships"><Relationship Id="rId1" Type="http://schemas.openxmlformats.org/officeDocument/2006/relationships/hyperlink" Target="#Menu!A1"/></Relationships>
</file>

<file path=xl/drawings/_rels/drawing10.xml.rels><?xml version="1.0" encoding="UTF-8" standalone="yes"?>
<Relationships xmlns="http://schemas.openxmlformats.org/package/2006/relationships"><Relationship Id="rId1" Type="http://schemas.openxmlformats.org/officeDocument/2006/relationships/hyperlink" Target="#Menu!A1"/></Relationships>
</file>

<file path=xl/drawings/_rels/drawing11.xml.rels><?xml version="1.0" encoding="UTF-8" standalone="yes"?>
<Relationships xmlns="http://schemas.openxmlformats.org/package/2006/relationships"><Relationship Id="rId1" Type="http://schemas.openxmlformats.org/officeDocument/2006/relationships/hyperlink" Target="#Menu!A1"/></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9525</xdr:colOff>
      <xdr:row>1</xdr:row>
      <xdr:rowOff>57150</xdr:rowOff>
    </xdr:from>
    <xdr:to>
      <xdr:col>4</xdr:col>
      <xdr:colOff>215911</xdr:colOff>
      <xdr:row>2</xdr:row>
      <xdr:rowOff>136606</xdr:rowOff>
    </xdr:to>
    <xdr:sp macro="" textlink="">
      <xdr:nvSpPr>
        <xdr:cNvPr id="14337" name="WordArt 1">
          <a:extLst>
            <a:ext uri="{FF2B5EF4-FFF2-40B4-BE49-F238E27FC236}">
              <a16:creationId xmlns:a16="http://schemas.microsoft.com/office/drawing/2014/main" id="{00000000-0008-0000-0000-000001380000}"/>
            </a:ext>
          </a:extLst>
        </xdr:cNvPr>
        <xdr:cNvSpPr>
          <a:spLocks noChangeArrowheads="1" noChangeShapeType="1" noTextEdit="1"/>
        </xdr:cNvSpPr>
      </xdr:nvSpPr>
      <xdr:spPr>
        <a:xfrm>
          <a:off x="361950" y="219075"/>
          <a:ext cx="2673350" cy="241300"/>
        </a:xfrm>
        <a:prstGeom prst="rect">
          <a:avLst/>
        </a:prstGeom>
      </xdr:spPr>
      <xdr:txBody>
        <a:bodyPr wrap="none" fromWordArt="1">
          <a:prstTxWarp prst="textPlain">
            <a:avLst>
              <a:gd name="adj" fmla="val 50000"/>
            </a:avLst>
          </a:prstTxWarp>
        </a:bodyPr>
        <a:lstStyle/>
        <a:p>
          <a:pPr algn="ctr" rtl="0"/>
          <a:r>
            <a:rPr lang="en-US" sz="3600" kern="10" spc="720">
              <a:ln w="9525">
                <a:noFill/>
                <a:round/>
              </a:ln>
              <a:gradFill rotWithShape="1">
                <a:gsLst>
                  <a:gs pos="0">
                    <a:srgbClr val="FFCC00"/>
                  </a:gs>
                  <a:gs pos="50000">
                    <a:srgbClr val="FFFFCC"/>
                  </a:gs>
                  <a:gs pos="100000">
                    <a:srgbClr val="FFCC00"/>
                  </a:gs>
                </a:gsLst>
                <a:lin ang="5400000" scaled="1"/>
              </a:gradFill>
              <a:effectLst>
                <a:outerShdw dist="45791" dir="3378596" algn="ctr" rotWithShape="0">
                  <a:srgbClr val="4D4D4D">
                    <a:alpha val="80000"/>
                  </a:srgbClr>
                </a:outerShdw>
              </a:effectLst>
              <a:latin typeface="Arial Black" panose="020B0A04020102020204"/>
            </a:rPr>
            <a:t>Serial Number</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7</xdr:row>
      <xdr:rowOff>41275</xdr:rowOff>
    </xdr:from>
    <xdr:to>
      <xdr:col>1</xdr:col>
      <xdr:colOff>838066</xdr:colOff>
      <xdr:row>8</xdr:row>
      <xdr:rowOff>95349</xdr:rowOff>
    </xdr:to>
    <xdr:sp macro="" textlink="">
      <xdr:nvSpPr>
        <xdr:cNvPr id="1025" name="Text Box 1">
          <a:hlinkClick xmlns:r="http://schemas.openxmlformats.org/officeDocument/2006/relationships" r:id="rId1"/>
          <a:extLst>
            <a:ext uri="{FF2B5EF4-FFF2-40B4-BE49-F238E27FC236}">
              <a16:creationId xmlns:a16="http://schemas.microsoft.com/office/drawing/2014/main" id="{00000000-0008-0000-0100-000001040000}"/>
            </a:ext>
          </a:extLst>
        </xdr:cNvPr>
        <xdr:cNvSpPr txBox="1">
          <a:spLocks noChangeArrowheads="1"/>
        </xdr:cNvSpPr>
      </xdr:nvSpPr>
      <xdr:spPr>
        <a:xfrm>
          <a:off x="266700" y="1174750"/>
          <a:ext cx="837565" cy="215900"/>
        </a:xfrm>
        <a:prstGeom prst="rect">
          <a:avLst/>
        </a:prstGeom>
        <a:gradFill rotWithShape="1">
          <a:gsLst>
            <a:gs pos="0">
              <a:srgbClr val="666699"/>
            </a:gs>
            <a:gs pos="100000">
              <a:srgbClr val="FFFFFF"/>
            </a:gs>
          </a:gsLst>
          <a:lin ang="5400000" scaled="1"/>
        </a:gradFill>
        <a:ln w="9525">
          <a:solidFill>
            <a:srgbClr val="666699"/>
          </a:solidFill>
          <a:miter lim="800000"/>
        </a:ln>
      </xdr:spPr>
      <xdr:txBody>
        <a:bodyPr vertOverflow="clip" wrap="square" lIns="27432" tIns="22860" rIns="27432" bIns="22860" anchor="ctr" upright="1"/>
        <a:lstStyle/>
        <a:p>
          <a:pPr algn="ctr" rtl="1">
            <a:defRPr sz="1000"/>
          </a:pPr>
          <a:r>
            <a:rPr lang="en-US" sz="1000" b="0" i="0" strike="noStrike">
              <a:solidFill>
                <a:srgbClr val="800000"/>
              </a:solidFill>
              <a:latin typeface="Arial" panose="020B0604020202020204"/>
              <a:cs typeface="Arial" panose="020B0604020202020204"/>
            </a:rPr>
            <a:t>Daftar Akun</a:t>
          </a:r>
        </a:p>
      </xdr:txBody>
    </xdr:sp>
    <xdr:clientData/>
  </xdr:twoCellAnchor>
  <xdr:twoCellAnchor editAs="absolute">
    <xdr:from>
      <xdr:col>3</xdr:col>
      <xdr:colOff>212725</xdr:colOff>
      <xdr:row>7</xdr:row>
      <xdr:rowOff>41275</xdr:rowOff>
    </xdr:from>
    <xdr:to>
      <xdr:col>4</xdr:col>
      <xdr:colOff>438198</xdr:colOff>
      <xdr:row>8</xdr:row>
      <xdr:rowOff>95349</xdr:rowOff>
    </xdr:to>
    <xdr:sp macro="" textlink="">
      <xdr:nvSpPr>
        <xdr:cNvPr id="1038" name="Text Box 14">
          <a:hlinkClick xmlns:r="http://schemas.openxmlformats.org/officeDocument/2006/relationships" r:id="rId2"/>
          <a:extLst>
            <a:ext uri="{FF2B5EF4-FFF2-40B4-BE49-F238E27FC236}">
              <a16:creationId xmlns:a16="http://schemas.microsoft.com/office/drawing/2014/main" id="{00000000-0008-0000-0100-00000E040000}"/>
            </a:ext>
          </a:extLst>
        </xdr:cNvPr>
        <xdr:cNvSpPr txBox="1">
          <a:spLocks noChangeArrowheads="1"/>
        </xdr:cNvSpPr>
      </xdr:nvSpPr>
      <xdr:spPr>
        <a:xfrm>
          <a:off x="3394075" y="1174750"/>
          <a:ext cx="835025" cy="215900"/>
        </a:xfrm>
        <a:prstGeom prst="rect">
          <a:avLst/>
        </a:prstGeom>
        <a:gradFill rotWithShape="1">
          <a:gsLst>
            <a:gs pos="0">
              <a:srgbClr val="666699"/>
            </a:gs>
            <a:gs pos="100000">
              <a:srgbClr val="FFFFFF"/>
            </a:gs>
          </a:gsLst>
          <a:lin ang="5400000" scaled="1"/>
        </a:gradFill>
        <a:ln w="9525">
          <a:solidFill>
            <a:srgbClr val="666699"/>
          </a:solidFill>
          <a:miter lim="800000"/>
        </a:ln>
      </xdr:spPr>
      <xdr:txBody>
        <a:bodyPr vertOverflow="clip" wrap="square" lIns="27432" tIns="22860" rIns="27432" bIns="22860" anchor="ctr" upright="1"/>
        <a:lstStyle/>
        <a:p>
          <a:pPr algn="ctr" rtl="1">
            <a:defRPr sz="1000"/>
          </a:pPr>
          <a:r>
            <a:rPr lang="en-US" sz="1000" b="0" i="0" strike="noStrike">
              <a:solidFill>
                <a:srgbClr val="800000"/>
              </a:solidFill>
              <a:latin typeface="Arial" panose="020B0604020202020204"/>
              <a:cs typeface="Arial" panose="020B0604020202020204"/>
            </a:rPr>
            <a:t>Laba Rugi</a:t>
          </a:r>
        </a:p>
      </xdr:txBody>
    </xdr:sp>
    <xdr:clientData/>
  </xdr:twoCellAnchor>
  <xdr:twoCellAnchor editAs="absolute">
    <xdr:from>
      <xdr:col>1</xdr:col>
      <xdr:colOff>0</xdr:colOff>
      <xdr:row>9</xdr:row>
      <xdr:rowOff>98425</xdr:rowOff>
    </xdr:from>
    <xdr:to>
      <xdr:col>1</xdr:col>
      <xdr:colOff>838066</xdr:colOff>
      <xdr:row>10</xdr:row>
      <xdr:rowOff>152499</xdr:rowOff>
    </xdr:to>
    <xdr:sp macro="" textlink="">
      <xdr:nvSpPr>
        <xdr:cNvPr id="1039" name="Text Box 15">
          <a:hlinkClick xmlns:r="http://schemas.openxmlformats.org/officeDocument/2006/relationships" r:id="rId3"/>
          <a:extLst>
            <a:ext uri="{FF2B5EF4-FFF2-40B4-BE49-F238E27FC236}">
              <a16:creationId xmlns:a16="http://schemas.microsoft.com/office/drawing/2014/main" id="{00000000-0008-0000-0100-00000F040000}"/>
            </a:ext>
          </a:extLst>
        </xdr:cNvPr>
        <xdr:cNvSpPr txBox="1">
          <a:spLocks noChangeArrowheads="1"/>
        </xdr:cNvSpPr>
      </xdr:nvSpPr>
      <xdr:spPr>
        <a:xfrm>
          <a:off x="266700" y="1555750"/>
          <a:ext cx="837565" cy="215900"/>
        </a:xfrm>
        <a:prstGeom prst="rect">
          <a:avLst/>
        </a:prstGeom>
        <a:gradFill rotWithShape="1">
          <a:gsLst>
            <a:gs pos="0">
              <a:srgbClr val="666699"/>
            </a:gs>
            <a:gs pos="100000">
              <a:srgbClr val="FFFFFF"/>
            </a:gs>
          </a:gsLst>
          <a:lin ang="5400000" scaled="1"/>
        </a:gradFill>
        <a:ln w="9525">
          <a:solidFill>
            <a:srgbClr val="666699"/>
          </a:solidFill>
          <a:miter lim="800000"/>
        </a:ln>
      </xdr:spPr>
      <xdr:txBody>
        <a:bodyPr vertOverflow="clip" wrap="square" lIns="27432" tIns="22860" rIns="27432" bIns="22860" anchor="ctr" upright="1"/>
        <a:lstStyle/>
        <a:p>
          <a:pPr algn="ctr" rtl="1">
            <a:defRPr sz="1000"/>
          </a:pPr>
          <a:r>
            <a:rPr lang="en-US" sz="1000" b="0" i="0" strike="noStrike">
              <a:solidFill>
                <a:srgbClr val="800000"/>
              </a:solidFill>
              <a:latin typeface="Arial" panose="020B0604020202020204"/>
              <a:cs typeface="Arial" panose="020B0604020202020204"/>
            </a:rPr>
            <a:t>Atur Laporan</a:t>
          </a:r>
        </a:p>
      </xdr:txBody>
    </xdr:sp>
    <xdr:clientData/>
  </xdr:twoCellAnchor>
  <xdr:twoCellAnchor editAs="absolute">
    <xdr:from>
      <xdr:col>2</xdr:col>
      <xdr:colOff>873125</xdr:colOff>
      <xdr:row>12</xdr:row>
      <xdr:rowOff>3175</xdr:rowOff>
    </xdr:from>
    <xdr:to>
      <xdr:col>3</xdr:col>
      <xdr:colOff>9874</xdr:colOff>
      <xdr:row>13</xdr:row>
      <xdr:rowOff>57249</xdr:rowOff>
    </xdr:to>
    <xdr:sp macro="" textlink="">
      <xdr:nvSpPr>
        <xdr:cNvPr id="1040" name="Text Box 16">
          <a:hlinkClick xmlns:r="http://schemas.openxmlformats.org/officeDocument/2006/relationships" r:id="rId4"/>
          <a:extLst>
            <a:ext uri="{FF2B5EF4-FFF2-40B4-BE49-F238E27FC236}">
              <a16:creationId xmlns:a16="http://schemas.microsoft.com/office/drawing/2014/main" id="{00000000-0008-0000-0100-000010040000}"/>
            </a:ext>
          </a:extLst>
        </xdr:cNvPr>
        <xdr:cNvSpPr txBox="1">
          <a:spLocks noChangeArrowheads="1"/>
        </xdr:cNvSpPr>
      </xdr:nvSpPr>
      <xdr:spPr>
        <a:xfrm>
          <a:off x="2339975" y="1946275"/>
          <a:ext cx="850900" cy="215900"/>
        </a:xfrm>
        <a:prstGeom prst="rect">
          <a:avLst/>
        </a:prstGeom>
        <a:gradFill rotWithShape="1">
          <a:gsLst>
            <a:gs pos="0">
              <a:srgbClr val="666699"/>
            </a:gs>
            <a:gs pos="100000">
              <a:srgbClr val="FFFFFF"/>
            </a:gs>
          </a:gsLst>
          <a:lin ang="5400000" scaled="1"/>
        </a:gradFill>
        <a:ln w="9525">
          <a:solidFill>
            <a:srgbClr val="666699"/>
          </a:solidFill>
          <a:miter lim="800000"/>
        </a:ln>
      </xdr:spPr>
      <xdr:txBody>
        <a:bodyPr vertOverflow="clip" wrap="square" lIns="27432" tIns="22860" rIns="27432" bIns="22860" anchor="ctr" upright="1"/>
        <a:lstStyle/>
        <a:p>
          <a:pPr algn="ctr" rtl="1">
            <a:defRPr sz="1000"/>
          </a:pPr>
          <a:r>
            <a:rPr lang="en-US" sz="1000" b="0" i="0" strike="noStrike">
              <a:solidFill>
                <a:srgbClr val="800000"/>
              </a:solidFill>
              <a:latin typeface="Arial" panose="020B0604020202020204"/>
              <a:cs typeface="Arial" panose="020B0604020202020204"/>
            </a:rPr>
            <a:t>Neraca Lajur</a:t>
          </a:r>
        </a:p>
      </xdr:txBody>
    </xdr:sp>
    <xdr:clientData/>
  </xdr:twoCellAnchor>
  <xdr:twoCellAnchor editAs="absolute">
    <xdr:from>
      <xdr:col>3</xdr:col>
      <xdr:colOff>212725</xdr:colOff>
      <xdr:row>9</xdr:row>
      <xdr:rowOff>95250</xdr:rowOff>
    </xdr:from>
    <xdr:to>
      <xdr:col>4</xdr:col>
      <xdr:colOff>438198</xdr:colOff>
      <xdr:row>10</xdr:row>
      <xdr:rowOff>136621</xdr:rowOff>
    </xdr:to>
    <xdr:sp macro="" textlink="">
      <xdr:nvSpPr>
        <xdr:cNvPr id="1041" name="Text Box 17">
          <a:hlinkClick xmlns:r="http://schemas.openxmlformats.org/officeDocument/2006/relationships" r:id="rId5"/>
          <a:extLst>
            <a:ext uri="{FF2B5EF4-FFF2-40B4-BE49-F238E27FC236}">
              <a16:creationId xmlns:a16="http://schemas.microsoft.com/office/drawing/2014/main" id="{00000000-0008-0000-0100-000011040000}"/>
            </a:ext>
          </a:extLst>
        </xdr:cNvPr>
        <xdr:cNvSpPr txBox="1">
          <a:spLocks noChangeArrowheads="1"/>
        </xdr:cNvSpPr>
      </xdr:nvSpPr>
      <xdr:spPr>
        <a:xfrm>
          <a:off x="3394075" y="1552575"/>
          <a:ext cx="835025" cy="203200"/>
        </a:xfrm>
        <a:prstGeom prst="rect">
          <a:avLst/>
        </a:prstGeom>
        <a:gradFill rotWithShape="1">
          <a:gsLst>
            <a:gs pos="0">
              <a:srgbClr val="666699"/>
            </a:gs>
            <a:gs pos="100000">
              <a:srgbClr val="FFFFFF"/>
            </a:gs>
          </a:gsLst>
          <a:lin ang="5400000" scaled="1"/>
        </a:gradFill>
        <a:ln w="9525">
          <a:solidFill>
            <a:srgbClr val="666699"/>
          </a:solidFill>
          <a:miter lim="800000"/>
        </a:ln>
      </xdr:spPr>
      <xdr:txBody>
        <a:bodyPr vertOverflow="clip" wrap="square" lIns="27432" tIns="22860" rIns="27432" bIns="22860" anchor="ctr" upright="1"/>
        <a:lstStyle/>
        <a:p>
          <a:pPr algn="ctr" rtl="1">
            <a:defRPr sz="1000"/>
          </a:pPr>
          <a:r>
            <a:rPr lang="en-US" sz="1000" b="0" i="0" strike="noStrike">
              <a:solidFill>
                <a:srgbClr val="800000"/>
              </a:solidFill>
              <a:latin typeface="Arial" panose="020B0604020202020204"/>
              <a:cs typeface="Arial" panose="020B0604020202020204"/>
            </a:rPr>
            <a:t>Neraca</a:t>
          </a:r>
        </a:p>
      </xdr:txBody>
    </xdr:sp>
    <xdr:clientData/>
  </xdr:twoCellAnchor>
  <xdr:twoCellAnchor editAs="absolute">
    <xdr:from>
      <xdr:col>2</xdr:col>
      <xdr:colOff>873125</xdr:colOff>
      <xdr:row>9</xdr:row>
      <xdr:rowOff>98425</xdr:rowOff>
    </xdr:from>
    <xdr:to>
      <xdr:col>3</xdr:col>
      <xdr:colOff>9874</xdr:colOff>
      <xdr:row>10</xdr:row>
      <xdr:rowOff>152499</xdr:rowOff>
    </xdr:to>
    <xdr:sp macro="" textlink="">
      <xdr:nvSpPr>
        <xdr:cNvPr id="1042" name="Text Box 18">
          <a:hlinkClick xmlns:r="http://schemas.openxmlformats.org/officeDocument/2006/relationships" r:id="rId6"/>
          <a:extLst>
            <a:ext uri="{FF2B5EF4-FFF2-40B4-BE49-F238E27FC236}">
              <a16:creationId xmlns:a16="http://schemas.microsoft.com/office/drawing/2014/main" id="{00000000-0008-0000-0100-000012040000}"/>
            </a:ext>
          </a:extLst>
        </xdr:cNvPr>
        <xdr:cNvSpPr txBox="1">
          <a:spLocks noChangeArrowheads="1"/>
        </xdr:cNvSpPr>
      </xdr:nvSpPr>
      <xdr:spPr>
        <a:xfrm>
          <a:off x="2339975" y="1555750"/>
          <a:ext cx="850900" cy="215900"/>
        </a:xfrm>
        <a:prstGeom prst="rect">
          <a:avLst/>
        </a:prstGeom>
        <a:gradFill rotWithShape="1">
          <a:gsLst>
            <a:gs pos="0">
              <a:srgbClr val="666699"/>
            </a:gs>
            <a:gs pos="100000">
              <a:srgbClr val="FFFFFF"/>
            </a:gs>
          </a:gsLst>
          <a:lin ang="5400000" scaled="1"/>
        </a:gradFill>
        <a:ln w="9525">
          <a:solidFill>
            <a:srgbClr val="666699"/>
          </a:solidFill>
          <a:miter lim="800000"/>
        </a:ln>
      </xdr:spPr>
      <xdr:txBody>
        <a:bodyPr vertOverflow="clip" wrap="square" lIns="27432" tIns="22860" rIns="27432" bIns="22860" anchor="ctr" upright="1"/>
        <a:lstStyle/>
        <a:p>
          <a:pPr algn="ctr" rtl="1">
            <a:defRPr sz="1000"/>
          </a:pPr>
          <a:r>
            <a:rPr lang="en-US" sz="1000" b="0" i="0" strike="noStrike">
              <a:solidFill>
                <a:srgbClr val="800000"/>
              </a:solidFill>
              <a:latin typeface="Arial" panose="020B0604020202020204"/>
              <a:cs typeface="Arial" panose="020B0604020202020204"/>
            </a:rPr>
            <a:t>BB Pembantu</a:t>
          </a:r>
        </a:p>
      </xdr:txBody>
    </xdr:sp>
    <xdr:clientData/>
  </xdr:twoCellAnchor>
  <xdr:twoCellAnchor editAs="absolute">
    <xdr:from>
      <xdr:col>2</xdr:col>
      <xdr:colOff>873125</xdr:colOff>
      <xdr:row>7</xdr:row>
      <xdr:rowOff>41275</xdr:rowOff>
    </xdr:from>
    <xdr:to>
      <xdr:col>3</xdr:col>
      <xdr:colOff>9874</xdr:colOff>
      <xdr:row>8</xdr:row>
      <xdr:rowOff>95349</xdr:rowOff>
    </xdr:to>
    <xdr:sp macro="" textlink="">
      <xdr:nvSpPr>
        <xdr:cNvPr id="1043" name="Text Box 19">
          <a:hlinkClick xmlns:r="http://schemas.openxmlformats.org/officeDocument/2006/relationships" r:id="rId7"/>
          <a:extLst>
            <a:ext uri="{FF2B5EF4-FFF2-40B4-BE49-F238E27FC236}">
              <a16:creationId xmlns:a16="http://schemas.microsoft.com/office/drawing/2014/main" id="{00000000-0008-0000-0100-000013040000}"/>
            </a:ext>
          </a:extLst>
        </xdr:cNvPr>
        <xdr:cNvSpPr txBox="1">
          <a:spLocks noChangeArrowheads="1"/>
        </xdr:cNvSpPr>
      </xdr:nvSpPr>
      <xdr:spPr>
        <a:xfrm>
          <a:off x="2339975" y="1174750"/>
          <a:ext cx="850900" cy="215900"/>
        </a:xfrm>
        <a:prstGeom prst="rect">
          <a:avLst/>
        </a:prstGeom>
        <a:gradFill rotWithShape="1">
          <a:gsLst>
            <a:gs pos="0">
              <a:srgbClr val="666699"/>
            </a:gs>
            <a:gs pos="100000">
              <a:srgbClr val="FFFFFF"/>
            </a:gs>
          </a:gsLst>
          <a:lin ang="5400000" scaled="1"/>
        </a:gradFill>
        <a:ln w="9525">
          <a:solidFill>
            <a:srgbClr val="666699"/>
          </a:solidFill>
          <a:miter lim="800000"/>
        </a:ln>
      </xdr:spPr>
      <xdr:txBody>
        <a:bodyPr vertOverflow="clip" wrap="square" lIns="27432" tIns="22860" rIns="27432" bIns="22860" anchor="ctr" upright="1"/>
        <a:lstStyle/>
        <a:p>
          <a:pPr algn="ctr" rtl="1">
            <a:defRPr sz="1000"/>
          </a:pPr>
          <a:r>
            <a:rPr lang="en-US" sz="1000" b="0" i="0" strike="noStrike">
              <a:solidFill>
                <a:srgbClr val="800000"/>
              </a:solidFill>
              <a:latin typeface="Arial" panose="020B0604020202020204"/>
              <a:cs typeface="Arial" panose="020B0604020202020204"/>
            </a:rPr>
            <a:t>Buku Besar</a:t>
          </a:r>
        </a:p>
      </xdr:txBody>
    </xdr:sp>
    <xdr:clientData/>
  </xdr:twoCellAnchor>
  <xdr:twoCellAnchor editAs="absolute">
    <xdr:from>
      <xdr:col>1</xdr:col>
      <xdr:colOff>1035050</xdr:colOff>
      <xdr:row>7</xdr:row>
      <xdr:rowOff>57150</xdr:rowOff>
    </xdr:from>
    <xdr:to>
      <xdr:col>2</xdr:col>
      <xdr:colOff>689075</xdr:colOff>
      <xdr:row>8</xdr:row>
      <xdr:rowOff>98521</xdr:rowOff>
    </xdr:to>
    <xdr:sp macro="" textlink="">
      <xdr:nvSpPr>
        <xdr:cNvPr id="1044" name="Text Box 20">
          <a:hlinkClick xmlns:r="http://schemas.openxmlformats.org/officeDocument/2006/relationships" r:id="rId8"/>
          <a:extLst>
            <a:ext uri="{FF2B5EF4-FFF2-40B4-BE49-F238E27FC236}">
              <a16:creationId xmlns:a16="http://schemas.microsoft.com/office/drawing/2014/main" id="{00000000-0008-0000-0100-000014040000}"/>
            </a:ext>
          </a:extLst>
        </xdr:cNvPr>
        <xdr:cNvSpPr txBox="1">
          <a:spLocks noChangeArrowheads="1"/>
        </xdr:cNvSpPr>
      </xdr:nvSpPr>
      <xdr:spPr>
        <a:xfrm>
          <a:off x="1301750" y="1190625"/>
          <a:ext cx="854075" cy="203200"/>
        </a:xfrm>
        <a:prstGeom prst="rect">
          <a:avLst/>
        </a:prstGeom>
        <a:gradFill rotWithShape="1">
          <a:gsLst>
            <a:gs pos="0">
              <a:srgbClr val="666699"/>
            </a:gs>
            <a:gs pos="100000">
              <a:srgbClr val="FFFFFF"/>
            </a:gs>
          </a:gsLst>
          <a:lin ang="5400000" scaled="1"/>
        </a:gradFill>
        <a:ln w="9525">
          <a:solidFill>
            <a:srgbClr val="666699"/>
          </a:solidFill>
          <a:miter lim="800000"/>
        </a:ln>
      </xdr:spPr>
      <xdr:txBody>
        <a:bodyPr vertOverflow="clip" wrap="square" lIns="27432" tIns="22860" rIns="27432" bIns="22860" anchor="ctr" upright="1"/>
        <a:lstStyle/>
        <a:p>
          <a:pPr algn="ctr" rtl="1">
            <a:defRPr sz="1000"/>
          </a:pPr>
          <a:r>
            <a:rPr lang="en-US" sz="1000" b="0" i="0" strike="noStrike">
              <a:solidFill>
                <a:srgbClr val="800000"/>
              </a:solidFill>
              <a:latin typeface="Arial" panose="020B0604020202020204"/>
              <a:cs typeface="Arial" panose="020B0604020202020204"/>
            </a:rPr>
            <a:t>Jurnal</a:t>
          </a:r>
        </a:p>
      </xdr:txBody>
    </xdr:sp>
    <xdr:clientData/>
  </xdr:twoCellAnchor>
  <xdr:twoCellAnchor>
    <xdr:from>
      <xdr:col>3</xdr:col>
      <xdr:colOff>473075</xdr:colOff>
      <xdr:row>11</xdr:row>
      <xdr:rowOff>136525</xdr:rowOff>
    </xdr:from>
    <xdr:to>
      <xdr:col>5</xdr:col>
      <xdr:colOff>111</xdr:colOff>
      <xdr:row>11</xdr:row>
      <xdr:rowOff>136525</xdr:rowOff>
    </xdr:to>
    <xdr:sp macro="" textlink="">
      <xdr:nvSpPr>
        <xdr:cNvPr id="1050" name="WordArt 26">
          <a:extLst>
            <a:ext uri="{FF2B5EF4-FFF2-40B4-BE49-F238E27FC236}">
              <a16:creationId xmlns:a16="http://schemas.microsoft.com/office/drawing/2014/main" id="{00000000-0008-0000-0100-00001A040000}"/>
            </a:ext>
          </a:extLst>
        </xdr:cNvPr>
        <xdr:cNvSpPr>
          <a:spLocks noChangeArrowheads="1" noChangeShapeType="1" noTextEdit="1"/>
        </xdr:cNvSpPr>
      </xdr:nvSpPr>
      <xdr:spPr>
        <a:xfrm>
          <a:off x="3654425" y="1917700"/>
          <a:ext cx="850900" cy="0"/>
        </a:xfrm>
        <a:prstGeom prst="rect">
          <a:avLst/>
        </a:prstGeom>
      </xdr:spPr>
      <xdr:txBody>
        <a:bodyPr wrap="none" fromWordArt="1">
          <a:prstTxWarp prst="textPlain">
            <a:avLst>
              <a:gd name="adj" fmla="val 50000"/>
            </a:avLst>
          </a:prstTxWarp>
        </a:bodyPr>
        <a:lstStyle/>
        <a:p>
          <a:pPr algn="ctr" rtl="0"/>
          <a:r>
            <a:rPr lang="en-US" sz="3600" kern="10" spc="0">
              <a:ln w="9525">
                <a:noFill/>
                <a:round/>
              </a:ln>
              <a:gradFill rotWithShape="0">
                <a:gsLst>
                  <a:gs pos="0">
                    <a:srgbClr val="FFFF00"/>
                  </a:gs>
                  <a:gs pos="100000">
                    <a:srgbClr val="FF9933"/>
                  </a:gs>
                </a:gsLst>
                <a:path path="rect">
                  <a:fillToRect l="50000" t="50000" r="50000" b="50000"/>
                </a:path>
              </a:gradFill>
              <a:effectLst>
                <a:outerShdw dist="35921" dir="2700000" algn="ctr" rotWithShape="0">
                  <a:srgbClr val="C0C0C0">
                    <a:alpha val="80000"/>
                  </a:srgbClr>
                </a:outerShdw>
              </a:effectLst>
              <a:latin typeface="Impact" panose="020B0806030902050204"/>
            </a:rPr>
            <a:t>Your Text Here</a:t>
          </a:r>
        </a:p>
      </xdr:txBody>
    </xdr:sp>
    <xdr:clientData/>
  </xdr:twoCellAnchor>
  <xdr:twoCellAnchor>
    <xdr:from>
      <xdr:col>1</xdr:col>
      <xdr:colOff>9525</xdr:colOff>
      <xdr:row>1</xdr:row>
      <xdr:rowOff>28575</xdr:rowOff>
    </xdr:from>
    <xdr:to>
      <xdr:col>4</xdr:col>
      <xdr:colOff>28575</xdr:colOff>
      <xdr:row>2</xdr:row>
      <xdr:rowOff>98425</xdr:rowOff>
    </xdr:to>
    <xdr:sp macro="" textlink="">
      <xdr:nvSpPr>
        <xdr:cNvPr id="1051" name="WordArt 27">
          <a:extLst>
            <a:ext uri="{FF2B5EF4-FFF2-40B4-BE49-F238E27FC236}">
              <a16:creationId xmlns:a16="http://schemas.microsoft.com/office/drawing/2014/main" id="{00000000-0008-0000-0100-00001B040000}"/>
            </a:ext>
          </a:extLst>
        </xdr:cNvPr>
        <xdr:cNvSpPr>
          <a:spLocks noChangeArrowheads="1" noChangeShapeType="1" noTextEdit="1"/>
        </xdr:cNvSpPr>
      </xdr:nvSpPr>
      <xdr:spPr>
        <a:xfrm>
          <a:off x="276225" y="190500"/>
          <a:ext cx="3543300" cy="231775"/>
        </a:xfrm>
        <a:prstGeom prst="rect">
          <a:avLst/>
        </a:prstGeom>
      </xdr:spPr>
      <xdr:txBody>
        <a:bodyPr wrap="none" fromWordArt="1">
          <a:prstTxWarp prst="textPlain">
            <a:avLst>
              <a:gd name="adj" fmla="val 50000"/>
            </a:avLst>
          </a:prstTxWarp>
        </a:bodyPr>
        <a:lstStyle/>
        <a:p>
          <a:pPr algn="ctr" rtl="0"/>
          <a:r>
            <a:rPr lang="en-US" sz="3600" kern="10" spc="720">
              <a:ln w="9525">
                <a:noFill/>
                <a:round/>
              </a:ln>
              <a:gradFill rotWithShape="1">
                <a:gsLst>
                  <a:gs pos="0">
                    <a:srgbClr val="FFCC00"/>
                  </a:gs>
                  <a:gs pos="50000">
                    <a:srgbClr val="FFFFCC"/>
                  </a:gs>
                  <a:gs pos="100000">
                    <a:srgbClr val="FFCC00"/>
                  </a:gs>
                </a:gsLst>
                <a:lin ang="5400000" scaled="1"/>
              </a:gradFill>
              <a:effectLst>
                <a:outerShdw dist="45791" dir="3378596" algn="ctr" rotWithShape="0">
                  <a:srgbClr val="4D4D4D">
                    <a:alpha val="80000"/>
                  </a:srgbClr>
                </a:outerShdw>
              </a:effectLst>
              <a:latin typeface="Arial Black" panose="020B0A04020102020204"/>
            </a:rPr>
            <a:t>GENERAL LEDGER EXCEL</a:t>
          </a:r>
        </a:p>
      </xdr:txBody>
    </xdr:sp>
    <xdr:clientData/>
  </xdr:twoCellAnchor>
  <xdr:twoCellAnchor editAs="absolute">
    <xdr:from>
      <xdr:col>1</xdr:col>
      <xdr:colOff>0</xdr:colOff>
      <xdr:row>12</xdr:row>
      <xdr:rowOff>3175</xdr:rowOff>
    </xdr:from>
    <xdr:to>
      <xdr:col>1</xdr:col>
      <xdr:colOff>838066</xdr:colOff>
      <xdr:row>13</xdr:row>
      <xdr:rowOff>57249</xdr:rowOff>
    </xdr:to>
    <xdr:sp macro="" textlink="">
      <xdr:nvSpPr>
        <xdr:cNvPr id="1056" name="Text Box 32">
          <a:hlinkClick xmlns:r="http://schemas.openxmlformats.org/officeDocument/2006/relationships" r:id="rId9"/>
          <a:extLst>
            <a:ext uri="{FF2B5EF4-FFF2-40B4-BE49-F238E27FC236}">
              <a16:creationId xmlns:a16="http://schemas.microsoft.com/office/drawing/2014/main" id="{00000000-0008-0000-0100-000020040000}"/>
            </a:ext>
          </a:extLst>
        </xdr:cNvPr>
        <xdr:cNvSpPr txBox="1">
          <a:spLocks noChangeArrowheads="1"/>
        </xdr:cNvSpPr>
      </xdr:nvSpPr>
      <xdr:spPr>
        <a:xfrm>
          <a:off x="266700" y="1946275"/>
          <a:ext cx="837565" cy="215900"/>
        </a:xfrm>
        <a:prstGeom prst="rect">
          <a:avLst/>
        </a:prstGeom>
        <a:gradFill rotWithShape="1">
          <a:gsLst>
            <a:gs pos="0">
              <a:srgbClr val="666699"/>
            </a:gs>
            <a:gs pos="100000">
              <a:srgbClr val="FFFFFF"/>
            </a:gs>
          </a:gsLst>
          <a:lin ang="5400000" scaled="1"/>
        </a:gradFill>
        <a:ln w="9525">
          <a:solidFill>
            <a:srgbClr val="666699"/>
          </a:solidFill>
          <a:miter lim="800000"/>
        </a:ln>
      </xdr:spPr>
      <xdr:txBody>
        <a:bodyPr vertOverflow="clip" wrap="square" lIns="27432" tIns="22860" rIns="27432" bIns="22860" anchor="ctr" upright="1"/>
        <a:lstStyle/>
        <a:p>
          <a:pPr algn="ctr" rtl="1">
            <a:defRPr sz="1000"/>
          </a:pPr>
          <a:r>
            <a:rPr lang="en-US" sz="1000" b="0" i="0" strike="noStrike">
              <a:solidFill>
                <a:srgbClr val="800000"/>
              </a:solidFill>
              <a:latin typeface="Arial" panose="020B0604020202020204"/>
              <a:cs typeface="Arial" panose="020B0604020202020204"/>
            </a:rPr>
            <a:t>Daftar Kode</a:t>
          </a: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4417483</xdr:colOff>
      <xdr:row>0</xdr:row>
      <xdr:rowOff>79375</xdr:rowOff>
    </xdr:from>
    <xdr:to>
      <xdr:col>1</xdr:col>
      <xdr:colOff>5271277</xdr:colOff>
      <xdr:row>1</xdr:row>
      <xdr:rowOff>95371</xdr:rowOff>
    </xdr:to>
    <xdr:sp macro="" textlink="">
      <xdr:nvSpPr>
        <xdr:cNvPr id="2049" name="Text Box 1">
          <a:hlinkClick xmlns:r="http://schemas.openxmlformats.org/officeDocument/2006/relationships" r:id="rId1"/>
          <a:extLst>
            <a:ext uri="{FF2B5EF4-FFF2-40B4-BE49-F238E27FC236}">
              <a16:creationId xmlns:a16="http://schemas.microsoft.com/office/drawing/2014/main" id="{00000000-0008-0000-0200-000001080000}"/>
            </a:ext>
          </a:extLst>
        </xdr:cNvPr>
        <xdr:cNvSpPr txBox="1">
          <a:spLocks noChangeArrowheads="1"/>
        </xdr:cNvSpPr>
      </xdr:nvSpPr>
      <xdr:spPr>
        <a:xfrm>
          <a:off x="5331460" y="79375"/>
          <a:ext cx="854075" cy="215900"/>
        </a:xfrm>
        <a:prstGeom prst="rect">
          <a:avLst/>
        </a:prstGeom>
        <a:gradFill rotWithShape="1">
          <a:gsLst>
            <a:gs pos="0">
              <a:srgbClr val="666699"/>
            </a:gs>
            <a:gs pos="100000">
              <a:srgbClr val="FFFFFF">
                <a:alpha val="50000"/>
              </a:srgbClr>
            </a:gs>
          </a:gsLst>
          <a:lin ang="5400000" scaled="1"/>
        </a:gradFill>
        <a:ln w="9525">
          <a:solidFill>
            <a:srgbClr val="666699"/>
          </a:solidFill>
          <a:miter lim="800000"/>
        </a:ln>
      </xdr:spPr>
      <xdr:txBody>
        <a:bodyPr vertOverflow="clip" wrap="square" lIns="27432" tIns="22860" rIns="27432" bIns="22860" anchor="ctr" upright="1"/>
        <a:lstStyle/>
        <a:p>
          <a:pPr algn="ctr" rtl="1">
            <a:defRPr sz="1000"/>
          </a:pPr>
          <a:r>
            <a:rPr lang="en-US" sz="1000" b="0" i="0" strike="noStrike">
              <a:solidFill>
                <a:srgbClr val="800000"/>
              </a:solidFill>
              <a:latin typeface="Arial" panose="020B0604020202020204"/>
              <a:cs typeface="Arial" panose="020B0604020202020204"/>
            </a:rPr>
            <a:t>Menu</a:t>
          </a:r>
        </a:p>
      </xdr:txBody>
    </xdr:sp>
    <xdr:clientData fPrintsWithSheet="0"/>
  </xdr:twoCellAnchor>
</xdr:wsDr>
</file>

<file path=xl/drawings/drawing4.xml><?xml version="1.0" encoding="utf-8"?>
<xdr:wsDr xmlns:xdr="http://schemas.openxmlformats.org/drawingml/2006/spreadsheetDrawing" xmlns:a="http://schemas.openxmlformats.org/drawingml/2006/main">
  <xdr:twoCellAnchor editAs="absolute">
    <xdr:from>
      <xdr:col>3</xdr:col>
      <xdr:colOff>57150</xdr:colOff>
      <xdr:row>0</xdr:row>
      <xdr:rowOff>79375</xdr:rowOff>
    </xdr:from>
    <xdr:to>
      <xdr:col>3</xdr:col>
      <xdr:colOff>895211</xdr:colOff>
      <xdr:row>1</xdr:row>
      <xdr:rowOff>95371</xdr:rowOff>
    </xdr:to>
    <xdr:sp macro="" textlink="">
      <xdr:nvSpPr>
        <xdr:cNvPr id="3073" name="Text Box 1">
          <a:hlinkClick xmlns:r="http://schemas.openxmlformats.org/officeDocument/2006/relationships" r:id="rId1"/>
          <a:extLst>
            <a:ext uri="{FF2B5EF4-FFF2-40B4-BE49-F238E27FC236}">
              <a16:creationId xmlns:a16="http://schemas.microsoft.com/office/drawing/2014/main" id="{00000000-0008-0000-0300-0000010C0000}"/>
            </a:ext>
          </a:extLst>
        </xdr:cNvPr>
        <xdr:cNvSpPr txBox="1">
          <a:spLocks noChangeArrowheads="1"/>
        </xdr:cNvSpPr>
      </xdr:nvSpPr>
      <xdr:spPr>
        <a:xfrm>
          <a:off x="3333750" y="79375"/>
          <a:ext cx="837565" cy="215900"/>
        </a:xfrm>
        <a:prstGeom prst="rect">
          <a:avLst/>
        </a:prstGeom>
        <a:gradFill rotWithShape="1">
          <a:gsLst>
            <a:gs pos="0">
              <a:srgbClr val="666699"/>
            </a:gs>
            <a:gs pos="100000">
              <a:srgbClr val="FFFFFF"/>
            </a:gs>
          </a:gsLst>
          <a:lin ang="5400000" scaled="1"/>
        </a:gradFill>
        <a:ln w="9525">
          <a:solidFill>
            <a:srgbClr val="666699"/>
          </a:solidFill>
          <a:miter lim="800000"/>
        </a:ln>
      </xdr:spPr>
      <xdr:txBody>
        <a:bodyPr vertOverflow="clip" wrap="square" lIns="27432" tIns="22860" rIns="27432" bIns="22860" anchor="ctr" upright="1"/>
        <a:lstStyle/>
        <a:p>
          <a:pPr algn="ctr" rtl="1">
            <a:defRPr sz="1000"/>
          </a:pPr>
          <a:r>
            <a:rPr lang="en-US" sz="1000" b="0" i="0" strike="noStrike">
              <a:solidFill>
                <a:srgbClr val="800000"/>
              </a:solidFill>
              <a:latin typeface="Arial" panose="020B0604020202020204"/>
              <a:cs typeface="Arial" panose="020B0604020202020204"/>
            </a:rPr>
            <a:t>Menu</a:t>
          </a:r>
        </a:p>
      </xdr:txBody>
    </xdr:sp>
    <xdr:clientData fPrintsWithSheet="0"/>
  </xdr:twoCellAnchor>
</xdr:wsDr>
</file>

<file path=xl/drawings/drawing5.xml><?xml version="1.0" encoding="utf-8"?>
<xdr:wsDr xmlns:xdr="http://schemas.openxmlformats.org/drawingml/2006/spreadsheetDrawing" xmlns:a="http://schemas.openxmlformats.org/drawingml/2006/main">
  <xdr:twoCellAnchor editAs="absolute">
    <xdr:from>
      <xdr:col>9</xdr:col>
      <xdr:colOff>643909</xdr:colOff>
      <xdr:row>0</xdr:row>
      <xdr:rowOff>95250</xdr:rowOff>
    </xdr:from>
    <xdr:to>
      <xdr:col>9</xdr:col>
      <xdr:colOff>1486285</xdr:colOff>
      <xdr:row>1</xdr:row>
      <xdr:rowOff>98500</xdr:rowOff>
    </xdr:to>
    <xdr:sp macro="" textlink="">
      <xdr:nvSpPr>
        <xdr:cNvPr id="4097" name="Text Box 1">
          <a:hlinkClick xmlns:r="http://schemas.openxmlformats.org/officeDocument/2006/relationships" r:id="rId1"/>
          <a:extLst>
            <a:ext uri="{FF2B5EF4-FFF2-40B4-BE49-F238E27FC236}">
              <a16:creationId xmlns:a16="http://schemas.microsoft.com/office/drawing/2014/main" id="{00000000-0008-0000-0400-000001100000}"/>
            </a:ext>
          </a:extLst>
        </xdr:cNvPr>
        <xdr:cNvSpPr txBox="1">
          <a:spLocks noChangeArrowheads="1"/>
        </xdr:cNvSpPr>
      </xdr:nvSpPr>
      <xdr:spPr>
        <a:xfrm>
          <a:off x="8016240" y="95250"/>
          <a:ext cx="842010" cy="203200"/>
        </a:xfrm>
        <a:prstGeom prst="rect">
          <a:avLst/>
        </a:prstGeom>
        <a:gradFill rotWithShape="1">
          <a:gsLst>
            <a:gs pos="0">
              <a:srgbClr val="666699"/>
            </a:gs>
            <a:gs pos="100000">
              <a:srgbClr val="FFFFFF"/>
            </a:gs>
          </a:gsLst>
          <a:lin ang="5400000" scaled="1"/>
        </a:gradFill>
        <a:ln w="9525">
          <a:solidFill>
            <a:srgbClr val="666699"/>
          </a:solidFill>
          <a:miter lim="800000"/>
        </a:ln>
      </xdr:spPr>
      <xdr:txBody>
        <a:bodyPr vertOverflow="clip" wrap="square" lIns="27432" tIns="22860" rIns="27432" bIns="22860" anchor="ctr" upright="1"/>
        <a:lstStyle/>
        <a:p>
          <a:pPr algn="ctr" rtl="1">
            <a:defRPr sz="1000"/>
          </a:pPr>
          <a:r>
            <a:rPr lang="en-US" sz="1100" b="0" i="0" strike="noStrike">
              <a:solidFill>
                <a:srgbClr val="800000"/>
              </a:solidFill>
              <a:latin typeface="Arial" panose="020B0604020202020204"/>
              <a:cs typeface="Arial" panose="020B0604020202020204"/>
            </a:rPr>
            <a:t>Menu</a:t>
          </a:r>
        </a:p>
      </xdr:txBody>
    </xdr:sp>
    <xdr:clientData fPrintsWithSheet="0"/>
  </xdr:twoCellAnchor>
</xdr:wsDr>
</file>

<file path=xl/drawings/drawing6.xml><?xml version="1.0" encoding="utf-8"?>
<xdr:wsDr xmlns:xdr="http://schemas.openxmlformats.org/drawingml/2006/spreadsheetDrawing" xmlns:a="http://schemas.openxmlformats.org/drawingml/2006/main">
  <xdr:twoCellAnchor>
    <xdr:from>
      <xdr:col>1</xdr:col>
      <xdr:colOff>9525</xdr:colOff>
      <xdr:row>2</xdr:row>
      <xdr:rowOff>114300</xdr:rowOff>
    </xdr:from>
    <xdr:to>
      <xdr:col>4</xdr:col>
      <xdr:colOff>215912</xdr:colOff>
      <xdr:row>4</xdr:row>
      <xdr:rowOff>38100</xdr:rowOff>
    </xdr:to>
    <xdr:sp macro="" textlink="">
      <xdr:nvSpPr>
        <xdr:cNvPr id="13314" name="WordArt 2">
          <a:extLst>
            <a:ext uri="{FF2B5EF4-FFF2-40B4-BE49-F238E27FC236}">
              <a16:creationId xmlns:a16="http://schemas.microsoft.com/office/drawing/2014/main" id="{00000000-0008-0000-0500-000002340000}"/>
            </a:ext>
          </a:extLst>
        </xdr:cNvPr>
        <xdr:cNvSpPr>
          <a:spLocks noChangeArrowheads="1" noChangeShapeType="1" noTextEdit="1"/>
        </xdr:cNvSpPr>
      </xdr:nvSpPr>
      <xdr:spPr>
        <a:xfrm>
          <a:off x="361950" y="438150"/>
          <a:ext cx="2568575" cy="247650"/>
        </a:xfrm>
        <a:prstGeom prst="rect">
          <a:avLst/>
        </a:prstGeom>
      </xdr:spPr>
      <xdr:txBody>
        <a:bodyPr wrap="none" fromWordArt="1">
          <a:prstTxWarp prst="textPlain">
            <a:avLst>
              <a:gd name="adj" fmla="val 50000"/>
            </a:avLst>
          </a:prstTxWarp>
        </a:bodyPr>
        <a:lstStyle/>
        <a:p>
          <a:pPr algn="ctr" rtl="0"/>
          <a:r>
            <a:rPr lang="en-US" sz="3600" kern="10" spc="720">
              <a:ln w="9525">
                <a:noFill/>
                <a:round/>
              </a:ln>
              <a:gradFill rotWithShape="1">
                <a:gsLst>
                  <a:gs pos="0">
                    <a:srgbClr val="FFCC00"/>
                  </a:gs>
                  <a:gs pos="50000">
                    <a:srgbClr val="FFFFCC"/>
                  </a:gs>
                  <a:gs pos="100000">
                    <a:srgbClr val="FFCC00"/>
                  </a:gs>
                </a:gsLst>
                <a:lin ang="5400000" scaled="1"/>
              </a:gradFill>
              <a:effectLst>
                <a:outerShdw dist="45791" dir="3378596" algn="ctr" rotWithShape="0">
                  <a:srgbClr val="4D4D4D">
                    <a:alpha val="80000"/>
                  </a:srgbClr>
                </a:outerShdw>
              </a:effectLst>
              <a:latin typeface="Arial Black" panose="020B0A04020102020204"/>
            </a:rPr>
            <a:t>ATUR LAPORAN</a:t>
          </a:r>
        </a:p>
      </xdr:txBody>
    </xdr:sp>
    <xdr:clientData/>
  </xdr:twoCellAnchor>
  <xdr:twoCellAnchor editAs="absolute">
    <xdr:from>
      <xdr:col>3</xdr:col>
      <xdr:colOff>958850</xdr:colOff>
      <xdr:row>0</xdr:row>
      <xdr:rowOff>98425</xdr:rowOff>
    </xdr:from>
    <xdr:to>
      <xdr:col>5</xdr:col>
      <xdr:colOff>3393</xdr:colOff>
      <xdr:row>1</xdr:row>
      <xdr:rowOff>152499</xdr:rowOff>
    </xdr:to>
    <xdr:sp macro="" textlink="">
      <xdr:nvSpPr>
        <xdr:cNvPr id="13322" name="Text Box 10">
          <a:hlinkClick xmlns:r="http://schemas.openxmlformats.org/officeDocument/2006/relationships" r:id="rId1"/>
          <a:extLst>
            <a:ext uri="{FF2B5EF4-FFF2-40B4-BE49-F238E27FC236}">
              <a16:creationId xmlns:a16="http://schemas.microsoft.com/office/drawing/2014/main" id="{00000000-0008-0000-0500-00000A340000}"/>
            </a:ext>
          </a:extLst>
        </xdr:cNvPr>
        <xdr:cNvSpPr txBox="1">
          <a:spLocks noChangeArrowheads="1"/>
        </xdr:cNvSpPr>
      </xdr:nvSpPr>
      <xdr:spPr>
        <a:xfrm>
          <a:off x="2092325" y="98425"/>
          <a:ext cx="854075" cy="215900"/>
        </a:xfrm>
        <a:prstGeom prst="rect">
          <a:avLst/>
        </a:prstGeom>
        <a:gradFill rotWithShape="1">
          <a:gsLst>
            <a:gs pos="0">
              <a:srgbClr val="666699"/>
            </a:gs>
            <a:gs pos="100000">
              <a:srgbClr val="FFFFFF"/>
            </a:gs>
          </a:gsLst>
          <a:lin ang="5400000" scaled="1"/>
        </a:gradFill>
        <a:ln w="9525">
          <a:solidFill>
            <a:srgbClr val="666699"/>
          </a:solidFill>
          <a:miter lim="800000"/>
        </a:ln>
      </xdr:spPr>
      <xdr:txBody>
        <a:bodyPr vertOverflow="clip" wrap="square" lIns="27432" tIns="22860" rIns="27432" bIns="22860" anchor="ctr" upright="1"/>
        <a:lstStyle/>
        <a:p>
          <a:pPr algn="ctr" rtl="1">
            <a:defRPr sz="1000"/>
          </a:pPr>
          <a:r>
            <a:rPr lang="en-US" sz="1000" b="0" i="0" strike="noStrike">
              <a:solidFill>
                <a:srgbClr val="800000"/>
              </a:solidFill>
              <a:latin typeface="Arial" panose="020B0604020202020204"/>
              <a:cs typeface="Arial" panose="020B0604020202020204"/>
            </a:rPr>
            <a:t>Menu</a:t>
          </a:r>
        </a:p>
      </xdr:txBody>
    </xdr:sp>
    <xdr:clientData fPrintsWithSheet="0"/>
  </xdr:twoCellAnchor>
</xdr:wsDr>
</file>

<file path=xl/drawings/drawing7.xml><?xml version="1.0" encoding="utf-8"?>
<xdr:wsDr xmlns:xdr="http://schemas.openxmlformats.org/drawingml/2006/spreadsheetDrawing" xmlns:a="http://schemas.openxmlformats.org/drawingml/2006/main">
  <xdr:twoCellAnchor editAs="absolute">
    <xdr:from>
      <xdr:col>3</xdr:col>
      <xdr:colOff>4509558</xdr:colOff>
      <xdr:row>0</xdr:row>
      <xdr:rowOff>79375</xdr:rowOff>
    </xdr:from>
    <xdr:to>
      <xdr:col>3</xdr:col>
      <xdr:colOff>5356733</xdr:colOff>
      <xdr:row>1</xdr:row>
      <xdr:rowOff>95371</xdr:rowOff>
    </xdr:to>
    <xdr:sp macro="" textlink="">
      <xdr:nvSpPr>
        <xdr:cNvPr id="5121" name="Text Box 1">
          <a:hlinkClick xmlns:r="http://schemas.openxmlformats.org/officeDocument/2006/relationships" r:id="rId1"/>
          <a:extLst>
            <a:ext uri="{FF2B5EF4-FFF2-40B4-BE49-F238E27FC236}">
              <a16:creationId xmlns:a16="http://schemas.microsoft.com/office/drawing/2014/main" id="{00000000-0008-0000-0600-000001140000}"/>
            </a:ext>
          </a:extLst>
        </xdr:cNvPr>
        <xdr:cNvSpPr txBox="1">
          <a:spLocks noChangeArrowheads="1"/>
        </xdr:cNvSpPr>
      </xdr:nvSpPr>
      <xdr:spPr>
        <a:xfrm>
          <a:off x="6690360" y="79375"/>
          <a:ext cx="847090" cy="215900"/>
        </a:xfrm>
        <a:prstGeom prst="rect">
          <a:avLst/>
        </a:prstGeom>
        <a:gradFill rotWithShape="1">
          <a:gsLst>
            <a:gs pos="0">
              <a:srgbClr val="666699"/>
            </a:gs>
            <a:gs pos="100000">
              <a:srgbClr val="FFFFFF"/>
            </a:gs>
          </a:gsLst>
          <a:lin ang="5400000" scaled="1"/>
        </a:gradFill>
        <a:ln w="9525">
          <a:solidFill>
            <a:srgbClr val="666699"/>
          </a:solidFill>
          <a:miter lim="800000"/>
        </a:ln>
      </xdr:spPr>
      <xdr:txBody>
        <a:bodyPr vertOverflow="clip" wrap="square" lIns="27432" tIns="22860" rIns="27432" bIns="22860" anchor="ctr" upright="1"/>
        <a:lstStyle/>
        <a:p>
          <a:pPr algn="ctr" rtl="1">
            <a:defRPr sz="1000"/>
          </a:pPr>
          <a:r>
            <a:rPr lang="en-US" sz="1000" b="0" i="0" strike="noStrike">
              <a:solidFill>
                <a:srgbClr val="800000"/>
              </a:solidFill>
              <a:latin typeface="Arial" panose="020B0604020202020204"/>
              <a:cs typeface="Arial" panose="020B0604020202020204"/>
            </a:rPr>
            <a:t>Menu</a:t>
          </a:r>
        </a:p>
      </xdr:txBody>
    </xdr:sp>
    <xdr:clientData fPrintsWithSheet="0"/>
  </xdr:twoCellAnchor>
</xdr:wsDr>
</file>

<file path=xl/drawings/drawing8.xml><?xml version="1.0" encoding="utf-8"?>
<xdr:wsDr xmlns:xdr="http://schemas.openxmlformats.org/drawingml/2006/spreadsheetDrawing" xmlns:a="http://schemas.openxmlformats.org/drawingml/2006/main">
  <xdr:twoCellAnchor editAs="absolute">
    <xdr:from>
      <xdr:col>6</xdr:col>
      <xdr:colOff>38100</xdr:colOff>
      <xdr:row>0</xdr:row>
      <xdr:rowOff>79375</xdr:rowOff>
    </xdr:from>
    <xdr:to>
      <xdr:col>6</xdr:col>
      <xdr:colOff>885087</xdr:colOff>
      <xdr:row>1</xdr:row>
      <xdr:rowOff>95371</xdr:rowOff>
    </xdr:to>
    <xdr:sp macro="" textlink="">
      <xdr:nvSpPr>
        <xdr:cNvPr id="7169" name="Text Box 1">
          <a:hlinkClick xmlns:r="http://schemas.openxmlformats.org/officeDocument/2006/relationships" r:id="rId1"/>
          <a:extLst>
            <a:ext uri="{FF2B5EF4-FFF2-40B4-BE49-F238E27FC236}">
              <a16:creationId xmlns:a16="http://schemas.microsoft.com/office/drawing/2014/main" id="{00000000-0008-0000-0700-0000011C0000}"/>
            </a:ext>
          </a:extLst>
        </xdr:cNvPr>
        <xdr:cNvSpPr txBox="1">
          <a:spLocks noChangeArrowheads="1"/>
        </xdr:cNvSpPr>
      </xdr:nvSpPr>
      <xdr:spPr>
        <a:xfrm>
          <a:off x="7400925" y="79375"/>
          <a:ext cx="846455" cy="215900"/>
        </a:xfrm>
        <a:prstGeom prst="rect">
          <a:avLst/>
        </a:prstGeom>
        <a:gradFill rotWithShape="1">
          <a:gsLst>
            <a:gs pos="0">
              <a:srgbClr val="666699"/>
            </a:gs>
            <a:gs pos="100000">
              <a:srgbClr val="FFFFFF"/>
            </a:gs>
          </a:gsLst>
          <a:lin ang="5400000" scaled="1"/>
        </a:gradFill>
        <a:ln w="9525">
          <a:solidFill>
            <a:srgbClr val="666699"/>
          </a:solidFill>
          <a:miter lim="800000"/>
        </a:ln>
      </xdr:spPr>
      <xdr:txBody>
        <a:bodyPr vertOverflow="clip" wrap="square" lIns="27432" tIns="22860" rIns="27432" bIns="22860" anchor="ctr" upright="1"/>
        <a:lstStyle/>
        <a:p>
          <a:pPr algn="ctr" rtl="1">
            <a:defRPr sz="1000"/>
          </a:pPr>
          <a:r>
            <a:rPr lang="en-US" sz="1000" b="0" i="0" strike="noStrike">
              <a:solidFill>
                <a:srgbClr val="800000"/>
              </a:solidFill>
              <a:latin typeface="Arial" panose="020B0604020202020204"/>
              <a:cs typeface="Arial" panose="020B0604020202020204"/>
            </a:rPr>
            <a:t>Menu</a:t>
          </a:r>
        </a:p>
      </xdr:txBody>
    </xdr:sp>
    <xdr:clientData fPrintsWithSheet="0"/>
  </xdr:twoCellAnchor>
</xdr:wsDr>
</file>

<file path=xl/drawings/drawing9.xml><?xml version="1.0" encoding="utf-8"?>
<xdr:wsDr xmlns:xdr="http://schemas.openxmlformats.org/drawingml/2006/spreadsheetDrawing" xmlns:a="http://schemas.openxmlformats.org/drawingml/2006/main">
  <xdr:twoCellAnchor editAs="absolute">
    <xdr:from>
      <xdr:col>2</xdr:col>
      <xdr:colOff>630767</xdr:colOff>
      <xdr:row>0</xdr:row>
      <xdr:rowOff>79375</xdr:rowOff>
    </xdr:from>
    <xdr:to>
      <xdr:col>3</xdr:col>
      <xdr:colOff>413703</xdr:colOff>
      <xdr:row>1</xdr:row>
      <xdr:rowOff>95371</xdr:rowOff>
    </xdr:to>
    <xdr:sp macro="" textlink="">
      <xdr:nvSpPr>
        <xdr:cNvPr id="8193" name="Text Box 1">
          <a:hlinkClick xmlns:r="http://schemas.openxmlformats.org/officeDocument/2006/relationships" r:id="rId1"/>
          <a:extLst>
            <a:ext uri="{FF2B5EF4-FFF2-40B4-BE49-F238E27FC236}">
              <a16:creationId xmlns:a16="http://schemas.microsoft.com/office/drawing/2014/main" id="{00000000-0008-0000-0900-000001200000}"/>
            </a:ext>
          </a:extLst>
        </xdr:cNvPr>
        <xdr:cNvSpPr txBox="1">
          <a:spLocks noChangeArrowheads="1"/>
        </xdr:cNvSpPr>
      </xdr:nvSpPr>
      <xdr:spPr>
        <a:xfrm>
          <a:off x="4926330" y="79375"/>
          <a:ext cx="830580" cy="215900"/>
        </a:xfrm>
        <a:prstGeom prst="rect">
          <a:avLst/>
        </a:prstGeom>
        <a:gradFill rotWithShape="1">
          <a:gsLst>
            <a:gs pos="0">
              <a:srgbClr val="666699"/>
            </a:gs>
            <a:gs pos="100000">
              <a:srgbClr val="FFFFFF"/>
            </a:gs>
          </a:gsLst>
          <a:lin ang="5400000" scaled="1"/>
        </a:gradFill>
        <a:ln w="9525">
          <a:solidFill>
            <a:srgbClr val="666699"/>
          </a:solidFill>
          <a:miter lim="800000"/>
        </a:ln>
      </xdr:spPr>
      <xdr:txBody>
        <a:bodyPr vertOverflow="clip" wrap="square" lIns="27432" tIns="22860" rIns="27432" bIns="22860" anchor="ctr" upright="1"/>
        <a:lstStyle/>
        <a:p>
          <a:pPr algn="ctr" rtl="1">
            <a:defRPr sz="1000"/>
          </a:pPr>
          <a:r>
            <a:rPr lang="en-US" sz="1000" b="0" i="0" strike="noStrike">
              <a:solidFill>
                <a:srgbClr val="800000"/>
              </a:solidFill>
              <a:latin typeface="Arial" panose="020B0604020202020204"/>
              <a:cs typeface="Arial" panose="020B0604020202020204"/>
            </a:rPr>
            <a:t>Menu</a:t>
          </a:r>
        </a:p>
      </xdr:txBody>
    </xdr:sp>
    <xdr:clientData fPrintsWithSheet="0"/>
  </xdr:twoCellAnchor>
</xdr:wsDr>
</file>

<file path=xl/drawings/drawing10.xml><?xml version="1.0" encoding="utf-8"?>
<xdr:wsDr xmlns:xdr="http://schemas.openxmlformats.org/drawingml/2006/spreadsheetDrawing" xmlns:a="http://schemas.openxmlformats.org/drawingml/2006/main">
  <xdr:twoCellAnchor editAs="absolute">
    <xdr:from>
      <xdr:col>1</xdr:col>
      <xdr:colOff>3107266</xdr:colOff>
      <xdr:row>0</xdr:row>
      <xdr:rowOff>79375</xdr:rowOff>
    </xdr:from>
    <xdr:to>
      <xdr:col>1</xdr:col>
      <xdr:colOff>3941284</xdr:colOff>
      <xdr:row>1</xdr:row>
      <xdr:rowOff>95371</xdr:rowOff>
    </xdr:to>
    <xdr:sp macro="" textlink="">
      <xdr:nvSpPr>
        <xdr:cNvPr id="9217" name="Text Box 1">
          <a:hlinkClick xmlns:r="http://schemas.openxmlformats.org/officeDocument/2006/relationships" r:id="rId1"/>
          <a:extLst>
            <a:ext uri="{FF2B5EF4-FFF2-40B4-BE49-F238E27FC236}">
              <a16:creationId xmlns:a16="http://schemas.microsoft.com/office/drawing/2014/main" id="{00000000-0008-0000-0A00-000001240000}"/>
            </a:ext>
          </a:extLst>
        </xdr:cNvPr>
        <xdr:cNvSpPr txBox="1">
          <a:spLocks noChangeArrowheads="1"/>
        </xdr:cNvSpPr>
      </xdr:nvSpPr>
      <xdr:spPr>
        <a:xfrm>
          <a:off x="4021455" y="79375"/>
          <a:ext cx="833755" cy="215900"/>
        </a:xfrm>
        <a:prstGeom prst="rect">
          <a:avLst/>
        </a:prstGeom>
        <a:gradFill rotWithShape="1">
          <a:gsLst>
            <a:gs pos="0">
              <a:srgbClr val="666699"/>
            </a:gs>
            <a:gs pos="100000">
              <a:srgbClr val="FFFFFF"/>
            </a:gs>
          </a:gsLst>
          <a:lin ang="5400000" scaled="1"/>
        </a:gradFill>
        <a:ln w="9525">
          <a:solidFill>
            <a:srgbClr val="666699"/>
          </a:solidFill>
          <a:miter lim="800000"/>
        </a:ln>
      </xdr:spPr>
      <xdr:txBody>
        <a:bodyPr vertOverflow="clip" wrap="square" lIns="27432" tIns="22860" rIns="27432" bIns="22860" anchor="ctr" upright="1"/>
        <a:lstStyle/>
        <a:p>
          <a:pPr algn="ctr" rtl="1">
            <a:defRPr sz="1000"/>
          </a:pPr>
          <a:r>
            <a:rPr lang="en-US" sz="1000" b="0" i="0" strike="noStrike">
              <a:solidFill>
                <a:srgbClr val="800000"/>
              </a:solidFill>
              <a:latin typeface="Arial" panose="020B0604020202020204"/>
              <a:cs typeface="Arial" panose="020B0604020202020204"/>
            </a:rPr>
            <a:t>Menu</a:t>
          </a:r>
        </a:p>
      </xdr:txBody>
    </xdr:sp>
    <xdr:clientData fPrintsWithSheet="0"/>
  </xdr:twoCellAnchor>
</xdr:wsDr>
</file>

<file path=xl/drawings/drawing11.xml><?xml version="1.0" encoding="utf-8"?>
<xdr:wsDr xmlns:xdr="http://schemas.openxmlformats.org/drawingml/2006/spreadsheetDrawing" xmlns:a="http://schemas.openxmlformats.org/drawingml/2006/main">
  <xdr:twoCellAnchor editAs="absolute">
    <xdr:from>
      <xdr:col>5</xdr:col>
      <xdr:colOff>607483</xdr:colOff>
      <xdr:row>0</xdr:row>
      <xdr:rowOff>79375</xdr:rowOff>
    </xdr:from>
    <xdr:to>
      <xdr:col>6</xdr:col>
      <xdr:colOff>598877</xdr:colOff>
      <xdr:row>1</xdr:row>
      <xdr:rowOff>95371</xdr:rowOff>
    </xdr:to>
    <xdr:sp macro="" textlink="">
      <xdr:nvSpPr>
        <xdr:cNvPr id="6145" name="Text Box 1">
          <a:hlinkClick xmlns:r="http://schemas.openxmlformats.org/officeDocument/2006/relationships" r:id="rId1"/>
          <a:extLst>
            <a:ext uri="{FF2B5EF4-FFF2-40B4-BE49-F238E27FC236}">
              <a16:creationId xmlns:a16="http://schemas.microsoft.com/office/drawing/2014/main" id="{00000000-0008-0000-0B00-000001180000}"/>
            </a:ext>
          </a:extLst>
        </xdr:cNvPr>
        <xdr:cNvSpPr txBox="1">
          <a:spLocks noChangeArrowheads="1"/>
        </xdr:cNvSpPr>
      </xdr:nvSpPr>
      <xdr:spPr>
        <a:xfrm>
          <a:off x="6245860" y="79375"/>
          <a:ext cx="839470" cy="215900"/>
        </a:xfrm>
        <a:prstGeom prst="rect">
          <a:avLst/>
        </a:prstGeom>
        <a:gradFill rotWithShape="1">
          <a:gsLst>
            <a:gs pos="0">
              <a:srgbClr val="666699"/>
            </a:gs>
            <a:gs pos="100000">
              <a:srgbClr val="FFFFFF"/>
            </a:gs>
          </a:gsLst>
          <a:lin ang="5400000" scaled="1"/>
        </a:gradFill>
        <a:ln w="9525">
          <a:solidFill>
            <a:srgbClr val="666699"/>
          </a:solidFill>
          <a:miter lim="800000"/>
        </a:ln>
      </xdr:spPr>
      <xdr:txBody>
        <a:bodyPr vertOverflow="clip" wrap="square" lIns="27432" tIns="22860" rIns="27432" bIns="22860" anchor="ctr" upright="1"/>
        <a:lstStyle/>
        <a:p>
          <a:pPr algn="ctr" rtl="1">
            <a:defRPr sz="1000"/>
          </a:pPr>
          <a:r>
            <a:rPr lang="en-US" sz="1000" b="0" i="0" strike="noStrike">
              <a:solidFill>
                <a:srgbClr val="800000"/>
              </a:solidFill>
              <a:latin typeface="Arial" panose="020B0604020202020204"/>
              <a:cs typeface="Arial" panose="020B0604020202020204"/>
            </a:rPr>
            <a:t>Menu</a:t>
          </a:r>
        </a:p>
      </xdr:txBody>
    </xdr:sp>
    <xdr:clientData fPrintsWithSheet="0"/>
  </xdr:twoCellAnchor>
</xdr:wsDr>
</file>

<file path=xl/drawings/drawing12.xml><?xml version="1.0" encoding="utf-8"?>
<xdr:wsDr xmlns:xdr="http://schemas.openxmlformats.org/drawingml/2006/spreadsheetDrawing" xmlns:a="http://schemas.openxmlformats.org/drawingml/2006/main">
  <xdr:twoCellAnchor editAs="oneCell">
    <xdr:from>
      <xdr:col>9</xdr:col>
      <xdr:colOff>44824</xdr:colOff>
      <xdr:row>130</xdr:row>
      <xdr:rowOff>89647</xdr:rowOff>
    </xdr:from>
    <xdr:to>
      <xdr:col>18</xdr:col>
      <xdr:colOff>718276</xdr:colOff>
      <xdr:row>163</xdr:row>
      <xdr:rowOff>110840</xdr:rowOff>
    </xdr:to>
    <xdr:pic>
      <xdr:nvPicPr>
        <xdr:cNvPr id="2" name="Picture 1">
          <a:extLst>
            <a:ext uri="{FF2B5EF4-FFF2-40B4-BE49-F238E27FC236}">
              <a16:creationId xmlns:a16="http://schemas.microsoft.com/office/drawing/2014/main" id="{A6665152-64DD-E7B3-8712-09BECE09C45C}"/>
            </a:ext>
          </a:extLst>
        </xdr:cNvPr>
        <xdr:cNvPicPr>
          <a:picLocks noChangeAspect="1"/>
        </xdr:cNvPicPr>
      </xdr:nvPicPr>
      <xdr:blipFill>
        <a:blip xmlns:r="http://schemas.openxmlformats.org/officeDocument/2006/relationships" r:embed="rId1"/>
        <a:stretch>
          <a:fillRect/>
        </a:stretch>
      </xdr:blipFill>
      <xdr:spPr>
        <a:xfrm>
          <a:off x="6376148" y="11385176"/>
          <a:ext cx="9245952" cy="519831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44824</xdr:colOff>
      <xdr:row>130</xdr:row>
      <xdr:rowOff>89647</xdr:rowOff>
    </xdr:from>
    <xdr:to>
      <xdr:col>18</xdr:col>
      <xdr:colOff>718276</xdr:colOff>
      <xdr:row>163</xdr:row>
      <xdr:rowOff>110839</xdr:rowOff>
    </xdr:to>
    <xdr:pic>
      <xdr:nvPicPr>
        <xdr:cNvPr id="2" name="Picture 1">
          <a:extLst>
            <a:ext uri="{FF2B5EF4-FFF2-40B4-BE49-F238E27FC236}">
              <a16:creationId xmlns:a16="http://schemas.microsoft.com/office/drawing/2014/main" id="{09CDF50D-6FCB-448B-BE76-F4F576D0F682}"/>
            </a:ext>
          </a:extLst>
        </xdr:cNvPr>
        <xdr:cNvPicPr>
          <a:picLocks noChangeAspect="1"/>
        </xdr:cNvPicPr>
      </xdr:nvPicPr>
      <xdr:blipFill>
        <a:blip xmlns:r="http://schemas.openxmlformats.org/officeDocument/2006/relationships" r:embed="rId1"/>
        <a:stretch>
          <a:fillRect/>
        </a:stretch>
      </xdr:blipFill>
      <xdr:spPr>
        <a:xfrm>
          <a:off x="6378949" y="11605372"/>
          <a:ext cx="9255477" cy="536471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9</xdr:col>
      <xdr:colOff>44824</xdr:colOff>
      <xdr:row>130</xdr:row>
      <xdr:rowOff>89647</xdr:rowOff>
    </xdr:from>
    <xdr:to>
      <xdr:col>34</xdr:col>
      <xdr:colOff>393305</xdr:colOff>
      <xdr:row>163</xdr:row>
      <xdr:rowOff>110839</xdr:rowOff>
    </xdr:to>
    <xdr:pic>
      <xdr:nvPicPr>
        <xdr:cNvPr id="2" name="Picture 1">
          <a:extLst>
            <a:ext uri="{FF2B5EF4-FFF2-40B4-BE49-F238E27FC236}">
              <a16:creationId xmlns:a16="http://schemas.microsoft.com/office/drawing/2014/main" id="{D680B909-EECF-43DB-A6CF-1DE34D882094}"/>
            </a:ext>
          </a:extLst>
        </xdr:cNvPr>
        <xdr:cNvPicPr>
          <a:picLocks noChangeAspect="1"/>
        </xdr:cNvPicPr>
      </xdr:nvPicPr>
      <xdr:blipFill>
        <a:blip xmlns:r="http://schemas.openxmlformats.org/officeDocument/2006/relationships" r:embed="rId1"/>
        <a:stretch>
          <a:fillRect/>
        </a:stretch>
      </xdr:blipFill>
      <xdr:spPr>
        <a:xfrm>
          <a:off x="6378949" y="12110197"/>
          <a:ext cx="9255477" cy="536471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6%20Februari%202006\FORMAT%20SPK%20MLG\SPK%20REKONDISI%20malang.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Kerjaan\KAP\Triguna%20Megatama,%20PT\AUDIT%20OF%20FINANCIAL%20STATEMENTS\PURWA%20PERMAI,%20pt\PP,%20pt_Dec%2031,%202011\SADA%20PRIMA%20DRIVERS\Email\FEBRUARI%20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Documents%20and%20Settings\kurniasih\Local%20Settings\Temp\Temporary%20Directory%201%20for%20GL_OKTOBER.zip\DOCUME~1\Astrid\LOCALS~1\Temp\LapApr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Pekerjaan%20TS\Soal%20Ujian%20Brevet%20AB.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oris\bp\Documents%20and%20Settings\Gloze%20Of%20Brian\Local%20Settings\Temp\WINDOWS\TEMP\9_September%202003\Ckg03_PPN_April%20from%20Asti.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TC\DATA\Soal%20Brevet%20-%20Ujian%2099%20JAWABA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oris\bp\Documents%20and%20Settings\Gloze%20Of%20Brian\Local%20Settings\Temp\TAX\TSK\TSK99\Tsk99_Des\Tsk-1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Users\NAZIDK~1\AppData\Local\Temp\UPIE\PT.%20Sumber%20Abadi%20Tirtasantosa\CITRA%20BUSANA\Documents%20and%20Settings\User\Desktop\KAP%20LAHMUDDIN\d"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1SPPP.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M:\Ap_3\formpjk.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formpjk.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NTC\TS_SHARED\BMM\97\BMM7_KKP.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Wiwi\c\MIECKY%20JAYA%20TAX\SALE%20MC.JAYA\CALCULASI%20TAX%20IN.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TautanEksternalTerpulihkan1"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A:\PERHIT%20TAX%20I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CH_ACCT.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TautanEksternalTerpulihkan2"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TautanEksternalTerpulihkan3"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esti\c\GATI\hit.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Users\Tahsin\OneDrive\Documents\CPJ%20-%20GAJ\GAJ%202025.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https://d.docs.live.net/1c025d76b6e14a7b/Documents/CPJ%20-%20GAJ/CPJ/CPJ%202024.xlsx" TargetMode="External"/><Relationship Id="rId1" Type="http://schemas.openxmlformats.org/officeDocument/2006/relationships/externalLinkPath" Target="https://d.docs.live.net/1c025d76b6e14a7b/Documents/CPJ%20-%20GAJ/CPJ/CPJ%202024.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H:\REDLINE%20NEW\RED%20LINE%20STUDIO\REDLINE%20OKTOBER%20-LAPORAN%20ANDRI\RED%20LINE%20STUDIO\RED%20LINE%2031082017\8%20Laporan%20Keuangan%20dan%20Detail%20Transaksi%20Red%20Line%20Per%2016%20agustus%202017\Users\Windows%208\AppData\Local\Temp\AMMARGIN"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NTC\TS_SHARED\TDK\TDK97\TD7_LK.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NTC\VOL1\TAX\EE\EE96\EE6_LK.XLS"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TautanEksternalTerpulihkan4"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oris\bp\MJP\MJP99\TAX\TSK\TSK99\Tsk99_Des\Tsk-1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P:\NEP\Work%20Folder\OSP_Bid_Offer_Group\Mamat\Nextel\Calc.%20Nextel1.x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TautanEksternalTerpulihkan5"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H:\REDLINE%20NEW\RED%20LINE%20STUDIO\REDLINE%20OKTOBER%20-LAPORAN%20ANDRI\RED%20LINE%20STUDIO\RED%20LINE%2031082017\8%20Laporan%20Keuangan%20dan%20Detail%20Transaksi%20Red%20Line%20Per%2016%20agustus%202017\Users\Windows%208\AppData\Local\Temp\COSY"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NTC\DATA\SMP\Smp98\SMP98%20Buku%20Bank-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oris\bp\Documents%20and%20Settings\Gloze%20Of%20Brian\Local%20Settings\Temp\TAX\DIT\Dit2001\Desember\Dit_SPT%20Masa%202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M:\AP3\SPT%20Masa%202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finance-server\accounting\backup\@OASYS\Source\Tool\Budget%20Input.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P:\NEP\Projects%201999-2000\AWI\Angebot1998\IDS146\KALK146.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P:\yul\Telkomobile\TOMEN.xls"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KAMUS%20PAJAK.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Doris\bp\TAX\TSK\Tsk2001\Tsk01_Jun\Tsk_PPh.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P:\OLD_FILE\oldcalculations\KALIMANT\KALKOSP.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M:\AP3\WINT\Enrico\Tugas_Feb\Tugas_Feb\STAF_NTC\BASRI\PDAK\PJK_FP97.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oris\bp\MJP\MJP99\TAX\IMP\IMP99_KKP.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oris\bp\Documents%20and%20Settings\Gloze%20Of%20Brian\Local%20Settings\Temp\TAX\DIT\Dit2001\Juli\Dit_PPh%2021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oris\bp\Mjp%20-%20Makmur\MJP99\TAX\TSK\TSK99\Tsk99_Des\Tsk-1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oris\bp\Mjp%20-%20Makmur\MJP99\TAX\IMP\IMP99_KKP.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Zulkarnaen\lajur\Permintaan\REPORT180501.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H:\TAX\TSK\TSK8\TSK_PH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oris\bp\Documents%20and%20Settings\Gloze%20Of%20Brian\Local%20Settings\Temp\My%20Documents\Ckg02_PPN%20April(Pembetulan).xls" TargetMode="External"/></Relationships>
</file>

<file path=xl/externalLinks/_rels/externalLink47.xml.rels><?xml version="1.0" encoding="UTF-8" standalone="yes"?>
<Relationships xmlns="http://schemas.openxmlformats.org/package/2006/relationships"><Relationship Id="rId1" Type="http://schemas.microsoft.com/office/2006/relationships/xlExternalLinkPath/xlPathMissing" Target="FA-June-2003.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Doris\bp\ALL%20CLIENT%20ANUGRAH%20&amp;%20REKAN\PT.%20Klabido\GL%20Henrydew%202007.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H:\REDLINE%20NEW\RED%20LINE%20STUDIO\REDLINE%20OKTOBER%20-LAPORAN%20ANDRI\RED%20LINE%20STUDIO\RED%20LINE%2031082017\8%20Laporan%20Keuangan%20dan%20Detail%20Transaksi%20Red%20Line%20Per%2016%20agustus%202017\Users\Windows%208\AppData\Local\Temp\NWEXT"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H:\REDLINE%20NEW\RED%20LINE%20STUDIO\REDLINE%20OKTOBER%20-LAPORAN%20ANDRI\RED%20LINE%20STUDIO\RED%20LINE%2031082017\8%20Laporan%20Keuangan%20dan%20Detail%20Transaksi%20Red%20Line%20Per%2016%20agustus%202017\Users\Windows%208\AppData\Local\Temp\OFFEREXT"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M:\AP3\WINT\Enrico\Tugas_Feb\Tugas_Feb\TDK\TDK99\tdk99_gl_spt\Yayasan%20Batu%20Hidup\YBH99%20KKP.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Doris\bp\Alay\21-4-07\sofie%20e-mail\gl\Alay\Klabindo%20ex'07%2030.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Operator\d\FINAL%202008\Cairnhil%20Serviechinti\Report%202008\Data%20Klien\Financial%20Report%20Sept%20'08%20final.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H:\REDLINE%20NEW\RED%20LINE%20STUDIO\REDLINE%20OKTOBER%20-LAPORAN%20ANDRI\RED%20LINE%20STUDIO\RED%20LINE%2031082017\8%20Laporan%20Keuangan%20dan%20Detail%20Transaksi%20Red%20Line%20Per%2016%20agustus%202017\Users\Windows%208\AppData\Local\Temp\SUPPEXT"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NTC1\VOL1\BMB98\EL8_LK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oris\bp\Documents%20and%20Settings\NTC\Local%20Settings\Temp\wz6c59\MJP99\TAX\IMP\IMP99_KKP.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P:\yul\Telkomobile\FURUBLP.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M:\Ap_3\ELF00%20KKP%20cf%2099%20Rey.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NTC\DATA\SMP\SMP97\SMP97%20Laporan%20Keuangan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ian"/>
      <sheetName val="Rekanan"/>
      <sheetName val="SPK"/>
      <sheetName val="Undangan"/>
      <sheetName val="Penawaran"/>
      <sheetName val="BA Nego"/>
      <sheetName val="Rekapitulasi"/>
      <sheetName val="BA Penjelasan"/>
      <sheetName val="BA Pembukaan"/>
      <sheetName val="Time Schedulle"/>
      <sheetName val="Daf Hadir Kons"/>
      <sheetName val="XL4Test5"/>
      <sheetName val="CMA Addition"/>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j"/>
      <sheetName val="gl"/>
      <sheetName val="ws"/>
      <sheetName val="LPS"/>
      <sheetName val="NERACA"/>
      <sheetName val="CMA Addition"/>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000000"/>
      <sheetName val="0000"/>
      <sheetName val="1000"/>
      <sheetName val="2000"/>
      <sheetName val="3000"/>
      <sheetName val="4000"/>
      <sheetName val="AAAA"/>
      <sheetName val="Recovered_Sheet1"/>
      <sheetName val="Permanent info"/>
      <sheetName val="R-1"/>
      <sheetName val="Data_Umum"/>
      <sheetName val="Detail-PARENT"/>
      <sheetName val="E4.1d"/>
      <sheetName val="Catatan"/>
      <sheetName val="in03b"/>
      <sheetName val="Debtors_Rollforward_Details"/>
      <sheetName val="data-hujan"/>
      <sheetName val="WP_AGENEW"/>
      <sheetName val="DC"/>
      <sheetName val="A.4.3"/>
      <sheetName val="A.4.2"/>
      <sheetName val="BS Detail"/>
      <sheetName val="LB-BM"/>
      <sheetName val="GL"/>
      <sheetName val="Tableau"/>
      <sheetName val="Detail"/>
      <sheetName val="Identitas"/>
      <sheetName val="Orders"/>
      <sheetName val="Module2"/>
      <sheetName val="CRA-Detail"/>
      <sheetName val="WBS1"/>
      <sheetName val="해외세목"/>
      <sheetName val="PK"/>
      <sheetName val="Ekuitas"/>
    </sheetNames>
    <sheetDataSet>
      <sheetData sheetId="0" refreshError="1">
        <row r="1">
          <cell r="A1">
            <v>4</v>
          </cell>
        </row>
        <row r="52">
          <cell r="AH52" t="str">
            <v>April 1996</v>
          </cell>
          <cell r="AI52">
            <v>25</v>
          </cell>
        </row>
        <row r="53">
          <cell r="AH53" t="str">
            <v>1996</v>
          </cell>
          <cell r="AI53">
            <v>12</v>
          </cell>
        </row>
        <row r="54">
          <cell r="AH54" t="str">
            <v xml:space="preserve">this month    </v>
          </cell>
          <cell r="AI54">
            <v>-14.30130850676613</v>
          </cell>
        </row>
        <row r="55">
          <cell r="AH55" t="str">
            <v>average    (this year)</v>
          </cell>
          <cell r="AI55">
            <v>-7.9254451124287084E-2</v>
          </cell>
        </row>
        <row r="60">
          <cell r="BS60" t="str">
            <v>Travel</v>
          </cell>
          <cell r="BT60" t="str">
            <v>Export</v>
          </cell>
          <cell r="BU60" t="str">
            <v>Comm.traf</v>
          </cell>
          <cell r="BY60" t="str">
            <v>Salary</v>
          </cell>
          <cell r="BZ60" t="str">
            <v>Dpr</v>
          </cell>
          <cell r="CA60" t="str">
            <v>Repair</v>
          </cell>
          <cell r="CB60" t="str">
            <v>Other</v>
          </cell>
        </row>
        <row r="61">
          <cell r="BS61">
            <v>204563.397</v>
          </cell>
          <cell r="BT61">
            <v>383172.32964999997</v>
          </cell>
          <cell r="BU61">
            <v>100538.864</v>
          </cell>
          <cell r="BY61">
            <v>3018647.4180000001</v>
          </cell>
          <cell r="BZ61">
            <v>482854.4318299999</v>
          </cell>
          <cell r="CA61">
            <v>279889.34729999996</v>
          </cell>
          <cell r="CB61">
            <v>1136023.62625</v>
          </cell>
        </row>
        <row r="62">
          <cell r="BS62">
            <v>167153</v>
          </cell>
          <cell r="BT62">
            <v>143814</v>
          </cell>
          <cell r="BU62">
            <v>60118</v>
          </cell>
          <cell r="BY62">
            <v>2896766</v>
          </cell>
          <cell r="BZ62">
            <v>592707</v>
          </cell>
          <cell r="CA62">
            <v>774816</v>
          </cell>
          <cell r="CB62">
            <v>1224412</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95 B1"/>
      <sheetName val="DAF_ISI"/>
      <sheetName val="DATA UMUM"/>
      <sheetName val="1195a"/>
      <sheetName val="1195b"/>
      <sheetName val="1195c"/>
      <sheetName val="1195 A1"/>
      <sheetName val="1195 A2"/>
      <sheetName val="1195 A3"/>
      <sheetName val="1195 B2"/>
      <sheetName val="1195 B3"/>
      <sheetName val="1195 B3 (2)"/>
      <sheetName val="1195 B4"/>
      <sheetName val="Ekuit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UMUM"/>
      <sheetName val="1195a"/>
      <sheetName val="1195b"/>
      <sheetName val="1195c"/>
      <sheetName val="A1"/>
      <sheetName val="1195 A1"/>
      <sheetName val="1195 A2"/>
      <sheetName val="1195 A3"/>
      <sheetName val="1195 B1"/>
      <sheetName val="B1"/>
      <sheetName val="1195 B1 (2)"/>
      <sheetName val="1195 B1 (3)"/>
      <sheetName val="Notes"/>
      <sheetName val="1195 B1 (4)"/>
      <sheetName val="1195 B1 (5)"/>
      <sheetName val="1195 B2"/>
      <sheetName val="1195 B3"/>
      <sheetName val="1195 B3 (2)"/>
      <sheetName val="1195 B4"/>
      <sheetName val="jan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UK"/>
      <sheetName val="TrDes"/>
      <sheetName val="Korfis"/>
      <sheetName val="Inf Tambahan"/>
      <sheetName val="Trans bl Desember"/>
      <sheetName val="Ner"/>
      <sheetName val="Akt Tetap"/>
      <sheetName val="Daf-Gaji"/>
      <sheetName val="Identitas"/>
      <sheetName val="Des '99"/>
      <sheetName val="Sheet3"/>
      <sheetName val="jan04"/>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DAF_ISI"/>
      <sheetName val="Data_SSP"/>
      <sheetName val="SSP21_tsk"/>
      <sheetName val="SSP23_tsk"/>
      <sheetName val="SSP_Final"/>
      <sheetName val="SSP25_tsk"/>
      <sheetName val="SSPppn_tsk"/>
      <sheetName val="SS21_tjo"/>
      <sheetName val="SSP25_tjo"/>
      <sheetName val="SSPppn_tjo"/>
      <sheetName val="Data_Umum"/>
      <sheetName val="adm"/>
      <sheetName val="TSK21_1"/>
      <sheetName val="TSK21_2"/>
      <sheetName val="TJO21_1"/>
      <sheetName val="TJO21_2"/>
      <sheetName val="Data_23"/>
      <sheetName val="SPT23_1N"/>
      <sheetName val="SPT23_2N"/>
      <sheetName val="BP1_23"/>
      <sheetName val="BP_23"/>
      <sheetName val="BA"/>
      <sheetName val="jan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PMK"/>
      <sheetName val="intern-neraca"/>
      <sheetName val="intern-RL"/>
      <sheetName val="Neraca Lajur"/>
      <sheetName val="rek-koran"/>
      <sheetName val="catat-8"/>
      <sheetName val="catat-7"/>
      <sheetName val="catat-4"/>
      <sheetName val="catat-3"/>
      <sheetName val="catat-2"/>
      <sheetName val="catat-1"/>
      <sheetName val="RATIO"/>
      <sheetName val="Pend-lain"/>
      <sheetName val="By-Usaha"/>
      <sheetName val="OHP"/>
      <sheetName val="HPP"/>
      <sheetName val="hutang-LC"/>
      <sheetName val="hutang-usaha"/>
      <sheetName val="persediaan"/>
      <sheetName val="piutang"/>
      <sheetName val="arus-kas"/>
      <sheetName val="ekuitas"/>
      <sheetName val="laba-rugi"/>
      <sheetName val="NERACA-2"/>
      <sheetName val="NERACA"/>
      <sheetName val="tbl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SPT"/>
      <sheetName val="KPKom"/>
      <sheetName val="SPPP"/>
      <sheetName val="Berkas"/>
      <sheetName val="PP"/>
      <sheetName val="Rasio"/>
      <sheetName val="APro"/>
      <sheetName val="DbKtr"/>
      <sheetName val="DbTF"/>
      <sheetName val="DbPem"/>
      <sheetName val="Tarif"/>
      <sheetName val="DaKor"/>
      <sheetName val="LPIS"/>
      <sheetName val="Pulang berkas"/>
      <sheetName val="KPKOM3"/>
      <sheetName val="KodeDKHP"/>
      <sheetName val="ENTRY"/>
      <sheetName val="KLU"/>
      <sheetName val="rasio nrc"/>
      <sheetName val="cashflow"/>
      <sheetName val="indeksKKP"/>
      <sheetName val="teguran"/>
      <sheetName val="KPS6 (2)"/>
      <sheetName val="tb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TSewa"/>
      <sheetName val="BPot_Sewa"/>
      <sheetName val="adm"/>
      <sheetName val="BP-21"/>
      <sheetName val="DT_PPH23"/>
      <sheetName val="PPh 23"/>
      <sheetName val="SPT23"/>
      <sheetName val="SPT23(2)"/>
      <sheetName val="LapFinal"/>
      <sheetName val="SPTFinal"/>
      <sheetName val="BktPPhf"/>
      <sheetName val="SSP"/>
      <sheetName val="SSP (final)"/>
      <sheetName val="SPm21"/>
      <sheetName val="SPm21 (2)"/>
      <sheetName val="FKT_PJK"/>
      <sheetName val="Art23"/>
      <sheetName val="DATA_FP"/>
      <sheetName val="FP MODI_A"/>
      <sheetName val="NR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TSewa"/>
      <sheetName val="BPot_Sewa"/>
      <sheetName val="adm"/>
      <sheetName val="BP-21"/>
      <sheetName val="DT_PPH23"/>
      <sheetName val="PPh 23"/>
      <sheetName val="SPT23"/>
      <sheetName val="SPT23(2)"/>
      <sheetName val="LapFinal"/>
      <sheetName val="SPTFinal"/>
      <sheetName val="BktPPhf"/>
      <sheetName val="SSP"/>
      <sheetName val="SSP (final)"/>
      <sheetName val="SPm21"/>
      <sheetName val="SPm21 (2)"/>
      <sheetName val="FKT_PJK"/>
      <sheetName val="Art23"/>
      <sheetName val="DATA_FP"/>
      <sheetName val="FP MODI_A"/>
      <sheetName val="NR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ategi"/>
      <sheetName val="Nama File"/>
      <sheetName val="Kurs"/>
      <sheetName val="PEB"/>
      <sheetName val="Kas_pst"/>
      <sheetName val="BNI_017081_pst"/>
      <sheetName val="BNI_21161"/>
      <sheetName val="UOBB_0429_pst"/>
      <sheetName val="Niaga_3147_pst"/>
      <sheetName val="Mua_3110_pst"/>
      <sheetName val="BNI 606.4_pro"/>
      <sheetName val="FA"/>
      <sheetName val="PPh_21"/>
      <sheetName val="SSP_21"/>
      <sheetName val="PPh_21Pro "/>
      <sheetName val="Biy_Gaji"/>
      <sheetName val="PPh_23_"/>
      <sheetName val="Pelunasan_23"/>
      <sheetName val="Kdperk"/>
      <sheetName val="Kas_bank"/>
      <sheetName val="Mutasi"/>
      <sheetName val="By"/>
      <sheetName val="RL"/>
      <sheetName val="HPP"/>
      <sheetName val="PPN_Keluaran"/>
      <sheetName val="Prb_Omzet"/>
      <sheetName val="Test Depre."/>
      <sheetName val="Mutation"/>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refreshError="1"/>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SE"/>
      <sheetName val="FAK.JAN03"/>
      <sheetName val="SALE FEB03"/>
      <sheetName val="SALEMRT"/>
      <sheetName val="%"/>
      <sheetName val="SALEAPRIL"/>
      <sheetName val="SALEMEI"/>
      <sheetName val="SALEJUNI"/>
      <sheetName val="SALEJULI"/>
      <sheetName val="SALEAGUST"/>
      <sheetName val="SALESEPT"/>
      <sheetName val="SALEOKT  (2)"/>
      <sheetName val="stock okt"/>
      <sheetName val="Test Depre."/>
      <sheetName val="Mut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J"/>
      <sheetName val="Sheet2"/>
      <sheetName val="Sheet3"/>
      <sheetName val="Sheet4"/>
      <sheetName val="Sheet5"/>
      <sheetName val="Tanggal"/>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se"/>
      <sheetName val="JAN"/>
      <sheetName val="FEB"/>
      <sheetName val="APRIL"/>
      <sheetName val="STOCK SALE APRIL"/>
      <sheetName val="Tangga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
      <sheetName val="Sheet1"/>
      <sheetName val="Sheet2"/>
      <sheetName val="Sheet3"/>
      <sheetName val="Periode"/>
      <sheetName val="N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Neraca Awal"/>
      <sheetName val="110-001"/>
      <sheetName val="120-001"/>
      <sheetName val="120-002"/>
      <sheetName val="120-003"/>
      <sheetName val="120-004"/>
      <sheetName val="120-005"/>
      <sheetName val="130-000"/>
      <sheetName val="130-001"/>
      <sheetName val="130-002"/>
      <sheetName val="130-003"/>
      <sheetName val="130-004"/>
      <sheetName val="130-005"/>
      <sheetName val="130-006"/>
      <sheetName val="130-007"/>
      <sheetName val="130-008"/>
      <sheetName val="130-009"/>
      <sheetName val="131-001"/>
      <sheetName val="131-002"/>
      <sheetName val="131-003"/>
      <sheetName val="131-004"/>
      <sheetName val="133-001"/>
      <sheetName val="134-001"/>
      <sheetName val="135-001"/>
      <sheetName val="135-002"/>
      <sheetName val="135-003"/>
      <sheetName val="135-004"/>
      <sheetName val="140-001"/>
      <sheetName val="140-002"/>
      <sheetName val="140-003"/>
      <sheetName val="150-001"/>
      <sheetName val="150-002"/>
      <sheetName val="160-001"/>
      <sheetName val="160-002"/>
      <sheetName val="170-001"/>
      <sheetName val="170-002"/>
      <sheetName val="180-001"/>
      <sheetName val="210-001"/>
      <sheetName val="210-002"/>
      <sheetName val="220-002"/>
      <sheetName val="230-001"/>
      <sheetName val="230-002"/>
      <sheetName val="230-003"/>
      <sheetName val="230-005"/>
      <sheetName val="240-001"/>
      <sheetName val="250-001"/>
      <sheetName val="250-002"/>
      <sheetName val="260-001"/>
      <sheetName val="260-002"/>
      <sheetName val="270-001"/>
      <sheetName val="270-002"/>
      <sheetName val="280-100"/>
      <sheetName val="280-701"/>
      <sheetName val="280-702"/>
      <sheetName val="280-703"/>
      <sheetName val="280-704"/>
      <sheetName val="310-001"/>
      <sheetName val="320-001"/>
      <sheetName val="320-002"/>
      <sheetName val="410-001OKE"/>
      <sheetName val="410-002"/>
      <sheetName val="420-001"/>
      <sheetName val="420-002"/>
      <sheetName val="430-001"/>
      <sheetName val="440-001"/>
      <sheetName val="410-005"/>
      <sheetName val="450-001"/>
      <sheetName val="510-001OKE"/>
      <sheetName val="510-002"/>
      <sheetName val="510-003"/>
      <sheetName val="510-004"/>
      <sheetName val="520-001"/>
      <sheetName val="520-002"/>
      <sheetName val="520-003"/>
      <sheetName val="530-001"/>
      <sheetName val="510-005"/>
      <sheetName val="601-001OKE"/>
      <sheetName val="601-002"/>
      <sheetName val="601-003"/>
      <sheetName val="602-001OKE"/>
      <sheetName val="602-002"/>
      <sheetName val="602-003"/>
      <sheetName val="603-001"/>
      <sheetName val="603-002"/>
      <sheetName val="603-003"/>
      <sheetName val="604-001OKE"/>
      <sheetName val="604-002"/>
      <sheetName val="604-003"/>
      <sheetName val="605-001"/>
      <sheetName val="605-002"/>
      <sheetName val="605-003"/>
      <sheetName val="606-001"/>
      <sheetName val="606-002"/>
      <sheetName val="606-003"/>
      <sheetName val="606-001oke"/>
      <sheetName val="607-001"/>
      <sheetName val="607-002"/>
      <sheetName val="607-003"/>
      <sheetName val="608-001"/>
      <sheetName val="608-002"/>
      <sheetName val="608-003"/>
      <sheetName val="609-001"/>
      <sheetName val="609-002"/>
      <sheetName val="609-003"/>
      <sheetName val="610-001"/>
      <sheetName val="610-002"/>
      <sheetName val="610-003"/>
      <sheetName val="611-001"/>
      <sheetName val="612-001"/>
      <sheetName val="612-002"/>
      <sheetName val="612-003"/>
      <sheetName val="613-001"/>
      <sheetName val="613-002"/>
      <sheetName val="614-001"/>
      <sheetName val="614-002"/>
      <sheetName val="614-003"/>
      <sheetName val="615-001"/>
      <sheetName val="615-002"/>
      <sheetName val="615-003"/>
      <sheetName val="616-001"/>
      <sheetName val="616-002"/>
      <sheetName val="616-003"/>
      <sheetName val="617-001"/>
      <sheetName val="618-001"/>
      <sheetName val="619-001"/>
      <sheetName val="619-002"/>
      <sheetName val="D.PENDAPATAN"/>
      <sheetName val="D.USAHA"/>
      <sheetName val="D.OPERASIONAL"/>
      <sheetName val="D.PEN&amp;BIBANK"/>
      <sheetName val="RUGI LABA"/>
      <sheetName val="NeracaPercobaan"/>
      <sheetName val="MASTER RUGI LABA"/>
      <sheetName val="NERACA"/>
      <sheetName val="NERACA PENUTUPAN"/>
      <sheetName val="RUGI LABA OUT"/>
      <sheetName val="RUGI LABA MPS"/>
      <sheetName val="RUGI LABA TRAINING"/>
      <sheetName val="LABA DITAHN"/>
      <sheetName val="NrcPercobaanStlhPenutupan"/>
      <sheetName val="Periode"/>
      <sheetName val="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J"/>
      <sheetName val="GL"/>
      <sheetName val="WS"/>
      <sheetName val="LPS"/>
      <sheetName val="Sheet1"/>
      <sheetName val="WTB"/>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se"/>
      <sheetName val="JAN"/>
      <sheetName val="FEB"/>
      <sheetName val="MARET"/>
      <sheetName val="STOCK MARET"/>
      <sheetName val="APRIL"/>
      <sheetName val="MEI"/>
      <sheetName val="Sheet4"/>
      <sheetName val="SEPT"/>
      <sheetName val="Sheet3"/>
      <sheetName val="Sheet1"/>
      <sheetName val="OKT"/>
      <sheetName val="STOCK OKT"/>
      <sheetName val="W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er"/>
      <sheetName val="Menu"/>
      <sheetName val="Akun"/>
      <sheetName val="Kode"/>
      <sheetName val="Jurnal"/>
      <sheetName val="Atur Laporan"/>
      <sheetName val="Buku Besar"/>
      <sheetName val="Neraca Lajur"/>
      <sheetName val="Index"/>
      <sheetName val="Laba Rugi"/>
      <sheetName val="Neraca"/>
      <sheetName val="BB Pembantu"/>
      <sheetName val="LKNeraca"/>
      <sheetName val="LR"/>
      <sheetName val="LR (Compare)"/>
      <sheetName val="EQ"/>
      <sheetName val="Daftar ATI - Furni"/>
      <sheetName val="Daftar ATI - Elec"/>
      <sheetName val="Daftar ATI - Vhc"/>
      <sheetName val="Daftar ATI - Renov"/>
      <sheetName val="Cover"/>
    </sheetNames>
    <sheetDataSet>
      <sheetData sheetId="0"/>
      <sheetData sheetId="1">
        <row r="5">
          <cell r="C5" t="str">
            <v>CV GLOBAL AMICO JAYA</v>
          </cell>
        </row>
        <row r="6">
          <cell r="C6">
            <v>2025</v>
          </cell>
        </row>
      </sheetData>
      <sheetData sheetId="2">
        <row r="1">
          <cell r="A1" t="str">
            <v>CV GLOBAL AMICO JAYA</v>
          </cell>
        </row>
        <row r="2">
          <cell r="A2" t="str">
            <v>DAFTAR AKUN</v>
          </cell>
        </row>
        <row r="3">
          <cell r="A3" t="str">
            <v>Tahun : 2025</v>
          </cell>
        </row>
        <row r="5">
          <cell r="A5" t="str">
            <v>Kode</v>
          </cell>
          <cell r="B5" t="str">
            <v>Nama Akun</v>
          </cell>
          <cell r="C5" t="str">
            <v>Pos</v>
          </cell>
          <cell r="D5" t="str">
            <v>Pos</v>
          </cell>
          <cell r="F5" t="str">
            <v>Saldo Awal</v>
          </cell>
          <cell r="G5" t="str">
            <v>Saldo Awal</v>
          </cell>
        </row>
        <row r="6">
          <cell r="A6" t="str">
            <v>Akun</v>
          </cell>
          <cell r="B6">
            <v>0</v>
          </cell>
          <cell r="C6" t="str">
            <v>Saldo</v>
          </cell>
          <cell r="D6" t="str">
            <v>Laporan</v>
          </cell>
          <cell r="F6" t="str">
            <v>Debet</v>
          </cell>
          <cell r="G6" t="str">
            <v>Kredit</v>
          </cell>
        </row>
        <row r="7">
          <cell r="A7">
            <v>100000000</v>
          </cell>
          <cell r="B7" t="str">
            <v>AKTIVA</v>
          </cell>
          <cell r="C7">
            <v>0</v>
          </cell>
          <cell r="D7">
            <v>0</v>
          </cell>
          <cell r="F7">
            <v>0</v>
          </cell>
          <cell r="G7">
            <v>0</v>
          </cell>
        </row>
        <row r="8">
          <cell r="A8">
            <v>110000000</v>
          </cell>
          <cell r="B8" t="str">
            <v>AKTIVA LANCAR</v>
          </cell>
          <cell r="C8">
            <v>0</v>
          </cell>
          <cell r="D8">
            <v>0</v>
          </cell>
          <cell r="F8">
            <v>0</v>
          </cell>
          <cell r="G8">
            <v>0</v>
          </cell>
        </row>
        <row r="9">
          <cell r="A9">
            <v>110010000</v>
          </cell>
          <cell r="B9" t="str">
            <v>Kas</v>
          </cell>
          <cell r="C9" t="str">
            <v>Db</v>
          </cell>
          <cell r="D9" t="str">
            <v>NRC</v>
          </cell>
          <cell r="F9">
            <v>0</v>
          </cell>
          <cell r="G9">
            <v>0</v>
          </cell>
        </row>
        <row r="10">
          <cell r="A10">
            <v>110010001</v>
          </cell>
          <cell r="B10" t="str">
            <v>Kas Operasional 1 - IAS</v>
          </cell>
          <cell r="C10" t="str">
            <v>Db</v>
          </cell>
          <cell r="D10" t="str">
            <v>NRC</v>
          </cell>
          <cell r="F10">
            <v>1606916</v>
          </cell>
          <cell r="G10">
            <v>0</v>
          </cell>
        </row>
        <row r="11">
          <cell r="A11">
            <v>110010002</v>
          </cell>
          <cell r="B11" t="str">
            <v>Kas Operasional 2 - DDH</v>
          </cell>
          <cell r="C11" t="str">
            <v>Db</v>
          </cell>
          <cell r="D11" t="str">
            <v>NRC</v>
          </cell>
          <cell r="F11">
            <v>2133027</v>
          </cell>
          <cell r="G11">
            <v>0</v>
          </cell>
        </row>
        <row r="12">
          <cell r="A12">
            <v>110010003</v>
          </cell>
          <cell r="B12" t="str">
            <v>Kas Operasional 3</v>
          </cell>
          <cell r="C12" t="str">
            <v>Db</v>
          </cell>
          <cell r="D12" t="str">
            <v>NRC</v>
          </cell>
          <cell r="F12">
            <v>0</v>
          </cell>
          <cell r="G12">
            <v>0</v>
          </cell>
        </row>
        <row r="13">
          <cell r="A13">
            <v>120020000</v>
          </cell>
          <cell r="B13" t="str">
            <v>Bank</v>
          </cell>
          <cell r="C13" t="str">
            <v>Db</v>
          </cell>
          <cell r="D13" t="str">
            <v>NRC</v>
          </cell>
          <cell r="F13">
            <v>0</v>
          </cell>
          <cell r="G13">
            <v>0</v>
          </cell>
        </row>
        <row r="14">
          <cell r="A14">
            <v>120020001</v>
          </cell>
          <cell r="B14" t="str">
            <v>PT BCA No Rek. 715-5811226</v>
          </cell>
          <cell r="C14" t="str">
            <v>Db</v>
          </cell>
          <cell r="D14" t="str">
            <v>NRC</v>
          </cell>
          <cell r="F14">
            <v>1044120.00999999</v>
          </cell>
          <cell r="G14">
            <v>0</v>
          </cell>
        </row>
        <row r="15">
          <cell r="A15">
            <v>120020002</v>
          </cell>
          <cell r="B15" t="str">
            <v>PT BCA No Rek. 029-291-7528</v>
          </cell>
          <cell r="C15" t="str">
            <v>Db</v>
          </cell>
          <cell r="D15" t="str">
            <v>NRC</v>
          </cell>
          <cell r="F15">
            <v>89914297.319999993</v>
          </cell>
          <cell r="G15">
            <v>0</v>
          </cell>
        </row>
        <row r="16">
          <cell r="A16">
            <v>130000000</v>
          </cell>
          <cell r="B16" t="str">
            <v>Piutang</v>
          </cell>
          <cell r="C16" t="str">
            <v>Db</v>
          </cell>
          <cell r="D16" t="str">
            <v>NRC</v>
          </cell>
          <cell r="F16">
            <v>0</v>
          </cell>
          <cell r="G16">
            <v>0</v>
          </cell>
        </row>
        <row r="17">
          <cell r="A17">
            <v>130010000</v>
          </cell>
          <cell r="B17" t="str">
            <v>Piutang Usaha</v>
          </cell>
          <cell r="C17" t="str">
            <v>Db</v>
          </cell>
          <cell r="D17" t="str">
            <v>NRC</v>
          </cell>
          <cell r="F17">
            <v>322896222</v>
          </cell>
          <cell r="G17">
            <v>0</v>
          </cell>
        </row>
        <row r="18">
          <cell r="A18">
            <v>130020000</v>
          </cell>
          <cell r="B18" t="str">
            <v>Piutang Pemegang Saham</v>
          </cell>
          <cell r="C18" t="str">
            <v>Db</v>
          </cell>
          <cell r="D18" t="str">
            <v>NRC</v>
          </cell>
          <cell r="F18">
            <v>0</v>
          </cell>
          <cell r="G18">
            <v>0</v>
          </cell>
        </row>
        <row r="19">
          <cell r="A19">
            <v>130030000</v>
          </cell>
          <cell r="B19" t="str">
            <v>Piutang  Kepada Pihak yang mempunyai hubungan istimewa</v>
          </cell>
          <cell r="C19" t="str">
            <v>Db</v>
          </cell>
          <cell r="D19" t="str">
            <v>NRC</v>
          </cell>
          <cell r="F19">
            <v>0</v>
          </cell>
          <cell r="G19">
            <v>0</v>
          </cell>
        </row>
        <row r="20">
          <cell r="A20">
            <v>130040000</v>
          </cell>
          <cell r="B20" t="str">
            <v>Piutang Karyawan</v>
          </cell>
          <cell r="C20" t="str">
            <v>Db</v>
          </cell>
          <cell r="D20" t="str">
            <v>NRC</v>
          </cell>
          <cell r="F20">
            <v>0</v>
          </cell>
          <cell r="G20">
            <v>0</v>
          </cell>
        </row>
        <row r="21">
          <cell r="A21">
            <v>130050000</v>
          </cell>
          <cell r="B21" t="str">
            <v>Piutang Lainnya</v>
          </cell>
          <cell r="C21" t="str">
            <v>Db</v>
          </cell>
          <cell r="D21" t="str">
            <v>NRC</v>
          </cell>
          <cell r="F21">
            <v>0</v>
          </cell>
          <cell r="G21">
            <v>0</v>
          </cell>
        </row>
        <row r="22">
          <cell r="A22">
            <v>140000000</v>
          </cell>
          <cell r="B22" t="str">
            <v>Uang Muka</v>
          </cell>
          <cell r="C22" t="str">
            <v>Db</v>
          </cell>
          <cell r="D22" t="str">
            <v>NRC</v>
          </cell>
          <cell r="F22">
            <v>0</v>
          </cell>
          <cell r="G22">
            <v>0</v>
          </cell>
        </row>
        <row r="23">
          <cell r="A23">
            <v>140010000</v>
          </cell>
          <cell r="B23" t="str">
            <v>Biaya Dibayar dimuka</v>
          </cell>
          <cell r="C23" t="str">
            <v>Db</v>
          </cell>
          <cell r="D23" t="str">
            <v>NRC</v>
          </cell>
          <cell r="F23">
            <v>15854000</v>
          </cell>
          <cell r="G23">
            <v>0</v>
          </cell>
        </row>
        <row r="24">
          <cell r="A24">
            <v>140020000</v>
          </cell>
          <cell r="B24" t="str">
            <v>Uang Muka Pembelian / Operasional</v>
          </cell>
          <cell r="C24" t="str">
            <v>Db</v>
          </cell>
          <cell r="D24" t="str">
            <v>NRC</v>
          </cell>
          <cell r="F24">
            <v>176238209</v>
          </cell>
          <cell r="G24">
            <v>0</v>
          </cell>
        </row>
        <row r="25">
          <cell r="A25">
            <v>150000000</v>
          </cell>
          <cell r="B25" t="str">
            <v>Persediaan</v>
          </cell>
          <cell r="C25" t="str">
            <v>Db</v>
          </cell>
          <cell r="D25" t="str">
            <v>NRC</v>
          </cell>
          <cell r="F25">
            <v>0</v>
          </cell>
          <cell r="G25">
            <v>0</v>
          </cell>
        </row>
        <row r="26">
          <cell r="A26">
            <v>150010000</v>
          </cell>
          <cell r="B26" t="str">
            <v>Persediaan 1</v>
          </cell>
          <cell r="C26" t="str">
            <v>Db</v>
          </cell>
          <cell r="D26" t="str">
            <v>NRC</v>
          </cell>
          <cell r="F26">
            <v>0</v>
          </cell>
          <cell r="G26">
            <v>0</v>
          </cell>
        </row>
        <row r="27">
          <cell r="A27">
            <v>150020000</v>
          </cell>
          <cell r="B27" t="str">
            <v>Persediaan 2</v>
          </cell>
          <cell r="C27" t="str">
            <v>Db</v>
          </cell>
          <cell r="D27" t="str">
            <v>NRC</v>
          </cell>
          <cell r="F27">
            <v>0</v>
          </cell>
          <cell r="G27">
            <v>0</v>
          </cell>
        </row>
        <row r="28">
          <cell r="A28">
            <v>150030000</v>
          </cell>
          <cell r="B28" t="str">
            <v>Persediaan 3</v>
          </cell>
          <cell r="C28" t="str">
            <v>Db</v>
          </cell>
          <cell r="D28" t="str">
            <v>NRC</v>
          </cell>
          <cell r="F28">
            <v>0</v>
          </cell>
          <cell r="G28">
            <v>0</v>
          </cell>
        </row>
        <row r="29">
          <cell r="A29">
            <v>160000000</v>
          </cell>
          <cell r="B29" t="str">
            <v>AKTIVA TETAP</v>
          </cell>
          <cell r="C29" t="str">
            <v>Db</v>
          </cell>
          <cell r="D29" t="str">
            <v>NRC</v>
          </cell>
          <cell r="F29">
            <v>0</v>
          </cell>
          <cell r="G29">
            <v>0</v>
          </cell>
        </row>
        <row r="30">
          <cell r="A30">
            <v>160010000</v>
          </cell>
          <cell r="B30" t="str">
            <v>Aktive Tetap Berwujud</v>
          </cell>
          <cell r="C30" t="str">
            <v>Db</v>
          </cell>
          <cell r="D30" t="str">
            <v>NRC</v>
          </cell>
          <cell r="F30">
            <v>0</v>
          </cell>
          <cell r="G30">
            <v>0</v>
          </cell>
        </row>
        <row r="31">
          <cell r="A31">
            <v>160010001</v>
          </cell>
          <cell r="B31" t="str">
            <v>Mesin</v>
          </cell>
          <cell r="C31" t="str">
            <v>Db</v>
          </cell>
          <cell r="D31" t="str">
            <v>NRC</v>
          </cell>
          <cell r="F31">
            <v>0</v>
          </cell>
          <cell r="G31">
            <v>0</v>
          </cell>
        </row>
        <row r="32">
          <cell r="A32">
            <v>160010002</v>
          </cell>
          <cell r="B32" t="str">
            <v>Konstruksi Mesin/Peralatan</v>
          </cell>
          <cell r="C32" t="str">
            <v>Db</v>
          </cell>
          <cell r="D32" t="str">
            <v>NRC</v>
          </cell>
          <cell r="F32">
            <v>0</v>
          </cell>
          <cell r="G32">
            <v>0</v>
          </cell>
        </row>
        <row r="33">
          <cell r="A33">
            <v>160010003</v>
          </cell>
          <cell r="B33" t="str">
            <v>Kendaraan</v>
          </cell>
          <cell r="C33" t="str">
            <v>Db</v>
          </cell>
          <cell r="D33" t="str">
            <v>NRC</v>
          </cell>
          <cell r="F33">
            <v>145300000</v>
          </cell>
          <cell r="G33">
            <v>0</v>
          </cell>
        </row>
        <row r="34">
          <cell r="A34">
            <v>160010004</v>
          </cell>
          <cell r="B34" t="str">
            <v>Furniture / Perabotan Kantor</v>
          </cell>
          <cell r="C34" t="str">
            <v>Db</v>
          </cell>
          <cell r="D34" t="str">
            <v>NRC</v>
          </cell>
          <cell r="F34">
            <v>20363000</v>
          </cell>
          <cell r="G34">
            <v>0</v>
          </cell>
        </row>
        <row r="35">
          <cell r="A35">
            <v>160010005</v>
          </cell>
          <cell r="B35" t="str">
            <v>Elektronik / Peralatan Kantor</v>
          </cell>
          <cell r="C35" t="str">
            <v>Db</v>
          </cell>
          <cell r="D35" t="str">
            <v>NRC</v>
          </cell>
          <cell r="F35">
            <v>119641000</v>
          </cell>
          <cell r="G35">
            <v>0</v>
          </cell>
        </row>
        <row r="36">
          <cell r="A36">
            <v>160010006</v>
          </cell>
          <cell r="B36" t="str">
            <v>Renovasi Kantor, Workshop, Mess</v>
          </cell>
          <cell r="C36" t="str">
            <v>Db</v>
          </cell>
          <cell r="D36" t="str">
            <v>NRC</v>
          </cell>
          <cell r="F36">
            <v>38302200</v>
          </cell>
          <cell r="G36">
            <v>0</v>
          </cell>
        </row>
        <row r="37">
          <cell r="A37">
            <v>160020000</v>
          </cell>
          <cell r="B37" t="str">
            <v>Akumulasi Depresiasi</v>
          </cell>
          <cell r="C37" t="str">
            <v>Db</v>
          </cell>
          <cell r="D37" t="str">
            <v>NRC</v>
          </cell>
          <cell r="F37">
            <v>0</v>
          </cell>
          <cell r="G37">
            <v>0</v>
          </cell>
        </row>
        <row r="38">
          <cell r="A38">
            <v>160020001</v>
          </cell>
          <cell r="B38" t="str">
            <v>Akumulasi Depresiasi-Mesin</v>
          </cell>
          <cell r="C38" t="str">
            <v>Db</v>
          </cell>
          <cell r="D38" t="str">
            <v>NRC</v>
          </cell>
          <cell r="F38">
            <v>0</v>
          </cell>
          <cell r="G38">
            <v>0</v>
          </cell>
        </row>
        <row r="39">
          <cell r="A39">
            <v>160020002</v>
          </cell>
          <cell r="B39" t="str">
            <v>Akumulasi Depresiasi-Konstruksi Mesin/Peralatan</v>
          </cell>
          <cell r="C39" t="str">
            <v>Db</v>
          </cell>
          <cell r="D39" t="str">
            <v>NRC</v>
          </cell>
          <cell r="F39">
            <v>0</v>
          </cell>
          <cell r="G39">
            <v>0</v>
          </cell>
        </row>
        <row r="40">
          <cell r="A40">
            <v>160020003</v>
          </cell>
          <cell r="B40" t="str">
            <v>Akumulasi Depresiasi-Kendaraan</v>
          </cell>
          <cell r="C40" t="str">
            <v>Db</v>
          </cell>
          <cell r="D40" t="str">
            <v>NRC</v>
          </cell>
          <cell r="F40">
            <v>-6754166</v>
          </cell>
          <cell r="G40">
            <v>0</v>
          </cell>
        </row>
        <row r="41">
          <cell r="A41">
            <v>160020004</v>
          </cell>
          <cell r="B41" t="str">
            <v>Akumulasi Depresiasi-Perabotan/Mebel Kantor</v>
          </cell>
          <cell r="C41" t="str">
            <v>Db</v>
          </cell>
          <cell r="D41" t="str">
            <v>NRC</v>
          </cell>
          <cell r="F41">
            <v>-3263994</v>
          </cell>
          <cell r="G41">
            <v>0</v>
          </cell>
        </row>
        <row r="42">
          <cell r="A42">
            <v>160020005</v>
          </cell>
          <cell r="B42" t="str">
            <v>Akumulasi Depresiasi-Peralatan Elektronik</v>
          </cell>
          <cell r="C42" t="str">
            <v>Db</v>
          </cell>
          <cell r="D42" t="str">
            <v>NRC</v>
          </cell>
          <cell r="F42">
            <v>-9177843</v>
          </cell>
          <cell r="G42">
            <v>0</v>
          </cell>
        </row>
        <row r="43">
          <cell r="A43">
            <v>160020006</v>
          </cell>
          <cell r="B43" t="str">
            <v>Akumulasi Depresiasi-Kantor, Workshop, Mess</v>
          </cell>
          <cell r="C43" t="str">
            <v>Db</v>
          </cell>
          <cell r="D43" t="str">
            <v>NRC</v>
          </cell>
          <cell r="F43">
            <v>-2611229</v>
          </cell>
          <cell r="G43">
            <v>0</v>
          </cell>
        </row>
        <row r="44">
          <cell r="A44">
            <v>160030000</v>
          </cell>
          <cell r="B44" t="str">
            <v>Aktiva Tetap Tidak Berwujud</v>
          </cell>
          <cell r="C44" t="str">
            <v>Db</v>
          </cell>
          <cell r="D44" t="str">
            <v>NRC</v>
          </cell>
          <cell r="F44">
            <v>0</v>
          </cell>
          <cell r="G44">
            <v>0</v>
          </cell>
        </row>
        <row r="45">
          <cell r="A45">
            <v>160030001</v>
          </cell>
          <cell r="B45" t="str">
            <v>Perizinan dan Hak Paten</v>
          </cell>
          <cell r="C45" t="str">
            <v>Db</v>
          </cell>
          <cell r="D45" t="str">
            <v>NRC</v>
          </cell>
          <cell r="F45">
            <v>0</v>
          </cell>
          <cell r="G45">
            <v>0</v>
          </cell>
        </row>
        <row r="46">
          <cell r="A46">
            <v>160030002</v>
          </cell>
          <cell r="B46" t="str">
            <v>Software</v>
          </cell>
          <cell r="C46" t="str">
            <v>Db</v>
          </cell>
          <cell r="D46" t="str">
            <v>NRC</v>
          </cell>
          <cell r="F46">
            <v>0</v>
          </cell>
          <cell r="G46">
            <v>0</v>
          </cell>
        </row>
        <row r="47">
          <cell r="A47">
            <v>200000000</v>
          </cell>
          <cell r="B47" t="str">
            <v>KEWAJIBAN</v>
          </cell>
          <cell r="C47" t="str">
            <v>Kr</v>
          </cell>
          <cell r="D47" t="str">
            <v>NRC</v>
          </cell>
          <cell r="F47">
            <v>0</v>
          </cell>
          <cell r="G47">
            <v>0</v>
          </cell>
        </row>
        <row r="48">
          <cell r="A48">
            <v>210000000</v>
          </cell>
          <cell r="B48" t="str">
            <v>KEWAJIBAN LANCAR</v>
          </cell>
          <cell r="C48" t="str">
            <v>Kr</v>
          </cell>
          <cell r="D48" t="str">
            <v>NRC</v>
          </cell>
          <cell r="F48">
            <v>0</v>
          </cell>
          <cell r="G48">
            <v>0</v>
          </cell>
        </row>
        <row r="49">
          <cell r="A49">
            <v>210010000</v>
          </cell>
          <cell r="B49" t="str">
            <v>Hutang Usaha</v>
          </cell>
          <cell r="C49" t="str">
            <v>Kr</v>
          </cell>
          <cell r="D49" t="str">
            <v>NRC</v>
          </cell>
          <cell r="F49">
            <v>0</v>
          </cell>
          <cell r="G49">
            <v>1018055841</v>
          </cell>
        </row>
        <row r="50">
          <cell r="A50">
            <v>210011000</v>
          </cell>
          <cell r="B50" t="str">
            <v>Hutang Biaya Yang masih Harus dibayar</v>
          </cell>
          <cell r="C50" t="str">
            <v>Kr</v>
          </cell>
          <cell r="D50" t="str">
            <v>NRC</v>
          </cell>
          <cell r="F50">
            <v>0</v>
          </cell>
          <cell r="G50">
            <v>0</v>
          </cell>
        </row>
        <row r="51">
          <cell r="A51">
            <v>210011001</v>
          </cell>
          <cell r="B51" t="str">
            <v>Hutang Gaji &amp; Upah</v>
          </cell>
          <cell r="C51" t="str">
            <v>Kr</v>
          </cell>
          <cell r="D51" t="str">
            <v>NRC</v>
          </cell>
          <cell r="F51">
            <v>0</v>
          </cell>
          <cell r="G51">
            <v>0</v>
          </cell>
        </row>
        <row r="52">
          <cell r="A52">
            <v>210011002</v>
          </cell>
          <cell r="B52" t="str">
            <v>Hutang Sewa</v>
          </cell>
          <cell r="C52" t="str">
            <v>Kr</v>
          </cell>
          <cell r="D52" t="str">
            <v>NRC</v>
          </cell>
          <cell r="F52">
            <v>0</v>
          </cell>
          <cell r="G52">
            <v>0</v>
          </cell>
        </row>
        <row r="53">
          <cell r="A53">
            <v>210011003</v>
          </cell>
          <cell r="B53" t="str">
            <v>Hutang Listrik</v>
          </cell>
          <cell r="C53" t="str">
            <v>Kr</v>
          </cell>
          <cell r="D53" t="str">
            <v>NRC</v>
          </cell>
          <cell r="F53">
            <v>0</v>
          </cell>
          <cell r="G53">
            <v>0</v>
          </cell>
        </row>
        <row r="54">
          <cell r="A54">
            <v>210011004</v>
          </cell>
          <cell r="B54" t="str">
            <v>Hutang Telepon</v>
          </cell>
          <cell r="C54" t="str">
            <v>Kr</v>
          </cell>
          <cell r="D54" t="str">
            <v>NRC</v>
          </cell>
          <cell r="F54">
            <v>0</v>
          </cell>
          <cell r="G54">
            <v>0</v>
          </cell>
        </row>
        <row r="55">
          <cell r="A55">
            <v>210011005</v>
          </cell>
          <cell r="B55" t="str">
            <v>Hutang Internet</v>
          </cell>
          <cell r="C55" t="str">
            <v>Kr</v>
          </cell>
          <cell r="D55" t="str">
            <v>NRC</v>
          </cell>
          <cell r="F55">
            <v>0</v>
          </cell>
          <cell r="G55">
            <v>0</v>
          </cell>
        </row>
        <row r="56">
          <cell r="A56">
            <v>210011006</v>
          </cell>
          <cell r="B56" t="str">
            <v>Hutang Biaya Operasional</v>
          </cell>
          <cell r="C56" t="str">
            <v>Kr</v>
          </cell>
          <cell r="D56" t="str">
            <v>NRC</v>
          </cell>
          <cell r="F56">
            <v>0</v>
          </cell>
          <cell r="G56">
            <v>0</v>
          </cell>
        </row>
        <row r="57">
          <cell r="A57">
            <v>210012000</v>
          </cell>
          <cell r="B57" t="str">
            <v>Hutang Jangka Pendek Lainnya</v>
          </cell>
          <cell r="C57" t="str">
            <v>Kr</v>
          </cell>
          <cell r="D57" t="str">
            <v>NRC</v>
          </cell>
          <cell r="F57">
            <v>0</v>
          </cell>
          <cell r="G57">
            <v>0</v>
          </cell>
        </row>
        <row r="58">
          <cell r="A58">
            <v>210012001</v>
          </cell>
          <cell r="B58" t="str">
            <v>Hutang Bank/Leasing (dibawah 1 tahun)</v>
          </cell>
          <cell r="C58" t="str">
            <v>Kr</v>
          </cell>
          <cell r="D58" t="str">
            <v>NRC</v>
          </cell>
          <cell r="F58">
            <v>0</v>
          </cell>
          <cell r="G58">
            <v>0</v>
          </cell>
        </row>
        <row r="59">
          <cell r="A59">
            <v>210012002</v>
          </cell>
          <cell r="B59" t="str">
            <v>Hutang Pajak</v>
          </cell>
          <cell r="C59" t="str">
            <v>Kr</v>
          </cell>
          <cell r="D59" t="str">
            <v>NRC</v>
          </cell>
          <cell r="F59">
            <v>0</v>
          </cell>
          <cell r="G59">
            <v>33545869</v>
          </cell>
        </row>
        <row r="60">
          <cell r="A60">
            <v>220000000</v>
          </cell>
          <cell r="B60" t="str">
            <v>Pendapatan Yang Diterima Dimuka</v>
          </cell>
          <cell r="C60" t="str">
            <v>Kr</v>
          </cell>
          <cell r="D60" t="str">
            <v>NRC</v>
          </cell>
          <cell r="F60">
            <v>0</v>
          </cell>
          <cell r="G60">
            <v>0</v>
          </cell>
        </row>
        <row r="61">
          <cell r="A61">
            <v>230000000</v>
          </cell>
          <cell r="B61" t="str">
            <v>KEWAJIBAN JANGKA PANJANG</v>
          </cell>
          <cell r="C61" t="str">
            <v>Kr</v>
          </cell>
          <cell r="D61" t="str">
            <v>NRC</v>
          </cell>
          <cell r="F61">
            <v>0</v>
          </cell>
          <cell r="G61">
            <v>0</v>
          </cell>
        </row>
        <row r="62">
          <cell r="A62">
            <v>230010000</v>
          </cell>
          <cell r="B62" t="str">
            <v>Hutang Pemegang Saham</v>
          </cell>
          <cell r="C62" t="str">
            <v>Kr</v>
          </cell>
          <cell r="D62" t="str">
            <v>NRC</v>
          </cell>
          <cell r="F62">
            <v>0</v>
          </cell>
          <cell r="G62">
            <v>0</v>
          </cell>
        </row>
        <row r="63">
          <cell r="A63">
            <v>230020000</v>
          </cell>
          <cell r="B63" t="str">
            <v>Hutang Leasing</v>
          </cell>
          <cell r="C63" t="str">
            <v>Kr</v>
          </cell>
          <cell r="D63" t="str">
            <v>NRC</v>
          </cell>
          <cell r="F63">
            <v>0</v>
          </cell>
          <cell r="G63">
            <v>0</v>
          </cell>
        </row>
        <row r="64">
          <cell r="A64">
            <v>230030000</v>
          </cell>
          <cell r="B64" t="str">
            <v>Hutang Bank</v>
          </cell>
          <cell r="C64" t="str">
            <v>Kr</v>
          </cell>
          <cell r="D64" t="str">
            <v>NRC</v>
          </cell>
          <cell r="F64">
            <v>0</v>
          </cell>
          <cell r="G64">
            <v>0</v>
          </cell>
        </row>
        <row r="65">
          <cell r="A65">
            <v>230040000</v>
          </cell>
          <cell r="B65" t="str">
            <v>Hutang Kepada Pihak Yang Mempunyai Hubungan Istimewa</v>
          </cell>
          <cell r="C65" t="str">
            <v>Kr</v>
          </cell>
          <cell r="D65" t="str">
            <v>NRC</v>
          </cell>
          <cell r="F65">
            <v>0</v>
          </cell>
          <cell r="G65">
            <v>0</v>
          </cell>
        </row>
        <row r="66">
          <cell r="A66">
            <v>300000000</v>
          </cell>
          <cell r="B66" t="str">
            <v>EKUITAS</v>
          </cell>
          <cell r="C66" t="str">
            <v>Kr</v>
          </cell>
          <cell r="D66" t="str">
            <v>NRC</v>
          </cell>
          <cell r="F66">
            <v>0</v>
          </cell>
          <cell r="G66">
            <v>0</v>
          </cell>
        </row>
        <row r="67">
          <cell r="A67">
            <v>310000000</v>
          </cell>
          <cell r="B67" t="str">
            <v>Modal</v>
          </cell>
          <cell r="C67" t="str">
            <v>Kr</v>
          </cell>
          <cell r="D67" t="str">
            <v>NRC</v>
          </cell>
          <cell r="F67">
            <v>0</v>
          </cell>
          <cell r="G67">
            <v>0</v>
          </cell>
        </row>
        <row r="68">
          <cell r="A68">
            <v>310000001</v>
          </cell>
          <cell r="B68" t="str">
            <v>Modal-1</v>
          </cell>
          <cell r="C68" t="str">
            <v>Kr</v>
          </cell>
          <cell r="D68" t="str">
            <v>NRC</v>
          </cell>
          <cell r="F68">
            <v>0</v>
          </cell>
          <cell r="G68">
            <v>442000000</v>
          </cell>
        </row>
        <row r="69">
          <cell r="A69">
            <v>310000002</v>
          </cell>
          <cell r="B69" t="str">
            <v>Modal-2</v>
          </cell>
          <cell r="C69" t="str">
            <v>Kr</v>
          </cell>
          <cell r="D69" t="str">
            <v>NRC</v>
          </cell>
          <cell r="F69">
            <v>0</v>
          </cell>
          <cell r="G69">
            <v>0</v>
          </cell>
        </row>
        <row r="70">
          <cell r="A70">
            <v>320000000</v>
          </cell>
          <cell r="B70" t="str">
            <v>Laba</v>
          </cell>
          <cell r="C70" t="str">
            <v>Kr</v>
          </cell>
          <cell r="D70" t="str">
            <v>NRC</v>
          </cell>
          <cell r="F70">
            <v>0</v>
          </cell>
          <cell r="G70">
            <v>0</v>
          </cell>
        </row>
        <row r="71">
          <cell r="A71">
            <v>320000001</v>
          </cell>
          <cell r="B71" t="str">
            <v>Laba Tahun Berjalan</v>
          </cell>
          <cell r="C71" t="str">
            <v>Kr</v>
          </cell>
          <cell r="D71" t="str">
            <v>NRC</v>
          </cell>
          <cell r="F71">
            <v>0</v>
          </cell>
          <cell r="G71">
            <v>-582115950.99000001</v>
          </cell>
        </row>
        <row r="72">
          <cell r="A72">
            <v>320000002</v>
          </cell>
          <cell r="B72" t="str">
            <v>Laba Ditahan</v>
          </cell>
          <cell r="C72" t="str">
            <v>Kr</v>
          </cell>
          <cell r="D72" t="str">
            <v>NRC</v>
          </cell>
          <cell r="F72">
            <v>0</v>
          </cell>
          <cell r="G72">
            <v>0</v>
          </cell>
        </row>
        <row r="73">
          <cell r="A73">
            <v>320000003</v>
          </cell>
          <cell r="B73" t="str">
            <v>Pengimbang Neraca</v>
          </cell>
          <cell r="C73" t="str">
            <v>Kr</v>
          </cell>
          <cell r="D73" t="str">
            <v>NRC</v>
          </cell>
          <cell r="F73">
            <v>0</v>
          </cell>
          <cell r="G73">
            <v>0</v>
          </cell>
        </row>
        <row r="74">
          <cell r="A74">
            <v>400000000</v>
          </cell>
          <cell r="B74" t="str">
            <v>PENDAPATAN</v>
          </cell>
          <cell r="C74" t="str">
            <v>Kr</v>
          </cell>
          <cell r="D74" t="str">
            <v>LR</v>
          </cell>
          <cell r="F74">
            <v>0</v>
          </cell>
          <cell r="G74">
            <v>0</v>
          </cell>
        </row>
        <row r="75">
          <cell r="A75">
            <v>410000000</v>
          </cell>
          <cell r="B75" t="str">
            <v>Pendapatan</v>
          </cell>
          <cell r="C75" t="str">
            <v>Kr</v>
          </cell>
          <cell r="D75" t="str">
            <v>LR</v>
          </cell>
          <cell r="F75">
            <v>0</v>
          </cell>
          <cell r="G75">
            <v>0</v>
          </cell>
        </row>
        <row r="76">
          <cell r="A76">
            <v>410000001</v>
          </cell>
          <cell r="B76" t="str">
            <v>Pendapatan 1</v>
          </cell>
          <cell r="C76" t="str">
            <v>Kr</v>
          </cell>
          <cell r="D76" t="str">
            <v>LR</v>
          </cell>
          <cell r="F76">
            <v>0</v>
          </cell>
          <cell r="G76">
            <v>0</v>
          </cell>
        </row>
        <row r="77">
          <cell r="A77">
            <v>410000002</v>
          </cell>
          <cell r="B77" t="str">
            <v>Pendapatan 2</v>
          </cell>
          <cell r="C77" t="str">
            <v>Kr</v>
          </cell>
          <cell r="D77" t="str">
            <v>LR</v>
          </cell>
          <cell r="F77">
            <v>0</v>
          </cell>
          <cell r="G77">
            <v>0</v>
          </cell>
        </row>
        <row r="78">
          <cell r="A78">
            <v>410000003</v>
          </cell>
          <cell r="B78" t="str">
            <v>Pendapatan 3</v>
          </cell>
          <cell r="C78" t="str">
            <v>Kr</v>
          </cell>
          <cell r="D78" t="str">
            <v>LR</v>
          </cell>
          <cell r="F78">
            <v>0</v>
          </cell>
          <cell r="G78">
            <v>0</v>
          </cell>
        </row>
        <row r="79">
          <cell r="A79">
            <v>420000000</v>
          </cell>
          <cell r="B79" t="str">
            <v>Pendapatan 4</v>
          </cell>
          <cell r="C79" t="str">
            <v>Kr</v>
          </cell>
          <cell r="D79" t="str">
            <v>LR</v>
          </cell>
          <cell r="F79">
            <v>0</v>
          </cell>
          <cell r="G79">
            <v>0</v>
          </cell>
        </row>
        <row r="80">
          <cell r="A80">
            <v>500000000</v>
          </cell>
          <cell r="B80" t="str">
            <v>HARGA POKOK PRODUKSI</v>
          </cell>
          <cell r="C80" t="str">
            <v>Db</v>
          </cell>
          <cell r="D80" t="str">
            <v>LR</v>
          </cell>
          <cell r="F80">
            <v>0</v>
          </cell>
          <cell r="G80">
            <v>0</v>
          </cell>
        </row>
        <row r="81">
          <cell r="A81">
            <v>500000001</v>
          </cell>
          <cell r="B81" t="str">
            <v>Biaya Vendor - Logistik</v>
          </cell>
          <cell r="C81" t="str">
            <v>Db</v>
          </cell>
          <cell r="D81" t="str">
            <v>LR</v>
          </cell>
          <cell r="F81">
            <v>0</v>
          </cell>
          <cell r="G81">
            <v>0</v>
          </cell>
        </row>
        <row r="82">
          <cell r="A82">
            <v>500000002</v>
          </cell>
          <cell r="B82" t="str">
            <v>Biaya TKBM, SPM</v>
          </cell>
          <cell r="C82" t="str">
            <v>Db</v>
          </cell>
          <cell r="D82" t="str">
            <v>LR</v>
          </cell>
          <cell r="F82">
            <v>0</v>
          </cell>
          <cell r="G82">
            <v>0</v>
          </cell>
        </row>
        <row r="83">
          <cell r="A83">
            <v>500000003</v>
          </cell>
          <cell r="B83" t="str">
            <v>Biaya Operasional Gudang</v>
          </cell>
          <cell r="C83" t="str">
            <v>Db</v>
          </cell>
          <cell r="D83" t="str">
            <v>LR</v>
          </cell>
          <cell r="F83">
            <v>0</v>
          </cell>
          <cell r="G83">
            <v>0</v>
          </cell>
        </row>
        <row r="84">
          <cell r="A84">
            <v>500000004</v>
          </cell>
          <cell r="B84" t="str">
            <v>Biaya Gaji, Bonus, THR</v>
          </cell>
          <cell r="C84" t="str">
            <v>Db</v>
          </cell>
          <cell r="D84" t="str">
            <v>LR</v>
          </cell>
          <cell r="F84">
            <v>0</v>
          </cell>
          <cell r="G84">
            <v>0</v>
          </cell>
        </row>
        <row r="85">
          <cell r="A85">
            <v>600000000</v>
          </cell>
          <cell r="B85" t="str">
            <v>BIAYA USAHA</v>
          </cell>
          <cell r="C85" t="str">
            <v>Db</v>
          </cell>
          <cell r="D85" t="str">
            <v>LR</v>
          </cell>
          <cell r="F85">
            <v>0</v>
          </cell>
          <cell r="G85">
            <v>0</v>
          </cell>
        </row>
        <row r="86">
          <cell r="A86">
            <v>600000001</v>
          </cell>
          <cell r="B86" t="str">
            <v>Biaya Gaji</v>
          </cell>
          <cell r="C86" t="str">
            <v>Db</v>
          </cell>
          <cell r="D86" t="str">
            <v>LR</v>
          </cell>
          <cell r="F86">
            <v>0</v>
          </cell>
          <cell r="G86">
            <v>0</v>
          </cell>
        </row>
        <row r="87">
          <cell r="A87">
            <v>600000002</v>
          </cell>
          <cell r="B87" t="str">
            <v>Bonus, THR</v>
          </cell>
          <cell r="C87" t="str">
            <v>Db</v>
          </cell>
          <cell r="D87" t="str">
            <v>LR</v>
          </cell>
          <cell r="F87">
            <v>0</v>
          </cell>
          <cell r="G87">
            <v>0</v>
          </cell>
        </row>
        <row r="88">
          <cell r="A88">
            <v>600000003</v>
          </cell>
          <cell r="B88" t="str">
            <v>Biaya Transport dan Perjalanan Dinas</v>
          </cell>
          <cell r="C88" t="str">
            <v>Db</v>
          </cell>
          <cell r="D88" t="str">
            <v>LR</v>
          </cell>
          <cell r="F88">
            <v>0</v>
          </cell>
          <cell r="G88">
            <v>0</v>
          </cell>
        </row>
        <row r="89">
          <cell r="A89">
            <v>600000004</v>
          </cell>
          <cell r="B89" t="str">
            <v>Biaya Sewa</v>
          </cell>
          <cell r="C89" t="str">
            <v>Db</v>
          </cell>
          <cell r="D89" t="str">
            <v>LR</v>
          </cell>
          <cell r="F89">
            <v>0</v>
          </cell>
          <cell r="G89">
            <v>0</v>
          </cell>
        </row>
        <row r="90">
          <cell r="A90">
            <v>600000005</v>
          </cell>
          <cell r="B90" t="str">
            <v>Biaya Listrik</v>
          </cell>
          <cell r="C90" t="str">
            <v>Db</v>
          </cell>
          <cell r="D90" t="str">
            <v>LR</v>
          </cell>
          <cell r="F90">
            <v>0</v>
          </cell>
          <cell r="G90">
            <v>0</v>
          </cell>
        </row>
        <row r="91">
          <cell r="A91">
            <v>600000006</v>
          </cell>
          <cell r="B91" t="str">
            <v>Biaya PAM</v>
          </cell>
          <cell r="C91" t="str">
            <v>Db</v>
          </cell>
          <cell r="D91" t="str">
            <v>LR</v>
          </cell>
          <cell r="F91">
            <v>0</v>
          </cell>
          <cell r="G91">
            <v>0</v>
          </cell>
        </row>
        <row r="92">
          <cell r="A92">
            <v>600000007</v>
          </cell>
          <cell r="B92" t="str">
            <v>Biaya Internet, Pulsa, Telpon dan Fax</v>
          </cell>
          <cell r="C92" t="str">
            <v>Db</v>
          </cell>
          <cell r="D92" t="str">
            <v>LR</v>
          </cell>
          <cell r="F92">
            <v>0</v>
          </cell>
          <cell r="G92">
            <v>0</v>
          </cell>
        </row>
        <row r="93">
          <cell r="A93">
            <v>600000008</v>
          </cell>
          <cell r="B93" t="str">
            <v>Biaya Makan Minum</v>
          </cell>
          <cell r="C93" t="str">
            <v>Db</v>
          </cell>
          <cell r="D93" t="str">
            <v>LR</v>
          </cell>
          <cell r="F93">
            <v>0</v>
          </cell>
          <cell r="G93">
            <v>0</v>
          </cell>
        </row>
        <row r="94">
          <cell r="A94">
            <v>600000009</v>
          </cell>
          <cell r="B94" t="str">
            <v>Biaya Bahan Bakar, Tol &amp; Parkir</v>
          </cell>
          <cell r="C94" t="str">
            <v>Db</v>
          </cell>
          <cell r="D94" t="str">
            <v>LR</v>
          </cell>
          <cell r="F94">
            <v>0</v>
          </cell>
          <cell r="G94">
            <v>0</v>
          </cell>
        </row>
        <row r="95">
          <cell r="A95">
            <v>600000010</v>
          </cell>
          <cell r="B95" t="str">
            <v>Biaya Pengiriman, Pos &amp; Kurir</v>
          </cell>
          <cell r="C95" t="str">
            <v>Db</v>
          </cell>
          <cell r="D95" t="str">
            <v>LR</v>
          </cell>
          <cell r="F95">
            <v>0</v>
          </cell>
          <cell r="G95">
            <v>0</v>
          </cell>
        </row>
        <row r="96">
          <cell r="A96">
            <v>600000011</v>
          </cell>
          <cell r="B96" t="str">
            <v>Biaya Materai</v>
          </cell>
          <cell r="C96" t="str">
            <v>Db</v>
          </cell>
          <cell r="D96" t="str">
            <v>LR</v>
          </cell>
          <cell r="F96">
            <v>0</v>
          </cell>
          <cell r="G96">
            <v>0</v>
          </cell>
        </row>
        <row r="97">
          <cell r="A97">
            <v>600000012</v>
          </cell>
          <cell r="B97" t="str">
            <v>Biaya ATK &amp; Stempel</v>
          </cell>
          <cell r="C97" t="str">
            <v>Db</v>
          </cell>
          <cell r="D97" t="str">
            <v>LR</v>
          </cell>
          <cell r="F97">
            <v>0</v>
          </cell>
          <cell r="G97">
            <v>0</v>
          </cell>
        </row>
        <row r="98">
          <cell r="A98">
            <v>600000013</v>
          </cell>
          <cell r="B98" t="str">
            <v>Biaya Fotokopi, Cetak &amp; Jilid Dokumen</v>
          </cell>
          <cell r="C98" t="str">
            <v>Db</v>
          </cell>
          <cell r="D98" t="str">
            <v>LR</v>
          </cell>
          <cell r="F98">
            <v>0</v>
          </cell>
          <cell r="G98">
            <v>0</v>
          </cell>
        </row>
        <row r="99">
          <cell r="A99">
            <v>600000014</v>
          </cell>
          <cell r="B99" t="str">
            <v>Biaya STNK, BPKB &amp; KIR Kendaraan, PBB</v>
          </cell>
          <cell r="C99" t="str">
            <v>Db</v>
          </cell>
          <cell r="D99" t="str">
            <v>LR</v>
          </cell>
          <cell r="F99">
            <v>0</v>
          </cell>
          <cell r="G99">
            <v>0</v>
          </cell>
        </row>
        <row r="100">
          <cell r="A100">
            <v>600000015</v>
          </cell>
          <cell r="B100" t="str">
            <v>Biaya Jasa Profesional, Konsultan Teknis &amp; Notaris</v>
          </cell>
          <cell r="C100" t="str">
            <v>Db</v>
          </cell>
          <cell r="D100" t="str">
            <v>LR</v>
          </cell>
          <cell r="F100">
            <v>0</v>
          </cell>
          <cell r="G100">
            <v>0</v>
          </cell>
        </row>
        <row r="101">
          <cell r="A101">
            <v>600000016</v>
          </cell>
          <cell r="B101" t="str">
            <v>Biaya RT Kantor</v>
          </cell>
          <cell r="C101" t="str">
            <v>Db</v>
          </cell>
          <cell r="D101" t="str">
            <v>LR</v>
          </cell>
          <cell r="F101">
            <v>0</v>
          </cell>
          <cell r="G101">
            <v>0</v>
          </cell>
        </row>
        <row r="102">
          <cell r="A102">
            <v>600000017</v>
          </cell>
          <cell r="B102" t="str">
            <v>Biaya Marketing &amp; Komisi</v>
          </cell>
          <cell r="C102" t="str">
            <v>Db</v>
          </cell>
          <cell r="D102" t="str">
            <v>LR</v>
          </cell>
          <cell r="F102">
            <v>0</v>
          </cell>
          <cell r="G102">
            <v>0</v>
          </cell>
        </row>
        <row r="103">
          <cell r="A103">
            <v>600000018</v>
          </cell>
          <cell r="B103" t="str">
            <v>Biaya Keamanan</v>
          </cell>
          <cell r="C103" t="str">
            <v>Db</v>
          </cell>
          <cell r="D103" t="str">
            <v>LR</v>
          </cell>
          <cell r="F103">
            <v>0</v>
          </cell>
          <cell r="G103">
            <v>0</v>
          </cell>
        </row>
        <row r="104">
          <cell r="A104">
            <v>600000019</v>
          </cell>
          <cell r="B104" t="str">
            <v>Entertainment, Donasi &amp; Sumbangan</v>
          </cell>
          <cell r="C104" t="str">
            <v>Db</v>
          </cell>
          <cell r="D104" t="str">
            <v>LR</v>
          </cell>
          <cell r="F104">
            <v>0</v>
          </cell>
          <cell r="G104">
            <v>0</v>
          </cell>
        </row>
        <row r="105">
          <cell r="A105">
            <v>600000020</v>
          </cell>
          <cell r="B105" t="str">
            <v>Biaya Pemeliharaan Peralatan Mesin &amp; Elektronik Kantor</v>
          </cell>
          <cell r="C105" t="str">
            <v>Db</v>
          </cell>
          <cell r="D105" t="str">
            <v>LR</v>
          </cell>
          <cell r="F105">
            <v>0</v>
          </cell>
          <cell r="G105">
            <v>0</v>
          </cell>
        </row>
        <row r="106">
          <cell r="A106">
            <v>600000021</v>
          </cell>
          <cell r="B106" t="str">
            <v>Biaya Pemeliharaan Gedung Kantor</v>
          </cell>
          <cell r="C106" t="str">
            <v>Db</v>
          </cell>
          <cell r="D106" t="str">
            <v>LR</v>
          </cell>
          <cell r="F106">
            <v>0</v>
          </cell>
          <cell r="G106">
            <v>0</v>
          </cell>
        </row>
        <row r="107">
          <cell r="A107">
            <v>600000022</v>
          </cell>
          <cell r="B107" t="str">
            <v>Biaya Pemeliharaan Kendaraan</v>
          </cell>
          <cell r="C107" t="str">
            <v>Db</v>
          </cell>
          <cell r="D107" t="str">
            <v>LR</v>
          </cell>
          <cell r="F107">
            <v>0</v>
          </cell>
          <cell r="G107">
            <v>0</v>
          </cell>
        </row>
        <row r="108">
          <cell r="A108">
            <v>600000023</v>
          </cell>
          <cell r="B108" t="str">
            <v>Biaya Freight dan Trucking</v>
          </cell>
          <cell r="C108" t="str">
            <v>Db</v>
          </cell>
          <cell r="D108" t="str">
            <v>LR</v>
          </cell>
          <cell r="F108">
            <v>0</v>
          </cell>
          <cell r="G108">
            <v>0</v>
          </cell>
        </row>
        <row r="109">
          <cell r="A109">
            <v>600000024</v>
          </cell>
          <cell r="B109" t="str">
            <v>Biaya Pelatihan, Seragam</v>
          </cell>
          <cell r="C109" t="str">
            <v>Db</v>
          </cell>
          <cell r="D109" t="str">
            <v>LR</v>
          </cell>
          <cell r="F109">
            <v>0</v>
          </cell>
          <cell r="G109">
            <v>0</v>
          </cell>
        </row>
        <row r="110">
          <cell r="A110">
            <v>600000099</v>
          </cell>
          <cell r="B110" t="str">
            <v>Biaya Lainnya</v>
          </cell>
          <cell r="C110" t="str">
            <v>Db</v>
          </cell>
          <cell r="D110" t="str">
            <v>LR</v>
          </cell>
          <cell r="F110">
            <v>0</v>
          </cell>
          <cell r="G110">
            <v>0</v>
          </cell>
        </row>
        <row r="111">
          <cell r="A111">
            <v>630000000</v>
          </cell>
          <cell r="B111" t="str">
            <v>Biaya Non Operasional</v>
          </cell>
          <cell r="C111" t="str">
            <v>Db</v>
          </cell>
          <cell r="D111" t="str">
            <v>LR</v>
          </cell>
          <cell r="F111">
            <v>0</v>
          </cell>
          <cell r="G111">
            <v>0</v>
          </cell>
        </row>
        <row r="112">
          <cell r="A112">
            <v>630010000</v>
          </cell>
          <cell r="B112" t="str">
            <v>Biaya Depresiasi</v>
          </cell>
          <cell r="C112" t="str">
            <v>Db</v>
          </cell>
          <cell r="D112" t="str">
            <v>LR</v>
          </cell>
          <cell r="F112">
            <v>0</v>
          </cell>
          <cell r="G112">
            <v>0</v>
          </cell>
        </row>
        <row r="113">
          <cell r="A113">
            <v>630010001</v>
          </cell>
          <cell r="B113" t="str">
            <v>Biaya Depresiasi-Mesin Pertanian</v>
          </cell>
          <cell r="C113" t="str">
            <v>Db</v>
          </cell>
          <cell r="D113" t="str">
            <v>LR</v>
          </cell>
          <cell r="F113">
            <v>0</v>
          </cell>
          <cell r="G113">
            <v>0</v>
          </cell>
        </row>
        <row r="114">
          <cell r="A114">
            <v>630010002</v>
          </cell>
          <cell r="B114" t="str">
            <v>Biaya Depresiasi-Konstruksi Mesin Pertanian</v>
          </cell>
          <cell r="C114" t="str">
            <v>Db</v>
          </cell>
          <cell r="D114" t="str">
            <v>LR</v>
          </cell>
          <cell r="F114">
            <v>0</v>
          </cell>
          <cell r="G114">
            <v>0</v>
          </cell>
        </row>
        <row r="115">
          <cell r="A115">
            <v>630010003</v>
          </cell>
          <cell r="B115" t="str">
            <v>Biaya Depresiasi-Kendaraan</v>
          </cell>
          <cell r="C115" t="str">
            <v>Db</v>
          </cell>
          <cell r="D115" t="str">
            <v>LR</v>
          </cell>
          <cell r="F115">
            <v>0</v>
          </cell>
          <cell r="G115">
            <v>0</v>
          </cell>
        </row>
        <row r="116">
          <cell r="A116">
            <v>630010004</v>
          </cell>
          <cell r="B116" t="str">
            <v>Biaya Depresiasi-Perabotan/Mebel Kantor</v>
          </cell>
          <cell r="C116" t="str">
            <v>Db</v>
          </cell>
          <cell r="D116" t="str">
            <v>LR</v>
          </cell>
          <cell r="F116">
            <v>0</v>
          </cell>
          <cell r="G116">
            <v>0</v>
          </cell>
        </row>
        <row r="117">
          <cell r="A117">
            <v>630010005</v>
          </cell>
          <cell r="B117" t="str">
            <v>Biaya Depresiasi-Peralatan Elektronik</v>
          </cell>
          <cell r="C117" t="str">
            <v>Db</v>
          </cell>
          <cell r="D117" t="str">
            <v>LR</v>
          </cell>
          <cell r="F117">
            <v>0</v>
          </cell>
          <cell r="G117">
            <v>0</v>
          </cell>
        </row>
        <row r="118">
          <cell r="A118">
            <v>630010006</v>
          </cell>
          <cell r="B118" t="str">
            <v>Biaya Depresiasi-Workshop, Mess</v>
          </cell>
          <cell r="C118" t="str">
            <v>Db</v>
          </cell>
          <cell r="D118" t="str">
            <v>LR</v>
          </cell>
          <cell r="F118">
            <v>0</v>
          </cell>
          <cell r="G118">
            <v>0</v>
          </cell>
        </row>
        <row r="119">
          <cell r="A119">
            <v>800000000</v>
          </cell>
          <cell r="B119" t="str">
            <v>PENDAPATAN &amp; BIAYA LAIN-LAIN</v>
          </cell>
          <cell r="C119">
            <v>0</v>
          </cell>
          <cell r="D119">
            <v>0</v>
          </cell>
          <cell r="F119">
            <v>0</v>
          </cell>
          <cell r="G119">
            <v>0</v>
          </cell>
        </row>
        <row r="120">
          <cell r="A120">
            <v>810000000</v>
          </cell>
          <cell r="B120" t="str">
            <v>Pendapatan Diluar Usaha</v>
          </cell>
          <cell r="C120" t="str">
            <v>Kr</v>
          </cell>
          <cell r="D120" t="str">
            <v>LR</v>
          </cell>
          <cell r="F120">
            <v>0</v>
          </cell>
          <cell r="G120">
            <v>0</v>
          </cell>
        </row>
        <row r="121">
          <cell r="A121">
            <v>810010000</v>
          </cell>
          <cell r="B121" t="str">
            <v>Pendapatan Bunga Bank</v>
          </cell>
          <cell r="C121" t="str">
            <v>Kr</v>
          </cell>
          <cell r="D121" t="str">
            <v>LR</v>
          </cell>
          <cell r="F121">
            <v>0</v>
          </cell>
          <cell r="G121">
            <v>0</v>
          </cell>
        </row>
        <row r="122">
          <cell r="A122">
            <v>810020000</v>
          </cell>
          <cell r="B122" t="str">
            <v>Pendapatan Lainnya</v>
          </cell>
          <cell r="C122" t="str">
            <v>Kr</v>
          </cell>
          <cell r="D122" t="str">
            <v>LR</v>
          </cell>
          <cell r="F122">
            <v>0</v>
          </cell>
          <cell r="G122">
            <v>0</v>
          </cell>
        </row>
        <row r="123">
          <cell r="A123">
            <v>910000000</v>
          </cell>
          <cell r="B123" t="str">
            <v>Biaya Diluar Usaha</v>
          </cell>
          <cell r="C123">
            <v>0</v>
          </cell>
          <cell r="D123">
            <v>0</v>
          </cell>
          <cell r="F123">
            <v>0</v>
          </cell>
          <cell r="G123">
            <v>0</v>
          </cell>
        </row>
        <row r="124">
          <cell r="A124">
            <v>910010000</v>
          </cell>
          <cell r="B124" t="str">
            <v>Biaya Adm Bank</v>
          </cell>
          <cell r="C124" t="str">
            <v>Db</v>
          </cell>
          <cell r="D124" t="str">
            <v>LR</v>
          </cell>
          <cell r="F124">
            <v>0</v>
          </cell>
          <cell r="G124">
            <v>0</v>
          </cell>
        </row>
        <row r="125">
          <cell r="A125">
            <v>910020000</v>
          </cell>
          <cell r="B125" t="str">
            <v>Biaya LLG/RTGS Bank</v>
          </cell>
          <cell r="C125" t="str">
            <v>Db</v>
          </cell>
          <cell r="D125" t="str">
            <v>LR</v>
          </cell>
          <cell r="F125">
            <v>0</v>
          </cell>
          <cell r="G125">
            <v>0</v>
          </cell>
        </row>
        <row r="126">
          <cell r="A126">
            <v>910030000</v>
          </cell>
          <cell r="B126" t="str">
            <v>Biaya Pajak atas Bunga Bank</v>
          </cell>
          <cell r="C126" t="str">
            <v>Db</v>
          </cell>
          <cell r="D126" t="str">
            <v>LR</v>
          </cell>
          <cell r="F126">
            <v>0</v>
          </cell>
          <cell r="G126">
            <v>0</v>
          </cell>
        </row>
        <row r="127">
          <cell r="A127">
            <v>910040000</v>
          </cell>
          <cell r="B127" t="str">
            <v>Biaya Bunga</v>
          </cell>
          <cell r="C127" t="str">
            <v>Db</v>
          </cell>
          <cell r="D127" t="str">
            <v>LR</v>
          </cell>
          <cell r="F127">
            <v>0</v>
          </cell>
          <cell r="G127">
            <v>0</v>
          </cell>
        </row>
        <row r="128">
          <cell r="A128">
            <v>910040001</v>
          </cell>
          <cell r="B128" t="str">
            <v>Biaya Bunga Leasing</v>
          </cell>
          <cell r="C128" t="str">
            <v>Db</v>
          </cell>
          <cell r="D128" t="str">
            <v>LR</v>
          </cell>
          <cell r="F128">
            <v>0</v>
          </cell>
          <cell r="G128">
            <v>0</v>
          </cell>
        </row>
        <row r="129">
          <cell r="A129">
            <v>910040002</v>
          </cell>
          <cell r="B129" t="str">
            <v>Biaya Bunga Pinjaman Bank</v>
          </cell>
          <cell r="C129" t="str">
            <v>Db</v>
          </cell>
          <cell r="D129" t="str">
            <v>LR</v>
          </cell>
          <cell r="F129">
            <v>0</v>
          </cell>
          <cell r="G129">
            <v>0</v>
          </cell>
        </row>
        <row r="130">
          <cell r="A130">
            <v>910040003</v>
          </cell>
          <cell r="B130" t="str">
            <v>Biaya Bunga Pinjaman Pemegang Saham</v>
          </cell>
          <cell r="C130" t="str">
            <v>Db</v>
          </cell>
          <cell r="D130" t="str">
            <v>LR</v>
          </cell>
          <cell r="F130">
            <v>0</v>
          </cell>
          <cell r="G130">
            <v>0</v>
          </cell>
        </row>
        <row r="131">
          <cell r="A131">
            <v>0</v>
          </cell>
          <cell r="B131">
            <v>0</v>
          </cell>
          <cell r="C131">
            <v>0</v>
          </cell>
          <cell r="D131">
            <v>0</v>
          </cell>
          <cell r="F131">
            <v>0</v>
          </cell>
          <cell r="G131">
            <v>0</v>
          </cell>
        </row>
        <row r="132">
          <cell r="A132">
            <v>0</v>
          </cell>
          <cell r="B132">
            <v>0</v>
          </cell>
          <cell r="C132">
            <v>0</v>
          </cell>
          <cell r="D132">
            <v>0</v>
          </cell>
          <cell r="F132">
            <v>0</v>
          </cell>
          <cell r="G132">
            <v>0</v>
          </cell>
        </row>
        <row r="133">
          <cell r="A133">
            <v>0</v>
          </cell>
          <cell r="B133">
            <v>0</v>
          </cell>
          <cell r="C133">
            <v>0</v>
          </cell>
          <cell r="D133">
            <v>0</v>
          </cell>
          <cell r="F133">
            <v>0</v>
          </cell>
          <cell r="G133">
            <v>0</v>
          </cell>
        </row>
        <row r="134">
          <cell r="A134">
            <v>0</v>
          </cell>
          <cell r="B134">
            <v>0</v>
          </cell>
          <cell r="C134">
            <v>0</v>
          </cell>
          <cell r="D134">
            <v>0</v>
          </cell>
          <cell r="F134">
            <v>0</v>
          </cell>
          <cell r="G134">
            <v>0</v>
          </cell>
        </row>
        <row r="135">
          <cell r="A135">
            <v>0</v>
          </cell>
          <cell r="B135">
            <v>0</v>
          </cell>
          <cell r="C135">
            <v>0</v>
          </cell>
          <cell r="D135">
            <v>0</v>
          </cell>
          <cell r="F135">
            <v>0</v>
          </cell>
          <cell r="G135">
            <v>0</v>
          </cell>
        </row>
        <row r="136">
          <cell r="A136">
            <v>0</v>
          </cell>
          <cell r="B136" t="str">
            <v>Jumlah</v>
          </cell>
          <cell r="C136">
            <v>0</v>
          </cell>
          <cell r="D136">
            <v>0</v>
          </cell>
          <cell r="F136">
            <v>911485759.33000004</v>
          </cell>
          <cell r="G136">
            <v>911485759.00999999</v>
          </cell>
        </row>
        <row r="138">
          <cell r="F138">
            <v>0.31999993324279802</v>
          </cell>
        </row>
      </sheetData>
      <sheetData sheetId="3">
        <row r="1">
          <cell r="A1" t="str">
            <v>CV GLOBAL AMICO JAYA</v>
          </cell>
        </row>
        <row r="2">
          <cell r="A2" t="str">
            <v>DAFTAR KODE PEMBANTU</v>
          </cell>
        </row>
        <row r="3">
          <cell r="A3" t="str">
            <v>Tahun : 2025</v>
          </cell>
        </row>
        <row r="5">
          <cell r="A5" t="str">
            <v>Kode</v>
          </cell>
          <cell r="B5" t="str">
            <v>Piutang Dagang</v>
          </cell>
          <cell r="C5" t="str">
            <v>Status</v>
          </cell>
          <cell r="D5" t="str">
            <v>Saldo Awal</v>
          </cell>
        </row>
        <row r="6">
          <cell r="A6">
            <v>0</v>
          </cell>
          <cell r="B6">
            <v>0</v>
          </cell>
          <cell r="C6">
            <v>0</v>
          </cell>
          <cell r="D6">
            <v>0</v>
          </cell>
        </row>
        <row r="7">
          <cell r="A7">
            <v>0</v>
          </cell>
          <cell r="B7">
            <v>0</v>
          </cell>
          <cell r="C7">
            <v>0</v>
          </cell>
          <cell r="D7">
            <v>0</v>
          </cell>
        </row>
        <row r="8">
          <cell r="A8">
            <v>0</v>
          </cell>
          <cell r="B8">
            <v>0</v>
          </cell>
          <cell r="C8">
            <v>0</v>
          </cell>
          <cell r="D8">
            <v>0</v>
          </cell>
        </row>
        <row r="9">
          <cell r="A9">
            <v>0</v>
          </cell>
          <cell r="B9">
            <v>0</v>
          </cell>
          <cell r="C9">
            <v>0</v>
          </cell>
          <cell r="D9">
            <v>0</v>
          </cell>
        </row>
        <row r="10">
          <cell r="A10">
            <v>0</v>
          </cell>
          <cell r="B10">
            <v>0</v>
          </cell>
          <cell r="C10">
            <v>0</v>
          </cell>
          <cell r="D10">
            <v>0</v>
          </cell>
        </row>
        <row r="11">
          <cell r="A11">
            <v>0</v>
          </cell>
          <cell r="B11">
            <v>0</v>
          </cell>
          <cell r="C11">
            <v>0</v>
          </cell>
          <cell r="D11">
            <v>0</v>
          </cell>
        </row>
        <row r="12">
          <cell r="A12">
            <v>0</v>
          </cell>
          <cell r="B12">
            <v>0</v>
          </cell>
          <cell r="C12">
            <v>0</v>
          </cell>
          <cell r="D12">
            <v>0</v>
          </cell>
        </row>
        <row r="13">
          <cell r="A13">
            <v>0</v>
          </cell>
          <cell r="B13">
            <v>0</v>
          </cell>
          <cell r="C13">
            <v>0</v>
          </cell>
          <cell r="D13">
            <v>0</v>
          </cell>
        </row>
        <row r="14">
          <cell r="A14">
            <v>0</v>
          </cell>
          <cell r="B14" t="str">
            <v>Jumlah</v>
          </cell>
          <cell r="C14">
            <v>0</v>
          </cell>
          <cell r="D14">
            <v>0</v>
          </cell>
        </row>
        <row r="17">
          <cell r="A17" t="str">
            <v>Kode</v>
          </cell>
          <cell r="B17" t="str">
            <v>Piutang Lain-lain</v>
          </cell>
          <cell r="C17" t="str">
            <v>Status</v>
          </cell>
          <cell r="D17" t="str">
            <v>Saldo Awal</v>
          </cell>
        </row>
        <row r="18">
          <cell r="A18">
            <v>0</v>
          </cell>
          <cell r="B18">
            <v>0</v>
          </cell>
          <cell r="C18">
            <v>0</v>
          </cell>
          <cell r="D18">
            <v>0</v>
          </cell>
        </row>
        <row r="19">
          <cell r="A19">
            <v>0</v>
          </cell>
          <cell r="B19">
            <v>0</v>
          </cell>
          <cell r="C19">
            <v>0</v>
          </cell>
          <cell r="D19">
            <v>0</v>
          </cell>
        </row>
        <row r="20">
          <cell r="A20">
            <v>0</v>
          </cell>
          <cell r="B20">
            <v>0</v>
          </cell>
          <cell r="C20">
            <v>0</v>
          </cell>
          <cell r="D20">
            <v>0</v>
          </cell>
        </row>
        <row r="21">
          <cell r="A21">
            <v>0</v>
          </cell>
          <cell r="B21">
            <v>0</v>
          </cell>
          <cell r="C21">
            <v>0</v>
          </cell>
          <cell r="D21">
            <v>0</v>
          </cell>
        </row>
        <row r="22">
          <cell r="A22">
            <v>0</v>
          </cell>
          <cell r="B22">
            <v>0</v>
          </cell>
          <cell r="C22">
            <v>0</v>
          </cell>
          <cell r="D22">
            <v>0</v>
          </cell>
        </row>
        <row r="23">
          <cell r="A23">
            <v>0</v>
          </cell>
          <cell r="B23">
            <v>0</v>
          </cell>
          <cell r="C23">
            <v>0</v>
          </cell>
          <cell r="D23">
            <v>0</v>
          </cell>
        </row>
        <row r="24">
          <cell r="A24">
            <v>0</v>
          </cell>
          <cell r="B24" t="str">
            <v>Jumlah</v>
          </cell>
          <cell r="C24">
            <v>0</v>
          </cell>
          <cell r="D24">
            <v>0</v>
          </cell>
        </row>
        <row r="27">
          <cell r="A27" t="str">
            <v>Kode</v>
          </cell>
          <cell r="B27" t="str">
            <v>Hutang Dagang</v>
          </cell>
          <cell r="C27" t="str">
            <v>Status</v>
          </cell>
          <cell r="D27" t="str">
            <v>Saldo Awal</v>
          </cell>
        </row>
        <row r="28">
          <cell r="A28">
            <v>0</v>
          </cell>
          <cell r="B28">
            <v>0</v>
          </cell>
          <cell r="C28">
            <v>0</v>
          </cell>
          <cell r="D28">
            <v>0</v>
          </cell>
        </row>
        <row r="29">
          <cell r="A29" t="str">
            <v>Log-01</v>
          </cell>
          <cell r="B29" t="str">
            <v>Mahamboro</v>
          </cell>
          <cell r="C29" t="str">
            <v>Hutang</v>
          </cell>
          <cell r="D29">
            <v>0</v>
          </cell>
        </row>
        <row r="30">
          <cell r="A30" t="str">
            <v>Log-02</v>
          </cell>
          <cell r="B30" t="str">
            <v>Dua Enam Logistik</v>
          </cell>
          <cell r="C30" t="str">
            <v>Hutang</v>
          </cell>
          <cell r="D30">
            <v>0</v>
          </cell>
        </row>
        <row r="31">
          <cell r="A31" t="str">
            <v>Log-03</v>
          </cell>
          <cell r="B31" t="str">
            <v>Trans Griya Pratama</v>
          </cell>
          <cell r="C31" t="str">
            <v>Hutang</v>
          </cell>
          <cell r="D31">
            <v>0</v>
          </cell>
        </row>
        <row r="32">
          <cell r="A32" t="str">
            <v>Log-04</v>
          </cell>
          <cell r="B32" t="str">
            <v>TST</v>
          </cell>
          <cell r="C32" t="str">
            <v>Hutang</v>
          </cell>
          <cell r="D32">
            <v>0</v>
          </cell>
        </row>
        <row r="33">
          <cell r="A33" t="str">
            <v>Log-05</v>
          </cell>
          <cell r="B33" t="str">
            <v>NCA</v>
          </cell>
          <cell r="C33" t="str">
            <v>Hutang</v>
          </cell>
          <cell r="D33">
            <v>0</v>
          </cell>
        </row>
        <row r="34">
          <cell r="A34">
            <v>0</v>
          </cell>
          <cell r="B34">
            <v>0</v>
          </cell>
          <cell r="C34">
            <v>0</v>
          </cell>
          <cell r="D34">
            <v>0</v>
          </cell>
        </row>
        <row r="35">
          <cell r="A35">
            <v>0</v>
          </cell>
          <cell r="B35" t="str">
            <v>Jumlah</v>
          </cell>
          <cell r="C35">
            <v>0</v>
          </cell>
          <cell r="D35">
            <v>0</v>
          </cell>
        </row>
      </sheetData>
      <sheetData sheetId="4">
        <row r="1">
          <cell r="F1" t="str">
            <v>CV GLOBAL AMICO JAYA</v>
          </cell>
        </row>
        <row r="2">
          <cell r="F2" t="str">
            <v>JURNAL UMUM</v>
          </cell>
        </row>
        <row r="3">
          <cell r="F3" t="str">
            <v>Tahun : 2025</v>
          </cell>
        </row>
        <row r="4">
          <cell r="H4">
            <v>0</v>
          </cell>
        </row>
        <row r="5">
          <cell r="A5">
            <v>0</v>
          </cell>
          <cell r="B5">
            <v>0</v>
          </cell>
          <cell r="C5">
            <v>0</v>
          </cell>
          <cell r="D5">
            <v>0</v>
          </cell>
          <cell r="F5" t="str">
            <v>Tanggal</v>
          </cell>
          <cell r="G5" t="str">
            <v>Bukti</v>
          </cell>
          <cell r="H5" t="str">
            <v>Keterangan Transaksi</v>
          </cell>
          <cell r="I5" t="str">
            <v>Kode</v>
          </cell>
          <cell r="J5" t="str">
            <v>Nama Akun</v>
          </cell>
          <cell r="K5" t="str">
            <v>Kode</v>
          </cell>
          <cell r="L5" t="str">
            <v>Debet</v>
          </cell>
          <cell r="M5" t="str">
            <v>Kredit</v>
          </cell>
        </row>
        <row r="6">
          <cell r="A6">
            <v>1</v>
          </cell>
          <cell r="B6">
            <v>2</v>
          </cell>
          <cell r="C6">
            <v>3</v>
          </cell>
          <cell r="D6">
            <v>4</v>
          </cell>
          <cell r="F6">
            <v>0</v>
          </cell>
          <cell r="G6">
            <v>0</v>
          </cell>
          <cell r="H6">
            <v>0</v>
          </cell>
          <cell r="I6" t="str">
            <v>Akun</v>
          </cell>
          <cell r="J6">
            <v>0</v>
          </cell>
          <cell r="K6" t="str">
            <v>Bantu</v>
          </cell>
          <cell r="L6">
            <v>0</v>
          </cell>
          <cell r="M6">
            <v>0</v>
          </cell>
        </row>
        <row r="7">
          <cell r="A7" t="str">
            <v>00</v>
          </cell>
          <cell r="B7" t="str">
            <v>0</v>
          </cell>
          <cell r="C7" t="str">
            <v>0</v>
          </cell>
          <cell r="D7" t="str">
            <v>1</v>
          </cell>
          <cell r="F7">
            <v>0</v>
          </cell>
          <cell r="G7">
            <v>0</v>
          </cell>
          <cell r="H7">
            <v>0</v>
          </cell>
          <cell r="I7">
            <v>0</v>
          </cell>
          <cell r="J7" t="str">
            <v>-</v>
          </cell>
          <cell r="K7">
            <v>0</v>
          </cell>
          <cell r="L7">
            <v>0</v>
          </cell>
          <cell r="M7">
            <v>0</v>
          </cell>
        </row>
        <row r="8">
          <cell r="A8">
            <v>0</v>
          </cell>
          <cell r="B8">
            <v>0</v>
          </cell>
          <cell r="C8">
            <v>0</v>
          </cell>
          <cell r="D8">
            <v>0</v>
          </cell>
          <cell r="F8">
            <v>0</v>
          </cell>
          <cell r="G8">
            <v>0</v>
          </cell>
          <cell r="H8" t="str">
            <v>R/K Jan 2025</v>
          </cell>
          <cell r="I8">
            <v>0</v>
          </cell>
          <cell r="J8">
            <v>0</v>
          </cell>
          <cell r="K8">
            <v>0</v>
          </cell>
          <cell r="L8">
            <v>0</v>
          </cell>
          <cell r="M8">
            <v>0</v>
          </cell>
        </row>
        <row r="9">
          <cell r="A9">
            <v>0</v>
          </cell>
          <cell r="B9">
            <v>0</v>
          </cell>
          <cell r="C9">
            <v>0</v>
          </cell>
          <cell r="D9">
            <v>0</v>
          </cell>
          <cell r="F9">
            <v>0</v>
          </cell>
          <cell r="G9">
            <v>0</v>
          </cell>
          <cell r="H9">
            <v>0</v>
          </cell>
          <cell r="I9">
            <v>0</v>
          </cell>
          <cell r="J9">
            <v>0</v>
          </cell>
          <cell r="K9">
            <v>0</v>
          </cell>
          <cell r="L9">
            <v>0</v>
          </cell>
          <cell r="M9">
            <v>0</v>
          </cell>
        </row>
        <row r="10">
          <cell r="A10">
            <v>0</v>
          </cell>
          <cell r="B10">
            <v>0</v>
          </cell>
          <cell r="C10">
            <v>0</v>
          </cell>
          <cell r="D10">
            <v>0</v>
          </cell>
          <cell r="F10">
            <v>0</v>
          </cell>
          <cell r="G10">
            <v>0</v>
          </cell>
          <cell r="H10">
            <v>0</v>
          </cell>
          <cell r="I10">
            <v>0</v>
          </cell>
          <cell r="J10">
            <v>0</v>
          </cell>
          <cell r="K10">
            <v>0</v>
          </cell>
          <cell r="L10">
            <v>0</v>
          </cell>
          <cell r="M10">
            <v>0</v>
          </cell>
        </row>
        <row r="11">
          <cell r="A11">
            <v>0</v>
          </cell>
          <cell r="B11">
            <v>0</v>
          </cell>
          <cell r="C11">
            <v>0</v>
          </cell>
          <cell r="D11">
            <v>0</v>
          </cell>
          <cell r="F11">
            <v>0</v>
          </cell>
          <cell r="G11">
            <v>0</v>
          </cell>
          <cell r="H11">
            <v>0</v>
          </cell>
          <cell r="I11">
            <v>0</v>
          </cell>
          <cell r="J11">
            <v>0</v>
          </cell>
          <cell r="K11">
            <v>0</v>
          </cell>
          <cell r="L11">
            <v>0</v>
          </cell>
          <cell r="M11">
            <v>0</v>
          </cell>
        </row>
        <row r="12">
          <cell r="A12">
            <v>0</v>
          </cell>
          <cell r="B12">
            <v>0</v>
          </cell>
          <cell r="C12">
            <v>0</v>
          </cell>
          <cell r="D12">
            <v>0</v>
          </cell>
          <cell r="F12">
            <v>0</v>
          </cell>
          <cell r="G12">
            <v>0</v>
          </cell>
          <cell r="H12">
            <v>0</v>
          </cell>
          <cell r="I12">
            <v>0</v>
          </cell>
          <cell r="J12">
            <v>0</v>
          </cell>
          <cell r="K12">
            <v>0</v>
          </cell>
          <cell r="L12">
            <v>0</v>
          </cell>
          <cell r="M12">
            <v>0</v>
          </cell>
        </row>
        <row r="13">
          <cell r="A13">
            <v>0</v>
          </cell>
          <cell r="B13">
            <v>0</v>
          </cell>
          <cell r="C13">
            <v>0</v>
          </cell>
          <cell r="D13">
            <v>0</v>
          </cell>
          <cell r="F13">
            <v>0</v>
          </cell>
          <cell r="G13">
            <v>0</v>
          </cell>
          <cell r="H13">
            <v>0</v>
          </cell>
          <cell r="I13">
            <v>0</v>
          </cell>
          <cell r="J13">
            <v>0</v>
          </cell>
          <cell r="K13">
            <v>0</v>
          </cell>
          <cell r="L13">
            <v>0</v>
          </cell>
          <cell r="M13">
            <v>0</v>
          </cell>
        </row>
        <row r="14">
          <cell r="A14" t="str">
            <v>00</v>
          </cell>
          <cell r="B14" t="str">
            <v>0</v>
          </cell>
          <cell r="C14" t="str">
            <v>0</v>
          </cell>
          <cell r="D14" t="str">
            <v>1</v>
          </cell>
          <cell r="F14">
            <v>0</v>
          </cell>
          <cell r="G14">
            <v>0</v>
          </cell>
          <cell r="H14">
            <v>45658</v>
          </cell>
          <cell r="I14">
            <v>0</v>
          </cell>
          <cell r="J14" t="str">
            <v>-</v>
          </cell>
          <cell r="K14">
            <v>0</v>
          </cell>
          <cell r="L14">
            <v>0</v>
          </cell>
          <cell r="M14">
            <v>0</v>
          </cell>
        </row>
        <row r="15">
          <cell r="A15" t="str">
            <v>1120020002January</v>
          </cell>
          <cell r="B15" t="str">
            <v>120020002January</v>
          </cell>
          <cell r="C15" t="str">
            <v>9</v>
          </cell>
          <cell r="D15" t="str">
            <v>1120020002</v>
          </cell>
          <cell r="F15">
            <v>45660</v>
          </cell>
          <cell r="G15" t="str">
            <v>RK</v>
          </cell>
          <cell r="H15" t="str">
            <v>PEMBAYARAN INV 145</v>
          </cell>
          <cell r="I15">
            <v>120020002</v>
          </cell>
          <cell r="J15" t="str">
            <v>PT BCA No Rek. 029-291-7528</v>
          </cell>
          <cell r="K15" t="str">
            <v/>
          </cell>
          <cell r="L15">
            <v>55385969</v>
          </cell>
          <cell r="M15">
            <v>0</v>
          </cell>
        </row>
        <row r="16">
          <cell r="A16" t="str">
            <v>1130010000January</v>
          </cell>
          <cell r="B16" t="str">
            <v>130010000January</v>
          </cell>
          <cell r="C16" t="str">
            <v>1C-001</v>
          </cell>
          <cell r="D16" t="str">
            <v>1130010000</v>
          </cell>
          <cell r="F16">
            <v>45660</v>
          </cell>
          <cell r="G16" t="str">
            <v>RK</v>
          </cell>
          <cell r="H16" t="str">
            <v>PEMBAYARAN INV 145</v>
          </cell>
          <cell r="I16">
            <v>130010000</v>
          </cell>
          <cell r="J16" t="str">
            <v>Piutang Usaha</v>
          </cell>
          <cell r="K16" t="str">
            <v>C-001</v>
          </cell>
          <cell r="L16">
            <v>0</v>
          </cell>
          <cell r="M16">
            <v>55385969</v>
          </cell>
        </row>
        <row r="17">
          <cell r="A17" t="str">
            <v>2120020002January</v>
          </cell>
          <cell r="B17" t="str">
            <v>120020002January</v>
          </cell>
          <cell r="C17" t="str">
            <v>0</v>
          </cell>
          <cell r="D17" t="str">
            <v>1120020002</v>
          </cell>
          <cell r="F17">
            <v>45660</v>
          </cell>
          <cell r="G17" t="str">
            <v>RK</v>
          </cell>
          <cell r="H17" t="str">
            <v>PEMBAYARAN INV 147</v>
          </cell>
          <cell r="I17">
            <v>120020002</v>
          </cell>
          <cell r="J17" t="str">
            <v>PT BCA No Rek. 029-291-7528</v>
          </cell>
          <cell r="K17">
            <v>0</v>
          </cell>
          <cell r="L17">
            <v>29171221</v>
          </cell>
          <cell r="M17">
            <v>0</v>
          </cell>
        </row>
        <row r="18">
          <cell r="A18" t="str">
            <v>2130010000January</v>
          </cell>
          <cell r="B18" t="str">
            <v>130010000January</v>
          </cell>
          <cell r="C18" t="str">
            <v>2C-001</v>
          </cell>
          <cell r="D18" t="str">
            <v>1130010000</v>
          </cell>
          <cell r="F18">
            <v>45660</v>
          </cell>
          <cell r="G18" t="str">
            <v>RK</v>
          </cell>
          <cell r="H18" t="str">
            <v>PEMBAYARAN INV 147</v>
          </cell>
          <cell r="I18">
            <v>130010000</v>
          </cell>
          <cell r="J18" t="str">
            <v>Piutang Usaha</v>
          </cell>
          <cell r="K18" t="str">
            <v>C-001</v>
          </cell>
          <cell r="L18">
            <v>0</v>
          </cell>
          <cell r="M18">
            <v>29171221</v>
          </cell>
        </row>
        <row r="19">
          <cell r="A19" t="str">
            <v>3120020002January</v>
          </cell>
          <cell r="B19" t="str">
            <v>120020002January</v>
          </cell>
          <cell r="C19" t="str">
            <v>0</v>
          </cell>
          <cell r="D19" t="str">
            <v>1120020002</v>
          </cell>
          <cell r="F19">
            <v>45660</v>
          </cell>
          <cell r="G19" t="str">
            <v>RK</v>
          </cell>
          <cell r="H19" t="str">
            <v>PEMBAYARAN INV 149</v>
          </cell>
          <cell r="I19">
            <v>120020002</v>
          </cell>
          <cell r="J19" t="str">
            <v>PT BCA No Rek. 029-291-7528</v>
          </cell>
          <cell r="K19">
            <v>0</v>
          </cell>
          <cell r="L19">
            <v>11842632</v>
          </cell>
          <cell r="M19">
            <v>0</v>
          </cell>
        </row>
        <row r="20">
          <cell r="A20" t="str">
            <v>3130010000January</v>
          </cell>
          <cell r="B20" t="str">
            <v>130010000January</v>
          </cell>
          <cell r="C20" t="str">
            <v>3C-001</v>
          </cell>
          <cell r="D20" t="str">
            <v>1130010000</v>
          </cell>
          <cell r="F20">
            <v>45660</v>
          </cell>
          <cell r="G20" t="str">
            <v>RK</v>
          </cell>
          <cell r="H20" t="str">
            <v>PEMBAYARAN INV 149</v>
          </cell>
          <cell r="I20">
            <v>130010000</v>
          </cell>
          <cell r="J20" t="str">
            <v>Piutang Usaha</v>
          </cell>
          <cell r="K20" t="str">
            <v>C-001</v>
          </cell>
          <cell r="L20">
            <v>0</v>
          </cell>
          <cell r="M20">
            <v>11842632</v>
          </cell>
        </row>
        <row r="21">
          <cell r="A21" t="str">
            <v>69120020002January</v>
          </cell>
          <cell r="B21" t="str">
            <v>120020002January</v>
          </cell>
          <cell r="C21" t="str">
            <v>0</v>
          </cell>
          <cell r="D21" t="str">
            <v>1120020002</v>
          </cell>
          <cell r="F21">
            <v>45660</v>
          </cell>
          <cell r="G21" t="str">
            <v>RK</v>
          </cell>
          <cell r="H21" t="str">
            <v>PEMBAYARAN INV 148</v>
          </cell>
          <cell r="I21">
            <v>120020002</v>
          </cell>
          <cell r="J21" t="str">
            <v>PT BCA No Rek. 029-291-7528</v>
          </cell>
          <cell r="K21">
            <v>0</v>
          </cell>
          <cell r="L21">
            <v>11445000</v>
          </cell>
          <cell r="M21">
            <v>0</v>
          </cell>
        </row>
        <row r="22">
          <cell r="A22" t="str">
            <v>4130010000January</v>
          </cell>
          <cell r="B22" t="str">
            <v>130010000January</v>
          </cell>
          <cell r="C22" t="str">
            <v>4C-001</v>
          </cell>
          <cell r="D22" t="str">
            <v>1130010000</v>
          </cell>
          <cell r="F22">
            <v>45660</v>
          </cell>
          <cell r="G22" t="str">
            <v>RK</v>
          </cell>
          <cell r="H22" t="str">
            <v>PEMBAYARAN INV 148</v>
          </cell>
          <cell r="I22">
            <v>130010000</v>
          </cell>
          <cell r="J22" t="str">
            <v>Piutang Usaha</v>
          </cell>
          <cell r="K22" t="str">
            <v>C-001</v>
          </cell>
          <cell r="L22">
            <v>0</v>
          </cell>
          <cell r="M22">
            <v>11445000</v>
          </cell>
        </row>
        <row r="23">
          <cell r="A23" t="str">
            <v>69120020002January</v>
          </cell>
          <cell r="B23" t="str">
            <v>120020002January</v>
          </cell>
          <cell r="C23" t="str">
            <v>0</v>
          </cell>
          <cell r="D23" t="str">
            <v>1120020002</v>
          </cell>
          <cell r="F23">
            <v>45660</v>
          </cell>
          <cell r="G23" t="str">
            <v>RK</v>
          </cell>
          <cell r="H23" t="str">
            <v>PEMBAYARAN INV 116</v>
          </cell>
          <cell r="I23">
            <v>120020002</v>
          </cell>
          <cell r="J23" t="str">
            <v>PT BCA No Rek. 029-291-7528</v>
          </cell>
          <cell r="K23">
            <v>0</v>
          </cell>
          <cell r="L23">
            <v>10627500</v>
          </cell>
          <cell r="M23">
            <v>0</v>
          </cell>
        </row>
        <row r="24">
          <cell r="A24" t="str">
            <v>22130010000January</v>
          </cell>
          <cell r="B24" t="str">
            <v>130010000January</v>
          </cell>
          <cell r="C24" t="str">
            <v>22C-001</v>
          </cell>
          <cell r="D24" t="str">
            <v>1130010000</v>
          </cell>
          <cell r="F24">
            <v>45660</v>
          </cell>
          <cell r="G24" t="str">
            <v>RK</v>
          </cell>
          <cell r="H24" t="str">
            <v>PEMBAYARAN INV 116</v>
          </cell>
          <cell r="I24">
            <v>130010000</v>
          </cell>
          <cell r="J24" t="str">
            <v>Piutang Usaha</v>
          </cell>
          <cell r="K24" t="str">
            <v>C-001</v>
          </cell>
          <cell r="L24">
            <v>0</v>
          </cell>
          <cell r="M24">
            <v>10627500</v>
          </cell>
        </row>
        <row r="25">
          <cell r="A25" t="str">
            <v>6120020002January</v>
          </cell>
          <cell r="B25" t="str">
            <v>120020002January</v>
          </cell>
          <cell r="C25" t="str">
            <v>0</v>
          </cell>
          <cell r="D25" t="str">
            <v>1120020002</v>
          </cell>
          <cell r="F25">
            <v>45660</v>
          </cell>
          <cell r="G25" t="str">
            <v>RK</v>
          </cell>
          <cell r="H25" t="str">
            <v>PEMBAYARAN INV 142</v>
          </cell>
          <cell r="I25">
            <v>120020002</v>
          </cell>
          <cell r="J25" t="str">
            <v>PT BCA No Rek. 029-291-7528</v>
          </cell>
          <cell r="K25">
            <v>0</v>
          </cell>
          <cell r="L25">
            <v>8133144</v>
          </cell>
          <cell r="M25">
            <v>0</v>
          </cell>
        </row>
        <row r="26">
          <cell r="A26" t="str">
            <v>6130010000January</v>
          </cell>
          <cell r="B26" t="str">
            <v>130010000January</v>
          </cell>
          <cell r="C26" t="str">
            <v>6C-001</v>
          </cell>
          <cell r="D26" t="str">
            <v>1130010000</v>
          </cell>
          <cell r="F26">
            <v>45660</v>
          </cell>
          <cell r="G26" t="str">
            <v>RK</v>
          </cell>
          <cell r="H26" t="str">
            <v>PEMBAYARAN INV 142</v>
          </cell>
          <cell r="I26">
            <v>130010000</v>
          </cell>
          <cell r="J26" t="str">
            <v>Piutang Usaha</v>
          </cell>
          <cell r="K26" t="str">
            <v>C-001</v>
          </cell>
          <cell r="L26">
            <v>0</v>
          </cell>
          <cell r="M26">
            <v>8133144</v>
          </cell>
        </row>
        <row r="27">
          <cell r="A27" t="str">
            <v>7120020002January</v>
          </cell>
          <cell r="B27" t="str">
            <v>120020002January</v>
          </cell>
          <cell r="C27" t="str">
            <v>0</v>
          </cell>
          <cell r="D27" t="str">
            <v>1120020002</v>
          </cell>
          <cell r="F27">
            <v>45660</v>
          </cell>
          <cell r="G27" t="str">
            <v>RK</v>
          </cell>
          <cell r="H27" t="str">
            <v>PEMBAYARAN INV 150</v>
          </cell>
          <cell r="I27">
            <v>120020002</v>
          </cell>
          <cell r="J27" t="str">
            <v>PT BCA No Rek. 029-291-7528</v>
          </cell>
          <cell r="K27">
            <v>0</v>
          </cell>
          <cell r="L27">
            <v>5016875</v>
          </cell>
          <cell r="M27">
            <v>0</v>
          </cell>
        </row>
        <row r="28">
          <cell r="A28" t="str">
            <v>7130010000January</v>
          </cell>
          <cell r="B28" t="str">
            <v>130010000January</v>
          </cell>
          <cell r="C28" t="str">
            <v>7C-001</v>
          </cell>
          <cell r="D28" t="str">
            <v>1130010000</v>
          </cell>
          <cell r="F28">
            <v>45660</v>
          </cell>
          <cell r="G28" t="str">
            <v>RK</v>
          </cell>
          <cell r="H28" t="str">
            <v>PEMBAYARAN INV 150</v>
          </cell>
          <cell r="I28">
            <v>130010000</v>
          </cell>
          <cell r="J28" t="str">
            <v>Piutang Usaha</v>
          </cell>
          <cell r="K28" t="str">
            <v>C-001</v>
          </cell>
          <cell r="L28">
            <v>0</v>
          </cell>
          <cell r="M28">
            <v>5016875</v>
          </cell>
        </row>
        <row r="29">
          <cell r="A29" t="str">
            <v>8120020002January</v>
          </cell>
          <cell r="B29" t="str">
            <v>120020002January</v>
          </cell>
          <cell r="C29" t="str">
            <v>0</v>
          </cell>
          <cell r="D29" t="str">
            <v>1120020002</v>
          </cell>
          <cell r="F29">
            <v>45660</v>
          </cell>
          <cell r="G29" t="str">
            <v>RK</v>
          </cell>
          <cell r="H29" t="str">
            <v>PEMBAYARAN INV 152</v>
          </cell>
          <cell r="I29">
            <v>120020002</v>
          </cell>
          <cell r="J29" t="str">
            <v>PT BCA No Rek. 029-291-7528</v>
          </cell>
          <cell r="K29">
            <v>0</v>
          </cell>
          <cell r="L29">
            <v>1882177</v>
          </cell>
          <cell r="M29">
            <v>0</v>
          </cell>
        </row>
        <row r="30">
          <cell r="A30" t="str">
            <v>8130010000January</v>
          </cell>
          <cell r="B30" t="str">
            <v>130010000January</v>
          </cell>
          <cell r="C30" t="str">
            <v>8C-001</v>
          </cell>
          <cell r="D30" t="str">
            <v>1130010000</v>
          </cell>
          <cell r="F30">
            <v>45660</v>
          </cell>
          <cell r="G30" t="str">
            <v>RK</v>
          </cell>
          <cell r="H30" t="str">
            <v>PEMBAYARAN INV 152</v>
          </cell>
          <cell r="I30">
            <v>130010000</v>
          </cell>
          <cell r="J30" t="str">
            <v>Piutang Usaha</v>
          </cell>
          <cell r="K30" t="str">
            <v>C-001</v>
          </cell>
          <cell r="L30">
            <v>0</v>
          </cell>
          <cell r="M30">
            <v>1882177</v>
          </cell>
        </row>
        <row r="31">
          <cell r="A31" t="str">
            <v>00</v>
          </cell>
          <cell r="B31" t="str">
            <v>0</v>
          </cell>
          <cell r="C31" t="str">
            <v>0</v>
          </cell>
          <cell r="D31" t="str">
            <v>1</v>
          </cell>
          <cell r="F31">
            <v>0</v>
          </cell>
          <cell r="G31">
            <v>0</v>
          </cell>
          <cell r="H31">
            <v>0</v>
          </cell>
          <cell r="I31">
            <v>0</v>
          </cell>
          <cell r="J31" t="str">
            <v>-</v>
          </cell>
          <cell r="K31">
            <v>0</v>
          </cell>
          <cell r="L31">
            <v>0</v>
          </cell>
          <cell r="M31">
            <v>0</v>
          </cell>
        </row>
        <row r="32">
          <cell r="A32" t="str">
            <v>00</v>
          </cell>
          <cell r="B32" t="str">
            <v>0</v>
          </cell>
          <cell r="C32" t="str">
            <v>0</v>
          </cell>
          <cell r="D32" t="str">
            <v>1</v>
          </cell>
          <cell r="F32">
            <v>0</v>
          </cell>
          <cell r="G32">
            <v>0</v>
          </cell>
          <cell r="H32">
            <v>0</v>
          </cell>
          <cell r="I32">
            <v>0</v>
          </cell>
          <cell r="J32" t="str">
            <v>-</v>
          </cell>
          <cell r="K32">
            <v>0</v>
          </cell>
          <cell r="L32">
            <v>0</v>
          </cell>
          <cell r="M32">
            <v>0</v>
          </cell>
        </row>
        <row r="33">
          <cell r="A33" t="str">
            <v>00</v>
          </cell>
          <cell r="B33" t="str">
            <v>0</v>
          </cell>
          <cell r="C33" t="str">
            <v>0</v>
          </cell>
          <cell r="D33" t="str">
            <v>1</v>
          </cell>
          <cell r="F33">
            <v>0</v>
          </cell>
          <cell r="G33">
            <v>0</v>
          </cell>
          <cell r="H33">
            <v>0</v>
          </cell>
          <cell r="I33">
            <v>0</v>
          </cell>
          <cell r="J33" t="str">
            <v>-</v>
          </cell>
          <cell r="K33">
            <v>0</v>
          </cell>
          <cell r="L33">
            <v>0</v>
          </cell>
          <cell r="M33">
            <v>0</v>
          </cell>
        </row>
        <row r="34">
          <cell r="A34" t="str">
            <v>1500000002January</v>
          </cell>
          <cell r="B34" t="str">
            <v>500000002January</v>
          </cell>
          <cell r="C34" t="str">
            <v>0</v>
          </cell>
          <cell r="D34" t="str">
            <v>1500000002</v>
          </cell>
          <cell r="F34">
            <v>45663</v>
          </cell>
          <cell r="G34">
            <v>491</v>
          </cell>
          <cell r="H34" t="str">
            <v>BIAYA OPRASIONAL KRANI AAN</v>
          </cell>
          <cell r="I34">
            <v>500000002</v>
          </cell>
          <cell r="J34" t="str">
            <v>Biaya TKBM, SPM</v>
          </cell>
          <cell r="K34">
            <v>0</v>
          </cell>
          <cell r="L34">
            <v>460000</v>
          </cell>
          <cell r="M34">
            <v>0</v>
          </cell>
        </row>
        <row r="35">
          <cell r="A35" t="str">
            <v>9120020002January</v>
          </cell>
          <cell r="B35" t="str">
            <v>120020002January</v>
          </cell>
          <cell r="C35" t="str">
            <v>0</v>
          </cell>
          <cell r="D35" t="str">
            <v>1120020002</v>
          </cell>
          <cell r="F35">
            <v>45663</v>
          </cell>
          <cell r="G35">
            <v>491</v>
          </cell>
          <cell r="H35" t="str">
            <v>BIAYA OPRASIONAL KRANI AAN</v>
          </cell>
          <cell r="I35">
            <v>120020002</v>
          </cell>
          <cell r="J35" t="str">
            <v>PT BCA No Rek. 029-291-7528</v>
          </cell>
          <cell r="K35">
            <v>0</v>
          </cell>
          <cell r="L35">
            <v>0</v>
          </cell>
          <cell r="M35">
            <v>460000</v>
          </cell>
        </row>
        <row r="36">
          <cell r="A36" t="str">
            <v>2500000002January</v>
          </cell>
          <cell r="B36" t="str">
            <v>500000002January</v>
          </cell>
          <cell r="C36" t="str">
            <v>0</v>
          </cell>
          <cell r="D36" t="str">
            <v>1500000002</v>
          </cell>
          <cell r="F36">
            <v>45663</v>
          </cell>
          <cell r="G36">
            <v>492</v>
          </cell>
          <cell r="H36" t="str">
            <v>BIAYA OPRASIONAL KRANI RIZKY</v>
          </cell>
          <cell r="I36">
            <v>500000002</v>
          </cell>
          <cell r="J36" t="str">
            <v>Biaya TKBM, SPM</v>
          </cell>
          <cell r="K36">
            <v>0</v>
          </cell>
          <cell r="L36">
            <v>430000</v>
          </cell>
          <cell r="M36">
            <v>0</v>
          </cell>
        </row>
        <row r="37">
          <cell r="A37" t="str">
            <v>10120020002January</v>
          </cell>
          <cell r="B37" t="str">
            <v>120020002January</v>
          </cell>
          <cell r="C37" t="str">
            <v>0</v>
          </cell>
          <cell r="D37" t="str">
            <v>1120020002</v>
          </cell>
          <cell r="F37">
            <v>45663</v>
          </cell>
          <cell r="G37">
            <v>492</v>
          </cell>
          <cell r="H37" t="str">
            <v>BIAYA OPRASIONAL KRANI RIZKY</v>
          </cell>
          <cell r="I37">
            <v>120020002</v>
          </cell>
          <cell r="J37" t="str">
            <v>PT BCA No Rek. 029-291-7528</v>
          </cell>
          <cell r="K37">
            <v>0</v>
          </cell>
          <cell r="L37">
            <v>0</v>
          </cell>
          <cell r="M37">
            <v>430000</v>
          </cell>
        </row>
        <row r="38">
          <cell r="A38" t="str">
            <v>00</v>
          </cell>
          <cell r="B38" t="str">
            <v>0</v>
          </cell>
          <cell r="C38" t="str">
            <v>0</v>
          </cell>
          <cell r="D38" t="str">
            <v>1</v>
          </cell>
          <cell r="F38">
            <v>0</v>
          </cell>
          <cell r="G38">
            <v>0</v>
          </cell>
          <cell r="H38">
            <v>0</v>
          </cell>
          <cell r="I38">
            <v>0</v>
          </cell>
          <cell r="J38" t="str">
            <v>-</v>
          </cell>
          <cell r="K38">
            <v>0</v>
          </cell>
          <cell r="L38">
            <v>0</v>
          </cell>
          <cell r="M38">
            <v>0</v>
          </cell>
        </row>
        <row r="39">
          <cell r="A39" t="str">
            <v>00</v>
          </cell>
          <cell r="B39" t="str">
            <v>0</v>
          </cell>
          <cell r="C39" t="str">
            <v>0</v>
          </cell>
          <cell r="D39" t="str">
            <v>1</v>
          </cell>
          <cell r="F39">
            <v>0</v>
          </cell>
          <cell r="G39">
            <v>0</v>
          </cell>
          <cell r="H39">
            <v>0</v>
          </cell>
          <cell r="I39">
            <v>0</v>
          </cell>
          <cell r="J39" t="str">
            <v>-</v>
          </cell>
          <cell r="K39">
            <v>0</v>
          </cell>
          <cell r="L39">
            <v>0</v>
          </cell>
          <cell r="M39">
            <v>0</v>
          </cell>
        </row>
        <row r="40">
          <cell r="A40" t="str">
            <v>00</v>
          </cell>
          <cell r="B40" t="str">
            <v>0</v>
          </cell>
          <cell r="C40" t="str">
            <v>0</v>
          </cell>
          <cell r="D40" t="str">
            <v>1</v>
          </cell>
          <cell r="F40">
            <v>0</v>
          </cell>
          <cell r="G40">
            <v>0</v>
          </cell>
          <cell r="H40">
            <v>0</v>
          </cell>
          <cell r="I40">
            <v>0</v>
          </cell>
          <cell r="J40" t="str">
            <v>-</v>
          </cell>
          <cell r="K40">
            <v>0</v>
          </cell>
          <cell r="L40">
            <v>0</v>
          </cell>
          <cell r="M40">
            <v>0</v>
          </cell>
        </row>
        <row r="41">
          <cell r="A41" t="str">
            <v>11120020002January</v>
          </cell>
          <cell r="B41" t="str">
            <v>120020002January</v>
          </cell>
          <cell r="C41" t="str">
            <v>0</v>
          </cell>
          <cell r="D41" t="str">
            <v>1120020002</v>
          </cell>
          <cell r="F41">
            <v>45666</v>
          </cell>
          <cell r="G41">
            <v>0</v>
          </cell>
          <cell r="H41" t="str">
            <v>PEMBAYARAN INV 158</v>
          </cell>
          <cell r="I41">
            <v>120020002</v>
          </cell>
          <cell r="J41" t="str">
            <v>PT BCA No Rek. 029-291-7528</v>
          </cell>
          <cell r="K41">
            <v>0</v>
          </cell>
          <cell r="L41">
            <v>76442737</v>
          </cell>
          <cell r="M41">
            <v>0</v>
          </cell>
        </row>
        <row r="42">
          <cell r="A42" t="str">
            <v>9130010000January</v>
          </cell>
          <cell r="B42" t="str">
            <v>130010000January</v>
          </cell>
          <cell r="C42" t="str">
            <v>9C-001</v>
          </cell>
          <cell r="D42" t="str">
            <v>1130010000</v>
          </cell>
          <cell r="F42">
            <v>45666</v>
          </cell>
          <cell r="G42">
            <v>0</v>
          </cell>
          <cell r="H42" t="str">
            <v>PEMBAYARAN INV 158</v>
          </cell>
          <cell r="I42">
            <v>130010000</v>
          </cell>
          <cell r="J42" t="str">
            <v>Piutang Usaha</v>
          </cell>
          <cell r="K42" t="str">
            <v>C-001</v>
          </cell>
          <cell r="L42">
            <v>0</v>
          </cell>
          <cell r="M42">
            <v>76442737</v>
          </cell>
        </row>
        <row r="43">
          <cell r="A43" t="str">
            <v>12120020002January</v>
          </cell>
          <cell r="B43" t="str">
            <v>120020002January</v>
          </cell>
          <cell r="C43" t="str">
            <v>0</v>
          </cell>
          <cell r="D43" t="str">
            <v>1120020002</v>
          </cell>
          <cell r="F43">
            <v>45666</v>
          </cell>
          <cell r="G43">
            <v>0</v>
          </cell>
          <cell r="H43" t="str">
            <v>PEMBAYARAN INV 156.</v>
          </cell>
          <cell r="I43">
            <v>120020002</v>
          </cell>
          <cell r="J43" t="str">
            <v>PT BCA No Rek. 029-291-7528</v>
          </cell>
          <cell r="K43">
            <v>0</v>
          </cell>
          <cell r="L43">
            <v>39370625</v>
          </cell>
          <cell r="M43">
            <v>0</v>
          </cell>
        </row>
        <row r="44">
          <cell r="A44" t="str">
            <v>10130010000January</v>
          </cell>
          <cell r="B44" t="str">
            <v>130010000January</v>
          </cell>
          <cell r="C44" t="str">
            <v>10C-001</v>
          </cell>
          <cell r="D44" t="str">
            <v>1130010000</v>
          </cell>
          <cell r="F44">
            <v>45666</v>
          </cell>
          <cell r="G44">
            <v>0</v>
          </cell>
          <cell r="H44" t="str">
            <v>PEMBAYARAN INV 156.</v>
          </cell>
          <cell r="I44">
            <v>130010000</v>
          </cell>
          <cell r="J44" t="str">
            <v>Piutang Usaha</v>
          </cell>
          <cell r="K44" t="str">
            <v>C-001</v>
          </cell>
          <cell r="L44">
            <v>0</v>
          </cell>
          <cell r="M44">
            <v>39370625</v>
          </cell>
        </row>
        <row r="45">
          <cell r="A45" t="str">
            <v>13120020002January</v>
          </cell>
          <cell r="B45" t="str">
            <v>120020002January</v>
          </cell>
          <cell r="C45" t="str">
            <v>0</v>
          </cell>
          <cell r="D45" t="str">
            <v>1120020002</v>
          </cell>
          <cell r="F45">
            <v>45666</v>
          </cell>
          <cell r="G45">
            <v>0</v>
          </cell>
          <cell r="H45" t="str">
            <v>PEMBAYARAN INV 151</v>
          </cell>
          <cell r="I45">
            <v>120020002</v>
          </cell>
          <cell r="J45" t="str">
            <v>PT BCA No Rek. 029-291-7528</v>
          </cell>
          <cell r="K45">
            <v>0</v>
          </cell>
          <cell r="L45">
            <v>33541253</v>
          </cell>
          <cell r="M45">
            <v>0</v>
          </cell>
        </row>
        <row r="46">
          <cell r="A46" t="str">
            <v>11130010000January</v>
          </cell>
          <cell r="B46" t="str">
            <v>130010000January</v>
          </cell>
          <cell r="C46" t="str">
            <v>11C-001</v>
          </cell>
          <cell r="D46" t="str">
            <v>1130010000</v>
          </cell>
          <cell r="F46">
            <v>45666</v>
          </cell>
          <cell r="G46">
            <v>0</v>
          </cell>
          <cell r="H46" t="str">
            <v>PEMBAYARAN INV 151</v>
          </cell>
          <cell r="I46">
            <v>130010000</v>
          </cell>
          <cell r="J46" t="str">
            <v>Piutang Usaha</v>
          </cell>
          <cell r="K46" t="str">
            <v>C-001</v>
          </cell>
          <cell r="L46">
            <v>0</v>
          </cell>
          <cell r="M46">
            <v>33541253</v>
          </cell>
        </row>
        <row r="47">
          <cell r="A47" t="str">
            <v>14120020002January</v>
          </cell>
          <cell r="B47" t="str">
            <v>120020002January</v>
          </cell>
          <cell r="C47" t="str">
            <v>0</v>
          </cell>
          <cell r="D47" t="str">
            <v>1120020002</v>
          </cell>
          <cell r="F47">
            <v>45666</v>
          </cell>
          <cell r="G47">
            <v>0</v>
          </cell>
          <cell r="H47" t="str">
            <v>PEMBAYARAN INV 153</v>
          </cell>
          <cell r="I47">
            <v>120020002</v>
          </cell>
          <cell r="J47" t="str">
            <v>PT BCA No Rek. 029-291-7528</v>
          </cell>
          <cell r="K47">
            <v>0</v>
          </cell>
          <cell r="L47">
            <v>24838614</v>
          </cell>
          <cell r="M47">
            <v>0</v>
          </cell>
        </row>
        <row r="48">
          <cell r="A48" t="str">
            <v>12130010000January</v>
          </cell>
          <cell r="B48" t="str">
            <v>130010000January</v>
          </cell>
          <cell r="C48" t="str">
            <v>12C-001</v>
          </cell>
          <cell r="D48" t="str">
            <v>1130010000</v>
          </cell>
          <cell r="F48">
            <v>45666</v>
          </cell>
          <cell r="G48">
            <v>0</v>
          </cell>
          <cell r="H48" t="str">
            <v>PEMBAYARAN INV 153</v>
          </cell>
          <cell r="I48">
            <v>130010000</v>
          </cell>
          <cell r="J48" t="str">
            <v>Piutang Usaha</v>
          </cell>
          <cell r="K48" t="str">
            <v>C-001</v>
          </cell>
          <cell r="L48">
            <v>0</v>
          </cell>
          <cell r="M48">
            <v>24838614</v>
          </cell>
        </row>
        <row r="49">
          <cell r="A49" t="str">
            <v>15120020002January</v>
          </cell>
          <cell r="B49" t="str">
            <v>120020002January</v>
          </cell>
          <cell r="C49" t="str">
            <v>0</v>
          </cell>
          <cell r="D49" t="str">
            <v>1120020002</v>
          </cell>
          <cell r="F49">
            <v>45666</v>
          </cell>
          <cell r="G49">
            <v>0</v>
          </cell>
          <cell r="H49" t="str">
            <v>PEMBAYARAN INV 160</v>
          </cell>
          <cell r="I49">
            <v>120020002</v>
          </cell>
          <cell r="J49" t="str">
            <v>PT BCA No Rek. 029-291-7528</v>
          </cell>
          <cell r="K49">
            <v>0</v>
          </cell>
          <cell r="L49">
            <v>14715000</v>
          </cell>
          <cell r="M49">
            <v>0</v>
          </cell>
        </row>
        <row r="50">
          <cell r="A50" t="str">
            <v>13130010000January</v>
          </cell>
          <cell r="B50" t="str">
            <v>130010000January</v>
          </cell>
          <cell r="C50" t="str">
            <v>13C-001</v>
          </cell>
          <cell r="D50" t="str">
            <v>1130010000</v>
          </cell>
          <cell r="F50">
            <v>45666</v>
          </cell>
          <cell r="G50">
            <v>0</v>
          </cell>
          <cell r="H50" t="str">
            <v>PEMBAYARAN INV 160</v>
          </cell>
          <cell r="I50">
            <v>130010000</v>
          </cell>
          <cell r="J50" t="str">
            <v>Piutang Usaha</v>
          </cell>
          <cell r="K50" t="str">
            <v>C-001</v>
          </cell>
          <cell r="L50">
            <v>0</v>
          </cell>
          <cell r="M50">
            <v>14715000</v>
          </cell>
        </row>
        <row r="51">
          <cell r="A51" t="str">
            <v>16120020002January</v>
          </cell>
          <cell r="B51" t="str">
            <v>120020002January</v>
          </cell>
          <cell r="C51" t="str">
            <v>0</v>
          </cell>
          <cell r="D51" t="str">
            <v>1120020002</v>
          </cell>
          <cell r="F51">
            <v>45666</v>
          </cell>
          <cell r="G51">
            <v>0</v>
          </cell>
          <cell r="H51" t="str">
            <v>PEMBAYARAN INV 155</v>
          </cell>
          <cell r="I51">
            <v>120020002</v>
          </cell>
          <cell r="J51" t="str">
            <v>PT BCA No Rek. 029-291-7528</v>
          </cell>
          <cell r="K51">
            <v>0</v>
          </cell>
          <cell r="L51">
            <v>13080000</v>
          </cell>
          <cell r="M51">
            <v>0</v>
          </cell>
        </row>
        <row r="52">
          <cell r="A52" t="str">
            <v>14130010000January</v>
          </cell>
          <cell r="B52" t="str">
            <v>130010000January</v>
          </cell>
          <cell r="C52" t="str">
            <v>14C-001</v>
          </cell>
          <cell r="D52" t="str">
            <v>1130010000</v>
          </cell>
          <cell r="F52">
            <v>45666</v>
          </cell>
          <cell r="G52">
            <v>0</v>
          </cell>
          <cell r="H52" t="str">
            <v>PEMBAYARAN INV 155</v>
          </cell>
          <cell r="I52">
            <v>130010000</v>
          </cell>
          <cell r="J52" t="str">
            <v>Piutang Usaha</v>
          </cell>
          <cell r="K52" t="str">
            <v>C-001</v>
          </cell>
          <cell r="L52">
            <v>0</v>
          </cell>
          <cell r="M52">
            <v>13080000</v>
          </cell>
        </row>
        <row r="53">
          <cell r="A53" t="str">
            <v>17120020002January</v>
          </cell>
          <cell r="B53" t="str">
            <v>120020002January</v>
          </cell>
          <cell r="C53" t="str">
            <v>0</v>
          </cell>
          <cell r="D53" t="str">
            <v>1120020002</v>
          </cell>
          <cell r="F53">
            <v>45666</v>
          </cell>
          <cell r="G53">
            <v>0</v>
          </cell>
          <cell r="H53" t="str">
            <v>PEMBAYARAN INV 128</v>
          </cell>
          <cell r="I53">
            <v>120020002</v>
          </cell>
          <cell r="J53" t="str">
            <v>PT BCA No Rek. 029-291-7528</v>
          </cell>
          <cell r="K53">
            <v>0</v>
          </cell>
          <cell r="L53">
            <v>2787637</v>
          </cell>
          <cell r="M53">
            <v>0</v>
          </cell>
        </row>
        <row r="54">
          <cell r="A54" t="str">
            <v>15130010000January</v>
          </cell>
          <cell r="B54" t="str">
            <v>130010000January</v>
          </cell>
          <cell r="C54" t="str">
            <v>15C-001</v>
          </cell>
          <cell r="D54" t="str">
            <v>1130010000</v>
          </cell>
          <cell r="F54">
            <v>45666</v>
          </cell>
          <cell r="G54">
            <v>0</v>
          </cell>
          <cell r="H54" t="str">
            <v>PEMBAYARAN INV 128</v>
          </cell>
          <cell r="I54">
            <v>130010000</v>
          </cell>
          <cell r="J54" t="str">
            <v>Piutang Usaha</v>
          </cell>
          <cell r="K54" t="str">
            <v>C-001</v>
          </cell>
          <cell r="L54">
            <v>0</v>
          </cell>
          <cell r="M54">
            <v>2787637</v>
          </cell>
        </row>
        <row r="55">
          <cell r="A55" t="str">
            <v>00</v>
          </cell>
          <cell r="B55" t="str">
            <v>0</v>
          </cell>
          <cell r="C55" t="str">
            <v>0</v>
          </cell>
          <cell r="D55" t="str">
            <v>1</v>
          </cell>
          <cell r="F55">
            <v>0</v>
          </cell>
          <cell r="G55">
            <v>0</v>
          </cell>
          <cell r="H55">
            <v>0</v>
          </cell>
          <cell r="I55">
            <v>0</v>
          </cell>
          <cell r="J55" t="str">
            <v>-</v>
          </cell>
          <cell r="K55">
            <v>0</v>
          </cell>
          <cell r="L55">
            <v>0</v>
          </cell>
          <cell r="M55">
            <v>0</v>
          </cell>
        </row>
        <row r="56">
          <cell r="A56" t="str">
            <v>00</v>
          </cell>
          <cell r="B56" t="str">
            <v>0</v>
          </cell>
          <cell r="C56" t="str">
            <v>0</v>
          </cell>
          <cell r="D56" t="str">
            <v>1</v>
          </cell>
          <cell r="F56">
            <v>0</v>
          </cell>
          <cell r="G56">
            <v>0</v>
          </cell>
          <cell r="H56">
            <v>0</v>
          </cell>
          <cell r="I56">
            <v>0</v>
          </cell>
          <cell r="J56" t="str">
            <v>-</v>
          </cell>
          <cell r="K56">
            <v>0</v>
          </cell>
          <cell r="L56">
            <v>0</v>
          </cell>
          <cell r="M56">
            <v>0</v>
          </cell>
        </row>
        <row r="57">
          <cell r="A57" t="str">
            <v>0</v>
          </cell>
          <cell r="B57" t="str">
            <v/>
          </cell>
          <cell r="C57" t="str">
            <v>0</v>
          </cell>
          <cell r="D57" t="e">
            <v>#VALUE!</v>
          </cell>
          <cell r="F57" t="str">
            <v/>
          </cell>
          <cell r="G57">
            <v>0</v>
          </cell>
          <cell r="H57">
            <v>0</v>
          </cell>
          <cell r="I57">
            <v>0</v>
          </cell>
          <cell r="J57" t="str">
            <v>-</v>
          </cell>
          <cell r="K57">
            <v>0</v>
          </cell>
          <cell r="L57">
            <v>0</v>
          </cell>
          <cell r="M57">
            <v>0</v>
          </cell>
        </row>
        <row r="58">
          <cell r="A58" t="str">
            <v>1210010000January</v>
          </cell>
          <cell r="B58" t="str">
            <v>210010000January</v>
          </cell>
          <cell r="C58" t="str">
            <v>1Log-01</v>
          </cell>
          <cell r="D58" t="str">
            <v>1210010000</v>
          </cell>
          <cell r="F58">
            <v>45668</v>
          </cell>
          <cell r="G58">
            <v>493</v>
          </cell>
          <cell r="H58" t="str">
            <v>PEMBAYARAN INV 246</v>
          </cell>
          <cell r="I58">
            <v>210010000</v>
          </cell>
          <cell r="J58" t="str">
            <v>Hutang Usaha</v>
          </cell>
          <cell r="K58" t="str">
            <v>Log-01</v>
          </cell>
          <cell r="L58">
            <v>19071687</v>
          </cell>
          <cell r="M58">
            <v>0</v>
          </cell>
        </row>
        <row r="59">
          <cell r="A59" t="str">
            <v>18120020002January</v>
          </cell>
          <cell r="B59" t="str">
            <v>120020002January</v>
          </cell>
          <cell r="C59" t="str">
            <v>0</v>
          </cell>
          <cell r="D59" t="str">
            <v>1120020002</v>
          </cell>
          <cell r="F59">
            <v>45668</v>
          </cell>
          <cell r="G59">
            <v>493</v>
          </cell>
          <cell r="H59" t="str">
            <v>PEMBAYARAN INV 246</v>
          </cell>
          <cell r="I59">
            <v>120020002</v>
          </cell>
          <cell r="J59" t="str">
            <v>PT BCA No Rek. 029-291-7528</v>
          </cell>
          <cell r="K59">
            <v>0</v>
          </cell>
          <cell r="L59">
            <v>0</v>
          </cell>
          <cell r="M59">
            <v>19071687</v>
          </cell>
        </row>
        <row r="60">
          <cell r="A60" t="str">
            <v>2210010000January</v>
          </cell>
          <cell r="B60" t="str">
            <v>210010000January</v>
          </cell>
          <cell r="C60" t="str">
            <v>2Log-01</v>
          </cell>
          <cell r="D60" t="str">
            <v>1210010000</v>
          </cell>
          <cell r="F60">
            <v>45668</v>
          </cell>
          <cell r="G60">
            <v>493</v>
          </cell>
          <cell r="H60" t="str">
            <v>PEMBAYARAN INV 247</v>
          </cell>
          <cell r="I60">
            <v>210010000</v>
          </cell>
          <cell r="J60" t="str">
            <v>Hutang Usaha</v>
          </cell>
          <cell r="K60" t="str">
            <v>Log-01</v>
          </cell>
          <cell r="L60">
            <v>2019459</v>
          </cell>
          <cell r="M60">
            <v>0</v>
          </cell>
        </row>
        <row r="61">
          <cell r="A61" t="str">
            <v>19120020002January</v>
          </cell>
          <cell r="B61" t="str">
            <v>120020002January</v>
          </cell>
          <cell r="C61" t="str">
            <v>0</v>
          </cell>
          <cell r="D61" t="str">
            <v>1120020002</v>
          </cell>
          <cell r="F61">
            <v>45668</v>
          </cell>
          <cell r="G61">
            <v>493</v>
          </cell>
          <cell r="H61" t="str">
            <v>PEMBAYARAN INV 247</v>
          </cell>
          <cell r="I61">
            <v>120020002</v>
          </cell>
          <cell r="J61" t="str">
            <v>PT BCA No Rek. 029-291-7528</v>
          </cell>
          <cell r="K61">
            <v>0</v>
          </cell>
          <cell r="L61">
            <v>0</v>
          </cell>
          <cell r="M61">
            <v>2019459</v>
          </cell>
        </row>
        <row r="62">
          <cell r="A62" t="str">
            <v>3210010000January</v>
          </cell>
          <cell r="B62" t="str">
            <v>210010000January</v>
          </cell>
          <cell r="C62" t="str">
            <v>3Log-01</v>
          </cell>
          <cell r="D62" t="str">
            <v>1210010000</v>
          </cell>
          <cell r="F62">
            <v>45668</v>
          </cell>
          <cell r="G62">
            <v>493</v>
          </cell>
          <cell r="H62" t="str">
            <v>PEMBAYARAN INV 248</v>
          </cell>
          <cell r="I62">
            <v>210010000</v>
          </cell>
          <cell r="J62" t="str">
            <v>Hutang Usaha</v>
          </cell>
          <cell r="K62" t="str">
            <v>Log-01</v>
          </cell>
          <cell r="L62">
            <v>28918608</v>
          </cell>
          <cell r="M62">
            <v>0</v>
          </cell>
        </row>
        <row r="63">
          <cell r="A63" t="str">
            <v>20120020002January</v>
          </cell>
          <cell r="B63" t="str">
            <v>120020002January</v>
          </cell>
          <cell r="C63" t="str">
            <v>0</v>
          </cell>
          <cell r="D63" t="str">
            <v>1120020002</v>
          </cell>
          <cell r="F63">
            <v>45668</v>
          </cell>
          <cell r="G63">
            <v>493</v>
          </cell>
          <cell r="H63" t="str">
            <v>PEMBAYARAN INV 248</v>
          </cell>
          <cell r="I63">
            <v>120020002</v>
          </cell>
          <cell r="J63" t="str">
            <v>PT BCA No Rek. 029-291-7528</v>
          </cell>
          <cell r="K63">
            <v>0</v>
          </cell>
          <cell r="L63">
            <v>0</v>
          </cell>
          <cell r="M63">
            <v>28918608</v>
          </cell>
        </row>
        <row r="64">
          <cell r="A64" t="str">
            <v>5210010000January</v>
          </cell>
          <cell r="B64" t="str">
            <v>210010000January</v>
          </cell>
          <cell r="C64" t="str">
            <v>5Log-01</v>
          </cell>
          <cell r="D64" t="str">
            <v>1210010000</v>
          </cell>
          <cell r="F64">
            <v>45668</v>
          </cell>
          <cell r="G64">
            <v>493</v>
          </cell>
          <cell r="H64" t="str">
            <v>PEMBAYARAN INV 249</v>
          </cell>
          <cell r="I64">
            <v>210010000</v>
          </cell>
          <cell r="J64" t="str">
            <v>Hutang Usaha</v>
          </cell>
          <cell r="K64" t="str">
            <v>Log-01</v>
          </cell>
          <cell r="L64">
            <v>39900000</v>
          </cell>
          <cell r="M64">
            <v>0</v>
          </cell>
        </row>
        <row r="65">
          <cell r="A65" t="str">
            <v>21120020002January</v>
          </cell>
          <cell r="B65" t="str">
            <v>120020002January</v>
          </cell>
          <cell r="C65" t="str">
            <v>0</v>
          </cell>
          <cell r="D65" t="str">
            <v>1120020002</v>
          </cell>
          <cell r="F65">
            <v>45668</v>
          </cell>
          <cell r="G65">
            <v>493</v>
          </cell>
          <cell r="H65" t="str">
            <v>PEMBAYARAN INV 249</v>
          </cell>
          <cell r="I65">
            <v>120020002</v>
          </cell>
          <cell r="J65" t="str">
            <v>PT BCA No Rek. 029-291-7528</v>
          </cell>
          <cell r="K65">
            <v>0</v>
          </cell>
          <cell r="L65">
            <v>0</v>
          </cell>
          <cell r="M65">
            <v>39900000</v>
          </cell>
        </row>
        <row r="66">
          <cell r="A66" t="str">
            <v>5210010000January</v>
          </cell>
          <cell r="B66" t="str">
            <v>210010000January</v>
          </cell>
          <cell r="C66" t="str">
            <v>5Log-01</v>
          </cell>
          <cell r="D66" t="str">
            <v>1210010000</v>
          </cell>
          <cell r="F66">
            <v>45668</v>
          </cell>
          <cell r="G66">
            <v>493</v>
          </cell>
          <cell r="H66" t="str">
            <v>PEMBAYARAN INV 250</v>
          </cell>
          <cell r="I66">
            <v>210010000</v>
          </cell>
          <cell r="J66" t="str">
            <v>Hutang Usaha</v>
          </cell>
          <cell r="K66" t="str">
            <v>Log-01</v>
          </cell>
          <cell r="L66">
            <v>20397080</v>
          </cell>
          <cell r="M66">
            <v>0</v>
          </cell>
        </row>
        <row r="67">
          <cell r="A67" t="str">
            <v>22120020002January</v>
          </cell>
          <cell r="B67" t="str">
            <v>120020002January</v>
          </cell>
          <cell r="C67" t="str">
            <v>0</v>
          </cell>
          <cell r="D67" t="str">
            <v>1120020002</v>
          </cell>
          <cell r="F67">
            <v>45668</v>
          </cell>
          <cell r="G67">
            <v>493</v>
          </cell>
          <cell r="H67" t="str">
            <v>PEMBAYARAN INV 250</v>
          </cell>
          <cell r="I67">
            <v>120020002</v>
          </cell>
          <cell r="J67" t="str">
            <v>PT BCA No Rek. 029-291-7528</v>
          </cell>
          <cell r="K67">
            <v>0</v>
          </cell>
          <cell r="L67">
            <v>0</v>
          </cell>
          <cell r="M67">
            <v>20397080</v>
          </cell>
        </row>
        <row r="68">
          <cell r="A68" t="str">
            <v>6210010000January</v>
          </cell>
          <cell r="B68" t="str">
            <v>210010000January</v>
          </cell>
          <cell r="C68" t="str">
            <v>6Log-01</v>
          </cell>
          <cell r="D68" t="str">
            <v>1210010000</v>
          </cell>
          <cell r="F68">
            <v>45668</v>
          </cell>
          <cell r="G68">
            <v>493</v>
          </cell>
          <cell r="H68" t="str">
            <v>PEMBAYARAN INV 251</v>
          </cell>
          <cell r="I68">
            <v>210010000</v>
          </cell>
          <cell r="J68" t="str">
            <v>Hutang Usaha</v>
          </cell>
          <cell r="K68" t="str">
            <v>Log-01</v>
          </cell>
          <cell r="L68">
            <v>12576468</v>
          </cell>
          <cell r="M68">
            <v>0</v>
          </cell>
        </row>
        <row r="69">
          <cell r="A69" t="str">
            <v>23120020002January</v>
          </cell>
          <cell r="B69" t="str">
            <v>120020002January</v>
          </cell>
          <cell r="C69" t="str">
            <v>0</v>
          </cell>
          <cell r="D69" t="str">
            <v>1120020002</v>
          </cell>
          <cell r="F69">
            <v>45668</v>
          </cell>
          <cell r="G69">
            <v>493</v>
          </cell>
          <cell r="H69" t="str">
            <v>PEMBAYARAN INV 251</v>
          </cell>
          <cell r="I69">
            <v>120020002</v>
          </cell>
          <cell r="J69" t="str">
            <v>PT BCA No Rek. 029-291-7528</v>
          </cell>
          <cell r="K69">
            <v>0</v>
          </cell>
          <cell r="L69">
            <v>0</v>
          </cell>
          <cell r="M69">
            <v>12576468</v>
          </cell>
        </row>
        <row r="70">
          <cell r="A70" t="str">
            <v>1600000007January</v>
          </cell>
          <cell r="B70" t="str">
            <v>600000007January</v>
          </cell>
          <cell r="C70" t="str">
            <v>0</v>
          </cell>
          <cell r="D70" t="str">
            <v>1600000007</v>
          </cell>
          <cell r="F70">
            <v>45668</v>
          </cell>
          <cell r="G70">
            <v>494</v>
          </cell>
          <cell r="H70" t="str">
            <v>PENGISIAN MY ORBIT UNTUK GUDANG HARTONO</v>
          </cell>
          <cell r="I70">
            <v>600000007</v>
          </cell>
          <cell r="J70" t="str">
            <v>Biaya Internet, Pulsa, Telpon dan Fax</v>
          </cell>
          <cell r="K70">
            <v>0</v>
          </cell>
          <cell r="L70">
            <v>66000</v>
          </cell>
          <cell r="M70">
            <v>0</v>
          </cell>
        </row>
        <row r="71">
          <cell r="A71" t="str">
            <v>24120020002January</v>
          </cell>
          <cell r="B71" t="str">
            <v>120020002January</v>
          </cell>
          <cell r="C71" t="str">
            <v>0</v>
          </cell>
          <cell r="D71" t="str">
            <v>1120020002</v>
          </cell>
          <cell r="F71">
            <v>45668</v>
          </cell>
          <cell r="G71">
            <v>494</v>
          </cell>
          <cell r="H71" t="str">
            <v>PENGISIAN MY ORBIT UNTUK GUDANG HARTONO</v>
          </cell>
          <cell r="I71">
            <v>120020002</v>
          </cell>
          <cell r="J71" t="str">
            <v>PT BCA No Rek. 029-291-7528</v>
          </cell>
          <cell r="K71">
            <v>0</v>
          </cell>
          <cell r="L71">
            <v>0</v>
          </cell>
          <cell r="M71">
            <v>66000</v>
          </cell>
        </row>
        <row r="72">
          <cell r="A72" t="str">
            <v>00</v>
          </cell>
          <cell r="B72" t="str">
            <v>0</v>
          </cell>
          <cell r="C72" t="str">
            <v>0</v>
          </cell>
          <cell r="D72" t="str">
            <v>1</v>
          </cell>
          <cell r="F72">
            <v>0</v>
          </cell>
          <cell r="G72">
            <v>0</v>
          </cell>
          <cell r="H72">
            <v>0</v>
          </cell>
          <cell r="I72">
            <v>0</v>
          </cell>
          <cell r="J72" t="str">
            <v>-</v>
          </cell>
          <cell r="K72">
            <v>0</v>
          </cell>
          <cell r="L72">
            <v>0</v>
          </cell>
          <cell r="M72">
            <v>0</v>
          </cell>
        </row>
        <row r="73">
          <cell r="A73" t="str">
            <v>00</v>
          </cell>
          <cell r="B73" t="str">
            <v>0</v>
          </cell>
          <cell r="C73" t="str">
            <v>0</v>
          </cell>
          <cell r="D73" t="str">
            <v>1</v>
          </cell>
          <cell r="F73">
            <v>0</v>
          </cell>
          <cell r="G73">
            <v>0</v>
          </cell>
          <cell r="H73">
            <v>0</v>
          </cell>
          <cell r="I73">
            <v>0</v>
          </cell>
          <cell r="J73" t="str">
            <v>-</v>
          </cell>
          <cell r="K73">
            <v>0</v>
          </cell>
          <cell r="L73">
            <v>0</v>
          </cell>
          <cell r="M73">
            <v>0</v>
          </cell>
        </row>
        <row r="74">
          <cell r="A74" t="str">
            <v>00</v>
          </cell>
          <cell r="B74" t="str">
            <v>0</v>
          </cell>
          <cell r="C74" t="str">
            <v>0</v>
          </cell>
          <cell r="D74" t="str">
            <v>1</v>
          </cell>
          <cell r="F74">
            <v>0</v>
          </cell>
          <cell r="G74">
            <v>0</v>
          </cell>
          <cell r="H74">
            <v>0</v>
          </cell>
          <cell r="I74">
            <v>0</v>
          </cell>
          <cell r="J74" t="str">
            <v>-</v>
          </cell>
          <cell r="K74">
            <v>0</v>
          </cell>
          <cell r="L74">
            <v>0</v>
          </cell>
          <cell r="M74">
            <v>0</v>
          </cell>
        </row>
        <row r="75">
          <cell r="A75" t="str">
            <v>3500000002January</v>
          </cell>
          <cell r="B75" t="str">
            <v>500000002January</v>
          </cell>
          <cell r="C75" t="str">
            <v>0</v>
          </cell>
          <cell r="D75" t="str">
            <v>1500000002</v>
          </cell>
          <cell r="F75">
            <v>45670</v>
          </cell>
          <cell r="G75">
            <v>496</v>
          </cell>
          <cell r="H75" t="str">
            <v>BIAYA OPRASIONAL KRANI AAN P</v>
          </cell>
          <cell r="I75">
            <v>500000002</v>
          </cell>
          <cell r="J75" t="str">
            <v>Biaya TKBM, SPM</v>
          </cell>
          <cell r="K75">
            <v>0</v>
          </cell>
          <cell r="L75">
            <v>520000</v>
          </cell>
          <cell r="M75">
            <v>0</v>
          </cell>
        </row>
        <row r="76">
          <cell r="A76" t="str">
            <v>25120020002January</v>
          </cell>
          <cell r="B76" t="str">
            <v>120020002January</v>
          </cell>
          <cell r="C76" t="str">
            <v>0</v>
          </cell>
          <cell r="D76" t="str">
            <v>1120020002</v>
          </cell>
          <cell r="F76">
            <v>45670</v>
          </cell>
          <cell r="G76">
            <v>496</v>
          </cell>
          <cell r="H76" t="str">
            <v>BIAYA OPRASIONAL KRANI AAN P</v>
          </cell>
          <cell r="I76">
            <v>120020002</v>
          </cell>
          <cell r="J76" t="str">
            <v>PT BCA No Rek. 029-291-7528</v>
          </cell>
          <cell r="K76">
            <v>0</v>
          </cell>
          <cell r="L76">
            <v>0</v>
          </cell>
          <cell r="M76">
            <v>520000</v>
          </cell>
        </row>
        <row r="77">
          <cell r="A77" t="str">
            <v>4500000002January</v>
          </cell>
          <cell r="B77" t="str">
            <v>500000002January</v>
          </cell>
          <cell r="C77" t="str">
            <v>0</v>
          </cell>
          <cell r="D77" t="str">
            <v>1500000002</v>
          </cell>
          <cell r="F77">
            <v>45670</v>
          </cell>
          <cell r="G77">
            <v>497</v>
          </cell>
          <cell r="H77" t="str">
            <v>BIAYA OPRASIONAL KRANI RIZKY</v>
          </cell>
          <cell r="I77">
            <v>500000002</v>
          </cell>
          <cell r="J77" t="str">
            <v>Biaya TKBM, SPM</v>
          </cell>
          <cell r="K77">
            <v>0</v>
          </cell>
          <cell r="L77">
            <v>520000</v>
          </cell>
          <cell r="M77">
            <v>0</v>
          </cell>
        </row>
        <row r="78">
          <cell r="A78" t="str">
            <v>26120020002January</v>
          </cell>
          <cell r="B78" t="str">
            <v>120020002January</v>
          </cell>
          <cell r="C78" t="str">
            <v>0</v>
          </cell>
          <cell r="D78" t="str">
            <v>1120020002</v>
          </cell>
          <cell r="F78">
            <v>45670</v>
          </cell>
          <cell r="G78">
            <v>497</v>
          </cell>
          <cell r="H78" t="str">
            <v>BIAYA OPRASIONAL KRANI RIZKY</v>
          </cell>
          <cell r="I78">
            <v>120020002</v>
          </cell>
          <cell r="J78" t="str">
            <v>PT BCA No Rek. 029-291-7528</v>
          </cell>
          <cell r="K78">
            <v>0</v>
          </cell>
          <cell r="L78">
            <v>0</v>
          </cell>
          <cell r="M78">
            <v>520000</v>
          </cell>
        </row>
        <row r="79">
          <cell r="A79" t="str">
            <v>00</v>
          </cell>
          <cell r="B79" t="str">
            <v>0</v>
          </cell>
          <cell r="C79" t="str">
            <v>0</v>
          </cell>
          <cell r="D79" t="str">
            <v>1</v>
          </cell>
          <cell r="F79">
            <v>0</v>
          </cell>
          <cell r="G79">
            <v>0</v>
          </cell>
          <cell r="H79">
            <v>0</v>
          </cell>
          <cell r="I79">
            <v>0</v>
          </cell>
          <cell r="J79" t="str">
            <v>-</v>
          </cell>
          <cell r="K79">
            <v>0</v>
          </cell>
          <cell r="L79">
            <v>0</v>
          </cell>
          <cell r="M79">
            <v>0</v>
          </cell>
        </row>
        <row r="80">
          <cell r="A80" t="str">
            <v>00</v>
          </cell>
          <cell r="B80" t="str">
            <v>0</v>
          </cell>
          <cell r="C80" t="str">
            <v>0</v>
          </cell>
          <cell r="D80" t="str">
            <v>1</v>
          </cell>
          <cell r="F80">
            <v>0</v>
          </cell>
          <cell r="G80">
            <v>0</v>
          </cell>
          <cell r="H80">
            <v>0</v>
          </cell>
          <cell r="I80">
            <v>0</v>
          </cell>
          <cell r="J80" t="str">
            <v>-</v>
          </cell>
          <cell r="K80">
            <v>0</v>
          </cell>
          <cell r="L80">
            <v>0</v>
          </cell>
          <cell r="M80">
            <v>0</v>
          </cell>
        </row>
        <row r="81">
          <cell r="A81" t="str">
            <v>00</v>
          </cell>
          <cell r="B81" t="str">
            <v>0</v>
          </cell>
          <cell r="C81" t="str">
            <v>0</v>
          </cell>
          <cell r="D81" t="str">
            <v>1</v>
          </cell>
          <cell r="F81">
            <v>0</v>
          </cell>
          <cell r="G81">
            <v>0</v>
          </cell>
          <cell r="H81">
            <v>0</v>
          </cell>
          <cell r="I81">
            <v>0</v>
          </cell>
          <cell r="J81" t="str">
            <v>-</v>
          </cell>
          <cell r="K81">
            <v>0</v>
          </cell>
          <cell r="L81">
            <v>0</v>
          </cell>
          <cell r="M81">
            <v>0</v>
          </cell>
        </row>
        <row r="82">
          <cell r="A82" t="str">
            <v>5500000002January</v>
          </cell>
          <cell r="B82" t="str">
            <v>500000002January</v>
          </cell>
          <cell r="C82" t="str">
            <v>0</v>
          </cell>
          <cell r="D82" t="str">
            <v>1500000002</v>
          </cell>
          <cell r="F82">
            <v>45672</v>
          </cell>
          <cell r="G82">
            <v>495</v>
          </cell>
          <cell r="H82" t="str">
            <v>BIAYA OPRASIONAL FINANCE SUPPORT SHANDY</v>
          </cell>
          <cell r="I82">
            <v>500000002</v>
          </cell>
          <cell r="J82" t="str">
            <v>Biaya TKBM, SPM</v>
          </cell>
          <cell r="K82">
            <v>0</v>
          </cell>
          <cell r="L82">
            <v>450000</v>
          </cell>
          <cell r="M82">
            <v>0</v>
          </cell>
        </row>
        <row r="83">
          <cell r="A83" t="str">
            <v>27120020002January</v>
          </cell>
          <cell r="B83" t="str">
            <v>120020002January</v>
          </cell>
          <cell r="C83" t="str">
            <v>0</v>
          </cell>
          <cell r="D83" t="str">
            <v>1120020002</v>
          </cell>
          <cell r="F83">
            <v>45672</v>
          </cell>
          <cell r="G83">
            <v>495</v>
          </cell>
          <cell r="H83" t="str">
            <v>BIAYA OPRASIONAL FINANCE SUPPORT SHANDY</v>
          </cell>
          <cell r="I83">
            <v>120020002</v>
          </cell>
          <cell r="J83" t="str">
            <v>PT BCA No Rek. 029-291-7528</v>
          </cell>
          <cell r="K83">
            <v>0</v>
          </cell>
          <cell r="L83">
            <v>0</v>
          </cell>
          <cell r="M83">
            <v>450000</v>
          </cell>
        </row>
        <row r="84">
          <cell r="A84" t="str">
            <v>6500000002January</v>
          </cell>
          <cell r="B84" t="str">
            <v>500000002January</v>
          </cell>
          <cell r="C84" t="str">
            <v>0</v>
          </cell>
          <cell r="D84" t="str">
            <v>1500000002</v>
          </cell>
          <cell r="F84">
            <v>45672</v>
          </cell>
          <cell r="G84">
            <v>498</v>
          </cell>
          <cell r="H84" t="str">
            <v>BIAYA SERVICE MOTOR FINANCE SUPORT SHANDY</v>
          </cell>
          <cell r="I84">
            <v>500000002</v>
          </cell>
          <cell r="J84" t="str">
            <v>Biaya TKBM, SPM</v>
          </cell>
          <cell r="K84">
            <v>0</v>
          </cell>
          <cell r="L84">
            <v>250000</v>
          </cell>
          <cell r="M84">
            <v>0</v>
          </cell>
        </row>
        <row r="85">
          <cell r="A85" t="str">
            <v>28120020002January</v>
          </cell>
          <cell r="B85" t="str">
            <v>120020002January</v>
          </cell>
          <cell r="C85" t="str">
            <v>0</v>
          </cell>
          <cell r="D85" t="str">
            <v>1120020002</v>
          </cell>
          <cell r="F85">
            <v>45672</v>
          </cell>
          <cell r="G85">
            <v>498</v>
          </cell>
          <cell r="H85" t="str">
            <v>BIAYA SERVICE MOTOR FINANCE SUPORT SHANDY</v>
          </cell>
          <cell r="I85">
            <v>120020002</v>
          </cell>
          <cell r="J85" t="str">
            <v>PT BCA No Rek. 029-291-7528</v>
          </cell>
          <cell r="K85">
            <v>0</v>
          </cell>
          <cell r="L85">
            <v>0</v>
          </cell>
          <cell r="M85">
            <v>250000</v>
          </cell>
        </row>
        <row r="86">
          <cell r="A86" t="str">
            <v>00</v>
          </cell>
          <cell r="B86" t="str">
            <v>0</v>
          </cell>
          <cell r="C86" t="str">
            <v>0</v>
          </cell>
          <cell r="D86" t="str">
            <v>1</v>
          </cell>
          <cell r="F86">
            <v>0</v>
          </cell>
          <cell r="G86">
            <v>0</v>
          </cell>
          <cell r="H86">
            <v>0</v>
          </cell>
          <cell r="I86">
            <v>0</v>
          </cell>
          <cell r="J86" t="str">
            <v>-</v>
          </cell>
          <cell r="K86">
            <v>0</v>
          </cell>
          <cell r="L86">
            <v>0</v>
          </cell>
          <cell r="M86">
            <v>0</v>
          </cell>
        </row>
        <row r="87">
          <cell r="A87" t="str">
            <v>00</v>
          </cell>
          <cell r="B87" t="str">
            <v>0</v>
          </cell>
          <cell r="C87" t="str">
            <v>0</v>
          </cell>
          <cell r="D87" t="str">
            <v>1</v>
          </cell>
          <cell r="F87">
            <v>0</v>
          </cell>
          <cell r="G87">
            <v>0</v>
          </cell>
          <cell r="H87">
            <v>0</v>
          </cell>
          <cell r="I87">
            <v>0</v>
          </cell>
          <cell r="J87" t="str">
            <v>-</v>
          </cell>
          <cell r="K87">
            <v>0</v>
          </cell>
          <cell r="L87">
            <v>0</v>
          </cell>
          <cell r="M87">
            <v>0</v>
          </cell>
        </row>
        <row r="88">
          <cell r="A88" t="str">
            <v>00</v>
          </cell>
          <cell r="B88" t="str">
            <v>0</v>
          </cell>
          <cell r="C88" t="str">
            <v>0</v>
          </cell>
          <cell r="D88" t="str">
            <v>1</v>
          </cell>
          <cell r="F88">
            <v>0</v>
          </cell>
          <cell r="G88">
            <v>0</v>
          </cell>
          <cell r="H88">
            <v>0</v>
          </cell>
          <cell r="I88">
            <v>0</v>
          </cell>
          <cell r="J88" t="str">
            <v>-</v>
          </cell>
          <cell r="K88">
            <v>0</v>
          </cell>
          <cell r="L88">
            <v>0</v>
          </cell>
          <cell r="M88">
            <v>0</v>
          </cell>
        </row>
        <row r="89">
          <cell r="A89" t="str">
            <v>1600000004January</v>
          </cell>
          <cell r="B89" t="str">
            <v>600000004January</v>
          </cell>
          <cell r="C89" t="str">
            <v>0</v>
          </cell>
          <cell r="D89" t="str">
            <v>1600000004</v>
          </cell>
          <cell r="F89">
            <v>45674</v>
          </cell>
          <cell r="G89">
            <v>500</v>
          </cell>
          <cell r="H89" t="str">
            <v>BIAYA SEWA KOS DAN IURAN SAMPAH KRANI</v>
          </cell>
          <cell r="I89">
            <v>600000004</v>
          </cell>
          <cell r="J89" t="str">
            <v>Biaya Sewa</v>
          </cell>
          <cell r="K89">
            <v>0</v>
          </cell>
          <cell r="L89">
            <v>700000</v>
          </cell>
          <cell r="M89">
            <v>0</v>
          </cell>
        </row>
        <row r="90">
          <cell r="A90" t="str">
            <v>29120020002January</v>
          </cell>
          <cell r="B90" t="str">
            <v>120020002January</v>
          </cell>
          <cell r="C90" t="str">
            <v>0</v>
          </cell>
          <cell r="D90" t="str">
            <v>1120020002</v>
          </cell>
          <cell r="F90">
            <v>45674</v>
          </cell>
          <cell r="G90">
            <v>500</v>
          </cell>
          <cell r="H90" t="str">
            <v>BIAYA SEWA KOS DAN IURAN SAMPAH KRANI</v>
          </cell>
          <cell r="I90">
            <v>120020002</v>
          </cell>
          <cell r="J90" t="str">
            <v>PT BCA No Rek. 029-291-7528</v>
          </cell>
          <cell r="K90">
            <v>0</v>
          </cell>
          <cell r="L90">
            <v>0</v>
          </cell>
          <cell r="M90">
            <v>700000</v>
          </cell>
        </row>
        <row r="91">
          <cell r="A91" t="str">
            <v>7210010000January</v>
          </cell>
          <cell r="B91" t="str">
            <v>210010000January</v>
          </cell>
          <cell r="C91" t="str">
            <v>7Log-01</v>
          </cell>
          <cell r="D91" t="str">
            <v>1210010000</v>
          </cell>
          <cell r="F91">
            <v>45674</v>
          </cell>
          <cell r="G91">
            <v>499</v>
          </cell>
          <cell r="H91" t="str">
            <v>PEMBAYARAN INV 252</v>
          </cell>
          <cell r="I91">
            <v>210010000</v>
          </cell>
          <cell r="J91" t="str">
            <v>Hutang Usaha</v>
          </cell>
          <cell r="K91" t="str">
            <v>Log-01</v>
          </cell>
          <cell r="L91">
            <v>6525000</v>
          </cell>
          <cell r="M91">
            <v>0</v>
          </cell>
        </row>
        <row r="92">
          <cell r="A92" t="str">
            <v>30120020002January</v>
          </cell>
          <cell r="B92" t="str">
            <v>120020002January</v>
          </cell>
          <cell r="C92" t="str">
            <v>0</v>
          </cell>
          <cell r="D92" t="str">
            <v>1120020002</v>
          </cell>
          <cell r="F92">
            <v>45674</v>
          </cell>
          <cell r="G92">
            <v>499</v>
          </cell>
          <cell r="H92" t="str">
            <v>PEMBAYARAN INV 252</v>
          </cell>
          <cell r="I92">
            <v>120020002</v>
          </cell>
          <cell r="J92" t="str">
            <v>PT BCA No Rek. 029-291-7528</v>
          </cell>
          <cell r="K92">
            <v>0</v>
          </cell>
          <cell r="L92">
            <v>0</v>
          </cell>
          <cell r="M92">
            <v>6525000</v>
          </cell>
        </row>
        <row r="93">
          <cell r="A93" t="str">
            <v>8210010000January</v>
          </cell>
          <cell r="B93" t="str">
            <v>210010000January</v>
          </cell>
          <cell r="C93" t="str">
            <v>8Log-01</v>
          </cell>
          <cell r="D93" t="str">
            <v>1210010000</v>
          </cell>
          <cell r="F93">
            <v>45674</v>
          </cell>
          <cell r="G93">
            <v>499</v>
          </cell>
          <cell r="H93" t="str">
            <v>PEMBAYARAN INV 253</v>
          </cell>
          <cell r="I93">
            <v>210010000</v>
          </cell>
          <cell r="J93" t="str">
            <v>Hutang Usaha</v>
          </cell>
          <cell r="K93" t="str">
            <v>Log-01</v>
          </cell>
          <cell r="L93">
            <v>26921317</v>
          </cell>
          <cell r="M93">
            <v>0</v>
          </cell>
        </row>
        <row r="94">
          <cell r="A94" t="str">
            <v>31120020002January</v>
          </cell>
          <cell r="B94" t="str">
            <v>120020002January</v>
          </cell>
          <cell r="C94" t="str">
            <v>0</v>
          </cell>
          <cell r="D94" t="str">
            <v>1120020002</v>
          </cell>
          <cell r="F94">
            <v>45674</v>
          </cell>
          <cell r="G94">
            <v>499</v>
          </cell>
          <cell r="H94" t="str">
            <v>PEMBAYARAN INV 253</v>
          </cell>
          <cell r="I94">
            <v>120020002</v>
          </cell>
          <cell r="J94" t="str">
            <v>PT BCA No Rek. 029-291-7528</v>
          </cell>
          <cell r="K94">
            <v>0</v>
          </cell>
          <cell r="L94">
            <v>0</v>
          </cell>
          <cell r="M94">
            <v>26921317</v>
          </cell>
        </row>
        <row r="95">
          <cell r="A95" t="str">
            <v>9210010000January</v>
          </cell>
          <cell r="B95" t="str">
            <v>210010000January</v>
          </cell>
          <cell r="C95" t="str">
            <v>9Log-01</v>
          </cell>
          <cell r="D95" t="str">
            <v>1210010000</v>
          </cell>
          <cell r="F95">
            <v>45674</v>
          </cell>
          <cell r="G95">
            <v>499</v>
          </cell>
          <cell r="H95" t="str">
            <v>PEMBAYARAN INV 254</v>
          </cell>
          <cell r="I95">
            <v>210010000</v>
          </cell>
          <cell r="J95" t="str">
            <v>Hutang Usaha</v>
          </cell>
          <cell r="K95" t="str">
            <v>Log-01</v>
          </cell>
          <cell r="L95">
            <v>30038487</v>
          </cell>
          <cell r="M95">
            <v>0</v>
          </cell>
        </row>
        <row r="96">
          <cell r="A96" t="str">
            <v>32120020002January</v>
          </cell>
          <cell r="B96" t="str">
            <v>120020002January</v>
          </cell>
          <cell r="C96" t="str">
            <v>0</v>
          </cell>
          <cell r="D96" t="str">
            <v>1120020002</v>
          </cell>
          <cell r="F96">
            <v>45674</v>
          </cell>
          <cell r="G96">
            <v>499</v>
          </cell>
          <cell r="H96" t="str">
            <v>PEMBAYARAN INV 254</v>
          </cell>
          <cell r="I96">
            <v>120020002</v>
          </cell>
          <cell r="J96" t="str">
            <v>PT BCA No Rek. 029-291-7528</v>
          </cell>
          <cell r="K96">
            <v>0</v>
          </cell>
          <cell r="L96">
            <v>0</v>
          </cell>
          <cell r="M96">
            <v>30038487</v>
          </cell>
        </row>
        <row r="97">
          <cell r="A97" t="str">
            <v>10210010000January</v>
          </cell>
          <cell r="B97" t="str">
            <v>210010000January</v>
          </cell>
          <cell r="C97" t="str">
            <v>10Log-01</v>
          </cell>
          <cell r="D97" t="str">
            <v>1210010000</v>
          </cell>
          <cell r="F97">
            <v>45674</v>
          </cell>
          <cell r="G97">
            <v>499</v>
          </cell>
          <cell r="H97" t="str">
            <v>PEMBAYARAN INV 255</v>
          </cell>
          <cell r="I97">
            <v>210010000</v>
          </cell>
          <cell r="J97" t="str">
            <v>Hutang Usaha</v>
          </cell>
          <cell r="K97" t="str">
            <v>Log-01</v>
          </cell>
          <cell r="L97">
            <v>14495207</v>
          </cell>
          <cell r="M97">
            <v>0</v>
          </cell>
        </row>
        <row r="98">
          <cell r="A98" t="str">
            <v>33120020002January</v>
          </cell>
          <cell r="B98" t="str">
            <v>120020002January</v>
          </cell>
          <cell r="C98" t="str">
            <v>0</v>
          </cell>
          <cell r="D98" t="str">
            <v>1120020002</v>
          </cell>
          <cell r="F98">
            <v>45674</v>
          </cell>
          <cell r="G98">
            <v>499</v>
          </cell>
          <cell r="H98" t="str">
            <v>PEMBAYARAN INV 255</v>
          </cell>
          <cell r="I98">
            <v>120020002</v>
          </cell>
          <cell r="J98" t="str">
            <v>PT BCA No Rek. 029-291-7528</v>
          </cell>
          <cell r="K98">
            <v>0</v>
          </cell>
          <cell r="L98">
            <v>0</v>
          </cell>
          <cell r="M98">
            <v>14495207</v>
          </cell>
        </row>
        <row r="99">
          <cell r="A99" t="str">
            <v>11210010000January</v>
          </cell>
          <cell r="B99" t="str">
            <v>210010000January</v>
          </cell>
          <cell r="C99" t="str">
            <v>11Log-01</v>
          </cell>
          <cell r="D99" t="str">
            <v>1210010000</v>
          </cell>
          <cell r="F99">
            <v>45674</v>
          </cell>
          <cell r="G99">
            <v>499</v>
          </cell>
          <cell r="H99" t="str">
            <v>PEMBAYARAN INV 256</v>
          </cell>
          <cell r="I99">
            <v>210010000</v>
          </cell>
          <cell r="J99" t="str">
            <v>Hutang Usaha</v>
          </cell>
          <cell r="K99" t="str">
            <v>Log-01</v>
          </cell>
          <cell r="L99">
            <v>8347609</v>
          </cell>
          <cell r="M99">
            <v>0</v>
          </cell>
        </row>
        <row r="100">
          <cell r="A100" t="str">
            <v>34120020002January</v>
          </cell>
          <cell r="B100" t="str">
            <v>120020002January</v>
          </cell>
          <cell r="C100" t="str">
            <v>0</v>
          </cell>
          <cell r="D100" t="str">
            <v>1120020002</v>
          </cell>
          <cell r="F100">
            <v>45674</v>
          </cell>
          <cell r="G100">
            <v>499</v>
          </cell>
          <cell r="H100" t="str">
            <v>PEMBAYARAN INV 256</v>
          </cell>
          <cell r="I100">
            <v>120020002</v>
          </cell>
          <cell r="J100" t="str">
            <v>PT BCA No Rek. 029-291-7528</v>
          </cell>
          <cell r="K100">
            <v>0</v>
          </cell>
          <cell r="L100">
            <v>0</v>
          </cell>
          <cell r="M100">
            <v>8347609</v>
          </cell>
        </row>
        <row r="101">
          <cell r="A101" t="str">
            <v>12210010000January</v>
          </cell>
          <cell r="B101" t="str">
            <v>210010000January</v>
          </cell>
          <cell r="C101" t="str">
            <v>12Log-01</v>
          </cell>
          <cell r="D101" t="str">
            <v>1210010000</v>
          </cell>
          <cell r="F101">
            <v>45674</v>
          </cell>
          <cell r="G101">
            <v>499</v>
          </cell>
          <cell r="H101" t="str">
            <v>PEMBAYARAN INV 257</v>
          </cell>
          <cell r="I101">
            <v>210010000</v>
          </cell>
          <cell r="J101" t="str">
            <v>Hutang Usaha</v>
          </cell>
          <cell r="K101" t="str">
            <v>Log-01</v>
          </cell>
          <cell r="L101">
            <v>9153817</v>
          </cell>
          <cell r="M101">
            <v>0</v>
          </cell>
        </row>
        <row r="102">
          <cell r="A102" t="str">
            <v>35120020002January</v>
          </cell>
          <cell r="B102" t="str">
            <v>120020002January</v>
          </cell>
          <cell r="C102" t="str">
            <v>0</v>
          </cell>
          <cell r="D102" t="str">
            <v>1120020002</v>
          </cell>
          <cell r="F102">
            <v>45674</v>
          </cell>
          <cell r="G102">
            <v>499</v>
          </cell>
          <cell r="H102" t="str">
            <v>PEMBAYARAN INV 257</v>
          </cell>
          <cell r="I102">
            <v>120020002</v>
          </cell>
          <cell r="J102" t="str">
            <v>PT BCA No Rek. 029-291-7528</v>
          </cell>
          <cell r="K102">
            <v>0</v>
          </cell>
          <cell r="L102">
            <v>0</v>
          </cell>
          <cell r="M102">
            <v>9153817</v>
          </cell>
        </row>
        <row r="103">
          <cell r="A103" t="str">
            <v>13210010000January</v>
          </cell>
          <cell r="B103" t="str">
            <v>210010000January</v>
          </cell>
          <cell r="C103" t="str">
            <v>13Log-01</v>
          </cell>
          <cell r="D103" t="str">
            <v>1210010000</v>
          </cell>
          <cell r="F103">
            <v>45674</v>
          </cell>
          <cell r="G103">
            <v>499</v>
          </cell>
          <cell r="H103" t="str">
            <v>PEMBAYARAN INV 259</v>
          </cell>
          <cell r="I103">
            <v>210010000</v>
          </cell>
          <cell r="J103" t="str">
            <v>Hutang Usaha</v>
          </cell>
          <cell r="K103" t="str">
            <v>Log-01</v>
          </cell>
          <cell r="L103">
            <v>6525000</v>
          </cell>
          <cell r="M103">
            <v>0</v>
          </cell>
        </row>
        <row r="104">
          <cell r="A104" t="str">
            <v>36120020002January</v>
          </cell>
          <cell r="B104" t="str">
            <v>120020002January</v>
          </cell>
          <cell r="C104" t="str">
            <v>0</v>
          </cell>
          <cell r="D104" t="str">
            <v>1120020002</v>
          </cell>
          <cell r="F104">
            <v>45674</v>
          </cell>
          <cell r="G104">
            <v>499</v>
          </cell>
          <cell r="H104" t="str">
            <v>PEMBAYARAN INV 259</v>
          </cell>
          <cell r="I104">
            <v>120020002</v>
          </cell>
          <cell r="J104" t="str">
            <v>PT BCA No Rek. 029-291-7528</v>
          </cell>
          <cell r="K104">
            <v>0</v>
          </cell>
          <cell r="L104">
            <v>0</v>
          </cell>
          <cell r="M104">
            <v>6525000</v>
          </cell>
        </row>
        <row r="105">
          <cell r="A105" t="str">
            <v>7500000002January</v>
          </cell>
          <cell r="B105" t="str">
            <v>500000002January</v>
          </cell>
          <cell r="C105" t="str">
            <v>0</v>
          </cell>
          <cell r="D105" t="str">
            <v>1500000002</v>
          </cell>
          <cell r="F105">
            <v>45674</v>
          </cell>
          <cell r="G105">
            <v>502</v>
          </cell>
          <cell r="H105" t="str">
            <v>BIAYA OPRASIONAL MEETING DENGAN RAFF</v>
          </cell>
          <cell r="I105">
            <v>500000002</v>
          </cell>
          <cell r="J105" t="str">
            <v>Biaya TKBM, SPM</v>
          </cell>
          <cell r="K105">
            <v>0</v>
          </cell>
          <cell r="L105">
            <v>449600</v>
          </cell>
          <cell r="M105">
            <v>0</v>
          </cell>
        </row>
        <row r="106">
          <cell r="A106" t="str">
            <v>37120020002January</v>
          </cell>
          <cell r="B106" t="str">
            <v>120020002January</v>
          </cell>
          <cell r="C106" t="str">
            <v>0</v>
          </cell>
          <cell r="D106" t="str">
            <v>1120020002</v>
          </cell>
          <cell r="F106">
            <v>45674</v>
          </cell>
          <cell r="G106">
            <v>502</v>
          </cell>
          <cell r="H106" t="str">
            <v>BIAYA OPRASIONAL MEETING DENGAN RAFF</v>
          </cell>
          <cell r="I106">
            <v>120020002</v>
          </cell>
          <cell r="J106" t="str">
            <v>PT BCA No Rek. 029-291-7528</v>
          </cell>
          <cell r="K106">
            <v>0</v>
          </cell>
          <cell r="L106">
            <v>0</v>
          </cell>
          <cell r="M106">
            <v>449600</v>
          </cell>
        </row>
        <row r="107">
          <cell r="A107" t="str">
            <v>00</v>
          </cell>
          <cell r="B107" t="str">
            <v>0</v>
          </cell>
          <cell r="C107" t="str">
            <v>0</v>
          </cell>
          <cell r="D107" t="str">
            <v>1</v>
          </cell>
          <cell r="F107">
            <v>0</v>
          </cell>
          <cell r="G107">
            <v>0</v>
          </cell>
          <cell r="H107">
            <v>0</v>
          </cell>
          <cell r="I107">
            <v>0</v>
          </cell>
          <cell r="J107" t="str">
            <v>-</v>
          </cell>
          <cell r="K107">
            <v>0</v>
          </cell>
          <cell r="L107">
            <v>0</v>
          </cell>
          <cell r="M107">
            <v>0</v>
          </cell>
        </row>
        <row r="108">
          <cell r="A108" t="str">
            <v>00</v>
          </cell>
          <cell r="B108" t="str">
            <v>0</v>
          </cell>
          <cell r="C108" t="str">
            <v>0</v>
          </cell>
          <cell r="D108" t="str">
            <v>1</v>
          </cell>
          <cell r="F108">
            <v>0</v>
          </cell>
          <cell r="G108">
            <v>0</v>
          </cell>
          <cell r="H108">
            <v>0</v>
          </cell>
          <cell r="I108">
            <v>0</v>
          </cell>
          <cell r="J108" t="str">
            <v>-</v>
          </cell>
          <cell r="K108">
            <v>0</v>
          </cell>
          <cell r="L108">
            <v>0</v>
          </cell>
          <cell r="M108">
            <v>0</v>
          </cell>
        </row>
        <row r="109">
          <cell r="A109" t="str">
            <v>1130050000January</v>
          </cell>
          <cell r="B109" t="str">
            <v>130050000January</v>
          </cell>
          <cell r="C109" t="str">
            <v>0</v>
          </cell>
          <cell r="D109" t="str">
            <v>1130050000</v>
          </cell>
          <cell r="F109">
            <v>45674</v>
          </cell>
          <cell r="G109">
            <v>501</v>
          </cell>
          <cell r="H109" t="str">
            <v>KASBON EX GUDANG HARTONO ADDITIONAL PROJECT OUTBOUND HARTONO YCH CN5</v>
          </cell>
          <cell r="I109">
            <v>130050000</v>
          </cell>
          <cell r="J109" t="str">
            <v>Piutang Lainnya</v>
          </cell>
          <cell r="K109">
            <v>0</v>
          </cell>
          <cell r="L109">
            <v>18000000</v>
          </cell>
          <cell r="M109">
            <v>0</v>
          </cell>
        </row>
        <row r="110">
          <cell r="A110" t="str">
            <v>38120020002January</v>
          </cell>
          <cell r="B110" t="str">
            <v>120020002January</v>
          </cell>
          <cell r="C110" t="str">
            <v>0</v>
          </cell>
          <cell r="D110" t="str">
            <v>1120020002</v>
          </cell>
          <cell r="F110">
            <v>45674</v>
          </cell>
          <cell r="G110">
            <v>501</v>
          </cell>
          <cell r="H110" t="str">
            <v>KASBON EX GUDANG HARTONO ADDITIONAL PROJECT OUTBOUND HARTONO YCH CN5</v>
          </cell>
          <cell r="I110">
            <v>120020002</v>
          </cell>
          <cell r="J110" t="str">
            <v>PT BCA No Rek. 029-291-7528</v>
          </cell>
          <cell r="K110">
            <v>0</v>
          </cell>
          <cell r="L110">
            <v>0</v>
          </cell>
          <cell r="M110">
            <v>18000000</v>
          </cell>
        </row>
        <row r="111">
          <cell r="A111" t="str">
            <v>00</v>
          </cell>
          <cell r="B111" t="str">
            <v>0</v>
          </cell>
          <cell r="C111" t="str">
            <v>0</v>
          </cell>
          <cell r="D111" t="str">
            <v>1</v>
          </cell>
          <cell r="F111">
            <v>0</v>
          </cell>
          <cell r="G111">
            <v>0</v>
          </cell>
          <cell r="H111">
            <v>0</v>
          </cell>
          <cell r="I111">
            <v>0</v>
          </cell>
          <cell r="J111" t="str">
            <v>-</v>
          </cell>
          <cell r="K111">
            <v>0</v>
          </cell>
          <cell r="L111">
            <v>0</v>
          </cell>
          <cell r="M111">
            <v>0</v>
          </cell>
        </row>
        <row r="112">
          <cell r="A112" t="str">
            <v>00</v>
          </cell>
          <cell r="B112" t="str">
            <v>0</v>
          </cell>
          <cell r="C112" t="str">
            <v>0</v>
          </cell>
          <cell r="D112" t="str">
            <v>1</v>
          </cell>
          <cell r="F112">
            <v>0</v>
          </cell>
          <cell r="G112">
            <v>0</v>
          </cell>
          <cell r="H112">
            <v>0</v>
          </cell>
          <cell r="I112">
            <v>0</v>
          </cell>
          <cell r="J112" t="str">
            <v>-</v>
          </cell>
          <cell r="K112">
            <v>0</v>
          </cell>
          <cell r="L112">
            <v>0</v>
          </cell>
          <cell r="M112">
            <v>0</v>
          </cell>
        </row>
        <row r="113">
          <cell r="A113" t="str">
            <v>00</v>
          </cell>
          <cell r="B113" t="str">
            <v>0</v>
          </cell>
          <cell r="C113" t="str">
            <v>0</v>
          </cell>
          <cell r="D113" t="str">
            <v>1</v>
          </cell>
          <cell r="F113">
            <v>0</v>
          </cell>
          <cell r="G113">
            <v>0</v>
          </cell>
          <cell r="H113">
            <v>0</v>
          </cell>
          <cell r="I113">
            <v>0</v>
          </cell>
          <cell r="J113" t="str">
            <v>-</v>
          </cell>
          <cell r="K113">
            <v>0</v>
          </cell>
          <cell r="L113">
            <v>0</v>
          </cell>
          <cell r="M113">
            <v>0</v>
          </cell>
        </row>
        <row r="114">
          <cell r="A114" t="str">
            <v>00</v>
          </cell>
          <cell r="B114" t="str">
            <v>0</v>
          </cell>
          <cell r="C114" t="str">
            <v>0</v>
          </cell>
          <cell r="D114" t="str">
            <v>1</v>
          </cell>
          <cell r="F114">
            <v>0</v>
          </cell>
          <cell r="G114">
            <v>0</v>
          </cell>
          <cell r="H114">
            <v>0</v>
          </cell>
          <cell r="I114">
            <v>0</v>
          </cell>
          <cell r="J114" t="str">
            <v>-</v>
          </cell>
          <cell r="K114">
            <v>0</v>
          </cell>
          <cell r="L114">
            <v>0</v>
          </cell>
          <cell r="M114">
            <v>0</v>
          </cell>
        </row>
        <row r="115">
          <cell r="A115" t="str">
            <v>00</v>
          </cell>
          <cell r="B115" t="str">
            <v>0</v>
          </cell>
          <cell r="C115" t="str">
            <v>0</v>
          </cell>
          <cell r="D115" t="str">
            <v>1</v>
          </cell>
          <cell r="F115">
            <v>0</v>
          </cell>
          <cell r="G115">
            <v>0</v>
          </cell>
          <cell r="H115">
            <v>0</v>
          </cell>
          <cell r="I115">
            <v>0</v>
          </cell>
          <cell r="J115" t="str">
            <v>-</v>
          </cell>
          <cell r="K115">
            <v>0</v>
          </cell>
          <cell r="L115">
            <v>0</v>
          </cell>
          <cell r="M115">
            <v>0</v>
          </cell>
        </row>
        <row r="116">
          <cell r="A116" t="str">
            <v>8500000002January</v>
          </cell>
          <cell r="B116" t="str">
            <v>500000002January</v>
          </cell>
          <cell r="C116" t="str">
            <v>0</v>
          </cell>
          <cell r="D116" t="str">
            <v>1500000002</v>
          </cell>
          <cell r="F116">
            <v>45678</v>
          </cell>
          <cell r="G116">
            <v>503</v>
          </cell>
          <cell r="H116" t="str">
            <v>BIAYA OPRASIONAL KRANI AAN P</v>
          </cell>
          <cell r="I116">
            <v>500000002</v>
          </cell>
          <cell r="J116" t="str">
            <v>Biaya TKBM, SPM</v>
          </cell>
          <cell r="K116">
            <v>0</v>
          </cell>
          <cell r="L116">
            <v>580000</v>
          </cell>
          <cell r="M116">
            <v>0</v>
          </cell>
        </row>
        <row r="117">
          <cell r="A117" t="str">
            <v>39120020002January</v>
          </cell>
          <cell r="B117" t="str">
            <v>120020002January</v>
          </cell>
          <cell r="C117" t="str">
            <v>0</v>
          </cell>
          <cell r="D117" t="str">
            <v>1120020002</v>
          </cell>
          <cell r="F117">
            <v>45678</v>
          </cell>
          <cell r="G117">
            <v>503</v>
          </cell>
          <cell r="H117" t="str">
            <v>BIAYA OPRASIONAL KRANI AAN P</v>
          </cell>
          <cell r="I117">
            <v>120020002</v>
          </cell>
          <cell r="J117" t="str">
            <v>PT BCA No Rek. 029-291-7528</v>
          </cell>
          <cell r="K117">
            <v>0</v>
          </cell>
          <cell r="L117">
            <v>0</v>
          </cell>
          <cell r="M117">
            <v>580000</v>
          </cell>
        </row>
        <row r="118">
          <cell r="A118" t="str">
            <v>9500000002January</v>
          </cell>
          <cell r="B118" t="str">
            <v>500000002January</v>
          </cell>
          <cell r="C118" t="str">
            <v>0</v>
          </cell>
          <cell r="D118" t="str">
            <v>1500000002</v>
          </cell>
          <cell r="F118">
            <v>45678</v>
          </cell>
          <cell r="G118">
            <v>504</v>
          </cell>
          <cell r="H118" t="str">
            <v>BIAYA OPRASIONAL KRANI RIZKY</v>
          </cell>
          <cell r="I118">
            <v>500000002</v>
          </cell>
          <cell r="J118" t="str">
            <v>Biaya TKBM, SPM</v>
          </cell>
          <cell r="K118">
            <v>0</v>
          </cell>
          <cell r="L118">
            <v>570000</v>
          </cell>
          <cell r="M118">
            <v>0</v>
          </cell>
        </row>
        <row r="119">
          <cell r="A119" t="str">
            <v>40120020002January</v>
          </cell>
          <cell r="B119" t="str">
            <v>120020002January</v>
          </cell>
          <cell r="C119" t="str">
            <v>0</v>
          </cell>
          <cell r="D119" t="str">
            <v>1120020002</v>
          </cell>
          <cell r="F119">
            <v>45678</v>
          </cell>
          <cell r="G119">
            <v>504</v>
          </cell>
          <cell r="H119" t="str">
            <v>BIAYA OPRASIONAL KRANI RIZKY</v>
          </cell>
          <cell r="I119">
            <v>120020002</v>
          </cell>
          <cell r="J119" t="str">
            <v>PT BCA No Rek. 029-291-7528</v>
          </cell>
          <cell r="K119">
            <v>0</v>
          </cell>
          <cell r="L119">
            <v>0</v>
          </cell>
          <cell r="M119">
            <v>570000</v>
          </cell>
        </row>
        <row r="120">
          <cell r="A120" t="str">
            <v>14210010000January</v>
          </cell>
          <cell r="B120" t="str">
            <v>210010000January</v>
          </cell>
          <cell r="C120" t="str">
            <v>14Log-01</v>
          </cell>
          <cell r="D120" t="str">
            <v>1210010000</v>
          </cell>
          <cell r="F120">
            <v>45678</v>
          </cell>
          <cell r="G120">
            <v>505</v>
          </cell>
          <cell r="H120" t="str">
            <v>PEMBAYARAN INV 258</v>
          </cell>
          <cell r="I120">
            <v>210010000</v>
          </cell>
          <cell r="J120" t="str">
            <v>Hutang Usaha</v>
          </cell>
          <cell r="K120" t="str">
            <v>Log-01</v>
          </cell>
          <cell r="L120">
            <v>31810047</v>
          </cell>
          <cell r="M120">
            <v>0</v>
          </cell>
        </row>
        <row r="121">
          <cell r="A121" t="str">
            <v>41120020002January</v>
          </cell>
          <cell r="B121" t="str">
            <v>120020002January</v>
          </cell>
          <cell r="C121" t="str">
            <v>0</v>
          </cell>
          <cell r="D121" t="str">
            <v>1120020002</v>
          </cell>
          <cell r="F121">
            <v>45678</v>
          </cell>
          <cell r="G121">
            <v>505</v>
          </cell>
          <cell r="H121" t="str">
            <v>PEMBAYARAN INV 258</v>
          </cell>
          <cell r="I121">
            <v>120020002</v>
          </cell>
          <cell r="J121" t="str">
            <v>PT BCA No Rek. 029-291-7528</v>
          </cell>
          <cell r="K121">
            <v>0</v>
          </cell>
          <cell r="L121">
            <v>0</v>
          </cell>
          <cell r="M121">
            <v>31810047</v>
          </cell>
        </row>
        <row r="122">
          <cell r="A122" t="str">
            <v>15210010000January</v>
          </cell>
          <cell r="B122" t="str">
            <v>210010000January</v>
          </cell>
          <cell r="C122" t="str">
            <v>15Log-01</v>
          </cell>
          <cell r="D122" t="str">
            <v>1210010000</v>
          </cell>
          <cell r="F122">
            <v>45678</v>
          </cell>
          <cell r="G122">
            <v>505</v>
          </cell>
          <cell r="H122" t="str">
            <v>PEMBAYARAN INV 260</v>
          </cell>
          <cell r="I122">
            <v>210010000</v>
          </cell>
          <cell r="J122" t="str">
            <v>Hutang Usaha</v>
          </cell>
          <cell r="K122" t="str">
            <v>Log-01</v>
          </cell>
          <cell r="L122">
            <v>6490632</v>
          </cell>
          <cell r="M122">
            <v>0</v>
          </cell>
        </row>
        <row r="123">
          <cell r="A123" t="str">
            <v>42120020002January</v>
          </cell>
          <cell r="B123" t="str">
            <v>120020002January</v>
          </cell>
          <cell r="C123" t="str">
            <v>0</v>
          </cell>
          <cell r="D123" t="str">
            <v>1120020002</v>
          </cell>
          <cell r="F123">
            <v>45678</v>
          </cell>
          <cell r="G123">
            <v>505</v>
          </cell>
          <cell r="H123" t="str">
            <v>PEMBAYARAN INV 260</v>
          </cell>
          <cell r="I123">
            <v>120020002</v>
          </cell>
          <cell r="J123" t="str">
            <v>PT BCA No Rek. 029-291-7528</v>
          </cell>
          <cell r="K123">
            <v>0</v>
          </cell>
          <cell r="L123">
            <v>0</v>
          </cell>
          <cell r="M123">
            <v>6490632</v>
          </cell>
        </row>
        <row r="124">
          <cell r="A124" t="str">
            <v>16210010000January</v>
          </cell>
          <cell r="B124" t="str">
            <v>210010000January</v>
          </cell>
          <cell r="C124" t="str">
            <v>16Log-01</v>
          </cell>
          <cell r="D124" t="str">
            <v>1210010000</v>
          </cell>
          <cell r="F124">
            <v>45678</v>
          </cell>
          <cell r="G124">
            <v>505</v>
          </cell>
          <cell r="H124" t="str">
            <v>PEMBAYARAN INV 261</v>
          </cell>
          <cell r="I124">
            <v>210010000</v>
          </cell>
          <cell r="J124" t="str">
            <v>Hutang Usaha</v>
          </cell>
          <cell r="K124" t="str">
            <v>Log-01</v>
          </cell>
          <cell r="L124">
            <v>2534382</v>
          </cell>
          <cell r="M124">
            <v>0</v>
          </cell>
        </row>
        <row r="125">
          <cell r="A125" t="str">
            <v>43120020002January</v>
          </cell>
          <cell r="B125" t="str">
            <v>120020002January</v>
          </cell>
          <cell r="C125" t="str">
            <v>0</v>
          </cell>
          <cell r="D125" t="str">
            <v>1120020002</v>
          </cell>
          <cell r="F125">
            <v>45678</v>
          </cell>
          <cell r="G125">
            <v>505</v>
          </cell>
          <cell r="H125" t="str">
            <v>PEMBAYARAN INV 261</v>
          </cell>
          <cell r="I125">
            <v>120020002</v>
          </cell>
          <cell r="J125" t="str">
            <v>PT BCA No Rek. 029-291-7528</v>
          </cell>
          <cell r="K125">
            <v>0</v>
          </cell>
          <cell r="L125">
            <v>0</v>
          </cell>
          <cell r="M125">
            <v>2534382</v>
          </cell>
        </row>
        <row r="126">
          <cell r="A126" t="str">
            <v>17210010000January</v>
          </cell>
          <cell r="B126" t="str">
            <v>210010000January</v>
          </cell>
          <cell r="C126" t="str">
            <v>17Log-01</v>
          </cell>
          <cell r="D126" t="str">
            <v>1210010000</v>
          </cell>
          <cell r="F126">
            <v>45678</v>
          </cell>
          <cell r="G126">
            <v>505</v>
          </cell>
          <cell r="H126" t="str">
            <v>PEMBAYARAN INV 263</v>
          </cell>
          <cell r="I126">
            <v>210010000</v>
          </cell>
          <cell r="J126" t="str">
            <v>Hutang Usaha</v>
          </cell>
          <cell r="K126" t="str">
            <v>Log-01</v>
          </cell>
          <cell r="L126">
            <v>4350000</v>
          </cell>
          <cell r="M126">
            <v>0</v>
          </cell>
        </row>
        <row r="127">
          <cell r="A127" t="str">
            <v>44120020002January</v>
          </cell>
          <cell r="B127" t="str">
            <v>120020002January</v>
          </cell>
          <cell r="C127" t="str">
            <v>0</v>
          </cell>
          <cell r="D127" t="str">
            <v>1120020002</v>
          </cell>
          <cell r="F127">
            <v>45678</v>
          </cell>
          <cell r="G127">
            <v>505</v>
          </cell>
          <cell r="H127" t="str">
            <v>PEMBAYARAN INV 263</v>
          </cell>
          <cell r="I127">
            <v>120020002</v>
          </cell>
          <cell r="J127" t="str">
            <v>PT BCA No Rek. 029-291-7528</v>
          </cell>
          <cell r="K127">
            <v>0</v>
          </cell>
          <cell r="L127">
            <v>0</v>
          </cell>
          <cell r="M127">
            <v>4350000</v>
          </cell>
        </row>
        <row r="128">
          <cell r="A128" t="str">
            <v>18210010000January</v>
          </cell>
          <cell r="B128" t="str">
            <v>210010000January</v>
          </cell>
          <cell r="C128" t="str">
            <v>18Log-01</v>
          </cell>
          <cell r="D128" t="str">
            <v>1210010000</v>
          </cell>
          <cell r="F128">
            <v>45678</v>
          </cell>
          <cell r="G128">
            <v>505</v>
          </cell>
          <cell r="H128" t="str">
            <v>PEMBAYARAN INV 264</v>
          </cell>
          <cell r="I128">
            <v>210010000</v>
          </cell>
          <cell r="J128" t="str">
            <v>Hutang Usaha</v>
          </cell>
          <cell r="K128" t="str">
            <v>Log-01</v>
          </cell>
          <cell r="L128">
            <v>4350000</v>
          </cell>
          <cell r="M128">
            <v>0</v>
          </cell>
        </row>
        <row r="129">
          <cell r="A129" t="str">
            <v>45120020002January</v>
          </cell>
          <cell r="B129" t="str">
            <v>120020002January</v>
          </cell>
          <cell r="C129" t="str">
            <v>0</v>
          </cell>
          <cell r="D129" t="str">
            <v>1120020002</v>
          </cell>
          <cell r="F129">
            <v>45678</v>
          </cell>
          <cell r="G129">
            <v>505</v>
          </cell>
          <cell r="H129" t="str">
            <v>PEMBAYARAN INV 264</v>
          </cell>
          <cell r="I129">
            <v>120020002</v>
          </cell>
          <cell r="J129" t="str">
            <v>PT BCA No Rek. 029-291-7528</v>
          </cell>
          <cell r="K129">
            <v>0</v>
          </cell>
          <cell r="L129">
            <v>0</v>
          </cell>
          <cell r="M129">
            <v>4350000</v>
          </cell>
        </row>
        <row r="130">
          <cell r="A130" t="str">
            <v>2600000004January</v>
          </cell>
          <cell r="B130" t="str">
            <v>600000004January</v>
          </cell>
          <cell r="C130" t="str">
            <v>1Log-02</v>
          </cell>
          <cell r="D130" t="str">
            <v>1600000004</v>
          </cell>
          <cell r="F130">
            <v>45678</v>
          </cell>
          <cell r="G130">
            <v>506</v>
          </cell>
          <cell r="H130" t="str">
            <v>PEMBAYARAN INV 000125/06/24 NCS PER JUNI 24</v>
          </cell>
          <cell r="I130">
            <v>600000004</v>
          </cell>
          <cell r="J130" t="str">
            <v>Biaya Sewa</v>
          </cell>
          <cell r="K130" t="str">
            <v>Log-02</v>
          </cell>
          <cell r="L130">
            <v>50742880</v>
          </cell>
          <cell r="M130">
            <v>0</v>
          </cell>
        </row>
        <row r="131">
          <cell r="A131" t="str">
            <v>46120020002January</v>
          </cell>
          <cell r="B131" t="str">
            <v>120020002January</v>
          </cell>
          <cell r="C131" t="str">
            <v>0</v>
          </cell>
          <cell r="D131" t="str">
            <v>1120020002</v>
          </cell>
          <cell r="F131">
            <v>45678</v>
          </cell>
          <cell r="G131">
            <v>506</v>
          </cell>
          <cell r="H131" t="str">
            <v>PEMBAYARAN INV 000125/06/24 NCS PER JUNI 24</v>
          </cell>
          <cell r="I131">
            <v>120020002</v>
          </cell>
          <cell r="J131" t="str">
            <v>PT BCA No Rek. 029-291-7528</v>
          </cell>
          <cell r="K131">
            <v>0</v>
          </cell>
          <cell r="L131">
            <v>0</v>
          </cell>
          <cell r="M131">
            <v>50742880</v>
          </cell>
        </row>
        <row r="132">
          <cell r="A132" t="str">
            <v>00</v>
          </cell>
          <cell r="B132" t="str">
            <v>0</v>
          </cell>
          <cell r="C132" t="str">
            <v>0</v>
          </cell>
          <cell r="D132" t="str">
            <v>1</v>
          </cell>
          <cell r="F132">
            <v>0</v>
          </cell>
          <cell r="G132">
            <v>0</v>
          </cell>
          <cell r="H132">
            <v>0</v>
          </cell>
          <cell r="I132">
            <v>0</v>
          </cell>
          <cell r="J132" t="str">
            <v>-</v>
          </cell>
          <cell r="K132">
            <v>0</v>
          </cell>
          <cell r="L132">
            <v>0</v>
          </cell>
          <cell r="M132">
            <v>0</v>
          </cell>
        </row>
        <row r="133">
          <cell r="A133" t="str">
            <v>1910010000January</v>
          </cell>
          <cell r="B133" t="str">
            <v>910010000January</v>
          </cell>
          <cell r="C133" t="str">
            <v>0</v>
          </cell>
          <cell r="D133" t="str">
            <v>1910010000</v>
          </cell>
          <cell r="F133">
            <v>45678</v>
          </cell>
          <cell r="G133">
            <v>0</v>
          </cell>
          <cell r="H133" t="str">
            <v>By Admin</v>
          </cell>
          <cell r="I133">
            <v>910010000</v>
          </cell>
          <cell r="J133" t="str">
            <v>Biaya Adm Bank</v>
          </cell>
          <cell r="K133">
            <v>0</v>
          </cell>
          <cell r="L133">
            <v>2500</v>
          </cell>
          <cell r="M133">
            <v>0</v>
          </cell>
        </row>
        <row r="134">
          <cell r="A134" t="str">
            <v>47120020002January</v>
          </cell>
          <cell r="B134" t="str">
            <v>120020002January</v>
          </cell>
          <cell r="C134" t="str">
            <v>0</v>
          </cell>
          <cell r="D134" t="str">
            <v>1120020002</v>
          </cell>
          <cell r="F134">
            <v>45678</v>
          </cell>
          <cell r="G134">
            <v>0</v>
          </cell>
          <cell r="H134" t="str">
            <v>By Admin</v>
          </cell>
          <cell r="I134">
            <v>120020002</v>
          </cell>
          <cell r="J134" t="str">
            <v>PT BCA No Rek. 029-291-7528</v>
          </cell>
          <cell r="K134">
            <v>0</v>
          </cell>
          <cell r="L134">
            <v>0</v>
          </cell>
          <cell r="M134">
            <v>2500</v>
          </cell>
        </row>
        <row r="135">
          <cell r="A135" t="str">
            <v>10500000002January</v>
          </cell>
          <cell r="B135" t="str">
            <v>500000002January</v>
          </cell>
          <cell r="C135" t="str">
            <v>0</v>
          </cell>
          <cell r="D135" t="str">
            <v>1500000002</v>
          </cell>
          <cell r="F135">
            <v>45680</v>
          </cell>
          <cell r="G135">
            <v>507</v>
          </cell>
          <cell r="H135" t="str">
            <v>BIAYA OPRASIONAL FINANCE SUPPORT SHANDY</v>
          </cell>
          <cell r="I135">
            <v>500000002</v>
          </cell>
          <cell r="J135" t="str">
            <v>Biaya TKBM, SPM</v>
          </cell>
          <cell r="K135">
            <v>0</v>
          </cell>
          <cell r="L135">
            <v>500000</v>
          </cell>
          <cell r="M135">
            <v>0</v>
          </cell>
        </row>
        <row r="136">
          <cell r="A136" t="str">
            <v>48120020002January</v>
          </cell>
          <cell r="B136" t="str">
            <v>120020002January</v>
          </cell>
          <cell r="C136" t="str">
            <v>0</v>
          </cell>
          <cell r="D136" t="str">
            <v>1120020002</v>
          </cell>
          <cell r="F136">
            <v>45680</v>
          </cell>
          <cell r="G136">
            <v>507</v>
          </cell>
          <cell r="H136" t="str">
            <v>BIAYA OPRASIONAL FINANCE SUPPORT SHANDY</v>
          </cell>
          <cell r="I136">
            <v>120020002</v>
          </cell>
          <cell r="J136" t="str">
            <v>PT BCA No Rek. 029-291-7528</v>
          </cell>
          <cell r="K136">
            <v>0</v>
          </cell>
          <cell r="L136">
            <v>0</v>
          </cell>
          <cell r="M136">
            <v>500000</v>
          </cell>
        </row>
        <row r="137">
          <cell r="A137" t="str">
            <v>49120020002January</v>
          </cell>
          <cell r="B137" t="str">
            <v>120020002January</v>
          </cell>
          <cell r="C137" t="str">
            <v>0</v>
          </cell>
          <cell r="D137" t="str">
            <v>1120020002</v>
          </cell>
          <cell r="F137">
            <v>45680</v>
          </cell>
          <cell r="G137">
            <v>0</v>
          </cell>
          <cell r="H137" t="str">
            <v>PEMBAYARAN INV 164</v>
          </cell>
          <cell r="I137">
            <v>120020002</v>
          </cell>
          <cell r="J137" t="str">
            <v>PT BCA No Rek. 029-291-7528</v>
          </cell>
          <cell r="K137">
            <v>0</v>
          </cell>
          <cell r="L137">
            <v>5016451</v>
          </cell>
          <cell r="M137">
            <v>0</v>
          </cell>
        </row>
        <row r="138">
          <cell r="A138" t="str">
            <v>16130010000January</v>
          </cell>
          <cell r="B138" t="str">
            <v>130010000January</v>
          </cell>
          <cell r="C138" t="str">
            <v>16C-001</v>
          </cell>
          <cell r="D138" t="str">
            <v>1130010000</v>
          </cell>
          <cell r="F138">
            <v>45680</v>
          </cell>
          <cell r="G138">
            <v>0</v>
          </cell>
          <cell r="H138" t="str">
            <v>PEMBAYARAN INV 164</v>
          </cell>
          <cell r="I138">
            <v>130010000</v>
          </cell>
          <cell r="J138" t="str">
            <v>Piutang Usaha</v>
          </cell>
          <cell r="K138" t="str">
            <v>C-001</v>
          </cell>
          <cell r="L138">
            <v>0</v>
          </cell>
          <cell r="M138">
            <v>5016451</v>
          </cell>
        </row>
        <row r="139">
          <cell r="A139" t="str">
            <v>50120020002January</v>
          </cell>
          <cell r="B139" t="str">
            <v>120020002January</v>
          </cell>
          <cell r="C139" t="str">
            <v>0</v>
          </cell>
          <cell r="D139" t="str">
            <v>1120020002</v>
          </cell>
          <cell r="F139">
            <v>45680</v>
          </cell>
          <cell r="G139">
            <v>0</v>
          </cell>
          <cell r="H139" t="str">
            <v>PEMBAYARAN INV 162</v>
          </cell>
          <cell r="I139">
            <v>120020002</v>
          </cell>
          <cell r="J139" t="str">
            <v>PT BCA No Rek. 029-291-7528</v>
          </cell>
          <cell r="K139">
            <v>0</v>
          </cell>
          <cell r="L139">
            <v>15555523</v>
          </cell>
          <cell r="M139">
            <v>0</v>
          </cell>
        </row>
        <row r="140">
          <cell r="A140" t="str">
            <v>17130010000January</v>
          </cell>
          <cell r="B140" t="str">
            <v>130010000January</v>
          </cell>
          <cell r="C140" t="str">
            <v>17C-001</v>
          </cell>
          <cell r="D140" t="str">
            <v>1130010000</v>
          </cell>
          <cell r="F140">
            <v>45680</v>
          </cell>
          <cell r="G140">
            <v>0</v>
          </cell>
          <cell r="H140" t="str">
            <v>PEMBAYARAN INV 162</v>
          </cell>
          <cell r="I140">
            <v>130010000</v>
          </cell>
          <cell r="J140" t="str">
            <v>Piutang Usaha</v>
          </cell>
          <cell r="K140" t="str">
            <v>C-001</v>
          </cell>
          <cell r="L140">
            <v>0</v>
          </cell>
          <cell r="M140">
            <v>15555523</v>
          </cell>
        </row>
        <row r="141">
          <cell r="A141" t="str">
            <v>51120020002January</v>
          </cell>
          <cell r="B141" t="str">
            <v>120020002January</v>
          </cell>
          <cell r="C141" t="str">
            <v>0</v>
          </cell>
          <cell r="D141" t="str">
            <v>1120020002</v>
          </cell>
          <cell r="F141">
            <v>45680</v>
          </cell>
          <cell r="G141">
            <v>0</v>
          </cell>
          <cell r="H141" t="str">
            <v>PEMBAYARAN INV 161</v>
          </cell>
          <cell r="I141">
            <v>120020002</v>
          </cell>
          <cell r="J141" t="str">
            <v>PT BCA No Rek. 029-291-7528</v>
          </cell>
          <cell r="K141">
            <v>0</v>
          </cell>
          <cell r="L141">
            <v>2042841</v>
          </cell>
          <cell r="M141">
            <v>0</v>
          </cell>
        </row>
        <row r="142">
          <cell r="A142" t="str">
            <v>18130010000January</v>
          </cell>
          <cell r="B142" t="str">
            <v>130010000January</v>
          </cell>
          <cell r="C142" t="str">
            <v>18C-001</v>
          </cell>
          <cell r="D142" t="str">
            <v>1130010000</v>
          </cell>
          <cell r="F142">
            <v>45680</v>
          </cell>
          <cell r="G142">
            <v>0</v>
          </cell>
          <cell r="H142" t="str">
            <v>PEMBAYARAN INV 161</v>
          </cell>
          <cell r="I142">
            <v>130010000</v>
          </cell>
          <cell r="J142" t="str">
            <v>Piutang Usaha</v>
          </cell>
          <cell r="K142" t="str">
            <v>C-001</v>
          </cell>
          <cell r="L142">
            <v>0</v>
          </cell>
          <cell r="M142">
            <v>2042841</v>
          </cell>
        </row>
        <row r="143">
          <cell r="A143" t="str">
            <v>52120020002January</v>
          </cell>
          <cell r="B143" t="str">
            <v>120020002January</v>
          </cell>
          <cell r="C143" t="str">
            <v>0</v>
          </cell>
          <cell r="D143" t="str">
            <v>1120020002</v>
          </cell>
          <cell r="F143">
            <v>45680</v>
          </cell>
          <cell r="G143">
            <v>0</v>
          </cell>
          <cell r="H143" t="str">
            <v>PEMBAYARAN INV 165</v>
          </cell>
          <cell r="I143">
            <v>120020002</v>
          </cell>
          <cell r="J143" t="str">
            <v>PT BCA No Rek. 029-291-7528</v>
          </cell>
          <cell r="K143">
            <v>0</v>
          </cell>
          <cell r="L143">
            <v>5361004</v>
          </cell>
          <cell r="M143">
            <v>0</v>
          </cell>
        </row>
        <row r="144">
          <cell r="A144" t="str">
            <v>19130010000January</v>
          </cell>
          <cell r="B144" t="str">
            <v>130010000January</v>
          </cell>
          <cell r="C144" t="str">
            <v>19C-001</v>
          </cell>
          <cell r="D144" t="str">
            <v>1130010000</v>
          </cell>
          <cell r="F144">
            <v>45680</v>
          </cell>
          <cell r="G144">
            <v>0</v>
          </cell>
          <cell r="H144" t="str">
            <v>PEMBAYARAN INV 165</v>
          </cell>
          <cell r="I144">
            <v>130010000</v>
          </cell>
          <cell r="J144" t="str">
            <v>Piutang Usaha</v>
          </cell>
          <cell r="K144" t="str">
            <v>C-001</v>
          </cell>
          <cell r="L144">
            <v>0</v>
          </cell>
          <cell r="M144">
            <v>5361004</v>
          </cell>
        </row>
        <row r="145">
          <cell r="A145" t="str">
            <v>53120020002January</v>
          </cell>
          <cell r="B145" t="str">
            <v>120020002January</v>
          </cell>
          <cell r="C145" t="str">
            <v>0</v>
          </cell>
          <cell r="D145" t="str">
            <v>1120020002</v>
          </cell>
          <cell r="F145">
            <v>45680</v>
          </cell>
          <cell r="G145">
            <v>0</v>
          </cell>
          <cell r="H145" t="str">
            <v>PEMBAYARAN INV 159</v>
          </cell>
          <cell r="I145">
            <v>120020002</v>
          </cell>
          <cell r="J145" t="str">
            <v>PT BCA No Rek. 029-291-7528</v>
          </cell>
          <cell r="K145">
            <v>0</v>
          </cell>
          <cell r="L145">
            <v>16350000</v>
          </cell>
          <cell r="M145">
            <v>0</v>
          </cell>
        </row>
        <row r="146">
          <cell r="A146" t="str">
            <v>20130010000January</v>
          </cell>
          <cell r="B146" t="str">
            <v>130010000January</v>
          </cell>
          <cell r="C146" t="str">
            <v>20C-001</v>
          </cell>
          <cell r="D146" t="str">
            <v>1130010000</v>
          </cell>
          <cell r="F146">
            <v>45680</v>
          </cell>
          <cell r="G146">
            <v>0</v>
          </cell>
          <cell r="H146" t="str">
            <v>PEMBAYARAN INV 159</v>
          </cell>
          <cell r="I146">
            <v>130010000</v>
          </cell>
          <cell r="J146" t="str">
            <v>Piutang Usaha</v>
          </cell>
          <cell r="K146" t="str">
            <v>C-001</v>
          </cell>
          <cell r="L146">
            <v>0</v>
          </cell>
          <cell r="M146">
            <v>16350000</v>
          </cell>
        </row>
        <row r="147">
          <cell r="A147" t="str">
            <v>54120020002January</v>
          </cell>
          <cell r="B147" t="str">
            <v>120020002January</v>
          </cell>
          <cell r="C147" t="str">
            <v>0</v>
          </cell>
          <cell r="D147" t="str">
            <v>1120020002</v>
          </cell>
          <cell r="F147">
            <v>45680</v>
          </cell>
          <cell r="G147">
            <v>0</v>
          </cell>
          <cell r="H147" t="str">
            <v>PEMBAYARAN INV 163</v>
          </cell>
          <cell r="I147">
            <v>120020002</v>
          </cell>
          <cell r="J147" t="str">
            <v>PT BCA No Rek. 029-291-7528</v>
          </cell>
          <cell r="K147">
            <v>0</v>
          </cell>
          <cell r="L147">
            <v>9043284</v>
          </cell>
          <cell r="M147">
            <v>0</v>
          </cell>
        </row>
        <row r="148">
          <cell r="A148" t="str">
            <v>21130010000January</v>
          </cell>
          <cell r="B148" t="str">
            <v>130010000January</v>
          </cell>
          <cell r="C148" t="str">
            <v>21C-001</v>
          </cell>
          <cell r="D148" t="str">
            <v>1130010000</v>
          </cell>
          <cell r="F148">
            <v>45680</v>
          </cell>
          <cell r="G148">
            <v>0</v>
          </cell>
          <cell r="H148" t="str">
            <v>PEMBAYARAN INV 163</v>
          </cell>
          <cell r="I148">
            <v>130010000</v>
          </cell>
          <cell r="J148" t="str">
            <v>Piutang Usaha</v>
          </cell>
          <cell r="K148" t="str">
            <v>C-001</v>
          </cell>
          <cell r="L148">
            <v>0</v>
          </cell>
          <cell r="M148">
            <v>9043284</v>
          </cell>
        </row>
        <row r="149">
          <cell r="A149" t="str">
            <v>55120020002January</v>
          </cell>
          <cell r="B149" t="str">
            <v>120020002January</v>
          </cell>
          <cell r="C149" t="str">
            <v>0</v>
          </cell>
          <cell r="D149" t="str">
            <v>1120020002</v>
          </cell>
          <cell r="F149">
            <v>45680</v>
          </cell>
          <cell r="G149">
            <v>0</v>
          </cell>
          <cell r="H149" t="str">
            <v>PEMBAYARAN INV 157</v>
          </cell>
          <cell r="I149">
            <v>120020002</v>
          </cell>
          <cell r="J149" t="str">
            <v>PT BCA No Rek. 029-291-7528</v>
          </cell>
          <cell r="K149">
            <v>0</v>
          </cell>
          <cell r="L149">
            <v>36570107</v>
          </cell>
          <cell r="M149">
            <v>0</v>
          </cell>
        </row>
        <row r="150">
          <cell r="A150" t="str">
            <v>22130010000January</v>
          </cell>
          <cell r="B150" t="str">
            <v>130010000January</v>
          </cell>
          <cell r="C150" t="str">
            <v>22C-001</v>
          </cell>
          <cell r="D150" t="str">
            <v>1130010000</v>
          </cell>
          <cell r="F150">
            <v>45680</v>
          </cell>
          <cell r="G150">
            <v>0</v>
          </cell>
          <cell r="H150" t="str">
            <v>PEMBAYARAN INV 157</v>
          </cell>
          <cell r="I150">
            <v>130010000</v>
          </cell>
          <cell r="J150" t="str">
            <v>Piutang Usaha</v>
          </cell>
          <cell r="K150" t="str">
            <v>C-001</v>
          </cell>
          <cell r="L150">
            <v>0</v>
          </cell>
          <cell r="M150">
            <v>36570107</v>
          </cell>
        </row>
        <row r="151">
          <cell r="A151" t="str">
            <v>00</v>
          </cell>
          <cell r="B151" t="str">
            <v>0</v>
          </cell>
          <cell r="C151" t="str">
            <v>0</v>
          </cell>
          <cell r="D151" t="str">
            <v>1</v>
          </cell>
          <cell r="F151">
            <v>0</v>
          </cell>
          <cell r="G151">
            <v>0</v>
          </cell>
          <cell r="H151">
            <v>0</v>
          </cell>
          <cell r="I151">
            <v>0</v>
          </cell>
          <cell r="J151" t="str">
            <v>-</v>
          </cell>
          <cell r="K151">
            <v>0</v>
          </cell>
          <cell r="L151">
            <v>0</v>
          </cell>
          <cell r="M151">
            <v>0</v>
          </cell>
        </row>
        <row r="152">
          <cell r="A152" t="str">
            <v>00</v>
          </cell>
          <cell r="B152" t="str">
            <v>0</v>
          </cell>
          <cell r="C152" t="str">
            <v>0</v>
          </cell>
          <cell r="D152" t="str">
            <v>1</v>
          </cell>
          <cell r="F152">
            <v>0</v>
          </cell>
          <cell r="G152">
            <v>0</v>
          </cell>
          <cell r="H152">
            <v>0</v>
          </cell>
          <cell r="I152">
            <v>0</v>
          </cell>
          <cell r="J152" t="str">
            <v>-</v>
          </cell>
          <cell r="K152">
            <v>0</v>
          </cell>
          <cell r="L152">
            <v>0</v>
          </cell>
          <cell r="M152">
            <v>0</v>
          </cell>
        </row>
        <row r="153">
          <cell r="A153" t="str">
            <v>00</v>
          </cell>
          <cell r="B153" t="str">
            <v>0</v>
          </cell>
          <cell r="C153" t="str">
            <v>0</v>
          </cell>
          <cell r="D153" t="str">
            <v>1</v>
          </cell>
          <cell r="F153">
            <v>0</v>
          </cell>
          <cell r="G153">
            <v>0</v>
          </cell>
          <cell r="H153">
            <v>0</v>
          </cell>
          <cell r="I153">
            <v>0</v>
          </cell>
          <cell r="J153" t="str">
            <v>-</v>
          </cell>
          <cell r="K153">
            <v>0</v>
          </cell>
          <cell r="L153">
            <v>0</v>
          </cell>
          <cell r="M153">
            <v>0</v>
          </cell>
        </row>
        <row r="154">
          <cell r="A154" t="str">
            <v>1210012002January</v>
          </cell>
          <cell r="B154" t="str">
            <v>210012002January</v>
          </cell>
          <cell r="C154" t="str">
            <v>0</v>
          </cell>
          <cell r="D154" t="str">
            <v>1210012002</v>
          </cell>
          <cell r="F154">
            <v>45681</v>
          </cell>
          <cell r="G154">
            <v>508</v>
          </cell>
          <cell r="H154" t="str">
            <v>PEMBAYARAN PPH NCS PERIODE JUNI 2024</v>
          </cell>
          <cell r="I154">
            <v>210012002</v>
          </cell>
          <cell r="J154" t="str">
            <v>Hutang Pajak</v>
          </cell>
          <cell r="K154">
            <v>0</v>
          </cell>
          <cell r="L154">
            <v>5198400</v>
          </cell>
          <cell r="M154">
            <v>0</v>
          </cell>
        </row>
        <row r="155">
          <cell r="A155" t="str">
            <v>56120020002January</v>
          </cell>
          <cell r="B155" t="str">
            <v>120020002January</v>
          </cell>
          <cell r="C155" t="str">
            <v>0</v>
          </cell>
          <cell r="D155" t="str">
            <v>1120020002</v>
          </cell>
          <cell r="F155">
            <v>45681</v>
          </cell>
          <cell r="G155">
            <v>508</v>
          </cell>
          <cell r="H155" t="str">
            <v>PEMBAYARAN PPH NCS PERIODE JUNI 2024</v>
          </cell>
          <cell r="I155">
            <v>120020002</v>
          </cell>
          <cell r="J155" t="str">
            <v>PT BCA No Rek. 029-291-7528</v>
          </cell>
          <cell r="K155">
            <v>0</v>
          </cell>
          <cell r="L155">
            <v>0</v>
          </cell>
          <cell r="M155">
            <v>5198400</v>
          </cell>
        </row>
        <row r="156">
          <cell r="A156" t="str">
            <v>2210012002January</v>
          </cell>
          <cell r="B156" t="str">
            <v>210012002January</v>
          </cell>
          <cell r="C156" t="str">
            <v>0</v>
          </cell>
          <cell r="D156" t="str">
            <v>1210012002</v>
          </cell>
          <cell r="F156">
            <v>45681</v>
          </cell>
          <cell r="G156">
            <v>509</v>
          </cell>
          <cell r="H156" t="str">
            <v>PEMBAYARAN PPN GAJ PERIODE DESEMBER 2024</v>
          </cell>
          <cell r="I156">
            <v>210012002</v>
          </cell>
          <cell r="J156" t="str">
            <v>Hutang Pajak</v>
          </cell>
          <cell r="K156">
            <v>0</v>
          </cell>
          <cell r="L156">
            <v>24979604</v>
          </cell>
          <cell r="M156">
            <v>0</v>
          </cell>
        </row>
        <row r="157">
          <cell r="A157" t="str">
            <v>57120020002January</v>
          </cell>
          <cell r="B157" t="str">
            <v>120020002January</v>
          </cell>
          <cell r="C157" t="str">
            <v>0</v>
          </cell>
          <cell r="D157" t="str">
            <v>1120020002</v>
          </cell>
          <cell r="F157">
            <v>45681</v>
          </cell>
          <cell r="G157">
            <v>509</v>
          </cell>
          <cell r="H157" t="str">
            <v>PEMBAYARAN PPN GAJ PERIODE DESEMBER 2024</v>
          </cell>
          <cell r="I157">
            <v>120020002</v>
          </cell>
          <cell r="J157" t="str">
            <v>PT BCA No Rek. 029-291-7528</v>
          </cell>
          <cell r="K157">
            <v>0</v>
          </cell>
          <cell r="L157">
            <v>0</v>
          </cell>
          <cell r="M157">
            <v>24979604</v>
          </cell>
        </row>
        <row r="158">
          <cell r="A158" t="str">
            <v>00</v>
          </cell>
          <cell r="B158" t="str">
            <v>0</v>
          </cell>
          <cell r="C158" t="str">
            <v>0</v>
          </cell>
          <cell r="D158" t="str">
            <v>1</v>
          </cell>
          <cell r="F158">
            <v>0</v>
          </cell>
          <cell r="G158">
            <v>0</v>
          </cell>
          <cell r="H158">
            <v>0</v>
          </cell>
          <cell r="I158">
            <v>0</v>
          </cell>
          <cell r="J158" t="str">
            <v>-</v>
          </cell>
          <cell r="K158">
            <v>0</v>
          </cell>
          <cell r="L158">
            <v>0</v>
          </cell>
          <cell r="M158">
            <v>0</v>
          </cell>
        </row>
        <row r="159">
          <cell r="A159" t="str">
            <v>00</v>
          </cell>
          <cell r="B159" t="str">
            <v>0</v>
          </cell>
          <cell r="C159" t="str">
            <v>0</v>
          </cell>
          <cell r="D159" t="str">
            <v>1</v>
          </cell>
          <cell r="F159">
            <v>0</v>
          </cell>
          <cell r="G159">
            <v>0</v>
          </cell>
          <cell r="H159">
            <v>0</v>
          </cell>
          <cell r="I159">
            <v>0</v>
          </cell>
          <cell r="J159" t="str">
            <v>-</v>
          </cell>
          <cell r="K159">
            <v>0</v>
          </cell>
          <cell r="L159">
            <v>0</v>
          </cell>
          <cell r="M159">
            <v>0</v>
          </cell>
        </row>
        <row r="160">
          <cell r="A160" t="str">
            <v>00</v>
          </cell>
          <cell r="B160" t="str">
            <v>0</v>
          </cell>
          <cell r="C160" t="str">
            <v>0</v>
          </cell>
          <cell r="D160" t="str">
            <v>1</v>
          </cell>
          <cell r="F160">
            <v>0</v>
          </cell>
          <cell r="G160">
            <v>0</v>
          </cell>
          <cell r="H160">
            <v>0</v>
          </cell>
          <cell r="I160">
            <v>0</v>
          </cell>
          <cell r="J160" t="str">
            <v>-</v>
          </cell>
          <cell r="K160">
            <v>0</v>
          </cell>
          <cell r="L160">
            <v>0</v>
          </cell>
          <cell r="M160">
            <v>0</v>
          </cell>
        </row>
        <row r="161">
          <cell r="A161" t="str">
            <v>00</v>
          </cell>
          <cell r="B161" t="str">
            <v>0</v>
          </cell>
          <cell r="C161" t="str">
            <v>0</v>
          </cell>
          <cell r="D161" t="str">
            <v>1</v>
          </cell>
          <cell r="F161">
            <v>0</v>
          </cell>
          <cell r="G161">
            <v>0</v>
          </cell>
          <cell r="H161">
            <v>0</v>
          </cell>
          <cell r="I161">
            <v>0</v>
          </cell>
          <cell r="J161" t="str">
            <v>-</v>
          </cell>
          <cell r="K161">
            <v>0</v>
          </cell>
          <cell r="L161">
            <v>0</v>
          </cell>
          <cell r="M161">
            <v>0</v>
          </cell>
        </row>
        <row r="162">
          <cell r="A162" t="str">
            <v>19210010000January</v>
          </cell>
          <cell r="B162" t="str">
            <v>210010000January</v>
          </cell>
          <cell r="C162" t="str">
            <v>19Log-01</v>
          </cell>
          <cell r="D162" t="str">
            <v>1210010000</v>
          </cell>
          <cell r="F162">
            <v>45681</v>
          </cell>
          <cell r="G162">
            <v>510</v>
          </cell>
          <cell r="H162" t="str">
            <v>PEMBAYARAN INV 262</v>
          </cell>
          <cell r="I162">
            <v>210010000</v>
          </cell>
          <cell r="J162" t="str">
            <v>Hutang Usaha</v>
          </cell>
          <cell r="K162" t="str">
            <v>Log-01</v>
          </cell>
          <cell r="L162">
            <v>29448885</v>
          </cell>
          <cell r="M162">
            <v>0</v>
          </cell>
        </row>
        <row r="163">
          <cell r="A163" t="str">
            <v>58120020002January</v>
          </cell>
          <cell r="B163" t="str">
            <v>120020002January</v>
          </cell>
          <cell r="C163" t="str">
            <v>0</v>
          </cell>
          <cell r="D163" t="str">
            <v>1120020002</v>
          </cell>
          <cell r="F163">
            <v>45681</v>
          </cell>
          <cell r="G163">
            <v>510</v>
          </cell>
          <cell r="H163" t="str">
            <v>PEMBAYARAN INV 262</v>
          </cell>
          <cell r="I163">
            <v>120020002</v>
          </cell>
          <cell r="J163" t="str">
            <v>PT BCA No Rek. 029-291-7528</v>
          </cell>
          <cell r="K163">
            <v>0</v>
          </cell>
          <cell r="L163">
            <v>0</v>
          </cell>
          <cell r="M163">
            <v>29448885</v>
          </cell>
        </row>
        <row r="164">
          <cell r="A164" t="str">
            <v>20210010000January</v>
          </cell>
          <cell r="B164" t="str">
            <v>210010000January</v>
          </cell>
          <cell r="C164" t="str">
            <v>20Log-01</v>
          </cell>
          <cell r="D164" t="str">
            <v>1210010000</v>
          </cell>
          <cell r="F164">
            <v>45681</v>
          </cell>
          <cell r="G164">
            <v>510</v>
          </cell>
          <cell r="H164" t="str">
            <v>PEMBAYARAN INV 265</v>
          </cell>
          <cell r="I164">
            <v>210010000</v>
          </cell>
          <cell r="J164" t="str">
            <v>Hutang Usaha</v>
          </cell>
          <cell r="K164" t="str">
            <v>Log-01</v>
          </cell>
          <cell r="L164">
            <v>7406073</v>
          </cell>
          <cell r="M164">
            <v>0</v>
          </cell>
        </row>
        <row r="165">
          <cell r="A165" t="str">
            <v>59120020002January</v>
          </cell>
          <cell r="B165" t="str">
            <v>120020002January</v>
          </cell>
          <cell r="C165" t="str">
            <v>0</v>
          </cell>
          <cell r="D165" t="str">
            <v>1120020002</v>
          </cell>
          <cell r="F165">
            <v>45681</v>
          </cell>
          <cell r="G165">
            <v>510</v>
          </cell>
          <cell r="H165" t="str">
            <v>PEMBAYARAN INV 265</v>
          </cell>
          <cell r="I165">
            <v>120020002</v>
          </cell>
          <cell r="J165" t="str">
            <v>PT BCA No Rek. 029-291-7528</v>
          </cell>
          <cell r="K165">
            <v>0</v>
          </cell>
          <cell r="L165">
            <v>0</v>
          </cell>
          <cell r="M165">
            <v>7406073</v>
          </cell>
        </row>
        <row r="166">
          <cell r="A166" t="str">
            <v>21210010000January</v>
          </cell>
          <cell r="B166" t="str">
            <v>210010000January</v>
          </cell>
          <cell r="C166" t="str">
            <v>21Log-01</v>
          </cell>
          <cell r="D166" t="str">
            <v>1210010000</v>
          </cell>
          <cell r="F166">
            <v>45681</v>
          </cell>
          <cell r="G166">
            <v>510</v>
          </cell>
          <cell r="H166" t="str">
            <v>PEMBAYARAN INV 266</v>
          </cell>
          <cell r="I166">
            <v>210010000</v>
          </cell>
          <cell r="J166" t="str">
            <v>Hutang Usaha</v>
          </cell>
          <cell r="K166" t="str">
            <v>Log-01</v>
          </cell>
          <cell r="L166">
            <v>14600000</v>
          </cell>
          <cell r="M166">
            <v>0</v>
          </cell>
        </row>
        <row r="167">
          <cell r="A167" t="str">
            <v>60120020002January</v>
          </cell>
          <cell r="B167" t="str">
            <v>120020002January</v>
          </cell>
          <cell r="C167" t="str">
            <v>0</v>
          </cell>
          <cell r="D167" t="str">
            <v>1120020002</v>
          </cell>
          <cell r="F167">
            <v>45681</v>
          </cell>
          <cell r="G167">
            <v>510</v>
          </cell>
          <cell r="H167" t="str">
            <v>PEMBAYARAN INV 266</v>
          </cell>
          <cell r="I167">
            <v>120020002</v>
          </cell>
          <cell r="J167" t="str">
            <v>PT BCA No Rek. 029-291-7528</v>
          </cell>
          <cell r="K167">
            <v>0</v>
          </cell>
          <cell r="L167">
            <v>0</v>
          </cell>
          <cell r="M167">
            <v>14600000</v>
          </cell>
        </row>
        <row r="168">
          <cell r="A168" t="str">
            <v>22210010000January</v>
          </cell>
          <cell r="B168" t="str">
            <v>210010000January</v>
          </cell>
          <cell r="C168" t="str">
            <v>22Log-01</v>
          </cell>
          <cell r="D168" t="str">
            <v>1210010000</v>
          </cell>
          <cell r="F168">
            <v>45681</v>
          </cell>
          <cell r="G168">
            <v>510</v>
          </cell>
          <cell r="H168" t="str">
            <v>PEMBAYARAN INV 267</v>
          </cell>
          <cell r="I168">
            <v>210010000</v>
          </cell>
          <cell r="J168" t="str">
            <v>Hutang Usaha</v>
          </cell>
          <cell r="K168" t="str">
            <v>Log-01</v>
          </cell>
          <cell r="L168">
            <v>3625000</v>
          </cell>
          <cell r="M168">
            <v>0</v>
          </cell>
        </row>
        <row r="169">
          <cell r="A169" t="str">
            <v>61120020002January</v>
          </cell>
          <cell r="B169" t="str">
            <v>120020002January</v>
          </cell>
          <cell r="C169" t="str">
            <v>0</v>
          </cell>
          <cell r="D169" t="str">
            <v>1120020002</v>
          </cell>
          <cell r="F169">
            <v>45681</v>
          </cell>
          <cell r="G169">
            <v>510</v>
          </cell>
          <cell r="H169" t="str">
            <v>PEMBAYARAN INV 267</v>
          </cell>
          <cell r="I169">
            <v>120020002</v>
          </cell>
          <cell r="J169" t="str">
            <v>PT BCA No Rek. 029-291-7528</v>
          </cell>
          <cell r="K169">
            <v>0</v>
          </cell>
          <cell r="L169">
            <v>0</v>
          </cell>
          <cell r="M169">
            <v>3625000</v>
          </cell>
        </row>
        <row r="170">
          <cell r="A170" t="str">
            <v>23210010000January</v>
          </cell>
          <cell r="B170" t="str">
            <v>210010000January</v>
          </cell>
          <cell r="C170" t="str">
            <v>23Log-01</v>
          </cell>
          <cell r="D170" t="str">
            <v>1210010000</v>
          </cell>
          <cell r="F170">
            <v>45681</v>
          </cell>
          <cell r="G170">
            <v>510</v>
          </cell>
          <cell r="H170" t="str">
            <v>PEMBAYARAN INV 268</v>
          </cell>
          <cell r="I170">
            <v>210010000</v>
          </cell>
          <cell r="J170" t="str">
            <v>Hutang Usaha</v>
          </cell>
          <cell r="K170" t="str">
            <v>Log-01</v>
          </cell>
          <cell r="L170">
            <v>6056798</v>
          </cell>
          <cell r="M170">
            <v>0</v>
          </cell>
        </row>
        <row r="171">
          <cell r="A171" t="str">
            <v>62120020002January</v>
          </cell>
          <cell r="B171" t="str">
            <v>120020002January</v>
          </cell>
          <cell r="C171" t="str">
            <v>0</v>
          </cell>
          <cell r="D171" t="str">
            <v>1120020002</v>
          </cell>
          <cell r="F171">
            <v>45681</v>
          </cell>
          <cell r="G171">
            <v>510</v>
          </cell>
          <cell r="H171" t="str">
            <v>PEMBAYARAN INV 268</v>
          </cell>
          <cell r="I171">
            <v>120020002</v>
          </cell>
          <cell r="J171" t="str">
            <v>PT BCA No Rek. 029-291-7528</v>
          </cell>
          <cell r="K171">
            <v>0</v>
          </cell>
          <cell r="L171">
            <v>0</v>
          </cell>
          <cell r="M171">
            <v>6056798</v>
          </cell>
        </row>
        <row r="172">
          <cell r="A172" t="str">
            <v>24210010000January</v>
          </cell>
          <cell r="B172" t="str">
            <v>210010000January</v>
          </cell>
          <cell r="C172" t="str">
            <v>24Log-01</v>
          </cell>
          <cell r="D172" t="str">
            <v>1210010000</v>
          </cell>
          <cell r="F172">
            <v>45681</v>
          </cell>
          <cell r="G172">
            <v>510</v>
          </cell>
          <cell r="H172" t="str">
            <v>PEMBAYARAN INV 269</v>
          </cell>
          <cell r="I172">
            <v>210010000</v>
          </cell>
          <cell r="J172" t="str">
            <v>Hutang Usaha</v>
          </cell>
          <cell r="K172" t="str">
            <v>Log-01</v>
          </cell>
          <cell r="L172">
            <v>3625000</v>
          </cell>
          <cell r="M172">
            <v>0</v>
          </cell>
        </row>
        <row r="173">
          <cell r="A173" t="str">
            <v>63120020002January</v>
          </cell>
          <cell r="B173" t="str">
            <v>120020002January</v>
          </cell>
          <cell r="C173" t="str">
            <v>0</v>
          </cell>
          <cell r="D173" t="str">
            <v>1120020002</v>
          </cell>
          <cell r="F173">
            <v>45681</v>
          </cell>
          <cell r="G173">
            <v>510</v>
          </cell>
          <cell r="H173" t="str">
            <v>PEMBAYARAN INV 269</v>
          </cell>
          <cell r="I173">
            <v>120020002</v>
          </cell>
          <cell r="J173" t="str">
            <v>PT BCA No Rek. 029-291-7528</v>
          </cell>
          <cell r="K173">
            <v>0</v>
          </cell>
          <cell r="L173">
            <v>0</v>
          </cell>
          <cell r="M173">
            <v>3625000</v>
          </cell>
        </row>
        <row r="174">
          <cell r="A174" t="str">
            <v>25210010000January</v>
          </cell>
          <cell r="B174" t="str">
            <v>210010000January</v>
          </cell>
          <cell r="C174" t="str">
            <v>25Log-01</v>
          </cell>
          <cell r="D174" t="str">
            <v>1210010000</v>
          </cell>
          <cell r="F174">
            <v>45681</v>
          </cell>
          <cell r="G174">
            <v>510</v>
          </cell>
          <cell r="H174" t="str">
            <v>PEMBAYARAN INV 270</v>
          </cell>
          <cell r="I174">
            <v>210010000</v>
          </cell>
          <cell r="J174" t="str">
            <v>Hutang Usaha</v>
          </cell>
          <cell r="K174" t="str">
            <v>Log-01</v>
          </cell>
          <cell r="L174">
            <v>7887462</v>
          </cell>
          <cell r="M174">
            <v>0</v>
          </cell>
        </row>
        <row r="175">
          <cell r="A175" t="str">
            <v>64120020002January</v>
          </cell>
          <cell r="B175" t="str">
            <v>120020002January</v>
          </cell>
          <cell r="C175" t="str">
            <v>0</v>
          </cell>
          <cell r="D175" t="str">
            <v>1120020002</v>
          </cell>
          <cell r="F175">
            <v>45681</v>
          </cell>
          <cell r="G175">
            <v>510</v>
          </cell>
          <cell r="H175" t="str">
            <v>PEMBAYARAN INV 270</v>
          </cell>
          <cell r="I175">
            <v>120020002</v>
          </cell>
          <cell r="J175" t="str">
            <v>PT BCA No Rek. 029-291-7528</v>
          </cell>
          <cell r="K175">
            <v>0</v>
          </cell>
          <cell r="L175">
            <v>0</v>
          </cell>
          <cell r="M175">
            <v>7887462</v>
          </cell>
        </row>
        <row r="176">
          <cell r="A176" t="str">
            <v>26210010000January</v>
          </cell>
          <cell r="B176" t="str">
            <v>210010000January</v>
          </cell>
          <cell r="C176" t="str">
            <v>26Log-01</v>
          </cell>
          <cell r="D176" t="str">
            <v>1210010000</v>
          </cell>
          <cell r="F176">
            <v>45681</v>
          </cell>
          <cell r="G176">
            <v>510</v>
          </cell>
          <cell r="H176" t="str">
            <v>PEMBAYARAN INV 271</v>
          </cell>
          <cell r="I176">
            <v>210010000</v>
          </cell>
          <cell r="J176" t="str">
            <v>Hutang Usaha</v>
          </cell>
          <cell r="K176" t="str">
            <v>Log-01</v>
          </cell>
          <cell r="L176">
            <v>13740004</v>
          </cell>
          <cell r="M176">
            <v>0</v>
          </cell>
        </row>
        <row r="177">
          <cell r="A177" t="str">
            <v>65120020002January</v>
          </cell>
          <cell r="B177" t="str">
            <v>120020002January</v>
          </cell>
          <cell r="C177" t="str">
            <v>0</v>
          </cell>
          <cell r="D177" t="str">
            <v>1120020002</v>
          </cell>
          <cell r="F177">
            <v>45681</v>
          </cell>
          <cell r="G177">
            <v>510</v>
          </cell>
          <cell r="H177" t="str">
            <v>PEMBAYARAN INV 271</v>
          </cell>
          <cell r="I177">
            <v>120020002</v>
          </cell>
          <cell r="J177" t="str">
            <v>PT BCA No Rek. 029-291-7528</v>
          </cell>
          <cell r="K177">
            <v>0</v>
          </cell>
          <cell r="L177">
            <v>0</v>
          </cell>
          <cell r="M177">
            <v>13740004</v>
          </cell>
        </row>
        <row r="178">
          <cell r="A178" t="str">
            <v>27210010000January</v>
          </cell>
          <cell r="B178" t="str">
            <v>210010000January</v>
          </cell>
          <cell r="C178" t="str">
            <v>27Log-01</v>
          </cell>
          <cell r="D178" t="str">
            <v>1210010000</v>
          </cell>
          <cell r="F178">
            <v>45681</v>
          </cell>
          <cell r="G178">
            <v>510</v>
          </cell>
          <cell r="H178" t="str">
            <v>PEMBAYARAN INV 273</v>
          </cell>
          <cell r="I178">
            <v>210010000</v>
          </cell>
          <cell r="J178" t="str">
            <v>Hutang Usaha</v>
          </cell>
          <cell r="K178" t="str">
            <v>Log-01</v>
          </cell>
          <cell r="L178">
            <v>15161278</v>
          </cell>
          <cell r="M178">
            <v>0</v>
          </cell>
        </row>
        <row r="179">
          <cell r="A179" t="str">
            <v>66120020002January</v>
          </cell>
          <cell r="B179" t="str">
            <v>120020002January</v>
          </cell>
          <cell r="C179" t="str">
            <v>0</v>
          </cell>
          <cell r="D179" t="str">
            <v>1120020002</v>
          </cell>
          <cell r="F179">
            <v>45681</v>
          </cell>
          <cell r="G179">
            <v>510</v>
          </cell>
          <cell r="H179" t="str">
            <v>PEMBAYARAN INV 273</v>
          </cell>
          <cell r="I179">
            <v>120020002</v>
          </cell>
          <cell r="J179" t="str">
            <v>PT BCA No Rek. 029-291-7528</v>
          </cell>
          <cell r="K179">
            <v>0</v>
          </cell>
          <cell r="L179">
            <v>0</v>
          </cell>
          <cell r="M179">
            <v>15161278</v>
          </cell>
        </row>
        <row r="180">
          <cell r="A180" t="str">
            <v>00</v>
          </cell>
          <cell r="B180" t="str">
            <v>0</v>
          </cell>
          <cell r="C180" t="str">
            <v>0</v>
          </cell>
          <cell r="D180" t="str">
            <v>1</v>
          </cell>
          <cell r="F180">
            <v>0</v>
          </cell>
          <cell r="G180">
            <v>0</v>
          </cell>
          <cell r="H180">
            <v>0</v>
          </cell>
          <cell r="I180">
            <v>0</v>
          </cell>
          <cell r="J180" t="str">
            <v>-</v>
          </cell>
          <cell r="K180">
            <v>0</v>
          </cell>
          <cell r="L180">
            <v>0</v>
          </cell>
          <cell r="M180">
            <v>0</v>
          </cell>
        </row>
        <row r="181">
          <cell r="A181" t="str">
            <v>00</v>
          </cell>
          <cell r="B181" t="str">
            <v>0</v>
          </cell>
          <cell r="C181" t="str">
            <v>0</v>
          </cell>
          <cell r="D181" t="str">
            <v>1</v>
          </cell>
          <cell r="F181">
            <v>0</v>
          </cell>
          <cell r="G181">
            <v>0</v>
          </cell>
          <cell r="H181">
            <v>0</v>
          </cell>
          <cell r="I181">
            <v>0</v>
          </cell>
          <cell r="J181" t="str">
            <v>-</v>
          </cell>
          <cell r="K181">
            <v>0</v>
          </cell>
          <cell r="L181">
            <v>0</v>
          </cell>
          <cell r="M181">
            <v>0</v>
          </cell>
        </row>
        <row r="182">
          <cell r="A182" t="str">
            <v>00</v>
          </cell>
          <cell r="B182" t="str">
            <v>0</v>
          </cell>
          <cell r="C182" t="str">
            <v>0</v>
          </cell>
          <cell r="D182" t="str">
            <v>1</v>
          </cell>
          <cell r="F182">
            <v>0</v>
          </cell>
          <cell r="G182">
            <v>0</v>
          </cell>
          <cell r="H182">
            <v>0</v>
          </cell>
          <cell r="I182">
            <v>0</v>
          </cell>
          <cell r="J182" t="str">
            <v>-</v>
          </cell>
          <cell r="K182">
            <v>0</v>
          </cell>
          <cell r="L182">
            <v>0</v>
          </cell>
          <cell r="M182">
            <v>0</v>
          </cell>
        </row>
        <row r="183">
          <cell r="A183" t="str">
            <v>1500000004January</v>
          </cell>
          <cell r="B183" t="str">
            <v>500000004January</v>
          </cell>
          <cell r="C183" t="str">
            <v>0</v>
          </cell>
          <cell r="D183" t="str">
            <v>1500000004</v>
          </cell>
          <cell r="F183">
            <v>45685</v>
          </cell>
          <cell r="G183">
            <v>511</v>
          </cell>
          <cell r="H183" t="str">
            <v>PEMBAYARAN GAJI KARYAWAN GAJ PERIODE JANUARI 2025</v>
          </cell>
          <cell r="I183">
            <v>500000004</v>
          </cell>
          <cell r="J183" t="str">
            <v>Biaya Gaji, Bonus, THR</v>
          </cell>
          <cell r="K183">
            <v>0</v>
          </cell>
          <cell r="L183">
            <v>36900000</v>
          </cell>
          <cell r="M183">
            <v>0</v>
          </cell>
        </row>
        <row r="184">
          <cell r="A184" t="str">
            <v>67120020002January</v>
          </cell>
          <cell r="B184" t="str">
            <v>120020002January</v>
          </cell>
          <cell r="C184" t="str">
            <v>0</v>
          </cell>
          <cell r="D184" t="str">
            <v>1120020002</v>
          </cell>
          <cell r="F184">
            <v>45685</v>
          </cell>
          <cell r="G184">
            <v>511</v>
          </cell>
          <cell r="H184" t="str">
            <v>PEMBAYARAN GAJI KARYAWAN GAJ PERIODE JANUARI 2026</v>
          </cell>
          <cell r="I184">
            <v>120020002</v>
          </cell>
          <cell r="J184" t="str">
            <v>PT BCA No Rek. 029-291-7528</v>
          </cell>
          <cell r="K184">
            <v>0</v>
          </cell>
          <cell r="L184">
            <v>0</v>
          </cell>
          <cell r="M184">
            <v>36900000</v>
          </cell>
        </row>
        <row r="185">
          <cell r="A185" t="str">
            <v>00</v>
          </cell>
          <cell r="B185" t="str">
            <v>0</v>
          </cell>
          <cell r="C185" t="str">
            <v>0</v>
          </cell>
          <cell r="D185" t="str">
            <v>1</v>
          </cell>
          <cell r="F185">
            <v>0</v>
          </cell>
          <cell r="G185">
            <v>0</v>
          </cell>
          <cell r="H185">
            <v>0</v>
          </cell>
          <cell r="I185">
            <v>0</v>
          </cell>
          <cell r="J185" t="str">
            <v>-</v>
          </cell>
          <cell r="K185">
            <v>0</v>
          </cell>
          <cell r="L185">
            <v>0</v>
          </cell>
          <cell r="M185">
            <v>0</v>
          </cell>
        </row>
        <row r="186">
          <cell r="A186" t="str">
            <v>00</v>
          </cell>
          <cell r="B186" t="str">
            <v>0</v>
          </cell>
          <cell r="C186" t="str">
            <v>0</v>
          </cell>
          <cell r="D186" t="str">
            <v>1</v>
          </cell>
          <cell r="F186">
            <v>0</v>
          </cell>
          <cell r="G186">
            <v>0</v>
          </cell>
          <cell r="H186">
            <v>0</v>
          </cell>
          <cell r="I186">
            <v>0</v>
          </cell>
          <cell r="J186" t="str">
            <v>-</v>
          </cell>
          <cell r="K186">
            <v>0</v>
          </cell>
          <cell r="L186">
            <v>0</v>
          </cell>
          <cell r="M186">
            <v>0</v>
          </cell>
        </row>
        <row r="187">
          <cell r="A187" t="str">
            <v>11500000002January</v>
          </cell>
          <cell r="B187" t="str">
            <v>500000002January</v>
          </cell>
          <cell r="C187" t="str">
            <v>0</v>
          </cell>
          <cell r="D187" t="str">
            <v>1500000002</v>
          </cell>
          <cell r="F187">
            <v>45686</v>
          </cell>
          <cell r="G187">
            <v>512</v>
          </cell>
          <cell r="H187" t="str">
            <v>BIAYA OPRASIONAL KRANI AAN P</v>
          </cell>
          <cell r="I187">
            <v>500000002</v>
          </cell>
          <cell r="J187" t="str">
            <v>Biaya TKBM, SPM</v>
          </cell>
          <cell r="K187">
            <v>0</v>
          </cell>
          <cell r="L187">
            <v>545000</v>
          </cell>
          <cell r="M187">
            <v>0</v>
          </cell>
        </row>
        <row r="188">
          <cell r="A188" t="str">
            <v>68120020002January</v>
          </cell>
          <cell r="B188" t="str">
            <v>120020002January</v>
          </cell>
          <cell r="C188" t="str">
            <v>0</v>
          </cell>
          <cell r="D188" t="str">
            <v>1120020002</v>
          </cell>
          <cell r="F188">
            <v>45686</v>
          </cell>
          <cell r="G188">
            <v>512</v>
          </cell>
          <cell r="H188" t="str">
            <v>BIAYA OPRASIONAL KRANI AAN P</v>
          </cell>
          <cell r="I188">
            <v>120020002</v>
          </cell>
          <cell r="J188" t="str">
            <v>PT BCA No Rek. 029-291-7528</v>
          </cell>
          <cell r="K188">
            <v>0</v>
          </cell>
          <cell r="L188">
            <v>0</v>
          </cell>
          <cell r="M188">
            <v>545000</v>
          </cell>
        </row>
        <row r="189">
          <cell r="A189" t="str">
            <v>00</v>
          </cell>
          <cell r="B189" t="str">
            <v>0</v>
          </cell>
          <cell r="C189" t="str">
            <v>0</v>
          </cell>
          <cell r="D189" t="str">
            <v>1</v>
          </cell>
          <cell r="F189">
            <v>0</v>
          </cell>
          <cell r="G189">
            <v>0</v>
          </cell>
          <cell r="H189">
            <v>0</v>
          </cell>
          <cell r="I189">
            <v>0</v>
          </cell>
          <cell r="J189" t="str">
            <v>-</v>
          </cell>
          <cell r="K189">
            <v>0</v>
          </cell>
          <cell r="L189">
            <v>0</v>
          </cell>
          <cell r="M189">
            <v>0</v>
          </cell>
        </row>
        <row r="190">
          <cell r="A190" t="str">
            <v>2910010000January</v>
          </cell>
          <cell r="B190" t="str">
            <v>910010000January</v>
          </cell>
          <cell r="C190" t="str">
            <v>0</v>
          </cell>
          <cell r="D190" t="str">
            <v>1910010000</v>
          </cell>
          <cell r="F190">
            <v>45687</v>
          </cell>
          <cell r="G190">
            <v>0</v>
          </cell>
          <cell r="H190" t="str">
            <v>BIAYA ADMIN BANK</v>
          </cell>
          <cell r="I190">
            <v>910010000</v>
          </cell>
          <cell r="J190" t="str">
            <v>Biaya Adm Bank</v>
          </cell>
          <cell r="K190">
            <v>0</v>
          </cell>
          <cell r="L190">
            <v>30000</v>
          </cell>
          <cell r="M190">
            <v>0</v>
          </cell>
        </row>
        <row r="191">
          <cell r="A191" t="str">
            <v>69120020002January</v>
          </cell>
          <cell r="B191" t="str">
            <v>120020002January</v>
          </cell>
          <cell r="C191" t="str">
            <v>0</v>
          </cell>
          <cell r="D191" t="str">
            <v>1120020002</v>
          </cell>
          <cell r="F191">
            <v>45687</v>
          </cell>
          <cell r="G191">
            <v>0</v>
          </cell>
          <cell r="H191" t="str">
            <v>BIAYA ADMIN BANK</v>
          </cell>
          <cell r="I191">
            <v>120020002</v>
          </cell>
          <cell r="J191" t="str">
            <v>PT BCA No Rek. 029-291-7528</v>
          </cell>
          <cell r="K191">
            <v>0</v>
          </cell>
          <cell r="L191">
            <v>0</v>
          </cell>
          <cell r="M191">
            <v>30000</v>
          </cell>
        </row>
        <row r="192">
          <cell r="A192" t="str">
            <v>00</v>
          </cell>
          <cell r="B192" t="str">
            <v>0</v>
          </cell>
          <cell r="C192" t="str">
            <v>0</v>
          </cell>
          <cell r="D192" t="str">
            <v>1</v>
          </cell>
          <cell r="F192">
            <v>0</v>
          </cell>
          <cell r="G192">
            <v>0</v>
          </cell>
          <cell r="H192">
            <v>0</v>
          </cell>
          <cell r="I192">
            <v>0</v>
          </cell>
          <cell r="J192" t="str">
            <v>-</v>
          </cell>
          <cell r="K192">
            <v>0</v>
          </cell>
          <cell r="L192">
            <v>0</v>
          </cell>
          <cell r="M192">
            <v>0</v>
          </cell>
        </row>
        <row r="193">
          <cell r="A193" t="str">
            <v>00</v>
          </cell>
          <cell r="B193" t="str">
            <v>0</v>
          </cell>
          <cell r="C193" t="str">
            <v>0</v>
          </cell>
          <cell r="D193" t="str">
            <v>1</v>
          </cell>
          <cell r="F193">
            <v>0</v>
          </cell>
          <cell r="G193">
            <v>0</v>
          </cell>
          <cell r="H193">
            <v>0</v>
          </cell>
          <cell r="I193">
            <v>0</v>
          </cell>
          <cell r="J193" t="str">
            <v>-</v>
          </cell>
          <cell r="K193">
            <v>0</v>
          </cell>
          <cell r="L193">
            <v>0</v>
          </cell>
          <cell r="M193">
            <v>0</v>
          </cell>
        </row>
        <row r="194">
          <cell r="A194" t="str">
            <v>23130010000January</v>
          </cell>
          <cell r="B194" t="str">
            <v>130010000January</v>
          </cell>
          <cell r="C194" t="str">
            <v>0</v>
          </cell>
          <cell r="D194" t="str">
            <v>1130010000</v>
          </cell>
          <cell r="F194">
            <v>45671</v>
          </cell>
          <cell r="G194" t="str">
            <v>INV 190</v>
          </cell>
          <cell r="H194" t="str">
            <v>INV 190 - PENGIRIMAN HARTONO CN5</v>
          </cell>
          <cell r="I194">
            <v>130010000</v>
          </cell>
          <cell r="J194" t="str">
            <v>Piutang Usaha</v>
          </cell>
          <cell r="K194">
            <v>0</v>
          </cell>
          <cell r="L194">
            <v>106433573</v>
          </cell>
          <cell r="M194">
            <v>0</v>
          </cell>
        </row>
        <row r="195">
          <cell r="A195" t="str">
            <v>1140010000January</v>
          </cell>
          <cell r="B195" t="str">
            <v>140010000January</v>
          </cell>
          <cell r="C195" t="str">
            <v>0</v>
          </cell>
          <cell r="D195" t="str">
            <v>1140010000</v>
          </cell>
          <cell r="F195">
            <v>45671</v>
          </cell>
          <cell r="G195" t="str">
            <v>INV 190</v>
          </cell>
          <cell r="H195" t="str">
            <v>INV 190 - PENGIRIMAN HARTONO CN5</v>
          </cell>
          <cell r="I195">
            <v>140010000</v>
          </cell>
          <cell r="J195" t="str">
            <v>Biaya Dibayar dimuka</v>
          </cell>
          <cell r="K195">
            <v>0</v>
          </cell>
          <cell r="L195">
            <v>1952909</v>
          </cell>
          <cell r="M195">
            <v>0</v>
          </cell>
        </row>
        <row r="196">
          <cell r="A196" t="str">
            <v>1410000001January</v>
          </cell>
          <cell r="B196" t="str">
            <v>410000001January</v>
          </cell>
          <cell r="C196" t="str">
            <v>0</v>
          </cell>
          <cell r="D196" t="str">
            <v>1410000001</v>
          </cell>
          <cell r="F196">
            <v>45671</v>
          </cell>
          <cell r="G196" t="str">
            <v>INV 190</v>
          </cell>
          <cell r="H196" t="str">
            <v>INV 190 - PENGIRIMAN HARTONO CN5</v>
          </cell>
          <cell r="I196">
            <v>410000001</v>
          </cell>
          <cell r="J196" t="str">
            <v>Pendapatan 1</v>
          </cell>
          <cell r="K196">
            <v>0</v>
          </cell>
          <cell r="L196">
            <v>0</v>
          </cell>
          <cell r="M196">
            <v>97645479</v>
          </cell>
        </row>
        <row r="197">
          <cell r="A197" t="str">
            <v>3210012002January</v>
          </cell>
          <cell r="B197" t="str">
            <v>210012002January</v>
          </cell>
          <cell r="C197" t="str">
            <v>0</v>
          </cell>
          <cell r="D197" t="str">
            <v>1210012002</v>
          </cell>
          <cell r="F197">
            <v>45671</v>
          </cell>
          <cell r="G197" t="str">
            <v>INV 190</v>
          </cell>
          <cell r="H197" t="str">
            <v>INV 190 - PENGIRIMAN HARTONO CN5</v>
          </cell>
          <cell r="I197">
            <v>210012002</v>
          </cell>
          <cell r="J197" t="str">
            <v>Hutang Pajak</v>
          </cell>
          <cell r="K197">
            <v>0</v>
          </cell>
          <cell r="L197">
            <v>0</v>
          </cell>
          <cell r="M197">
            <v>10741003</v>
          </cell>
        </row>
        <row r="198">
          <cell r="A198" t="str">
            <v>24130010000January</v>
          </cell>
          <cell r="B198" t="str">
            <v>130010000January</v>
          </cell>
          <cell r="C198" t="str">
            <v>0</v>
          </cell>
          <cell r="D198" t="str">
            <v>1130010000</v>
          </cell>
          <cell r="F198">
            <v>45671</v>
          </cell>
          <cell r="G198" t="str">
            <v>INV 194</v>
          </cell>
          <cell r="H198" t="str">
            <v>INV 194 - REGULER</v>
          </cell>
          <cell r="I198">
            <v>130010000</v>
          </cell>
          <cell r="J198" t="str">
            <v>Piutang Usaha</v>
          </cell>
          <cell r="K198">
            <v>0</v>
          </cell>
          <cell r="L198">
            <v>8856326</v>
          </cell>
          <cell r="M198">
            <v>0</v>
          </cell>
        </row>
        <row r="199">
          <cell r="A199" t="str">
            <v>2140010000January</v>
          </cell>
          <cell r="B199" t="str">
            <v>140010000January</v>
          </cell>
          <cell r="C199" t="str">
            <v>0</v>
          </cell>
          <cell r="D199" t="str">
            <v>1140010000</v>
          </cell>
          <cell r="F199">
            <v>45671</v>
          </cell>
          <cell r="G199" t="str">
            <v>INV 194</v>
          </cell>
          <cell r="H199" t="str">
            <v>INV 194 - REGULER</v>
          </cell>
          <cell r="I199">
            <v>140010000</v>
          </cell>
          <cell r="J199" t="str">
            <v>Biaya Dibayar dimuka</v>
          </cell>
          <cell r="K199">
            <v>0</v>
          </cell>
          <cell r="L199">
            <v>162501</v>
          </cell>
          <cell r="M199">
            <v>0</v>
          </cell>
        </row>
        <row r="200">
          <cell r="A200" t="str">
            <v>2410000001January</v>
          </cell>
          <cell r="B200" t="str">
            <v>410000001January</v>
          </cell>
          <cell r="C200" t="str">
            <v>0</v>
          </cell>
          <cell r="D200" t="str">
            <v>1410000001</v>
          </cell>
          <cell r="F200">
            <v>45671</v>
          </cell>
          <cell r="G200" t="str">
            <v>INV 194</v>
          </cell>
          <cell r="H200" t="str">
            <v>INV 194 - REGULER</v>
          </cell>
          <cell r="I200">
            <v>410000001</v>
          </cell>
          <cell r="J200" t="str">
            <v>Pendapatan 1</v>
          </cell>
          <cell r="K200">
            <v>0</v>
          </cell>
          <cell r="L200">
            <v>0</v>
          </cell>
          <cell r="M200">
            <v>8125069</v>
          </cell>
        </row>
        <row r="201">
          <cell r="A201" t="str">
            <v>4210012002January</v>
          </cell>
          <cell r="B201" t="str">
            <v>210012002January</v>
          </cell>
          <cell r="C201" t="str">
            <v>0</v>
          </cell>
          <cell r="D201" t="str">
            <v>1210012002</v>
          </cell>
          <cell r="F201">
            <v>45671</v>
          </cell>
          <cell r="G201" t="str">
            <v>INV 194</v>
          </cell>
          <cell r="H201" t="str">
            <v>INV 194 - REGULER</v>
          </cell>
          <cell r="I201">
            <v>210012002</v>
          </cell>
          <cell r="J201" t="str">
            <v>Hutang Pajak</v>
          </cell>
          <cell r="K201">
            <v>0</v>
          </cell>
          <cell r="L201">
            <v>0</v>
          </cell>
          <cell r="M201">
            <v>893757.59</v>
          </cell>
        </row>
        <row r="202">
          <cell r="A202" t="str">
            <v>25130010000January</v>
          </cell>
          <cell r="B202" t="str">
            <v>130010000January</v>
          </cell>
          <cell r="C202" t="str">
            <v>0</v>
          </cell>
          <cell r="D202" t="str">
            <v>1130010000</v>
          </cell>
          <cell r="F202">
            <v>45671</v>
          </cell>
          <cell r="G202" t="str">
            <v>INV 195</v>
          </cell>
          <cell r="H202" t="str">
            <v>INV 195 - SMALL KUBIKASI</v>
          </cell>
          <cell r="I202">
            <v>130010000</v>
          </cell>
          <cell r="J202" t="str">
            <v>Piutang Usaha</v>
          </cell>
          <cell r="K202">
            <v>0</v>
          </cell>
          <cell r="L202">
            <v>4087500</v>
          </cell>
          <cell r="M202">
            <v>0</v>
          </cell>
        </row>
        <row r="203">
          <cell r="A203" t="str">
            <v>3140010000January</v>
          </cell>
          <cell r="B203" t="str">
            <v>140010000January</v>
          </cell>
          <cell r="C203" t="str">
            <v>0</v>
          </cell>
          <cell r="D203" t="str">
            <v>1140010000</v>
          </cell>
          <cell r="F203">
            <v>45671</v>
          </cell>
          <cell r="G203" t="str">
            <v>INV 195</v>
          </cell>
          <cell r="H203" t="str">
            <v>INV 195 - SMALL KUBIKASI</v>
          </cell>
          <cell r="I203">
            <v>140010000</v>
          </cell>
          <cell r="J203" t="str">
            <v>Biaya Dibayar dimuka</v>
          </cell>
          <cell r="K203">
            <v>0</v>
          </cell>
          <cell r="L203">
            <v>75000</v>
          </cell>
          <cell r="M203">
            <v>0</v>
          </cell>
        </row>
        <row r="204">
          <cell r="A204" t="str">
            <v>3410000001January</v>
          </cell>
          <cell r="B204" t="str">
            <v>410000001January</v>
          </cell>
          <cell r="C204" t="str">
            <v>0</v>
          </cell>
          <cell r="D204" t="str">
            <v>1410000001</v>
          </cell>
          <cell r="F204">
            <v>45671</v>
          </cell>
          <cell r="G204" t="str">
            <v>INV 195</v>
          </cell>
          <cell r="H204" t="str">
            <v>INV 195 - SMALL KUBIKASI</v>
          </cell>
          <cell r="I204">
            <v>410000001</v>
          </cell>
          <cell r="J204" t="str">
            <v>Pendapatan 1</v>
          </cell>
          <cell r="K204">
            <v>0</v>
          </cell>
          <cell r="L204">
            <v>0</v>
          </cell>
          <cell r="M204">
            <v>3750000</v>
          </cell>
        </row>
        <row r="205">
          <cell r="A205" t="str">
            <v>5210012002January</v>
          </cell>
          <cell r="B205" t="str">
            <v>210012002January</v>
          </cell>
          <cell r="C205" t="str">
            <v>0</v>
          </cell>
          <cell r="D205" t="str">
            <v>1210012002</v>
          </cell>
          <cell r="F205">
            <v>45671</v>
          </cell>
          <cell r="G205" t="str">
            <v>INV 195</v>
          </cell>
          <cell r="H205" t="str">
            <v>INV 195 - SMALL KUBIKASI</v>
          </cell>
          <cell r="I205">
            <v>210012002</v>
          </cell>
          <cell r="J205" t="str">
            <v>Hutang Pajak</v>
          </cell>
          <cell r="K205">
            <v>0</v>
          </cell>
          <cell r="L205">
            <v>0</v>
          </cell>
          <cell r="M205">
            <v>412500</v>
          </cell>
        </row>
        <row r="206">
          <cell r="A206" t="str">
            <v>26130010000January</v>
          </cell>
          <cell r="B206" t="str">
            <v>130010000January</v>
          </cell>
          <cell r="C206" t="str">
            <v>0</v>
          </cell>
          <cell r="D206" t="str">
            <v>1130010000</v>
          </cell>
          <cell r="F206">
            <v>45671</v>
          </cell>
          <cell r="G206" t="str">
            <v>INV 196</v>
          </cell>
          <cell r="H206" t="str">
            <v>INV 196 - REGULER BBB</v>
          </cell>
          <cell r="I206">
            <v>130010000</v>
          </cell>
          <cell r="J206" t="str">
            <v>Piutang Usaha</v>
          </cell>
          <cell r="K206">
            <v>0</v>
          </cell>
          <cell r="L206">
            <v>5932453</v>
          </cell>
          <cell r="M206">
            <v>0</v>
          </cell>
        </row>
        <row r="207">
          <cell r="A207" t="str">
            <v>4140010000January</v>
          </cell>
          <cell r="B207" t="str">
            <v>140010000January</v>
          </cell>
          <cell r="C207" t="str">
            <v>0</v>
          </cell>
          <cell r="D207" t="str">
            <v>1140010000</v>
          </cell>
          <cell r="F207">
            <v>45671</v>
          </cell>
          <cell r="G207" t="str">
            <v>INV 196</v>
          </cell>
          <cell r="H207" t="str">
            <v>INV 196 - REGULER BBB</v>
          </cell>
          <cell r="I207">
            <v>140010000</v>
          </cell>
          <cell r="J207" t="str">
            <v>Biaya Dibayar dimuka</v>
          </cell>
          <cell r="K207">
            <v>0</v>
          </cell>
          <cell r="L207">
            <v>108853</v>
          </cell>
          <cell r="M207">
            <v>0</v>
          </cell>
        </row>
        <row r="208">
          <cell r="A208" t="str">
            <v>4410000001January</v>
          </cell>
          <cell r="B208" t="str">
            <v>410000001January</v>
          </cell>
          <cell r="C208" t="str">
            <v>0</v>
          </cell>
          <cell r="D208" t="str">
            <v>1410000001</v>
          </cell>
          <cell r="F208">
            <v>45671</v>
          </cell>
          <cell r="G208" t="str">
            <v>INV 196</v>
          </cell>
          <cell r="H208" t="str">
            <v>INV 196 - REGULER BBB</v>
          </cell>
          <cell r="I208">
            <v>410000001</v>
          </cell>
          <cell r="J208" t="str">
            <v>Pendapatan 1</v>
          </cell>
          <cell r="K208">
            <v>0</v>
          </cell>
          <cell r="L208">
            <v>0</v>
          </cell>
          <cell r="M208">
            <v>5442618</v>
          </cell>
        </row>
        <row r="209">
          <cell r="A209" t="str">
            <v>6210012002January</v>
          </cell>
          <cell r="B209" t="str">
            <v>210012002January</v>
          </cell>
          <cell r="C209" t="str">
            <v>0</v>
          </cell>
          <cell r="D209" t="str">
            <v>1210012002</v>
          </cell>
          <cell r="F209">
            <v>45671</v>
          </cell>
          <cell r="G209" t="str">
            <v>INV 196</v>
          </cell>
          <cell r="H209" t="str">
            <v>INV 196 - REGULER BBB</v>
          </cell>
          <cell r="I209">
            <v>210012002</v>
          </cell>
          <cell r="J209" t="str">
            <v>Hutang Pajak</v>
          </cell>
          <cell r="K209">
            <v>0</v>
          </cell>
          <cell r="L209">
            <v>0</v>
          </cell>
          <cell r="M209">
            <v>598688</v>
          </cell>
        </row>
        <row r="210">
          <cell r="A210" t="str">
            <v>27130010000January</v>
          </cell>
          <cell r="B210" t="str">
            <v>130010000January</v>
          </cell>
          <cell r="C210" t="str">
            <v>0</v>
          </cell>
          <cell r="D210" t="str">
            <v>1130010000</v>
          </cell>
          <cell r="F210">
            <v>45671</v>
          </cell>
          <cell r="G210" t="str">
            <v>INV 198</v>
          </cell>
          <cell r="H210" t="str">
            <v>INV 198 - REGULER</v>
          </cell>
          <cell r="I210">
            <v>130010000</v>
          </cell>
          <cell r="J210" t="str">
            <v>Piutang Usaha</v>
          </cell>
          <cell r="K210">
            <v>0</v>
          </cell>
          <cell r="L210">
            <v>37100170</v>
          </cell>
          <cell r="M210">
            <v>0</v>
          </cell>
        </row>
        <row r="211">
          <cell r="A211" t="str">
            <v>5140010000January</v>
          </cell>
          <cell r="B211" t="str">
            <v>140010000January</v>
          </cell>
          <cell r="C211" t="str">
            <v>0</v>
          </cell>
          <cell r="D211" t="str">
            <v>1140010000</v>
          </cell>
          <cell r="F211">
            <v>45671</v>
          </cell>
          <cell r="G211" t="str">
            <v>INV 198</v>
          </cell>
          <cell r="H211" t="str">
            <v>INV 198 - REGULER</v>
          </cell>
          <cell r="I211">
            <v>140010000</v>
          </cell>
          <cell r="J211" t="str">
            <v>Biaya Dibayar dimuka</v>
          </cell>
          <cell r="K211">
            <v>0</v>
          </cell>
          <cell r="L211">
            <v>680737</v>
          </cell>
          <cell r="M211">
            <v>0</v>
          </cell>
        </row>
        <row r="212">
          <cell r="A212" t="str">
            <v>5410000001January</v>
          </cell>
          <cell r="B212" t="str">
            <v>410000001January</v>
          </cell>
          <cell r="C212" t="str">
            <v>0</v>
          </cell>
          <cell r="D212" t="str">
            <v>1410000001</v>
          </cell>
          <cell r="F212">
            <v>45671</v>
          </cell>
          <cell r="G212" t="str">
            <v>INV 198</v>
          </cell>
          <cell r="H212" t="str">
            <v>INV 198 - REGULER</v>
          </cell>
          <cell r="I212">
            <v>410000001</v>
          </cell>
          <cell r="J212" t="str">
            <v>Pendapatan 1</v>
          </cell>
          <cell r="K212">
            <v>0</v>
          </cell>
          <cell r="L212">
            <v>0</v>
          </cell>
          <cell r="M212">
            <v>34036853</v>
          </cell>
        </row>
        <row r="213">
          <cell r="A213" t="str">
            <v>7210012002January</v>
          </cell>
          <cell r="B213" t="str">
            <v>210012002January</v>
          </cell>
          <cell r="C213" t="str">
            <v>0</v>
          </cell>
          <cell r="D213" t="str">
            <v>1210012002</v>
          </cell>
          <cell r="F213">
            <v>45671</v>
          </cell>
          <cell r="G213" t="str">
            <v>INV 198</v>
          </cell>
          <cell r="H213" t="str">
            <v>INV 198 - REGULER</v>
          </cell>
          <cell r="I213">
            <v>210012002</v>
          </cell>
          <cell r="J213" t="str">
            <v>Hutang Pajak</v>
          </cell>
          <cell r="K213">
            <v>0</v>
          </cell>
          <cell r="L213">
            <v>0</v>
          </cell>
          <cell r="M213">
            <v>3744054</v>
          </cell>
        </row>
        <row r="214">
          <cell r="A214" t="str">
            <v>28130010000January</v>
          </cell>
          <cell r="B214" t="str">
            <v>130010000January</v>
          </cell>
          <cell r="C214" t="str">
            <v>0</v>
          </cell>
          <cell r="D214" t="str">
            <v>1130010000</v>
          </cell>
          <cell r="F214">
            <v>45671</v>
          </cell>
          <cell r="G214" t="str">
            <v>INV 199</v>
          </cell>
          <cell r="H214" t="str">
            <v>INV 199 - SMALL KUBIKASI</v>
          </cell>
          <cell r="I214">
            <v>130010000</v>
          </cell>
          <cell r="J214" t="str">
            <v>Piutang Usaha</v>
          </cell>
          <cell r="K214">
            <v>0</v>
          </cell>
          <cell r="L214">
            <v>5722500</v>
          </cell>
          <cell r="M214">
            <v>0</v>
          </cell>
        </row>
        <row r="215">
          <cell r="A215" t="str">
            <v>6140010000January</v>
          </cell>
          <cell r="B215" t="str">
            <v>140010000January</v>
          </cell>
          <cell r="C215" t="str">
            <v>0</v>
          </cell>
          <cell r="D215" t="str">
            <v>1140010000</v>
          </cell>
          <cell r="F215">
            <v>45671</v>
          </cell>
          <cell r="G215" t="str">
            <v>INV 199</v>
          </cell>
          <cell r="H215" t="str">
            <v>INV 199 - SMALL KUBIKASI</v>
          </cell>
          <cell r="I215">
            <v>140010000</v>
          </cell>
          <cell r="J215" t="str">
            <v>Biaya Dibayar dimuka</v>
          </cell>
          <cell r="K215">
            <v>0</v>
          </cell>
          <cell r="L215">
            <v>105000</v>
          </cell>
          <cell r="M215">
            <v>0</v>
          </cell>
        </row>
        <row r="216">
          <cell r="A216" t="str">
            <v>6410000001January</v>
          </cell>
          <cell r="B216" t="str">
            <v>410000001January</v>
          </cell>
          <cell r="C216" t="str">
            <v>0</v>
          </cell>
          <cell r="D216" t="str">
            <v>1410000001</v>
          </cell>
          <cell r="F216">
            <v>45671</v>
          </cell>
          <cell r="G216" t="str">
            <v>INV 199</v>
          </cell>
          <cell r="H216" t="str">
            <v>INV 199 - SMALL KUBIKASI</v>
          </cell>
          <cell r="I216">
            <v>410000001</v>
          </cell>
          <cell r="J216" t="str">
            <v>Pendapatan 1</v>
          </cell>
          <cell r="K216">
            <v>0</v>
          </cell>
          <cell r="L216">
            <v>0</v>
          </cell>
          <cell r="M216">
            <v>5250000</v>
          </cell>
        </row>
        <row r="217">
          <cell r="A217" t="str">
            <v>8210012002January</v>
          </cell>
          <cell r="B217" t="str">
            <v>210012002January</v>
          </cell>
          <cell r="C217" t="str">
            <v>0</v>
          </cell>
          <cell r="D217" t="str">
            <v>1210012002</v>
          </cell>
          <cell r="F217">
            <v>45671</v>
          </cell>
          <cell r="G217" t="str">
            <v>INV 199</v>
          </cell>
          <cell r="H217" t="str">
            <v>INV 199 - SMALL KUBIKASI</v>
          </cell>
          <cell r="I217">
            <v>210012002</v>
          </cell>
          <cell r="J217" t="str">
            <v>Hutang Pajak</v>
          </cell>
          <cell r="K217">
            <v>0</v>
          </cell>
          <cell r="L217">
            <v>0</v>
          </cell>
          <cell r="M217">
            <v>577500</v>
          </cell>
        </row>
        <row r="218">
          <cell r="A218" t="str">
            <v>29130010000January</v>
          </cell>
          <cell r="B218" t="str">
            <v>130010000January</v>
          </cell>
          <cell r="C218" t="str">
            <v>0</v>
          </cell>
          <cell r="D218" t="str">
            <v>1130010000</v>
          </cell>
          <cell r="F218">
            <v>45671</v>
          </cell>
          <cell r="G218" t="str">
            <v>INV 200</v>
          </cell>
          <cell r="H218" t="str">
            <v>INV 200 - LUAR KOTA REGULER</v>
          </cell>
          <cell r="I218">
            <v>130010000</v>
          </cell>
          <cell r="J218" t="str">
            <v>Piutang Usaha</v>
          </cell>
          <cell r="K218">
            <v>0</v>
          </cell>
          <cell r="L218">
            <v>7030453</v>
          </cell>
          <cell r="M218">
            <v>0</v>
          </cell>
        </row>
        <row r="219">
          <cell r="A219" t="str">
            <v>7140010000January</v>
          </cell>
          <cell r="B219" t="str">
            <v>140010000January</v>
          </cell>
          <cell r="C219" t="str">
            <v>0</v>
          </cell>
          <cell r="D219" t="str">
            <v>1140010000</v>
          </cell>
          <cell r="F219">
            <v>45671</v>
          </cell>
          <cell r="G219" t="str">
            <v>INV 200</v>
          </cell>
          <cell r="H219" t="str">
            <v>INV 200 - LUAR KOTA REGULER</v>
          </cell>
          <cell r="I219">
            <v>140010000</v>
          </cell>
          <cell r="J219" t="str">
            <v>Biaya Dibayar dimuka</v>
          </cell>
          <cell r="K219">
            <v>0</v>
          </cell>
          <cell r="L219">
            <v>128999</v>
          </cell>
          <cell r="M219">
            <v>0</v>
          </cell>
        </row>
        <row r="220">
          <cell r="A220" t="str">
            <v>7410000001January</v>
          </cell>
          <cell r="B220" t="str">
            <v>410000001January</v>
          </cell>
          <cell r="C220" t="str">
            <v>0</v>
          </cell>
          <cell r="D220" t="str">
            <v>1410000001</v>
          </cell>
          <cell r="F220">
            <v>45671</v>
          </cell>
          <cell r="G220" t="str">
            <v>INV 200</v>
          </cell>
          <cell r="H220" t="str">
            <v>INV 200 - LUAR KOTA REGULER</v>
          </cell>
          <cell r="I220">
            <v>410000001</v>
          </cell>
          <cell r="J220" t="str">
            <v>Pendapatan 1</v>
          </cell>
          <cell r="K220">
            <v>0</v>
          </cell>
          <cell r="L220">
            <v>0</v>
          </cell>
          <cell r="M220">
            <v>6449957</v>
          </cell>
        </row>
        <row r="221">
          <cell r="A221" t="str">
            <v>9210012002January</v>
          </cell>
          <cell r="B221" t="str">
            <v>210012002January</v>
          </cell>
          <cell r="C221" t="str">
            <v>0</v>
          </cell>
          <cell r="D221" t="str">
            <v>1210012002</v>
          </cell>
          <cell r="F221">
            <v>45671</v>
          </cell>
          <cell r="G221" t="str">
            <v>INV 200</v>
          </cell>
          <cell r="H221" t="str">
            <v>INV 200 - LUAR KOTA REGULER</v>
          </cell>
          <cell r="I221">
            <v>210012002</v>
          </cell>
          <cell r="J221" t="str">
            <v>Hutang Pajak</v>
          </cell>
          <cell r="K221">
            <v>0</v>
          </cell>
          <cell r="L221">
            <v>0</v>
          </cell>
          <cell r="M221">
            <v>709495</v>
          </cell>
        </row>
        <row r="222">
          <cell r="A222" t="str">
            <v>30130010000January</v>
          </cell>
          <cell r="B222" t="str">
            <v>130010000January</v>
          </cell>
          <cell r="C222" t="str">
            <v>0</v>
          </cell>
          <cell r="D222" t="str">
            <v>1130010000</v>
          </cell>
          <cell r="F222">
            <v>45673</v>
          </cell>
          <cell r="G222" t="str">
            <v>INV 201</v>
          </cell>
          <cell r="H222" t="str">
            <v>INV 201 - REGULER</v>
          </cell>
          <cell r="I222">
            <v>130010000</v>
          </cell>
          <cell r="J222" t="str">
            <v>Piutang Usaha</v>
          </cell>
          <cell r="K222">
            <v>0</v>
          </cell>
          <cell r="L222">
            <v>23726293</v>
          </cell>
          <cell r="M222">
            <v>0</v>
          </cell>
        </row>
        <row r="223">
          <cell r="A223" t="str">
            <v>8140010000January</v>
          </cell>
          <cell r="B223" t="str">
            <v>140010000January</v>
          </cell>
          <cell r="C223" t="str">
            <v>0</v>
          </cell>
          <cell r="D223" t="str">
            <v>1140010000</v>
          </cell>
          <cell r="F223">
            <v>45673</v>
          </cell>
          <cell r="G223" t="str">
            <v>INV 201</v>
          </cell>
          <cell r="H223" t="str">
            <v>INV 201 - REGULER</v>
          </cell>
          <cell r="I223">
            <v>140010000</v>
          </cell>
          <cell r="J223" t="str">
            <v>Biaya Dibayar dimuka</v>
          </cell>
          <cell r="K223">
            <v>0</v>
          </cell>
          <cell r="L223">
            <v>435345</v>
          </cell>
          <cell r="M223">
            <v>0</v>
          </cell>
        </row>
        <row r="224">
          <cell r="A224" t="str">
            <v>8410000001January</v>
          </cell>
          <cell r="B224" t="str">
            <v>410000001January</v>
          </cell>
          <cell r="C224" t="str">
            <v>0</v>
          </cell>
          <cell r="D224" t="str">
            <v>1410000001</v>
          </cell>
          <cell r="F224">
            <v>45673</v>
          </cell>
          <cell r="G224" t="str">
            <v>INV 201</v>
          </cell>
          <cell r="H224" t="str">
            <v>INV 201 - REGULER</v>
          </cell>
          <cell r="I224">
            <v>410000001</v>
          </cell>
          <cell r="J224" t="str">
            <v>Pendapatan 1</v>
          </cell>
          <cell r="K224">
            <v>0</v>
          </cell>
          <cell r="L224">
            <v>0</v>
          </cell>
          <cell r="M224">
            <v>21767241</v>
          </cell>
        </row>
        <row r="225">
          <cell r="A225" t="str">
            <v>10210012002January</v>
          </cell>
          <cell r="B225" t="str">
            <v>210012002January</v>
          </cell>
          <cell r="C225" t="str">
            <v>0</v>
          </cell>
          <cell r="D225" t="str">
            <v>1210012002</v>
          </cell>
          <cell r="F225">
            <v>45673</v>
          </cell>
          <cell r="G225" t="str">
            <v>INV 201</v>
          </cell>
          <cell r="H225" t="str">
            <v>INV 201 - REGULER</v>
          </cell>
          <cell r="I225">
            <v>210012002</v>
          </cell>
          <cell r="J225" t="str">
            <v>Hutang Pajak</v>
          </cell>
          <cell r="K225">
            <v>0</v>
          </cell>
          <cell r="L225">
            <v>0</v>
          </cell>
          <cell r="M225">
            <v>2394397</v>
          </cell>
        </row>
        <row r="226">
          <cell r="A226" t="str">
            <v>31130010000January</v>
          </cell>
          <cell r="B226" t="str">
            <v>130010000January</v>
          </cell>
          <cell r="C226" t="str">
            <v>0</v>
          </cell>
          <cell r="D226" t="str">
            <v>1130010000</v>
          </cell>
          <cell r="F226">
            <v>45673</v>
          </cell>
          <cell r="G226" t="str">
            <v>INV 202</v>
          </cell>
          <cell r="H226" t="str">
            <v>INV 202 - SMALL KUBIKASI</v>
          </cell>
          <cell r="I226">
            <v>130010000</v>
          </cell>
          <cell r="J226" t="str">
            <v>Piutang Usaha</v>
          </cell>
          <cell r="K226">
            <v>0</v>
          </cell>
          <cell r="L226">
            <v>8992500</v>
          </cell>
          <cell r="M226">
            <v>0</v>
          </cell>
        </row>
        <row r="227">
          <cell r="A227" t="str">
            <v>9140010000January</v>
          </cell>
          <cell r="B227" t="str">
            <v>140010000January</v>
          </cell>
          <cell r="C227" t="str">
            <v>0</v>
          </cell>
          <cell r="D227" t="str">
            <v>1140010000</v>
          </cell>
          <cell r="F227">
            <v>45673</v>
          </cell>
          <cell r="G227" t="str">
            <v>INV 202</v>
          </cell>
          <cell r="H227" t="str">
            <v>INV 202 - SMALL KUBIKASI</v>
          </cell>
          <cell r="I227">
            <v>140010000</v>
          </cell>
          <cell r="J227" t="str">
            <v>Biaya Dibayar dimuka</v>
          </cell>
          <cell r="K227">
            <v>0</v>
          </cell>
          <cell r="L227">
            <v>165000</v>
          </cell>
          <cell r="M227">
            <v>0</v>
          </cell>
        </row>
        <row r="228">
          <cell r="A228" t="str">
            <v>9410000001January</v>
          </cell>
          <cell r="B228" t="str">
            <v>410000001January</v>
          </cell>
          <cell r="C228" t="str">
            <v>0</v>
          </cell>
          <cell r="D228" t="str">
            <v>1410000001</v>
          </cell>
          <cell r="F228">
            <v>45673</v>
          </cell>
          <cell r="G228" t="str">
            <v>INV 202</v>
          </cell>
          <cell r="H228" t="str">
            <v>INV 202 - SMALL KUBIKASI</v>
          </cell>
          <cell r="I228">
            <v>410000001</v>
          </cell>
          <cell r="J228" t="str">
            <v>Pendapatan 1</v>
          </cell>
          <cell r="K228">
            <v>0</v>
          </cell>
          <cell r="L228">
            <v>0</v>
          </cell>
          <cell r="M228">
            <v>8250000</v>
          </cell>
        </row>
        <row r="229">
          <cell r="A229" t="str">
            <v>11210012002January</v>
          </cell>
          <cell r="B229" t="str">
            <v>210012002January</v>
          </cell>
          <cell r="C229" t="str">
            <v>0</v>
          </cell>
          <cell r="D229" t="str">
            <v>1210012002</v>
          </cell>
          <cell r="F229">
            <v>45673</v>
          </cell>
          <cell r="G229" t="str">
            <v>INV 202</v>
          </cell>
          <cell r="H229" t="str">
            <v>INV 202 - SMALL KUBIKASI</v>
          </cell>
          <cell r="I229">
            <v>210012002</v>
          </cell>
          <cell r="J229" t="str">
            <v>Hutang Pajak</v>
          </cell>
          <cell r="K229">
            <v>0</v>
          </cell>
          <cell r="L229">
            <v>0</v>
          </cell>
          <cell r="M229">
            <v>907500</v>
          </cell>
        </row>
        <row r="230">
          <cell r="A230" t="str">
            <v>32130010000January</v>
          </cell>
          <cell r="B230" t="str">
            <v>130010000January</v>
          </cell>
          <cell r="C230" t="str">
            <v>0</v>
          </cell>
          <cell r="D230" t="str">
            <v>1130010000</v>
          </cell>
          <cell r="F230">
            <v>45673</v>
          </cell>
          <cell r="G230" t="str">
            <v>INV 203</v>
          </cell>
          <cell r="H230" t="str">
            <v>INV 203 - LUAR KOTA REGULER</v>
          </cell>
          <cell r="I230">
            <v>130010000</v>
          </cell>
          <cell r="J230" t="str">
            <v>Piutang Usaha</v>
          </cell>
          <cell r="K230">
            <v>0</v>
          </cell>
          <cell r="L230">
            <v>8178515</v>
          </cell>
          <cell r="M230">
            <v>0</v>
          </cell>
        </row>
        <row r="231">
          <cell r="A231" t="str">
            <v>10140010000January</v>
          </cell>
          <cell r="B231" t="str">
            <v>140010000January</v>
          </cell>
          <cell r="C231" t="str">
            <v>0</v>
          </cell>
          <cell r="D231" t="str">
            <v>1140010000</v>
          </cell>
          <cell r="F231">
            <v>45673</v>
          </cell>
          <cell r="G231" t="str">
            <v>INV 203</v>
          </cell>
          <cell r="H231" t="str">
            <v>INV 203 - LUAR KOTA REGULER</v>
          </cell>
          <cell r="I231">
            <v>140010000</v>
          </cell>
          <cell r="J231" t="str">
            <v>Biaya Dibayar dimuka</v>
          </cell>
          <cell r="K231">
            <v>0</v>
          </cell>
          <cell r="L231">
            <v>150065</v>
          </cell>
          <cell r="M231">
            <v>0</v>
          </cell>
        </row>
        <row r="232">
          <cell r="A232" t="str">
            <v>10410000001January</v>
          </cell>
          <cell r="B232" t="str">
            <v>410000001January</v>
          </cell>
          <cell r="C232" t="str">
            <v>0</v>
          </cell>
          <cell r="D232" t="str">
            <v>1410000001</v>
          </cell>
          <cell r="F232">
            <v>45673</v>
          </cell>
          <cell r="G232" t="str">
            <v>INV 203</v>
          </cell>
          <cell r="H232" t="str">
            <v>INV 203 - LUAR KOTA REGULER</v>
          </cell>
          <cell r="I232">
            <v>410000001</v>
          </cell>
          <cell r="J232" t="str">
            <v>Pendapatan 1</v>
          </cell>
          <cell r="K232">
            <v>0</v>
          </cell>
          <cell r="L232">
            <v>0</v>
          </cell>
          <cell r="M232">
            <v>7503225</v>
          </cell>
        </row>
        <row r="233">
          <cell r="A233" t="str">
            <v>12210012002January</v>
          </cell>
          <cell r="B233" t="str">
            <v>210012002January</v>
          </cell>
          <cell r="C233" t="str">
            <v>0</v>
          </cell>
          <cell r="D233" t="str">
            <v>1210012002</v>
          </cell>
          <cell r="F233">
            <v>45673</v>
          </cell>
          <cell r="G233" t="str">
            <v>INV 203</v>
          </cell>
          <cell r="H233" t="str">
            <v>INV 203 - LUAR KOTA REGULER</v>
          </cell>
          <cell r="I233">
            <v>210012002</v>
          </cell>
          <cell r="J233" t="str">
            <v>Hutang Pajak</v>
          </cell>
          <cell r="K233">
            <v>0</v>
          </cell>
          <cell r="L233">
            <v>0</v>
          </cell>
          <cell r="M233">
            <v>825355</v>
          </cell>
        </row>
        <row r="234">
          <cell r="A234" t="str">
            <v>33130010000January</v>
          </cell>
          <cell r="B234" t="str">
            <v>130010000January</v>
          </cell>
          <cell r="C234" t="str">
            <v>0</v>
          </cell>
          <cell r="D234" t="str">
            <v>1130010000</v>
          </cell>
          <cell r="F234">
            <v>45678</v>
          </cell>
          <cell r="G234" t="str">
            <v>INV 204</v>
          </cell>
          <cell r="H234" t="str">
            <v>INV 204 - REGULER BBB</v>
          </cell>
          <cell r="I234">
            <v>130010000</v>
          </cell>
          <cell r="J234" t="str">
            <v>Piutang Usaha</v>
          </cell>
          <cell r="K234">
            <v>0</v>
          </cell>
          <cell r="L234">
            <v>8300248</v>
          </cell>
          <cell r="M234">
            <v>0</v>
          </cell>
        </row>
        <row r="235">
          <cell r="A235" t="str">
            <v>11140010000January</v>
          </cell>
          <cell r="B235" t="str">
            <v>140010000January</v>
          </cell>
          <cell r="C235" t="str">
            <v>0</v>
          </cell>
          <cell r="D235" t="str">
            <v>1140010000</v>
          </cell>
          <cell r="F235">
            <v>45678</v>
          </cell>
          <cell r="G235" t="str">
            <v>INV 204</v>
          </cell>
          <cell r="H235" t="str">
            <v>INV 204 - REGULER BBB</v>
          </cell>
          <cell r="I235">
            <v>140010000</v>
          </cell>
          <cell r="J235" t="str">
            <v>Biaya Dibayar dimuka</v>
          </cell>
          <cell r="K235">
            <v>0</v>
          </cell>
          <cell r="L235">
            <v>152298</v>
          </cell>
          <cell r="M235">
            <v>0</v>
          </cell>
        </row>
        <row r="236">
          <cell r="A236" t="str">
            <v>11410000001January</v>
          </cell>
          <cell r="B236" t="str">
            <v>410000001January</v>
          </cell>
          <cell r="C236" t="str">
            <v>0</v>
          </cell>
          <cell r="D236" t="str">
            <v>1410000001</v>
          </cell>
          <cell r="F236">
            <v>45678</v>
          </cell>
          <cell r="G236" t="str">
            <v>INV 204</v>
          </cell>
          <cell r="H236" t="str">
            <v>INV 204 - REGULER BBB</v>
          </cell>
          <cell r="I236">
            <v>410000001</v>
          </cell>
          <cell r="J236" t="str">
            <v>Pendapatan 1</v>
          </cell>
          <cell r="K236">
            <v>0</v>
          </cell>
          <cell r="L236">
            <v>0</v>
          </cell>
          <cell r="M236">
            <v>7614906</v>
          </cell>
        </row>
        <row r="237">
          <cell r="A237" t="str">
            <v>13210012002January</v>
          </cell>
          <cell r="B237" t="str">
            <v>210012002January</v>
          </cell>
          <cell r="C237" t="str">
            <v>0</v>
          </cell>
          <cell r="D237" t="str">
            <v>1210012002</v>
          </cell>
          <cell r="F237">
            <v>45678</v>
          </cell>
          <cell r="G237" t="str">
            <v>INV 204</v>
          </cell>
          <cell r="H237" t="str">
            <v>INV 204 - REGULER BBB</v>
          </cell>
          <cell r="I237">
            <v>210012002</v>
          </cell>
          <cell r="J237" t="str">
            <v>Hutang Pajak</v>
          </cell>
          <cell r="K237">
            <v>0</v>
          </cell>
          <cell r="L237">
            <v>0</v>
          </cell>
          <cell r="M237">
            <v>837640</v>
          </cell>
        </row>
        <row r="238">
          <cell r="A238" t="str">
            <v>34130010000January</v>
          </cell>
          <cell r="B238" t="str">
            <v>130010000January</v>
          </cell>
          <cell r="C238" t="str">
            <v>0</v>
          </cell>
          <cell r="D238" t="str">
            <v>1130010000</v>
          </cell>
          <cell r="F238">
            <v>45678</v>
          </cell>
          <cell r="G238" t="str">
            <v>INV 205</v>
          </cell>
          <cell r="H238" t="str">
            <v>INV 205- REGULER</v>
          </cell>
          <cell r="I238">
            <v>130010000</v>
          </cell>
          <cell r="J238" t="str">
            <v>Piutang Usaha</v>
          </cell>
          <cell r="K238">
            <v>0</v>
          </cell>
          <cell r="L238">
            <v>8552739</v>
          </cell>
          <cell r="M238">
            <v>0</v>
          </cell>
        </row>
        <row r="239">
          <cell r="A239" t="str">
            <v>12140010000January</v>
          </cell>
          <cell r="B239" t="str">
            <v>140010000January</v>
          </cell>
          <cell r="C239" t="str">
            <v>0</v>
          </cell>
          <cell r="D239" t="str">
            <v>1140010000</v>
          </cell>
          <cell r="F239">
            <v>45678</v>
          </cell>
          <cell r="G239" t="str">
            <v>INV 205</v>
          </cell>
          <cell r="H239" t="str">
            <v>INV 205- REGULER</v>
          </cell>
          <cell r="I239">
            <v>140010000</v>
          </cell>
          <cell r="J239" t="str">
            <v>Biaya Dibayar dimuka</v>
          </cell>
          <cell r="K239">
            <v>0</v>
          </cell>
          <cell r="L239">
            <v>156931</v>
          </cell>
          <cell r="M239">
            <v>0</v>
          </cell>
        </row>
        <row r="240">
          <cell r="A240" t="str">
            <v>12410000001January</v>
          </cell>
          <cell r="B240" t="str">
            <v>410000001January</v>
          </cell>
          <cell r="C240" t="str">
            <v>0</v>
          </cell>
          <cell r="D240" t="str">
            <v>1410000001</v>
          </cell>
          <cell r="F240">
            <v>45678</v>
          </cell>
          <cell r="G240" t="str">
            <v>INV 205</v>
          </cell>
          <cell r="H240" t="str">
            <v>INV 205- REGULER</v>
          </cell>
          <cell r="I240">
            <v>410000001</v>
          </cell>
          <cell r="J240" t="str">
            <v>Pendapatan 1</v>
          </cell>
          <cell r="K240">
            <v>0</v>
          </cell>
          <cell r="L240">
            <v>0</v>
          </cell>
          <cell r="M240">
            <v>7846550</v>
          </cell>
        </row>
        <row r="241">
          <cell r="A241" t="str">
            <v>14210012002January</v>
          </cell>
          <cell r="B241" t="str">
            <v>210012002January</v>
          </cell>
          <cell r="C241" t="str">
            <v>0</v>
          </cell>
          <cell r="D241" t="str">
            <v>1210012002</v>
          </cell>
          <cell r="F241">
            <v>45678</v>
          </cell>
          <cell r="G241" t="str">
            <v>INV 205</v>
          </cell>
          <cell r="H241" t="str">
            <v>INV 205- REGULER</v>
          </cell>
          <cell r="I241">
            <v>210012002</v>
          </cell>
          <cell r="J241" t="str">
            <v>Hutang Pajak</v>
          </cell>
          <cell r="K241">
            <v>0</v>
          </cell>
          <cell r="L241">
            <v>0</v>
          </cell>
          <cell r="M241">
            <v>863120</v>
          </cell>
        </row>
        <row r="242">
          <cell r="A242" t="str">
            <v>35130010000January</v>
          </cell>
          <cell r="B242" t="str">
            <v>130010000January</v>
          </cell>
          <cell r="C242" t="str">
            <v>0</v>
          </cell>
          <cell r="D242" t="str">
            <v>1130010000</v>
          </cell>
          <cell r="F242">
            <v>45678</v>
          </cell>
          <cell r="G242" t="str">
            <v>INV 206</v>
          </cell>
          <cell r="H242" t="str">
            <v>INV 206 - SMALL KUBIKASI</v>
          </cell>
          <cell r="I242">
            <v>130010000</v>
          </cell>
          <cell r="J242" t="str">
            <v>Piutang Usaha</v>
          </cell>
          <cell r="K242">
            <v>0</v>
          </cell>
          <cell r="L242">
            <v>17985000</v>
          </cell>
          <cell r="M242">
            <v>0</v>
          </cell>
        </row>
        <row r="243">
          <cell r="A243" t="str">
            <v>13140010000January</v>
          </cell>
          <cell r="B243" t="str">
            <v>140010000January</v>
          </cell>
          <cell r="C243" t="str">
            <v>0</v>
          </cell>
          <cell r="D243" t="str">
            <v>1140010000</v>
          </cell>
          <cell r="F243">
            <v>45678</v>
          </cell>
          <cell r="G243" t="str">
            <v>INV 206</v>
          </cell>
          <cell r="H243" t="str">
            <v>INV 206 - SMALL KUBIKASI</v>
          </cell>
          <cell r="I243">
            <v>140010000</v>
          </cell>
          <cell r="J243" t="str">
            <v>Biaya Dibayar dimuka</v>
          </cell>
          <cell r="K243">
            <v>0</v>
          </cell>
          <cell r="L243">
            <v>330000</v>
          </cell>
          <cell r="M243">
            <v>0</v>
          </cell>
        </row>
        <row r="244">
          <cell r="A244" t="str">
            <v>13410000001January</v>
          </cell>
          <cell r="B244" t="str">
            <v>410000001January</v>
          </cell>
          <cell r="C244" t="str">
            <v>0</v>
          </cell>
          <cell r="D244" t="str">
            <v>1410000001</v>
          </cell>
          <cell r="F244">
            <v>45678</v>
          </cell>
          <cell r="G244" t="str">
            <v>INV 206</v>
          </cell>
          <cell r="H244" t="str">
            <v>INV 206 - SMALL KUBIKASI</v>
          </cell>
          <cell r="I244">
            <v>410000001</v>
          </cell>
          <cell r="J244" t="str">
            <v>Pendapatan 1</v>
          </cell>
          <cell r="K244">
            <v>0</v>
          </cell>
          <cell r="L244">
            <v>0</v>
          </cell>
          <cell r="M244">
            <v>16500000</v>
          </cell>
        </row>
        <row r="245">
          <cell r="A245" t="str">
            <v>15210012002January</v>
          </cell>
          <cell r="B245" t="str">
            <v>210012002January</v>
          </cell>
          <cell r="C245" t="str">
            <v>0</v>
          </cell>
          <cell r="D245" t="str">
            <v>1210012002</v>
          </cell>
          <cell r="F245">
            <v>45678</v>
          </cell>
          <cell r="G245" t="str">
            <v>INV 206</v>
          </cell>
          <cell r="H245" t="str">
            <v>INV 206 - SMALL KUBIKASI</v>
          </cell>
          <cell r="I245">
            <v>210012002</v>
          </cell>
          <cell r="J245" t="str">
            <v>Hutang Pajak</v>
          </cell>
          <cell r="K245">
            <v>0</v>
          </cell>
          <cell r="L245">
            <v>0</v>
          </cell>
          <cell r="M245">
            <v>1815000</v>
          </cell>
        </row>
        <row r="246">
          <cell r="A246" t="str">
            <v>36130010000January</v>
          </cell>
          <cell r="B246" t="str">
            <v>130010000January</v>
          </cell>
          <cell r="C246" t="str">
            <v>0</v>
          </cell>
          <cell r="D246" t="str">
            <v>1130010000</v>
          </cell>
          <cell r="F246">
            <v>45687</v>
          </cell>
          <cell r="G246" t="str">
            <v>INV  193</v>
          </cell>
          <cell r="H246" t="str">
            <v>INV 193 - RETRUN</v>
          </cell>
          <cell r="I246">
            <v>130010000</v>
          </cell>
          <cell r="J246" t="str">
            <v>Piutang Usaha</v>
          </cell>
          <cell r="K246">
            <v>0</v>
          </cell>
          <cell r="L246">
            <v>3837254</v>
          </cell>
          <cell r="M246">
            <v>0</v>
          </cell>
        </row>
        <row r="247">
          <cell r="A247" t="str">
            <v>14140010000January</v>
          </cell>
          <cell r="B247" t="str">
            <v>140010000January</v>
          </cell>
          <cell r="C247" t="str">
            <v>0</v>
          </cell>
          <cell r="D247" t="str">
            <v>1140010000</v>
          </cell>
          <cell r="F247">
            <v>45687</v>
          </cell>
          <cell r="G247" t="str">
            <v>INV 193</v>
          </cell>
          <cell r="H247" t="str">
            <v>INV 193 - RETRUN</v>
          </cell>
          <cell r="I247">
            <v>140010000</v>
          </cell>
          <cell r="J247" t="str">
            <v>Biaya Dibayar dimuka</v>
          </cell>
          <cell r="K247">
            <v>0</v>
          </cell>
          <cell r="L247">
            <v>70408</v>
          </cell>
          <cell r="M247">
            <v>0</v>
          </cell>
        </row>
        <row r="248">
          <cell r="A248" t="str">
            <v>14410000001January</v>
          </cell>
          <cell r="B248" t="str">
            <v>410000001January</v>
          </cell>
          <cell r="C248" t="str">
            <v>0</v>
          </cell>
          <cell r="D248" t="str">
            <v>1410000001</v>
          </cell>
          <cell r="F248">
            <v>45687</v>
          </cell>
          <cell r="G248" t="str">
            <v>INV 193</v>
          </cell>
          <cell r="H248" t="str">
            <v>INV 193 - RETRUN</v>
          </cell>
          <cell r="I248">
            <v>410000001</v>
          </cell>
          <cell r="J248" t="str">
            <v>Pendapatan 1</v>
          </cell>
          <cell r="K248">
            <v>0</v>
          </cell>
          <cell r="L248">
            <v>0</v>
          </cell>
          <cell r="M248">
            <v>3520416</v>
          </cell>
        </row>
        <row r="249">
          <cell r="A249" t="str">
            <v>16210012002January</v>
          </cell>
          <cell r="B249" t="str">
            <v>210012002January</v>
          </cell>
          <cell r="C249" t="str">
            <v>0</v>
          </cell>
          <cell r="D249" t="str">
            <v>1210012002</v>
          </cell>
          <cell r="F249">
            <v>45687</v>
          </cell>
          <cell r="G249" t="str">
            <v>INV 193</v>
          </cell>
          <cell r="H249" t="str">
            <v>INV 193 - RETRUN</v>
          </cell>
          <cell r="I249">
            <v>210012002</v>
          </cell>
          <cell r="J249" t="str">
            <v>Hutang Pajak</v>
          </cell>
          <cell r="K249">
            <v>0</v>
          </cell>
          <cell r="L249">
            <v>0</v>
          </cell>
          <cell r="M249">
            <v>387246</v>
          </cell>
        </row>
        <row r="250">
          <cell r="A250" t="str">
            <v>37130010000January</v>
          </cell>
          <cell r="B250" t="str">
            <v>130010000January</v>
          </cell>
          <cell r="C250" t="str">
            <v>0</v>
          </cell>
          <cell r="D250" t="str">
            <v>1130010000</v>
          </cell>
          <cell r="F250">
            <v>45687</v>
          </cell>
          <cell r="G250" t="str">
            <v>INV 208</v>
          </cell>
          <cell r="H250" t="str">
            <v>INV 208- REGULER</v>
          </cell>
          <cell r="I250">
            <v>130010000</v>
          </cell>
          <cell r="J250" t="str">
            <v>Piutang Usaha</v>
          </cell>
          <cell r="K250">
            <v>0</v>
          </cell>
          <cell r="L250">
            <v>14332038</v>
          </cell>
          <cell r="M250">
            <v>0</v>
          </cell>
        </row>
        <row r="251">
          <cell r="A251" t="str">
            <v>15140010000January</v>
          </cell>
          <cell r="B251" t="str">
            <v>140010000January</v>
          </cell>
          <cell r="C251" t="str">
            <v>0</v>
          </cell>
          <cell r="D251" t="str">
            <v>1140010000</v>
          </cell>
          <cell r="F251">
            <v>45687</v>
          </cell>
          <cell r="G251" t="str">
            <v>INV 208</v>
          </cell>
          <cell r="H251" t="str">
            <v>INV 208- REGULER</v>
          </cell>
          <cell r="I251">
            <v>140010000</v>
          </cell>
          <cell r="J251" t="str">
            <v>Biaya Dibayar dimuka</v>
          </cell>
          <cell r="K251">
            <v>0</v>
          </cell>
          <cell r="L251">
            <v>262973</v>
          </cell>
          <cell r="M251">
            <v>0</v>
          </cell>
        </row>
        <row r="252">
          <cell r="A252" t="str">
            <v>15410000001January</v>
          </cell>
          <cell r="B252" t="str">
            <v>410000001January</v>
          </cell>
          <cell r="C252" t="str">
            <v>0</v>
          </cell>
          <cell r="D252" t="str">
            <v>1410000001</v>
          </cell>
          <cell r="F252">
            <v>45687</v>
          </cell>
          <cell r="G252" t="str">
            <v>INV 208</v>
          </cell>
          <cell r="H252" t="str">
            <v>INV 208- REGULER</v>
          </cell>
          <cell r="I252">
            <v>410000001</v>
          </cell>
          <cell r="J252" t="str">
            <v>Pendapatan 1</v>
          </cell>
          <cell r="K252">
            <v>0</v>
          </cell>
          <cell r="L252">
            <v>0</v>
          </cell>
          <cell r="M252">
            <v>13148659</v>
          </cell>
        </row>
        <row r="253">
          <cell r="A253" t="str">
            <v>17210012002January</v>
          </cell>
          <cell r="B253" t="str">
            <v>210012002January</v>
          </cell>
          <cell r="C253" t="str">
            <v>0</v>
          </cell>
          <cell r="D253" t="str">
            <v>1210012002</v>
          </cell>
          <cell r="F253">
            <v>45687</v>
          </cell>
          <cell r="G253" t="str">
            <v>INV 208</v>
          </cell>
          <cell r="H253" t="str">
            <v>INV 208- REGULER</v>
          </cell>
          <cell r="I253">
            <v>210012002</v>
          </cell>
          <cell r="J253" t="str">
            <v>Hutang Pajak</v>
          </cell>
          <cell r="K253">
            <v>0</v>
          </cell>
          <cell r="L253">
            <v>0</v>
          </cell>
          <cell r="M253">
            <v>1446352</v>
          </cell>
        </row>
        <row r="254">
          <cell r="A254" t="str">
            <v>38130010000January</v>
          </cell>
          <cell r="B254" t="str">
            <v>130010000January</v>
          </cell>
          <cell r="C254" t="str">
            <v>0</v>
          </cell>
          <cell r="D254" t="str">
            <v>1130010000</v>
          </cell>
          <cell r="F254">
            <v>45687</v>
          </cell>
          <cell r="G254" t="str">
            <v>INV 209</v>
          </cell>
          <cell r="H254" t="str">
            <v>INV 209 - SMALL KUBIKASI</v>
          </cell>
          <cell r="I254">
            <v>130010000</v>
          </cell>
          <cell r="J254" t="str">
            <v>Piutang Usaha</v>
          </cell>
          <cell r="K254">
            <v>0</v>
          </cell>
          <cell r="L254">
            <v>13080000</v>
          </cell>
          <cell r="M254">
            <v>0</v>
          </cell>
        </row>
        <row r="255">
          <cell r="A255" t="str">
            <v>16140010000January</v>
          </cell>
          <cell r="B255" t="str">
            <v>140010000January</v>
          </cell>
          <cell r="C255" t="str">
            <v>0</v>
          </cell>
          <cell r="D255" t="str">
            <v>1140010000</v>
          </cell>
          <cell r="F255">
            <v>45687</v>
          </cell>
          <cell r="G255" t="str">
            <v>INV 209</v>
          </cell>
          <cell r="H255" t="str">
            <v>INV 209 - SMALL KUBIKASI</v>
          </cell>
          <cell r="I255">
            <v>140010000</v>
          </cell>
          <cell r="J255" t="str">
            <v>Biaya Dibayar dimuka</v>
          </cell>
          <cell r="K255">
            <v>0</v>
          </cell>
          <cell r="L255">
            <v>240000</v>
          </cell>
          <cell r="M255">
            <v>0</v>
          </cell>
        </row>
        <row r="256">
          <cell r="A256" t="str">
            <v>16410000001January</v>
          </cell>
          <cell r="B256" t="str">
            <v>410000001January</v>
          </cell>
          <cell r="C256" t="str">
            <v>0</v>
          </cell>
          <cell r="D256" t="str">
            <v>1410000001</v>
          </cell>
          <cell r="F256">
            <v>45687</v>
          </cell>
          <cell r="G256" t="str">
            <v>INV 209</v>
          </cell>
          <cell r="H256" t="str">
            <v>INV 209 - SMALL KUBIKASI</v>
          </cell>
          <cell r="I256">
            <v>410000001</v>
          </cell>
          <cell r="J256" t="str">
            <v>Pendapatan 1</v>
          </cell>
          <cell r="K256">
            <v>0</v>
          </cell>
          <cell r="L256">
            <v>0</v>
          </cell>
          <cell r="M256">
            <v>12000000</v>
          </cell>
        </row>
        <row r="257">
          <cell r="A257" t="str">
            <v>18210012002January</v>
          </cell>
          <cell r="B257" t="str">
            <v>210012002January</v>
          </cell>
          <cell r="C257" t="str">
            <v>0</v>
          </cell>
          <cell r="D257" t="str">
            <v>1210012002</v>
          </cell>
          <cell r="F257">
            <v>45687</v>
          </cell>
          <cell r="G257" t="str">
            <v>INV 209</v>
          </cell>
          <cell r="H257" t="str">
            <v>INV 209 - SMALL KUBIKASI</v>
          </cell>
          <cell r="I257">
            <v>210012002</v>
          </cell>
          <cell r="J257" t="str">
            <v>Hutang Pajak</v>
          </cell>
          <cell r="K257">
            <v>0</v>
          </cell>
          <cell r="L257">
            <v>0</v>
          </cell>
          <cell r="M257">
            <v>1320000</v>
          </cell>
        </row>
        <row r="258">
          <cell r="A258" t="str">
            <v>00</v>
          </cell>
          <cell r="B258" t="str">
            <v>0</v>
          </cell>
          <cell r="C258" t="str">
            <v>0</v>
          </cell>
          <cell r="D258" t="str">
            <v>1</v>
          </cell>
          <cell r="F258">
            <v>0</v>
          </cell>
          <cell r="G258">
            <v>0</v>
          </cell>
          <cell r="H258">
            <v>0</v>
          </cell>
          <cell r="I258">
            <v>0</v>
          </cell>
          <cell r="J258" t="str">
            <v>-</v>
          </cell>
          <cell r="K258">
            <v>0</v>
          </cell>
          <cell r="L258">
            <v>0</v>
          </cell>
          <cell r="M258">
            <v>0</v>
          </cell>
        </row>
        <row r="259">
          <cell r="A259" t="str">
            <v>00</v>
          </cell>
          <cell r="B259" t="str">
            <v>0</v>
          </cell>
          <cell r="C259" t="str">
            <v>0</v>
          </cell>
          <cell r="D259" t="str">
            <v>1</v>
          </cell>
          <cell r="F259">
            <v>0</v>
          </cell>
          <cell r="G259">
            <v>0</v>
          </cell>
          <cell r="H259" t="str">
            <v/>
          </cell>
          <cell r="I259">
            <v>0</v>
          </cell>
          <cell r="J259" t="str">
            <v>-</v>
          </cell>
          <cell r="K259">
            <v>0</v>
          </cell>
          <cell r="L259">
            <v>0</v>
          </cell>
          <cell r="M259">
            <v>0</v>
          </cell>
        </row>
        <row r="260">
          <cell r="A260" t="str">
            <v>00</v>
          </cell>
          <cell r="B260" t="str">
            <v>0</v>
          </cell>
          <cell r="C260" t="str">
            <v>0</v>
          </cell>
          <cell r="D260" t="str">
            <v>1</v>
          </cell>
          <cell r="F260">
            <v>0</v>
          </cell>
          <cell r="G260">
            <v>0</v>
          </cell>
          <cell r="H260">
            <v>0</v>
          </cell>
          <cell r="I260">
            <v>0</v>
          </cell>
          <cell r="J260" t="str">
            <v>-</v>
          </cell>
          <cell r="K260">
            <v>0</v>
          </cell>
          <cell r="L260">
            <v>0</v>
          </cell>
          <cell r="M260">
            <v>0</v>
          </cell>
        </row>
        <row r="261">
          <cell r="A261" t="str">
            <v>00</v>
          </cell>
          <cell r="B261" t="str">
            <v>0</v>
          </cell>
          <cell r="C261" t="str">
            <v>0</v>
          </cell>
          <cell r="D261" t="str">
            <v>1</v>
          </cell>
          <cell r="F261">
            <v>0</v>
          </cell>
          <cell r="G261">
            <v>0</v>
          </cell>
          <cell r="H261">
            <v>0</v>
          </cell>
          <cell r="I261">
            <v>0</v>
          </cell>
          <cell r="J261" t="str">
            <v>-</v>
          </cell>
          <cell r="K261">
            <v>0</v>
          </cell>
          <cell r="L261">
            <v>0</v>
          </cell>
          <cell r="M261">
            <v>0</v>
          </cell>
        </row>
        <row r="262">
          <cell r="A262" t="str">
            <v>1500000001January</v>
          </cell>
          <cell r="B262" t="str">
            <v>500000001January</v>
          </cell>
          <cell r="C262" t="str">
            <v>0</v>
          </cell>
          <cell r="D262" t="str">
            <v>1500000001</v>
          </cell>
          <cell r="F262">
            <v>45659</v>
          </cell>
          <cell r="G262" t="str">
            <v>INV 345</v>
          </cell>
          <cell r="H262" t="str">
            <v>INV CPJ 345</v>
          </cell>
          <cell r="I262">
            <v>500000001</v>
          </cell>
          <cell r="J262" t="str">
            <v>Biaya Vendor - Logistik</v>
          </cell>
          <cell r="K262">
            <v>0</v>
          </cell>
          <cell r="L262">
            <v>8290529</v>
          </cell>
          <cell r="M262">
            <v>0</v>
          </cell>
        </row>
        <row r="263">
          <cell r="A263" t="str">
            <v>28210010000January</v>
          </cell>
          <cell r="B263" t="str">
            <v>210010000January</v>
          </cell>
          <cell r="C263" t="str">
            <v>28Log-01</v>
          </cell>
          <cell r="D263" t="str">
            <v>1210010000</v>
          </cell>
          <cell r="F263">
            <v>45659</v>
          </cell>
          <cell r="G263" t="str">
            <v>INV 345</v>
          </cell>
          <cell r="H263" t="str">
            <v>INV CPJ 345</v>
          </cell>
          <cell r="I263">
            <v>210010000</v>
          </cell>
          <cell r="J263" t="str">
            <v>Hutang Usaha</v>
          </cell>
          <cell r="K263" t="str">
            <v>Log-01</v>
          </cell>
          <cell r="L263">
            <v>0</v>
          </cell>
          <cell r="M263">
            <v>8290529</v>
          </cell>
        </row>
        <row r="264">
          <cell r="A264" t="str">
            <v>2500000001January</v>
          </cell>
          <cell r="B264" t="str">
            <v>500000001January</v>
          </cell>
          <cell r="C264" t="str">
            <v>0</v>
          </cell>
          <cell r="D264" t="str">
            <v>1500000001</v>
          </cell>
          <cell r="F264">
            <v>45660</v>
          </cell>
          <cell r="G264" t="str">
            <v>INV 346</v>
          </cell>
          <cell r="H264" t="str">
            <v>INV CPJ 346</v>
          </cell>
          <cell r="I264">
            <v>500000001</v>
          </cell>
          <cell r="J264" t="str">
            <v>Biaya Vendor - Logistik</v>
          </cell>
          <cell r="K264">
            <v>0</v>
          </cell>
          <cell r="L264">
            <v>4350000</v>
          </cell>
          <cell r="M264">
            <v>0</v>
          </cell>
        </row>
        <row r="265">
          <cell r="A265" t="str">
            <v>29210010000January</v>
          </cell>
          <cell r="B265" t="str">
            <v>210010000January</v>
          </cell>
          <cell r="C265" t="str">
            <v>29Log-01</v>
          </cell>
          <cell r="D265" t="str">
            <v>1210010000</v>
          </cell>
          <cell r="F265">
            <v>45660</v>
          </cell>
          <cell r="G265" t="str">
            <v>INV 346</v>
          </cell>
          <cell r="H265" t="str">
            <v>INV CPJ 346</v>
          </cell>
          <cell r="I265">
            <v>210010000</v>
          </cell>
          <cell r="J265" t="str">
            <v>Hutang Usaha</v>
          </cell>
          <cell r="K265" t="str">
            <v>Log-01</v>
          </cell>
          <cell r="L265">
            <v>0</v>
          </cell>
          <cell r="M265">
            <v>4350000</v>
          </cell>
        </row>
        <row r="266">
          <cell r="A266" t="str">
            <v>3500000001January</v>
          </cell>
          <cell r="B266" t="str">
            <v>500000001January</v>
          </cell>
          <cell r="C266" t="str">
            <v>0</v>
          </cell>
          <cell r="D266" t="str">
            <v>1500000001</v>
          </cell>
          <cell r="F266">
            <v>45661</v>
          </cell>
          <cell r="G266" t="str">
            <v>INV 347</v>
          </cell>
          <cell r="H266" t="str">
            <v>INV CPJ 347</v>
          </cell>
          <cell r="I266">
            <v>500000001</v>
          </cell>
          <cell r="J266" t="str">
            <v>Biaya Vendor - Logistik</v>
          </cell>
          <cell r="K266">
            <v>0</v>
          </cell>
          <cell r="L266">
            <v>14600000</v>
          </cell>
          <cell r="M266">
            <v>0</v>
          </cell>
        </row>
        <row r="267">
          <cell r="A267" t="str">
            <v>30210010000January</v>
          </cell>
          <cell r="B267" t="str">
            <v>210010000January</v>
          </cell>
          <cell r="C267" t="str">
            <v>30Log-01</v>
          </cell>
          <cell r="D267" t="str">
            <v>1210010000</v>
          </cell>
          <cell r="F267">
            <v>45661</v>
          </cell>
          <cell r="G267" t="str">
            <v>INV 347</v>
          </cell>
          <cell r="H267" t="str">
            <v>INV CPJ 347</v>
          </cell>
          <cell r="I267">
            <v>210010000</v>
          </cell>
          <cell r="J267" t="str">
            <v>Hutang Usaha</v>
          </cell>
          <cell r="K267" t="str">
            <v>Log-01</v>
          </cell>
          <cell r="L267">
            <v>0</v>
          </cell>
          <cell r="M267">
            <v>14600000</v>
          </cell>
        </row>
        <row r="268">
          <cell r="A268" t="str">
            <v>4500000001January</v>
          </cell>
          <cell r="B268" t="str">
            <v>500000001January</v>
          </cell>
          <cell r="C268" t="str">
            <v>0</v>
          </cell>
          <cell r="D268" t="str">
            <v>1500000001</v>
          </cell>
          <cell r="F268">
            <v>45662</v>
          </cell>
          <cell r="G268" t="str">
            <v>INV 348</v>
          </cell>
          <cell r="H268" t="str">
            <v>INV CPJ 348</v>
          </cell>
          <cell r="I268">
            <v>500000001</v>
          </cell>
          <cell r="J268" t="str">
            <v>Biaya Vendor - Logistik</v>
          </cell>
          <cell r="K268">
            <v>0</v>
          </cell>
          <cell r="L268">
            <v>6127367</v>
          </cell>
          <cell r="M268">
            <v>0</v>
          </cell>
        </row>
        <row r="269">
          <cell r="A269" t="str">
            <v>31210010000January</v>
          </cell>
          <cell r="B269" t="str">
            <v>210010000January</v>
          </cell>
          <cell r="C269" t="str">
            <v>31Log-01</v>
          </cell>
          <cell r="D269" t="str">
            <v>1210010000</v>
          </cell>
          <cell r="F269">
            <v>45662</v>
          </cell>
          <cell r="G269" t="str">
            <v>INV 348</v>
          </cell>
          <cell r="H269" t="str">
            <v>INV CPJ 348</v>
          </cell>
          <cell r="I269">
            <v>210010000</v>
          </cell>
          <cell r="J269" t="str">
            <v>Hutang Usaha</v>
          </cell>
          <cell r="K269" t="str">
            <v>Log-01</v>
          </cell>
          <cell r="L269">
            <v>0</v>
          </cell>
          <cell r="M269">
            <v>6127367</v>
          </cell>
        </row>
        <row r="270">
          <cell r="A270" t="str">
            <v>5500000001January</v>
          </cell>
          <cell r="B270" t="str">
            <v>500000001January</v>
          </cell>
          <cell r="C270" t="str">
            <v>0</v>
          </cell>
          <cell r="D270" t="str">
            <v>1500000001</v>
          </cell>
          <cell r="F270">
            <v>45663</v>
          </cell>
          <cell r="G270" t="str">
            <v>INV 349</v>
          </cell>
          <cell r="H270" t="str">
            <v>INV CPJ 349</v>
          </cell>
          <cell r="I270">
            <v>500000001</v>
          </cell>
          <cell r="J270" t="str">
            <v>Biaya Vendor - Logistik</v>
          </cell>
          <cell r="K270">
            <v>0</v>
          </cell>
          <cell r="L270">
            <v>29200000</v>
          </cell>
          <cell r="M270">
            <v>0</v>
          </cell>
        </row>
        <row r="271">
          <cell r="A271" t="str">
            <v>32210010000January</v>
          </cell>
          <cell r="B271" t="str">
            <v>210010000January</v>
          </cell>
          <cell r="C271" t="str">
            <v>32Log-01</v>
          </cell>
          <cell r="D271" t="str">
            <v>1210010000</v>
          </cell>
          <cell r="F271">
            <v>45663</v>
          </cell>
          <cell r="G271" t="str">
            <v>INV 349</v>
          </cell>
          <cell r="H271" t="str">
            <v>INV CPJ 349</v>
          </cell>
          <cell r="I271">
            <v>210010000</v>
          </cell>
          <cell r="J271" t="str">
            <v>Hutang Usaha</v>
          </cell>
          <cell r="K271" t="str">
            <v>Log-01</v>
          </cell>
          <cell r="L271">
            <v>0</v>
          </cell>
          <cell r="M271">
            <v>29200000</v>
          </cell>
        </row>
        <row r="272">
          <cell r="A272" t="str">
            <v>6500000001January</v>
          </cell>
          <cell r="B272" t="str">
            <v>500000001January</v>
          </cell>
          <cell r="C272" t="str">
            <v>0</v>
          </cell>
          <cell r="D272" t="str">
            <v>1500000001</v>
          </cell>
          <cell r="F272">
            <v>45664</v>
          </cell>
          <cell r="G272" t="str">
            <v>INV 350</v>
          </cell>
          <cell r="H272" t="str">
            <v>INV CPJ 350</v>
          </cell>
          <cell r="I272">
            <v>500000001</v>
          </cell>
          <cell r="J272" t="str">
            <v>Biaya Vendor - Logistik</v>
          </cell>
          <cell r="K272">
            <v>0</v>
          </cell>
          <cell r="L272">
            <v>9668242</v>
          </cell>
          <cell r="M272">
            <v>0</v>
          </cell>
        </row>
        <row r="273">
          <cell r="A273" t="str">
            <v>33210010000January</v>
          </cell>
          <cell r="B273" t="str">
            <v>210010000January</v>
          </cell>
          <cell r="C273" t="str">
            <v>33Log-01</v>
          </cell>
          <cell r="D273" t="str">
            <v>1210010000</v>
          </cell>
          <cell r="F273">
            <v>45664</v>
          </cell>
          <cell r="G273" t="str">
            <v>INV 350</v>
          </cell>
          <cell r="H273" t="str">
            <v>INV CPJ 350</v>
          </cell>
          <cell r="I273">
            <v>210010000</v>
          </cell>
          <cell r="J273" t="str">
            <v>Hutang Usaha</v>
          </cell>
          <cell r="K273" t="str">
            <v>Log-01</v>
          </cell>
          <cell r="L273">
            <v>0</v>
          </cell>
          <cell r="M273">
            <v>9668242</v>
          </cell>
        </row>
        <row r="274">
          <cell r="A274" t="str">
            <v>7500000001January</v>
          </cell>
          <cell r="B274" t="str">
            <v>500000001January</v>
          </cell>
          <cell r="C274" t="str">
            <v>0</v>
          </cell>
          <cell r="D274" t="str">
            <v>1500000001</v>
          </cell>
          <cell r="F274">
            <v>45665</v>
          </cell>
          <cell r="G274" t="str">
            <v>INV 351</v>
          </cell>
          <cell r="H274" t="str">
            <v>INV CPJ 351</v>
          </cell>
          <cell r="I274">
            <v>500000001</v>
          </cell>
          <cell r="J274" t="str">
            <v>Biaya Vendor - Logistik</v>
          </cell>
          <cell r="K274">
            <v>0</v>
          </cell>
          <cell r="L274">
            <v>4773796</v>
          </cell>
          <cell r="M274">
            <v>0</v>
          </cell>
        </row>
        <row r="275">
          <cell r="A275" t="str">
            <v>34210010000January</v>
          </cell>
          <cell r="B275" t="str">
            <v>210010000January</v>
          </cell>
          <cell r="C275" t="str">
            <v>34Log-01</v>
          </cell>
          <cell r="D275" t="str">
            <v>1210010000</v>
          </cell>
          <cell r="F275">
            <v>45665</v>
          </cell>
          <cell r="G275" t="str">
            <v>INV 351</v>
          </cell>
          <cell r="H275" t="str">
            <v>INV CPJ 351</v>
          </cell>
          <cell r="I275">
            <v>210010000</v>
          </cell>
          <cell r="J275" t="str">
            <v>Hutang Usaha</v>
          </cell>
          <cell r="K275" t="str">
            <v>Log-01</v>
          </cell>
          <cell r="L275">
            <v>0</v>
          </cell>
          <cell r="M275">
            <v>4773796</v>
          </cell>
        </row>
        <row r="276">
          <cell r="A276" t="str">
            <v>8500000001January</v>
          </cell>
          <cell r="B276" t="str">
            <v>500000001January</v>
          </cell>
          <cell r="C276" t="str">
            <v>0</v>
          </cell>
          <cell r="D276" t="str">
            <v>1500000001</v>
          </cell>
          <cell r="F276">
            <v>45666</v>
          </cell>
          <cell r="G276" t="str">
            <v>INV 352</v>
          </cell>
          <cell r="H276" t="str">
            <v>INV CPJ 352</v>
          </cell>
          <cell r="I276">
            <v>500000001</v>
          </cell>
          <cell r="J276" t="str">
            <v>Biaya Vendor - Logistik</v>
          </cell>
          <cell r="K276">
            <v>0</v>
          </cell>
          <cell r="L276">
            <v>3625000</v>
          </cell>
          <cell r="M276">
            <v>0</v>
          </cell>
        </row>
        <row r="277">
          <cell r="A277" t="str">
            <v>35210010000January</v>
          </cell>
          <cell r="B277" t="str">
            <v>210010000January</v>
          </cell>
          <cell r="C277" t="str">
            <v>35Log-01</v>
          </cell>
          <cell r="D277" t="str">
            <v>1210010000</v>
          </cell>
          <cell r="F277">
            <v>45666</v>
          </cell>
          <cell r="G277" t="str">
            <v>INV 352</v>
          </cell>
          <cell r="H277" t="str">
            <v>INV CPJ 352</v>
          </cell>
          <cell r="I277">
            <v>210010000</v>
          </cell>
          <cell r="J277" t="str">
            <v>Hutang Usaha</v>
          </cell>
          <cell r="K277" t="str">
            <v>Log-01</v>
          </cell>
          <cell r="L277">
            <v>0</v>
          </cell>
          <cell r="M277">
            <v>3625000</v>
          </cell>
        </row>
        <row r="278">
          <cell r="A278" t="str">
            <v>9500000001January</v>
          </cell>
          <cell r="B278" t="str">
            <v>500000001January</v>
          </cell>
          <cell r="C278" t="str">
            <v>0</v>
          </cell>
          <cell r="D278" t="str">
            <v>1500000001</v>
          </cell>
          <cell r="F278">
            <v>45667</v>
          </cell>
          <cell r="G278" t="str">
            <v>INV 353</v>
          </cell>
          <cell r="H278" t="str">
            <v>INV CPJ 353</v>
          </cell>
          <cell r="I278">
            <v>500000001</v>
          </cell>
          <cell r="J278" t="str">
            <v>Biaya Vendor - Logistik</v>
          </cell>
          <cell r="K278">
            <v>0</v>
          </cell>
          <cell r="L278">
            <v>14600000</v>
          </cell>
          <cell r="M278">
            <v>0</v>
          </cell>
        </row>
        <row r="279">
          <cell r="A279" t="str">
            <v>36210010000January</v>
          </cell>
          <cell r="B279" t="str">
            <v>210010000January</v>
          </cell>
          <cell r="C279" t="str">
            <v>36Log-01</v>
          </cell>
          <cell r="D279" t="str">
            <v>1210010000</v>
          </cell>
          <cell r="F279">
            <v>45667</v>
          </cell>
          <cell r="G279" t="str">
            <v>INV 353</v>
          </cell>
          <cell r="H279" t="str">
            <v>INV CPJ 353</v>
          </cell>
          <cell r="I279">
            <v>210010000</v>
          </cell>
          <cell r="J279" t="str">
            <v>Hutang Usaha</v>
          </cell>
          <cell r="K279" t="str">
            <v>Log-01</v>
          </cell>
          <cell r="L279">
            <v>0</v>
          </cell>
          <cell r="M279">
            <v>14600000</v>
          </cell>
        </row>
        <row r="280">
          <cell r="A280" t="str">
            <v>10500000001January</v>
          </cell>
          <cell r="B280" t="str">
            <v>500000001January</v>
          </cell>
          <cell r="C280" t="str">
            <v>0</v>
          </cell>
          <cell r="D280" t="str">
            <v>1500000001</v>
          </cell>
          <cell r="F280">
            <v>45668</v>
          </cell>
          <cell r="G280" t="str">
            <v>INV 354</v>
          </cell>
          <cell r="H280" t="str">
            <v>INV CPJ 354</v>
          </cell>
          <cell r="I280">
            <v>500000001</v>
          </cell>
          <cell r="J280" t="str">
            <v>Biaya Vendor - Logistik</v>
          </cell>
          <cell r="K280">
            <v>0</v>
          </cell>
          <cell r="L280">
            <v>14600000</v>
          </cell>
          <cell r="M280">
            <v>0</v>
          </cell>
        </row>
        <row r="281">
          <cell r="A281" t="str">
            <v>37210010000January</v>
          </cell>
          <cell r="B281" t="str">
            <v>210010000January</v>
          </cell>
          <cell r="C281" t="str">
            <v>37Log-01</v>
          </cell>
          <cell r="D281" t="str">
            <v>1210010000</v>
          </cell>
          <cell r="F281">
            <v>45668</v>
          </cell>
          <cell r="G281" t="str">
            <v>INV 354</v>
          </cell>
          <cell r="H281" t="str">
            <v>INV CPJ 354</v>
          </cell>
          <cell r="I281">
            <v>210010000</v>
          </cell>
          <cell r="J281" t="str">
            <v>Hutang Usaha</v>
          </cell>
          <cell r="K281" t="str">
            <v>Log-01</v>
          </cell>
          <cell r="L281">
            <v>0</v>
          </cell>
          <cell r="M281">
            <v>14600000</v>
          </cell>
        </row>
        <row r="282">
          <cell r="A282" t="str">
            <v>11500000001January</v>
          </cell>
          <cell r="B282" t="str">
            <v>500000001January</v>
          </cell>
          <cell r="C282" t="str">
            <v>0</v>
          </cell>
          <cell r="D282" t="str">
            <v>1500000001</v>
          </cell>
          <cell r="F282">
            <v>45671</v>
          </cell>
          <cell r="G282" t="str">
            <v>INV 355</v>
          </cell>
          <cell r="H282" t="str">
            <v>INV CPJ 355</v>
          </cell>
          <cell r="I282">
            <v>500000001</v>
          </cell>
          <cell r="J282" t="str">
            <v>Biaya Vendor - Logistik</v>
          </cell>
          <cell r="K282">
            <v>0</v>
          </cell>
          <cell r="L282">
            <v>4569577</v>
          </cell>
          <cell r="M282">
            <v>0</v>
          </cell>
        </row>
        <row r="283">
          <cell r="A283" t="str">
            <v>38210010000January</v>
          </cell>
          <cell r="B283" t="str">
            <v>210010000January</v>
          </cell>
          <cell r="C283" t="str">
            <v>38Log-01</v>
          </cell>
          <cell r="D283" t="str">
            <v>1210010000</v>
          </cell>
          <cell r="F283">
            <v>45671</v>
          </cell>
          <cell r="G283" t="str">
            <v>INV 355</v>
          </cell>
          <cell r="H283" t="str">
            <v>INV CPJ 355</v>
          </cell>
          <cell r="I283">
            <v>210010000</v>
          </cell>
          <cell r="J283" t="str">
            <v>Hutang Usaha</v>
          </cell>
          <cell r="K283" t="str">
            <v>Log-01</v>
          </cell>
          <cell r="L283">
            <v>0</v>
          </cell>
          <cell r="M283">
            <v>4569577</v>
          </cell>
        </row>
        <row r="284">
          <cell r="A284" t="str">
            <v>12500000001January</v>
          </cell>
          <cell r="B284" t="str">
            <v>500000001January</v>
          </cell>
          <cell r="C284" t="str">
            <v>0</v>
          </cell>
          <cell r="D284" t="str">
            <v>1500000001</v>
          </cell>
          <cell r="F284">
            <v>45673</v>
          </cell>
          <cell r="G284" t="str">
            <v>INV 356</v>
          </cell>
          <cell r="H284" t="str">
            <v>INV CPJ 356</v>
          </cell>
          <cell r="I284">
            <v>500000001</v>
          </cell>
          <cell r="J284" t="str">
            <v>Biaya Vendor - Logistik</v>
          </cell>
          <cell r="K284">
            <v>0</v>
          </cell>
          <cell r="L284">
            <v>3625000</v>
          </cell>
          <cell r="M284">
            <v>0</v>
          </cell>
        </row>
        <row r="285">
          <cell r="A285" t="str">
            <v>39210010000January</v>
          </cell>
          <cell r="B285" t="str">
            <v>210010000January</v>
          </cell>
          <cell r="C285" t="str">
            <v>39Log-01</v>
          </cell>
          <cell r="D285" t="str">
            <v>1210010000</v>
          </cell>
          <cell r="F285">
            <v>45673</v>
          </cell>
          <cell r="G285" t="str">
            <v>INV 356</v>
          </cell>
          <cell r="H285" t="str">
            <v>INV CPJ 356</v>
          </cell>
          <cell r="I285">
            <v>210010000</v>
          </cell>
          <cell r="J285" t="str">
            <v>Hutang Usaha</v>
          </cell>
          <cell r="K285" t="str">
            <v>Log-01</v>
          </cell>
          <cell r="L285">
            <v>0</v>
          </cell>
          <cell r="M285">
            <v>3625000</v>
          </cell>
        </row>
        <row r="286">
          <cell r="A286" t="str">
            <v>13500000001January</v>
          </cell>
          <cell r="B286" t="str">
            <v>500000001January</v>
          </cell>
          <cell r="C286" t="str">
            <v>0</v>
          </cell>
          <cell r="D286" t="str">
            <v>1500000001</v>
          </cell>
          <cell r="F286">
            <v>45674</v>
          </cell>
          <cell r="G286" t="str">
            <v>INV 357</v>
          </cell>
          <cell r="H286" t="str">
            <v>INV CPJ 357</v>
          </cell>
          <cell r="I286">
            <v>500000001</v>
          </cell>
          <cell r="J286" t="str">
            <v>Biaya Vendor - Logistik</v>
          </cell>
          <cell r="K286">
            <v>0</v>
          </cell>
          <cell r="L286">
            <v>14600000</v>
          </cell>
          <cell r="M286">
            <v>0</v>
          </cell>
        </row>
        <row r="287">
          <cell r="A287" t="str">
            <v>40210010000January</v>
          </cell>
          <cell r="B287" t="str">
            <v>210010000January</v>
          </cell>
          <cell r="C287" t="str">
            <v>40Log-01</v>
          </cell>
          <cell r="D287" t="str">
            <v>1210010000</v>
          </cell>
          <cell r="F287">
            <v>45674</v>
          </cell>
          <cell r="G287" t="str">
            <v>INV 357</v>
          </cell>
          <cell r="H287" t="str">
            <v>INV CPJ 357</v>
          </cell>
          <cell r="I287">
            <v>210010000</v>
          </cell>
          <cell r="J287" t="str">
            <v>Hutang Usaha</v>
          </cell>
          <cell r="K287" t="str">
            <v>Log-01</v>
          </cell>
          <cell r="L287">
            <v>0</v>
          </cell>
          <cell r="M287">
            <v>14600000</v>
          </cell>
        </row>
        <row r="288">
          <cell r="A288" t="str">
            <v>14500000001January</v>
          </cell>
          <cell r="B288" t="str">
            <v>500000001January</v>
          </cell>
          <cell r="C288" t="str">
            <v>0</v>
          </cell>
          <cell r="D288" t="str">
            <v>1500000001</v>
          </cell>
          <cell r="F288">
            <v>45675</v>
          </cell>
          <cell r="G288" t="str">
            <v>INV 358</v>
          </cell>
          <cell r="H288" t="str">
            <v>INV CPJ 358</v>
          </cell>
          <cell r="I288">
            <v>500000001</v>
          </cell>
          <cell r="J288" t="str">
            <v>Biaya Vendor - Logistik</v>
          </cell>
          <cell r="K288">
            <v>0</v>
          </cell>
          <cell r="L288">
            <v>4834508</v>
          </cell>
          <cell r="M288">
            <v>0</v>
          </cell>
        </row>
        <row r="289">
          <cell r="A289" t="str">
            <v>41210010000January</v>
          </cell>
          <cell r="B289" t="str">
            <v>210010000January</v>
          </cell>
          <cell r="C289" t="str">
            <v>41Log-01</v>
          </cell>
          <cell r="D289" t="str">
            <v>1210010000</v>
          </cell>
          <cell r="F289">
            <v>45675</v>
          </cell>
          <cell r="G289" t="str">
            <v>INV 358</v>
          </cell>
          <cell r="H289" t="str">
            <v>INV CPJ 358</v>
          </cell>
          <cell r="I289">
            <v>210010000</v>
          </cell>
          <cell r="J289" t="str">
            <v>Hutang Usaha</v>
          </cell>
          <cell r="K289" t="str">
            <v>Log-01</v>
          </cell>
          <cell r="L289">
            <v>0</v>
          </cell>
          <cell r="M289">
            <v>4834508</v>
          </cell>
        </row>
        <row r="290">
          <cell r="A290" t="str">
            <v>15500000001January</v>
          </cell>
          <cell r="B290" t="str">
            <v>500000001January</v>
          </cell>
          <cell r="C290" t="str">
            <v>0</v>
          </cell>
          <cell r="D290" t="str">
            <v>1500000001</v>
          </cell>
          <cell r="F290">
            <v>45676</v>
          </cell>
          <cell r="G290" t="str">
            <v>INV 359</v>
          </cell>
          <cell r="H290" t="str">
            <v>INV CPJ 359</v>
          </cell>
          <cell r="I290">
            <v>500000001</v>
          </cell>
          <cell r="J290" t="str">
            <v>Biaya Vendor - Logistik</v>
          </cell>
          <cell r="K290">
            <v>0</v>
          </cell>
          <cell r="L290">
            <v>7128126</v>
          </cell>
          <cell r="M290">
            <v>0</v>
          </cell>
        </row>
        <row r="291">
          <cell r="A291" t="str">
            <v>42210010000January</v>
          </cell>
          <cell r="B291" t="str">
            <v>210010000January</v>
          </cell>
          <cell r="C291" t="str">
            <v>42Log-01</v>
          </cell>
          <cell r="D291" t="str">
            <v>1210010000</v>
          </cell>
          <cell r="F291">
            <v>45676</v>
          </cell>
          <cell r="G291" t="str">
            <v>INV 359</v>
          </cell>
          <cell r="H291" t="str">
            <v>INV CPJ 359</v>
          </cell>
          <cell r="I291">
            <v>210010000</v>
          </cell>
          <cell r="J291" t="str">
            <v>Hutang Usaha</v>
          </cell>
          <cell r="K291" t="str">
            <v>Log-01</v>
          </cell>
          <cell r="L291">
            <v>0</v>
          </cell>
          <cell r="M291">
            <v>7128126</v>
          </cell>
        </row>
        <row r="292">
          <cell r="A292" t="str">
            <v>16500000001January</v>
          </cell>
          <cell r="B292" t="str">
            <v>500000001January</v>
          </cell>
          <cell r="C292" t="str">
            <v>0</v>
          </cell>
          <cell r="D292" t="str">
            <v>1500000001</v>
          </cell>
          <cell r="F292">
            <v>45677</v>
          </cell>
          <cell r="G292" t="str">
            <v>INV 360</v>
          </cell>
          <cell r="H292" t="str">
            <v>INV CPJ 360</v>
          </cell>
          <cell r="I292">
            <v>500000001</v>
          </cell>
          <cell r="J292" t="str">
            <v>Biaya Vendor - Logistik</v>
          </cell>
          <cell r="K292">
            <v>0</v>
          </cell>
          <cell r="L292">
            <v>5800000</v>
          </cell>
          <cell r="M292">
            <v>0</v>
          </cell>
        </row>
        <row r="293">
          <cell r="A293" t="str">
            <v>43210010000January</v>
          </cell>
          <cell r="B293" t="str">
            <v>210010000January</v>
          </cell>
          <cell r="C293" t="str">
            <v>43Log-01</v>
          </cell>
          <cell r="D293" t="str">
            <v>1210010000</v>
          </cell>
          <cell r="F293">
            <v>45677</v>
          </cell>
          <cell r="G293" t="str">
            <v>INV 360</v>
          </cell>
          <cell r="H293" t="str">
            <v>INV CPJ 360</v>
          </cell>
          <cell r="I293">
            <v>210010000</v>
          </cell>
          <cell r="J293" t="str">
            <v>Hutang Usaha</v>
          </cell>
          <cell r="K293" t="str">
            <v>Log-01</v>
          </cell>
          <cell r="L293">
            <v>0</v>
          </cell>
          <cell r="M293">
            <v>5800000</v>
          </cell>
        </row>
        <row r="294">
          <cell r="A294" t="str">
            <v>17500000001January</v>
          </cell>
          <cell r="B294" t="str">
            <v>500000001January</v>
          </cell>
          <cell r="C294" t="str">
            <v>0</v>
          </cell>
          <cell r="D294" t="str">
            <v>1500000001</v>
          </cell>
          <cell r="F294">
            <v>45677</v>
          </cell>
          <cell r="G294" t="str">
            <v>INV 361</v>
          </cell>
          <cell r="H294" t="str">
            <v>INV CPJ 361</v>
          </cell>
          <cell r="I294">
            <v>500000001</v>
          </cell>
          <cell r="J294" t="str">
            <v>Biaya Vendor - Logistik</v>
          </cell>
          <cell r="K294">
            <v>0</v>
          </cell>
          <cell r="L294">
            <v>4604031</v>
          </cell>
          <cell r="M294">
            <v>0</v>
          </cell>
        </row>
        <row r="295">
          <cell r="A295" t="str">
            <v>44210010000January</v>
          </cell>
          <cell r="B295" t="str">
            <v>210010000January</v>
          </cell>
          <cell r="C295" t="str">
            <v>44Log-01</v>
          </cell>
          <cell r="D295" t="str">
            <v>1210010000</v>
          </cell>
          <cell r="F295">
            <v>45677</v>
          </cell>
          <cell r="G295" t="str">
            <v>INV 361</v>
          </cell>
          <cell r="H295" t="str">
            <v>INV CPJ 361</v>
          </cell>
          <cell r="I295">
            <v>210010000</v>
          </cell>
          <cell r="J295" t="str">
            <v>Hutang Usaha</v>
          </cell>
          <cell r="K295" t="str">
            <v>Log-01</v>
          </cell>
          <cell r="L295">
            <v>0</v>
          </cell>
          <cell r="M295">
            <v>4604031</v>
          </cell>
        </row>
        <row r="296">
          <cell r="A296" t="str">
            <v>30500000001January</v>
          </cell>
          <cell r="B296" t="str">
            <v>500000001January</v>
          </cell>
          <cell r="C296" t="str">
            <v>0</v>
          </cell>
          <cell r="D296" t="str">
            <v>1500000001</v>
          </cell>
          <cell r="F296">
            <v>45678</v>
          </cell>
          <cell r="G296" t="str">
            <v>INV 362</v>
          </cell>
          <cell r="H296" t="str">
            <v>INV CPJ 362</v>
          </cell>
          <cell r="I296">
            <v>500000001</v>
          </cell>
          <cell r="J296" t="str">
            <v>Biaya Vendor - Logistik</v>
          </cell>
          <cell r="K296">
            <v>0</v>
          </cell>
          <cell r="L296">
            <v>14600000</v>
          </cell>
          <cell r="M296">
            <v>0</v>
          </cell>
        </row>
        <row r="297">
          <cell r="A297" t="str">
            <v>45210010000January</v>
          </cell>
          <cell r="B297" t="str">
            <v>210010000January</v>
          </cell>
          <cell r="C297" t="str">
            <v>45Log-01</v>
          </cell>
          <cell r="D297" t="str">
            <v>1210010000</v>
          </cell>
          <cell r="F297">
            <v>45678</v>
          </cell>
          <cell r="G297" t="str">
            <v>INV 362</v>
          </cell>
          <cell r="H297" t="str">
            <v>INV CPJ 362</v>
          </cell>
          <cell r="I297">
            <v>210010000</v>
          </cell>
          <cell r="J297" t="str">
            <v>Hutang Usaha</v>
          </cell>
          <cell r="K297" t="str">
            <v>Log-01</v>
          </cell>
          <cell r="L297">
            <v>0</v>
          </cell>
          <cell r="M297">
            <v>14600000</v>
          </cell>
        </row>
        <row r="298">
          <cell r="A298" t="str">
            <v>19500000001January</v>
          </cell>
          <cell r="B298" t="str">
            <v>500000001January</v>
          </cell>
          <cell r="C298" t="str">
            <v>0</v>
          </cell>
          <cell r="D298" t="str">
            <v>1500000001</v>
          </cell>
          <cell r="F298">
            <v>45679</v>
          </cell>
          <cell r="G298" t="str">
            <v>INV 363</v>
          </cell>
          <cell r="H298" t="str">
            <v>INV CPJ 363</v>
          </cell>
          <cell r="I298">
            <v>500000001</v>
          </cell>
          <cell r="J298" t="str">
            <v>Biaya Vendor - Logistik</v>
          </cell>
          <cell r="K298">
            <v>0</v>
          </cell>
          <cell r="L298">
            <v>2720815</v>
          </cell>
          <cell r="M298">
            <v>0</v>
          </cell>
        </row>
        <row r="299">
          <cell r="A299" t="str">
            <v>46210010000January</v>
          </cell>
          <cell r="B299" t="str">
            <v>210010000January</v>
          </cell>
          <cell r="C299" t="str">
            <v>46Log-01</v>
          </cell>
          <cell r="D299" t="str">
            <v>1210010000</v>
          </cell>
          <cell r="F299">
            <v>45679</v>
          </cell>
          <cell r="G299" t="str">
            <v>INV 363</v>
          </cell>
          <cell r="H299" t="str">
            <v>INV CPJ 363</v>
          </cell>
          <cell r="I299">
            <v>210010000</v>
          </cell>
          <cell r="J299" t="str">
            <v>Hutang Usaha</v>
          </cell>
          <cell r="K299" t="str">
            <v>Log-01</v>
          </cell>
          <cell r="L299">
            <v>0</v>
          </cell>
          <cell r="M299">
            <v>2720815</v>
          </cell>
        </row>
        <row r="300">
          <cell r="A300" t="str">
            <v>20500000001January</v>
          </cell>
          <cell r="B300" t="str">
            <v>500000001January</v>
          </cell>
          <cell r="C300" t="str">
            <v>0</v>
          </cell>
          <cell r="D300" t="str">
            <v>1500000001</v>
          </cell>
          <cell r="F300">
            <v>45679</v>
          </cell>
          <cell r="G300" t="str">
            <v>INV 364</v>
          </cell>
          <cell r="H300" t="str">
            <v>INV CPJ 364</v>
          </cell>
          <cell r="I300">
            <v>500000001</v>
          </cell>
          <cell r="J300" t="str">
            <v>Biaya Vendor - Logistik</v>
          </cell>
          <cell r="K300">
            <v>0</v>
          </cell>
          <cell r="L300">
            <v>5800000</v>
          </cell>
          <cell r="M300">
            <v>0</v>
          </cell>
        </row>
        <row r="301">
          <cell r="A301" t="str">
            <v>47210010000January</v>
          </cell>
          <cell r="B301" t="str">
            <v>210010000January</v>
          </cell>
          <cell r="C301" t="str">
            <v>47Log-01</v>
          </cell>
          <cell r="D301" t="str">
            <v>1210010000</v>
          </cell>
          <cell r="F301">
            <v>45679</v>
          </cell>
          <cell r="G301" t="str">
            <v>INV 364</v>
          </cell>
          <cell r="H301" t="str">
            <v>INV CPJ 364</v>
          </cell>
          <cell r="I301">
            <v>210010000</v>
          </cell>
          <cell r="J301" t="str">
            <v>Hutang Usaha</v>
          </cell>
          <cell r="K301" t="str">
            <v>Log-01</v>
          </cell>
          <cell r="L301">
            <v>0</v>
          </cell>
          <cell r="M301">
            <v>5800000</v>
          </cell>
        </row>
        <row r="302">
          <cell r="A302" t="str">
            <v>21500000001January</v>
          </cell>
          <cell r="B302" t="str">
            <v>500000001January</v>
          </cell>
          <cell r="C302" t="str">
            <v>0</v>
          </cell>
          <cell r="D302" t="str">
            <v>1500000001</v>
          </cell>
          <cell r="F302">
            <v>45680</v>
          </cell>
          <cell r="G302" t="str">
            <v>INV 365</v>
          </cell>
          <cell r="H302" t="str">
            <v>INV CPJ 365</v>
          </cell>
          <cell r="I302">
            <v>500000001</v>
          </cell>
          <cell r="J302" t="str">
            <v>Biaya Vendor - Logistik</v>
          </cell>
          <cell r="K302">
            <v>0</v>
          </cell>
          <cell r="L302">
            <v>14600000</v>
          </cell>
          <cell r="M302">
            <v>0</v>
          </cell>
        </row>
        <row r="303">
          <cell r="A303" t="str">
            <v>48210010000January</v>
          </cell>
          <cell r="B303" t="str">
            <v>210010000January</v>
          </cell>
          <cell r="C303" t="str">
            <v>48Log-01</v>
          </cell>
          <cell r="D303" t="str">
            <v>1210010000</v>
          </cell>
          <cell r="F303">
            <v>45680</v>
          </cell>
          <cell r="G303" t="str">
            <v>INV 365</v>
          </cell>
          <cell r="H303" t="str">
            <v>INV CPJ 365</v>
          </cell>
          <cell r="I303">
            <v>210010000</v>
          </cell>
          <cell r="J303" t="str">
            <v>Hutang Usaha</v>
          </cell>
          <cell r="K303" t="str">
            <v>Log-01</v>
          </cell>
          <cell r="L303">
            <v>0</v>
          </cell>
          <cell r="M303">
            <v>14600000</v>
          </cell>
        </row>
        <row r="304">
          <cell r="A304" t="str">
            <v>22500000001January</v>
          </cell>
          <cell r="B304" t="str">
            <v>500000001January</v>
          </cell>
          <cell r="C304" t="str">
            <v>0</v>
          </cell>
          <cell r="D304" t="str">
            <v>1500000001</v>
          </cell>
          <cell r="F304">
            <v>45681</v>
          </cell>
          <cell r="G304" t="str">
            <v>INV 366</v>
          </cell>
          <cell r="H304" t="str">
            <v>INV CPJ 366</v>
          </cell>
          <cell r="I304">
            <v>500000001</v>
          </cell>
          <cell r="J304" t="str">
            <v>Biaya Vendor - Logistik</v>
          </cell>
          <cell r="K304">
            <v>0</v>
          </cell>
          <cell r="L304">
            <v>12168588</v>
          </cell>
          <cell r="M304">
            <v>0</v>
          </cell>
        </row>
        <row r="305">
          <cell r="A305" t="str">
            <v>49210010000January</v>
          </cell>
          <cell r="B305" t="str">
            <v>210010000January</v>
          </cell>
          <cell r="C305" t="str">
            <v>49Log-01</v>
          </cell>
          <cell r="D305" t="str">
            <v>1210010000</v>
          </cell>
          <cell r="F305">
            <v>45681</v>
          </cell>
          <cell r="G305" t="str">
            <v>INV 366</v>
          </cell>
          <cell r="H305" t="str">
            <v>INV CPJ 366</v>
          </cell>
          <cell r="I305">
            <v>210010000</v>
          </cell>
          <cell r="J305" t="str">
            <v>Hutang Usaha</v>
          </cell>
          <cell r="K305" t="str">
            <v>Log-01</v>
          </cell>
          <cell r="L305">
            <v>0</v>
          </cell>
          <cell r="M305">
            <v>12168588</v>
          </cell>
        </row>
        <row r="306">
          <cell r="A306" t="str">
            <v>23500000001January</v>
          </cell>
          <cell r="B306" t="str">
            <v>500000001January</v>
          </cell>
          <cell r="C306" t="str">
            <v>0</v>
          </cell>
          <cell r="D306" t="str">
            <v>1500000001</v>
          </cell>
          <cell r="F306">
            <v>45682</v>
          </cell>
          <cell r="G306" t="str">
            <v>INV 367</v>
          </cell>
          <cell r="H306" t="str">
            <v>INV CPJ 367</v>
          </cell>
          <cell r="I306">
            <v>500000001</v>
          </cell>
          <cell r="J306" t="str">
            <v>Biaya Vendor - Logistik</v>
          </cell>
          <cell r="K306">
            <v>0</v>
          </cell>
          <cell r="L306">
            <v>21900000</v>
          </cell>
          <cell r="M306">
            <v>0</v>
          </cell>
        </row>
        <row r="307">
          <cell r="A307" t="str">
            <v>50210010000January</v>
          </cell>
          <cell r="B307" t="str">
            <v>210010000January</v>
          </cell>
          <cell r="C307" t="str">
            <v>50Log-01</v>
          </cell>
          <cell r="D307" t="str">
            <v>1210010000</v>
          </cell>
          <cell r="F307">
            <v>45682</v>
          </cell>
          <cell r="G307" t="str">
            <v>INV 367</v>
          </cell>
          <cell r="H307" t="str">
            <v>INV CPJ 367</v>
          </cell>
          <cell r="I307">
            <v>210010000</v>
          </cell>
          <cell r="J307" t="str">
            <v>Hutang Usaha</v>
          </cell>
          <cell r="K307" t="str">
            <v>Log-01</v>
          </cell>
          <cell r="L307">
            <v>0</v>
          </cell>
          <cell r="M307">
            <v>21900000</v>
          </cell>
        </row>
        <row r="308">
          <cell r="A308" t="str">
            <v>24500000001January</v>
          </cell>
          <cell r="B308" t="str">
            <v>500000001January</v>
          </cell>
          <cell r="C308" t="str">
            <v>0</v>
          </cell>
          <cell r="D308" t="str">
            <v>1500000001</v>
          </cell>
          <cell r="F308">
            <v>45683</v>
          </cell>
          <cell r="G308" t="str">
            <v>INV 368</v>
          </cell>
          <cell r="H308" t="str">
            <v>INV CPJ 368</v>
          </cell>
          <cell r="I308">
            <v>500000001</v>
          </cell>
          <cell r="J308" t="str">
            <v>Biaya Vendor - Logistik</v>
          </cell>
          <cell r="K308">
            <v>0</v>
          </cell>
          <cell r="L308">
            <v>4302484</v>
          </cell>
          <cell r="M308">
            <v>0</v>
          </cell>
        </row>
        <row r="309">
          <cell r="A309" t="str">
            <v>51210010000January</v>
          </cell>
          <cell r="B309" t="str">
            <v>210010000January</v>
          </cell>
          <cell r="C309" t="str">
            <v>51Log-01</v>
          </cell>
          <cell r="D309" t="str">
            <v>1210010000</v>
          </cell>
          <cell r="F309">
            <v>45683</v>
          </cell>
          <cell r="G309" t="str">
            <v>INV 368</v>
          </cell>
          <cell r="H309" t="str">
            <v>INV CPJ 368</v>
          </cell>
          <cell r="I309">
            <v>210010000</v>
          </cell>
          <cell r="J309" t="str">
            <v>Hutang Usaha</v>
          </cell>
          <cell r="K309" t="str">
            <v>Log-01</v>
          </cell>
          <cell r="L309">
            <v>0</v>
          </cell>
          <cell r="M309">
            <v>4302484</v>
          </cell>
        </row>
        <row r="310">
          <cell r="A310" t="str">
            <v>25500000001January</v>
          </cell>
          <cell r="B310" t="str">
            <v>500000001January</v>
          </cell>
          <cell r="C310" t="str">
            <v>0</v>
          </cell>
          <cell r="D310" t="str">
            <v>1500000001</v>
          </cell>
          <cell r="F310">
            <v>45684</v>
          </cell>
          <cell r="G310" t="str">
            <v>INV 369</v>
          </cell>
          <cell r="H310" t="str">
            <v>INV CPJ 369</v>
          </cell>
          <cell r="I310">
            <v>500000001</v>
          </cell>
          <cell r="J310" t="str">
            <v>Biaya Vendor - Logistik</v>
          </cell>
          <cell r="K310">
            <v>0</v>
          </cell>
          <cell r="L310">
            <v>5075000</v>
          </cell>
          <cell r="M310">
            <v>0</v>
          </cell>
        </row>
        <row r="311">
          <cell r="A311" t="str">
            <v>52210010000January</v>
          </cell>
          <cell r="B311" t="str">
            <v>210010000January</v>
          </cell>
          <cell r="C311" t="str">
            <v>52Log-01</v>
          </cell>
          <cell r="D311" t="str">
            <v>1210010000</v>
          </cell>
          <cell r="F311">
            <v>45684</v>
          </cell>
          <cell r="G311" t="str">
            <v>INV 369</v>
          </cell>
          <cell r="H311" t="str">
            <v>INV CPJ 369</v>
          </cell>
          <cell r="I311">
            <v>210010000</v>
          </cell>
          <cell r="J311" t="str">
            <v>Hutang Usaha</v>
          </cell>
          <cell r="K311" t="str">
            <v>Log-01</v>
          </cell>
          <cell r="L311">
            <v>0</v>
          </cell>
          <cell r="M311">
            <v>5075000</v>
          </cell>
        </row>
        <row r="312">
          <cell r="A312" t="str">
            <v>26500000001January</v>
          </cell>
          <cell r="B312" t="str">
            <v>500000001January</v>
          </cell>
          <cell r="C312" t="str">
            <v>0</v>
          </cell>
          <cell r="D312" t="str">
            <v>1500000001</v>
          </cell>
          <cell r="F312">
            <v>45685</v>
          </cell>
          <cell r="G312" t="str">
            <v>INV 370</v>
          </cell>
          <cell r="H312" t="str">
            <v>INV CPJ 370</v>
          </cell>
          <cell r="I312">
            <v>500000001</v>
          </cell>
          <cell r="J312" t="str">
            <v>Biaya Vendor - Logistik</v>
          </cell>
          <cell r="K312">
            <v>0</v>
          </cell>
          <cell r="L312">
            <v>14600000</v>
          </cell>
          <cell r="M312">
            <v>0</v>
          </cell>
        </row>
        <row r="313">
          <cell r="A313" t="str">
            <v>53210010000January</v>
          </cell>
          <cell r="B313" t="str">
            <v>210010000January</v>
          </cell>
          <cell r="C313" t="str">
            <v>53Log-01</v>
          </cell>
          <cell r="D313" t="str">
            <v>1210010000</v>
          </cell>
          <cell r="F313">
            <v>45685</v>
          </cell>
          <cell r="G313" t="str">
            <v>INV 370</v>
          </cell>
          <cell r="H313" t="str">
            <v>INV CPJ 370</v>
          </cell>
          <cell r="I313">
            <v>210010000</v>
          </cell>
          <cell r="J313" t="str">
            <v>Hutang Usaha</v>
          </cell>
          <cell r="K313" t="str">
            <v>Log-01</v>
          </cell>
          <cell r="L313">
            <v>0</v>
          </cell>
          <cell r="M313">
            <v>14600000</v>
          </cell>
        </row>
        <row r="314">
          <cell r="A314" t="str">
            <v>27500000001January</v>
          </cell>
          <cell r="B314" t="str">
            <v>500000001January</v>
          </cell>
          <cell r="C314" t="str">
            <v>0</v>
          </cell>
          <cell r="D314" t="str">
            <v>1500000001</v>
          </cell>
          <cell r="F314">
            <v>45686</v>
          </cell>
          <cell r="G314" t="str">
            <v>INV 371</v>
          </cell>
          <cell r="H314" t="str">
            <v>INV CPJ 371</v>
          </cell>
          <cell r="I314">
            <v>500000001</v>
          </cell>
          <cell r="J314" t="str">
            <v>Biaya Vendor - Logistik</v>
          </cell>
          <cell r="K314">
            <v>0</v>
          </cell>
          <cell r="L314">
            <v>2351757</v>
          </cell>
          <cell r="M314">
            <v>0</v>
          </cell>
        </row>
        <row r="315">
          <cell r="A315" t="str">
            <v>54210010000January</v>
          </cell>
          <cell r="B315" t="str">
            <v>210010000January</v>
          </cell>
          <cell r="C315" t="str">
            <v>54Log-01</v>
          </cell>
          <cell r="D315" t="str">
            <v>1210010000</v>
          </cell>
          <cell r="F315">
            <v>45686</v>
          </cell>
          <cell r="G315" t="str">
            <v>INV 371</v>
          </cell>
          <cell r="H315" t="str">
            <v>INV CPJ 371</v>
          </cell>
          <cell r="I315">
            <v>210010000</v>
          </cell>
          <cell r="J315" t="str">
            <v>Hutang Usaha</v>
          </cell>
          <cell r="K315" t="str">
            <v>Log-01</v>
          </cell>
          <cell r="L315">
            <v>0</v>
          </cell>
          <cell r="M315">
            <v>2351757</v>
          </cell>
        </row>
        <row r="316">
          <cell r="A316" t="str">
            <v>28500000001January</v>
          </cell>
          <cell r="B316" t="str">
            <v>500000001January</v>
          </cell>
          <cell r="C316" t="str">
            <v>0</v>
          </cell>
          <cell r="D316" t="str">
            <v>1500000001</v>
          </cell>
          <cell r="F316">
            <v>45686</v>
          </cell>
          <cell r="G316" t="str">
            <v>INV 372</v>
          </cell>
          <cell r="H316" t="str">
            <v>INV CPJ 372</v>
          </cell>
          <cell r="I316">
            <v>500000001</v>
          </cell>
          <cell r="J316" t="str">
            <v>Biaya Vendor - Logistik</v>
          </cell>
          <cell r="K316">
            <v>0</v>
          </cell>
          <cell r="L316">
            <v>6513560</v>
          </cell>
          <cell r="M316">
            <v>0</v>
          </cell>
        </row>
        <row r="317">
          <cell r="A317" t="str">
            <v>55210010000January</v>
          </cell>
          <cell r="B317" t="str">
            <v>210010000January</v>
          </cell>
          <cell r="C317" t="str">
            <v>55Log-01</v>
          </cell>
          <cell r="D317" t="str">
            <v>1210010000</v>
          </cell>
          <cell r="F317">
            <v>45686</v>
          </cell>
          <cell r="G317" t="str">
            <v>INV 372</v>
          </cell>
          <cell r="H317" t="str">
            <v>INV CPJ 372</v>
          </cell>
          <cell r="I317">
            <v>210010000</v>
          </cell>
          <cell r="J317" t="str">
            <v>Hutang Usaha</v>
          </cell>
          <cell r="K317" t="str">
            <v>Log-01</v>
          </cell>
          <cell r="L317">
            <v>0</v>
          </cell>
          <cell r="M317">
            <v>6513560</v>
          </cell>
        </row>
        <row r="318">
          <cell r="A318" t="str">
            <v>29500000001January</v>
          </cell>
          <cell r="B318" t="str">
            <v>500000001January</v>
          </cell>
          <cell r="C318" t="str">
            <v>0</v>
          </cell>
          <cell r="D318" t="str">
            <v>1500000001</v>
          </cell>
          <cell r="F318">
            <v>45687</v>
          </cell>
          <cell r="G318" t="str">
            <v>INV 373</v>
          </cell>
          <cell r="H318" t="str">
            <v>INV CPJ 373</v>
          </cell>
          <cell r="I318">
            <v>500000001</v>
          </cell>
          <cell r="J318" t="str">
            <v>Biaya Vendor - Logistik</v>
          </cell>
          <cell r="K318">
            <v>0</v>
          </cell>
          <cell r="L318">
            <v>7975000</v>
          </cell>
          <cell r="M318">
            <v>0</v>
          </cell>
        </row>
        <row r="319">
          <cell r="A319" t="str">
            <v>56210010000January</v>
          </cell>
          <cell r="B319" t="str">
            <v>210010000January</v>
          </cell>
          <cell r="C319" t="str">
            <v>56Log-01</v>
          </cell>
          <cell r="D319" t="str">
            <v>1210010000</v>
          </cell>
          <cell r="F319">
            <v>45687</v>
          </cell>
          <cell r="G319" t="str">
            <v>INV 373</v>
          </cell>
          <cell r="H319" t="str">
            <v>INV CPJ 373</v>
          </cell>
          <cell r="I319">
            <v>210010000</v>
          </cell>
          <cell r="J319" t="str">
            <v>Hutang Usaha</v>
          </cell>
          <cell r="K319" t="str">
            <v>Log-01</v>
          </cell>
          <cell r="L319">
            <v>0</v>
          </cell>
          <cell r="M319">
            <v>7975000</v>
          </cell>
        </row>
        <row r="320">
          <cell r="A320" t="str">
            <v>30500000001January</v>
          </cell>
          <cell r="B320" t="str">
            <v>500000001January</v>
          </cell>
          <cell r="C320" t="str">
            <v>0</v>
          </cell>
          <cell r="D320" t="str">
            <v>1500000001</v>
          </cell>
          <cell r="F320">
            <v>45688</v>
          </cell>
          <cell r="G320" t="str">
            <v>INV 374</v>
          </cell>
          <cell r="H320" t="str">
            <v>INV CPJ 374</v>
          </cell>
          <cell r="I320">
            <v>500000001</v>
          </cell>
          <cell r="J320" t="str">
            <v>Biaya Vendor - Logistik</v>
          </cell>
          <cell r="K320">
            <v>0</v>
          </cell>
          <cell r="L320">
            <v>8701801</v>
          </cell>
          <cell r="M320">
            <v>0</v>
          </cell>
        </row>
        <row r="321">
          <cell r="A321" t="str">
            <v>57210010000January</v>
          </cell>
          <cell r="B321" t="str">
            <v>210010000January</v>
          </cell>
          <cell r="C321" t="str">
            <v>57Log-01</v>
          </cell>
          <cell r="D321" t="str">
            <v>1210010000</v>
          </cell>
          <cell r="F321">
            <v>45688</v>
          </cell>
          <cell r="G321" t="str">
            <v>INV 374</v>
          </cell>
          <cell r="H321" t="str">
            <v>INV CPJ 374</v>
          </cell>
          <cell r="I321">
            <v>210010000</v>
          </cell>
          <cell r="J321" t="str">
            <v>Hutang Usaha</v>
          </cell>
          <cell r="K321" t="str">
            <v>Log-01</v>
          </cell>
          <cell r="L321">
            <v>0</v>
          </cell>
          <cell r="M321">
            <v>8701801</v>
          </cell>
        </row>
        <row r="322">
          <cell r="A322" t="str">
            <v>00</v>
          </cell>
          <cell r="B322" t="str">
            <v>0</v>
          </cell>
          <cell r="C322" t="str">
            <v>0</v>
          </cell>
          <cell r="D322" t="str">
            <v>1</v>
          </cell>
          <cell r="F322">
            <v>0</v>
          </cell>
          <cell r="G322">
            <v>0</v>
          </cell>
          <cell r="H322">
            <v>0</v>
          </cell>
          <cell r="I322">
            <v>0</v>
          </cell>
          <cell r="J322" t="str">
            <v>-</v>
          </cell>
          <cell r="K322">
            <v>0</v>
          </cell>
          <cell r="L322">
            <v>0</v>
          </cell>
          <cell r="M322">
            <v>0</v>
          </cell>
        </row>
        <row r="323">
          <cell r="A323" t="str">
            <v>00</v>
          </cell>
          <cell r="B323" t="str">
            <v>0</v>
          </cell>
          <cell r="C323" t="str">
            <v>0</v>
          </cell>
          <cell r="D323" t="str">
            <v>1</v>
          </cell>
          <cell r="F323">
            <v>0</v>
          </cell>
          <cell r="G323">
            <v>0</v>
          </cell>
          <cell r="H323">
            <v>0</v>
          </cell>
          <cell r="I323">
            <v>0</v>
          </cell>
          <cell r="J323" t="str">
            <v>-</v>
          </cell>
          <cell r="K323">
            <v>0</v>
          </cell>
          <cell r="L323">
            <v>0</v>
          </cell>
          <cell r="M323">
            <v>0</v>
          </cell>
        </row>
        <row r="324">
          <cell r="A324" t="str">
            <v>00</v>
          </cell>
          <cell r="B324" t="str">
            <v>0</v>
          </cell>
          <cell r="C324" t="str">
            <v>0</v>
          </cell>
          <cell r="D324" t="str">
            <v>1</v>
          </cell>
          <cell r="F324">
            <v>0</v>
          </cell>
          <cell r="G324">
            <v>0</v>
          </cell>
          <cell r="H324">
            <v>45689</v>
          </cell>
          <cell r="I324">
            <v>0</v>
          </cell>
          <cell r="J324" t="str">
            <v>-</v>
          </cell>
          <cell r="K324">
            <v>0</v>
          </cell>
          <cell r="L324">
            <v>0</v>
          </cell>
          <cell r="M324">
            <v>0</v>
          </cell>
        </row>
        <row r="325">
          <cell r="A325" t="str">
            <v>00</v>
          </cell>
          <cell r="B325" t="str">
            <v>0</v>
          </cell>
          <cell r="C325" t="str">
            <v>0</v>
          </cell>
          <cell r="D325" t="str">
            <v>1</v>
          </cell>
          <cell r="F325">
            <v>0</v>
          </cell>
          <cell r="G325">
            <v>0</v>
          </cell>
          <cell r="H325">
            <v>0</v>
          </cell>
          <cell r="I325">
            <v>0</v>
          </cell>
          <cell r="J325" t="str">
            <v>-</v>
          </cell>
          <cell r="K325">
            <v>0</v>
          </cell>
          <cell r="L325">
            <v>0</v>
          </cell>
          <cell r="M325">
            <v>0</v>
          </cell>
        </row>
        <row r="326">
          <cell r="A326" t="str">
            <v>00</v>
          </cell>
          <cell r="B326" t="str">
            <v>0</v>
          </cell>
          <cell r="C326" t="str">
            <v>0</v>
          </cell>
          <cell r="D326" t="str">
            <v>1</v>
          </cell>
          <cell r="F326">
            <v>0</v>
          </cell>
          <cell r="G326">
            <v>0</v>
          </cell>
          <cell r="H326">
            <v>0</v>
          </cell>
          <cell r="I326">
            <v>0</v>
          </cell>
          <cell r="J326" t="str">
            <v>-</v>
          </cell>
          <cell r="K326">
            <v>0</v>
          </cell>
          <cell r="L326">
            <v>0</v>
          </cell>
          <cell r="M326">
            <v>0</v>
          </cell>
        </row>
        <row r="327">
          <cell r="A327" t="str">
            <v>1120020002February</v>
          </cell>
          <cell r="B327" t="str">
            <v>120020002February</v>
          </cell>
          <cell r="C327" t="str">
            <v>0</v>
          </cell>
          <cell r="D327" t="str">
            <v>1120020002</v>
          </cell>
          <cell r="F327">
            <v>45694</v>
          </cell>
          <cell r="G327">
            <v>0</v>
          </cell>
          <cell r="H327" t="str">
            <v>PEMBAYARAN DARI  INV HAIER 140,166,167,168,169,171,172,173,174,175</v>
          </cell>
          <cell r="I327">
            <v>120020002</v>
          </cell>
          <cell r="J327" t="str">
            <v>PT BCA No Rek. 029-291-7528</v>
          </cell>
          <cell r="K327">
            <v>0</v>
          </cell>
          <cell r="L327">
            <v>362495446</v>
          </cell>
          <cell r="M327">
            <v>0</v>
          </cell>
        </row>
        <row r="328">
          <cell r="A328" t="str">
            <v>1130010000February</v>
          </cell>
          <cell r="B328" t="str">
            <v>130010000February</v>
          </cell>
          <cell r="C328" t="str">
            <v>0</v>
          </cell>
          <cell r="D328" t="str">
            <v>1130010000</v>
          </cell>
          <cell r="F328">
            <v>45694</v>
          </cell>
          <cell r="G328">
            <v>0</v>
          </cell>
          <cell r="H328" t="str">
            <v>PEMBAYARAN DARI  INV HAIER 140,166,167,168,169,171,172,173,174,175</v>
          </cell>
          <cell r="I328">
            <v>130010000</v>
          </cell>
          <cell r="J328" t="str">
            <v>Piutang Usaha</v>
          </cell>
          <cell r="K328">
            <v>0</v>
          </cell>
          <cell r="L328">
            <v>0</v>
          </cell>
          <cell r="M328">
            <v>362495446</v>
          </cell>
        </row>
        <row r="329">
          <cell r="A329" t="str">
            <v>1500000002February</v>
          </cell>
          <cell r="B329" t="str">
            <v>500000002February</v>
          </cell>
          <cell r="C329" t="str">
            <v>0</v>
          </cell>
          <cell r="D329" t="str">
            <v>1500000002</v>
          </cell>
          <cell r="F329">
            <v>45694</v>
          </cell>
          <cell r="G329">
            <v>513</v>
          </cell>
          <cell r="H329" t="str">
            <v>BIAYA OPRASIONAL KRANI RIZKI</v>
          </cell>
          <cell r="I329">
            <v>500000002</v>
          </cell>
          <cell r="J329" t="str">
            <v>Biaya TKBM, SPM</v>
          </cell>
          <cell r="K329">
            <v>0</v>
          </cell>
          <cell r="L329">
            <v>590000</v>
          </cell>
          <cell r="M329">
            <v>0</v>
          </cell>
        </row>
        <row r="330">
          <cell r="A330" t="str">
            <v>2120020002February</v>
          </cell>
          <cell r="B330" t="str">
            <v>120020002February</v>
          </cell>
          <cell r="C330" t="str">
            <v>0</v>
          </cell>
          <cell r="D330" t="str">
            <v>1120020002</v>
          </cell>
          <cell r="F330">
            <v>45694</v>
          </cell>
          <cell r="G330">
            <v>513</v>
          </cell>
          <cell r="H330" t="str">
            <v>BIAYA OPRASIONAL KRANI RIZKI</v>
          </cell>
          <cell r="I330">
            <v>120020002</v>
          </cell>
          <cell r="J330" t="str">
            <v>PT BCA No Rek. 029-291-7528</v>
          </cell>
          <cell r="K330">
            <v>0</v>
          </cell>
          <cell r="L330">
            <v>0</v>
          </cell>
          <cell r="M330">
            <v>590000</v>
          </cell>
        </row>
        <row r="331">
          <cell r="A331" t="str">
            <v>1210010000February</v>
          </cell>
          <cell r="B331" t="str">
            <v>210010000February</v>
          </cell>
          <cell r="C331" t="str">
            <v>0</v>
          </cell>
          <cell r="D331" t="str">
            <v>1210010000</v>
          </cell>
          <cell r="F331">
            <v>45694</v>
          </cell>
          <cell r="G331">
            <v>514</v>
          </cell>
          <cell r="H331" t="str">
            <v>PEMBAYARAN INVOICE CPJ 272,274,287,289</v>
          </cell>
          <cell r="I331">
            <v>210010000</v>
          </cell>
          <cell r="J331" t="str">
            <v>Hutang Usaha</v>
          </cell>
          <cell r="K331">
            <v>0</v>
          </cell>
          <cell r="L331">
            <v>119579619</v>
          </cell>
          <cell r="M331">
            <v>0</v>
          </cell>
        </row>
        <row r="332">
          <cell r="A332" t="str">
            <v>3120020002February</v>
          </cell>
          <cell r="B332" t="str">
            <v>120020002February</v>
          </cell>
          <cell r="C332" t="str">
            <v>0</v>
          </cell>
          <cell r="D332" t="str">
            <v>1120020002</v>
          </cell>
          <cell r="F332">
            <v>45694</v>
          </cell>
          <cell r="G332">
            <v>514</v>
          </cell>
          <cell r="H332" t="str">
            <v>PEMBAYARAN INVOICE CPJ 272,274,287,289</v>
          </cell>
          <cell r="I332">
            <v>120020002</v>
          </cell>
          <cell r="J332" t="str">
            <v>PT BCA No Rek. 029-291-7528</v>
          </cell>
          <cell r="K332">
            <v>0</v>
          </cell>
          <cell r="L332">
            <v>0</v>
          </cell>
          <cell r="M332">
            <v>119579619</v>
          </cell>
        </row>
        <row r="333">
          <cell r="A333" t="str">
            <v>2500000002February</v>
          </cell>
          <cell r="B333" t="str">
            <v>500000002February</v>
          </cell>
          <cell r="C333" t="str">
            <v>0</v>
          </cell>
          <cell r="D333" t="str">
            <v>1500000002</v>
          </cell>
          <cell r="F333">
            <v>45694</v>
          </cell>
          <cell r="G333">
            <v>515</v>
          </cell>
          <cell r="H333" t="str">
            <v>BIAYA SERVICE MOTOR OPRASIONAL FINACE SUPPORT SHANDY</v>
          </cell>
          <cell r="I333">
            <v>500000002</v>
          </cell>
          <cell r="J333" t="str">
            <v>Biaya TKBM, SPM</v>
          </cell>
          <cell r="K333">
            <v>0</v>
          </cell>
          <cell r="L333">
            <v>200000</v>
          </cell>
          <cell r="M333">
            <v>0</v>
          </cell>
        </row>
        <row r="334">
          <cell r="A334" t="str">
            <v>4120020002February</v>
          </cell>
          <cell r="B334" t="str">
            <v>120020002February</v>
          </cell>
          <cell r="C334" t="str">
            <v>0</v>
          </cell>
          <cell r="D334" t="str">
            <v>1120020002</v>
          </cell>
          <cell r="F334">
            <v>45694</v>
          </cell>
          <cell r="G334">
            <v>515</v>
          </cell>
          <cell r="H334" t="str">
            <v>BIAYA SERVICE MOTOR OPRASIONAL FINACE SUPPORT SHANDY</v>
          </cell>
          <cell r="I334">
            <v>120020002</v>
          </cell>
          <cell r="J334" t="str">
            <v>PT BCA No Rek. 029-291-7528</v>
          </cell>
          <cell r="K334">
            <v>0</v>
          </cell>
          <cell r="L334">
            <v>0</v>
          </cell>
          <cell r="M334">
            <v>200000</v>
          </cell>
        </row>
        <row r="335">
          <cell r="A335" t="str">
            <v>3500000002February</v>
          </cell>
          <cell r="B335" t="str">
            <v>500000002February</v>
          </cell>
          <cell r="C335" t="str">
            <v>0</v>
          </cell>
          <cell r="D335" t="str">
            <v>1500000002</v>
          </cell>
          <cell r="F335">
            <v>45695</v>
          </cell>
          <cell r="G335">
            <v>516</v>
          </cell>
          <cell r="H335" t="str">
            <v>BIAYA OPRASIONAL FINACE SUPPORT SHANDY</v>
          </cell>
          <cell r="I335">
            <v>500000002</v>
          </cell>
          <cell r="J335" t="str">
            <v>Biaya TKBM, SPM</v>
          </cell>
          <cell r="K335">
            <v>0</v>
          </cell>
          <cell r="L335">
            <v>712000</v>
          </cell>
          <cell r="M335">
            <v>0</v>
          </cell>
        </row>
        <row r="336">
          <cell r="A336" t="str">
            <v>5120020002February</v>
          </cell>
          <cell r="B336" t="str">
            <v>120020002February</v>
          </cell>
          <cell r="C336" t="str">
            <v>0</v>
          </cell>
          <cell r="D336" t="str">
            <v>1120020002</v>
          </cell>
          <cell r="F336">
            <v>45695</v>
          </cell>
          <cell r="G336">
            <v>516</v>
          </cell>
          <cell r="H336" t="str">
            <v>BIAYA OPRASIONAL FINACE SUPPORT SHANDY</v>
          </cell>
          <cell r="I336">
            <v>120020002</v>
          </cell>
          <cell r="J336" t="str">
            <v>PT BCA No Rek. 029-291-7528</v>
          </cell>
          <cell r="K336">
            <v>0</v>
          </cell>
          <cell r="L336">
            <v>0</v>
          </cell>
          <cell r="M336">
            <v>712000</v>
          </cell>
        </row>
        <row r="337">
          <cell r="A337" t="str">
            <v>4500000002February</v>
          </cell>
          <cell r="B337" t="str">
            <v>500000002February</v>
          </cell>
          <cell r="C337" t="str">
            <v>0</v>
          </cell>
          <cell r="D337" t="str">
            <v>1500000002</v>
          </cell>
          <cell r="F337">
            <v>45695</v>
          </cell>
          <cell r="G337">
            <v>517</v>
          </cell>
          <cell r="H337" t="str">
            <v>BIAYA OPRASIONAL KRANI RIZKI</v>
          </cell>
          <cell r="I337">
            <v>500000002</v>
          </cell>
          <cell r="J337" t="str">
            <v>Biaya TKBM, SPM</v>
          </cell>
          <cell r="K337">
            <v>0</v>
          </cell>
          <cell r="L337">
            <v>340000</v>
          </cell>
          <cell r="M337">
            <v>0</v>
          </cell>
        </row>
        <row r="338">
          <cell r="A338" t="str">
            <v>6120020002February</v>
          </cell>
          <cell r="B338" t="str">
            <v>120020002February</v>
          </cell>
          <cell r="C338" t="str">
            <v>0</v>
          </cell>
          <cell r="D338" t="str">
            <v>1120020002</v>
          </cell>
          <cell r="F338">
            <v>45695</v>
          </cell>
          <cell r="G338">
            <v>517</v>
          </cell>
          <cell r="H338" t="str">
            <v>BIAYA OPRASIONAL KRANI RIZKI</v>
          </cell>
          <cell r="I338">
            <v>120020002</v>
          </cell>
          <cell r="J338" t="str">
            <v>PT BCA No Rek. 029-291-7528</v>
          </cell>
          <cell r="K338">
            <v>0</v>
          </cell>
          <cell r="L338">
            <v>0</v>
          </cell>
          <cell r="M338">
            <v>340000</v>
          </cell>
        </row>
        <row r="339">
          <cell r="A339" t="str">
            <v>5500000002February</v>
          </cell>
          <cell r="B339" t="str">
            <v>500000002February</v>
          </cell>
          <cell r="C339" t="str">
            <v>0</v>
          </cell>
          <cell r="D339" t="str">
            <v>1500000002</v>
          </cell>
          <cell r="F339">
            <v>45699</v>
          </cell>
          <cell r="G339">
            <v>519</v>
          </cell>
          <cell r="H339" t="str">
            <v>BIAYA OPRASIONAL KRANI AAN</v>
          </cell>
          <cell r="I339">
            <v>500000002</v>
          </cell>
          <cell r="J339" t="str">
            <v>Biaya TKBM, SPM</v>
          </cell>
          <cell r="K339">
            <v>0</v>
          </cell>
          <cell r="L339">
            <v>610000</v>
          </cell>
          <cell r="M339">
            <v>0</v>
          </cell>
        </row>
        <row r="340">
          <cell r="A340" t="str">
            <v>7120020002February</v>
          </cell>
          <cell r="B340" t="str">
            <v>120020002February</v>
          </cell>
          <cell r="C340" t="str">
            <v>0</v>
          </cell>
          <cell r="D340" t="str">
            <v>1120020002</v>
          </cell>
          <cell r="F340">
            <v>45699</v>
          </cell>
          <cell r="G340">
            <v>519</v>
          </cell>
          <cell r="H340" t="str">
            <v>BIAYA OPRASIONAL KRANI AAN</v>
          </cell>
          <cell r="I340">
            <v>120020002</v>
          </cell>
          <cell r="J340" t="str">
            <v>PT BCA No Rek. 029-291-7528</v>
          </cell>
          <cell r="K340">
            <v>0</v>
          </cell>
          <cell r="L340">
            <v>0</v>
          </cell>
          <cell r="M340">
            <v>610000</v>
          </cell>
        </row>
        <row r="341">
          <cell r="A341" t="str">
            <v>6500000002February</v>
          </cell>
          <cell r="B341" t="str">
            <v>500000002February</v>
          </cell>
          <cell r="C341" t="str">
            <v>0</v>
          </cell>
          <cell r="D341" t="str">
            <v>1500000002</v>
          </cell>
          <cell r="F341">
            <v>45699</v>
          </cell>
          <cell r="G341">
            <v>520</v>
          </cell>
          <cell r="H341" t="str">
            <v>BIAYA OPRASIONAL KRANI RIZKI</v>
          </cell>
          <cell r="I341">
            <v>500000002</v>
          </cell>
          <cell r="J341" t="str">
            <v>Biaya TKBM, SPM</v>
          </cell>
          <cell r="K341">
            <v>0</v>
          </cell>
          <cell r="L341">
            <v>705000</v>
          </cell>
          <cell r="M341">
            <v>0</v>
          </cell>
        </row>
        <row r="342">
          <cell r="A342" t="str">
            <v>8120020002February</v>
          </cell>
          <cell r="B342" t="str">
            <v>120020002February</v>
          </cell>
          <cell r="C342" t="str">
            <v>0</v>
          </cell>
          <cell r="D342" t="str">
            <v>1120020002</v>
          </cell>
          <cell r="F342">
            <v>45699</v>
          </cell>
          <cell r="G342">
            <v>520</v>
          </cell>
          <cell r="H342" t="str">
            <v>BIAYA OPRASIONAL KRANI RIZKI</v>
          </cell>
          <cell r="I342">
            <v>120020002</v>
          </cell>
          <cell r="J342" t="str">
            <v>PT BCA No Rek. 029-291-7528</v>
          </cell>
          <cell r="K342">
            <v>0</v>
          </cell>
          <cell r="L342">
            <v>0</v>
          </cell>
          <cell r="M342">
            <v>705000</v>
          </cell>
        </row>
        <row r="343">
          <cell r="A343" t="str">
            <v>2210010000February</v>
          </cell>
          <cell r="B343" t="str">
            <v>210010000February</v>
          </cell>
          <cell r="C343" t="str">
            <v>0</v>
          </cell>
          <cell r="D343" t="str">
            <v>1210010000</v>
          </cell>
          <cell r="F343">
            <v>45700</v>
          </cell>
          <cell r="G343">
            <v>521</v>
          </cell>
          <cell r="H343" t="str">
            <v>PEMBAYARAN INVOICE NCS 000131/07/24 PER 01-31 JULI 24</v>
          </cell>
          <cell r="I343">
            <v>210010000</v>
          </cell>
          <cell r="J343" t="str">
            <v>Hutang Usaha</v>
          </cell>
          <cell r="K343">
            <v>0</v>
          </cell>
          <cell r="L343">
            <v>52503840</v>
          </cell>
          <cell r="M343">
            <v>0</v>
          </cell>
        </row>
        <row r="344">
          <cell r="A344" t="str">
            <v>9120020002February</v>
          </cell>
          <cell r="B344" t="str">
            <v>120020002February</v>
          </cell>
          <cell r="C344" t="str">
            <v>0</v>
          </cell>
          <cell r="D344" t="str">
            <v>1120020002</v>
          </cell>
          <cell r="F344">
            <v>45700</v>
          </cell>
          <cell r="G344">
            <v>521</v>
          </cell>
          <cell r="H344" t="str">
            <v>PEMBAYARAN INVOICE NCS 000131/07/24 PER 01-31 JULI 24</v>
          </cell>
          <cell r="I344">
            <v>120020002</v>
          </cell>
          <cell r="J344" t="str">
            <v>PT BCA No Rek. 029-291-7528</v>
          </cell>
          <cell r="K344">
            <v>0</v>
          </cell>
          <cell r="L344">
            <v>0</v>
          </cell>
          <cell r="M344">
            <v>52503840</v>
          </cell>
        </row>
        <row r="345">
          <cell r="A345" t="str">
            <v>3210010000February</v>
          </cell>
          <cell r="B345" t="str">
            <v>210010000February</v>
          </cell>
          <cell r="C345" t="str">
            <v>0</v>
          </cell>
          <cell r="D345" t="str">
            <v>1210010000</v>
          </cell>
          <cell r="F345">
            <v>45700</v>
          </cell>
          <cell r="G345">
            <v>522</v>
          </cell>
          <cell r="H345" t="str">
            <v>PEMBAYARAN INVOICE CPJ 288,290,297,299</v>
          </cell>
          <cell r="I345">
            <v>210010000</v>
          </cell>
          <cell r="J345" t="str">
            <v>Hutang Usaha</v>
          </cell>
          <cell r="K345">
            <v>0</v>
          </cell>
          <cell r="L345">
            <v>98605159</v>
          </cell>
          <cell r="M345">
            <v>0</v>
          </cell>
        </row>
        <row r="346">
          <cell r="A346" t="str">
            <v>10120020002February</v>
          </cell>
          <cell r="B346" t="str">
            <v>120020002February</v>
          </cell>
          <cell r="C346" t="str">
            <v>0</v>
          </cell>
          <cell r="D346" t="str">
            <v>1120020002</v>
          </cell>
          <cell r="F346">
            <v>45700</v>
          </cell>
          <cell r="G346">
            <v>522</v>
          </cell>
          <cell r="H346" t="str">
            <v>PEMBAYARAN INVOICE CPJ 288,290,297,299</v>
          </cell>
          <cell r="I346">
            <v>120020002</v>
          </cell>
          <cell r="J346" t="str">
            <v>PT BCA No Rek. 029-291-7528</v>
          </cell>
          <cell r="K346">
            <v>0</v>
          </cell>
          <cell r="L346">
            <v>0</v>
          </cell>
          <cell r="M346">
            <v>98605159</v>
          </cell>
        </row>
        <row r="347">
          <cell r="A347" t="str">
            <v>11120020002February</v>
          </cell>
          <cell r="B347" t="str">
            <v>120020002February</v>
          </cell>
          <cell r="C347" t="str">
            <v>0</v>
          </cell>
          <cell r="D347" t="str">
            <v>1120020002</v>
          </cell>
          <cell r="F347">
            <v>45701</v>
          </cell>
          <cell r="G347">
            <v>0</v>
          </cell>
          <cell r="H347" t="str">
            <v>PEMBAYARAN DARI INV HAIER 184</v>
          </cell>
          <cell r="I347">
            <v>120020002</v>
          </cell>
          <cell r="J347" t="str">
            <v>PT BCA No Rek. 029-291-7528</v>
          </cell>
          <cell r="K347">
            <v>0</v>
          </cell>
          <cell r="L347">
            <v>53904078</v>
          </cell>
          <cell r="M347">
            <v>0</v>
          </cell>
        </row>
        <row r="348">
          <cell r="A348" t="str">
            <v>2130010000February</v>
          </cell>
          <cell r="B348" t="str">
            <v>130010000February</v>
          </cell>
          <cell r="C348" t="str">
            <v>0</v>
          </cell>
          <cell r="D348" t="str">
            <v>1130010000</v>
          </cell>
          <cell r="F348">
            <v>45701</v>
          </cell>
          <cell r="G348">
            <v>0</v>
          </cell>
          <cell r="H348" t="str">
            <v>PEMBAYARAN DARI INV HAIER 184</v>
          </cell>
          <cell r="I348">
            <v>130010000</v>
          </cell>
          <cell r="J348" t="str">
            <v>Piutang Usaha</v>
          </cell>
          <cell r="K348">
            <v>0</v>
          </cell>
          <cell r="L348">
            <v>0</v>
          </cell>
          <cell r="M348">
            <v>53904078</v>
          </cell>
        </row>
        <row r="349">
          <cell r="A349" t="str">
            <v>12120020002February</v>
          </cell>
          <cell r="B349" t="str">
            <v>120020002February</v>
          </cell>
          <cell r="C349" t="str">
            <v>0</v>
          </cell>
          <cell r="D349" t="str">
            <v>1120020002</v>
          </cell>
          <cell r="F349">
            <v>45701</v>
          </cell>
          <cell r="G349">
            <v>0</v>
          </cell>
          <cell r="H349" t="str">
            <v>PEMBAYARAN DARI INV HAIER 170,176,177,178,179,180,183</v>
          </cell>
          <cell r="I349">
            <v>120020002</v>
          </cell>
          <cell r="J349" t="str">
            <v>PT BCA No Rek. 029-291-7528</v>
          </cell>
          <cell r="K349">
            <v>0</v>
          </cell>
          <cell r="L349">
            <v>106069521</v>
          </cell>
          <cell r="M349">
            <v>0</v>
          </cell>
        </row>
        <row r="350">
          <cell r="A350" t="str">
            <v>3130010000February</v>
          </cell>
          <cell r="B350" t="str">
            <v>130010000February</v>
          </cell>
          <cell r="C350" t="str">
            <v>0</v>
          </cell>
          <cell r="D350" t="str">
            <v>1130010000</v>
          </cell>
          <cell r="F350">
            <v>45701</v>
          </cell>
          <cell r="G350">
            <v>0</v>
          </cell>
          <cell r="H350" t="str">
            <v>PEMBAYARAN DARI INV HAIER 170,176,177,178,179,180,183</v>
          </cell>
          <cell r="I350">
            <v>130010000</v>
          </cell>
          <cell r="J350" t="str">
            <v>Piutang Usaha</v>
          </cell>
          <cell r="K350">
            <v>0</v>
          </cell>
          <cell r="L350">
            <v>0</v>
          </cell>
          <cell r="M350">
            <v>106069521</v>
          </cell>
        </row>
        <row r="351">
          <cell r="A351" t="str">
            <v>1600000003February</v>
          </cell>
          <cell r="B351" t="str">
            <v>600000003February</v>
          </cell>
          <cell r="C351" t="str">
            <v>0</v>
          </cell>
          <cell r="D351" t="str">
            <v>1600000003</v>
          </cell>
          <cell r="F351">
            <v>45701</v>
          </cell>
          <cell r="G351">
            <v>523</v>
          </cell>
          <cell r="H351" t="str">
            <v>BIAYA TIKET DAN UANG SAKU KE PONTIANAK (GUDANG PONTI)</v>
          </cell>
          <cell r="I351">
            <v>600000003</v>
          </cell>
          <cell r="J351" t="str">
            <v>Biaya Transport dan Perjalanan Dinas</v>
          </cell>
          <cell r="K351">
            <v>0</v>
          </cell>
          <cell r="L351">
            <v>3738000</v>
          </cell>
          <cell r="M351">
            <v>0</v>
          </cell>
        </row>
        <row r="352">
          <cell r="A352" t="str">
            <v>13120020002February</v>
          </cell>
          <cell r="B352" t="str">
            <v>120020002February</v>
          </cell>
          <cell r="C352" t="str">
            <v>0</v>
          </cell>
          <cell r="D352" t="str">
            <v>1120020002</v>
          </cell>
          <cell r="F352">
            <v>45701</v>
          </cell>
          <cell r="G352">
            <v>523</v>
          </cell>
          <cell r="H352" t="str">
            <v>BIAYA TIKET DAN UANG SAKU KE PONTIANAK (GUDANG PONTI)</v>
          </cell>
          <cell r="I352">
            <v>120020002</v>
          </cell>
          <cell r="J352" t="str">
            <v>PT BCA No Rek. 029-291-7528</v>
          </cell>
          <cell r="K352">
            <v>0</v>
          </cell>
          <cell r="L352">
            <v>0</v>
          </cell>
          <cell r="M352">
            <v>3738000</v>
          </cell>
        </row>
        <row r="353">
          <cell r="A353" t="str">
            <v>7500000002February</v>
          </cell>
          <cell r="B353" t="str">
            <v>500000002February</v>
          </cell>
          <cell r="C353" t="str">
            <v>0</v>
          </cell>
          <cell r="D353" t="str">
            <v>1500000002</v>
          </cell>
          <cell r="F353">
            <v>45701</v>
          </cell>
          <cell r="G353">
            <v>524</v>
          </cell>
          <cell r="H353" t="str">
            <v>BIAYA OPRASIONAL FINACE SUPPORT SHANDY</v>
          </cell>
          <cell r="I353">
            <v>500000002</v>
          </cell>
          <cell r="J353" t="str">
            <v>Biaya TKBM, SPM</v>
          </cell>
          <cell r="K353">
            <v>0</v>
          </cell>
          <cell r="L353">
            <v>441000</v>
          </cell>
          <cell r="M353">
            <v>0</v>
          </cell>
        </row>
        <row r="354">
          <cell r="A354" t="str">
            <v>14120020002February</v>
          </cell>
          <cell r="B354" t="str">
            <v>120020002February</v>
          </cell>
          <cell r="C354" t="str">
            <v>0</v>
          </cell>
          <cell r="D354" t="str">
            <v>1120020002</v>
          </cell>
          <cell r="F354">
            <v>45701</v>
          </cell>
          <cell r="G354">
            <v>524</v>
          </cell>
          <cell r="H354" t="str">
            <v>BIAYA OPRASIONAL FINACE SUPPORT SHANDY</v>
          </cell>
          <cell r="I354">
            <v>120020002</v>
          </cell>
          <cell r="J354" t="str">
            <v>PT BCA No Rek. 029-291-7528</v>
          </cell>
          <cell r="K354">
            <v>0</v>
          </cell>
          <cell r="L354">
            <v>0</v>
          </cell>
          <cell r="M354">
            <v>441000</v>
          </cell>
        </row>
        <row r="355">
          <cell r="A355" t="str">
            <v>8500000002February</v>
          </cell>
          <cell r="B355" t="str">
            <v>500000002February</v>
          </cell>
          <cell r="C355" t="str">
            <v>0</v>
          </cell>
          <cell r="D355" t="str">
            <v>1500000002</v>
          </cell>
          <cell r="F355">
            <v>45702</v>
          </cell>
          <cell r="G355">
            <v>526</v>
          </cell>
          <cell r="H355" t="str">
            <v>IURAN SAMPAH KOS KRANI</v>
          </cell>
          <cell r="I355">
            <v>500000002</v>
          </cell>
          <cell r="J355" t="str">
            <v>Biaya TKBM, SPM</v>
          </cell>
          <cell r="K355">
            <v>0</v>
          </cell>
          <cell r="L355">
            <v>50000</v>
          </cell>
          <cell r="M355">
            <v>0</v>
          </cell>
        </row>
        <row r="356">
          <cell r="A356" t="str">
            <v>15120020002February</v>
          </cell>
          <cell r="B356" t="str">
            <v>120020002February</v>
          </cell>
          <cell r="C356" t="str">
            <v>0</v>
          </cell>
          <cell r="D356" t="str">
            <v>1120020002</v>
          </cell>
          <cell r="F356">
            <v>45702</v>
          </cell>
          <cell r="G356">
            <v>526</v>
          </cell>
          <cell r="H356" t="str">
            <v>IURAN SAMPAH KOS KRANI</v>
          </cell>
          <cell r="I356">
            <v>120020002</v>
          </cell>
          <cell r="J356" t="str">
            <v>PT BCA No Rek. 029-291-7528</v>
          </cell>
          <cell r="K356">
            <v>0</v>
          </cell>
          <cell r="L356">
            <v>0</v>
          </cell>
          <cell r="M356">
            <v>50000</v>
          </cell>
        </row>
        <row r="357">
          <cell r="A357" t="str">
            <v>9500000002February</v>
          </cell>
          <cell r="B357" t="str">
            <v>500000002February</v>
          </cell>
          <cell r="C357" t="str">
            <v>0</v>
          </cell>
          <cell r="D357" t="str">
            <v>1500000002</v>
          </cell>
          <cell r="F357">
            <v>45702</v>
          </cell>
          <cell r="G357">
            <v>525</v>
          </cell>
          <cell r="H357" t="str">
            <v>BIAYA SEWA KOS KRANI</v>
          </cell>
          <cell r="I357">
            <v>500000002</v>
          </cell>
          <cell r="J357" t="str">
            <v>Biaya TKBM, SPM</v>
          </cell>
          <cell r="K357">
            <v>0</v>
          </cell>
          <cell r="L357">
            <v>650000</v>
          </cell>
          <cell r="M357">
            <v>0</v>
          </cell>
        </row>
        <row r="358">
          <cell r="A358" t="str">
            <v>16120020002February</v>
          </cell>
          <cell r="B358" t="str">
            <v>120020002February</v>
          </cell>
          <cell r="C358" t="str">
            <v>0</v>
          </cell>
          <cell r="D358" t="str">
            <v>1120020002</v>
          </cell>
          <cell r="F358">
            <v>45702</v>
          </cell>
          <cell r="G358">
            <v>525</v>
          </cell>
          <cell r="H358" t="str">
            <v>BIAYA SEWA KOS KRANI</v>
          </cell>
          <cell r="I358">
            <v>120020002</v>
          </cell>
          <cell r="J358" t="str">
            <v>PT BCA No Rek. 029-291-7528</v>
          </cell>
          <cell r="K358">
            <v>0</v>
          </cell>
          <cell r="L358">
            <v>0</v>
          </cell>
          <cell r="M358">
            <v>650000</v>
          </cell>
        </row>
        <row r="359">
          <cell r="A359" t="str">
            <v>1600000010February</v>
          </cell>
          <cell r="B359" t="str">
            <v>600000010February</v>
          </cell>
          <cell r="C359" t="str">
            <v>0</v>
          </cell>
          <cell r="D359" t="str">
            <v>1600000010</v>
          </cell>
          <cell r="F359">
            <v>45705</v>
          </cell>
          <cell r="G359">
            <v>527</v>
          </cell>
          <cell r="H359" t="str">
            <v>BIAYA KOORDINASI KIRIM STEKER KE GUDANG PONTIANAK</v>
          </cell>
          <cell r="I359">
            <v>600000010</v>
          </cell>
          <cell r="J359" t="str">
            <v>Biaya Pengiriman, Pos &amp; Kurir</v>
          </cell>
          <cell r="K359">
            <v>0</v>
          </cell>
          <cell r="L359">
            <v>500000</v>
          </cell>
          <cell r="M359">
            <v>0</v>
          </cell>
        </row>
        <row r="360">
          <cell r="A360" t="str">
            <v>17120020002February</v>
          </cell>
          <cell r="B360" t="str">
            <v>120020002February</v>
          </cell>
          <cell r="C360" t="str">
            <v>0</v>
          </cell>
          <cell r="D360" t="str">
            <v>1120020002</v>
          </cell>
          <cell r="F360">
            <v>45705</v>
          </cell>
          <cell r="G360">
            <v>527</v>
          </cell>
          <cell r="H360" t="str">
            <v>BIAYA KOORDINASI KIRIM STEKER KE GUDANG PONTIANAK</v>
          </cell>
          <cell r="I360">
            <v>120020002</v>
          </cell>
          <cell r="J360" t="str">
            <v>PT BCA No Rek. 029-291-7528</v>
          </cell>
          <cell r="K360">
            <v>0</v>
          </cell>
          <cell r="L360">
            <v>0</v>
          </cell>
          <cell r="M360">
            <v>500000</v>
          </cell>
        </row>
        <row r="361">
          <cell r="A361" t="str">
            <v>10500000002February</v>
          </cell>
          <cell r="B361" t="str">
            <v>500000002February</v>
          </cell>
          <cell r="C361" t="str">
            <v>0</v>
          </cell>
          <cell r="D361" t="str">
            <v>1500000002</v>
          </cell>
          <cell r="F361">
            <v>45705</v>
          </cell>
          <cell r="G361">
            <v>528</v>
          </cell>
          <cell r="H361" t="str">
            <v>BIAYA OPRASIONAL KRANI AAN</v>
          </cell>
          <cell r="I361">
            <v>500000002</v>
          </cell>
          <cell r="J361" t="str">
            <v>Biaya TKBM, SPM</v>
          </cell>
          <cell r="K361">
            <v>0</v>
          </cell>
          <cell r="L361">
            <v>555000</v>
          </cell>
          <cell r="M361">
            <v>0</v>
          </cell>
        </row>
        <row r="362">
          <cell r="A362" t="str">
            <v>18120020002February</v>
          </cell>
          <cell r="B362" t="str">
            <v>120020002February</v>
          </cell>
          <cell r="C362" t="str">
            <v>0</v>
          </cell>
          <cell r="D362" t="str">
            <v>1120020002</v>
          </cell>
          <cell r="F362">
            <v>45705</v>
          </cell>
          <cell r="G362">
            <v>528</v>
          </cell>
          <cell r="H362" t="str">
            <v>BIAYA OPRASIONAL KRANI AAN</v>
          </cell>
          <cell r="I362">
            <v>120020002</v>
          </cell>
          <cell r="J362" t="str">
            <v>PT BCA No Rek. 029-291-7528</v>
          </cell>
          <cell r="K362">
            <v>0</v>
          </cell>
          <cell r="L362">
            <v>0</v>
          </cell>
          <cell r="M362">
            <v>555000</v>
          </cell>
        </row>
        <row r="363">
          <cell r="A363" t="str">
            <v>11500000002February</v>
          </cell>
          <cell r="B363" t="str">
            <v>500000002February</v>
          </cell>
          <cell r="C363" t="str">
            <v>0</v>
          </cell>
          <cell r="D363" t="str">
            <v>1500000002</v>
          </cell>
          <cell r="F363">
            <v>45705</v>
          </cell>
          <cell r="G363">
            <v>529</v>
          </cell>
          <cell r="H363" t="str">
            <v>BIAYA OPRASIONAL KRANI RIZKI</v>
          </cell>
          <cell r="I363">
            <v>500000002</v>
          </cell>
          <cell r="J363" t="str">
            <v>Biaya TKBM, SPM</v>
          </cell>
          <cell r="K363">
            <v>0</v>
          </cell>
          <cell r="L363">
            <v>550000</v>
          </cell>
          <cell r="M363">
            <v>0</v>
          </cell>
        </row>
        <row r="364">
          <cell r="A364" t="str">
            <v>19120020002February</v>
          </cell>
          <cell r="B364" t="str">
            <v>120020002February</v>
          </cell>
          <cell r="C364" t="str">
            <v>0</v>
          </cell>
          <cell r="D364" t="str">
            <v>1120020002</v>
          </cell>
          <cell r="F364">
            <v>45705</v>
          </cell>
          <cell r="G364">
            <v>529</v>
          </cell>
          <cell r="H364" t="str">
            <v>BIAYA OPRASIONAL KRANI RIZKI</v>
          </cell>
          <cell r="I364">
            <v>120020002</v>
          </cell>
          <cell r="J364" t="str">
            <v>PT BCA No Rek. 029-291-7528</v>
          </cell>
          <cell r="K364">
            <v>0</v>
          </cell>
          <cell r="L364">
            <v>0</v>
          </cell>
          <cell r="M364">
            <v>550000</v>
          </cell>
        </row>
        <row r="365">
          <cell r="A365" t="str">
            <v>2600000010February</v>
          </cell>
          <cell r="B365" t="str">
            <v>600000010February</v>
          </cell>
          <cell r="C365" t="str">
            <v>0</v>
          </cell>
          <cell r="D365" t="str">
            <v>1600000010</v>
          </cell>
          <cell r="F365">
            <v>45705</v>
          </cell>
          <cell r="G365">
            <v>531</v>
          </cell>
          <cell r="H365" t="str">
            <v>BIAYA PENGIRIMAN CCTV KE GUDANG PONTIANAK</v>
          </cell>
          <cell r="I365">
            <v>600000010</v>
          </cell>
          <cell r="J365" t="str">
            <v>Biaya Pengiriman, Pos &amp; Kurir</v>
          </cell>
          <cell r="K365">
            <v>0</v>
          </cell>
          <cell r="L365">
            <v>770000</v>
          </cell>
          <cell r="M365">
            <v>0</v>
          </cell>
        </row>
        <row r="366">
          <cell r="A366" t="str">
            <v>20120020002February</v>
          </cell>
          <cell r="B366" t="str">
            <v>120020002February</v>
          </cell>
          <cell r="C366" t="str">
            <v>0</v>
          </cell>
          <cell r="D366" t="str">
            <v>1120020002</v>
          </cell>
          <cell r="F366">
            <v>45705</v>
          </cell>
          <cell r="G366">
            <v>531</v>
          </cell>
          <cell r="H366" t="str">
            <v>BIAYA PENGIRIMAN CCTV KE GUDANG PONTIANAK</v>
          </cell>
          <cell r="I366">
            <v>120020002</v>
          </cell>
          <cell r="J366" t="str">
            <v>PT BCA No Rek. 029-291-7528</v>
          </cell>
          <cell r="K366">
            <v>0</v>
          </cell>
          <cell r="L366">
            <v>0</v>
          </cell>
          <cell r="M366">
            <v>770000</v>
          </cell>
        </row>
        <row r="367">
          <cell r="A367" t="str">
            <v>1210012002February</v>
          </cell>
          <cell r="B367" t="str">
            <v>210012002February</v>
          </cell>
          <cell r="C367" t="str">
            <v>0</v>
          </cell>
          <cell r="D367" t="str">
            <v>1210012002</v>
          </cell>
          <cell r="F367">
            <v>45705</v>
          </cell>
          <cell r="G367">
            <v>530</v>
          </cell>
          <cell r="H367" t="str">
            <v>PEMBAYARAN BILLING PPH 21 GAJ</v>
          </cell>
          <cell r="I367">
            <v>210012002</v>
          </cell>
          <cell r="J367" t="str">
            <v>Hutang Pajak</v>
          </cell>
          <cell r="K367">
            <v>0</v>
          </cell>
          <cell r="L367">
            <v>14000</v>
          </cell>
          <cell r="M367">
            <v>0</v>
          </cell>
        </row>
        <row r="368">
          <cell r="A368" t="str">
            <v>21120020002February</v>
          </cell>
          <cell r="B368" t="str">
            <v>120020002February</v>
          </cell>
          <cell r="C368" t="str">
            <v>0</v>
          </cell>
          <cell r="D368" t="str">
            <v>1120020002</v>
          </cell>
          <cell r="F368">
            <v>45705</v>
          </cell>
          <cell r="G368">
            <v>530</v>
          </cell>
          <cell r="H368" t="str">
            <v>PEMBAYARAN BILLING PPH 21 GAJ</v>
          </cell>
          <cell r="I368">
            <v>120020002</v>
          </cell>
          <cell r="J368" t="str">
            <v>PT BCA No Rek. 029-291-7528</v>
          </cell>
          <cell r="K368">
            <v>0</v>
          </cell>
          <cell r="L368">
            <v>0</v>
          </cell>
          <cell r="M368">
            <v>14000</v>
          </cell>
        </row>
        <row r="369">
          <cell r="A369" t="str">
            <v>12500000002February</v>
          </cell>
          <cell r="B369" t="str">
            <v>500000002February</v>
          </cell>
          <cell r="C369" t="str">
            <v>0</v>
          </cell>
          <cell r="D369" t="str">
            <v>1500000002</v>
          </cell>
          <cell r="F369">
            <v>45708</v>
          </cell>
          <cell r="G369">
            <v>532</v>
          </cell>
          <cell r="H369" t="str">
            <v>BIAYA OPRASIONAL MEETING DENGAN HAIER (PENAGIHAN PENGIRIMAN HARTONO )</v>
          </cell>
          <cell r="I369">
            <v>500000002</v>
          </cell>
          <cell r="J369" t="str">
            <v>Biaya TKBM, SPM</v>
          </cell>
          <cell r="K369">
            <v>0</v>
          </cell>
          <cell r="L369">
            <v>484900</v>
          </cell>
          <cell r="M369">
            <v>0</v>
          </cell>
        </row>
        <row r="370">
          <cell r="A370" t="str">
            <v>22120020002February</v>
          </cell>
          <cell r="B370" t="str">
            <v>120020002February</v>
          </cell>
          <cell r="C370" t="str">
            <v>0</v>
          </cell>
          <cell r="D370" t="str">
            <v>1120020002</v>
          </cell>
          <cell r="F370">
            <v>45708</v>
          </cell>
          <cell r="G370">
            <v>532</v>
          </cell>
          <cell r="H370" t="str">
            <v>BIAYA OPRASIONAL MEETING DENGAN HAIER (PENAGIHAN PENGIRIMAN HARTONO )</v>
          </cell>
          <cell r="I370">
            <v>120020002</v>
          </cell>
          <cell r="J370" t="str">
            <v>PT BCA No Rek. 029-291-7528</v>
          </cell>
          <cell r="K370">
            <v>0</v>
          </cell>
          <cell r="L370">
            <v>0</v>
          </cell>
          <cell r="M370">
            <v>484900</v>
          </cell>
        </row>
        <row r="371">
          <cell r="A371" t="str">
            <v>1600000007February</v>
          </cell>
          <cell r="B371" t="str">
            <v>600000007February</v>
          </cell>
          <cell r="C371" t="str">
            <v>0</v>
          </cell>
          <cell r="D371" t="str">
            <v>1600000007</v>
          </cell>
          <cell r="F371">
            <v>45708</v>
          </cell>
          <cell r="G371">
            <v>533</v>
          </cell>
          <cell r="H371" t="str">
            <v>BIAYA PENGISISN PAKET INTERNET ORBIT UNTUK GD HARTONO</v>
          </cell>
          <cell r="I371">
            <v>600000007</v>
          </cell>
          <cell r="J371" t="str">
            <v>Biaya Internet, Pulsa, Telpon dan Fax</v>
          </cell>
          <cell r="K371">
            <v>0</v>
          </cell>
          <cell r="L371">
            <v>82000</v>
          </cell>
          <cell r="M371">
            <v>0</v>
          </cell>
        </row>
        <row r="372">
          <cell r="A372" t="str">
            <v>23120020002February</v>
          </cell>
          <cell r="B372" t="str">
            <v>120020002February</v>
          </cell>
          <cell r="C372" t="str">
            <v>0</v>
          </cell>
          <cell r="D372" t="str">
            <v>1120020002</v>
          </cell>
          <cell r="F372">
            <v>45708</v>
          </cell>
          <cell r="G372">
            <v>533</v>
          </cell>
          <cell r="H372" t="str">
            <v>BIAYA PENGISISN PAKET INTERNET ORBIT UNTUK GD HARTONO</v>
          </cell>
          <cell r="I372">
            <v>120020002</v>
          </cell>
          <cell r="J372" t="str">
            <v>PT BCA No Rek. 029-291-7528</v>
          </cell>
          <cell r="K372">
            <v>0</v>
          </cell>
          <cell r="L372">
            <v>0</v>
          </cell>
          <cell r="M372">
            <v>82000</v>
          </cell>
        </row>
        <row r="373">
          <cell r="A373" t="str">
            <v>13500000002February</v>
          </cell>
          <cell r="B373" t="str">
            <v>500000002February</v>
          </cell>
          <cell r="C373" t="str">
            <v>0</v>
          </cell>
          <cell r="D373" t="str">
            <v>1500000002</v>
          </cell>
          <cell r="F373">
            <v>45708</v>
          </cell>
          <cell r="G373">
            <v>534</v>
          </cell>
          <cell r="H373" t="str">
            <v>BIAYA OPRASIONAL FINACE SUPPORT SHANDY</v>
          </cell>
          <cell r="I373">
            <v>500000002</v>
          </cell>
          <cell r="J373" t="str">
            <v>Biaya TKBM, SPM</v>
          </cell>
          <cell r="K373">
            <v>0</v>
          </cell>
          <cell r="L373">
            <v>390000</v>
          </cell>
          <cell r="M373">
            <v>0</v>
          </cell>
        </row>
        <row r="374">
          <cell r="A374" t="str">
            <v>24120020002February</v>
          </cell>
          <cell r="B374" t="str">
            <v>120020002February</v>
          </cell>
          <cell r="C374" t="str">
            <v>0</v>
          </cell>
          <cell r="D374" t="str">
            <v>1120020002</v>
          </cell>
          <cell r="F374">
            <v>45708</v>
          </cell>
          <cell r="G374">
            <v>534</v>
          </cell>
          <cell r="H374" t="str">
            <v>BIAYA OPRASIONAL FINACE SUPPORT SHANDY</v>
          </cell>
          <cell r="I374">
            <v>120020002</v>
          </cell>
          <cell r="J374" t="str">
            <v>PT BCA No Rek. 029-291-7528</v>
          </cell>
          <cell r="K374">
            <v>0</v>
          </cell>
          <cell r="L374">
            <v>0</v>
          </cell>
          <cell r="M374">
            <v>390000</v>
          </cell>
        </row>
        <row r="375">
          <cell r="A375" t="str">
            <v>14500000002February</v>
          </cell>
          <cell r="B375" t="str">
            <v>500000002February</v>
          </cell>
          <cell r="C375" t="str">
            <v>0</v>
          </cell>
          <cell r="D375" t="str">
            <v>1500000002</v>
          </cell>
          <cell r="F375">
            <v>45708</v>
          </cell>
          <cell r="G375">
            <v>535</v>
          </cell>
          <cell r="H375" t="str">
            <v>BIAYA KOORDINASI PENCARIAN GUDANG</v>
          </cell>
          <cell r="I375">
            <v>500000002</v>
          </cell>
          <cell r="J375" t="str">
            <v>Biaya TKBM, SPM</v>
          </cell>
          <cell r="K375">
            <v>0</v>
          </cell>
          <cell r="L375">
            <v>200000</v>
          </cell>
          <cell r="M375">
            <v>0</v>
          </cell>
        </row>
        <row r="376">
          <cell r="A376" t="str">
            <v>25120020002February</v>
          </cell>
          <cell r="B376" t="str">
            <v>120020002February</v>
          </cell>
          <cell r="C376" t="str">
            <v>0</v>
          </cell>
          <cell r="D376" t="str">
            <v>1120020002</v>
          </cell>
          <cell r="F376">
            <v>45708</v>
          </cell>
          <cell r="G376">
            <v>535</v>
          </cell>
          <cell r="H376" t="str">
            <v>BIAYA KOORDINASI PENCARIAN GUDANG</v>
          </cell>
          <cell r="I376">
            <v>120020002</v>
          </cell>
          <cell r="J376" t="str">
            <v>PT BCA No Rek. 029-291-7528</v>
          </cell>
          <cell r="K376">
            <v>0</v>
          </cell>
          <cell r="L376">
            <v>0</v>
          </cell>
          <cell r="M376">
            <v>200000</v>
          </cell>
        </row>
        <row r="377">
          <cell r="A377" t="str">
            <v>15500000002February</v>
          </cell>
          <cell r="B377" t="str">
            <v>500000002February</v>
          </cell>
          <cell r="C377" t="str">
            <v>0</v>
          </cell>
          <cell r="D377" t="str">
            <v>1500000002</v>
          </cell>
          <cell r="F377">
            <v>45708</v>
          </cell>
          <cell r="G377">
            <v>536</v>
          </cell>
          <cell r="H377" t="str">
            <v>BIAYA OPRASIONAL MEETING DENGAN YCH (INVOICE MANPOWER)</v>
          </cell>
          <cell r="I377">
            <v>500000002</v>
          </cell>
          <cell r="J377" t="str">
            <v>Biaya TKBM, SPM</v>
          </cell>
          <cell r="K377">
            <v>0</v>
          </cell>
          <cell r="L377">
            <v>563500</v>
          </cell>
          <cell r="M377">
            <v>0</v>
          </cell>
        </row>
        <row r="378">
          <cell r="A378" t="str">
            <v>26120020002February</v>
          </cell>
          <cell r="B378" t="str">
            <v>120020002February</v>
          </cell>
          <cell r="C378" t="str">
            <v>0</v>
          </cell>
          <cell r="D378" t="str">
            <v>1120020002</v>
          </cell>
          <cell r="F378">
            <v>45708</v>
          </cell>
          <cell r="G378">
            <v>536</v>
          </cell>
          <cell r="H378" t="str">
            <v>BIAYA OPRASIONAL MEETING DENGAN YCH (INVOICE MANPOWER)</v>
          </cell>
          <cell r="I378">
            <v>120020002</v>
          </cell>
          <cell r="J378" t="str">
            <v>PT BCA No Rek. 029-291-7528</v>
          </cell>
          <cell r="K378">
            <v>0</v>
          </cell>
          <cell r="L378">
            <v>0</v>
          </cell>
          <cell r="M378">
            <v>563500</v>
          </cell>
        </row>
        <row r="379">
          <cell r="A379" t="str">
            <v>16500000002February</v>
          </cell>
          <cell r="B379" t="str">
            <v>500000002February</v>
          </cell>
          <cell r="C379" t="str">
            <v>0</v>
          </cell>
          <cell r="D379" t="str">
            <v>1500000002</v>
          </cell>
          <cell r="F379">
            <v>45712</v>
          </cell>
          <cell r="G379">
            <v>537</v>
          </cell>
          <cell r="H379" t="str">
            <v>BIAYA OPRASIONAL KRANI AAN</v>
          </cell>
          <cell r="I379">
            <v>500000002</v>
          </cell>
          <cell r="J379" t="str">
            <v>Biaya TKBM, SPM</v>
          </cell>
          <cell r="K379">
            <v>0</v>
          </cell>
          <cell r="L379">
            <v>550000</v>
          </cell>
          <cell r="M379">
            <v>0</v>
          </cell>
        </row>
        <row r="380">
          <cell r="A380" t="str">
            <v>27120020002February</v>
          </cell>
          <cell r="B380" t="str">
            <v>120020002February</v>
          </cell>
          <cell r="C380" t="str">
            <v>0</v>
          </cell>
          <cell r="D380" t="str">
            <v>1120020002</v>
          </cell>
          <cell r="F380">
            <v>45712</v>
          </cell>
          <cell r="G380">
            <v>537</v>
          </cell>
          <cell r="H380" t="str">
            <v>BIAYA OPRASIONAL KRANI AAN</v>
          </cell>
          <cell r="I380">
            <v>120020002</v>
          </cell>
          <cell r="J380" t="str">
            <v>PT BCA No Rek. 029-291-7528</v>
          </cell>
          <cell r="K380">
            <v>0</v>
          </cell>
          <cell r="L380">
            <v>0</v>
          </cell>
          <cell r="M380">
            <v>550000</v>
          </cell>
        </row>
        <row r="381">
          <cell r="A381" t="str">
            <v>17500000002February</v>
          </cell>
          <cell r="B381" t="str">
            <v>500000002February</v>
          </cell>
          <cell r="C381" t="str">
            <v>0</v>
          </cell>
          <cell r="D381" t="str">
            <v>1500000002</v>
          </cell>
          <cell r="F381">
            <v>45712</v>
          </cell>
          <cell r="G381">
            <v>538</v>
          </cell>
          <cell r="H381" t="str">
            <v>BIAYA OPRASIONAL KRANI RIZKI</v>
          </cell>
          <cell r="I381">
            <v>500000002</v>
          </cell>
          <cell r="J381" t="str">
            <v>Biaya TKBM, SPM</v>
          </cell>
          <cell r="K381">
            <v>0</v>
          </cell>
          <cell r="L381">
            <v>585000</v>
          </cell>
          <cell r="M381">
            <v>0</v>
          </cell>
        </row>
        <row r="382">
          <cell r="A382" t="str">
            <v>28120020002February</v>
          </cell>
          <cell r="B382" t="str">
            <v>120020002February</v>
          </cell>
          <cell r="C382" t="str">
            <v>0</v>
          </cell>
          <cell r="D382" t="str">
            <v>1120020002</v>
          </cell>
          <cell r="F382">
            <v>45712</v>
          </cell>
          <cell r="G382">
            <v>538</v>
          </cell>
          <cell r="H382" t="str">
            <v>BIAYA OPRASIONAL KRANI RIZKI</v>
          </cell>
          <cell r="I382">
            <v>120020002</v>
          </cell>
          <cell r="J382" t="str">
            <v>PT BCA No Rek. 029-291-7528</v>
          </cell>
          <cell r="K382">
            <v>0</v>
          </cell>
          <cell r="L382">
            <v>0</v>
          </cell>
          <cell r="M382">
            <v>585000</v>
          </cell>
        </row>
        <row r="383">
          <cell r="A383" t="str">
            <v>4210010000February</v>
          </cell>
          <cell r="B383" t="str">
            <v>210010000February</v>
          </cell>
          <cell r="C383" t="str">
            <v>0</v>
          </cell>
          <cell r="D383" t="str">
            <v>1210010000</v>
          </cell>
          <cell r="F383">
            <v>45713</v>
          </cell>
          <cell r="G383">
            <v>539</v>
          </cell>
          <cell r="H383" t="str">
            <v>PEMBAYARAN INVOICE CPJ 298,300,302,303,305,306,310,311,312</v>
          </cell>
          <cell r="I383">
            <v>210010000</v>
          </cell>
          <cell r="J383" t="str">
            <v>Hutang Usaha</v>
          </cell>
          <cell r="K383">
            <v>0</v>
          </cell>
          <cell r="L383">
            <v>100246501</v>
          </cell>
          <cell r="M383">
            <v>0</v>
          </cell>
        </row>
        <row r="384">
          <cell r="A384" t="str">
            <v>29120020002February</v>
          </cell>
          <cell r="B384" t="str">
            <v>120020002February</v>
          </cell>
          <cell r="C384" t="str">
            <v>0</v>
          </cell>
          <cell r="D384" t="str">
            <v>1120020002</v>
          </cell>
          <cell r="F384">
            <v>45713</v>
          </cell>
          <cell r="G384">
            <v>539</v>
          </cell>
          <cell r="H384" t="str">
            <v>PEMBAYARAN INVOICE CPJ 298,300,302,303,305,306,310,311,312</v>
          </cell>
          <cell r="I384">
            <v>120020002</v>
          </cell>
          <cell r="J384" t="str">
            <v>PT BCA No Rek. 029-291-7528</v>
          </cell>
          <cell r="K384">
            <v>0</v>
          </cell>
          <cell r="L384">
            <v>0</v>
          </cell>
          <cell r="M384">
            <v>100246501</v>
          </cell>
        </row>
        <row r="385">
          <cell r="A385" t="str">
            <v>5210010000February</v>
          </cell>
          <cell r="B385" t="str">
            <v>210010000February</v>
          </cell>
          <cell r="C385" t="str">
            <v>0</v>
          </cell>
          <cell r="D385" t="str">
            <v>1210010000</v>
          </cell>
          <cell r="F385">
            <v>45713</v>
          </cell>
          <cell r="G385">
            <v>540</v>
          </cell>
          <cell r="H385" t="str">
            <v>PEMBAYARAN INVOICE NCS 000138/08/24 PER 01-31 AGUSTUS  24</v>
          </cell>
          <cell r="I385">
            <v>210010000</v>
          </cell>
          <cell r="J385" t="str">
            <v>Hutang Usaha</v>
          </cell>
          <cell r="K385">
            <v>0</v>
          </cell>
          <cell r="L385">
            <v>23028000</v>
          </cell>
          <cell r="M385">
            <v>0</v>
          </cell>
        </row>
        <row r="386">
          <cell r="A386" t="str">
            <v>30120020002February</v>
          </cell>
          <cell r="B386" t="str">
            <v>120020002February</v>
          </cell>
          <cell r="C386" t="str">
            <v>0</v>
          </cell>
          <cell r="D386" t="str">
            <v>1120020002</v>
          </cell>
          <cell r="F386">
            <v>45713</v>
          </cell>
          <cell r="G386">
            <v>540</v>
          </cell>
          <cell r="H386" t="str">
            <v>PEMBAYARAN INVOICE NCS 000138/08/24 PER 01-31 AGUSTUS  24</v>
          </cell>
          <cell r="I386">
            <v>120020002</v>
          </cell>
          <cell r="J386" t="str">
            <v>PT BCA No Rek. 029-291-7528</v>
          </cell>
          <cell r="K386">
            <v>0</v>
          </cell>
          <cell r="L386">
            <v>0</v>
          </cell>
          <cell r="M386">
            <v>23028000</v>
          </cell>
        </row>
        <row r="387">
          <cell r="A387" t="str">
            <v>2210012002February</v>
          </cell>
          <cell r="B387" t="str">
            <v>210012002February</v>
          </cell>
          <cell r="C387" t="str">
            <v>0</v>
          </cell>
          <cell r="D387" t="str">
            <v>1210012002</v>
          </cell>
          <cell r="F387">
            <v>45713</v>
          </cell>
          <cell r="G387">
            <v>542</v>
          </cell>
          <cell r="H387" t="str">
            <v>PEMBAYARAN PPN GAJ JANUARI 2025</v>
          </cell>
          <cell r="I387">
            <v>210012002</v>
          </cell>
          <cell r="J387" t="str">
            <v>Hutang Pajak</v>
          </cell>
          <cell r="K387">
            <v>0</v>
          </cell>
          <cell r="L387">
            <v>29106718</v>
          </cell>
          <cell r="M387">
            <v>0</v>
          </cell>
        </row>
        <row r="388">
          <cell r="A388" t="str">
            <v>31120020002February</v>
          </cell>
          <cell r="B388" t="str">
            <v>120020002February</v>
          </cell>
          <cell r="C388" t="str">
            <v>0</v>
          </cell>
          <cell r="D388" t="str">
            <v>1120020002</v>
          </cell>
          <cell r="F388">
            <v>45713</v>
          </cell>
          <cell r="G388">
            <v>542</v>
          </cell>
          <cell r="H388" t="str">
            <v>PEMBAYARAN PPN GAJ JANUARI 2025</v>
          </cell>
          <cell r="I388">
            <v>120020002</v>
          </cell>
          <cell r="J388" t="str">
            <v>PT BCA No Rek. 029-291-7528</v>
          </cell>
          <cell r="K388">
            <v>0</v>
          </cell>
          <cell r="L388">
            <v>0</v>
          </cell>
          <cell r="M388">
            <v>29106718</v>
          </cell>
        </row>
        <row r="389">
          <cell r="A389" t="str">
            <v>2600000003February</v>
          </cell>
          <cell r="B389" t="str">
            <v>600000003February</v>
          </cell>
          <cell r="C389" t="str">
            <v>0</v>
          </cell>
          <cell r="D389" t="str">
            <v>1600000003</v>
          </cell>
          <cell r="F389">
            <v>45714</v>
          </cell>
          <cell r="G389">
            <v>541</v>
          </cell>
          <cell r="H389" t="str">
            <v>BIAYA TIKET PESAWAT DARI PONTIANAK</v>
          </cell>
          <cell r="I389">
            <v>600000003</v>
          </cell>
          <cell r="J389" t="str">
            <v>Biaya Transport dan Perjalanan Dinas</v>
          </cell>
          <cell r="K389">
            <v>0</v>
          </cell>
          <cell r="L389">
            <v>1569000</v>
          </cell>
          <cell r="M389">
            <v>0</v>
          </cell>
        </row>
        <row r="390">
          <cell r="A390" t="str">
            <v>32120020002February</v>
          </cell>
          <cell r="B390" t="str">
            <v>120020002February</v>
          </cell>
          <cell r="C390" t="str">
            <v>0</v>
          </cell>
          <cell r="D390" t="str">
            <v>1120020002</v>
          </cell>
          <cell r="F390">
            <v>45714</v>
          </cell>
          <cell r="G390">
            <v>541</v>
          </cell>
          <cell r="H390" t="str">
            <v>BIAYA TIKET PESAWAT DARI PONTIANAK</v>
          </cell>
          <cell r="I390">
            <v>120020002</v>
          </cell>
          <cell r="J390" t="str">
            <v>PT BCA No Rek. 029-291-7528</v>
          </cell>
          <cell r="K390">
            <v>0</v>
          </cell>
          <cell r="L390">
            <v>0</v>
          </cell>
          <cell r="M390">
            <v>1569000</v>
          </cell>
        </row>
        <row r="391">
          <cell r="A391" t="str">
            <v>1500000004February</v>
          </cell>
          <cell r="B391" t="str">
            <v>500000004February</v>
          </cell>
          <cell r="C391" t="str">
            <v>0</v>
          </cell>
          <cell r="D391" t="str">
            <v>1500000004</v>
          </cell>
          <cell r="F391">
            <v>45716</v>
          </cell>
          <cell r="G391">
            <v>543</v>
          </cell>
          <cell r="H391" t="str">
            <v>BIAYA GAJI KARYAWAN GAJ PER FEBRUARI 2025</v>
          </cell>
          <cell r="I391">
            <v>500000004</v>
          </cell>
          <cell r="J391" t="str">
            <v>Biaya Gaji, Bonus, THR</v>
          </cell>
          <cell r="K391">
            <v>0</v>
          </cell>
          <cell r="L391">
            <v>38235294</v>
          </cell>
          <cell r="M391">
            <v>0</v>
          </cell>
        </row>
        <row r="392">
          <cell r="A392" t="str">
            <v>33120020002February</v>
          </cell>
          <cell r="B392" t="str">
            <v>120020002February</v>
          </cell>
          <cell r="C392" t="str">
            <v>0</v>
          </cell>
          <cell r="D392" t="str">
            <v>1120020002</v>
          </cell>
          <cell r="F392">
            <v>45716</v>
          </cell>
          <cell r="G392">
            <v>543</v>
          </cell>
          <cell r="H392" t="str">
            <v>BIAYA GAJI KARYAWAN GAJ PER FEBRUARI 2025</v>
          </cell>
          <cell r="I392">
            <v>120020002</v>
          </cell>
          <cell r="J392" t="str">
            <v>PT BCA No Rek. 029-291-7528</v>
          </cell>
          <cell r="K392">
            <v>0</v>
          </cell>
          <cell r="L392">
            <v>0</v>
          </cell>
          <cell r="M392">
            <v>38235294</v>
          </cell>
        </row>
        <row r="393">
          <cell r="A393" t="str">
            <v>18500000002February</v>
          </cell>
          <cell r="B393" t="str">
            <v>500000002February</v>
          </cell>
          <cell r="C393" t="str">
            <v>0</v>
          </cell>
          <cell r="D393" t="str">
            <v>1500000002</v>
          </cell>
          <cell r="F393">
            <v>45716</v>
          </cell>
          <cell r="G393">
            <v>544</v>
          </cell>
          <cell r="H393" t="str">
            <v>BIAYA ANGKUT BARANG CLAIM DARI HIS SURABAYA</v>
          </cell>
          <cell r="I393">
            <v>500000002</v>
          </cell>
          <cell r="J393" t="str">
            <v>Biaya TKBM, SPM</v>
          </cell>
          <cell r="K393">
            <v>0</v>
          </cell>
          <cell r="L393">
            <v>300000</v>
          </cell>
          <cell r="M393">
            <v>0</v>
          </cell>
        </row>
        <row r="394">
          <cell r="A394" t="str">
            <v>34120020002February</v>
          </cell>
          <cell r="B394" t="str">
            <v>120020002February</v>
          </cell>
          <cell r="C394" t="str">
            <v>0</v>
          </cell>
          <cell r="D394" t="str">
            <v>1120020002</v>
          </cell>
          <cell r="F394">
            <v>45716</v>
          </cell>
          <cell r="G394">
            <v>544</v>
          </cell>
          <cell r="H394" t="str">
            <v>BIAYA ANGKUT BARANG CLAIM DARI HIS SURABAYA</v>
          </cell>
          <cell r="I394">
            <v>120020002</v>
          </cell>
          <cell r="J394" t="str">
            <v>PT BCA No Rek. 029-291-7528</v>
          </cell>
          <cell r="K394">
            <v>0</v>
          </cell>
          <cell r="L394">
            <v>0</v>
          </cell>
          <cell r="M394">
            <v>300000</v>
          </cell>
        </row>
        <row r="395">
          <cell r="A395" t="str">
            <v>1910010000February</v>
          </cell>
          <cell r="B395" t="str">
            <v>910010000February</v>
          </cell>
          <cell r="C395" t="str">
            <v>0</v>
          </cell>
          <cell r="D395" t="str">
            <v>1910010000</v>
          </cell>
          <cell r="F395">
            <v>45716</v>
          </cell>
          <cell r="G395">
            <v>0</v>
          </cell>
          <cell r="H395" t="str">
            <v>BIAYA ADMIN BANK</v>
          </cell>
          <cell r="I395">
            <v>910010000</v>
          </cell>
          <cell r="J395" t="str">
            <v>Biaya Adm Bank</v>
          </cell>
          <cell r="K395">
            <v>0</v>
          </cell>
          <cell r="L395">
            <v>30000</v>
          </cell>
          <cell r="M395">
            <v>0</v>
          </cell>
        </row>
        <row r="396">
          <cell r="A396" t="str">
            <v>35120020002February</v>
          </cell>
          <cell r="B396" t="str">
            <v>120020002February</v>
          </cell>
          <cell r="C396" t="str">
            <v>0</v>
          </cell>
          <cell r="D396" t="str">
            <v>1120020002</v>
          </cell>
          <cell r="F396">
            <v>45716</v>
          </cell>
          <cell r="G396">
            <v>0</v>
          </cell>
          <cell r="H396" t="str">
            <v>BIAYA ADMIN BANK</v>
          </cell>
          <cell r="I396">
            <v>120020002</v>
          </cell>
          <cell r="J396" t="str">
            <v>PT BCA No Rek. 029-291-7528</v>
          </cell>
          <cell r="K396">
            <v>0</v>
          </cell>
          <cell r="L396">
            <v>0</v>
          </cell>
          <cell r="M396">
            <v>30000</v>
          </cell>
        </row>
        <row r="397">
          <cell r="A397" t="str">
            <v>00</v>
          </cell>
          <cell r="B397" t="str">
            <v>0</v>
          </cell>
          <cell r="C397" t="str">
            <v>0</v>
          </cell>
          <cell r="D397" t="str">
            <v>1</v>
          </cell>
          <cell r="F397">
            <v>0</v>
          </cell>
          <cell r="G397">
            <v>0</v>
          </cell>
          <cell r="H397">
            <v>0</v>
          </cell>
          <cell r="I397">
            <v>0</v>
          </cell>
          <cell r="J397" t="str">
            <v>-</v>
          </cell>
          <cell r="K397">
            <v>0</v>
          </cell>
          <cell r="L397">
            <v>0</v>
          </cell>
          <cell r="M397">
            <v>0</v>
          </cell>
        </row>
        <row r="398">
          <cell r="A398" t="str">
            <v>00</v>
          </cell>
          <cell r="B398" t="str">
            <v>0</v>
          </cell>
          <cell r="C398" t="str">
            <v>0</v>
          </cell>
          <cell r="D398" t="str">
            <v>1</v>
          </cell>
          <cell r="F398">
            <v>0</v>
          </cell>
          <cell r="G398">
            <v>0</v>
          </cell>
          <cell r="H398">
            <v>0</v>
          </cell>
          <cell r="I398">
            <v>0</v>
          </cell>
          <cell r="J398" t="str">
            <v>-</v>
          </cell>
          <cell r="K398">
            <v>0</v>
          </cell>
          <cell r="L398">
            <v>0</v>
          </cell>
          <cell r="M398">
            <v>0</v>
          </cell>
        </row>
        <row r="399">
          <cell r="A399" t="str">
            <v>4130010000February</v>
          </cell>
          <cell r="B399" t="str">
            <v>130010000February</v>
          </cell>
          <cell r="C399" t="str">
            <v>0</v>
          </cell>
          <cell r="D399" t="str">
            <v>1130010000</v>
          </cell>
          <cell r="F399">
            <v>45692</v>
          </cell>
          <cell r="G399">
            <v>0</v>
          </cell>
          <cell r="H399" t="str">
            <v>INV 210 - HAIER REGULER</v>
          </cell>
          <cell r="I399">
            <v>130010000</v>
          </cell>
          <cell r="J399" t="str">
            <v>Piutang Usaha</v>
          </cell>
          <cell r="K399">
            <v>0</v>
          </cell>
          <cell r="L399">
            <v>17855823</v>
          </cell>
          <cell r="M399">
            <v>0</v>
          </cell>
        </row>
        <row r="400">
          <cell r="A400" t="str">
            <v>1140010000February</v>
          </cell>
          <cell r="B400" t="str">
            <v>140010000February</v>
          </cell>
          <cell r="C400" t="str">
            <v>0</v>
          </cell>
          <cell r="D400" t="str">
            <v>1140010000</v>
          </cell>
          <cell r="F400">
            <v>45692</v>
          </cell>
          <cell r="G400">
            <v>0</v>
          </cell>
          <cell r="H400" t="str">
            <v>INV 210 - HAIER REGULER</v>
          </cell>
          <cell r="I400">
            <v>140010000</v>
          </cell>
          <cell r="J400" t="str">
            <v>Biaya Dibayar dimuka</v>
          </cell>
          <cell r="K400">
            <v>0</v>
          </cell>
          <cell r="L400">
            <v>327629</v>
          </cell>
          <cell r="M400">
            <v>0</v>
          </cell>
        </row>
        <row r="401">
          <cell r="A401" t="str">
            <v>1410000001February</v>
          </cell>
          <cell r="B401" t="str">
            <v>410000001February</v>
          </cell>
          <cell r="C401" t="str">
            <v>0</v>
          </cell>
          <cell r="D401" t="str">
            <v>1410000001</v>
          </cell>
          <cell r="F401">
            <v>45692</v>
          </cell>
          <cell r="G401">
            <v>0</v>
          </cell>
          <cell r="H401" t="str">
            <v>INV 210 - HAIER REGULER</v>
          </cell>
          <cell r="I401">
            <v>410000001</v>
          </cell>
          <cell r="J401" t="str">
            <v>Pendapatan 1</v>
          </cell>
          <cell r="K401">
            <v>0</v>
          </cell>
          <cell r="L401">
            <v>0</v>
          </cell>
          <cell r="M401">
            <v>16381488</v>
          </cell>
        </row>
        <row r="402">
          <cell r="A402" t="str">
            <v>3210012002February</v>
          </cell>
          <cell r="B402" t="str">
            <v>210012002February</v>
          </cell>
          <cell r="C402" t="str">
            <v>0</v>
          </cell>
          <cell r="D402" t="str">
            <v>1210012002</v>
          </cell>
          <cell r="F402">
            <v>45692</v>
          </cell>
          <cell r="G402">
            <v>0</v>
          </cell>
          <cell r="H402" t="str">
            <v>INV 210 - HAIER REGULER</v>
          </cell>
          <cell r="I402">
            <v>210012002</v>
          </cell>
          <cell r="J402" t="str">
            <v>Hutang Pajak</v>
          </cell>
          <cell r="K402">
            <v>0</v>
          </cell>
          <cell r="L402">
            <v>0</v>
          </cell>
          <cell r="M402">
            <v>1801964</v>
          </cell>
        </row>
        <row r="403">
          <cell r="A403" t="str">
            <v>5130010000February</v>
          </cell>
          <cell r="B403" t="str">
            <v>130010000February</v>
          </cell>
          <cell r="C403" t="str">
            <v>0</v>
          </cell>
          <cell r="D403" t="str">
            <v>1130010000</v>
          </cell>
          <cell r="F403">
            <v>45692</v>
          </cell>
          <cell r="G403">
            <v>0</v>
          </cell>
          <cell r="H403" t="str">
            <v>INV 211 - LUARKOTA LANSIR</v>
          </cell>
          <cell r="I403">
            <v>130010000</v>
          </cell>
          <cell r="J403" t="str">
            <v>Piutang Usaha</v>
          </cell>
          <cell r="K403">
            <v>0</v>
          </cell>
          <cell r="L403">
            <v>10860727</v>
          </cell>
          <cell r="M403">
            <v>0</v>
          </cell>
        </row>
        <row r="404">
          <cell r="A404" t="str">
            <v>2140010000February</v>
          </cell>
          <cell r="B404" t="str">
            <v>140010000February</v>
          </cell>
          <cell r="C404" t="str">
            <v>0</v>
          </cell>
          <cell r="D404" t="str">
            <v>1140010000</v>
          </cell>
          <cell r="F404">
            <v>45692</v>
          </cell>
          <cell r="G404">
            <v>0</v>
          </cell>
          <cell r="H404" t="str">
            <v>INV 211 - LUARKOTA LANSIR</v>
          </cell>
          <cell r="I404">
            <v>140010000</v>
          </cell>
          <cell r="J404" t="str">
            <v>Biaya Dibayar dimuka</v>
          </cell>
          <cell r="K404">
            <v>0</v>
          </cell>
          <cell r="L404">
            <v>199279</v>
          </cell>
          <cell r="M404">
            <v>0</v>
          </cell>
        </row>
        <row r="405">
          <cell r="A405" t="str">
            <v>2410000001February</v>
          </cell>
          <cell r="B405" t="str">
            <v>410000001February</v>
          </cell>
          <cell r="C405" t="str">
            <v>0</v>
          </cell>
          <cell r="D405" t="str">
            <v>1410000001</v>
          </cell>
          <cell r="F405">
            <v>45692</v>
          </cell>
          <cell r="G405">
            <v>0</v>
          </cell>
          <cell r="H405" t="str">
            <v>INV 211 - LUARKOTA LANSIR</v>
          </cell>
          <cell r="I405">
            <v>410000001</v>
          </cell>
          <cell r="J405" t="str">
            <v>Pendapatan 1</v>
          </cell>
          <cell r="K405">
            <v>0</v>
          </cell>
          <cell r="L405">
            <v>0</v>
          </cell>
          <cell r="M405">
            <v>9963969</v>
          </cell>
        </row>
        <row r="406">
          <cell r="A406" t="str">
            <v>4210012002February</v>
          </cell>
          <cell r="B406" t="str">
            <v>210012002February</v>
          </cell>
          <cell r="C406" t="str">
            <v>0</v>
          </cell>
          <cell r="D406" t="str">
            <v>1210012002</v>
          </cell>
          <cell r="F406">
            <v>45692</v>
          </cell>
          <cell r="G406">
            <v>0</v>
          </cell>
          <cell r="H406" t="str">
            <v>INV 211 - LUARKOTA LANSIR</v>
          </cell>
          <cell r="I406">
            <v>210012002</v>
          </cell>
          <cell r="J406" t="str">
            <v>Hutang Pajak</v>
          </cell>
          <cell r="K406">
            <v>0</v>
          </cell>
          <cell r="L406">
            <v>0</v>
          </cell>
          <cell r="M406">
            <v>1096037</v>
          </cell>
        </row>
        <row r="407">
          <cell r="A407" t="str">
            <v>6130010000February</v>
          </cell>
          <cell r="B407" t="str">
            <v>130010000February</v>
          </cell>
          <cell r="C407" t="str">
            <v>0</v>
          </cell>
          <cell r="D407" t="str">
            <v>1130010000</v>
          </cell>
          <cell r="F407">
            <v>45692</v>
          </cell>
          <cell r="G407">
            <v>0</v>
          </cell>
          <cell r="H407" t="str">
            <v>INV 212 - SMALL KUBIKASI</v>
          </cell>
          <cell r="I407">
            <v>130010000</v>
          </cell>
          <cell r="J407" t="str">
            <v>Piutang Usaha</v>
          </cell>
          <cell r="K407">
            <v>0</v>
          </cell>
          <cell r="L407">
            <v>11445000</v>
          </cell>
          <cell r="M407">
            <v>0</v>
          </cell>
        </row>
        <row r="408">
          <cell r="A408" t="str">
            <v>3140010000February</v>
          </cell>
          <cell r="B408" t="str">
            <v>140010000February</v>
          </cell>
          <cell r="C408" t="str">
            <v>0</v>
          </cell>
          <cell r="D408" t="str">
            <v>1140010000</v>
          </cell>
          <cell r="F408">
            <v>45692</v>
          </cell>
          <cell r="G408">
            <v>0</v>
          </cell>
          <cell r="H408" t="str">
            <v>INV 212 - SMALL KUBIKASI</v>
          </cell>
          <cell r="I408">
            <v>140010000</v>
          </cell>
          <cell r="J408" t="str">
            <v>Biaya Dibayar dimuka</v>
          </cell>
          <cell r="K408">
            <v>0</v>
          </cell>
          <cell r="L408">
            <v>210000</v>
          </cell>
          <cell r="M408">
            <v>0</v>
          </cell>
        </row>
        <row r="409">
          <cell r="A409" t="str">
            <v>3410000001February</v>
          </cell>
          <cell r="B409" t="str">
            <v>410000001February</v>
          </cell>
          <cell r="C409" t="str">
            <v>0</v>
          </cell>
          <cell r="D409" t="str">
            <v>1410000001</v>
          </cell>
          <cell r="F409">
            <v>45692</v>
          </cell>
          <cell r="G409">
            <v>0</v>
          </cell>
          <cell r="H409" t="str">
            <v>INV 212 - SMALL KUBIKASI</v>
          </cell>
          <cell r="I409">
            <v>410000001</v>
          </cell>
          <cell r="J409" t="str">
            <v>Pendapatan 1</v>
          </cell>
          <cell r="K409">
            <v>0</v>
          </cell>
          <cell r="L409">
            <v>0</v>
          </cell>
          <cell r="M409">
            <v>10500000</v>
          </cell>
        </row>
        <row r="410">
          <cell r="A410" t="str">
            <v>5210012002February</v>
          </cell>
          <cell r="B410" t="str">
            <v>210012002February</v>
          </cell>
          <cell r="C410" t="str">
            <v>0</v>
          </cell>
          <cell r="D410" t="str">
            <v>1210012002</v>
          </cell>
          <cell r="F410">
            <v>45692</v>
          </cell>
          <cell r="G410">
            <v>0</v>
          </cell>
          <cell r="H410" t="str">
            <v>INV 212 - SMALL KUBIKASI</v>
          </cell>
          <cell r="I410">
            <v>210012002</v>
          </cell>
          <cell r="J410" t="str">
            <v>Hutang Pajak</v>
          </cell>
          <cell r="K410">
            <v>0</v>
          </cell>
          <cell r="L410">
            <v>0</v>
          </cell>
          <cell r="M410">
            <v>1155000</v>
          </cell>
        </row>
        <row r="411">
          <cell r="A411" t="str">
            <v>7130010000February</v>
          </cell>
          <cell r="B411" t="str">
            <v>130010000February</v>
          </cell>
          <cell r="C411" t="str">
            <v>0</v>
          </cell>
          <cell r="D411" t="str">
            <v>1130010000</v>
          </cell>
          <cell r="F411">
            <v>45699</v>
          </cell>
          <cell r="G411">
            <v>0</v>
          </cell>
          <cell r="H411" t="str">
            <v>INV 214 - REGULER BANDJAR</v>
          </cell>
          <cell r="I411">
            <v>130010000</v>
          </cell>
          <cell r="J411" t="str">
            <v>Piutang Usaha</v>
          </cell>
          <cell r="K411">
            <v>0</v>
          </cell>
          <cell r="L411">
            <v>25282438</v>
          </cell>
          <cell r="M411">
            <v>0</v>
          </cell>
        </row>
        <row r="412">
          <cell r="A412" t="str">
            <v>4140010000February</v>
          </cell>
          <cell r="B412" t="str">
            <v>140010000February</v>
          </cell>
          <cell r="C412" t="str">
            <v>0</v>
          </cell>
          <cell r="D412" t="str">
            <v>1140010000</v>
          </cell>
          <cell r="F412">
            <v>45699</v>
          </cell>
          <cell r="G412">
            <v>0</v>
          </cell>
          <cell r="H412" t="str">
            <v>INV 214 - REGULER BANDJAR</v>
          </cell>
          <cell r="I412">
            <v>140010000</v>
          </cell>
          <cell r="J412" t="str">
            <v>Biaya Dibayar dimuka</v>
          </cell>
          <cell r="K412">
            <v>0</v>
          </cell>
          <cell r="L412">
            <v>463897</v>
          </cell>
          <cell r="M412">
            <v>0</v>
          </cell>
        </row>
        <row r="413">
          <cell r="A413" t="str">
            <v>4410000001February</v>
          </cell>
          <cell r="B413" t="str">
            <v>410000001February</v>
          </cell>
          <cell r="C413" t="str">
            <v>0</v>
          </cell>
          <cell r="D413" t="str">
            <v>1410000001</v>
          </cell>
          <cell r="F413">
            <v>45699</v>
          </cell>
          <cell r="G413">
            <v>0</v>
          </cell>
          <cell r="H413" t="str">
            <v>INV 214 - REGULER BANDJAR</v>
          </cell>
          <cell r="I413">
            <v>410000001</v>
          </cell>
          <cell r="J413" t="str">
            <v>Pendapatan 1</v>
          </cell>
          <cell r="K413">
            <v>0</v>
          </cell>
          <cell r="L413">
            <v>0</v>
          </cell>
          <cell r="M413">
            <v>23194897</v>
          </cell>
        </row>
        <row r="414">
          <cell r="A414" t="str">
            <v>6210012002February</v>
          </cell>
          <cell r="B414" t="str">
            <v>210012002February</v>
          </cell>
          <cell r="C414" t="str">
            <v>0</v>
          </cell>
          <cell r="D414" t="str">
            <v>1210012002</v>
          </cell>
          <cell r="F414">
            <v>45699</v>
          </cell>
          <cell r="G414">
            <v>0</v>
          </cell>
          <cell r="H414" t="str">
            <v>INV 214 - REGULER BANDJAR</v>
          </cell>
          <cell r="I414">
            <v>210012002</v>
          </cell>
          <cell r="J414" t="str">
            <v>Hutang Pajak</v>
          </cell>
          <cell r="K414">
            <v>0</v>
          </cell>
          <cell r="L414">
            <v>0</v>
          </cell>
          <cell r="M414">
            <v>2551438</v>
          </cell>
        </row>
        <row r="415">
          <cell r="A415" t="str">
            <v>8130010000February</v>
          </cell>
          <cell r="B415" t="str">
            <v>130010000February</v>
          </cell>
          <cell r="C415" t="str">
            <v>0</v>
          </cell>
          <cell r="D415" t="str">
            <v>1130010000</v>
          </cell>
          <cell r="F415">
            <v>45699</v>
          </cell>
          <cell r="G415">
            <v>0</v>
          </cell>
          <cell r="H415" t="str">
            <v>INV 215 - REGULER</v>
          </cell>
          <cell r="I415">
            <v>130010000</v>
          </cell>
          <cell r="J415" t="str">
            <v>Piutang Usaha</v>
          </cell>
          <cell r="K415">
            <v>0</v>
          </cell>
          <cell r="L415">
            <v>4515197</v>
          </cell>
          <cell r="M415">
            <v>0</v>
          </cell>
        </row>
        <row r="416">
          <cell r="A416" t="str">
            <v>5140010000February</v>
          </cell>
          <cell r="B416" t="str">
            <v>140010000February</v>
          </cell>
          <cell r="C416" t="str">
            <v>0</v>
          </cell>
          <cell r="D416" t="str">
            <v>1140010000</v>
          </cell>
          <cell r="F416">
            <v>45699</v>
          </cell>
          <cell r="G416">
            <v>0</v>
          </cell>
          <cell r="H416" t="str">
            <v>INV 215 - REGULER</v>
          </cell>
          <cell r="I416">
            <v>140010000</v>
          </cell>
          <cell r="J416" t="str">
            <v>Biaya Dibayar dimuka</v>
          </cell>
          <cell r="K416">
            <v>0</v>
          </cell>
          <cell r="L416">
            <v>82847</v>
          </cell>
          <cell r="M416">
            <v>0</v>
          </cell>
        </row>
        <row r="417">
          <cell r="A417" t="str">
            <v>5410000001February</v>
          </cell>
          <cell r="B417" t="str">
            <v>410000001February</v>
          </cell>
          <cell r="C417" t="str">
            <v>0</v>
          </cell>
          <cell r="D417" t="str">
            <v>1410000001</v>
          </cell>
          <cell r="F417">
            <v>45699</v>
          </cell>
          <cell r="G417">
            <v>0</v>
          </cell>
          <cell r="H417" t="str">
            <v>INV 215 - REGULER</v>
          </cell>
          <cell r="I417">
            <v>410000001</v>
          </cell>
          <cell r="J417" t="str">
            <v>Pendapatan 1</v>
          </cell>
          <cell r="K417">
            <v>0</v>
          </cell>
          <cell r="L417">
            <v>0</v>
          </cell>
          <cell r="M417">
            <v>4142382</v>
          </cell>
        </row>
        <row r="418">
          <cell r="A418" t="str">
            <v>7210012002February</v>
          </cell>
          <cell r="B418" t="str">
            <v>210012002February</v>
          </cell>
          <cell r="C418" t="str">
            <v>0</v>
          </cell>
          <cell r="D418" t="str">
            <v>1210012002</v>
          </cell>
          <cell r="F418">
            <v>45699</v>
          </cell>
          <cell r="G418">
            <v>0</v>
          </cell>
          <cell r="H418" t="str">
            <v>INV 215 - REGULER</v>
          </cell>
          <cell r="I418">
            <v>210012002</v>
          </cell>
          <cell r="J418" t="str">
            <v>Hutang Pajak</v>
          </cell>
          <cell r="K418">
            <v>0</v>
          </cell>
          <cell r="L418">
            <v>0</v>
          </cell>
          <cell r="M418">
            <v>455662</v>
          </cell>
        </row>
        <row r="419">
          <cell r="A419" t="str">
            <v>9130010000February</v>
          </cell>
          <cell r="B419" t="str">
            <v>130010000February</v>
          </cell>
          <cell r="C419" t="str">
            <v>0</v>
          </cell>
          <cell r="D419" t="str">
            <v>1130010000</v>
          </cell>
          <cell r="F419">
            <v>45699</v>
          </cell>
          <cell r="G419">
            <v>0</v>
          </cell>
          <cell r="H419" t="str">
            <v>INV 216 - SMALL KUBIKASI</v>
          </cell>
          <cell r="I419">
            <v>130010000</v>
          </cell>
          <cell r="J419" t="str">
            <v>Piutang Usaha</v>
          </cell>
          <cell r="K419">
            <v>0</v>
          </cell>
          <cell r="L419">
            <v>8175000</v>
          </cell>
          <cell r="M419">
            <v>0</v>
          </cell>
        </row>
        <row r="420">
          <cell r="A420" t="str">
            <v>6140010000February</v>
          </cell>
          <cell r="B420" t="str">
            <v>140010000February</v>
          </cell>
          <cell r="C420" t="str">
            <v>0</v>
          </cell>
          <cell r="D420" t="str">
            <v>1140010000</v>
          </cell>
          <cell r="F420">
            <v>45699</v>
          </cell>
          <cell r="G420">
            <v>0</v>
          </cell>
          <cell r="H420" t="str">
            <v>INV 216 - SMALL KUBIKASI</v>
          </cell>
          <cell r="I420">
            <v>140010000</v>
          </cell>
          <cell r="J420" t="str">
            <v>Biaya Dibayar dimuka</v>
          </cell>
          <cell r="K420">
            <v>0</v>
          </cell>
          <cell r="L420">
            <v>150000</v>
          </cell>
          <cell r="M420">
            <v>0</v>
          </cell>
        </row>
        <row r="421">
          <cell r="A421" t="str">
            <v>6410000001February</v>
          </cell>
          <cell r="B421" t="str">
            <v>410000001February</v>
          </cell>
          <cell r="C421" t="str">
            <v>0</v>
          </cell>
          <cell r="D421" t="str">
            <v>1410000001</v>
          </cell>
          <cell r="F421">
            <v>45699</v>
          </cell>
          <cell r="G421">
            <v>0</v>
          </cell>
          <cell r="H421" t="str">
            <v>INV 216 - SMALL KUBIKASI</v>
          </cell>
          <cell r="I421">
            <v>410000001</v>
          </cell>
          <cell r="J421" t="str">
            <v>Pendapatan 1</v>
          </cell>
          <cell r="K421">
            <v>0</v>
          </cell>
          <cell r="L421">
            <v>0</v>
          </cell>
          <cell r="M421">
            <v>7500000</v>
          </cell>
        </row>
        <row r="422">
          <cell r="A422" t="str">
            <v>8210012002February</v>
          </cell>
          <cell r="B422" t="str">
            <v>210012002February</v>
          </cell>
          <cell r="C422" t="str">
            <v>0</v>
          </cell>
          <cell r="D422" t="str">
            <v>1210012002</v>
          </cell>
          <cell r="F422">
            <v>45699</v>
          </cell>
          <cell r="G422">
            <v>0</v>
          </cell>
          <cell r="H422" t="str">
            <v>INV 216 - SMALL KUBIKASI</v>
          </cell>
          <cell r="I422">
            <v>210012002</v>
          </cell>
          <cell r="J422" t="str">
            <v>Hutang Pajak</v>
          </cell>
          <cell r="K422">
            <v>0</v>
          </cell>
          <cell r="L422">
            <v>0</v>
          </cell>
          <cell r="M422">
            <v>825000</v>
          </cell>
        </row>
        <row r="423">
          <cell r="A423" t="str">
            <v>10130010000February</v>
          </cell>
          <cell r="B423" t="str">
            <v>130010000February</v>
          </cell>
          <cell r="C423" t="str">
            <v>0</v>
          </cell>
          <cell r="D423" t="str">
            <v>1130010000</v>
          </cell>
          <cell r="F423">
            <v>45706</v>
          </cell>
          <cell r="G423">
            <v>0</v>
          </cell>
          <cell r="H423" t="str">
            <v>INV 217- REGULER BANDJAR</v>
          </cell>
          <cell r="I423">
            <v>130010000</v>
          </cell>
          <cell r="J423" t="str">
            <v>Piutang Usaha</v>
          </cell>
          <cell r="K423">
            <v>0</v>
          </cell>
          <cell r="L423">
            <v>32799361</v>
          </cell>
          <cell r="M423">
            <v>0</v>
          </cell>
        </row>
        <row r="424">
          <cell r="A424" t="str">
            <v>7140010000February</v>
          </cell>
          <cell r="B424" t="str">
            <v>140010000February</v>
          </cell>
          <cell r="C424" t="str">
            <v>0</v>
          </cell>
          <cell r="D424" t="str">
            <v>1140010000</v>
          </cell>
          <cell r="F424">
            <v>45706</v>
          </cell>
          <cell r="G424">
            <v>0</v>
          </cell>
          <cell r="H424" t="str">
            <v>INV 217- REGULER BANDJAR</v>
          </cell>
          <cell r="I424">
            <v>140010000</v>
          </cell>
          <cell r="J424" t="str">
            <v>Biaya Dibayar dimuka</v>
          </cell>
          <cell r="K424">
            <v>0</v>
          </cell>
          <cell r="L424">
            <v>601823</v>
          </cell>
          <cell r="M424">
            <v>0</v>
          </cell>
        </row>
        <row r="425">
          <cell r="A425" t="str">
            <v>7410000001February</v>
          </cell>
          <cell r="B425" t="str">
            <v>410000001February</v>
          </cell>
          <cell r="C425" t="str">
            <v>0</v>
          </cell>
          <cell r="D425" t="str">
            <v>1410000001</v>
          </cell>
          <cell r="F425">
            <v>45706</v>
          </cell>
          <cell r="G425">
            <v>0</v>
          </cell>
          <cell r="H425" t="str">
            <v>INV 217- REGULER BANDJAR</v>
          </cell>
          <cell r="I425">
            <v>410000001</v>
          </cell>
          <cell r="J425" t="str">
            <v>Pendapatan 1</v>
          </cell>
          <cell r="K425">
            <v>0</v>
          </cell>
          <cell r="L425">
            <v>0</v>
          </cell>
          <cell r="M425">
            <v>30091157</v>
          </cell>
        </row>
        <row r="426">
          <cell r="A426" t="str">
            <v>9210012002February</v>
          </cell>
          <cell r="B426" t="str">
            <v>210012002February</v>
          </cell>
          <cell r="C426" t="str">
            <v>0</v>
          </cell>
          <cell r="D426" t="str">
            <v>1210012002</v>
          </cell>
          <cell r="F426">
            <v>45706</v>
          </cell>
          <cell r="G426">
            <v>0</v>
          </cell>
          <cell r="H426" t="str">
            <v>INV 217- REGULER BANDJAR</v>
          </cell>
          <cell r="I426">
            <v>210012002</v>
          </cell>
          <cell r="J426" t="str">
            <v>Hutang Pajak</v>
          </cell>
          <cell r="K426">
            <v>0</v>
          </cell>
          <cell r="L426">
            <v>0</v>
          </cell>
          <cell r="M426">
            <v>3310027</v>
          </cell>
        </row>
        <row r="427">
          <cell r="A427" t="str">
            <v>11130010000February</v>
          </cell>
          <cell r="B427" t="str">
            <v>130010000February</v>
          </cell>
          <cell r="C427" t="str">
            <v>0</v>
          </cell>
          <cell r="D427" t="str">
            <v>1130010000</v>
          </cell>
          <cell r="F427">
            <v>45706</v>
          </cell>
          <cell r="G427">
            <v>0</v>
          </cell>
          <cell r="H427" t="str">
            <v>INV 218- REGULER</v>
          </cell>
          <cell r="I427">
            <v>130010000</v>
          </cell>
          <cell r="J427" t="str">
            <v>Piutang Usaha</v>
          </cell>
          <cell r="K427">
            <v>0</v>
          </cell>
          <cell r="L427">
            <v>13318763</v>
          </cell>
          <cell r="M427">
            <v>0</v>
          </cell>
        </row>
        <row r="428">
          <cell r="A428" t="str">
            <v>8140010000February</v>
          </cell>
          <cell r="B428" t="str">
            <v>140010000February</v>
          </cell>
          <cell r="C428" t="str">
            <v>0</v>
          </cell>
          <cell r="D428" t="str">
            <v>1140010000</v>
          </cell>
          <cell r="F428">
            <v>45706</v>
          </cell>
          <cell r="G428">
            <v>0</v>
          </cell>
          <cell r="H428" t="str">
            <v>INV 218- REGULER</v>
          </cell>
          <cell r="I428">
            <v>140010000</v>
          </cell>
          <cell r="J428" t="str">
            <v>Biaya Dibayar dimuka</v>
          </cell>
          <cell r="K428">
            <v>0</v>
          </cell>
          <cell r="L428">
            <v>244381</v>
          </cell>
          <cell r="M428">
            <v>0</v>
          </cell>
        </row>
        <row r="429">
          <cell r="A429" t="str">
            <v>8410000001February</v>
          </cell>
          <cell r="B429" t="str">
            <v>410000001February</v>
          </cell>
          <cell r="C429" t="str">
            <v>0</v>
          </cell>
          <cell r="D429" t="str">
            <v>1410000001</v>
          </cell>
          <cell r="F429">
            <v>45706</v>
          </cell>
          <cell r="G429">
            <v>0</v>
          </cell>
          <cell r="H429" t="str">
            <v>INV 218- REGULER</v>
          </cell>
          <cell r="I429">
            <v>410000001</v>
          </cell>
          <cell r="J429" t="str">
            <v>Pendapatan 1</v>
          </cell>
          <cell r="K429">
            <v>0</v>
          </cell>
          <cell r="L429">
            <v>0</v>
          </cell>
          <cell r="M429">
            <v>12219049</v>
          </cell>
        </row>
        <row r="430">
          <cell r="A430" t="str">
            <v>10210012002February</v>
          </cell>
          <cell r="B430" t="str">
            <v>210012002February</v>
          </cell>
          <cell r="C430" t="str">
            <v>0</v>
          </cell>
          <cell r="D430" t="str">
            <v>1210012002</v>
          </cell>
          <cell r="F430">
            <v>45706</v>
          </cell>
          <cell r="G430">
            <v>0</v>
          </cell>
          <cell r="H430" t="str">
            <v>INV 218- REGULER</v>
          </cell>
          <cell r="I430">
            <v>210012002</v>
          </cell>
          <cell r="J430" t="str">
            <v>Hutang Pajak</v>
          </cell>
          <cell r="K430">
            <v>0</v>
          </cell>
          <cell r="L430">
            <v>0</v>
          </cell>
          <cell r="M430">
            <v>1344095</v>
          </cell>
        </row>
        <row r="431">
          <cell r="A431" t="str">
            <v>12130010000February</v>
          </cell>
          <cell r="B431" t="str">
            <v>130010000February</v>
          </cell>
          <cell r="C431" t="str">
            <v>0</v>
          </cell>
          <cell r="D431" t="str">
            <v>1130010000</v>
          </cell>
          <cell r="F431">
            <v>45706</v>
          </cell>
          <cell r="G431">
            <v>0</v>
          </cell>
          <cell r="H431" t="str">
            <v>INV 219 - LUAR KOTA REG</v>
          </cell>
          <cell r="I431">
            <v>130010000</v>
          </cell>
          <cell r="J431" t="str">
            <v>Piutang Usaha</v>
          </cell>
          <cell r="K431">
            <v>0</v>
          </cell>
          <cell r="L431">
            <v>7154509</v>
          </cell>
          <cell r="M431">
            <v>0</v>
          </cell>
        </row>
        <row r="432">
          <cell r="A432" t="str">
            <v>9140010000February</v>
          </cell>
          <cell r="B432" t="str">
            <v>140010000February</v>
          </cell>
          <cell r="C432" t="str">
            <v>0</v>
          </cell>
          <cell r="D432" t="str">
            <v>1140010000</v>
          </cell>
          <cell r="F432">
            <v>45706</v>
          </cell>
          <cell r="G432">
            <v>0</v>
          </cell>
          <cell r="H432" t="str">
            <v>INV 219 - LUAR KOTA REG</v>
          </cell>
          <cell r="I432">
            <v>140010000</v>
          </cell>
          <cell r="J432" t="str">
            <v>Biaya Dibayar dimuka</v>
          </cell>
          <cell r="K432">
            <v>0</v>
          </cell>
          <cell r="L432">
            <v>131275</v>
          </cell>
          <cell r="M432">
            <v>0</v>
          </cell>
        </row>
        <row r="433">
          <cell r="A433" t="str">
            <v>9410000001February</v>
          </cell>
          <cell r="B433" t="str">
            <v>410000001February</v>
          </cell>
          <cell r="C433" t="str">
            <v>0</v>
          </cell>
          <cell r="D433" t="str">
            <v>1410000001</v>
          </cell>
          <cell r="F433">
            <v>45706</v>
          </cell>
          <cell r="G433">
            <v>0</v>
          </cell>
          <cell r="H433" t="str">
            <v>INV 219 - LUAR KOTA REG</v>
          </cell>
          <cell r="I433">
            <v>410000001</v>
          </cell>
          <cell r="J433" t="str">
            <v>Pendapatan 1</v>
          </cell>
          <cell r="K433">
            <v>0</v>
          </cell>
          <cell r="L433">
            <v>0</v>
          </cell>
          <cell r="M433">
            <v>6563769</v>
          </cell>
        </row>
        <row r="434">
          <cell r="A434" t="str">
            <v>11210012002February</v>
          </cell>
          <cell r="B434" t="str">
            <v>210012002February</v>
          </cell>
          <cell r="C434" t="str">
            <v>0</v>
          </cell>
          <cell r="D434" t="str">
            <v>1210012002</v>
          </cell>
          <cell r="F434">
            <v>45706</v>
          </cell>
          <cell r="G434">
            <v>0</v>
          </cell>
          <cell r="H434" t="str">
            <v>INV 219 - LUAR KOTA REG</v>
          </cell>
          <cell r="I434">
            <v>210012002</v>
          </cell>
          <cell r="J434" t="str">
            <v>Hutang Pajak</v>
          </cell>
          <cell r="K434">
            <v>0</v>
          </cell>
          <cell r="L434">
            <v>0</v>
          </cell>
          <cell r="M434">
            <v>722015</v>
          </cell>
        </row>
        <row r="435">
          <cell r="A435" t="str">
            <v>13130010000February</v>
          </cell>
          <cell r="B435" t="str">
            <v>130010000February</v>
          </cell>
          <cell r="C435" t="str">
            <v>0</v>
          </cell>
          <cell r="D435" t="str">
            <v>1130010000</v>
          </cell>
          <cell r="F435">
            <v>45706</v>
          </cell>
          <cell r="G435">
            <v>0</v>
          </cell>
          <cell r="H435" t="str">
            <v>INV 220 - SMALL KUBIKASI</v>
          </cell>
          <cell r="I435">
            <v>130010000</v>
          </cell>
          <cell r="J435" t="str">
            <v>Piutang Usaha</v>
          </cell>
          <cell r="K435">
            <v>0</v>
          </cell>
          <cell r="L435">
            <v>11445000</v>
          </cell>
          <cell r="M435">
            <v>0</v>
          </cell>
        </row>
        <row r="436">
          <cell r="A436" t="str">
            <v>10140010000February</v>
          </cell>
          <cell r="B436" t="str">
            <v>140010000February</v>
          </cell>
          <cell r="C436" t="str">
            <v>0</v>
          </cell>
          <cell r="D436" t="str">
            <v>1140010000</v>
          </cell>
          <cell r="F436">
            <v>45706</v>
          </cell>
          <cell r="G436">
            <v>0</v>
          </cell>
          <cell r="H436" t="str">
            <v>INV 220 - SMALL KUBIKASI</v>
          </cell>
          <cell r="I436">
            <v>140010000</v>
          </cell>
          <cell r="J436" t="str">
            <v>Biaya Dibayar dimuka</v>
          </cell>
          <cell r="K436">
            <v>0</v>
          </cell>
          <cell r="L436">
            <v>210000</v>
          </cell>
          <cell r="M436">
            <v>0</v>
          </cell>
        </row>
        <row r="437">
          <cell r="A437" t="str">
            <v>10410000001February</v>
          </cell>
          <cell r="B437" t="str">
            <v>410000001February</v>
          </cell>
          <cell r="C437" t="str">
            <v>0</v>
          </cell>
          <cell r="D437" t="str">
            <v>1410000001</v>
          </cell>
          <cell r="F437">
            <v>45706</v>
          </cell>
          <cell r="G437">
            <v>0</v>
          </cell>
          <cell r="H437" t="str">
            <v>INV 220 - SMALL KUBIKASI</v>
          </cell>
          <cell r="I437">
            <v>410000001</v>
          </cell>
          <cell r="J437" t="str">
            <v>Pendapatan 1</v>
          </cell>
          <cell r="K437">
            <v>0</v>
          </cell>
          <cell r="L437">
            <v>0</v>
          </cell>
          <cell r="M437">
            <v>10500000</v>
          </cell>
        </row>
        <row r="438">
          <cell r="A438" t="str">
            <v>12210012002February</v>
          </cell>
          <cell r="B438" t="str">
            <v>210012002February</v>
          </cell>
          <cell r="C438" t="str">
            <v>0</v>
          </cell>
          <cell r="D438" t="str">
            <v>1210012002</v>
          </cell>
          <cell r="F438">
            <v>45706</v>
          </cell>
          <cell r="G438">
            <v>0</v>
          </cell>
          <cell r="H438" t="str">
            <v>INV 220 - SMALL KUBIKASI</v>
          </cell>
          <cell r="I438">
            <v>210012002</v>
          </cell>
          <cell r="J438" t="str">
            <v>Hutang Pajak</v>
          </cell>
          <cell r="K438">
            <v>0</v>
          </cell>
          <cell r="L438">
            <v>0</v>
          </cell>
          <cell r="M438">
            <v>1155000</v>
          </cell>
        </row>
        <row r="439">
          <cell r="A439" t="str">
            <v>14130010000February</v>
          </cell>
          <cell r="B439" t="str">
            <v>130010000February</v>
          </cell>
          <cell r="C439" t="str">
            <v>0</v>
          </cell>
          <cell r="D439" t="str">
            <v>1130010000</v>
          </cell>
          <cell r="F439">
            <v>45711</v>
          </cell>
          <cell r="G439">
            <v>0</v>
          </cell>
          <cell r="H439" t="str">
            <v>INV 221 - REGULER BANDJAR</v>
          </cell>
          <cell r="I439">
            <v>130010000</v>
          </cell>
          <cell r="J439" t="str">
            <v>Piutang Usaha</v>
          </cell>
          <cell r="K439">
            <v>0</v>
          </cell>
          <cell r="L439">
            <v>6744240</v>
          </cell>
          <cell r="M439">
            <v>0</v>
          </cell>
        </row>
        <row r="440">
          <cell r="A440" t="str">
            <v>11140010000February</v>
          </cell>
          <cell r="B440" t="str">
            <v>140010000February</v>
          </cell>
          <cell r="C440" t="str">
            <v>0</v>
          </cell>
          <cell r="D440" t="str">
            <v>1140010000</v>
          </cell>
          <cell r="F440">
            <v>45711</v>
          </cell>
          <cell r="G440">
            <v>0</v>
          </cell>
          <cell r="H440" t="str">
            <v>INV 221 - REGULER BANDJAR</v>
          </cell>
          <cell r="I440">
            <v>140010000</v>
          </cell>
          <cell r="J440" t="str">
            <v>Biaya Dibayar dimuka</v>
          </cell>
          <cell r="K440">
            <v>0</v>
          </cell>
          <cell r="L440">
            <v>123748</v>
          </cell>
          <cell r="M440">
            <v>0</v>
          </cell>
        </row>
        <row r="441">
          <cell r="A441" t="str">
            <v>11410000001February</v>
          </cell>
          <cell r="B441" t="str">
            <v>410000001February</v>
          </cell>
          <cell r="C441" t="str">
            <v>0</v>
          </cell>
          <cell r="D441" t="str">
            <v>1410000001</v>
          </cell>
          <cell r="F441">
            <v>45711</v>
          </cell>
          <cell r="G441">
            <v>0</v>
          </cell>
          <cell r="H441" t="str">
            <v>INV 221 - REGULER BANDJAR</v>
          </cell>
          <cell r="I441">
            <v>410000001</v>
          </cell>
          <cell r="J441" t="str">
            <v>Pendapatan 1</v>
          </cell>
          <cell r="K441">
            <v>0</v>
          </cell>
          <cell r="L441">
            <v>0</v>
          </cell>
          <cell r="M441">
            <v>6187377</v>
          </cell>
        </row>
        <row r="442">
          <cell r="A442" t="str">
            <v>13210012002February</v>
          </cell>
          <cell r="B442" t="str">
            <v>210012002February</v>
          </cell>
          <cell r="C442" t="str">
            <v>0</v>
          </cell>
          <cell r="D442" t="str">
            <v>1210012002</v>
          </cell>
          <cell r="F442">
            <v>45711</v>
          </cell>
          <cell r="G442">
            <v>0</v>
          </cell>
          <cell r="H442" t="str">
            <v>INV 221 - REGULER BANDJAR</v>
          </cell>
          <cell r="I442">
            <v>210012002</v>
          </cell>
          <cell r="J442" t="str">
            <v>Hutang Pajak</v>
          </cell>
          <cell r="K442">
            <v>0</v>
          </cell>
          <cell r="L442">
            <v>0</v>
          </cell>
          <cell r="M442">
            <v>680611</v>
          </cell>
        </row>
        <row r="443">
          <cell r="A443" t="str">
            <v>15130010000February</v>
          </cell>
          <cell r="B443" t="str">
            <v>130010000February</v>
          </cell>
          <cell r="C443" t="str">
            <v>0</v>
          </cell>
          <cell r="D443" t="str">
            <v>1130010000</v>
          </cell>
          <cell r="F443">
            <v>45711</v>
          </cell>
          <cell r="G443">
            <v>0</v>
          </cell>
          <cell r="H443" t="str">
            <v>INV 222 - LUAR KOTA REGULER</v>
          </cell>
          <cell r="I443">
            <v>130010000</v>
          </cell>
          <cell r="J443" t="str">
            <v>Piutang Usaha</v>
          </cell>
          <cell r="K443">
            <v>0</v>
          </cell>
          <cell r="L443">
            <v>8179482</v>
          </cell>
          <cell r="M443">
            <v>0</v>
          </cell>
        </row>
        <row r="444">
          <cell r="A444" t="str">
            <v>12140010000February</v>
          </cell>
          <cell r="B444" t="str">
            <v>140010000February</v>
          </cell>
          <cell r="C444" t="str">
            <v>0</v>
          </cell>
          <cell r="D444" t="str">
            <v>1140010000</v>
          </cell>
          <cell r="F444">
            <v>45711</v>
          </cell>
          <cell r="G444">
            <v>0</v>
          </cell>
          <cell r="H444" t="str">
            <v>INV 222 - LUAR KOTA REGULER</v>
          </cell>
          <cell r="I444">
            <v>140010000</v>
          </cell>
          <cell r="J444" t="str">
            <v>Biaya Dibayar dimuka</v>
          </cell>
          <cell r="K444">
            <v>0</v>
          </cell>
          <cell r="L444">
            <v>150082</v>
          </cell>
          <cell r="M444">
            <v>0</v>
          </cell>
        </row>
        <row r="445">
          <cell r="A445" t="str">
            <v>12410000001February</v>
          </cell>
          <cell r="B445" t="str">
            <v>410000001February</v>
          </cell>
          <cell r="C445" t="str">
            <v>0</v>
          </cell>
          <cell r="D445" t="str">
            <v>1410000001</v>
          </cell>
          <cell r="F445">
            <v>45711</v>
          </cell>
          <cell r="G445">
            <v>0</v>
          </cell>
          <cell r="H445" t="str">
            <v>INV 222 - LUAR KOTA REGULER</v>
          </cell>
          <cell r="I445">
            <v>410000001</v>
          </cell>
          <cell r="J445" t="str">
            <v>Pendapatan 1</v>
          </cell>
          <cell r="K445">
            <v>0</v>
          </cell>
          <cell r="L445">
            <v>0</v>
          </cell>
          <cell r="M445">
            <v>7504111</v>
          </cell>
        </row>
        <row r="446">
          <cell r="A446" t="str">
            <v>14210012002February</v>
          </cell>
          <cell r="B446" t="str">
            <v>210012002February</v>
          </cell>
          <cell r="C446" t="str">
            <v>0</v>
          </cell>
          <cell r="D446" t="str">
            <v>1210012002</v>
          </cell>
          <cell r="F446">
            <v>45711</v>
          </cell>
          <cell r="G446">
            <v>0</v>
          </cell>
          <cell r="H446" t="str">
            <v>INV 222 - LUAR KOTA REGULER</v>
          </cell>
          <cell r="I446">
            <v>210012002</v>
          </cell>
          <cell r="J446" t="str">
            <v>Hutang Pajak</v>
          </cell>
          <cell r="K446">
            <v>0</v>
          </cell>
          <cell r="L446">
            <v>0</v>
          </cell>
          <cell r="M446">
            <v>825453</v>
          </cell>
        </row>
        <row r="447">
          <cell r="A447" t="str">
            <v>16130010000February</v>
          </cell>
          <cell r="B447" t="str">
            <v>130010000February</v>
          </cell>
          <cell r="C447" t="str">
            <v>0</v>
          </cell>
          <cell r="D447" t="str">
            <v>1130010000</v>
          </cell>
          <cell r="F447">
            <v>45711</v>
          </cell>
          <cell r="G447">
            <v>0</v>
          </cell>
          <cell r="H447" t="str">
            <v>INV 223 - REGULER</v>
          </cell>
          <cell r="I447">
            <v>130010000</v>
          </cell>
          <cell r="J447" t="str">
            <v>Piutang Usaha</v>
          </cell>
          <cell r="K447">
            <v>0</v>
          </cell>
          <cell r="L447">
            <v>13929571</v>
          </cell>
          <cell r="M447">
            <v>0</v>
          </cell>
        </row>
        <row r="448">
          <cell r="A448" t="str">
            <v>13140010000February</v>
          </cell>
          <cell r="B448" t="str">
            <v>140010000February</v>
          </cell>
          <cell r="C448" t="str">
            <v>0</v>
          </cell>
          <cell r="D448" t="str">
            <v>1140010000</v>
          </cell>
          <cell r="F448">
            <v>45711</v>
          </cell>
          <cell r="G448">
            <v>0</v>
          </cell>
          <cell r="H448" t="str">
            <v>INV 223 - REGULER</v>
          </cell>
          <cell r="I448">
            <v>140010000</v>
          </cell>
          <cell r="J448" t="str">
            <v>Biaya Dibayar dimuka</v>
          </cell>
          <cell r="K448">
            <v>0</v>
          </cell>
          <cell r="L448">
            <v>255589</v>
          </cell>
          <cell r="M448">
            <v>0</v>
          </cell>
        </row>
        <row r="449">
          <cell r="A449" t="str">
            <v>13410000001February</v>
          </cell>
          <cell r="B449" t="str">
            <v>410000001February</v>
          </cell>
          <cell r="C449" t="str">
            <v>0</v>
          </cell>
          <cell r="D449" t="str">
            <v>1410000001</v>
          </cell>
          <cell r="F449">
            <v>45711</v>
          </cell>
          <cell r="G449">
            <v>0</v>
          </cell>
          <cell r="H449" t="str">
            <v>INV 223 - REGULER</v>
          </cell>
          <cell r="I449">
            <v>410000001</v>
          </cell>
          <cell r="J449" t="str">
            <v>Pendapatan 1</v>
          </cell>
          <cell r="K449">
            <v>0</v>
          </cell>
          <cell r="L449">
            <v>0</v>
          </cell>
          <cell r="M449">
            <v>12779423</v>
          </cell>
        </row>
        <row r="450">
          <cell r="A450" t="str">
            <v>15210012002February</v>
          </cell>
          <cell r="B450" t="str">
            <v>210012002February</v>
          </cell>
          <cell r="C450" t="str">
            <v>0</v>
          </cell>
          <cell r="D450" t="str">
            <v>1210012002</v>
          </cell>
          <cell r="F450">
            <v>45711</v>
          </cell>
          <cell r="G450">
            <v>0</v>
          </cell>
          <cell r="H450" t="str">
            <v>INV 223 - REGULER</v>
          </cell>
          <cell r="I450">
            <v>210012002</v>
          </cell>
          <cell r="J450" t="str">
            <v>Hutang Pajak</v>
          </cell>
          <cell r="K450">
            <v>0</v>
          </cell>
          <cell r="L450">
            <v>0</v>
          </cell>
          <cell r="M450">
            <v>1405737</v>
          </cell>
        </row>
        <row r="451">
          <cell r="A451" t="str">
            <v>17130010000February</v>
          </cell>
          <cell r="B451" t="str">
            <v>130010000February</v>
          </cell>
          <cell r="C451" t="str">
            <v>0</v>
          </cell>
          <cell r="D451" t="str">
            <v>1130010000</v>
          </cell>
          <cell r="F451">
            <v>45711</v>
          </cell>
          <cell r="G451">
            <v>0</v>
          </cell>
          <cell r="H451" t="str">
            <v>INV 224 - SMALL KUBIKASI</v>
          </cell>
          <cell r="I451">
            <v>130010000</v>
          </cell>
          <cell r="J451" t="str">
            <v>Piutang Usaha</v>
          </cell>
          <cell r="K451">
            <v>0</v>
          </cell>
          <cell r="L451">
            <v>8175000</v>
          </cell>
          <cell r="M451">
            <v>0</v>
          </cell>
        </row>
        <row r="452">
          <cell r="A452" t="str">
            <v>14140010000February</v>
          </cell>
          <cell r="B452" t="str">
            <v>140010000February</v>
          </cell>
          <cell r="C452" t="str">
            <v>0</v>
          </cell>
          <cell r="D452" t="str">
            <v>1140010000</v>
          </cell>
          <cell r="F452">
            <v>45711</v>
          </cell>
          <cell r="G452">
            <v>0</v>
          </cell>
          <cell r="H452" t="str">
            <v>INV 224 - SMALL KUBIKASI</v>
          </cell>
          <cell r="I452">
            <v>140010000</v>
          </cell>
          <cell r="J452" t="str">
            <v>Biaya Dibayar dimuka</v>
          </cell>
          <cell r="K452">
            <v>0</v>
          </cell>
          <cell r="L452">
            <v>150000</v>
          </cell>
          <cell r="M452">
            <v>0</v>
          </cell>
        </row>
        <row r="453">
          <cell r="A453" t="str">
            <v>14410000001February</v>
          </cell>
          <cell r="B453" t="str">
            <v>410000001February</v>
          </cell>
          <cell r="C453" t="str">
            <v>0</v>
          </cell>
          <cell r="D453" t="str">
            <v>1410000001</v>
          </cell>
          <cell r="F453">
            <v>45711</v>
          </cell>
          <cell r="G453">
            <v>0</v>
          </cell>
          <cell r="H453" t="str">
            <v>INV 224 - SMALL KUBIKASI</v>
          </cell>
          <cell r="I453">
            <v>410000001</v>
          </cell>
          <cell r="J453" t="str">
            <v>Pendapatan 1</v>
          </cell>
          <cell r="K453">
            <v>0</v>
          </cell>
          <cell r="L453">
            <v>0</v>
          </cell>
          <cell r="M453">
            <v>7500000</v>
          </cell>
        </row>
        <row r="454">
          <cell r="A454" t="str">
            <v>16210012002February</v>
          </cell>
          <cell r="B454" t="str">
            <v>210012002February</v>
          </cell>
          <cell r="C454" t="str">
            <v>0</v>
          </cell>
          <cell r="D454" t="str">
            <v>1210012002</v>
          </cell>
          <cell r="F454">
            <v>45711</v>
          </cell>
          <cell r="G454">
            <v>0</v>
          </cell>
          <cell r="H454" t="str">
            <v>INV 224 - SMALL KUBIKASI</v>
          </cell>
          <cell r="I454">
            <v>210012002</v>
          </cell>
          <cell r="J454" t="str">
            <v>Hutang Pajak</v>
          </cell>
          <cell r="K454">
            <v>0</v>
          </cell>
          <cell r="L454">
            <v>0</v>
          </cell>
          <cell r="M454">
            <v>825000</v>
          </cell>
        </row>
        <row r="455">
          <cell r="A455" t="str">
            <v>00</v>
          </cell>
          <cell r="B455" t="str">
            <v>0</v>
          </cell>
          <cell r="C455" t="str">
            <v>0</v>
          </cell>
          <cell r="D455" t="str">
            <v>1</v>
          </cell>
          <cell r="F455">
            <v>0</v>
          </cell>
          <cell r="G455">
            <v>0</v>
          </cell>
          <cell r="H455">
            <v>0</v>
          </cell>
          <cell r="I455">
            <v>0</v>
          </cell>
          <cell r="J455" t="str">
            <v>-</v>
          </cell>
          <cell r="K455">
            <v>0</v>
          </cell>
          <cell r="L455">
            <v>0</v>
          </cell>
          <cell r="M455">
            <v>0</v>
          </cell>
        </row>
        <row r="456">
          <cell r="A456" t="str">
            <v>00</v>
          </cell>
          <cell r="B456" t="str">
            <v>0</v>
          </cell>
          <cell r="C456" t="str">
            <v>0</v>
          </cell>
          <cell r="D456" t="str">
            <v>1</v>
          </cell>
          <cell r="F456">
            <v>0</v>
          </cell>
          <cell r="G456">
            <v>0</v>
          </cell>
          <cell r="H456">
            <v>0</v>
          </cell>
          <cell r="I456">
            <v>0</v>
          </cell>
          <cell r="J456" t="str">
            <v>-</v>
          </cell>
          <cell r="K456">
            <v>0</v>
          </cell>
          <cell r="L456">
            <v>0</v>
          </cell>
          <cell r="M456">
            <v>0</v>
          </cell>
        </row>
        <row r="457">
          <cell r="A457" t="str">
            <v>00</v>
          </cell>
          <cell r="B457" t="str">
            <v>0</v>
          </cell>
          <cell r="C457" t="str">
            <v>0</v>
          </cell>
          <cell r="D457" t="str">
            <v>1</v>
          </cell>
          <cell r="F457">
            <v>0</v>
          </cell>
          <cell r="G457">
            <v>0</v>
          </cell>
          <cell r="H457">
            <v>0</v>
          </cell>
          <cell r="I457">
            <v>0</v>
          </cell>
          <cell r="J457" t="str">
            <v>-</v>
          </cell>
          <cell r="K457">
            <v>0</v>
          </cell>
          <cell r="L457">
            <v>0</v>
          </cell>
          <cell r="M457">
            <v>0</v>
          </cell>
        </row>
        <row r="458">
          <cell r="A458" t="str">
            <v>1500000001February</v>
          </cell>
          <cell r="B458" t="str">
            <v>500000001February</v>
          </cell>
          <cell r="C458" t="str">
            <v>0</v>
          </cell>
          <cell r="D458" t="str">
            <v>1500000001</v>
          </cell>
          <cell r="F458">
            <v>45689</v>
          </cell>
          <cell r="G458">
            <v>0</v>
          </cell>
          <cell r="H458" t="str">
            <v>CPJ INV 375</v>
          </cell>
          <cell r="I458">
            <v>500000001</v>
          </cell>
          <cell r="J458" t="str">
            <v>Biaya Vendor - Logistik</v>
          </cell>
          <cell r="K458">
            <v>0</v>
          </cell>
          <cell r="L458">
            <v>21900000</v>
          </cell>
          <cell r="M458">
            <v>0</v>
          </cell>
        </row>
        <row r="459">
          <cell r="A459" t="str">
            <v>6210010000February</v>
          </cell>
          <cell r="B459" t="str">
            <v>210010000February</v>
          </cell>
          <cell r="C459" t="str">
            <v>0</v>
          </cell>
          <cell r="D459" t="str">
            <v>1210010000</v>
          </cell>
          <cell r="F459">
            <v>45689</v>
          </cell>
          <cell r="G459">
            <v>0</v>
          </cell>
          <cell r="H459" t="str">
            <v>CPJ INV 375</v>
          </cell>
          <cell r="I459">
            <v>210010000</v>
          </cell>
          <cell r="J459" t="str">
            <v>Hutang Usaha</v>
          </cell>
          <cell r="K459">
            <v>0</v>
          </cell>
          <cell r="L459">
            <v>0</v>
          </cell>
          <cell r="M459">
            <v>21900000</v>
          </cell>
        </row>
        <row r="460">
          <cell r="A460" t="str">
            <v>2500000001February</v>
          </cell>
          <cell r="B460" t="str">
            <v>500000001February</v>
          </cell>
          <cell r="C460" t="str">
            <v>0</v>
          </cell>
          <cell r="D460" t="str">
            <v>1500000001</v>
          </cell>
          <cell r="F460">
            <v>45691</v>
          </cell>
          <cell r="G460">
            <v>0</v>
          </cell>
          <cell r="H460" t="str">
            <v>CPJ INV 376</v>
          </cell>
          <cell r="I460">
            <v>500000001</v>
          </cell>
          <cell r="J460" t="str">
            <v>Biaya Vendor - Logistik</v>
          </cell>
          <cell r="K460">
            <v>0</v>
          </cell>
          <cell r="L460">
            <v>5075000</v>
          </cell>
          <cell r="M460">
            <v>0</v>
          </cell>
        </row>
        <row r="461">
          <cell r="A461" t="str">
            <v>7210010000February</v>
          </cell>
          <cell r="B461" t="str">
            <v>210010000February</v>
          </cell>
          <cell r="C461" t="str">
            <v>0</v>
          </cell>
          <cell r="D461" t="str">
            <v>1210010000</v>
          </cell>
          <cell r="F461">
            <v>45691</v>
          </cell>
          <cell r="G461">
            <v>0</v>
          </cell>
          <cell r="H461" t="str">
            <v>CPJ INV 376</v>
          </cell>
          <cell r="I461">
            <v>210010000</v>
          </cell>
          <cell r="J461" t="str">
            <v>Hutang Usaha</v>
          </cell>
          <cell r="K461">
            <v>0</v>
          </cell>
          <cell r="L461">
            <v>0</v>
          </cell>
          <cell r="M461">
            <v>5075000</v>
          </cell>
        </row>
        <row r="462">
          <cell r="A462" t="str">
            <v>3500000001February</v>
          </cell>
          <cell r="B462" t="str">
            <v>500000001February</v>
          </cell>
          <cell r="C462" t="str">
            <v>0</v>
          </cell>
          <cell r="D462" t="str">
            <v>1500000001</v>
          </cell>
          <cell r="F462">
            <v>45692</v>
          </cell>
          <cell r="G462">
            <v>0</v>
          </cell>
          <cell r="H462" t="str">
            <v>CPJ INV 377</v>
          </cell>
          <cell r="I462">
            <v>500000001</v>
          </cell>
          <cell r="J462" t="str">
            <v>Biaya Vendor - Logistik</v>
          </cell>
          <cell r="K462">
            <v>0</v>
          </cell>
          <cell r="L462">
            <v>3853116</v>
          </cell>
          <cell r="M462">
            <v>0</v>
          </cell>
        </row>
        <row r="463">
          <cell r="A463" t="str">
            <v>8210010000February</v>
          </cell>
          <cell r="B463" t="str">
            <v>210010000February</v>
          </cell>
          <cell r="C463" t="str">
            <v>0</v>
          </cell>
          <cell r="D463" t="str">
            <v>1210010000</v>
          </cell>
          <cell r="F463">
            <v>45692</v>
          </cell>
          <cell r="G463">
            <v>0</v>
          </cell>
          <cell r="H463" t="str">
            <v>CPJ INV 377</v>
          </cell>
          <cell r="I463">
            <v>210010000</v>
          </cell>
          <cell r="J463" t="str">
            <v>Hutang Usaha</v>
          </cell>
          <cell r="K463">
            <v>0</v>
          </cell>
          <cell r="L463">
            <v>0</v>
          </cell>
          <cell r="M463">
            <v>3853116</v>
          </cell>
        </row>
        <row r="464">
          <cell r="A464" t="str">
            <v>4500000001February</v>
          </cell>
          <cell r="B464" t="str">
            <v>500000001February</v>
          </cell>
          <cell r="C464" t="str">
            <v>0</v>
          </cell>
          <cell r="D464" t="str">
            <v>1500000001</v>
          </cell>
          <cell r="F464">
            <v>45693</v>
          </cell>
          <cell r="G464">
            <v>0</v>
          </cell>
          <cell r="H464" t="str">
            <v>CPJ INV 378</v>
          </cell>
          <cell r="I464">
            <v>500000001</v>
          </cell>
          <cell r="J464" t="str">
            <v>Biaya Vendor - Logistik</v>
          </cell>
          <cell r="K464">
            <v>0</v>
          </cell>
          <cell r="L464">
            <v>14270060</v>
          </cell>
          <cell r="M464">
            <v>0</v>
          </cell>
        </row>
        <row r="465">
          <cell r="A465" t="str">
            <v>9210010000February</v>
          </cell>
          <cell r="B465" t="str">
            <v>210010000February</v>
          </cell>
          <cell r="C465" t="str">
            <v>0</v>
          </cell>
          <cell r="D465" t="str">
            <v>1210010000</v>
          </cell>
          <cell r="F465">
            <v>45693</v>
          </cell>
          <cell r="G465">
            <v>0</v>
          </cell>
          <cell r="H465" t="str">
            <v>CPJ INV 378</v>
          </cell>
          <cell r="I465">
            <v>210010000</v>
          </cell>
          <cell r="J465" t="str">
            <v>Hutang Usaha</v>
          </cell>
          <cell r="K465">
            <v>0</v>
          </cell>
          <cell r="L465">
            <v>0</v>
          </cell>
          <cell r="M465">
            <v>14270060</v>
          </cell>
        </row>
        <row r="466">
          <cell r="A466" t="str">
            <v>5500000001February</v>
          </cell>
          <cell r="B466" t="str">
            <v>500000001February</v>
          </cell>
          <cell r="C466" t="str">
            <v>0</v>
          </cell>
          <cell r="D466" t="str">
            <v>1500000001</v>
          </cell>
          <cell r="F466">
            <v>45694</v>
          </cell>
          <cell r="G466">
            <v>0</v>
          </cell>
          <cell r="H466" t="str">
            <v>CPJ INV 379</v>
          </cell>
          <cell r="I466">
            <v>500000001</v>
          </cell>
          <cell r="J466" t="str">
            <v>Biaya Vendor - Logistik</v>
          </cell>
          <cell r="K466">
            <v>0</v>
          </cell>
          <cell r="L466">
            <v>5800000</v>
          </cell>
          <cell r="M466">
            <v>0</v>
          </cell>
        </row>
        <row r="467">
          <cell r="A467" t="str">
            <v>10210010000February</v>
          </cell>
          <cell r="B467" t="str">
            <v>210010000February</v>
          </cell>
          <cell r="C467" t="str">
            <v>0</v>
          </cell>
          <cell r="D467" t="str">
            <v>1210010000</v>
          </cell>
          <cell r="F467">
            <v>45694</v>
          </cell>
          <cell r="G467">
            <v>0</v>
          </cell>
          <cell r="H467" t="str">
            <v>CPJ INV 379</v>
          </cell>
          <cell r="I467">
            <v>210010000</v>
          </cell>
          <cell r="J467" t="str">
            <v>Hutang Usaha</v>
          </cell>
          <cell r="K467">
            <v>0</v>
          </cell>
          <cell r="L467">
            <v>0</v>
          </cell>
          <cell r="M467">
            <v>5800000</v>
          </cell>
        </row>
        <row r="468">
          <cell r="A468" t="str">
            <v>6500000001February</v>
          </cell>
          <cell r="B468" t="str">
            <v>500000001February</v>
          </cell>
          <cell r="C468" t="str">
            <v>0</v>
          </cell>
          <cell r="D468" t="str">
            <v>1500000001</v>
          </cell>
          <cell r="F468">
            <v>45695</v>
          </cell>
          <cell r="G468">
            <v>0</v>
          </cell>
          <cell r="H468" t="str">
            <v>CPJ INV 380</v>
          </cell>
          <cell r="I468">
            <v>500000001</v>
          </cell>
          <cell r="J468" t="str">
            <v>Biaya Vendor - Logistik</v>
          </cell>
          <cell r="K468">
            <v>0</v>
          </cell>
          <cell r="L468">
            <v>9325135</v>
          </cell>
          <cell r="M468">
            <v>0</v>
          </cell>
        </row>
        <row r="469">
          <cell r="A469" t="str">
            <v>11210010000February</v>
          </cell>
          <cell r="B469" t="str">
            <v>210010000February</v>
          </cell>
          <cell r="C469" t="str">
            <v>0</v>
          </cell>
          <cell r="D469" t="str">
            <v>1210010000</v>
          </cell>
          <cell r="F469">
            <v>45695</v>
          </cell>
          <cell r="G469">
            <v>0</v>
          </cell>
          <cell r="H469" t="str">
            <v>CPJ INV 380</v>
          </cell>
          <cell r="I469">
            <v>210010000</v>
          </cell>
          <cell r="J469" t="str">
            <v>Hutang Usaha</v>
          </cell>
          <cell r="K469">
            <v>0</v>
          </cell>
          <cell r="L469">
            <v>0</v>
          </cell>
          <cell r="M469">
            <v>9325135</v>
          </cell>
        </row>
        <row r="470">
          <cell r="A470" t="str">
            <v>7500000001February</v>
          </cell>
          <cell r="B470" t="str">
            <v>500000001February</v>
          </cell>
          <cell r="C470" t="str">
            <v>0</v>
          </cell>
          <cell r="D470" t="str">
            <v>1500000001</v>
          </cell>
          <cell r="F470">
            <v>45696</v>
          </cell>
          <cell r="G470">
            <v>0</v>
          </cell>
          <cell r="H470" t="str">
            <v>CPJ INV 381</v>
          </cell>
          <cell r="I470">
            <v>500000001</v>
          </cell>
          <cell r="J470" t="str">
            <v>Biaya Vendor - Logistik</v>
          </cell>
          <cell r="K470">
            <v>0</v>
          </cell>
          <cell r="L470">
            <v>3625000</v>
          </cell>
          <cell r="M470">
            <v>0</v>
          </cell>
        </row>
        <row r="471">
          <cell r="A471" t="str">
            <v>12210010000February</v>
          </cell>
          <cell r="B471" t="str">
            <v>210010000February</v>
          </cell>
          <cell r="C471" t="str">
            <v>0</v>
          </cell>
          <cell r="D471" t="str">
            <v>1210010000</v>
          </cell>
          <cell r="F471">
            <v>45696</v>
          </cell>
          <cell r="G471">
            <v>0</v>
          </cell>
          <cell r="H471" t="str">
            <v>CPJ INV 381</v>
          </cell>
          <cell r="I471">
            <v>210010000</v>
          </cell>
          <cell r="J471" t="str">
            <v>Hutang Usaha</v>
          </cell>
          <cell r="K471">
            <v>0</v>
          </cell>
          <cell r="L471">
            <v>0</v>
          </cell>
          <cell r="M471">
            <v>3625000</v>
          </cell>
        </row>
        <row r="472">
          <cell r="A472" t="str">
            <v>8500000001February</v>
          </cell>
          <cell r="B472" t="str">
            <v>500000001February</v>
          </cell>
          <cell r="C472" t="str">
            <v>0</v>
          </cell>
          <cell r="D472" t="str">
            <v>1500000001</v>
          </cell>
          <cell r="F472">
            <v>45697</v>
          </cell>
          <cell r="G472">
            <v>0</v>
          </cell>
          <cell r="H472" t="str">
            <v>CPJ INV 382</v>
          </cell>
          <cell r="I472">
            <v>500000001</v>
          </cell>
          <cell r="J472" t="str">
            <v>Biaya Vendor - Logistik</v>
          </cell>
          <cell r="K472">
            <v>0</v>
          </cell>
          <cell r="L472">
            <v>17381342</v>
          </cell>
          <cell r="M472">
            <v>0</v>
          </cell>
        </row>
        <row r="473">
          <cell r="A473" t="str">
            <v>13210010000February</v>
          </cell>
          <cell r="B473" t="str">
            <v>210010000February</v>
          </cell>
          <cell r="C473" t="str">
            <v>0</v>
          </cell>
          <cell r="D473" t="str">
            <v>1210010000</v>
          </cell>
          <cell r="F473">
            <v>45697</v>
          </cell>
          <cell r="G473">
            <v>0</v>
          </cell>
          <cell r="H473" t="str">
            <v>CPJ INV 382</v>
          </cell>
          <cell r="I473">
            <v>210010000</v>
          </cell>
          <cell r="J473" t="str">
            <v>Hutang Usaha</v>
          </cell>
          <cell r="K473">
            <v>0</v>
          </cell>
          <cell r="L473">
            <v>0</v>
          </cell>
          <cell r="M473">
            <v>17381342</v>
          </cell>
        </row>
        <row r="474">
          <cell r="A474" t="str">
            <v>9500000001February</v>
          </cell>
          <cell r="B474" t="str">
            <v>500000001February</v>
          </cell>
          <cell r="C474" t="str">
            <v>0</v>
          </cell>
          <cell r="D474" t="str">
            <v>1500000001</v>
          </cell>
          <cell r="F474">
            <v>45698</v>
          </cell>
          <cell r="G474">
            <v>0</v>
          </cell>
          <cell r="H474" t="str">
            <v>CPJ INV 383</v>
          </cell>
          <cell r="I474">
            <v>500000001</v>
          </cell>
          <cell r="J474" t="str">
            <v>Biaya Vendor - Logistik</v>
          </cell>
          <cell r="K474">
            <v>0</v>
          </cell>
          <cell r="L474">
            <v>17314629</v>
          </cell>
          <cell r="M474">
            <v>0</v>
          </cell>
        </row>
        <row r="475">
          <cell r="A475" t="str">
            <v>14210010000February</v>
          </cell>
          <cell r="B475" t="str">
            <v>210010000February</v>
          </cell>
          <cell r="C475" t="str">
            <v>0</v>
          </cell>
          <cell r="D475" t="str">
            <v>1210010000</v>
          </cell>
          <cell r="F475">
            <v>45698</v>
          </cell>
          <cell r="G475">
            <v>0</v>
          </cell>
          <cell r="H475" t="str">
            <v>CPJ INV 383</v>
          </cell>
          <cell r="I475">
            <v>210010000</v>
          </cell>
          <cell r="J475" t="str">
            <v>Hutang Usaha</v>
          </cell>
          <cell r="K475">
            <v>0</v>
          </cell>
          <cell r="L475">
            <v>0</v>
          </cell>
          <cell r="M475">
            <v>17314629</v>
          </cell>
        </row>
        <row r="476">
          <cell r="A476" t="str">
            <v>10500000001February</v>
          </cell>
          <cell r="B476" t="str">
            <v>500000001February</v>
          </cell>
          <cell r="C476" t="str">
            <v>0</v>
          </cell>
          <cell r="D476" t="str">
            <v>1500000001</v>
          </cell>
          <cell r="F476">
            <v>45699</v>
          </cell>
          <cell r="G476">
            <v>0</v>
          </cell>
          <cell r="H476" t="str">
            <v>CPJ INV 384</v>
          </cell>
          <cell r="I476">
            <v>500000001</v>
          </cell>
          <cell r="J476" t="str">
            <v>Biaya Vendor - Logistik</v>
          </cell>
          <cell r="K476">
            <v>0</v>
          </cell>
          <cell r="L476">
            <v>10871208</v>
          </cell>
          <cell r="M476">
            <v>0</v>
          </cell>
        </row>
        <row r="477">
          <cell r="A477" t="str">
            <v>15210010000February</v>
          </cell>
          <cell r="B477" t="str">
            <v>210010000February</v>
          </cell>
          <cell r="C477" t="str">
            <v>0</v>
          </cell>
          <cell r="D477" t="str">
            <v>1210010000</v>
          </cell>
          <cell r="F477">
            <v>45699</v>
          </cell>
          <cell r="G477">
            <v>0</v>
          </cell>
          <cell r="H477" t="str">
            <v>CPJ INV 384</v>
          </cell>
          <cell r="I477">
            <v>210010000</v>
          </cell>
          <cell r="J477" t="str">
            <v>Hutang Usaha</v>
          </cell>
          <cell r="K477">
            <v>0</v>
          </cell>
          <cell r="L477">
            <v>0</v>
          </cell>
          <cell r="M477">
            <v>10871208</v>
          </cell>
        </row>
        <row r="478">
          <cell r="A478" t="str">
            <v>11500000001February</v>
          </cell>
          <cell r="B478" t="str">
            <v>500000001February</v>
          </cell>
          <cell r="C478" t="str">
            <v>0</v>
          </cell>
          <cell r="D478" t="str">
            <v>1500000001</v>
          </cell>
          <cell r="F478">
            <v>45700</v>
          </cell>
          <cell r="G478">
            <v>0</v>
          </cell>
          <cell r="H478" t="str">
            <v>CPJ INV 385</v>
          </cell>
          <cell r="I478">
            <v>500000001</v>
          </cell>
          <cell r="J478" t="str">
            <v>Biaya Vendor - Logistik</v>
          </cell>
          <cell r="K478">
            <v>0</v>
          </cell>
          <cell r="L478">
            <v>14600000</v>
          </cell>
          <cell r="M478">
            <v>0</v>
          </cell>
        </row>
        <row r="479">
          <cell r="A479" t="str">
            <v>16210010000February</v>
          </cell>
          <cell r="B479" t="str">
            <v>210010000February</v>
          </cell>
          <cell r="C479" t="str">
            <v>0</v>
          </cell>
          <cell r="D479" t="str">
            <v>1210010000</v>
          </cell>
          <cell r="F479">
            <v>45700</v>
          </cell>
          <cell r="G479">
            <v>0</v>
          </cell>
          <cell r="H479" t="str">
            <v>CPJ INV 385</v>
          </cell>
          <cell r="I479">
            <v>210010000</v>
          </cell>
          <cell r="J479" t="str">
            <v>Hutang Usaha</v>
          </cell>
          <cell r="K479">
            <v>0</v>
          </cell>
          <cell r="L479">
            <v>0</v>
          </cell>
          <cell r="M479">
            <v>14600000</v>
          </cell>
        </row>
        <row r="480">
          <cell r="A480" t="str">
            <v>12500000001February</v>
          </cell>
          <cell r="B480" t="str">
            <v>500000001February</v>
          </cell>
          <cell r="C480" t="str">
            <v>0</v>
          </cell>
          <cell r="D480" t="str">
            <v>1500000001</v>
          </cell>
          <cell r="F480">
            <v>45701</v>
          </cell>
          <cell r="G480">
            <v>0</v>
          </cell>
          <cell r="H480" t="str">
            <v>CPJ INV 386</v>
          </cell>
          <cell r="I480">
            <v>500000001</v>
          </cell>
          <cell r="J480" t="str">
            <v>Biaya Vendor - Logistik</v>
          </cell>
          <cell r="K480">
            <v>0</v>
          </cell>
          <cell r="L480">
            <v>21900000</v>
          </cell>
          <cell r="M480">
            <v>0</v>
          </cell>
        </row>
        <row r="481">
          <cell r="A481" t="str">
            <v>17210010000February</v>
          </cell>
          <cell r="B481" t="str">
            <v>210010000February</v>
          </cell>
          <cell r="C481" t="str">
            <v>0</v>
          </cell>
          <cell r="D481" t="str">
            <v>1210010000</v>
          </cell>
          <cell r="F481">
            <v>45701</v>
          </cell>
          <cell r="G481">
            <v>0</v>
          </cell>
          <cell r="H481" t="str">
            <v>CPJ INV 386</v>
          </cell>
          <cell r="I481">
            <v>210010000</v>
          </cell>
          <cell r="J481" t="str">
            <v>Hutang Usaha</v>
          </cell>
          <cell r="K481">
            <v>0</v>
          </cell>
          <cell r="L481">
            <v>0</v>
          </cell>
          <cell r="M481">
            <v>21900000</v>
          </cell>
        </row>
        <row r="482">
          <cell r="A482" t="str">
            <v>13500000001February</v>
          </cell>
          <cell r="B482" t="str">
            <v>500000001February</v>
          </cell>
          <cell r="C482" t="str">
            <v>0</v>
          </cell>
          <cell r="D482" t="str">
            <v>1500000001</v>
          </cell>
          <cell r="F482">
            <v>45702</v>
          </cell>
          <cell r="G482">
            <v>0</v>
          </cell>
          <cell r="H482" t="str">
            <v>CPJ INV 387</v>
          </cell>
          <cell r="I482">
            <v>500000001</v>
          </cell>
          <cell r="J482" t="str">
            <v>Biaya Vendor - Logistik</v>
          </cell>
          <cell r="K482">
            <v>0</v>
          </cell>
          <cell r="L482">
            <v>21900000</v>
          </cell>
          <cell r="M482">
            <v>0</v>
          </cell>
        </row>
        <row r="483">
          <cell r="A483" t="str">
            <v>18210010000February</v>
          </cell>
          <cell r="B483" t="str">
            <v>210010000February</v>
          </cell>
          <cell r="C483" t="str">
            <v>0</v>
          </cell>
          <cell r="D483" t="str">
            <v>1210010000</v>
          </cell>
          <cell r="F483">
            <v>45702</v>
          </cell>
          <cell r="G483">
            <v>0</v>
          </cell>
          <cell r="H483" t="str">
            <v>CPJ INV 387</v>
          </cell>
          <cell r="I483">
            <v>210010000</v>
          </cell>
          <cell r="J483" t="str">
            <v>Hutang Usaha</v>
          </cell>
          <cell r="K483">
            <v>0</v>
          </cell>
          <cell r="L483">
            <v>0</v>
          </cell>
          <cell r="M483">
            <v>21900000</v>
          </cell>
        </row>
        <row r="484">
          <cell r="A484" t="str">
            <v>14500000001February</v>
          </cell>
          <cell r="B484" t="str">
            <v>500000001February</v>
          </cell>
          <cell r="C484" t="str">
            <v>0</v>
          </cell>
          <cell r="D484" t="str">
            <v>1500000001</v>
          </cell>
          <cell r="F484">
            <v>45703</v>
          </cell>
          <cell r="G484">
            <v>0</v>
          </cell>
          <cell r="H484" t="str">
            <v>CPJ INV 388</v>
          </cell>
          <cell r="I484">
            <v>500000001</v>
          </cell>
          <cell r="J484" t="str">
            <v>Biaya Vendor - Logistik</v>
          </cell>
          <cell r="K484">
            <v>0</v>
          </cell>
          <cell r="L484">
            <v>21921334</v>
          </cell>
          <cell r="M484">
            <v>0</v>
          </cell>
        </row>
        <row r="485">
          <cell r="A485" t="str">
            <v>19210010000February</v>
          </cell>
          <cell r="B485" t="str">
            <v>210010000February</v>
          </cell>
          <cell r="C485" t="str">
            <v>0</v>
          </cell>
          <cell r="D485" t="str">
            <v>1210010000</v>
          </cell>
          <cell r="F485">
            <v>45703</v>
          </cell>
          <cell r="G485">
            <v>0</v>
          </cell>
          <cell r="H485" t="str">
            <v>CPJ INV 388</v>
          </cell>
          <cell r="I485">
            <v>210010000</v>
          </cell>
          <cell r="J485" t="str">
            <v>Hutang Usaha</v>
          </cell>
          <cell r="K485">
            <v>0</v>
          </cell>
          <cell r="L485">
            <v>0</v>
          </cell>
          <cell r="M485">
            <v>21921334</v>
          </cell>
        </row>
        <row r="486">
          <cell r="A486" t="str">
            <v>15500000001February</v>
          </cell>
          <cell r="B486" t="str">
            <v>500000001February</v>
          </cell>
          <cell r="C486" t="str">
            <v>0</v>
          </cell>
          <cell r="D486" t="str">
            <v>1500000001</v>
          </cell>
          <cell r="F486">
            <v>45704</v>
          </cell>
          <cell r="G486">
            <v>0</v>
          </cell>
          <cell r="H486" t="str">
            <v>CPJ INV 389</v>
          </cell>
          <cell r="I486">
            <v>500000001</v>
          </cell>
          <cell r="J486" t="str">
            <v>Biaya Vendor - Logistik</v>
          </cell>
          <cell r="K486">
            <v>0</v>
          </cell>
          <cell r="L486">
            <v>5800000</v>
          </cell>
          <cell r="M486">
            <v>0</v>
          </cell>
        </row>
        <row r="487">
          <cell r="A487" t="str">
            <v>20210010000February</v>
          </cell>
          <cell r="B487" t="str">
            <v>210010000February</v>
          </cell>
          <cell r="C487" t="str">
            <v>0</v>
          </cell>
          <cell r="D487" t="str">
            <v>1210010000</v>
          </cell>
          <cell r="F487">
            <v>45704</v>
          </cell>
          <cell r="G487">
            <v>0</v>
          </cell>
          <cell r="H487" t="str">
            <v>CPJ INV 389</v>
          </cell>
          <cell r="I487">
            <v>210010000</v>
          </cell>
          <cell r="J487" t="str">
            <v>Hutang Usaha</v>
          </cell>
          <cell r="K487">
            <v>0</v>
          </cell>
          <cell r="L487">
            <v>0</v>
          </cell>
          <cell r="M487">
            <v>5800000</v>
          </cell>
        </row>
        <row r="488">
          <cell r="A488" t="str">
            <v>16500000001February</v>
          </cell>
          <cell r="B488" t="str">
            <v>500000001February</v>
          </cell>
          <cell r="C488" t="str">
            <v>0</v>
          </cell>
          <cell r="D488" t="str">
            <v>1500000001</v>
          </cell>
          <cell r="F488">
            <v>45705</v>
          </cell>
          <cell r="G488">
            <v>0</v>
          </cell>
          <cell r="H488" t="str">
            <v>CPJ INV 390</v>
          </cell>
          <cell r="I488">
            <v>500000001</v>
          </cell>
          <cell r="J488" t="str">
            <v>Biaya Vendor - Logistik</v>
          </cell>
          <cell r="K488">
            <v>0</v>
          </cell>
          <cell r="L488">
            <v>9884306</v>
          </cell>
          <cell r="M488">
            <v>0</v>
          </cell>
        </row>
        <row r="489">
          <cell r="A489" t="str">
            <v>21210010000February</v>
          </cell>
          <cell r="B489" t="str">
            <v>210010000February</v>
          </cell>
          <cell r="C489" t="str">
            <v>0</v>
          </cell>
          <cell r="D489" t="str">
            <v>1210010000</v>
          </cell>
          <cell r="F489">
            <v>45705</v>
          </cell>
          <cell r="G489">
            <v>0</v>
          </cell>
          <cell r="H489" t="str">
            <v>CPJ INV 390</v>
          </cell>
          <cell r="I489">
            <v>210010000</v>
          </cell>
          <cell r="J489" t="str">
            <v>Hutang Usaha</v>
          </cell>
          <cell r="K489">
            <v>0</v>
          </cell>
          <cell r="L489">
            <v>0</v>
          </cell>
          <cell r="M489">
            <v>9884306</v>
          </cell>
        </row>
        <row r="490">
          <cell r="A490" t="str">
            <v>17500000001February</v>
          </cell>
          <cell r="B490" t="str">
            <v>500000001February</v>
          </cell>
          <cell r="C490" t="str">
            <v>0</v>
          </cell>
          <cell r="D490" t="str">
            <v>1500000001</v>
          </cell>
          <cell r="F490">
            <v>45706</v>
          </cell>
          <cell r="G490">
            <v>0</v>
          </cell>
          <cell r="H490" t="str">
            <v>CPJ INV 391</v>
          </cell>
          <cell r="I490">
            <v>500000001</v>
          </cell>
          <cell r="J490" t="str">
            <v>Biaya Vendor - Logistik</v>
          </cell>
          <cell r="K490">
            <v>0</v>
          </cell>
          <cell r="L490">
            <v>5800000</v>
          </cell>
          <cell r="M490">
            <v>0</v>
          </cell>
        </row>
        <row r="491">
          <cell r="A491" t="str">
            <v>22210010000February</v>
          </cell>
          <cell r="B491" t="str">
            <v>210010000February</v>
          </cell>
          <cell r="C491" t="str">
            <v>0</v>
          </cell>
          <cell r="D491" t="str">
            <v>1210010000</v>
          </cell>
          <cell r="F491">
            <v>45706</v>
          </cell>
          <cell r="G491">
            <v>0</v>
          </cell>
          <cell r="H491" t="str">
            <v>CPJ INV 391</v>
          </cell>
          <cell r="I491">
            <v>210010000</v>
          </cell>
          <cell r="J491" t="str">
            <v>Hutang Usaha</v>
          </cell>
          <cell r="K491">
            <v>0</v>
          </cell>
          <cell r="L491">
            <v>0</v>
          </cell>
          <cell r="M491">
            <v>5800000</v>
          </cell>
        </row>
        <row r="492">
          <cell r="A492" t="str">
            <v>18500000001February</v>
          </cell>
          <cell r="B492" t="str">
            <v>500000001February</v>
          </cell>
          <cell r="C492" t="str">
            <v>0</v>
          </cell>
          <cell r="D492" t="str">
            <v>1500000001</v>
          </cell>
          <cell r="F492">
            <v>45707</v>
          </cell>
          <cell r="G492">
            <v>0</v>
          </cell>
          <cell r="H492" t="str">
            <v>CPJ INV 392</v>
          </cell>
          <cell r="I492">
            <v>500000001</v>
          </cell>
          <cell r="J492" t="str">
            <v>Biaya Vendor - Logistik</v>
          </cell>
          <cell r="K492">
            <v>0</v>
          </cell>
          <cell r="L492">
            <v>21900000</v>
          </cell>
          <cell r="M492">
            <v>0</v>
          </cell>
        </row>
        <row r="493">
          <cell r="A493" t="str">
            <v>23210010000February</v>
          </cell>
          <cell r="B493" t="str">
            <v>210010000February</v>
          </cell>
          <cell r="C493" t="str">
            <v>0</v>
          </cell>
          <cell r="D493" t="str">
            <v>1210010000</v>
          </cell>
          <cell r="F493">
            <v>45707</v>
          </cell>
          <cell r="G493">
            <v>0</v>
          </cell>
          <cell r="H493" t="str">
            <v>CPJ INV 392</v>
          </cell>
          <cell r="I493">
            <v>210010000</v>
          </cell>
          <cell r="J493" t="str">
            <v>Hutang Usaha</v>
          </cell>
          <cell r="K493">
            <v>0</v>
          </cell>
          <cell r="L493">
            <v>0</v>
          </cell>
          <cell r="M493">
            <v>21900000</v>
          </cell>
        </row>
        <row r="494">
          <cell r="A494" t="str">
            <v>19500000001February</v>
          </cell>
          <cell r="B494" t="str">
            <v>500000001February</v>
          </cell>
          <cell r="C494" t="str">
            <v>0</v>
          </cell>
          <cell r="D494" t="str">
            <v>1500000001</v>
          </cell>
          <cell r="F494">
            <v>45708</v>
          </cell>
          <cell r="G494">
            <v>0</v>
          </cell>
          <cell r="H494" t="str">
            <v>CPJ INV 393</v>
          </cell>
          <cell r="I494">
            <v>500000001</v>
          </cell>
          <cell r="J494" t="str">
            <v>Biaya Vendor - Logistik</v>
          </cell>
          <cell r="K494">
            <v>0</v>
          </cell>
          <cell r="L494">
            <v>7811254</v>
          </cell>
          <cell r="M494">
            <v>0</v>
          </cell>
        </row>
        <row r="495">
          <cell r="A495" t="str">
            <v>24210010000February</v>
          </cell>
          <cell r="B495" t="str">
            <v>210010000February</v>
          </cell>
          <cell r="C495" t="str">
            <v>0</v>
          </cell>
          <cell r="D495" t="str">
            <v>1210010000</v>
          </cell>
          <cell r="F495">
            <v>45708</v>
          </cell>
          <cell r="G495">
            <v>0</v>
          </cell>
          <cell r="H495" t="str">
            <v>CPJ INV 393</v>
          </cell>
          <cell r="I495">
            <v>210010000</v>
          </cell>
          <cell r="J495" t="str">
            <v>Hutang Usaha</v>
          </cell>
          <cell r="K495">
            <v>0</v>
          </cell>
          <cell r="L495">
            <v>0</v>
          </cell>
          <cell r="M495">
            <v>7811254</v>
          </cell>
        </row>
        <row r="496">
          <cell r="A496" t="str">
            <v>20500000001February</v>
          </cell>
          <cell r="B496" t="str">
            <v>500000001February</v>
          </cell>
          <cell r="C496" t="str">
            <v>0</v>
          </cell>
          <cell r="D496" t="str">
            <v>1500000001</v>
          </cell>
          <cell r="F496">
            <v>45709</v>
          </cell>
          <cell r="G496">
            <v>0</v>
          </cell>
          <cell r="H496" t="str">
            <v>CPJ INV 394</v>
          </cell>
          <cell r="I496">
            <v>500000001</v>
          </cell>
          <cell r="J496" t="str">
            <v>Biaya Vendor - Logistik</v>
          </cell>
          <cell r="K496">
            <v>0</v>
          </cell>
          <cell r="L496">
            <v>5800000</v>
          </cell>
          <cell r="M496">
            <v>0</v>
          </cell>
        </row>
        <row r="497">
          <cell r="A497" t="str">
            <v>25210010000February</v>
          </cell>
          <cell r="B497" t="str">
            <v>210010000February</v>
          </cell>
          <cell r="C497" t="str">
            <v>0</v>
          </cell>
          <cell r="D497" t="str">
            <v>1210010000</v>
          </cell>
          <cell r="F497">
            <v>45709</v>
          </cell>
          <cell r="G497">
            <v>0</v>
          </cell>
          <cell r="H497" t="str">
            <v>CPJ INV 394</v>
          </cell>
          <cell r="I497">
            <v>210010000</v>
          </cell>
          <cell r="J497" t="str">
            <v>Hutang Usaha</v>
          </cell>
          <cell r="K497">
            <v>0</v>
          </cell>
          <cell r="L497">
            <v>0</v>
          </cell>
          <cell r="M497">
            <v>5800000</v>
          </cell>
        </row>
        <row r="498">
          <cell r="A498" t="str">
            <v>21500000001February</v>
          </cell>
          <cell r="B498" t="str">
            <v>500000001February</v>
          </cell>
          <cell r="C498" t="str">
            <v>0</v>
          </cell>
          <cell r="D498" t="str">
            <v>1500000001</v>
          </cell>
          <cell r="F498">
            <v>45710</v>
          </cell>
          <cell r="G498">
            <v>0</v>
          </cell>
          <cell r="H498" t="str">
            <v>CPJ INV 395</v>
          </cell>
          <cell r="I498">
            <v>500000001</v>
          </cell>
          <cell r="J498" t="str">
            <v>Biaya Vendor - Logistik</v>
          </cell>
          <cell r="K498">
            <v>0</v>
          </cell>
          <cell r="L498">
            <v>16555280</v>
          </cell>
          <cell r="M498">
            <v>0</v>
          </cell>
        </row>
        <row r="499">
          <cell r="A499" t="str">
            <v>26210010000February</v>
          </cell>
          <cell r="B499" t="str">
            <v>210010000February</v>
          </cell>
          <cell r="C499" t="str">
            <v>0</v>
          </cell>
          <cell r="D499" t="str">
            <v>1210010000</v>
          </cell>
          <cell r="F499">
            <v>45710</v>
          </cell>
          <cell r="G499">
            <v>0</v>
          </cell>
          <cell r="H499" t="str">
            <v>CPJ INV 395</v>
          </cell>
          <cell r="I499">
            <v>210010000</v>
          </cell>
          <cell r="J499" t="str">
            <v>Hutang Usaha</v>
          </cell>
          <cell r="K499">
            <v>0</v>
          </cell>
          <cell r="L499">
            <v>0</v>
          </cell>
          <cell r="M499">
            <v>16555280</v>
          </cell>
        </row>
        <row r="500">
          <cell r="A500" t="str">
            <v>22500000001February</v>
          </cell>
          <cell r="B500" t="str">
            <v>500000001February</v>
          </cell>
          <cell r="C500" t="str">
            <v>0</v>
          </cell>
          <cell r="D500" t="str">
            <v>1500000001</v>
          </cell>
          <cell r="F500">
            <v>45712</v>
          </cell>
          <cell r="G500">
            <v>0</v>
          </cell>
          <cell r="H500" t="str">
            <v>CPJ INV 396</v>
          </cell>
          <cell r="I500">
            <v>500000001</v>
          </cell>
          <cell r="J500" t="str">
            <v>Biaya Vendor - Logistik</v>
          </cell>
          <cell r="K500">
            <v>0</v>
          </cell>
          <cell r="L500">
            <v>21900000</v>
          </cell>
          <cell r="M500">
            <v>0</v>
          </cell>
        </row>
        <row r="501">
          <cell r="A501" t="str">
            <v>27210010000February</v>
          </cell>
          <cell r="B501" t="str">
            <v>210010000February</v>
          </cell>
          <cell r="C501" t="str">
            <v>0</v>
          </cell>
          <cell r="D501" t="str">
            <v>1210010000</v>
          </cell>
          <cell r="F501">
            <v>45712</v>
          </cell>
          <cell r="G501">
            <v>0</v>
          </cell>
          <cell r="H501" t="str">
            <v>CPJ INV 396</v>
          </cell>
          <cell r="I501">
            <v>210010000</v>
          </cell>
          <cell r="J501" t="str">
            <v>Hutang Usaha</v>
          </cell>
          <cell r="K501">
            <v>0</v>
          </cell>
          <cell r="L501">
            <v>0</v>
          </cell>
          <cell r="M501">
            <v>21900000</v>
          </cell>
        </row>
        <row r="502">
          <cell r="A502" t="str">
            <v>23500000001February</v>
          </cell>
          <cell r="B502" t="str">
            <v>500000001February</v>
          </cell>
          <cell r="C502" t="str">
            <v>0</v>
          </cell>
          <cell r="D502" t="str">
            <v>1500000001</v>
          </cell>
          <cell r="F502">
            <v>45713</v>
          </cell>
          <cell r="G502">
            <v>0</v>
          </cell>
          <cell r="H502" t="str">
            <v>CPJ INV 397</v>
          </cell>
          <cell r="I502">
            <v>500000001</v>
          </cell>
          <cell r="J502" t="str">
            <v>Biaya Vendor - Logistik</v>
          </cell>
          <cell r="K502">
            <v>0</v>
          </cell>
          <cell r="L502">
            <v>5800000</v>
          </cell>
          <cell r="M502">
            <v>0</v>
          </cell>
        </row>
        <row r="503">
          <cell r="A503" t="str">
            <v>28210010000February</v>
          </cell>
          <cell r="B503" t="str">
            <v>210010000February</v>
          </cell>
          <cell r="C503" t="str">
            <v>0</v>
          </cell>
          <cell r="D503" t="str">
            <v>1210010000</v>
          </cell>
          <cell r="F503">
            <v>45713</v>
          </cell>
          <cell r="G503">
            <v>0</v>
          </cell>
          <cell r="H503" t="str">
            <v>CPJ INV 397</v>
          </cell>
          <cell r="I503">
            <v>210010000</v>
          </cell>
          <cell r="J503" t="str">
            <v>Hutang Usaha</v>
          </cell>
          <cell r="K503">
            <v>0</v>
          </cell>
          <cell r="L503">
            <v>0</v>
          </cell>
          <cell r="M503">
            <v>5800000</v>
          </cell>
        </row>
        <row r="504">
          <cell r="A504" t="str">
            <v>24500000001February</v>
          </cell>
          <cell r="B504" t="str">
            <v>500000001February</v>
          </cell>
          <cell r="C504" t="str">
            <v>0</v>
          </cell>
          <cell r="D504" t="str">
            <v>1500000001</v>
          </cell>
          <cell r="F504">
            <v>45713</v>
          </cell>
          <cell r="G504">
            <v>0</v>
          </cell>
          <cell r="H504" t="str">
            <v>CPJ INV 398</v>
          </cell>
          <cell r="I504">
            <v>500000001</v>
          </cell>
          <cell r="J504" t="str">
            <v>Biaya Vendor - Logistik</v>
          </cell>
          <cell r="K504">
            <v>0</v>
          </cell>
          <cell r="L504">
            <v>2900000</v>
          </cell>
          <cell r="M504">
            <v>0</v>
          </cell>
        </row>
        <row r="505">
          <cell r="A505" t="str">
            <v>29210010000February</v>
          </cell>
          <cell r="B505" t="str">
            <v>210010000February</v>
          </cell>
          <cell r="C505" t="str">
            <v>0</v>
          </cell>
          <cell r="D505" t="str">
            <v>1210010000</v>
          </cell>
          <cell r="F505">
            <v>45713</v>
          </cell>
          <cell r="G505">
            <v>0</v>
          </cell>
          <cell r="H505" t="str">
            <v>CPJ INV 398</v>
          </cell>
          <cell r="I505">
            <v>210010000</v>
          </cell>
          <cell r="J505" t="str">
            <v>Hutang Usaha</v>
          </cell>
          <cell r="K505">
            <v>0</v>
          </cell>
          <cell r="L505">
            <v>0</v>
          </cell>
          <cell r="M505">
            <v>2900000</v>
          </cell>
        </row>
        <row r="506">
          <cell r="A506" t="str">
            <v>25500000001February</v>
          </cell>
          <cell r="B506" t="str">
            <v>500000001February</v>
          </cell>
          <cell r="C506" t="str">
            <v>0</v>
          </cell>
          <cell r="D506" t="str">
            <v>1500000001</v>
          </cell>
          <cell r="F506">
            <v>45714</v>
          </cell>
          <cell r="G506">
            <v>0</v>
          </cell>
          <cell r="H506" t="str">
            <v>CPJ INV 399</v>
          </cell>
          <cell r="I506">
            <v>500000001</v>
          </cell>
          <cell r="J506" t="str">
            <v>Biaya Vendor - Logistik</v>
          </cell>
          <cell r="K506">
            <v>0</v>
          </cell>
          <cell r="L506">
            <v>13364393</v>
          </cell>
          <cell r="M506">
            <v>0</v>
          </cell>
        </row>
        <row r="507">
          <cell r="A507" t="str">
            <v>30210010000February</v>
          </cell>
          <cell r="B507" t="str">
            <v>210010000February</v>
          </cell>
          <cell r="C507" t="str">
            <v>0</v>
          </cell>
          <cell r="D507" t="str">
            <v>1210010000</v>
          </cell>
          <cell r="F507">
            <v>45714</v>
          </cell>
          <cell r="G507">
            <v>0</v>
          </cell>
          <cell r="H507" t="str">
            <v>CPJ INV 399</v>
          </cell>
          <cell r="I507">
            <v>210010000</v>
          </cell>
          <cell r="J507" t="str">
            <v>Hutang Usaha</v>
          </cell>
          <cell r="K507">
            <v>0</v>
          </cell>
          <cell r="L507">
            <v>0</v>
          </cell>
          <cell r="M507">
            <v>13364393</v>
          </cell>
        </row>
        <row r="508">
          <cell r="A508" t="str">
            <v>26500000001February</v>
          </cell>
          <cell r="B508" t="str">
            <v>500000001February</v>
          </cell>
          <cell r="C508" t="str">
            <v>0</v>
          </cell>
          <cell r="D508" t="str">
            <v>1500000001</v>
          </cell>
          <cell r="F508">
            <v>45715</v>
          </cell>
          <cell r="G508">
            <v>0</v>
          </cell>
          <cell r="H508" t="str">
            <v>CPJ INV 400</v>
          </cell>
          <cell r="I508">
            <v>500000001</v>
          </cell>
          <cell r="J508" t="str">
            <v>Biaya Vendor - Logistik</v>
          </cell>
          <cell r="K508">
            <v>0</v>
          </cell>
          <cell r="L508">
            <v>29057996</v>
          </cell>
          <cell r="M508">
            <v>0</v>
          </cell>
        </row>
        <row r="509">
          <cell r="A509" t="str">
            <v>31210010000February</v>
          </cell>
          <cell r="B509" t="str">
            <v>210010000February</v>
          </cell>
          <cell r="C509" t="str">
            <v>0</v>
          </cell>
          <cell r="D509" t="str">
            <v>1210010000</v>
          </cell>
          <cell r="F509">
            <v>45715</v>
          </cell>
          <cell r="G509">
            <v>0</v>
          </cell>
          <cell r="H509" t="str">
            <v>CPJ INV 400</v>
          </cell>
          <cell r="I509">
            <v>210010000</v>
          </cell>
          <cell r="J509" t="str">
            <v>Hutang Usaha</v>
          </cell>
          <cell r="K509">
            <v>0</v>
          </cell>
          <cell r="L509">
            <v>0</v>
          </cell>
          <cell r="M509">
            <v>29057996</v>
          </cell>
        </row>
        <row r="510">
          <cell r="A510" t="str">
            <v>27500000001February</v>
          </cell>
          <cell r="B510" t="str">
            <v>500000001February</v>
          </cell>
          <cell r="C510" t="str">
            <v>0</v>
          </cell>
          <cell r="D510" t="str">
            <v>1500000001</v>
          </cell>
          <cell r="F510">
            <v>45716</v>
          </cell>
          <cell r="G510">
            <v>0</v>
          </cell>
          <cell r="H510" t="str">
            <v>CPJ INV 401</v>
          </cell>
          <cell r="I510">
            <v>500000001</v>
          </cell>
          <cell r="J510" t="str">
            <v>Biaya Vendor - Logistik</v>
          </cell>
          <cell r="K510">
            <v>0</v>
          </cell>
          <cell r="L510">
            <v>29200000</v>
          </cell>
          <cell r="M510">
            <v>0</v>
          </cell>
        </row>
        <row r="511">
          <cell r="A511" t="str">
            <v>32210010000February</v>
          </cell>
          <cell r="B511" t="str">
            <v>210010000February</v>
          </cell>
          <cell r="C511" t="str">
            <v>0</v>
          </cell>
          <cell r="D511" t="str">
            <v>1210010000</v>
          </cell>
          <cell r="F511">
            <v>45716</v>
          </cell>
          <cell r="G511">
            <v>0</v>
          </cell>
          <cell r="H511" t="str">
            <v>CPJ INV 401</v>
          </cell>
          <cell r="I511">
            <v>210010000</v>
          </cell>
          <cell r="J511" t="str">
            <v>Hutang Usaha</v>
          </cell>
          <cell r="K511">
            <v>0</v>
          </cell>
          <cell r="L511">
            <v>0</v>
          </cell>
          <cell r="M511">
            <v>29200000</v>
          </cell>
        </row>
        <row r="512">
          <cell r="A512" t="str">
            <v>00</v>
          </cell>
          <cell r="B512" t="str">
            <v>0</v>
          </cell>
          <cell r="C512" t="str">
            <v>0</v>
          </cell>
          <cell r="D512" t="str">
            <v>1</v>
          </cell>
          <cell r="F512">
            <v>0</v>
          </cell>
          <cell r="G512">
            <v>0</v>
          </cell>
          <cell r="H512">
            <v>0</v>
          </cell>
          <cell r="I512">
            <v>0</v>
          </cell>
          <cell r="J512" t="str">
            <v>-</v>
          </cell>
          <cell r="K512">
            <v>0</v>
          </cell>
          <cell r="L512">
            <v>0</v>
          </cell>
          <cell r="M512">
            <v>0</v>
          </cell>
        </row>
        <row r="513">
          <cell r="A513" t="str">
            <v>00</v>
          </cell>
          <cell r="B513" t="str">
            <v>0</v>
          </cell>
          <cell r="C513" t="str">
            <v>0</v>
          </cell>
          <cell r="D513" t="str">
            <v>1</v>
          </cell>
          <cell r="F513">
            <v>0</v>
          </cell>
          <cell r="G513">
            <v>0</v>
          </cell>
          <cell r="H513">
            <v>0</v>
          </cell>
          <cell r="I513">
            <v>0</v>
          </cell>
          <cell r="J513" t="str">
            <v>-</v>
          </cell>
          <cell r="K513">
            <v>0</v>
          </cell>
          <cell r="L513">
            <v>0</v>
          </cell>
          <cell r="M513">
            <v>0</v>
          </cell>
        </row>
        <row r="514">
          <cell r="A514" t="str">
            <v>00</v>
          </cell>
          <cell r="B514" t="str">
            <v>0</v>
          </cell>
          <cell r="C514" t="str">
            <v>0</v>
          </cell>
          <cell r="D514" t="str">
            <v>1</v>
          </cell>
          <cell r="F514">
            <v>0</v>
          </cell>
          <cell r="G514">
            <v>0</v>
          </cell>
          <cell r="H514">
            <v>45717</v>
          </cell>
          <cell r="I514">
            <v>0</v>
          </cell>
          <cell r="J514" t="str">
            <v>-</v>
          </cell>
          <cell r="K514">
            <v>0</v>
          </cell>
          <cell r="L514">
            <v>0</v>
          </cell>
          <cell r="M514">
            <v>0</v>
          </cell>
        </row>
        <row r="515">
          <cell r="A515" t="str">
            <v>00</v>
          </cell>
          <cell r="B515" t="str">
            <v>0</v>
          </cell>
          <cell r="C515" t="str">
            <v>0</v>
          </cell>
          <cell r="D515" t="str">
            <v>1</v>
          </cell>
          <cell r="F515">
            <v>0</v>
          </cell>
          <cell r="G515">
            <v>0</v>
          </cell>
          <cell r="H515">
            <v>0</v>
          </cell>
          <cell r="I515">
            <v>0</v>
          </cell>
          <cell r="J515" t="str">
            <v>-</v>
          </cell>
          <cell r="K515">
            <v>0</v>
          </cell>
          <cell r="L515">
            <v>0</v>
          </cell>
          <cell r="M515">
            <v>0</v>
          </cell>
        </row>
        <row r="516">
          <cell r="A516" t="str">
            <v>00</v>
          </cell>
          <cell r="B516" t="str">
            <v>0</v>
          </cell>
          <cell r="C516" t="str">
            <v>0</v>
          </cell>
          <cell r="D516" t="str">
            <v>1</v>
          </cell>
          <cell r="F516">
            <v>0</v>
          </cell>
          <cell r="G516">
            <v>0</v>
          </cell>
          <cell r="H516">
            <v>0</v>
          </cell>
          <cell r="I516">
            <v>0</v>
          </cell>
          <cell r="J516" t="str">
            <v>-</v>
          </cell>
          <cell r="K516">
            <v>0</v>
          </cell>
          <cell r="L516">
            <v>0</v>
          </cell>
          <cell r="M516">
            <v>0</v>
          </cell>
        </row>
        <row r="517">
          <cell r="A517" t="str">
            <v>1500000002March</v>
          </cell>
          <cell r="B517" t="str">
            <v>500000002March</v>
          </cell>
          <cell r="C517" t="str">
            <v>0</v>
          </cell>
          <cell r="D517" t="str">
            <v>1500000002</v>
          </cell>
          <cell r="F517">
            <v>45720</v>
          </cell>
          <cell r="G517">
            <v>545</v>
          </cell>
          <cell r="H517" t="str">
            <v>BIAYA OPRASIONAL FINANCE SUPPORT SHANDY</v>
          </cell>
          <cell r="I517">
            <v>500000002</v>
          </cell>
          <cell r="J517" t="str">
            <v>Biaya TKBM, SPM</v>
          </cell>
          <cell r="K517">
            <v>0</v>
          </cell>
          <cell r="L517">
            <v>550000</v>
          </cell>
          <cell r="M517">
            <v>0</v>
          </cell>
        </row>
        <row r="518">
          <cell r="A518" t="str">
            <v>1120020002March</v>
          </cell>
          <cell r="B518" t="str">
            <v>120020002March</v>
          </cell>
          <cell r="C518" t="str">
            <v>0</v>
          </cell>
          <cell r="D518" t="str">
            <v>1120020002</v>
          </cell>
          <cell r="F518">
            <v>45720</v>
          </cell>
          <cell r="G518">
            <v>545</v>
          </cell>
          <cell r="H518" t="str">
            <v>BIAYA OPRASIONAL FINANCE SUPPORT SHANDY</v>
          </cell>
          <cell r="I518">
            <v>120020002</v>
          </cell>
          <cell r="J518" t="str">
            <v>PT BCA No Rek. 029-291-7528</v>
          </cell>
          <cell r="K518">
            <v>0</v>
          </cell>
          <cell r="L518">
            <v>0</v>
          </cell>
          <cell r="M518">
            <v>550000</v>
          </cell>
        </row>
        <row r="519">
          <cell r="A519" t="str">
            <v>2500000002March</v>
          </cell>
          <cell r="B519" t="str">
            <v>500000002March</v>
          </cell>
          <cell r="C519" t="str">
            <v>0</v>
          </cell>
          <cell r="D519" t="str">
            <v>1500000002</v>
          </cell>
          <cell r="F519">
            <v>45722</v>
          </cell>
          <cell r="G519">
            <v>547</v>
          </cell>
          <cell r="H519" t="str">
            <v>BIAYA OPRASIONAL KRANI AAN</v>
          </cell>
          <cell r="I519">
            <v>500000002</v>
          </cell>
          <cell r="J519" t="str">
            <v>Biaya TKBM, SPM</v>
          </cell>
          <cell r="K519">
            <v>0</v>
          </cell>
          <cell r="L519">
            <v>535000</v>
          </cell>
          <cell r="M519">
            <v>0</v>
          </cell>
        </row>
        <row r="520">
          <cell r="A520" t="str">
            <v>2120020002March</v>
          </cell>
          <cell r="B520" t="str">
            <v>120020002March</v>
          </cell>
          <cell r="C520" t="str">
            <v>0</v>
          </cell>
          <cell r="D520" t="str">
            <v>1120020002</v>
          </cell>
          <cell r="F520">
            <v>45722</v>
          </cell>
          <cell r="G520">
            <v>547</v>
          </cell>
          <cell r="H520" t="str">
            <v>BIAYA OPRASIONAL KRANI AAN</v>
          </cell>
          <cell r="I520">
            <v>120020002</v>
          </cell>
          <cell r="J520" t="str">
            <v>PT BCA No Rek. 029-291-7528</v>
          </cell>
          <cell r="K520">
            <v>0</v>
          </cell>
          <cell r="L520">
            <v>0</v>
          </cell>
          <cell r="M520">
            <v>535000</v>
          </cell>
        </row>
        <row r="521">
          <cell r="A521" t="str">
            <v>3500000002March</v>
          </cell>
          <cell r="B521" t="str">
            <v>500000002March</v>
          </cell>
          <cell r="C521" t="str">
            <v>0</v>
          </cell>
          <cell r="D521" t="str">
            <v>1500000002</v>
          </cell>
          <cell r="F521">
            <v>45722</v>
          </cell>
          <cell r="G521">
            <v>548</v>
          </cell>
          <cell r="H521" t="str">
            <v>BIAYA OPRASIONAL KRANI RIZKY</v>
          </cell>
          <cell r="I521">
            <v>500000002</v>
          </cell>
          <cell r="J521" t="str">
            <v>Biaya TKBM, SPM</v>
          </cell>
          <cell r="K521">
            <v>0</v>
          </cell>
          <cell r="L521">
            <v>520000</v>
          </cell>
          <cell r="M521">
            <v>0</v>
          </cell>
        </row>
        <row r="522">
          <cell r="A522" t="str">
            <v>3120020002March</v>
          </cell>
          <cell r="B522" t="str">
            <v>120020002March</v>
          </cell>
          <cell r="C522" t="str">
            <v>0</v>
          </cell>
          <cell r="D522" t="str">
            <v>1120020002</v>
          </cell>
          <cell r="F522">
            <v>45722</v>
          </cell>
          <cell r="G522">
            <v>548</v>
          </cell>
          <cell r="H522" t="str">
            <v>BIAYA OPRASIONAL KRANI RIZKY</v>
          </cell>
          <cell r="I522">
            <v>120020002</v>
          </cell>
          <cell r="J522" t="str">
            <v>PT BCA No Rek. 029-291-7528</v>
          </cell>
          <cell r="K522">
            <v>0</v>
          </cell>
          <cell r="L522">
            <v>0</v>
          </cell>
          <cell r="M522">
            <v>520000</v>
          </cell>
        </row>
        <row r="523">
          <cell r="A523" t="str">
            <v>4500000002March</v>
          </cell>
          <cell r="B523" t="str">
            <v>500000002March</v>
          </cell>
          <cell r="C523" t="str">
            <v>0</v>
          </cell>
          <cell r="D523" t="str">
            <v>1500000002</v>
          </cell>
          <cell r="F523">
            <v>45722</v>
          </cell>
          <cell r="G523">
            <v>549</v>
          </cell>
          <cell r="H523" t="str">
            <v>BIAYA OPRASIONAL MEETING DENGAN PAK RAKA  INV HARTONO</v>
          </cell>
          <cell r="I523">
            <v>500000002</v>
          </cell>
          <cell r="J523" t="str">
            <v>Biaya TKBM, SPM</v>
          </cell>
          <cell r="K523">
            <v>0</v>
          </cell>
          <cell r="L523">
            <v>317000</v>
          </cell>
          <cell r="M523">
            <v>0</v>
          </cell>
        </row>
        <row r="524">
          <cell r="A524" t="str">
            <v>4120020002March</v>
          </cell>
          <cell r="B524" t="str">
            <v>120020002March</v>
          </cell>
          <cell r="C524" t="str">
            <v>0</v>
          </cell>
          <cell r="D524" t="str">
            <v>1120020002</v>
          </cell>
          <cell r="F524">
            <v>45722</v>
          </cell>
          <cell r="G524">
            <v>549</v>
          </cell>
          <cell r="H524" t="str">
            <v>BIAYA OPRASIONAL MEETING DENGAN PAK RAKA  INV HARTONO</v>
          </cell>
          <cell r="I524">
            <v>120020002</v>
          </cell>
          <cell r="J524" t="str">
            <v>PT BCA No Rek. 029-291-7528</v>
          </cell>
          <cell r="K524">
            <v>0</v>
          </cell>
          <cell r="L524">
            <v>0</v>
          </cell>
          <cell r="M524">
            <v>317000</v>
          </cell>
        </row>
        <row r="525">
          <cell r="A525" t="str">
            <v>16500000002March</v>
          </cell>
          <cell r="B525" t="str">
            <v>500000002March</v>
          </cell>
          <cell r="C525" t="str">
            <v>0</v>
          </cell>
          <cell r="D525" t="str">
            <v>1500000002</v>
          </cell>
          <cell r="F525">
            <v>45722</v>
          </cell>
          <cell r="G525">
            <v>550</v>
          </cell>
          <cell r="H525" t="str">
            <v>BIAYA OPRASIONAL MEETING DENGAN PAK RAKA  INV HARTONO (MAKAN SIANG )</v>
          </cell>
          <cell r="I525">
            <v>500000002</v>
          </cell>
          <cell r="J525" t="str">
            <v>Biaya TKBM, SPM</v>
          </cell>
          <cell r="K525">
            <v>0</v>
          </cell>
          <cell r="L525">
            <v>143000</v>
          </cell>
          <cell r="M525">
            <v>0</v>
          </cell>
        </row>
        <row r="526">
          <cell r="A526" t="str">
            <v>5120020002March</v>
          </cell>
          <cell r="B526" t="str">
            <v>120020002March</v>
          </cell>
          <cell r="C526" t="str">
            <v>0</v>
          </cell>
          <cell r="D526" t="str">
            <v>1120020002</v>
          </cell>
          <cell r="F526">
            <v>45722</v>
          </cell>
          <cell r="G526">
            <v>550</v>
          </cell>
          <cell r="H526" t="str">
            <v>BIAYA OPRASIONAL MEETING DENGAN PAK RAKA  INV HARTONO (MAKAN SIANG )</v>
          </cell>
          <cell r="I526">
            <v>120020002</v>
          </cell>
          <cell r="J526" t="str">
            <v>PT BCA No Rek. 029-291-7528</v>
          </cell>
          <cell r="K526">
            <v>0</v>
          </cell>
          <cell r="L526">
            <v>0</v>
          </cell>
          <cell r="M526">
            <v>143000</v>
          </cell>
        </row>
        <row r="527">
          <cell r="A527" t="str">
            <v>1600000003March</v>
          </cell>
          <cell r="B527" t="str">
            <v>600000003March</v>
          </cell>
          <cell r="C527" t="str">
            <v>0</v>
          </cell>
          <cell r="D527" t="str">
            <v>1600000003</v>
          </cell>
          <cell r="F527">
            <v>45722</v>
          </cell>
          <cell r="G527">
            <v>551</v>
          </cell>
          <cell r="H527" t="str">
            <v>biaya  perjalanan dinas  pontianak per 14-25 feb 25 @200000</v>
          </cell>
          <cell r="I527">
            <v>600000003</v>
          </cell>
          <cell r="J527" t="str">
            <v>Biaya Transport dan Perjalanan Dinas</v>
          </cell>
          <cell r="K527">
            <v>0</v>
          </cell>
          <cell r="L527">
            <v>2200000</v>
          </cell>
          <cell r="M527">
            <v>0</v>
          </cell>
        </row>
        <row r="528">
          <cell r="A528" t="str">
            <v>6120020002March</v>
          </cell>
          <cell r="B528" t="str">
            <v>120020002March</v>
          </cell>
          <cell r="C528" t="str">
            <v>0</v>
          </cell>
          <cell r="D528" t="str">
            <v>1120020002</v>
          </cell>
          <cell r="F528">
            <v>45722</v>
          </cell>
          <cell r="G528">
            <v>551</v>
          </cell>
          <cell r="H528" t="str">
            <v>biaya  perjalanan dinas  pontianak per 14-25 feb 25 @200000</v>
          </cell>
          <cell r="I528">
            <v>120020002</v>
          </cell>
          <cell r="J528" t="str">
            <v>PT BCA No Rek. 029-291-7528</v>
          </cell>
          <cell r="K528">
            <v>0</v>
          </cell>
          <cell r="L528">
            <v>0</v>
          </cell>
          <cell r="M528">
            <v>2200000</v>
          </cell>
        </row>
        <row r="529">
          <cell r="A529" t="str">
            <v>1210010000March</v>
          </cell>
          <cell r="B529" t="str">
            <v>210010000March</v>
          </cell>
          <cell r="C529" t="str">
            <v>0</v>
          </cell>
          <cell r="D529" t="str">
            <v>1210010000</v>
          </cell>
          <cell r="F529">
            <v>45726</v>
          </cell>
          <cell r="G529">
            <v>552</v>
          </cell>
          <cell r="H529" t="str">
            <v>pembayaran invoice cpj 308.309.315</v>
          </cell>
          <cell r="I529">
            <v>210010000</v>
          </cell>
          <cell r="J529" t="str">
            <v>Hutang Usaha</v>
          </cell>
          <cell r="K529">
            <v>0</v>
          </cell>
          <cell r="L529">
            <v>50065471</v>
          </cell>
          <cell r="M529">
            <v>0</v>
          </cell>
        </row>
        <row r="530">
          <cell r="A530" t="str">
            <v>7120020002March</v>
          </cell>
          <cell r="B530" t="str">
            <v>120020002March</v>
          </cell>
          <cell r="C530" t="str">
            <v>0</v>
          </cell>
          <cell r="D530" t="str">
            <v>1120020002</v>
          </cell>
          <cell r="F530">
            <v>45726</v>
          </cell>
          <cell r="G530">
            <v>552</v>
          </cell>
          <cell r="H530" t="str">
            <v>pembayaran invoice cpj 308.309.315</v>
          </cell>
          <cell r="I530">
            <v>120020002</v>
          </cell>
          <cell r="J530" t="str">
            <v>PT BCA No Rek. 029-291-7528</v>
          </cell>
          <cell r="K530">
            <v>0</v>
          </cell>
          <cell r="L530">
            <v>0</v>
          </cell>
          <cell r="M530">
            <v>50065471</v>
          </cell>
        </row>
        <row r="531">
          <cell r="A531" t="str">
            <v>8120020002March</v>
          </cell>
          <cell r="B531" t="str">
            <v>120020002March</v>
          </cell>
          <cell r="C531" t="str">
            <v>0</v>
          </cell>
          <cell r="D531" t="str">
            <v>1120020002</v>
          </cell>
          <cell r="F531">
            <v>45722</v>
          </cell>
          <cell r="G531">
            <v>0</v>
          </cell>
          <cell r="H531" t="str">
            <v>PEMBAYARAN INVOICE HAIER INV 186,181</v>
          </cell>
          <cell r="I531">
            <v>120020002</v>
          </cell>
          <cell r="J531" t="str">
            <v>PT BCA No Rek. 029-291-7528</v>
          </cell>
          <cell r="K531">
            <v>0</v>
          </cell>
          <cell r="L531">
            <v>56567858</v>
          </cell>
          <cell r="M531">
            <v>0</v>
          </cell>
        </row>
        <row r="532">
          <cell r="A532" t="str">
            <v>1130010000March</v>
          </cell>
          <cell r="B532" t="str">
            <v>130010000March</v>
          </cell>
          <cell r="C532" t="str">
            <v>0</v>
          </cell>
          <cell r="D532" t="str">
            <v>1130010000</v>
          </cell>
          <cell r="F532">
            <v>45722</v>
          </cell>
          <cell r="G532">
            <v>0</v>
          </cell>
          <cell r="H532" t="str">
            <v>PEMBAYARAN INVOICE HAIER INV 186,181</v>
          </cell>
          <cell r="I532">
            <v>130010000</v>
          </cell>
          <cell r="J532" t="str">
            <v>Piutang Usaha</v>
          </cell>
          <cell r="K532">
            <v>0</v>
          </cell>
          <cell r="L532">
            <v>0</v>
          </cell>
          <cell r="M532">
            <v>56567858</v>
          </cell>
        </row>
        <row r="533">
          <cell r="A533" t="str">
            <v>9120020002March</v>
          </cell>
          <cell r="B533" t="str">
            <v>120020002March</v>
          </cell>
          <cell r="C533" t="str">
            <v>0</v>
          </cell>
          <cell r="D533" t="str">
            <v>1120020002</v>
          </cell>
          <cell r="F533">
            <v>45722</v>
          </cell>
          <cell r="G533">
            <v>0</v>
          </cell>
          <cell r="H533" t="str">
            <v>PEMBAYARAN INVOICE HAIER INV 187,188,154</v>
          </cell>
          <cell r="I533">
            <v>120020002</v>
          </cell>
          <cell r="J533" t="str">
            <v>PT BCA No Rek. 029-291-7528</v>
          </cell>
          <cell r="K533">
            <v>0</v>
          </cell>
          <cell r="L533">
            <v>10317140</v>
          </cell>
          <cell r="M533">
            <v>0</v>
          </cell>
        </row>
        <row r="534">
          <cell r="A534" t="str">
            <v>2130010000March</v>
          </cell>
          <cell r="B534" t="str">
            <v>130010000March</v>
          </cell>
          <cell r="C534" t="str">
            <v>0</v>
          </cell>
          <cell r="D534" t="str">
            <v>1130010000</v>
          </cell>
          <cell r="F534">
            <v>45722</v>
          </cell>
          <cell r="G534">
            <v>0</v>
          </cell>
          <cell r="H534" t="str">
            <v>PEMBAYARAN INVOICE HAIER INV 187,188,154</v>
          </cell>
          <cell r="I534">
            <v>130010000</v>
          </cell>
          <cell r="J534" t="str">
            <v>Piutang Usaha</v>
          </cell>
          <cell r="K534">
            <v>0</v>
          </cell>
          <cell r="L534">
            <v>0</v>
          </cell>
          <cell r="M534">
            <v>10317140</v>
          </cell>
        </row>
        <row r="535">
          <cell r="A535" t="str">
            <v>6500000002March</v>
          </cell>
          <cell r="B535" t="str">
            <v>500000002March</v>
          </cell>
          <cell r="C535" t="str">
            <v>0</v>
          </cell>
          <cell r="D535" t="str">
            <v>1500000002</v>
          </cell>
          <cell r="F535">
            <v>45726</v>
          </cell>
          <cell r="G535">
            <v>553</v>
          </cell>
          <cell r="H535" t="str">
            <v>BIAYA OPRASIONAL KRANI AAN</v>
          </cell>
          <cell r="I535">
            <v>500000002</v>
          </cell>
          <cell r="J535" t="str">
            <v>Biaya TKBM, SPM</v>
          </cell>
          <cell r="K535">
            <v>0</v>
          </cell>
          <cell r="L535">
            <v>670000</v>
          </cell>
          <cell r="M535">
            <v>0</v>
          </cell>
        </row>
        <row r="536">
          <cell r="A536" t="str">
            <v>10120020002March</v>
          </cell>
          <cell r="B536" t="str">
            <v>120020002March</v>
          </cell>
          <cell r="C536" t="str">
            <v>0</v>
          </cell>
          <cell r="D536" t="str">
            <v>1120020002</v>
          </cell>
          <cell r="F536">
            <v>45726</v>
          </cell>
          <cell r="G536">
            <v>553</v>
          </cell>
          <cell r="H536" t="str">
            <v>BIAYA OPRASIONAL KRANI AAN</v>
          </cell>
          <cell r="I536">
            <v>120020002</v>
          </cell>
          <cell r="J536" t="str">
            <v>PT BCA No Rek. 029-291-7528</v>
          </cell>
          <cell r="K536">
            <v>0</v>
          </cell>
          <cell r="L536">
            <v>0</v>
          </cell>
          <cell r="M536">
            <v>670000</v>
          </cell>
        </row>
        <row r="537">
          <cell r="A537" t="str">
            <v>7500000002March</v>
          </cell>
          <cell r="B537" t="str">
            <v>500000002March</v>
          </cell>
          <cell r="C537" t="str">
            <v>0</v>
          </cell>
          <cell r="D537" t="str">
            <v>1500000002</v>
          </cell>
          <cell r="F537">
            <v>45726</v>
          </cell>
          <cell r="G537">
            <v>554</v>
          </cell>
          <cell r="H537" t="str">
            <v>BIAYA OPRASIONAL KRANI RIZKY</v>
          </cell>
          <cell r="I537">
            <v>500000002</v>
          </cell>
          <cell r="J537" t="str">
            <v>Biaya TKBM, SPM</v>
          </cell>
          <cell r="K537">
            <v>0</v>
          </cell>
          <cell r="L537">
            <v>760000</v>
          </cell>
          <cell r="M537">
            <v>0</v>
          </cell>
        </row>
        <row r="538">
          <cell r="A538" t="str">
            <v>11120020002March</v>
          </cell>
          <cell r="B538" t="str">
            <v>120020002March</v>
          </cell>
          <cell r="C538" t="str">
            <v>0</v>
          </cell>
          <cell r="D538" t="str">
            <v>1120020002</v>
          </cell>
          <cell r="F538">
            <v>45726</v>
          </cell>
          <cell r="G538">
            <v>554</v>
          </cell>
          <cell r="H538" t="str">
            <v>BIAYA OPRASIONAL KRANI RIZKY</v>
          </cell>
          <cell r="I538">
            <v>120020002</v>
          </cell>
          <cell r="J538" t="str">
            <v>PT BCA No Rek. 029-291-7528</v>
          </cell>
          <cell r="K538">
            <v>0</v>
          </cell>
          <cell r="L538">
            <v>0</v>
          </cell>
          <cell r="M538">
            <v>760000</v>
          </cell>
        </row>
        <row r="539">
          <cell r="A539" t="str">
            <v>2600000003March</v>
          </cell>
          <cell r="B539" t="str">
            <v>600000003March</v>
          </cell>
          <cell r="C539" t="str">
            <v>0</v>
          </cell>
          <cell r="D539" t="str">
            <v>1600000003</v>
          </cell>
          <cell r="F539">
            <v>45727</v>
          </cell>
          <cell r="G539">
            <v>555</v>
          </cell>
          <cell r="H539" t="str">
            <v>BIAYA TIKET PESAWAT RIDWAN DARI PONTIANAK</v>
          </cell>
          <cell r="I539">
            <v>600000003</v>
          </cell>
          <cell r="J539" t="str">
            <v>Biaya Transport dan Perjalanan Dinas</v>
          </cell>
          <cell r="K539">
            <v>0</v>
          </cell>
          <cell r="L539">
            <v>921743</v>
          </cell>
          <cell r="M539">
            <v>0</v>
          </cell>
        </row>
        <row r="540">
          <cell r="A540" t="str">
            <v>12120020002March</v>
          </cell>
          <cell r="B540" t="str">
            <v>120020002March</v>
          </cell>
          <cell r="C540" t="str">
            <v>0</v>
          </cell>
          <cell r="D540" t="str">
            <v>1120020002</v>
          </cell>
          <cell r="F540">
            <v>45727</v>
          </cell>
          <cell r="G540">
            <v>555</v>
          </cell>
          <cell r="H540" t="str">
            <v>BIAYA TIKET PESAWAT RIDWAN DARI PONTIANAK</v>
          </cell>
          <cell r="I540">
            <v>120020002</v>
          </cell>
          <cell r="J540" t="str">
            <v>PT BCA No Rek. 029-291-7528</v>
          </cell>
          <cell r="K540">
            <v>0</v>
          </cell>
          <cell r="L540">
            <v>0</v>
          </cell>
          <cell r="M540">
            <v>921743</v>
          </cell>
        </row>
        <row r="541">
          <cell r="A541" t="str">
            <v>1210012002March</v>
          </cell>
          <cell r="B541" t="str">
            <v>210012002March</v>
          </cell>
          <cell r="C541" t="str">
            <v>0</v>
          </cell>
          <cell r="D541" t="str">
            <v>1210012002</v>
          </cell>
          <cell r="F541">
            <v>45727</v>
          </cell>
          <cell r="G541">
            <v>556</v>
          </cell>
          <cell r="H541" t="str">
            <v>PEMBAYARAN PPH NCS PER AGUSTUS 24</v>
          </cell>
          <cell r="I541">
            <v>210012002</v>
          </cell>
          <cell r="J541" t="str">
            <v>Hutang Pajak</v>
          </cell>
          <cell r="K541">
            <v>0</v>
          </cell>
          <cell r="L541">
            <v>2280000</v>
          </cell>
          <cell r="M541">
            <v>0</v>
          </cell>
        </row>
        <row r="542">
          <cell r="A542" t="str">
            <v>13120020002March</v>
          </cell>
          <cell r="B542" t="str">
            <v>120020002March</v>
          </cell>
          <cell r="C542" t="str">
            <v>0</v>
          </cell>
          <cell r="D542" t="str">
            <v>1120020002</v>
          </cell>
          <cell r="F542">
            <v>45727</v>
          </cell>
          <cell r="G542">
            <v>556</v>
          </cell>
          <cell r="H542" t="str">
            <v>PEMBAYARAN PPH NCS PER AGUSTUS 24</v>
          </cell>
          <cell r="I542">
            <v>120020002</v>
          </cell>
          <cell r="J542" t="str">
            <v>PT BCA No Rek. 029-291-7528</v>
          </cell>
          <cell r="K542">
            <v>0</v>
          </cell>
          <cell r="L542">
            <v>0</v>
          </cell>
          <cell r="M542">
            <v>2280000</v>
          </cell>
        </row>
        <row r="543">
          <cell r="A543" t="str">
            <v>2210012002March</v>
          </cell>
          <cell r="B543" t="str">
            <v>210012002March</v>
          </cell>
          <cell r="C543" t="str">
            <v>0</v>
          </cell>
          <cell r="D543" t="str">
            <v>1210012002</v>
          </cell>
          <cell r="F543">
            <v>45727</v>
          </cell>
          <cell r="G543">
            <v>557</v>
          </cell>
          <cell r="H543" t="str">
            <v>PEMBAYARAN PPH NCS PER JULI 24</v>
          </cell>
          <cell r="I543">
            <v>210012002</v>
          </cell>
          <cell r="J543" t="str">
            <v>Hutang Pajak</v>
          </cell>
          <cell r="K543">
            <v>0</v>
          </cell>
          <cell r="L543">
            <v>5198400</v>
          </cell>
          <cell r="M543">
            <v>0</v>
          </cell>
        </row>
        <row r="544">
          <cell r="A544" t="str">
            <v>14120020002March</v>
          </cell>
          <cell r="B544" t="str">
            <v>120020002March</v>
          </cell>
          <cell r="C544" t="str">
            <v>0</v>
          </cell>
          <cell r="D544" t="str">
            <v>1120020002</v>
          </cell>
          <cell r="F544">
            <v>45727</v>
          </cell>
          <cell r="G544">
            <v>557</v>
          </cell>
          <cell r="H544" t="str">
            <v>PEMBAYARAN PPH NCS PER JULI 24</v>
          </cell>
          <cell r="I544">
            <v>120020002</v>
          </cell>
          <cell r="J544" t="str">
            <v>PT BCA No Rek. 029-291-7528</v>
          </cell>
          <cell r="K544">
            <v>0</v>
          </cell>
          <cell r="L544">
            <v>0</v>
          </cell>
          <cell r="M544">
            <v>5198400</v>
          </cell>
        </row>
        <row r="545">
          <cell r="A545" t="str">
            <v>15120020002March</v>
          </cell>
          <cell r="B545" t="str">
            <v>120020002March</v>
          </cell>
          <cell r="C545" t="str">
            <v>0</v>
          </cell>
          <cell r="D545" t="str">
            <v>1120020002</v>
          </cell>
          <cell r="F545">
            <v>45729</v>
          </cell>
          <cell r="G545">
            <v>0</v>
          </cell>
          <cell r="H545" t="str">
            <v>PEMBAYARAN INVOICE HAIER INV 123,185,189,191,192</v>
          </cell>
          <cell r="I545">
            <v>120020002</v>
          </cell>
          <cell r="J545" t="str">
            <v>PT BCA No Rek. 029-291-7528</v>
          </cell>
          <cell r="K545">
            <v>0</v>
          </cell>
          <cell r="L545">
            <v>44633815</v>
          </cell>
          <cell r="M545">
            <v>0</v>
          </cell>
        </row>
        <row r="546">
          <cell r="A546" t="str">
            <v>3130010000March</v>
          </cell>
          <cell r="B546" t="str">
            <v>130010000March</v>
          </cell>
          <cell r="C546" t="str">
            <v>0</v>
          </cell>
          <cell r="D546" t="str">
            <v>1130010000</v>
          </cell>
          <cell r="F546">
            <v>45729</v>
          </cell>
          <cell r="G546">
            <v>0</v>
          </cell>
          <cell r="H546" t="str">
            <v>PEMBAYARAN INVOICE HAIER INV 123,185,189,191,192</v>
          </cell>
          <cell r="I546">
            <v>130010000</v>
          </cell>
          <cell r="J546" t="str">
            <v>Piutang Usaha</v>
          </cell>
          <cell r="K546">
            <v>0</v>
          </cell>
          <cell r="L546">
            <v>0</v>
          </cell>
          <cell r="M546">
            <v>44633815</v>
          </cell>
        </row>
        <row r="547">
          <cell r="A547" t="str">
            <v>8500000002March</v>
          </cell>
          <cell r="B547" t="str">
            <v>500000002March</v>
          </cell>
          <cell r="C547" t="str">
            <v>0</v>
          </cell>
          <cell r="D547" t="str">
            <v>1500000002</v>
          </cell>
          <cell r="F547">
            <v>45729</v>
          </cell>
          <cell r="G547">
            <v>558</v>
          </cell>
          <cell r="H547" t="str">
            <v>BIAYA OPRASIONAL MENCARI GUDANG BARU</v>
          </cell>
          <cell r="I547">
            <v>500000002</v>
          </cell>
          <cell r="J547" t="str">
            <v>Biaya TKBM, SPM</v>
          </cell>
          <cell r="K547">
            <v>0</v>
          </cell>
          <cell r="L547">
            <v>458500</v>
          </cell>
          <cell r="M547">
            <v>0</v>
          </cell>
        </row>
        <row r="548">
          <cell r="A548" t="str">
            <v>16120020002March</v>
          </cell>
          <cell r="B548" t="str">
            <v>120020002March</v>
          </cell>
          <cell r="C548" t="str">
            <v>0</v>
          </cell>
          <cell r="D548" t="str">
            <v>1120020002</v>
          </cell>
          <cell r="F548">
            <v>45729</v>
          </cell>
          <cell r="G548">
            <v>558</v>
          </cell>
          <cell r="H548" t="str">
            <v>BIAYA OPRASIONAL MENCARI GUDANG BARU</v>
          </cell>
          <cell r="I548">
            <v>120020002</v>
          </cell>
          <cell r="J548" t="str">
            <v>PT BCA No Rek. 029-291-7528</v>
          </cell>
          <cell r="K548">
            <v>0</v>
          </cell>
          <cell r="L548">
            <v>0</v>
          </cell>
          <cell r="M548">
            <v>458500</v>
          </cell>
        </row>
        <row r="549">
          <cell r="A549" t="str">
            <v>3210012002March</v>
          </cell>
          <cell r="B549" t="str">
            <v>210012002March</v>
          </cell>
          <cell r="C549" t="str">
            <v>0</v>
          </cell>
          <cell r="D549" t="str">
            <v>1210012002</v>
          </cell>
          <cell r="F549">
            <v>45732</v>
          </cell>
          <cell r="G549">
            <v>559</v>
          </cell>
          <cell r="H549" t="str">
            <v>PEMBAYARAN PPH GAJ  FEBRUARI 25</v>
          </cell>
          <cell r="I549">
            <v>210012002</v>
          </cell>
          <cell r="J549" t="str">
            <v>Hutang Pajak</v>
          </cell>
          <cell r="K549">
            <v>0</v>
          </cell>
          <cell r="L549">
            <v>14000</v>
          </cell>
          <cell r="M549">
            <v>0</v>
          </cell>
        </row>
        <row r="550">
          <cell r="A550" t="str">
            <v>17120020002March</v>
          </cell>
          <cell r="B550" t="str">
            <v>120020002March</v>
          </cell>
          <cell r="C550" t="str">
            <v>0</v>
          </cell>
          <cell r="D550" t="str">
            <v>1120020002</v>
          </cell>
          <cell r="F550">
            <v>45732</v>
          </cell>
          <cell r="G550">
            <v>559</v>
          </cell>
          <cell r="H550" t="str">
            <v>PEMBAYARAN PPH GAJ  FEBRUARI 25</v>
          </cell>
          <cell r="I550">
            <v>120020002</v>
          </cell>
          <cell r="J550" t="str">
            <v>PT BCA No Rek. 029-291-7528</v>
          </cell>
          <cell r="K550">
            <v>0</v>
          </cell>
          <cell r="L550">
            <v>0</v>
          </cell>
          <cell r="M550">
            <v>14000</v>
          </cell>
        </row>
        <row r="551">
          <cell r="A551" t="str">
            <v>9500000002March</v>
          </cell>
          <cell r="B551" t="str">
            <v>500000002March</v>
          </cell>
          <cell r="C551" t="str">
            <v>0</v>
          </cell>
          <cell r="D551" t="str">
            <v>1500000002</v>
          </cell>
          <cell r="F551">
            <v>45733</v>
          </cell>
          <cell r="G551">
            <v>560</v>
          </cell>
          <cell r="H551" t="str">
            <v>BIAYA OPRASIONAL FINANCE SUPPORT SHANDY</v>
          </cell>
          <cell r="I551">
            <v>500000002</v>
          </cell>
          <cell r="J551" t="str">
            <v>Biaya TKBM, SPM</v>
          </cell>
          <cell r="K551">
            <v>0</v>
          </cell>
          <cell r="L551">
            <v>535000</v>
          </cell>
          <cell r="M551">
            <v>0</v>
          </cell>
        </row>
        <row r="552">
          <cell r="A552" t="str">
            <v>18120020002March</v>
          </cell>
          <cell r="B552" t="str">
            <v>120020002March</v>
          </cell>
          <cell r="C552" t="str">
            <v>0</v>
          </cell>
          <cell r="D552" t="str">
            <v>1120020002</v>
          </cell>
          <cell r="F552">
            <v>45733</v>
          </cell>
          <cell r="G552">
            <v>560</v>
          </cell>
          <cell r="H552" t="str">
            <v>BIAYA OPRASIONAL FINANCE SUPPORT SHANDY</v>
          </cell>
          <cell r="I552">
            <v>120020002</v>
          </cell>
          <cell r="J552" t="str">
            <v>PT BCA No Rek. 029-291-7528</v>
          </cell>
          <cell r="K552">
            <v>0</v>
          </cell>
          <cell r="L552">
            <v>0</v>
          </cell>
          <cell r="M552">
            <v>535000</v>
          </cell>
        </row>
        <row r="553">
          <cell r="A553" t="str">
            <v>10500000002March</v>
          </cell>
          <cell r="B553" t="str">
            <v>500000002March</v>
          </cell>
          <cell r="C553" t="str">
            <v>0</v>
          </cell>
          <cell r="D553" t="str">
            <v>1500000002</v>
          </cell>
          <cell r="F553">
            <v>45733</v>
          </cell>
          <cell r="G553">
            <v>561</v>
          </cell>
          <cell r="H553" t="str">
            <v>BIAYA SEWA KOS DAN IURAN SAMPAH KRANI</v>
          </cell>
          <cell r="I553">
            <v>500000002</v>
          </cell>
          <cell r="J553" t="str">
            <v>Biaya TKBM, SPM</v>
          </cell>
          <cell r="K553">
            <v>0</v>
          </cell>
          <cell r="L553">
            <v>700000</v>
          </cell>
          <cell r="M553">
            <v>0</v>
          </cell>
        </row>
        <row r="554">
          <cell r="A554" t="str">
            <v>19120020002March</v>
          </cell>
          <cell r="B554" t="str">
            <v>120020002March</v>
          </cell>
          <cell r="C554" t="str">
            <v>0</v>
          </cell>
          <cell r="D554" t="str">
            <v>1120020002</v>
          </cell>
          <cell r="F554">
            <v>45733</v>
          </cell>
          <cell r="G554">
            <v>561</v>
          </cell>
          <cell r="H554" t="str">
            <v>BIAYA SEWA KOS DAN IURAN SAMPAH KRANI</v>
          </cell>
          <cell r="I554">
            <v>120020002</v>
          </cell>
          <cell r="J554" t="str">
            <v>PT BCA No Rek. 029-291-7528</v>
          </cell>
          <cell r="K554">
            <v>0</v>
          </cell>
          <cell r="L554">
            <v>0</v>
          </cell>
          <cell r="M554">
            <v>700000</v>
          </cell>
        </row>
        <row r="555">
          <cell r="A555" t="str">
            <v>2210010000March</v>
          </cell>
          <cell r="B555" t="str">
            <v>210010000March</v>
          </cell>
          <cell r="C555" t="str">
            <v>0</v>
          </cell>
          <cell r="D555" t="str">
            <v>1210010000</v>
          </cell>
          <cell r="F555">
            <v>45733</v>
          </cell>
          <cell r="G555">
            <v>562</v>
          </cell>
          <cell r="H555" t="str">
            <v>pembayaran invoice cpj  314 DAN 316</v>
          </cell>
          <cell r="I555">
            <v>210010000</v>
          </cell>
          <cell r="J555" t="str">
            <v>Hutang Usaha</v>
          </cell>
          <cell r="K555">
            <v>0</v>
          </cell>
          <cell r="L555">
            <v>24800193</v>
          </cell>
          <cell r="M555">
            <v>0</v>
          </cell>
        </row>
        <row r="556">
          <cell r="A556" t="str">
            <v>20120020002March</v>
          </cell>
          <cell r="B556" t="str">
            <v>120020002March</v>
          </cell>
          <cell r="C556" t="str">
            <v>0</v>
          </cell>
          <cell r="D556" t="str">
            <v>1120020002</v>
          </cell>
          <cell r="F556">
            <v>45733</v>
          </cell>
          <cell r="G556">
            <v>562</v>
          </cell>
          <cell r="H556" t="str">
            <v>pembayaran invoice cpj  314 DAN 316</v>
          </cell>
          <cell r="I556">
            <v>120020002</v>
          </cell>
          <cell r="J556" t="str">
            <v>PT BCA No Rek. 029-291-7528</v>
          </cell>
          <cell r="K556">
            <v>0</v>
          </cell>
          <cell r="L556">
            <v>0</v>
          </cell>
          <cell r="M556">
            <v>24800193</v>
          </cell>
        </row>
        <row r="557">
          <cell r="A557" t="str">
            <v>1600000002March</v>
          </cell>
          <cell r="B557" t="str">
            <v>600000002March</v>
          </cell>
          <cell r="C557" t="str">
            <v>0</v>
          </cell>
          <cell r="D557" t="str">
            <v>1600000002</v>
          </cell>
          <cell r="F557">
            <v>45733</v>
          </cell>
          <cell r="G557">
            <v>563</v>
          </cell>
          <cell r="H557" t="str">
            <v>BIAYA THR KARYAWAN GAJ TAHUN 2025</v>
          </cell>
          <cell r="I557">
            <v>600000002</v>
          </cell>
          <cell r="J557" t="str">
            <v>Bonus, THR</v>
          </cell>
          <cell r="K557">
            <v>0</v>
          </cell>
          <cell r="L557">
            <v>35666667</v>
          </cell>
          <cell r="M557">
            <v>0</v>
          </cell>
        </row>
        <row r="558">
          <cell r="A558" t="str">
            <v>21120020002March</v>
          </cell>
          <cell r="B558" t="str">
            <v>120020002March</v>
          </cell>
          <cell r="C558" t="str">
            <v>0</v>
          </cell>
          <cell r="D558" t="str">
            <v>1120020002</v>
          </cell>
          <cell r="F558">
            <v>45733</v>
          </cell>
          <cell r="G558">
            <v>563</v>
          </cell>
          <cell r="H558" t="str">
            <v>BIAYA THR KARYAWAN GAJ TAHUN 2025</v>
          </cell>
          <cell r="I558">
            <v>120020002</v>
          </cell>
          <cell r="J558" t="str">
            <v>PT BCA No Rek. 029-291-7528</v>
          </cell>
          <cell r="K558">
            <v>0</v>
          </cell>
          <cell r="L558">
            <v>0</v>
          </cell>
          <cell r="M558">
            <v>35666667</v>
          </cell>
        </row>
        <row r="559">
          <cell r="A559" t="str">
            <v>1600000019March</v>
          </cell>
          <cell r="B559" t="str">
            <v>600000019March</v>
          </cell>
          <cell r="C559" t="str">
            <v>0</v>
          </cell>
          <cell r="D559" t="str">
            <v>1600000019</v>
          </cell>
          <cell r="F559">
            <v>45733</v>
          </cell>
          <cell r="G559">
            <v>564</v>
          </cell>
          <cell r="H559" t="str">
            <v>ENTERTAIN  PARCEL THR  2025</v>
          </cell>
          <cell r="I559">
            <v>600000019</v>
          </cell>
          <cell r="J559" t="str">
            <v>Entertainment, Donasi &amp; Sumbangan</v>
          </cell>
          <cell r="K559">
            <v>0</v>
          </cell>
          <cell r="L559">
            <v>5100000</v>
          </cell>
          <cell r="M559">
            <v>0</v>
          </cell>
        </row>
        <row r="560">
          <cell r="A560" t="str">
            <v>22120020002March</v>
          </cell>
          <cell r="B560" t="str">
            <v>120020002March</v>
          </cell>
          <cell r="C560" t="str">
            <v>0</v>
          </cell>
          <cell r="D560" t="str">
            <v>1120020002</v>
          </cell>
          <cell r="F560">
            <v>45733</v>
          </cell>
          <cell r="G560">
            <v>564</v>
          </cell>
          <cell r="H560" t="str">
            <v>ENTERTAIN  PARCEL THR  2025</v>
          </cell>
          <cell r="I560">
            <v>120020002</v>
          </cell>
          <cell r="J560" t="str">
            <v>PT BCA No Rek. 029-291-7528</v>
          </cell>
          <cell r="K560">
            <v>0</v>
          </cell>
          <cell r="L560">
            <v>0</v>
          </cell>
          <cell r="M560">
            <v>5100000</v>
          </cell>
        </row>
        <row r="561">
          <cell r="A561" t="str">
            <v>11500000002March</v>
          </cell>
          <cell r="B561" t="str">
            <v>500000002March</v>
          </cell>
          <cell r="C561" t="str">
            <v>0</v>
          </cell>
          <cell r="D561" t="str">
            <v>1500000002</v>
          </cell>
          <cell r="F561">
            <v>45735</v>
          </cell>
          <cell r="G561">
            <v>565</v>
          </cell>
          <cell r="H561" t="str">
            <v>BIAYA OPRASIONAL KRANI AAN</v>
          </cell>
          <cell r="I561">
            <v>500000002</v>
          </cell>
          <cell r="J561" t="str">
            <v>Biaya TKBM, SPM</v>
          </cell>
          <cell r="K561">
            <v>0</v>
          </cell>
          <cell r="L561">
            <v>725000</v>
          </cell>
          <cell r="M561">
            <v>0</v>
          </cell>
        </row>
        <row r="562">
          <cell r="A562" t="str">
            <v>23120020002March</v>
          </cell>
          <cell r="B562" t="str">
            <v>120020002March</v>
          </cell>
          <cell r="C562" t="str">
            <v>0</v>
          </cell>
          <cell r="D562" t="str">
            <v>1120020002</v>
          </cell>
          <cell r="F562">
            <v>45735</v>
          </cell>
          <cell r="G562">
            <v>565</v>
          </cell>
          <cell r="H562" t="str">
            <v>BIAYA OPRASIONAL KRANI AAN</v>
          </cell>
          <cell r="I562">
            <v>120020002</v>
          </cell>
          <cell r="J562" t="str">
            <v>PT BCA No Rek. 029-291-7528</v>
          </cell>
          <cell r="K562">
            <v>0</v>
          </cell>
          <cell r="L562">
            <v>0</v>
          </cell>
          <cell r="M562">
            <v>725000</v>
          </cell>
        </row>
        <row r="563">
          <cell r="A563" t="str">
            <v>12500000002March</v>
          </cell>
          <cell r="B563" t="str">
            <v>500000002March</v>
          </cell>
          <cell r="C563" t="str">
            <v>0</v>
          </cell>
          <cell r="D563" t="str">
            <v>1500000002</v>
          </cell>
          <cell r="F563">
            <v>45735</v>
          </cell>
          <cell r="G563">
            <v>566</v>
          </cell>
          <cell r="H563" t="str">
            <v>BIAYA OPRASIONAL KRANI RIZKY</v>
          </cell>
          <cell r="I563">
            <v>500000002</v>
          </cell>
          <cell r="J563" t="str">
            <v>Biaya TKBM, SPM</v>
          </cell>
          <cell r="K563">
            <v>0</v>
          </cell>
          <cell r="L563">
            <v>630000</v>
          </cell>
          <cell r="M563">
            <v>0</v>
          </cell>
        </row>
        <row r="564">
          <cell r="A564" t="str">
            <v>24120020002March</v>
          </cell>
          <cell r="B564" t="str">
            <v>120020002March</v>
          </cell>
          <cell r="C564" t="str">
            <v>0</v>
          </cell>
          <cell r="D564" t="str">
            <v>1120020002</v>
          </cell>
          <cell r="F564">
            <v>45735</v>
          </cell>
          <cell r="G564">
            <v>566</v>
          </cell>
          <cell r="H564" t="str">
            <v>BIAYA OPRASIONAL KRANI RIZKY</v>
          </cell>
          <cell r="I564">
            <v>120020002</v>
          </cell>
          <cell r="J564" t="str">
            <v>PT BCA No Rek. 029-291-7528</v>
          </cell>
          <cell r="K564">
            <v>0</v>
          </cell>
          <cell r="L564">
            <v>0</v>
          </cell>
          <cell r="M564">
            <v>630000</v>
          </cell>
        </row>
        <row r="565">
          <cell r="A565" t="str">
            <v>25120020002March</v>
          </cell>
          <cell r="B565" t="str">
            <v>120020002March</v>
          </cell>
          <cell r="C565" t="str">
            <v>0</v>
          </cell>
          <cell r="D565" t="str">
            <v>1120020002</v>
          </cell>
          <cell r="F565">
            <v>45736</v>
          </cell>
          <cell r="G565">
            <v>0</v>
          </cell>
          <cell r="H565" t="str">
            <v>PEMBAYARAN INVOICE HAIER INV 190,194,195,196,198,199,200</v>
          </cell>
          <cell r="I565">
            <v>120020002</v>
          </cell>
          <cell r="J565" t="str">
            <v>PT BCA No Rek. 029-291-7528</v>
          </cell>
          <cell r="K565">
            <v>0</v>
          </cell>
          <cell r="L565">
            <v>175162976</v>
          </cell>
          <cell r="M565">
            <v>0</v>
          </cell>
        </row>
        <row r="566">
          <cell r="A566" t="str">
            <v>4130010000March</v>
          </cell>
          <cell r="B566" t="str">
            <v>130010000March</v>
          </cell>
          <cell r="C566" t="str">
            <v>0</v>
          </cell>
          <cell r="D566" t="str">
            <v>1130010000</v>
          </cell>
          <cell r="F566">
            <v>45736</v>
          </cell>
          <cell r="G566">
            <v>0</v>
          </cell>
          <cell r="H566" t="str">
            <v>PEMBAYARAN INVOICE HAIER INV 190,194,195,196,198,199,200</v>
          </cell>
          <cell r="I566">
            <v>130010000</v>
          </cell>
          <cell r="J566" t="str">
            <v>Piutang Usaha</v>
          </cell>
          <cell r="K566">
            <v>0</v>
          </cell>
          <cell r="L566">
            <v>0</v>
          </cell>
          <cell r="M566">
            <v>175162976</v>
          </cell>
        </row>
        <row r="567">
          <cell r="A567" t="str">
            <v>1500000004March</v>
          </cell>
          <cell r="B567" t="str">
            <v>500000004March</v>
          </cell>
          <cell r="C567" t="str">
            <v>0</v>
          </cell>
          <cell r="D567" t="str">
            <v>1500000004</v>
          </cell>
          <cell r="F567">
            <v>45737</v>
          </cell>
          <cell r="G567">
            <v>567</v>
          </cell>
          <cell r="H567" t="str">
            <v>FREELANCE  OPEN WAREHOUSE  PONTIANAK</v>
          </cell>
          <cell r="I567">
            <v>500000004</v>
          </cell>
          <cell r="J567" t="str">
            <v>Biaya Gaji, Bonus, THR</v>
          </cell>
          <cell r="K567">
            <v>0</v>
          </cell>
          <cell r="L567">
            <v>6900000</v>
          </cell>
          <cell r="M567">
            <v>0</v>
          </cell>
        </row>
        <row r="568">
          <cell r="A568" t="str">
            <v>26120020002March</v>
          </cell>
          <cell r="B568" t="str">
            <v>120020002March</v>
          </cell>
          <cell r="C568" t="str">
            <v>0</v>
          </cell>
          <cell r="D568" t="str">
            <v>1120020002</v>
          </cell>
          <cell r="F568">
            <v>45737</v>
          </cell>
          <cell r="G568">
            <v>567</v>
          </cell>
          <cell r="H568" t="str">
            <v>FREELANCE  OPEN WAREHOUSE  PONTIANAK</v>
          </cell>
          <cell r="I568">
            <v>120020002</v>
          </cell>
          <cell r="J568" t="str">
            <v>PT BCA No Rek. 029-291-7528</v>
          </cell>
          <cell r="K568">
            <v>0</v>
          </cell>
          <cell r="L568">
            <v>0</v>
          </cell>
          <cell r="M568">
            <v>6900000</v>
          </cell>
        </row>
        <row r="569">
          <cell r="A569" t="str">
            <v>2600000019March</v>
          </cell>
          <cell r="B569" t="str">
            <v>600000019March</v>
          </cell>
          <cell r="C569" t="str">
            <v>0</v>
          </cell>
          <cell r="D569" t="str">
            <v>1600000019</v>
          </cell>
          <cell r="F569">
            <v>45737</v>
          </cell>
          <cell r="G569">
            <v>569</v>
          </cell>
          <cell r="H569" t="str">
            <v>DONASI THR TKBM YCH 2025</v>
          </cell>
          <cell r="I569">
            <v>600000019</v>
          </cell>
          <cell r="J569" t="str">
            <v>Entertainment, Donasi &amp; Sumbangan</v>
          </cell>
          <cell r="K569">
            <v>0</v>
          </cell>
          <cell r="L569">
            <v>250000</v>
          </cell>
          <cell r="M569">
            <v>0</v>
          </cell>
        </row>
        <row r="570">
          <cell r="A570" t="str">
            <v>27120020002March</v>
          </cell>
          <cell r="B570" t="str">
            <v>120020002March</v>
          </cell>
          <cell r="C570" t="str">
            <v>0</v>
          </cell>
          <cell r="D570" t="str">
            <v>1120020002</v>
          </cell>
          <cell r="F570">
            <v>45737</v>
          </cell>
          <cell r="G570">
            <v>569</v>
          </cell>
          <cell r="H570" t="str">
            <v>DONASI THR TKBM YCH 2025</v>
          </cell>
          <cell r="I570">
            <v>120020002</v>
          </cell>
          <cell r="J570" t="str">
            <v>PT BCA No Rek. 029-291-7528</v>
          </cell>
          <cell r="K570">
            <v>0</v>
          </cell>
          <cell r="L570">
            <v>0</v>
          </cell>
          <cell r="M570">
            <v>250000</v>
          </cell>
        </row>
        <row r="571">
          <cell r="A571" t="str">
            <v>3600000019March</v>
          </cell>
          <cell r="B571" t="str">
            <v>600000019March</v>
          </cell>
          <cell r="C571" t="str">
            <v>0</v>
          </cell>
          <cell r="D571" t="str">
            <v>1600000019</v>
          </cell>
          <cell r="F571">
            <v>45737</v>
          </cell>
          <cell r="G571">
            <v>570</v>
          </cell>
          <cell r="H571" t="str">
            <v>DONASI  BUKBER ADMIN DAN CHEKER YCH</v>
          </cell>
          <cell r="I571">
            <v>600000019</v>
          </cell>
          <cell r="J571" t="str">
            <v>Entertainment, Donasi &amp; Sumbangan</v>
          </cell>
          <cell r="K571">
            <v>0</v>
          </cell>
          <cell r="L571">
            <v>250000</v>
          </cell>
          <cell r="M571">
            <v>0</v>
          </cell>
        </row>
        <row r="572">
          <cell r="A572" t="str">
            <v>28120020002March</v>
          </cell>
          <cell r="B572" t="str">
            <v>120020002March</v>
          </cell>
          <cell r="C572" t="str">
            <v>0</v>
          </cell>
          <cell r="D572" t="str">
            <v>1120020002</v>
          </cell>
          <cell r="F572">
            <v>45737</v>
          </cell>
          <cell r="G572">
            <v>570</v>
          </cell>
          <cell r="H572" t="str">
            <v>DONASI  BUKBER ADMIN DAN CHEKER YCH</v>
          </cell>
          <cell r="I572">
            <v>120020002</v>
          </cell>
          <cell r="J572" t="str">
            <v>PT BCA No Rek. 029-291-7528</v>
          </cell>
          <cell r="K572">
            <v>0</v>
          </cell>
          <cell r="L572">
            <v>0</v>
          </cell>
          <cell r="M572">
            <v>250000</v>
          </cell>
        </row>
        <row r="573">
          <cell r="A573" t="str">
            <v>13500000002March</v>
          </cell>
          <cell r="B573" t="str">
            <v>500000002March</v>
          </cell>
          <cell r="C573" t="str">
            <v>0</v>
          </cell>
          <cell r="D573" t="str">
            <v>1500000002</v>
          </cell>
          <cell r="F573">
            <v>45737</v>
          </cell>
          <cell r="G573">
            <v>571</v>
          </cell>
          <cell r="H573" t="str">
            <v>BIAYA OPRASIONAL FINANCE SUPPORT SHANDY</v>
          </cell>
          <cell r="I573">
            <v>500000002</v>
          </cell>
          <cell r="J573" t="str">
            <v>Biaya TKBM, SPM</v>
          </cell>
          <cell r="K573">
            <v>0</v>
          </cell>
          <cell r="L573">
            <v>562000</v>
          </cell>
          <cell r="M573">
            <v>0</v>
          </cell>
        </row>
        <row r="574">
          <cell r="A574" t="str">
            <v>29120020002March</v>
          </cell>
          <cell r="B574" t="str">
            <v>120020002March</v>
          </cell>
          <cell r="C574" t="str">
            <v>0</v>
          </cell>
          <cell r="D574" t="str">
            <v>1120020002</v>
          </cell>
          <cell r="F574">
            <v>45737</v>
          </cell>
          <cell r="G574">
            <v>571</v>
          </cell>
          <cell r="H574" t="str">
            <v>BIAYA OPRASIONAL FINANCE SUPPORT SHANDY</v>
          </cell>
          <cell r="I574">
            <v>120020002</v>
          </cell>
          <cell r="J574" t="str">
            <v>PT BCA No Rek. 029-291-7528</v>
          </cell>
          <cell r="K574">
            <v>0</v>
          </cell>
          <cell r="L574">
            <v>0</v>
          </cell>
          <cell r="M574">
            <v>562000</v>
          </cell>
        </row>
        <row r="575">
          <cell r="A575" t="str">
            <v>3210010000March</v>
          </cell>
          <cell r="B575" t="str">
            <v>210010000March</v>
          </cell>
          <cell r="C575" t="str">
            <v>0</v>
          </cell>
          <cell r="D575" t="str">
            <v>1210010000</v>
          </cell>
          <cell r="F575">
            <v>45737</v>
          </cell>
          <cell r="G575">
            <v>568</v>
          </cell>
          <cell r="H575" t="str">
            <v>PEMBAYARAN INVOICE CPJ INV  304,307,313,317-324,332</v>
          </cell>
          <cell r="I575">
            <v>210010000</v>
          </cell>
          <cell r="J575" t="str">
            <v>Hutang Usaha</v>
          </cell>
          <cell r="K575">
            <v>0</v>
          </cell>
          <cell r="L575">
            <v>86258727</v>
          </cell>
          <cell r="M575">
            <v>0</v>
          </cell>
        </row>
        <row r="576">
          <cell r="A576" t="str">
            <v>30120020002March</v>
          </cell>
          <cell r="B576" t="str">
            <v>120020002March</v>
          </cell>
          <cell r="C576" t="str">
            <v>0</v>
          </cell>
          <cell r="D576" t="str">
            <v>1120020002</v>
          </cell>
          <cell r="F576">
            <v>45737</v>
          </cell>
          <cell r="G576">
            <v>568</v>
          </cell>
          <cell r="H576" t="str">
            <v>PEMBAYARAN INVOICE CPJ INV  304,307,313,317-324,332</v>
          </cell>
          <cell r="I576">
            <v>120020002</v>
          </cell>
          <cell r="J576" t="str">
            <v>PT BCA No Rek. 029-291-7528</v>
          </cell>
          <cell r="K576">
            <v>0</v>
          </cell>
          <cell r="L576">
            <v>0</v>
          </cell>
          <cell r="M576">
            <v>86258727</v>
          </cell>
        </row>
        <row r="577">
          <cell r="A577" t="str">
            <v>14500000002March</v>
          </cell>
          <cell r="B577" t="str">
            <v>500000002March</v>
          </cell>
          <cell r="C577" t="str">
            <v>0</v>
          </cell>
          <cell r="D577" t="str">
            <v>1500000002</v>
          </cell>
          <cell r="F577">
            <v>45739</v>
          </cell>
          <cell r="G577">
            <v>572</v>
          </cell>
          <cell r="H577" t="str">
            <v>BIAYA SERVICE MOTOR FINANCE SUPORT SHANDY</v>
          </cell>
          <cell r="I577">
            <v>500000002</v>
          </cell>
          <cell r="J577" t="str">
            <v>Biaya TKBM, SPM</v>
          </cell>
          <cell r="K577">
            <v>0</v>
          </cell>
          <cell r="L577">
            <v>320000</v>
          </cell>
          <cell r="M577">
            <v>0</v>
          </cell>
        </row>
        <row r="578">
          <cell r="A578" t="str">
            <v>31120020002March</v>
          </cell>
          <cell r="B578" t="str">
            <v>120020002March</v>
          </cell>
          <cell r="C578" t="str">
            <v>0</v>
          </cell>
          <cell r="D578" t="str">
            <v>1120020002</v>
          </cell>
          <cell r="F578">
            <v>45739</v>
          </cell>
          <cell r="G578">
            <v>572</v>
          </cell>
          <cell r="H578" t="str">
            <v>BIAYA SERVICE MOTOR FINANCE SUPORT SHANDY</v>
          </cell>
          <cell r="I578">
            <v>120020002</v>
          </cell>
          <cell r="J578" t="str">
            <v>PT BCA No Rek. 029-291-7528</v>
          </cell>
          <cell r="K578">
            <v>0</v>
          </cell>
          <cell r="L578">
            <v>0</v>
          </cell>
          <cell r="M578">
            <v>320000</v>
          </cell>
        </row>
        <row r="579">
          <cell r="A579" t="str">
            <v>4210012002March</v>
          </cell>
          <cell r="B579" t="str">
            <v>210012002March</v>
          </cell>
          <cell r="C579" t="str">
            <v>0</v>
          </cell>
          <cell r="D579" t="str">
            <v>1210012002</v>
          </cell>
          <cell r="F579">
            <v>45740</v>
          </cell>
          <cell r="G579">
            <v>575</v>
          </cell>
          <cell r="H579" t="str">
            <v>PEMBAYARN PPN GAJ FEBRUARI 2025</v>
          </cell>
          <cell r="I579">
            <v>210012002</v>
          </cell>
          <cell r="J579" t="str">
            <v>Hutang Pajak</v>
          </cell>
          <cell r="K579">
            <v>0</v>
          </cell>
          <cell r="L579">
            <v>17337933</v>
          </cell>
          <cell r="M579">
            <v>0</v>
          </cell>
        </row>
        <row r="580">
          <cell r="A580" t="str">
            <v>32120020002March</v>
          </cell>
          <cell r="B580" t="str">
            <v>120020002March</v>
          </cell>
          <cell r="C580" t="str">
            <v>0</v>
          </cell>
          <cell r="D580" t="str">
            <v>1120020002</v>
          </cell>
          <cell r="F580">
            <v>45740</v>
          </cell>
          <cell r="G580">
            <v>575</v>
          </cell>
          <cell r="H580" t="str">
            <v>PEMBAYARN PPN GAJ FEBRUARI 2025</v>
          </cell>
          <cell r="I580">
            <v>120020002</v>
          </cell>
          <cell r="J580" t="str">
            <v>PT BCA No Rek. 029-291-7528</v>
          </cell>
          <cell r="K580">
            <v>0</v>
          </cell>
          <cell r="L580">
            <v>0</v>
          </cell>
          <cell r="M580">
            <v>17337933</v>
          </cell>
        </row>
        <row r="581">
          <cell r="A581" t="str">
            <v>15500000002March</v>
          </cell>
          <cell r="B581" t="str">
            <v>500000002March</v>
          </cell>
          <cell r="C581" t="str">
            <v>0</v>
          </cell>
          <cell r="D581" t="str">
            <v>1500000002</v>
          </cell>
          <cell r="F581">
            <v>45740</v>
          </cell>
          <cell r="G581">
            <v>573</v>
          </cell>
          <cell r="H581" t="str">
            <v>BIAYA OPRASIONAL KRANI AAN</v>
          </cell>
          <cell r="I581">
            <v>500000002</v>
          </cell>
          <cell r="J581" t="str">
            <v>Biaya TKBM, SPM</v>
          </cell>
          <cell r="K581">
            <v>0</v>
          </cell>
          <cell r="L581">
            <v>550000</v>
          </cell>
          <cell r="M581">
            <v>0</v>
          </cell>
        </row>
        <row r="582">
          <cell r="A582" t="str">
            <v>33120020002March</v>
          </cell>
          <cell r="B582" t="str">
            <v>120020002March</v>
          </cell>
          <cell r="C582" t="str">
            <v>0</v>
          </cell>
          <cell r="D582" t="str">
            <v>1120020002</v>
          </cell>
          <cell r="F582">
            <v>45740</v>
          </cell>
          <cell r="G582">
            <v>573</v>
          </cell>
          <cell r="H582" t="str">
            <v>BIAYA OPRASIONAL KRANI AAN</v>
          </cell>
          <cell r="I582">
            <v>120020002</v>
          </cell>
          <cell r="J582" t="str">
            <v>PT BCA No Rek. 029-291-7528</v>
          </cell>
          <cell r="K582">
            <v>0</v>
          </cell>
          <cell r="L582">
            <v>0</v>
          </cell>
          <cell r="M582">
            <v>550000</v>
          </cell>
        </row>
        <row r="583">
          <cell r="A583" t="str">
            <v>16500000002March</v>
          </cell>
          <cell r="B583" t="str">
            <v>500000002March</v>
          </cell>
          <cell r="C583" t="str">
            <v>0</v>
          </cell>
          <cell r="D583" t="str">
            <v>1500000002</v>
          </cell>
          <cell r="F583">
            <v>45740</v>
          </cell>
          <cell r="G583">
            <v>574</v>
          </cell>
          <cell r="H583" t="str">
            <v>BIAYA OPRASIONAL KRANI RIZKY</v>
          </cell>
          <cell r="I583">
            <v>500000002</v>
          </cell>
          <cell r="J583" t="str">
            <v>Biaya TKBM, SPM</v>
          </cell>
          <cell r="K583">
            <v>0</v>
          </cell>
          <cell r="L583">
            <v>365000</v>
          </cell>
          <cell r="M583">
            <v>0</v>
          </cell>
        </row>
        <row r="584">
          <cell r="A584" t="str">
            <v>34120020002March</v>
          </cell>
          <cell r="B584" t="str">
            <v>120020002March</v>
          </cell>
          <cell r="C584" t="str">
            <v>0</v>
          </cell>
          <cell r="D584" t="str">
            <v>1120020002</v>
          </cell>
          <cell r="F584">
            <v>45740</v>
          </cell>
          <cell r="G584">
            <v>574</v>
          </cell>
          <cell r="H584" t="str">
            <v>BIAYA OPRASIONAL KRANI RIZKY</v>
          </cell>
          <cell r="I584">
            <v>120020002</v>
          </cell>
          <cell r="J584" t="str">
            <v>PT BCA No Rek. 029-291-7528</v>
          </cell>
          <cell r="K584">
            <v>0</v>
          </cell>
          <cell r="L584">
            <v>0</v>
          </cell>
          <cell r="M584">
            <v>365000</v>
          </cell>
        </row>
        <row r="585">
          <cell r="A585" t="str">
            <v>35120020002March</v>
          </cell>
          <cell r="B585" t="str">
            <v>120020002March</v>
          </cell>
          <cell r="C585" t="str">
            <v>0</v>
          </cell>
          <cell r="D585" t="str">
            <v>1120020002</v>
          </cell>
          <cell r="F585">
            <v>45740</v>
          </cell>
          <cell r="G585">
            <v>0</v>
          </cell>
          <cell r="H585" t="str">
            <v>PEMBAYARAN INVOICE HAIER INV 182,201,202,203,204,205,206</v>
          </cell>
          <cell r="I585">
            <v>120020002</v>
          </cell>
          <cell r="J585" t="str">
            <v>PT BCA No Rek. 029-291-7528</v>
          </cell>
          <cell r="K585">
            <v>0</v>
          </cell>
          <cell r="L585">
            <v>78421748</v>
          </cell>
          <cell r="M585">
            <v>0</v>
          </cell>
        </row>
        <row r="586">
          <cell r="A586" t="str">
            <v>5130010000March</v>
          </cell>
          <cell r="B586" t="str">
            <v>130010000March</v>
          </cell>
          <cell r="C586" t="str">
            <v>0</v>
          </cell>
          <cell r="D586" t="str">
            <v>1130010000</v>
          </cell>
          <cell r="F586">
            <v>45740</v>
          </cell>
          <cell r="G586">
            <v>0</v>
          </cell>
          <cell r="H586" t="str">
            <v>PEMBAYARAN INVOICE HAIER INV 182,201,202,203,204,205,206</v>
          </cell>
          <cell r="I586">
            <v>130010000</v>
          </cell>
          <cell r="J586" t="str">
            <v>Piutang Usaha</v>
          </cell>
          <cell r="K586">
            <v>0</v>
          </cell>
          <cell r="L586">
            <v>0</v>
          </cell>
          <cell r="M586">
            <v>78421748</v>
          </cell>
        </row>
        <row r="587">
          <cell r="A587" t="str">
            <v>2500000004March</v>
          </cell>
          <cell r="B587" t="str">
            <v>500000004March</v>
          </cell>
          <cell r="C587" t="str">
            <v>0</v>
          </cell>
          <cell r="D587" t="str">
            <v>1500000004</v>
          </cell>
          <cell r="F587">
            <v>45743</v>
          </cell>
          <cell r="G587">
            <v>575</v>
          </cell>
          <cell r="H587" t="str">
            <v>GAJI KARYAWAN GAJ MARET 2025</v>
          </cell>
          <cell r="I587">
            <v>500000004</v>
          </cell>
          <cell r="J587" t="str">
            <v>Biaya Gaji, Bonus, THR</v>
          </cell>
          <cell r="K587">
            <v>0</v>
          </cell>
          <cell r="L587">
            <v>38000000</v>
          </cell>
          <cell r="M587">
            <v>0</v>
          </cell>
        </row>
        <row r="588">
          <cell r="A588" t="str">
            <v>36120020002March</v>
          </cell>
          <cell r="B588" t="str">
            <v>120020002March</v>
          </cell>
          <cell r="C588" t="str">
            <v>0</v>
          </cell>
          <cell r="D588" t="str">
            <v>1120020002</v>
          </cell>
          <cell r="F588">
            <v>45743</v>
          </cell>
          <cell r="G588">
            <v>575</v>
          </cell>
          <cell r="H588" t="str">
            <v>GAJI KARYAWAN GAJ MARET 2025</v>
          </cell>
          <cell r="I588">
            <v>120020002</v>
          </cell>
          <cell r="J588" t="str">
            <v>PT BCA No Rek. 029-291-7528</v>
          </cell>
          <cell r="K588">
            <v>0</v>
          </cell>
          <cell r="L588">
            <v>0</v>
          </cell>
          <cell r="M588">
            <v>38000000</v>
          </cell>
        </row>
        <row r="589">
          <cell r="A589" t="str">
            <v>1910010000March</v>
          </cell>
          <cell r="B589" t="str">
            <v>910010000March</v>
          </cell>
          <cell r="C589" t="str">
            <v>0</v>
          </cell>
          <cell r="D589" t="str">
            <v>1910010000</v>
          </cell>
          <cell r="F589">
            <v>45747</v>
          </cell>
          <cell r="G589">
            <v>0</v>
          </cell>
          <cell r="H589" t="str">
            <v>BIAYA ADMIN BANK</v>
          </cell>
          <cell r="I589">
            <v>910010000</v>
          </cell>
          <cell r="J589" t="str">
            <v>Biaya Adm Bank</v>
          </cell>
          <cell r="K589">
            <v>0</v>
          </cell>
          <cell r="L589">
            <v>30000</v>
          </cell>
          <cell r="M589">
            <v>0</v>
          </cell>
        </row>
        <row r="590">
          <cell r="A590" t="str">
            <v>37120020002March</v>
          </cell>
          <cell r="B590" t="str">
            <v>120020002March</v>
          </cell>
          <cell r="C590" t="str">
            <v>0</v>
          </cell>
          <cell r="D590" t="str">
            <v>1120020002</v>
          </cell>
          <cell r="F590">
            <v>45747</v>
          </cell>
          <cell r="G590">
            <v>0</v>
          </cell>
          <cell r="H590" t="str">
            <v>BIAYA ADMIN BANK</v>
          </cell>
          <cell r="I590">
            <v>120020002</v>
          </cell>
          <cell r="J590" t="str">
            <v>PT BCA No Rek. 029-291-7528</v>
          </cell>
          <cell r="K590">
            <v>0</v>
          </cell>
          <cell r="L590">
            <v>0</v>
          </cell>
          <cell r="M590">
            <v>30000</v>
          </cell>
        </row>
        <row r="591">
          <cell r="A591" t="str">
            <v>00</v>
          </cell>
          <cell r="B591" t="str">
            <v>0</v>
          </cell>
          <cell r="C591" t="str">
            <v>0</v>
          </cell>
          <cell r="D591" t="str">
            <v>1</v>
          </cell>
          <cell r="F591">
            <v>0</v>
          </cell>
          <cell r="G591">
            <v>0</v>
          </cell>
          <cell r="H591">
            <v>0</v>
          </cell>
          <cell r="I591">
            <v>0</v>
          </cell>
          <cell r="J591" t="str">
            <v>-</v>
          </cell>
          <cell r="K591">
            <v>0</v>
          </cell>
          <cell r="L591">
            <v>0</v>
          </cell>
          <cell r="M591">
            <v>0</v>
          </cell>
        </row>
        <row r="592">
          <cell r="A592" t="str">
            <v>00</v>
          </cell>
          <cell r="B592" t="str">
            <v>0</v>
          </cell>
          <cell r="C592" t="str">
            <v>0</v>
          </cell>
          <cell r="D592" t="str">
            <v>1</v>
          </cell>
          <cell r="F592">
            <v>0</v>
          </cell>
          <cell r="G592">
            <v>0</v>
          </cell>
          <cell r="H592">
            <v>0</v>
          </cell>
          <cell r="I592">
            <v>0</v>
          </cell>
          <cell r="J592" t="str">
            <v>-</v>
          </cell>
          <cell r="K592">
            <v>0</v>
          </cell>
          <cell r="L592">
            <v>0</v>
          </cell>
          <cell r="M592">
            <v>0</v>
          </cell>
        </row>
        <row r="593">
          <cell r="A593" t="str">
            <v>00</v>
          </cell>
          <cell r="B593" t="str">
            <v>0</v>
          </cell>
          <cell r="C593" t="str">
            <v>0</v>
          </cell>
          <cell r="D593" t="str">
            <v>1</v>
          </cell>
          <cell r="F593">
            <v>0</v>
          </cell>
          <cell r="G593">
            <v>0</v>
          </cell>
          <cell r="H593">
            <v>0</v>
          </cell>
          <cell r="I593">
            <v>0</v>
          </cell>
          <cell r="J593" t="str">
            <v>-</v>
          </cell>
          <cell r="K593">
            <v>0</v>
          </cell>
          <cell r="L593">
            <v>0</v>
          </cell>
          <cell r="M593">
            <v>0</v>
          </cell>
        </row>
        <row r="594">
          <cell r="A594" t="str">
            <v>00</v>
          </cell>
          <cell r="B594" t="str">
            <v>0</v>
          </cell>
          <cell r="C594" t="str">
            <v>0</v>
          </cell>
          <cell r="D594" t="str">
            <v>1</v>
          </cell>
          <cell r="F594">
            <v>0</v>
          </cell>
          <cell r="G594">
            <v>0</v>
          </cell>
          <cell r="H594">
            <v>0</v>
          </cell>
          <cell r="I594">
            <v>0</v>
          </cell>
          <cell r="J594" t="str">
            <v>-</v>
          </cell>
          <cell r="K594">
            <v>0</v>
          </cell>
          <cell r="L594">
            <v>0</v>
          </cell>
          <cell r="M594">
            <v>0</v>
          </cell>
        </row>
        <row r="595">
          <cell r="A595" t="str">
            <v>00</v>
          </cell>
          <cell r="B595" t="str">
            <v>0</v>
          </cell>
          <cell r="C595" t="str">
            <v>0</v>
          </cell>
          <cell r="D595" t="str">
            <v>1</v>
          </cell>
          <cell r="F595">
            <v>0</v>
          </cell>
          <cell r="G595">
            <v>0</v>
          </cell>
          <cell r="H595">
            <v>0</v>
          </cell>
          <cell r="I595">
            <v>0</v>
          </cell>
          <cell r="J595" t="str">
            <v>-</v>
          </cell>
          <cell r="K595">
            <v>0</v>
          </cell>
          <cell r="L595">
            <v>0</v>
          </cell>
          <cell r="M595">
            <v>0</v>
          </cell>
        </row>
        <row r="596">
          <cell r="A596" t="str">
            <v>00</v>
          </cell>
          <cell r="B596" t="str">
            <v>0</v>
          </cell>
          <cell r="C596" t="str">
            <v>0</v>
          </cell>
          <cell r="D596" t="str">
            <v>1</v>
          </cell>
          <cell r="F596">
            <v>0</v>
          </cell>
          <cell r="G596">
            <v>0</v>
          </cell>
          <cell r="H596">
            <v>0</v>
          </cell>
          <cell r="I596">
            <v>0</v>
          </cell>
          <cell r="J596" t="str">
            <v>-</v>
          </cell>
          <cell r="K596">
            <v>0</v>
          </cell>
          <cell r="L596">
            <v>0</v>
          </cell>
          <cell r="M596">
            <v>0</v>
          </cell>
        </row>
        <row r="597">
          <cell r="A597" t="str">
            <v>00</v>
          </cell>
          <cell r="B597" t="str">
            <v>0</v>
          </cell>
          <cell r="C597" t="str">
            <v>0</v>
          </cell>
          <cell r="D597" t="str">
            <v>1</v>
          </cell>
          <cell r="F597">
            <v>0</v>
          </cell>
          <cell r="G597">
            <v>0</v>
          </cell>
          <cell r="H597">
            <v>0</v>
          </cell>
          <cell r="I597">
            <v>0</v>
          </cell>
          <cell r="J597" t="str">
            <v>-</v>
          </cell>
          <cell r="K597">
            <v>0</v>
          </cell>
          <cell r="L597">
            <v>0</v>
          </cell>
          <cell r="M597">
            <v>0</v>
          </cell>
        </row>
        <row r="598">
          <cell r="A598" t="str">
            <v>00</v>
          </cell>
          <cell r="B598" t="str">
            <v>0</v>
          </cell>
          <cell r="C598" t="str">
            <v>0</v>
          </cell>
          <cell r="D598" t="str">
            <v>1</v>
          </cell>
          <cell r="F598">
            <v>0</v>
          </cell>
          <cell r="G598">
            <v>0</v>
          </cell>
          <cell r="H598">
            <v>0</v>
          </cell>
          <cell r="I598">
            <v>0</v>
          </cell>
          <cell r="J598" t="str">
            <v>-</v>
          </cell>
          <cell r="K598">
            <v>0</v>
          </cell>
          <cell r="L598">
            <v>0</v>
          </cell>
          <cell r="M598">
            <v>0</v>
          </cell>
        </row>
        <row r="599">
          <cell r="A599" t="str">
            <v>00</v>
          </cell>
          <cell r="B599" t="str">
            <v>0</v>
          </cell>
          <cell r="C599" t="str">
            <v>0</v>
          </cell>
          <cell r="D599" t="str">
            <v>1</v>
          </cell>
          <cell r="F599">
            <v>0</v>
          </cell>
          <cell r="G599">
            <v>0</v>
          </cell>
          <cell r="H599">
            <v>0</v>
          </cell>
          <cell r="I599">
            <v>0</v>
          </cell>
          <cell r="J599" t="str">
            <v>-</v>
          </cell>
          <cell r="K599">
            <v>0</v>
          </cell>
          <cell r="L599">
            <v>0</v>
          </cell>
          <cell r="M599">
            <v>0</v>
          </cell>
        </row>
        <row r="600">
          <cell r="A600" t="str">
            <v>00</v>
          </cell>
          <cell r="B600" t="str">
            <v>0</v>
          </cell>
          <cell r="C600" t="str">
            <v>0</v>
          </cell>
          <cell r="D600" t="str">
            <v>1</v>
          </cell>
          <cell r="F600">
            <v>0</v>
          </cell>
          <cell r="G600">
            <v>0</v>
          </cell>
          <cell r="H600">
            <v>0</v>
          </cell>
          <cell r="I600">
            <v>0</v>
          </cell>
          <cell r="J600" t="str">
            <v>-</v>
          </cell>
          <cell r="K600">
            <v>0</v>
          </cell>
          <cell r="L600">
            <v>0</v>
          </cell>
          <cell r="M600">
            <v>0</v>
          </cell>
        </row>
        <row r="601">
          <cell r="A601" t="str">
            <v>6130010000March</v>
          </cell>
          <cell r="B601" t="str">
            <v>130010000March</v>
          </cell>
          <cell r="C601" t="str">
            <v>0</v>
          </cell>
          <cell r="D601" t="str">
            <v>1130010000</v>
          </cell>
          <cell r="F601">
            <v>45720</v>
          </cell>
          <cell r="G601">
            <v>0</v>
          </cell>
          <cell r="H601" t="str">
            <v>INV 226 - HAIER REGULER BBB</v>
          </cell>
          <cell r="I601">
            <v>130010000</v>
          </cell>
          <cell r="J601" t="str">
            <v>Piutang Usaha</v>
          </cell>
          <cell r="K601">
            <v>0</v>
          </cell>
          <cell r="L601">
            <v>46028473</v>
          </cell>
          <cell r="M601">
            <v>0</v>
          </cell>
        </row>
        <row r="602">
          <cell r="A602" t="str">
            <v>1140010000March</v>
          </cell>
          <cell r="B602" t="str">
            <v>140010000March</v>
          </cell>
          <cell r="C602" t="str">
            <v>0</v>
          </cell>
          <cell r="D602" t="str">
            <v>1140010000</v>
          </cell>
          <cell r="F602">
            <v>45720</v>
          </cell>
          <cell r="G602">
            <v>0</v>
          </cell>
          <cell r="H602" t="str">
            <v>INV 226 - HAIER REGULER BBB</v>
          </cell>
          <cell r="I602">
            <v>140010000</v>
          </cell>
          <cell r="J602" t="str">
            <v>Biaya Dibayar dimuka</v>
          </cell>
          <cell r="K602">
            <v>0</v>
          </cell>
          <cell r="L602">
            <v>844559</v>
          </cell>
          <cell r="M602">
            <v>0</v>
          </cell>
        </row>
        <row r="603">
          <cell r="A603" t="str">
            <v>1410000001March</v>
          </cell>
          <cell r="B603" t="str">
            <v>410000001March</v>
          </cell>
          <cell r="C603" t="str">
            <v>0</v>
          </cell>
          <cell r="D603" t="str">
            <v>1410000001</v>
          </cell>
          <cell r="F603">
            <v>45720</v>
          </cell>
          <cell r="G603">
            <v>0</v>
          </cell>
          <cell r="H603" t="str">
            <v>INV 226 - HAIER REGULER BBB</v>
          </cell>
          <cell r="I603">
            <v>410000001</v>
          </cell>
          <cell r="J603" t="str">
            <v>Pendapatan 1</v>
          </cell>
          <cell r="K603">
            <v>0</v>
          </cell>
          <cell r="L603">
            <v>0</v>
          </cell>
          <cell r="M603">
            <v>42227956</v>
          </cell>
        </row>
        <row r="604">
          <cell r="A604" t="str">
            <v>5210012002March</v>
          </cell>
          <cell r="B604" t="str">
            <v>210012002March</v>
          </cell>
          <cell r="C604" t="str">
            <v>0</v>
          </cell>
          <cell r="D604" t="str">
            <v>1210012002</v>
          </cell>
          <cell r="F604">
            <v>45720</v>
          </cell>
          <cell r="G604">
            <v>0</v>
          </cell>
          <cell r="H604" t="str">
            <v>INV 226 - HAIER REGULER BBB</v>
          </cell>
          <cell r="I604">
            <v>210012002</v>
          </cell>
          <cell r="J604" t="str">
            <v>Hutang Pajak</v>
          </cell>
          <cell r="K604">
            <v>0</v>
          </cell>
          <cell r="L604">
            <v>0</v>
          </cell>
          <cell r="M604">
            <v>4645076</v>
          </cell>
        </row>
        <row r="605">
          <cell r="A605" t="str">
            <v>7130010000March</v>
          </cell>
          <cell r="B605" t="str">
            <v>130010000March</v>
          </cell>
          <cell r="C605" t="str">
            <v>0</v>
          </cell>
          <cell r="D605" t="str">
            <v>1130010000</v>
          </cell>
          <cell r="F605">
            <v>45720</v>
          </cell>
          <cell r="G605">
            <v>0</v>
          </cell>
          <cell r="H605" t="str">
            <v>INV 227 - HAIER REGULER HARTONO</v>
          </cell>
          <cell r="I605">
            <v>130010000</v>
          </cell>
          <cell r="J605" t="str">
            <v>Piutang Usaha</v>
          </cell>
          <cell r="K605">
            <v>0</v>
          </cell>
          <cell r="L605">
            <v>8238433</v>
          </cell>
          <cell r="M605">
            <v>0</v>
          </cell>
        </row>
        <row r="606">
          <cell r="A606" t="str">
            <v>2140010000March</v>
          </cell>
          <cell r="B606" t="str">
            <v>140010000March</v>
          </cell>
          <cell r="C606" t="str">
            <v>0</v>
          </cell>
          <cell r="D606" t="str">
            <v>1140010000</v>
          </cell>
          <cell r="F606">
            <v>45720</v>
          </cell>
          <cell r="G606">
            <v>0</v>
          </cell>
          <cell r="H606" t="str">
            <v>INV 227 - HAIER REGULER HARTONO</v>
          </cell>
          <cell r="I606">
            <v>140010000</v>
          </cell>
          <cell r="J606" t="str">
            <v>Biaya Dibayar dimuka</v>
          </cell>
          <cell r="K606">
            <v>0</v>
          </cell>
          <cell r="L606">
            <v>151164</v>
          </cell>
          <cell r="M606">
            <v>0</v>
          </cell>
        </row>
        <row r="607">
          <cell r="A607" t="str">
            <v>2410000001March</v>
          </cell>
          <cell r="B607" t="str">
            <v>410000001March</v>
          </cell>
          <cell r="C607" t="str">
            <v>0</v>
          </cell>
          <cell r="D607" t="str">
            <v>1410000001</v>
          </cell>
          <cell r="F607">
            <v>45720</v>
          </cell>
          <cell r="G607">
            <v>0</v>
          </cell>
          <cell r="H607" t="str">
            <v>INV 227 - HAIER REGULER HARTONO</v>
          </cell>
          <cell r="I607">
            <v>410000001</v>
          </cell>
          <cell r="J607" t="str">
            <v>Pendapatan 1</v>
          </cell>
          <cell r="K607">
            <v>0</v>
          </cell>
          <cell r="L607">
            <v>0</v>
          </cell>
          <cell r="M607">
            <v>7558195</v>
          </cell>
        </row>
        <row r="608">
          <cell r="A608" t="str">
            <v>6210012002March</v>
          </cell>
          <cell r="B608" t="str">
            <v>210012002March</v>
          </cell>
          <cell r="C608" t="str">
            <v>0</v>
          </cell>
          <cell r="D608" t="str">
            <v>1210012002</v>
          </cell>
          <cell r="F608">
            <v>45720</v>
          </cell>
          <cell r="G608">
            <v>0</v>
          </cell>
          <cell r="H608" t="str">
            <v>INV 227 - HAIER REGULER HARTONO</v>
          </cell>
          <cell r="I608">
            <v>210012002</v>
          </cell>
          <cell r="J608" t="str">
            <v>Hutang Pajak</v>
          </cell>
          <cell r="K608">
            <v>0</v>
          </cell>
          <cell r="L608">
            <v>0</v>
          </cell>
          <cell r="M608">
            <v>831402</v>
          </cell>
        </row>
        <row r="609">
          <cell r="A609" t="str">
            <v>8130010000March</v>
          </cell>
          <cell r="B609" t="str">
            <v>130010000March</v>
          </cell>
          <cell r="C609" t="str">
            <v>0</v>
          </cell>
          <cell r="D609" t="str">
            <v>1130010000</v>
          </cell>
          <cell r="F609">
            <v>45720</v>
          </cell>
          <cell r="G609">
            <v>0</v>
          </cell>
          <cell r="H609" t="str">
            <v>INV 228 - HAIER REGULER</v>
          </cell>
          <cell r="I609">
            <v>130010000</v>
          </cell>
          <cell r="J609" t="str">
            <v>Piutang Usaha</v>
          </cell>
          <cell r="K609">
            <v>0</v>
          </cell>
          <cell r="L609">
            <v>33421229.440000001</v>
          </cell>
          <cell r="M609">
            <v>0</v>
          </cell>
        </row>
        <row r="610">
          <cell r="A610" t="str">
            <v>3140010000March</v>
          </cell>
          <cell r="B610" t="str">
            <v>140010000March</v>
          </cell>
          <cell r="C610" t="str">
            <v>0</v>
          </cell>
          <cell r="D610" t="str">
            <v>1140010000</v>
          </cell>
          <cell r="F610">
            <v>45720</v>
          </cell>
          <cell r="G610">
            <v>0</v>
          </cell>
          <cell r="H610" t="str">
            <v>INV 228 - HAIER REGULER</v>
          </cell>
          <cell r="I610">
            <v>140010000</v>
          </cell>
          <cell r="J610" t="str">
            <v>Biaya Dibayar dimuka</v>
          </cell>
          <cell r="K610">
            <v>0</v>
          </cell>
          <cell r="L610">
            <v>613233.56000000006</v>
          </cell>
          <cell r="M610">
            <v>0</v>
          </cell>
        </row>
        <row r="611">
          <cell r="A611" t="str">
            <v>3410000001March</v>
          </cell>
          <cell r="B611" t="str">
            <v>410000001March</v>
          </cell>
          <cell r="C611" t="str">
            <v>0</v>
          </cell>
          <cell r="D611" t="str">
            <v>1410000001</v>
          </cell>
          <cell r="F611">
            <v>45720</v>
          </cell>
          <cell r="G611">
            <v>0</v>
          </cell>
          <cell r="H611" t="str">
            <v>INV 228 - HAIER REGULER</v>
          </cell>
          <cell r="I611">
            <v>410000001</v>
          </cell>
          <cell r="J611" t="str">
            <v>Pendapatan 1</v>
          </cell>
          <cell r="K611">
            <v>0</v>
          </cell>
          <cell r="L611">
            <v>0</v>
          </cell>
          <cell r="M611">
            <v>30661678</v>
          </cell>
        </row>
        <row r="612">
          <cell r="A612" t="str">
            <v>7210012002March</v>
          </cell>
          <cell r="B612" t="str">
            <v>210012002March</v>
          </cell>
          <cell r="C612" t="str">
            <v>0</v>
          </cell>
          <cell r="D612" t="str">
            <v>1210012002</v>
          </cell>
          <cell r="F612">
            <v>45720</v>
          </cell>
          <cell r="G612">
            <v>0</v>
          </cell>
          <cell r="H612" t="str">
            <v>INV 228 - HAIER REGULER</v>
          </cell>
          <cell r="I612">
            <v>210012002</v>
          </cell>
          <cell r="J612" t="str">
            <v>Hutang Pajak</v>
          </cell>
          <cell r="K612">
            <v>0</v>
          </cell>
          <cell r="L612">
            <v>0</v>
          </cell>
          <cell r="M612">
            <v>3372785</v>
          </cell>
        </row>
        <row r="613">
          <cell r="A613" t="str">
            <v>9130010000March</v>
          </cell>
          <cell r="B613" t="str">
            <v>130010000March</v>
          </cell>
          <cell r="C613" t="str">
            <v>0</v>
          </cell>
          <cell r="D613" t="str">
            <v>1130010000</v>
          </cell>
          <cell r="F613">
            <v>45720</v>
          </cell>
          <cell r="G613">
            <v>0</v>
          </cell>
          <cell r="H613" t="str">
            <v>INV 229 - HAIER SMALL KUBIKASI</v>
          </cell>
          <cell r="I613">
            <v>130010000</v>
          </cell>
          <cell r="J613" t="str">
            <v>Piutang Usaha</v>
          </cell>
          <cell r="K613">
            <v>0</v>
          </cell>
          <cell r="L613">
            <v>15532500</v>
          </cell>
          <cell r="M613">
            <v>0</v>
          </cell>
        </row>
        <row r="614">
          <cell r="A614" t="str">
            <v>4140010000March</v>
          </cell>
          <cell r="B614" t="str">
            <v>140010000March</v>
          </cell>
          <cell r="C614" t="str">
            <v>0</v>
          </cell>
          <cell r="D614" t="str">
            <v>1140010000</v>
          </cell>
          <cell r="F614">
            <v>45720</v>
          </cell>
          <cell r="G614">
            <v>0</v>
          </cell>
          <cell r="H614" t="str">
            <v>INV 229 - HAIER SMALL KUBIKASI</v>
          </cell>
          <cell r="I614">
            <v>140010000</v>
          </cell>
          <cell r="J614" t="str">
            <v>Biaya Dibayar dimuka</v>
          </cell>
          <cell r="K614">
            <v>0</v>
          </cell>
          <cell r="L614">
            <v>285000</v>
          </cell>
          <cell r="M614">
            <v>0</v>
          </cell>
        </row>
        <row r="615">
          <cell r="A615" t="str">
            <v>4410000001March</v>
          </cell>
          <cell r="B615" t="str">
            <v>410000001March</v>
          </cell>
          <cell r="C615" t="str">
            <v>0</v>
          </cell>
          <cell r="D615" t="str">
            <v>1410000001</v>
          </cell>
          <cell r="F615">
            <v>45720</v>
          </cell>
          <cell r="G615">
            <v>0</v>
          </cell>
          <cell r="H615" t="str">
            <v>INV 229 - HAIER SMALL KUBIKASI</v>
          </cell>
          <cell r="I615">
            <v>410000001</v>
          </cell>
          <cell r="J615" t="str">
            <v>Pendapatan 1</v>
          </cell>
          <cell r="K615">
            <v>0</v>
          </cell>
          <cell r="L615">
            <v>0</v>
          </cell>
          <cell r="M615">
            <v>14250000</v>
          </cell>
        </row>
        <row r="616">
          <cell r="A616" t="str">
            <v>8210012002March</v>
          </cell>
          <cell r="B616" t="str">
            <v>210012002March</v>
          </cell>
          <cell r="C616" t="str">
            <v>0</v>
          </cell>
          <cell r="D616" t="str">
            <v>1210012002</v>
          </cell>
          <cell r="F616">
            <v>45720</v>
          </cell>
          <cell r="G616">
            <v>0</v>
          </cell>
          <cell r="H616" t="str">
            <v>INV 229 - HAIER SMALL KUBIKASI</v>
          </cell>
          <cell r="I616">
            <v>210012002</v>
          </cell>
          <cell r="J616" t="str">
            <v>Hutang Pajak</v>
          </cell>
          <cell r="K616">
            <v>0</v>
          </cell>
          <cell r="L616">
            <v>0</v>
          </cell>
          <cell r="M616">
            <v>1567500</v>
          </cell>
        </row>
        <row r="617">
          <cell r="A617" t="str">
            <v>10130010000March</v>
          </cell>
          <cell r="B617" t="str">
            <v>130010000March</v>
          </cell>
          <cell r="C617" t="str">
            <v>0</v>
          </cell>
          <cell r="D617" t="str">
            <v>1130010000</v>
          </cell>
          <cell r="F617">
            <v>45728</v>
          </cell>
          <cell r="G617">
            <v>0</v>
          </cell>
          <cell r="H617" t="str">
            <v>INV 230 - HAIER REGULER BBB</v>
          </cell>
          <cell r="I617">
            <v>130010000</v>
          </cell>
          <cell r="J617" t="str">
            <v>Piutang Usaha</v>
          </cell>
          <cell r="K617">
            <v>0</v>
          </cell>
          <cell r="L617">
            <v>11741730.4</v>
          </cell>
          <cell r="M617">
            <v>0</v>
          </cell>
        </row>
        <row r="618">
          <cell r="A618" t="str">
            <v>5140010000March</v>
          </cell>
          <cell r="B618" t="str">
            <v>140010000March</v>
          </cell>
          <cell r="C618" t="str">
            <v>0</v>
          </cell>
          <cell r="D618" t="str">
            <v>1140010000</v>
          </cell>
          <cell r="F618">
            <v>45728</v>
          </cell>
          <cell r="G618">
            <v>0</v>
          </cell>
          <cell r="H618" t="str">
            <v>INV 230 - HAIER REGULER BBB</v>
          </cell>
          <cell r="I618">
            <v>140010000</v>
          </cell>
          <cell r="J618" t="str">
            <v>Biaya Dibayar dimuka</v>
          </cell>
          <cell r="K618">
            <v>0</v>
          </cell>
          <cell r="L618">
            <v>215444.6</v>
          </cell>
          <cell r="M618">
            <v>0</v>
          </cell>
        </row>
        <row r="619">
          <cell r="A619" t="str">
            <v>5410000001March</v>
          </cell>
          <cell r="B619" t="str">
            <v>410000001March</v>
          </cell>
          <cell r="C619" t="str">
            <v>0</v>
          </cell>
          <cell r="D619" t="str">
            <v>1410000001</v>
          </cell>
          <cell r="F619">
            <v>45728</v>
          </cell>
          <cell r="G619">
            <v>0</v>
          </cell>
          <cell r="H619" t="str">
            <v>INV 230 - HAIER REGULER BBB</v>
          </cell>
          <cell r="I619">
            <v>410000001</v>
          </cell>
          <cell r="J619" t="str">
            <v>Pendapatan 1</v>
          </cell>
          <cell r="K619">
            <v>0</v>
          </cell>
          <cell r="L619">
            <v>0</v>
          </cell>
          <cell r="M619">
            <v>10772230</v>
          </cell>
        </row>
        <row r="620">
          <cell r="A620" t="str">
            <v>9210012002March</v>
          </cell>
          <cell r="B620" t="str">
            <v>210012002March</v>
          </cell>
          <cell r="C620" t="str">
            <v>0</v>
          </cell>
          <cell r="D620" t="str">
            <v>1210012002</v>
          </cell>
          <cell r="F620">
            <v>45728</v>
          </cell>
          <cell r="G620">
            <v>0</v>
          </cell>
          <cell r="H620" t="str">
            <v>INV 230 - HAIER REGULER BBB</v>
          </cell>
          <cell r="I620">
            <v>210012002</v>
          </cell>
          <cell r="J620" t="str">
            <v>Hutang Pajak</v>
          </cell>
          <cell r="K620">
            <v>0</v>
          </cell>
          <cell r="L620">
            <v>0</v>
          </cell>
          <cell r="M620">
            <v>1184945</v>
          </cell>
        </row>
        <row r="621">
          <cell r="A621" t="str">
            <v>11130010000March</v>
          </cell>
          <cell r="B621" t="str">
            <v>130010000March</v>
          </cell>
          <cell r="C621" t="str">
            <v>0</v>
          </cell>
          <cell r="D621" t="str">
            <v>1130010000</v>
          </cell>
          <cell r="F621">
            <v>45728</v>
          </cell>
          <cell r="G621">
            <v>0</v>
          </cell>
          <cell r="H621" t="str">
            <v>INV 231 - HAIER LUAR KOTA REGULER</v>
          </cell>
          <cell r="I621">
            <v>130010000</v>
          </cell>
          <cell r="J621" t="str">
            <v>Piutang Usaha</v>
          </cell>
          <cell r="K621">
            <v>0</v>
          </cell>
          <cell r="L621">
            <v>6134711.8399999999</v>
          </cell>
          <cell r="M621">
            <v>0</v>
          </cell>
        </row>
        <row r="622">
          <cell r="A622" t="str">
            <v>6140010000March</v>
          </cell>
          <cell r="B622" t="str">
            <v>140010000March</v>
          </cell>
          <cell r="C622" t="str">
            <v>0</v>
          </cell>
          <cell r="D622" t="str">
            <v>1140010000</v>
          </cell>
          <cell r="F622">
            <v>45728</v>
          </cell>
          <cell r="G622">
            <v>0</v>
          </cell>
          <cell r="H622" t="str">
            <v>INV 231 - HAIER LUAR KOTA REGULER</v>
          </cell>
          <cell r="I622">
            <v>140010000</v>
          </cell>
          <cell r="J622" t="str">
            <v>Biaya Dibayar dimuka</v>
          </cell>
          <cell r="K622">
            <v>0</v>
          </cell>
          <cell r="L622">
            <v>112563.52</v>
          </cell>
          <cell r="M622">
            <v>0</v>
          </cell>
        </row>
        <row r="623">
          <cell r="A623" t="str">
            <v>6410000001March</v>
          </cell>
          <cell r="B623" t="str">
            <v>410000001March</v>
          </cell>
          <cell r="C623" t="str">
            <v>0</v>
          </cell>
          <cell r="D623" t="str">
            <v>1410000001</v>
          </cell>
          <cell r="F623">
            <v>45728</v>
          </cell>
          <cell r="G623">
            <v>0</v>
          </cell>
          <cell r="H623" t="str">
            <v>INV 231 - HAIER LUAR KOTA REGULER</v>
          </cell>
          <cell r="I623">
            <v>410000001</v>
          </cell>
          <cell r="J623" t="str">
            <v>Pendapatan 1</v>
          </cell>
          <cell r="K623">
            <v>0</v>
          </cell>
          <cell r="L623">
            <v>0</v>
          </cell>
          <cell r="M623">
            <v>5628176</v>
          </cell>
        </row>
        <row r="624">
          <cell r="A624" t="str">
            <v>10210012002March</v>
          </cell>
          <cell r="B624" t="str">
            <v>210012002March</v>
          </cell>
          <cell r="C624" t="str">
            <v>0</v>
          </cell>
          <cell r="D624" t="str">
            <v>1210012002</v>
          </cell>
          <cell r="F624">
            <v>45728</v>
          </cell>
          <cell r="G624">
            <v>0</v>
          </cell>
          <cell r="H624" t="str">
            <v>INV 231 - HAIER LUAR KOTA REGULER</v>
          </cell>
          <cell r="I624">
            <v>210012002</v>
          </cell>
          <cell r="J624" t="str">
            <v>Hutang Pajak</v>
          </cell>
          <cell r="K624">
            <v>0</v>
          </cell>
          <cell r="L624">
            <v>0</v>
          </cell>
          <cell r="M624">
            <v>619099.36</v>
          </cell>
        </row>
        <row r="625">
          <cell r="A625" t="str">
            <v>12130010000March</v>
          </cell>
          <cell r="B625" t="str">
            <v>130010000March</v>
          </cell>
          <cell r="C625" t="str">
            <v>0</v>
          </cell>
          <cell r="D625" t="str">
            <v>1130010000</v>
          </cell>
          <cell r="F625">
            <v>45728</v>
          </cell>
          <cell r="G625">
            <v>0</v>
          </cell>
          <cell r="H625" t="str">
            <v>INV 232 - HAIER REGULER</v>
          </cell>
          <cell r="I625">
            <v>130010000</v>
          </cell>
          <cell r="J625" t="str">
            <v>Piutang Usaha</v>
          </cell>
          <cell r="K625">
            <v>0</v>
          </cell>
          <cell r="L625">
            <v>9208952.1999999993</v>
          </cell>
          <cell r="M625">
            <v>0</v>
          </cell>
        </row>
        <row r="626">
          <cell r="A626" t="str">
            <v>7140010000March</v>
          </cell>
          <cell r="B626" t="str">
            <v>140010000March</v>
          </cell>
          <cell r="C626" t="str">
            <v>0</v>
          </cell>
          <cell r="D626" t="str">
            <v>1140010000</v>
          </cell>
          <cell r="F626">
            <v>45728</v>
          </cell>
          <cell r="G626">
            <v>0</v>
          </cell>
          <cell r="H626" t="str">
            <v>INV 232 - HAIER REGULER</v>
          </cell>
          <cell r="I626">
            <v>140010000</v>
          </cell>
          <cell r="J626" t="str">
            <v>Biaya Dibayar dimuka</v>
          </cell>
          <cell r="K626">
            <v>0</v>
          </cell>
          <cell r="L626">
            <v>168971.6</v>
          </cell>
          <cell r="M626">
            <v>0</v>
          </cell>
        </row>
        <row r="627">
          <cell r="A627" t="str">
            <v>7410000001March</v>
          </cell>
          <cell r="B627" t="str">
            <v>410000001March</v>
          </cell>
          <cell r="C627" t="str">
            <v>0</v>
          </cell>
          <cell r="D627" t="str">
            <v>1410000001</v>
          </cell>
          <cell r="F627">
            <v>45728</v>
          </cell>
          <cell r="G627">
            <v>0</v>
          </cell>
          <cell r="H627" t="str">
            <v>INV 232 - HAIER REGULER</v>
          </cell>
          <cell r="I627">
            <v>410000001</v>
          </cell>
          <cell r="J627" t="str">
            <v>Pendapatan 1</v>
          </cell>
          <cell r="K627">
            <v>0</v>
          </cell>
          <cell r="L627">
            <v>0</v>
          </cell>
          <cell r="M627">
            <v>8448580</v>
          </cell>
        </row>
        <row r="628">
          <cell r="A628" t="str">
            <v>22210012002March</v>
          </cell>
          <cell r="B628" t="str">
            <v>210012002March</v>
          </cell>
          <cell r="C628" t="str">
            <v>0</v>
          </cell>
          <cell r="D628" t="str">
            <v>1210012002</v>
          </cell>
          <cell r="F628">
            <v>45728</v>
          </cell>
          <cell r="G628">
            <v>0</v>
          </cell>
          <cell r="H628" t="str">
            <v>INV 232 - HAIER REGULER</v>
          </cell>
          <cell r="I628">
            <v>210012002</v>
          </cell>
          <cell r="J628" t="str">
            <v>Hutang Pajak</v>
          </cell>
          <cell r="K628">
            <v>0</v>
          </cell>
          <cell r="L628">
            <v>0</v>
          </cell>
          <cell r="M628">
            <v>929343.8</v>
          </cell>
        </row>
        <row r="629">
          <cell r="A629" t="str">
            <v>13130010000March</v>
          </cell>
          <cell r="B629" t="str">
            <v>130010000March</v>
          </cell>
          <cell r="C629" t="str">
            <v>0</v>
          </cell>
          <cell r="D629" t="str">
            <v>1130010000</v>
          </cell>
          <cell r="F629">
            <v>45728</v>
          </cell>
          <cell r="G629">
            <v>0</v>
          </cell>
          <cell r="H629" t="str">
            <v>INV 233 - HAIER SMALL KUBIKASI</v>
          </cell>
          <cell r="I629">
            <v>130010000</v>
          </cell>
          <cell r="J629" t="str">
            <v>Piutang Usaha</v>
          </cell>
          <cell r="K629">
            <v>0</v>
          </cell>
          <cell r="L629">
            <v>8175000</v>
          </cell>
          <cell r="M629">
            <v>0</v>
          </cell>
        </row>
        <row r="630">
          <cell r="A630" t="str">
            <v>8140010000March</v>
          </cell>
          <cell r="B630" t="str">
            <v>140010000March</v>
          </cell>
          <cell r="C630" t="str">
            <v>0</v>
          </cell>
          <cell r="D630" t="str">
            <v>1140010000</v>
          </cell>
          <cell r="F630">
            <v>45728</v>
          </cell>
          <cell r="G630">
            <v>0</v>
          </cell>
          <cell r="H630" t="str">
            <v>INV 233 - HAIER SMALL KUBIKASI</v>
          </cell>
          <cell r="I630">
            <v>140010000</v>
          </cell>
          <cell r="J630" t="str">
            <v>Biaya Dibayar dimuka</v>
          </cell>
          <cell r="K630">
            <v>0</v>
          </cell>
          <cell r="L630">
            <v>150000</v>
          </cell>
          <cell r="M630">
            <v>0</v>
          </cell>
        </row>
        <row r="631">
          <cell r="A631" t="str">
            <v>8410000001March</v>
          </cell>
          <cell r="B631" t="str">
            <v>410000001March</v>
          </cell>
          <cell r="C631" t="str">
            <v>0</v>
          </cell>
          <cell r="D631" t="str">
            <v>1410000001</v>
          </cell>
          <cell r="F631">
            <v>45728</v>
          </cell>
          <cell r="G631">
            <v>0</v>
          </cell>
          <cell r="H631" t="str">
            <v>INV 233 - HAIER SMALL KUBIKASI</v>
          </cell>
          <cell r="I631">
            <v>410000001</v>
          </cell>
          <cell r="J631" t="str">
            <v>Pendapatan 1</v>
          </cell>
          <cell r="K631">
            <v>0</v>
          </cell>
          <cell r="L631">
            <v>0</v>
          </cell>
          <cell r="M631">
            <v>7500000</v>
          </cell>
        </row>
        <row r="632">
          <cell r="A632" t="str">
            <v>12210012002March</v>
          </cell>
          <cell r="B632" t="str">
            <v>210012002March</v>
          </cell>
          <cell r="C632" t="str">
            <v>0</v>
          </cell>
          <cell r="D632" t="str">
            <v>1210012002</v>
          </cell>
          <cell r="F632">
            <v>45728</v>
          </cell>
          <cell r="G632">
            <v>0</v>
          </cell>
          <cell r="H632" t="str">
            <v>INV 233 - HAIER SMALL KUBIKASI</v>
          </cell>
          <cell r="I632">
            <v>210012002</v>
          </cell>
          <cell r="J632" t="str">
            <v>Hutang Pajak</v>
          </cell>
          <cell r="K632">
            <v>0</v>
          </cell>
          <cell r="L632">
            <v>0</v>
          </cell>
          <cell r="M632">
            <v>825000</v>
          </cell>
        </row>
        <row r="633">
          <cell r="A633" t="str">
            <v>14130010000March</v>
          </cell>
          <cell r="B633" t="str">
            <v>130010000March</v>
          </cell>
          <cell r="C633" t="str">
            <v>0</v>
          </cell>
          <cell r="D633" t="str">
            <v>1130010000</v>
          </cell>
          <cell r="F633">
            <v>45729</v>
          </cell>
          <cell r="G633">
            <v>0</v>
          </cell>
          <cell r="H633" t="str">
            <v>INV 207 - HAIER PENGIRIMAN HARTONO</v>
          </cell>
          <cell r="I633">
            <v>130010000</v>
          </cell>
          <cell r="J633" t="str">
            <v>Piutang Usaha</v>
          </cell>
          <cell r="K633">
            <v>0</v>
          </cell>
          <cell r="L633">
            <v>185418062.25999999</v>
          </cell>
          <cell r="M633">
            <v>0</v>
          </cell>
        </row>
        <row r="634">
          <cell r="A634" t="str">
            <v>9140010000March</v>
          </cell>
          <cell r="B634" t="str">
            <v>140010000March</v>
          </cell>
          <cell r="C634" t="str">
            <v>0</v>
          </cell>
          <cell r="D634" t="str">
            <v>1140010000</v>
          </cell>
          <cell r="F634">
            <v>45729</v>
          </cell>
          <cell r="G634">
            <v>0</v>
          </cell>
          <cell r="H634" t="str">
            <v>INV 207 - HAIER PENGIRIMAN HARTONO</v>
          </cell>
          <cell r="I634">
            <v>140010000</v>
          </cell>
          <cell r="J634" t="str">
            <v>Biaya Dibayar dimuka</v>
          </cell>
          <cell r="K634">
            <v>0</v>
          </cell>
          <cell r="L634">
            <v>3402166.28</v>
          </cell>
          <cell r="M634">
            <v>0</v>
          </cell>
        </row>
        <row r="635">
          <cell r="A635" t="str">
            <v>9410000001March</v>
          </cell>
          <cell r="B635" t="str">
            <v>410000001March</v>
          </cell>
          <cell r="C635" t="str">
            <v>0</v>
          </cell>
          <cell r="D635" t="str">
            <v>1410000001</v>
          </cell>
          <cell r="F635">
            <v>45729</v>
          </cell>
          <cell r="G635">
            <v>0</v>
          </cell>
          <cell r="H635" t="str">
            <v>INV 207 - HAIER PENGIRIMAN HARTONO</v>
          </cell>
          <cell r="I635">
            <v>410000001</v>
          </cell>
          <cell r="J635" t="str">
            <v>Pendapatan 1</v>
          </cell>
          <cell r="K635">
            <v>0</v>
          </cell>
          <cell r="L635">
            <v>0</v>
          </cell>
          <cell r="M635">
            <v>170108314</v>
          </cell>
        </row>
        <row r="636">
          <cell r="A636" t="str">
            <v>13210012002March</v>
          </cell>
          <cell r="B636" t="str">
            <v>210012002March</v>
          </cell>
          <cell r="C636" t="str">
            <v>0</v>
          </cell>
          <cell r="D636" t="str">
            <v>1210012002</v>
          </cell>
          <cell r="F636">
            <v>45729</v>
          </cell>
          <cell r="G636">
            <v>0</v>
          </cell>
          <cell r="H636" t="str">
            <v>INV 207 - HAIER PENGIRIMAN HARTONO</v>
          </cell>
          <cell r="I636">
            <v>210012002</v>
          </cell>
          <cell r="J636" t="str">
            <v>Hutang Pajak</v>
          </cell>
          <cell r="K636">
            <v>0</v>
          </cell>
          <cell r="L636">
            <v>0</v>
          </cell>
          <cell r="M636">
            <v>18711914.539999999</v>
          </cell>
        </row>
        <row r="637">
          <cell r="A637" t="str">
            <v>15130010000March</v>
          </cell>
          <cell r="B637" t="str">
            <v>130010000March</v>
          </cell>
          <cell r="C637" t="str">
            <v>0</v>
          </cell>
          <cell r="D637" t="str">
            <v>1130010000</v>
          </cell>
          <cell r="F637">
            <v>45734</v>
          </cell>
          <cell r="G637">
            <v>0</v>
          </cell>
          <cell r="H637" t="str">
            <v>INV 225 - HAIER RETURN</v>
          </cell>
          <cell r="I637">
            <v>130010000</v>
          </cell>
          <cell r="J637" t="str">
            <v>Piutang Usaha</v>
          </cell>
          <cell r="K637">
            <v>0</v>
          </cell>
          <cell r="L637">
            <v>956524.05</v>
          </cell>
          <cell r="M637">
            <v>0</v>
          </cell>
        </row>
        <row r="638">
          <cell r="A638" t="str">
            <v>10140010000March</v>
          </cell>
          <cell r="B638" t="str">
            <v>140010000March</v>
          </cell>
          <cell r="C638" t="str">
            <v>0</v>
          </cell>
          <cell r="D638" t="str">
            <v>1140010000</v>
          </cell>
          <cell r="F638">
            <v>45734</v>
          </cell>
          <cell r="G638">
            <v>0</v>
          </cell>
          <cell r="H638" t="str">
            <v>INV 225 - HAIER RETURN</v>
          </cell>
          <cell r="I638">
            <v>140010000</v>
          </cell>
          <cell r="J638" t="str">
            <v>Biaya Dibayar dimuka</v>
          </cell>
          <cell r="K638">
            <v>0</v>
          </cell>
          <cell r="L638">
            <v>17550.900000000001</v>
          </cell>
          <cell r="M638">
            <v>0</v>
          </cell>
        </row>
        <row r="639">
          <cell r="A639" t="str">
            <v>10410000001March</v>
          </cell>
          <cell r="B639" t="str">
            <v>410000001March</v>
          </cell>
          <cell r="C639" t="str">
            <v>0</v>
          </cell>
          <cell r="D639" t="str">
            <v>1410000001</v>
          </cell>
          <cell r="F639">
            <v>45734</v>
          </cell>
          <cell r="G639">
            <v>0</v>
          </cell>
          <cell r="H639" t="str">
            <v>INV 225 - HAIER RETURN</v>
          </cell>
          <cell r="I639">
            <v>410000001</v>
          </cell>
          <cell r="J639" t="str">
            <v>Pendapatan 1</v>
          </cell>
          <cell r="K639">
            <v>0</v>
          </cell>
          <cell r="L639">
            <v>0</v>
          </cell>
          <cell r="M639">
            <v>877545</v>
          </cell>
        </row>
        <row r="640">
          <cell r="A640" t="str">
            <v>14210012002March</v>
          </cell>
          <cell r="B640" t="str">
            <v>210012002March</v>
          </cell>
          <cell r="C640" t="str">
            <v>0</v>
          </cell>
          <cell r="D640" t="str">
            <v>1210012002</v>
          </cell>
          <cell r="F640">
            <v>45734</v>
          </cell>
          <cell r="G640">
            <v>0</v>
          </cell>
          <cell r="H640" t="str">
            <v>INV 225 - HAIER RETURN</v>
          </cell>
          <cell r="I640">
            <v>210012002</v>
          </cell>
          <cell r="J640" t="str">
            <v>Hutang Pajak</v>
          </cell>
          <cell r="K640">
            <v>0</v>
          </cell>
          <cell r="L640">
            <v>0</v>
          </cell>
          <cell r="M640">
            <v>96529.95</v>
          </cell>
        </row>
        <row r="641">
          <cell r="A641" t="str">
            <v>16130010000March</v>
          </cell>
          <cell r="B641" t="str">
            <v>130010000March</v>
          </cell>
          <cell r="C641" t="str">
            <v>0</v>
          </cell>
          <cell r="D641" t="str">
            <v>1130010000</v>
          </cell>
          <cell r="F641">
            <v>45734</v>
          </cell>
          <cell r="G641">
            <v>0</v>
          </cell>
          <cell r="H641" t="str">
            <v>INV 236 - HAIER REGULER BBB</v>
          </cell>
          <cell r="I641">
            <v>130010000</v>
          </cell>
          <cell r="J641" t="str">
            <v>Piutang Usaha</v>
          </cell>
          <cell r="K641">
            <v>0</v>
          </cell>
          <cell r="L641">
            <v>17256768.82</v>
          </cell>
          <cell r="M641">
            <v>0</v>
          </cell>
        </row>
        <row r="642">
          <cell r="A642" t="str">
            <v>11140010000March</v>
          </cell>
          <cell r="B642" t="str">
            <v>140010000March</v>
          </cell>
          <cell r="C642" t="str">
            <v>0</v>
          </cell>
          <cell r="D642" t="str">
            <v>1140010000</v>
          </cell>
          <cell r="F642">
            <v>45734</v>
          </cell>
          <cell r="G642">
            <v>0</v>
          </cell>
          <cell r="H642" t="str">
            <v>INV 236 - HAIER REGULER BBB</v>
          </cell>
          <cell r="I642">
            <v>140010000</v>
          </cell>
          <cell r="J642" t="str">
            <v>Biaya Dibayar dimuka</v>
          </cell>
          <cell r="K642">
            <v>0</v>
          </cell>
          <cell r="L642">
            <v>316637.96000000002</v>
          </cell>
          <cell r="M642">
            <v>0</v>
          </cell>
        </row>
        <row r="643">
          <cell r="A643" t="str">
            <v>11410000001March</v>
          </cell>
          <cell r="B643" t="str">
            <v>410000001March</v>
          </cell>
          <cell r="C643" t="str">
            <v>0</v>
          </cell>
          <cell r="D643" t="str">
            <v>1410000001</v>
          </cell>
          <cell r="F643">
            <v>45734</v>
          </cell>
          <cell r="G643">
            <v>0</v>
          </cell>
          <cell r="H643" t="str">
            <v>INV 236 - HAIER REGULER BBB</v>
          </cell>
          <cell r="I643">
            <v>410000001</v>
          </cell>
          <cell r="J643" t="str">
            <v>Pendapatan 1</v>
          </cell>
          <cell r="K643">
            <v>0</v>
          </cell>
          <cell r="L643">
            <v>0</v>
          </cell>
          <cell r="M643">
            <v>15831898</v>
          </cell>
        </row>
        <row r="644">
          <cell r="A644" t="str">
            <v>15210012002March</v>
          </cell>
          <cell r="B644" t="str">
            <v>210012002March</v>
          </cell>
          <cell r="C644" t="str">
            <v>0</v>
          </cell>
          <cell r="D644" t="str">
            <v>1210012002</v>
          </cell>
          <cell r="F644">
            <v>45734</v>
          </cell>
          <cell r="G644">
            <v>0</v>
          </cell>
          <cell r="H644" t="str">
            <v>INV 236 - HAIER REGULER BBB</v>
          </cell>
          <cell r="I644">
            <v>210012002</v>
          </cell>
          <cell r="J644" t="str">
            <v>Hutang Pajak</v>
          </cell>
          <cell r="K644">
            <v>0</v>
          </cell>
          <cell r="L644">
            <v>0</v>
          </cell>
          <cell r="M644">
            <v>1741508.78</v>
          </cell>
        </row>
        <row r="645">
          <cell r="A645" t="str">
            <v>17130010000March</v>
          </cell>
          <cell r="B645" t="str">
            <v>130010000March</v>
          </cell>
          <cell r="C645" t="str">
            <v>0</v>
          </cell>
          <cell r="D645" t="str">
            <v>1130010000</v>
          </cell>
          <cell r="F645">
            <v>45734</v>
          </cell>
          <cell r="G645">
            <v>0</v>
          </cell>
          <cell r="H645" t="str">
            <v>INV 237 - HAIER REGULER</v>
          </cell>
          <cell r="I645">
            <v>130010000</v>
          </cell>
          <cell r="J645" t="str">
            <v>Piutang Usaha</v>
          </cell>
          <cell r="K645">
            <v>0</v>
          </cell>
          <cell r="L645">
            <v>4903450.0199999996</v>
          </cell>
          <cell r="M645">
            <v>0</v>
          </cell>
        </row>
        <row r="646">
          <cell r="A646" t="str">
            <v>12140010000March</v>
          </cell>
          <cell r="B646" t="str">
            <v>140010000March</v>
          </cell>
          <cell r="C646" t="str">
            <v>0</v>
          </cell>
          <cell r="D646" t="str">
            <v>1140010000</v>
          </cell>
          <cell r="F646">
            <v>45734</v>
          </cell>
          <cell r="G646">
            <v>0</v>
          </cell>
          <cell r="H646" t="str">
            <v>INV 237 - HAIER REGULER</v>
          </cell>
          <cell r="I646">
            <v>140010000</v>
          </cell>
          <cell r="J646" t="str">
            <v>Biaya Dibayar dimuka</v>
          </cell>
          <cell r="K646">
            <v>0</v>
          </cell>
          <cell r="L646">
            <v>89971.56</v>
          </cell>
          <cell r="M646">
            <v>0</v>
          </cell>
        </row>
        <row r="647">
          <cell r="A647" t="str">
            <v>12410000001March</v>
          </cell>
          <cell r="B647" t="str">
            <v>410000001March</v>
          </cell>
          <cell r="C647" t="str">
            <v>0</v>
          </cell>
          <cell r="D647" t="str">
            <v>1410000001</v>
          </cell>
          <cell r="F647">
            <v>45734</v>
          </cell>
          <cell r="G647">
            <v>0</v>
          </cell>
          <cell r="H647" t="str">
            <v>INV 237 - HAIER REGULER</v>
          </cell>
          <cell r="I647">
            <v>410000001</v>
          </cell>
          <cell r="J647" t="str">
            <v>Pendapatan 1</v>
          </cell>
          <cell r="K647">
            <v>0</v>
          </cell>
          <cell r="L647">
            <v>0</v>
          </cell>
          <cell r="M647">
            <v>4498578</v>
          </cell>
        </row>
        <row r="648">
          <cell r="A648" t="str">
            <v>16210012002March</v>
          </cell>
          <cell r="B648" t="str">
            <v>210012002March</v>
          </cell>
          <cell r="C648" t="str">
            <v>0</v>
          </cell>
          <cell r="D648" t="str">
            <v>1210012002</v>
          </cell>
          <cell r="F648">
            <v>45734</v>
          </cell>
          <cell r="G648">
            <v>0</v>
          </cell>
          <cell r="H648" t="str">
            <v>INV 237 - HAIER REGULER</v>
          </cell>
          <cell r="I648">
            <v>210012002</v>
          </cell>
          <cell r="J648" t="str">
            <v>Hutang Pajak</v>
          </cell>
          <cell r="K648">
            <v>0</v>
          </cell>
          <cell r="L648">
            <v>0</v>
          </cell>
          <cell r="M648">
            <v>494843.58</v>
          </cell>
        </row>
        <row r="649">
          <cell r="A649" t="str">
            <v>18130010000March</v>
          </cell>
          <cell r="B649" t="str">
            <v>130010000March</v>
          </cell>
          <cell r="C649" t="str">
            <v>0</v>
          </cell>
          <cell r="D649" t="str">
            <v>1130010000</v>
          </cell>
          <cell r="F649">
            <v>45734</v>
          </cell>
          <cell r="G649">
            <v>0</v>
          </cell>
          <cell r="H649" t="str">
            <v>INV 238 - HAIER SMALL KUBIKASI</v>
          </cell>
          <cell r="I649">
            <v>130010000</v>
          </cell>
          <cell r="J649" t="str">
            <v>Piutang Usaha</v>
          </cell>
          <cell r="K649">
            <v>0</v>
          </cell>
          <cell r="L649">
            <v>11445000</v>
          </cell>
          <cell r="M649">
            <v>0</v>
          </cell>
        </row>
        <row r="650">
          <cell r="A650" t="str">
            <v>13140010000March</v>
          </cell>
          <cell r="B650" t="str">
            <v>140010000March</v>
          </cell>
          <cell r="C650" t="str">
            <v>0</v>
          </cell>
          <cell r="D650" t="str">
            <v>1140010000</v>
          </cell>
          <cell r="F650">
            <v>45734</v>
          </cell>
          <cell r="G650">
            <v>0</v>
          </cell>
          <cell r="H650" t="str">
            <v>INV 238 - HAIER SMALL KUBIKASI</v>
          </cell>
          <cell r="I650">
            <v>140010000</v>
          </cell>
          <cell r="J650" t="str">
            <v>Biaya Dibayar dimuka</v>
          </cell>
          <cell r="K650">
            <v>0</v>
          </cell>
          <cell r="L650">
            <v>210000</v>
          </cell>
          <cell r="M650">
            <v>0</v>
          </cell>
        </row>
        <row r="651">
          <cell r="A651" t="str">
            <v>13410000001March</v>
          </cell>
          <cell r="B651" t="str">
            <v>410000001March</v>
          </cell>
          <cell r="C651" t="str">
            <v>0</v>
          </cell>
          <cell r="D651" t="str">
            <v>1410000001</v>
          </cell>
          <cell r="F651">
            <v>45734</v>
          </cell>
          <cell r="G651">
            <v>0</v>
          </cell>
          <cell r="H651" t="str">
            <v>INV 238 - HAIER SMALL KUBIKASI</v>
          </cell>
          <cell r="I651">
            <v>410000001</v>
          </cell>
          <cell r="J651" t="str">
            <v>Pendapatan 1</v>
          </cell>
          <cell r="K651">
            <v>0</v>
          </cell>
          <cell r="L651">
            <v>0</v>
          </cell>
          <cell r="M651">
            <v>10500000</v>
          </cell>
        </row>
        <row r="652">
          <cell r="A652" t="str">
            <v>17210012002March</v>
          </cell>
          <cell r="B652" t="str">
            <v>210012002March</v>
          </cell>
          <cell r="C652" t="str">
            <v>0</v>
          </cell>
          <cell r="D652" t="str">
            <v>1210012002</v>
          </cell>
          <cell r="F652">
            <v>45734</v>
          </cell>
          <cell r="G652">
            <v>0</v>
          </cell>
          <cell r="H652" t="str">
            <v>INV 238 - HAIER SMALL KUBIKASI</v>
          </cell>
          <cell r="I652">
            <v>210012002</v>
          </cell>
          <cell r="J652" t="str">
            <v>Hutang Pajak</v>
          </cell>
          <cell r="K652">
            <v>0</v>
          </cell>
          <cell r="L652">
            <v>0</v>
          </cell>
          <cell r="M652">
            <v>1155000</v>
          </cell>
        </row>
        <row r="653">
          <cell r="A653" t="str">
            <v>19130010000March</v>
          </cell>
          <cell r="B653" t="str">
            <v>130010000March</v>
          </cell>
          <cell r="C653" t="str">
            <v>0</v>
          </cell>
          <cell r="D653" t="str">
            <v>1130010000</v>
          </cell>
          <cell r="F653">
            <v>45734</v>
          </cell>
          <cell r="G653">
            <v>0</v>
          </cell>
          <cell r="H653" t="str">
            <v>INV 239 - HAIER REGULER HARTONO</v>
          </cell>
          <cell r="I653">
            <v>130010000</v>
          </cell>
          <cell r="J653" t="str">
            <v>Piutang Usaha</v>
          </cell>
          <cell r="K653">
            <v>0</v>
          </cell>
          <cell r="L653">
            <v>3559016.77</v>
          </cell>
          <cell r="M653">
            <v>0</v>
          </cell>
        </row>
        <row r="654">
          <cell r="A654" t="str">
            <v>14140010000March</v>
          </cell>
          <cell r="B654" t="str">
            <v>140010000March</v>
          </cell>
          <cell r="C654" t="str">
            <v>0</v>
          </cell>
          <cell r="D654" t="str">
            <v>1140010000</v>
          </cell>
          <cell r="F654">
            <v>45734</v>
          </cell>
          <cell r="G654">
            <v>0</v>
          </cell>
          <cell r="H654" t="str">
            <v>INV 239 - HAIER REGULER HARTONO</v>
          </cell>
          <cell r="I654">
            <v>140010000</v>
          </cell>
          <cell r="J654" t="str">
            <v>Biaya Dibayar dimuka</v>
          </cell>
          <cell r="K654">
            <v>0</v>
          </cell>
          <cell r="L654">
            <v>65303.06</v>
          </cell>
          <cell r="M654">
            <v>0</v>
          </cell>
        </row>
        <row r="655">
          <cell r="A655" t="str">
            <v>14410000001March</v>
          </cell>
          <cell r="B655" t="str">
            <v>410000001March</v>
          </cell>
          <cell r="C655" t="str">
            <v>0</v>
          </cell>
          <cell r="D655" t="str">
            <v>1410000001</v>
          </cell>
          <cell r="F655">
            <v>45734</v>
          </cell>
          <cell r="G655">
            <v>0</v>
          </cell>
          <cell r="H655" t="str">
            <v>INV 239 - HAIER REGULER HARTONO</v>
          </cell>
          <cell r="I655">
            <v>410000001</v>
          </cell>
          <cell r="J655" t="str">
            <v>Pendapatan 1</v>
          </cell>
          <cell r="K655">
            <v>0</v>
          </cell>
          <cell r="L655">
            <v>0</v>
          </cell>
          <cell r="M655">
            <v>3265153</v>
          </cell>
        </row>
        <row r="656">
          <cell r="A656" t="str">
            <v>18210012002March</v>
          </cell>
          <cell r="B656" t="str">
            <v>210012002March</v>
          </cell>
          <cell r="C656" t="str">
            <v>0</v>
          </cell>
          <cell r="D656" t="str">
            <v>1210012002</v>
          </cell>
          <cell r="F656">
            <v>45734</v>
          </cell>
          <cell r="G656">
            <v>0</v>
          </cell>
          <cell r="H656" t="str">
            <v>INV 239 - HAIER REGULER HARTONO</v>
          </cell>
          <cell r="I656">
            <v>210012002</v>
          </cell>
          <cell r="J656" t="str">
            <v>Hutang Pajak</v>
          </cell>
          <cell r="K656">
            <v>0</v>
          </cell>
          <cell r="L656">
            <v>0</v>
          </cell>
          <cell r="M656">
            <v>359166.83</v>
          </cell>
        </row>
        <row r="657">
          <cell r="A657" t="str">
            <v>20130010000March</v>
          </cell>
          <cell r="B657" t="str">
            <v>130010000March</v>
          </cell>
          <cell r="C657" t="str">
            <v>0</v>
          </cell>
          <cell r="D657" t="str">
            <v>1130010000</v>
          </cell>
          <cell r="F657">
            <v>45742</v>
          </cell>
          <cell r="G657">
            <v>0</v>
          </cell>
          <cell r="H657" t="str">
            <v>INV 240 - HAIER PENGIRIMAN HARTONO CN5</v>
          </cell>
          <cell r="I657">
            <v>130010000</v>
          </cell>
          <cell r="J657" t="str">
            <v>Piutang Usaha</v>
          </cell>
          <cell r="K657">
            <v>0</v>
          </cell>
          <cell r="L657">
            <v>380866833.17000002</v>
          </cell>
          <cell r="M657">
            <v>0</v>
          </cell>
        </row>
        <row r="658">
          <cell r="A658" t="str">
            <v>15140010000March</v>
          </cell>
          <cell r="B658" t="str">
            <v>140010000March</v>
          </cell>
          <cell r="C658" t="str">
            <v>0</v>
          </cell>
          <cell r="D658" t="str">
            <v>1140010000</v>
          </cell>
          <cell r="F658">
            <v>45742</v>
          </cell>
          <cell r="G658">
            <v>0</v>
          </cell>
          <cell r="H658" t="str">
            <v>INV 240 - HAIER PENGIRIMAN HARTONO CN5</v>
          </cell>
          <cell r="I658">
            <v>140010000</v>
          </cell>
          <cell r="J658" t="str">
            <v>Biaya Dibayar dimuka</v>
          </cell>
          <cell r="K658">
            <v>0</v>
          </cell>
          <cell r="L658">
            <v>6988382.2599999998</v>
          </cell>
          <cell r="M658">
            <v>0</v>
          </cell>
        </row>
        <row r="659">
          <cell r="A659" t="str">
            <v>15410000001March</v>
          </cell>
          <cell r="B659" t="str">
            <v>410000001March</v>
          </cell>
          <cell r="C659" t="str">
            <v>0</v>
          </cell>
          <cell r="D659" t="str">
            <v>1410000001</v>
          </cell>
          <cell r="F659">
            <v>45742</v>
          </cell>
          <cell r="G659">
            <v>0</v>
          </cell>
          <cell r="H659" t="str">
            <v>INV 240 - HAIER PENGIRIMAN HARTONO CN5</v>
          </cell>
          <cell r="I659">
            <v>410000001</v>
          </cell>
          <cell r="J659" t="str">
            <v>Pendapatan 1</v>
          </cell>
          <cell r="K659">
            <v>0</v>
          </cell>
          <cell r="L659">
            <v>0</v>
          </cell>
          <cell r="M659">
            <v>349419113</v>
          </cell>
        </row>
        <row r="660">
          <cell r="A660" t="str">
            <v>19210012002March</v>
          </cell>
          <cell r="B660" t="str">
            <v>210012002March</v>
          </cell>
          <cell r="C660" t="str">
            <v>0</v>
          </cell>
          <cell r="D660" t="str">
            <v>1210012002</v>
          </cell>
          <cell r="F660">
            <v>45742</v>
          </cell>
          <cell r="G660">
            <v>0</v>
          </cell>
          <cell r="H660" t="str">
            <v>INV 240 - HAIER PENGIRIMAN HARTONO CN5</v>
          </cell>
          <cell r="I660">
            <v>210012002</v>
          </cell>
          <cell r="J660" t="str">
            <v>Hutang Pajak</v>
          </cell>
          <cell r="K660">
            <v>0</v>
          </cell>
          <cell r="L660">
            <v>0</v>
          </cell>
          <cell r="M660">
            <v>38436102.43</v>
          </cell>
        </row>
        <row r="661">
          <cell r="A661" t="str">
            <v>21130010000March</v>
          </cell>
          <cell r="B661" t="str">
            <v>130010000March</v>
          </cell>
          <cell r="C661" t="str">
            <v>0</v>
          </cell>
          <cell r="D661" t="str">
            <v>1130010000</v>
          </cell>
          <cell r="F661">
            <v>45742</v>
          </cell>
          <cell r="G661">
            <v>0</v>
          </cell>
          <cell r="H661" t="str">
            <v>INV 241 - HAIER REGULER</v>
          </cell>
          <cell r="I661">
            <v>130010000</v>
          </cell>
          <cell r="J661" t="str">
            <v>Piutang Usaha</v>
          </cell>
          <cell r="K661">
            <v>0</v>
          </cell>
          <cell r="L661">
            <v>5134668.45</v>
          </cell>
          <cell r="M661">
            <v>0</v>
          </cell>
        </row>
        <row r="662">
          <cell r="A662" t="str">
            <v>16140010000March</v>
          </cell>
          <cell r="B662" t="str">
            <v>140010000March</v>
          </cell>
          <cell r="C662" t="str">
            <v>0</v>
          </cell>
          <cell r="D662" t="str">
            <v>1140010000</v>
          </cell>
          <cell r="F662">
            <v>45742</v>
          </cell>
          <cell r="G662">
            <v>0</v>
          </cell>
          <cell r="H662" t="str">
            <v>INV 241 - HAIER REGULER</v>
          </cell>
          <cell r="I662">
            <v>140010000</v>
          </cell>
          <cell r="J662" t="str">
            <v>Biaya Dibayar dimuka</v>
          </cell>
          <cell r="K662">
            <v>0</v>
          </cell>
          <cell r="L662">
            <v>94214.1</v>
          </cell>
          <cell r="M662">
            <v>0</v>
          </cell>
        </row>
        <row r="663">
          <cell r="A663" t="str">
            <v>16410000001March</v>
          </cell>
          <cell r="B663" t="str">
            <v>410000001March</v>
          </cell>
          <cell r="C663" t="str">
            <v>0</v>
          </cell>
          <cell r="D663" t="str">
            <v>1410000001</v>
          </cell>
          <cell r="F663">
            <v>45742</v>
          </cell>
          <cell r="G663">
            <v>0</v>
          </cell>
          <cell r="H663" t="str">
            <v>INV 241 - HAIER REGULER</v>
          </cell>
          <cell r="I663">
            <v>410000001</v>
          </cell>
          <cell r="J663" t="str">
            <v>Pendapatan 1</v>
          </cell>
          <cell r="K663">
            <v>0</v>
          </cell>
          <cell r="L663">
            <v>0</v>
          </cell>
          <cell r="M663">
            <v>4710705</v>
          </cell>
        </row>
        <row r="664">
          <cell r="A664" t="str">
            <v>20210012002March</v>
          </cell>
          <cell r="B664" t="str">
            <v>210012002March</v>
          </cell>
          <cell r="C664" t="str">
            <v>0</v>
          </cell>
          <cell r="D664" t="str">
            <v>1210012002</v>
          </cell>
          <cell r="F664">
            <v>45742</v>
          </cell>
          <cell r="G664">
            <v>0</v>
          </cell>
          <cell r="H664" t="str">
            <v>INV 241 - HAIER REGULER</v>
          </cell>
          <cell r="I664">
            <v>210012002</v>
          </cell>
          <cell r="J664" t="str">
            <v>Hutang Pajak</v>
          </cell>
          <cell r="K664">
            <v>0</v>
          </cell>
          <cell r="L664">
            <v>0</v>
          </cell>
          <cell r="M664">
            <v>518177.55</v>
          </cell>
        </row>
        <row r="665">
          <cell r="A665" t="str">
            <v>22130010000March</v>
          </cell>
          <cell r="B665" t="str">
            <v>130010000March</v>
          </cell>
          <cell r="C665" t="str">
            <v>0</v>
          </cell>
          <cell r="D665" t="str">
            <v>1130010000</v>
          </cell>
          <cell r="F665">
            <v>45742</v>
          </cell>
          <cell r="G665">
            <v>0</v>
          </cell>
          <cell r="H665" t="str">
            <v>INV 242 - HAIER SMALL KUBIKASI</v>
          </cell>
          <cell r="I665">
            <v>130010000</v>
          </cell>
          <cell r="J665" t="str">
            <v>Piutang Usaha</v>
          </cell>
          <cell r="K665">
            <v>0</v>
          </cell>
          <cell r="L665">
            <v>8175000</v>
          </cell>
          <cell r="M665">
            <v>0</v>
          </cell>
        </row>
        <row r="666">
          <cell r="A666" t="str">
            <v>17140010000March</v>
          </cell>
          <cell r="B666" t="str">
            <v>140010000March</v>
          </cell>
          <cell r="C666" t="str">
            <v>0</v>
          </cell>
          <cell r="D666" t="str">
            <v>1140010000</v>
          </cell>
          <cell r="F666">
            <v>45742</v>
          </cell>
          <cell r="G666">
            <v>0</v>
          </cell>
          <cell r="H666" t="str">
            <v>INV 242 - HAIER SMALL KUBIKASI</v>
          </cell>
          <cell r="I666">
            <v>140010000</v>
          </cell>
          <cell r="J666" t="str">
            <v>Biaya Dibayar dimuka</v>
          </cell>
          <cell r="K666">
            <v>0</v>
          </cell>
          <cell r="L666">
            <v>150000</v>
          </cell>
          <cell r="M666">
            <v>0</v>
          </cell>
        </row>
        <row r="667">
          <cell r="A667" t="str">
            <v>17410000001March</v>
          </cell>
          <cell r="B667" t="str">
            <v>410000001March</v>
          </cell>
          <cell r="C667" t="str">
            <v>0</v>
          </cell>
          <cell r="D667" t="str">
            <v>1410000001</v>
          </cell>
          <cell r="F667">
            <v>45742</v>
          </cell>
          <cell r="G667">
            <v>0</v>
          </cell>
          <cell r="H667" t="str">
            <v>INV 242 - HAIER SMALL KUBIKASI</v>
          </cell>
          <cell r="I667">
            <v>410000001</v>
          </cell>
          <cell r="J667" t="str">
            <v>Pendapatan 1</v>
          </cell>
          <cell r="K667">
            <v>0</v>
          </cell>
          <cell r="L667">
            <v>0</v>
          </cell>
          <cell r="M667">
            <v>7500000</v>
          </cell>
        </row>
        <row r="668">
          <cell r="A668" t="str">
            <v>21210012002March</v>
          </cell>
          <cell r="B668" t="str">
            <v>210012002March</v>
          </cell>
          <cell r="C668" t="str">
            <v>0</v>
          </cell>
          <cell r="D668" t="str">
            <v>1210012002</v>
          </cell>
          <cell r="F668">
            <v>45742</v>
          </cell>
          <cell r="G668">
            <v>0</v>
          </cell>
          <cell r="H668" t="str">
            <v>INV 242 - HAIER SMALL KUBIKASI</v>
          </cell>
          <cell r="I668">
            <v>210012002</v>
          </cell>
          <cell r="J668" t="str">
            <v>Hutang Pajak</v>
          </cell>
          <cell r="K668">
            <v>0</v>
          </cell>
          <cell r="L668">
            <v>0</v>
          </cell>
          <cell r="M668">
            <v>825000</v>
          </cell>
        </row>
        <row r="669">
          <cell r="A669" t="str">
            <v>23130010000March</v>
          </cell>
          <cell r="B669" t="str">
            <v>130010000March</v>
          </cell>
          <cell r="C669" t="str">
            <v>0</v>
          </cell>
          <cell r="D669" t="str">
            <v>1130010000</v>
          </cell>
          <cell r="F669">
            <v>45742</v>
          </cell>
          <cell r="G669">
            <v>0</v>
          </cell>
          <cell r="H669" t="str">
            <v>INV 243 - HAIER REGULER BBB</v>
          </cell>
          <cell r="I669">
            <v>130010000</v>
          </cell>
          <cell r="J669" t="str">
            <v>Piutang Usaha</v>
          </cell>
          <cell r="K669">
            <v>0</v>
          </cell>
          <cell r="L669">
            <v>14323734.689999999</v>
          </cell>
          <cell r="M669">
            <v>0</v>
          </cell>
        </row>
        <row r="670">
          <cell r="A670" t="str">
            <v>18140010000March</v>
          </cell>
          <cell r="B670" t="str">
            <v>140010000March</v>
          </cell>
          <cell r="C670" t="str">
            <v>0</v>
          </cell>
          <cell r="D670" t="str">
            <v>1140010000</v>
          </cell>
          <cell r="F670">
            <v>45742</v>
          </cell>
          <cell r="G670">
            <v>0</v>
          </cell>
          <cell r="H670" t="str">
            <v>INV 243 - HAIER REGULER BBB</v>
          </cell>
          <cell r="I670">
            <v>140010000</v>
          </cell>
          <cell r="J670" t="str">
            <v>Biaya Dibayar dimuka</v>
          </cell>
          <cell r="K670">
            <v>0</v>
          </cell>
          <cell r="L670">
            <v>262820.82</v>
          </cell>
          <cell r="M670">
            <v>0</v>
          </cell>
        </row>
        <row r="671">
          <cell r="A671" t="str">
            <v>18410000001March</v>
          </cell>
          <cell r="B671" t="str">
            <v>410000001March</v>
          </cell>
          <cell r="C671" t="str">
            <v>0</v>
          </cell>
          <cell r="D671" t="str">
            <v>1410000001</v>
          </cell>
          <cell r="F671">
            <v>45742</v>
          </cell>
          <cell r="G671">
            <v>0</v>
          </cell>
          <cell r="H671" t="str">
            <v>INV 243 - HAIER REGULER BBB</v>
          </cell>
          <cell r="I671">
            <v>410000001</v>
          </cell>
          <cell r="J671" t="str">
            <v>Pendapatan 1</v>
          </cell>
          <cell r="K671">
            <v>0</v>
          </cell>
          <cell r="L671">
            <v>0</v>
          </cell>
          <cell r="M671">
            <v>13141041</v>
          </cell>
        </row>
        <row r="672">
          <cell r="A672" t="str">
            <v>22210012002March</v>
          </cell>
          <cell r="B672" t="str">
            <v>210012002March</v>
          </cell>
          <cell r="C672" t="str">
            <v>0</v>
          </cell>
          <cell r="D672" t="str">
            <v>1210012002</v>
          </cell>
          <cell r="F672">
            <v>45742</v>
          </cell>
          <cell r="G672">
            <v>0</v>
          </cell>
          <cell r="H672" t="str">
            <v>INV 243 - HAIER REGULER BBB</v>
          </cell>
          <cell r="I672">
            <v>210012002</v>
          </cell>
          <cell r="J672" t="str">
            <v>Hutang Pajak</v>
          </cell>
          <cell r="K672">
            <v>0</v>
          </cell>
          <cell r="L672">
            <v>0</v>
          </cell>
          <cell r="M672">
            <v>1445514.51</v>
          </cell>
        </row>
        <row r="673">
          <cell r="A673" t="str">
            <v>00</v>
          </cell>
          <cell r="B673" t="str">
            <v>0</v>
          </cell>
          <cell r="C673" t="str">
            <v>0</v>
          </cell>
          <cell r="D673" t="str">
            <v>1</v>
          </cell>
          <cell r="F673">
            <v>0</v>
          </cell>
          <cell r="G673">
            <v>0</v>
          </cell>
          <cell r="H673">
            <v>0</v>
          </cell>
          <cell r="I673">
            <v>0</v>
          </cell>
          <cell r="J673" t="str">
            <v>-</v>
          </cell>
          <cell r="K673">
            <v>0</v>
          </cell>
          <cell r="L673">
            <v>0</v>
          </cell>
          <cell r="M673">
            <v>0</v>
          </cell>
        </row>
        <row r="674">
          <cell r="A674" t="str">
            <v>00</v>
          </cell>
          <cell r="B674" t="str">
            <v>0</v>
          </cell>
          <cell r="C674" t="str">
            <v>0</v>
          </cell>
          <cell r="D674" t="str">
            <v>1</v>
          </cell>
          <cell r="F674">
            <v>0</v>
          </cell>
          <cell r="G674">
            <v>0</v>
          </cell>
          <cell r="H674">
            <v>0</v>
          </cell>
          <cell r="I674">
            <v>0</v>
          </cell>
          <cell r="J674" t="str">
            <v>-</v>
          </cell>
          <cell r="K674">
            <v>0</v>
          </cell>
          <cell r="L674">
            <v>0</v>
          </cell>
          <cell r="M674">
            <v>0</v>
          </cell>
        </row>
        <row r="675">
          <cell r="A675" t="str">
            <v>00</v>
          </cell>
          <cell r="B675" t="str">
            <v>0</v>
          </cell>
          <cell r="C675" t="str">
            <v>0</v>
          </cell>
          <cell r="D675" t="str">
            <v>1</v>
          </cell>
          <cell r="F675">
            <v>0</v>
          </cell>
          <cell r="G675">
            <v>0</v>
          </cell>
          <cell r="H675">
            <v>0</v>
          </cell>
          <cell r="I675">
            <v>0</v>
          </cell>
          <cell r="J675" t="str">
            <v>-</v>
          </cell>
          <cell r="K675">
            <v>0</v>
          </cell>
          <cell r="L675">
            <v>0</v>
          </cell>
          <cell r="M675">
            <v>0</v>
          </cell>
        </row>
        <row r="676">
          <cell r="A676" t="str">
            <v>1500000001March</v>
          </cell>
          <cell r="B676" t="str">
            <v>500000001March</v>
          </cell>
          <cell r="C676" t="str">
            <v>0</v>
          </cell>
          <cell r="D676" t="str">
            <v>1500000001</v>
          </cell>
          <cell r="F676">
            <v>45717</v>
          </cell>
          <cell r="G676">
            <v>0</v>
          </cell>
          <cell r="H676" t="str">
            <v>INV CPJ 402</v>
          </cell>
          <cell r="I676">
            <v>500000001</v>
          </cell>
          <cell r="J676" t="str">
            <v>Biaya Vendor - Logistik</v>
          </cell>
          <cell r="K676">
            <v>0</v>
          </cell>
          <cell r="L676">
            <v>9786216</v>
          </cell>
          <cell r="M676">
            <v>0</v>
          </cell>
        </row>
        <row r="677">
          <cell r="A677" t="str">
            <v>4210010000March</v>
          </cell>
          <cell r="B677" t="str">
            <v>210010000March</v>
          </cell>
          <cell r="C677" t="str">
            <v>0</v>
          </cell>
          <cell r="D677" t="str">
            <v>1210010000</v>
          </cell>
          <cell r="F677">
            <v>45717</v>
          </cell>
          <cell r="G677">
            <v>0</v>
          </cell>
          <cell r="H677" t="str">
            <v>INV CPJ 402</v>
          </cell>
          <cell r="I677">
            <v>210010000</v>
          </cell>
          <cell r="J677" t="str">
            <v>Hutang Usaha</v>
          </cell>
          <cell r="K677">
            <v>0</v>
          </cell>
          <cell r="L677">
            <v>0</v>
          </cell>
          <cell r="M677">
            <v>9786216</v>
          </cell>
        </row>
        <row r="678">
          <cell r="A678" t="str">
            <v>2500000001March</v>
          </cell>
          <cell r="B678" t="str">
            <v>500000001March</v>
          </cell>
          <cell r="C678" t="str">
            <v>0</v>
          </cell>
          <cell r="D678" t="str">
            <v>1500000001</v>
          </cell>
          <cell r="F678">
            <v>45719</v>
          </cell>
          <cell r="G678">
            <v>0</v>
          </cell>
          <cell r="H678" t="str">
            <v>INV CPJ 403</v>
          </cell>
          <cell r="I678">
            <v>500000001</v>
          </cell>
          <cell r="J678" t="str">
            <v>Biaya Vendor - Logistik</v>
          </cell>
          <cell r="K678">
            <v>0</v>
          </cell>
          <cell r="L678">
            <v>9369741</v>
          </cell>
          <cell r="M678">
            <v>0</v>
          </cell>
        </row>
        <row r="679">
          <cell r="A679" t="str">
            <v>5210010000March</v>
          </cell>
          <cell r="B679" t="str">
            <v>210010000March</v>
          </cell>
          <cell r="C679" t="str">
            <v>0</v>
          </cell>
          <cell r="D679" t="str">
            <v>1210010000</v>
          </cell>
          <cell r="F679">
            <v>45719</v>
          </cell>
          <cell r="G679">
            <v>0</v>
          </cell>
          <cell r="H679" t="str">
            <v>INV CPJ 403</v>
          </cell>
          <cell r="I679">
            <v>210010000</v>
          </cell>
          <cell r="J679" t="str">
            <v>Hutang Usaha</v>
          </cell>
          <cell r="K679">
            <v>0</v>
          </cell>
          <cell r="L679">
            <v>0</v>
          </cell>
          <cell r="M679">
            <v>9369741</v>
          </cell>
        </row>
        <row r="680">
          <cell r="A680" t="str">
            <v>3500000001March</v>
          </cell>
          <cell r="B680" t="str">
            <v>500000001March</v>
          </cell>
          <cell r="C680" t="str">
            <v>0</v>
          </cell>
          <cell r="D680" t="str">
            <v>1500000001</v>
          </cell>
          <cell r="F680">
            <v>45720</v>
          </cell>
          <cell r="G680">
            <v>0</v>
          </cell>
          <cell r="H680" t="str">
            <v>INV CPJ 404</v>
          </cell>
          <cell r="I680">
            <v>500000001</v>
          </cell>
          <cell r="J680" t="str">
            <v>Biaya Vendor - Logistik</v>
          </cell>
          <cell r="K680">
            <v>0</v>
          </cell>
          <cell r="L680">
            <v>14600000</v>
          </cell>
          <cell r="M680">
            <v>0</v>
          </cell>
        </row>
        <row r="681">
          <cell r="A681" t="str">
            <v>6210010000March</v>
          </cell>
          <cell r="B681" t="str">
            <v>210010000March</v>
          </cell>
          <cell r="C681" t="str">
            <v>0</v>
          </cell>
          <cell r="D681" t="str">
            <v>1210010000</v>
          </cell>
          <cell r="F681">
            <v>45720</v>
          </cell>
          <cell r="G681">
            <v>0</v>
          </cell>
          <cell r="H681" t="str">
            <v>INV CPJ 404</v>
          </cell>
          <cell r="I681">
            <v>210010000</v>
          </cell>
          <cell r="J681" t="str">
            <v>Hutang Usaha</v>
          </cell>
          <cell r="K681">
            <v>0</v>
          </cell>
          <cell r="L681">
            <v>0</v>
          </cell>
          <cell r="M681">
            <v>14600000</v>
          </cell>
        </row>
        <row r="682">
          <cell r="A682" t="str">
            <v>4500000001March</v>
          </cell>
          <cell r="B682" t="str">
            <v>500000001March</v>
          </cell>
          <cell r="C682" t="str">
            <v>0</v>
          </cell>
          <cell r="D682" t="str">
            <v>1500000001</v>
          </cell>
          <cell r="F682">
            <v>45721</v>
          </cell>
          <cell r="G682">
            <v>0</v>
          </cell>
          <cell r="H682" t="str">
            <v>INV CPJ 405</v>
          </cell>
          <cell r="I682">
            <v>500000001</v>
          </cell>
          <cell r="J682" t="str">
            <v>Biaya Vendor - Logistik</v>
          </cell>
          <cell r="K682">
            <v>0</v>
          </cell>
          <cell r="L682">
            <v>9019719</v>
          </cell>
          <cell r="M682">
            <v>0</v>
          </cell>
        </row>
        <row r="683">
          <cell r="A683" t="str">
            <v>7210010000March</v>
          </cell>
          <cell r="B683" t="str">
            <v>210010000March</v>
          </cell>
          <cell r="C683" t="str">
            <v>0</v>
          </cell>
          <cell r="D683" t="str">
            <v>1210010000</v>
          </cell>
          <cell r="F683">
            <v>45721</v>
          </cell>
          <cell r="G683">
            <v>0</v>
          </cell>
          <cell r="H683" t="str">
            <v>INV CPJ 405</v>
          </cell>
          <cell r="I683">
            <v>210010000</v>
          </cell>
          <cell r="J683" t="str">
            <v>Hutang Usaha</v>
          </cell>
          <cell r="K683">
            <v>0</v>
          </cell>
          <cell r="L683">
            <v>0</v>
          </cell>
          <cell r="M683">
            <v>9019719</v>
          </cell>
        </row>
        <row r="684">
          <cell r="A684" t="str">
            <v>5500000001March</v>
          </cell>
          <cell r="B684" t="str">
            <v>500000001March</v>
          </cell>
          <cell r="C684" t="str">
            <v>0</v>
          </cell>
          <cell r="D684" t="str">
            <v>1500000001</v>
          </cell>
          <cell r="F684">
            <v>45722</v>
          </cell>
          <cell r="G684">
            <v>0</v>
          </cell>
          <cell r="H684" t="str">
            <v>INV CPJ 406</v>
          </cell>
          <cell r="I684">
            <v>500000001</v>
          </cell>
          <cell r="J684" t="str">
            <v>Biaya Vendor - Logistik</v>
          </cell>
          <cell r="K684">
            <v>0</v>
          </cell>
          <cell r="L684">
            <v>14600000</v>
          </cell>
          <cell r="M684">
            <v>0</v>
          </cell>
        </row>
        <row r="685">
          <cell r="A685" t="str">
            <v>8210010000March</v>
          </cell>
          <cell r="B685" t="str">
            <v>210010000March</v>
          </cell>
          <cell r="C685" t="str">
            <v>0</v>
          </cell>
          <cell r="D685" t="str">
            <v>1210010000</v>
          </cell>
          <cell r="F685">
            <v>45722</v>
          </cell>
          <cell r="G685">
            <v>0</v>
          </cell>
          <cell r="H685" t="str">
            <v>INV CPJ 406</v>
          </cell>
          <cell r="I685">
            <v>210010000</v>
          </cell>
          <cell r="J685" t="str">
            <v>Hutang Usaha</v>
          </cell>
          <cell r="K685">
            <v>0</v>
          </cell>
          <cell r="L685">
            <v>0</v>
          </cell>
          <cell r="M685">
            <v>14600000</v>
          </cell>
        </row>
        <row r="686">
          <cell r="A686" t="str">
            <v>6500000001March</v>
          </cell>
          <cell r="B686" t="str">
            <v>500000001March</v>
          </cell>
          <cell r="C686" t="str">
            <v>0</v>
          </cell>
          <cell r="D686" t="str">
            <v>1500000001</v>
          </cell>
          <cell r="F686">
            <v>45723</v>
          </cell>
          <cell r="G686">
            <v>0</v>
          </cell>
          <cell r="H686" t="str">
            <v>INV CPJ 407</v>
          </cell>
          <cell r="I686">
            <v>500000001</v>
          </cell>
          <cell r="J686" t="str">
            <v>Biaya Vendor - Logistik</v>
          </cell>
          <cell r="K686">
            <v>0</v>
          </cell>
          <cell r="L686">
            <v>5075000</v>
          </cell>
          <cell r="M686">
            <v>0</v>
          </cell>
        </row>
        <row r="687">
          <cell r="A687" t="str">
            <v>9210010000March</v>
          </cell>
          <cell r="B687" t="str">
            <v>210010000March</v>
          </cell>
          <cell r="C687" t="str">
            <v>0</v>
          </cell>
          <cell r="D687" t="str">
            <v>1210010000</v>
          </cell>
          <cell r="F687">
            <v>45723</v>
          </cell>
          <cell r="G687">
            <v>0</v>
          </cell>
          <cell r="H687" t="str">
            <v>INV CPJ 407</v>
          </cell>
          <cell r="I687">
            <v>210010000</v>
          </cell>
          <cell r="J687" t="str">
            <v>Hutang Usaha</v>
          </cell>
          <cell r="K687">
            <v>0</v>
          </cell>
          <cell r="L687">
            <v>0</v>
          </cell>
          <cell r="M687">
            <v>5075000</v>
          </cell>
        </row>
        <row r="688">
          <cell r="A688" t="str">
            <v>7500000001March</v>
          </cell>
          <cell r="B688" t="str">
            <v>500000001March</v>
          </cell>
          <cell r="C688" t="str">
            <v>0</v>
          </cell>
          <cell r="D688" t="str">
            <v>1500000001</v>
          </cell>
          <cell r="F688">
            <v>45724</v>
          </cell>
          <cell r="G688">
            <v>0</v>
          </cell>
          <cell r="H688" t="str">
            <v>INV CPJ 408</v>
          </cell>
          <cell r="I688">
            <v>500000001</v>
          </cell>
          <cell r="J688" t="str">
            <v>Biaya Vendor - Logistik</v>
          </cell>
          <cell r="K688">
            <v>0</v>
          </cell>
          <cell r="L688">
            <v>11905922</v>
          </cell>
          <cell r="M688">
            <v>0</v>
          </cell>
        </row>
        <row r="689">
          <cell r="A689" t="str">
            <v>10210010000March</v>
          </cell>
          <cell r="B689" t="str">
            <v>210010000March</v>
          </cell>
          <cell r="C689" t="str">
            <v>0</v>
          </cell>
          <cell r="D689" t="str">
            <v>1210010000</v>
          </cell>
          <cell r="F689">
            <v>45724</v>
          </cell>
          <cell r="G689">
            <v>0</v>
          </cell>
          <cell r="H689" t="str">
            <v>INV CPJ 408</v>
          </cell>
          <cell r="I689">
            <v>210010000</v>
          </cell>
          <cell r="J689" t="str">
            <v>Hutang Usaha</v>
          </cell>
          <cell r="K689">
            <v>0</v>
          </cell>
          <cell r="L689">
            <v>0</v>
          </cell>
          <cell r="M689">
            <v>11905922</v>
          </cell>
        </row>
        <row r="690">
          <cell r="A690" t="str">
            <v>8500000001March</v>
          </cell>
          <cell r="B690" t="str">
            <v>500000001March</v>
          </cell>
          <cell r="C690" t="str">
            <v>0</v>
          </cell>
          <cell r="D690" t="str">
            <v>1500000001</v>
          </cell>
          <cell r="F690">
            <v>45726</v>
          </cell>
          <cell r="G690">
            <v>0</v>
          </cell>
          <cell r="H690" t="str">
            <v>INV CPJ 409</v>
          </cell>
          <cell r="I690">
            <v>500000001</v>
          </cell>
          <cell r="J690" t="str">
            <v>Biaya Vendor - Logistik</v>
          </cell>
          <cell r="K690">
            <v>0</v>
          </cell>
          <cell r="L690">
            <v>21900000</v>
          </cell>
          <cell r="M690">
            <v>0</v>
          </cell>
        </row>
        <row r="691">
          <cell r="A691" t="str">
            <v>11210010000March</v>
          </cell>
          <cell r="B691" t="str">
            <v>210010000March</v>
          </cell>
          <cell r="C691" t="str">
            <v>0</v>
          </cell>
          <cell r="D691" t="str">
            <v>1210010000</v>
          </cell>
          <cell r="F691">
            <v>45726</v>
          </cell>
          <cell r="G691">
            <v>0</v>
          </cell>
          <cell r="H691" t="str">
            <v>INV CPJ 409</v>
          </cell>
          <cell r="I691">
            <v>210010000</v>
          </cell>
          <cell r="J691" t="str">
            <v>Hutang Usaha</v>
          </cell>
          <cell r="K691">
            <v>0</v>
          </cell>
          <cell r="L691">
            <v>0</v>
          </cell>
          <cell r="M691">
            <v>21900000</v>
          </cell>
        </row>
        <row r="692">
          <cell r="A692" t="str">
            <v>9500000001March</v>
          </cell>
          <cell r="B692" t="str">
            <v>500000001March</v>
          </cell>
          <cell r="C692" t="str">
            <v>0</v>
          </cell>
          <cell r="D692" t="str">
            <v>1500000001</v>
          </cell>
          <cell r="F692">
            <v>45727</v>
          </cell>
          <cell r="G692">
            <v>0</v>
          </cell>
          <cell r="H692" t="str">
            <v>INV CPJ 410</v>
          </cell>
          <cell r="I692">
            <v>500000001</v>
          </cell>
          <cell r="J692" t="str">
            <v>Biaya Vendor - Logistik</v>
          </cell>
          <cell r="K692">
            <v>0</v>
          </cell>
          <cell r="L692">
            <v>4350000</v>
          </cell>
          <cell r="M692">
            <v>0</v>
          </cell>
        </row>
        <row r="693">
          <cell r="A693" t="str">
            <v>12210010000March</v>
          </cell>
          <cell r="B693" t="str">
            <v>210010000March</v>
          </cell>
          <cell r="C693" t="str">
            <v>0</v>
          </cell>
          <cell r="D693" t="str">
            <v>1210010000</v>
          </cell>
          <cell r="F693">
            <v>45727</v>
          </cell>
          <cell r="G693">
            <v>0</v>
          </cell>
          <cell r="H693" t="str">
            <v>INV CPJ 410</v>
          </cell>
          <cell r="I693">
            <v>210010000</v>
          </cell>
          <cell r="J693" t="str">
            <v>Hutang Usaha</v>
          </cell>
          <cell r="K693">
            <v>0</v>
          </cell>
          <cell r="L693">
            <v>0</v>
          </cell>
          <cell r="M693">
            <v>4350000</v>
          </cell>
        </row>
        <row r="694">
          <cell r="A694" t="str">
            <v>10500000001March</v>
          </cell>
          <cell r="B694" t="str">
            <v>500000001March</v>
          </cell>
          <cell r="C694" t="str">
            <v>0</v>
          </cell>
          <cell r="D694" t="str">
            <v>1500000001</v>
          </cell>
          <cell r="F694">
            <v>45728</v>
          </cell>
          <cell r="G694">
            <v>0</v>
          </cell>
          <cell r="H694" t="str">
            <v>INV CPJ 411</v>
          </cell>
          <cell r="I694">
            <v>500000001</v>
          </cell>
          <cell r="J694" t="str">
            <v>Biaya Vendor - Logistik</v>
          </cell>
          <cell r="K694">
            <v>0</v>
          </cell>
          <cell r="L694">
            <v>15601534</v>
          </cell>
          <cell r="M694">
            <v>0</v>
          </cell>
        </row>
        <row r="695">
          <cell r="A695" t="str">
            <v>13210010000March</v>
          </cell>
          <cell r="B695" t="str">
            <v>210010000March</v>
          </cell>
          <cell r="C695" t="str">
            <v>0</v>
          </cell>
          <cell r="D695" t="str">
            <v>1210010000</v>
          </cell>
          <cell r="F695">
            <v>45728</v>
          </cell>
          <cell r="G695">
            <v>0</v>
          </cell>
          <cell r="H695" t="str">
            <v>INV CPJ 411</v>
          </cell>
          <cell r="I695">
            <v>210010000</v>
          </cell>
          <cell r="J695" t="str">
            <v>Hutang Usaha</v>
          </cell>
          <cell r="K695">
            <v>0</v>
          </cell>
          <cell r="L695">
            <v>0</v>
          </cell>
          <cell r="M695">
            <v>15601534</v>
          </cell>
        </row>
        <row r="696">
          <cell r="A696" t="str">
            <v>11500000001March</v>
          </cell>
          <cell r="B696" t="str">
            <v>500000001March</v>
          </cell>
          <cell r="C696" t="str">
            <v>0</v>
          </cell>
          <cell r="D696" t="str">
            <v>1500000001</v>
          </cell>
          <cell r="F696">
            <v>45729</v>
          </cell>
          <cell r="G696">
            <v>0</v>
          </cell>
          <cell r="H696" t="str">
            <v>INV CPJ 412</v>
          </cell>
          <cell r="I696">
            <v>500000001</v>
          </cell>
          <cell r="J696" t="str">
            <v>Biaya Vendor - Logistik</v>
          </cell>
          <cell r="K696">
            <v>0</v>
          </cell>
          <cell r="L696">
            <v>6525000</v>
          </cell>
          <cell r="M696">
            <v>0</v>
          </cell>
        </row>
        <row r="697">
          <cell r="A697" t="str">
            <v>14210010000March</v>
          </cell>
          <cell r="B697" t="str">
            <v>210010000March</v>
          </cell>
          <cell r="C697" t="str">
            <v>0</v>
          </cell>
          <cell r="D697" t="str">
            <v>1210010000</v>
          </cell>
          <cell r="F697">
            <v>45729</v>
          </cell>
          <cell r="G697">
            <v>0</v>
          </cell>
          <cell r="H697" t="str">
            <v>INV CPJ 412</v>
          </cell>
          <cell r="I697">
            <v>210010000</v>
          </cell>
          <cell r="J697" t="str">
            <v>Hutang Usaha</v>
          </cell>
          <cell r="K697">
            <v>0</v>
          </cell>
          <cell r="L697">
            <v>0</v>
          </cell>
          <cell r="M697">
            <v>6525000</v>
          </cell>
        </row>
        <row r="698">
          <cell r="A698" t="str">
            <v>12500000001March</v>
          </cell>
          <cell r="B698" t="str">
            <v>500000001March</v>
          </cell>
          <cell r="C698" t="str">
            <v>0</v>
          </cell>
          <cell r="D698" t="str">
            <v>1500000001</v>
          </cell>
          <cell r="F698">
            <v>45730</v>
          </cell>
          <cell r="G698">
            <v>0</v>
          </cell>
          <cell r="H698" t="str">
            <v>INV CPJ 413</v>
          </cell>
          <cell r="I698">
            <v>500000001</v>
          </cell>
          <cell r="J698" t="str">
            <v>Biaya Vendor - Logistik</v>
          </cell>
          <cell r="K698">
            <v>0</v>
          </cell>
          <cell r="L698">
            <v>21900000</v>
          </cell>
          <cell r="M698">
            <v>0</v>
          </cell>
        </row>
        <row r="699">
          <cell r="A699" t="str">
            <v>15210010000March</v>
          </cell>
          <cell r="B699" t="str">
            <v>210010000March</v>
          </cell>
          <cell r="C699" t="str">
            <v>0</v>
          </cell>
          <cell r="D699" t="str">
            <v>1210010000</v>
          </cell>
          <cell r="F699">
            <v>45730</v>
          </cell>
          <cell r="G699">
            <v>0</v>
          </cell>
          <cell r="H699" t="str">
            <v>INV CPJ 413</v>
          </cell>
          <cell r="I699">
            <v>210010000</v>
          </cell>
          <cell r="J699" t="str">
            <v>Hutang Usaha</v>
          </cell>
          <cell r="K699">
            <v>0</v>
          </cell>
          <cell r="L699">
            <v>0</v>
          </cell>
          <cell r="M699">
            <v>21900000</v>
          </cell>
        </row>
        <row r="700">
          <cell r="A700" t="str">
            <v>13500000001March</v>
          </cell>
          <cell r="B700" t="str">
            <v>500000001March</v>
          </cell>
          <cell r="C700" t="str">
            <v>0</v>
          </cell>
          <cell r="D700" t="str">
            <v>1500000001</v>
          </cell>
          <cell r="F700">
            <v>45731</v>
          </cell>
          <cell r="G700">
            <v>0</v>
          </cell>
          <cell r="H700" t="str">
            <v>INV CPJ 414</v>
          </cell>
          <cell r="I700">
            <v>500000001</v>
          </cell>
          <cell r="J700" t="str">
            <v>Biaya Vendor - Logistik</v>
          </cell>
          <cell r="K700">
            <v>0</v>
          </cell>
          <cell r="L700">
            <v>14600000</v>
          </cell>
          <cell r="M700">
            <v>0</v>
          </cell>
        </row>
        <row r="701">
          <cell r="A701" t="str">
            <v>16210010000March</v>
          </cell>
          <cell r="B701" t="str">
            <v>210010000March</v>
          </cell>
          <cell r="C701" t="str">
            <v>0</v>
          </cell>
          <cell r="D701" t="str">
            <v>1210010000</v>
          </cell>
          <cell r="F701">
            <v>45731</v>
          </cell>
          <cell r="G701">
            <v>0</v>
          </cell>
          <cell r="H701" t="str">
            <v>INV CPJ 414</v>
          </cell>
          <cell r="I701">
            <v>210010000</v>
          </cell>
          <cell r="J701" t="str">
            <v>Hutang Usaha</v>
          </cell>
          <cell r="K701">
            <v>0</v>
          </cell>
          <cell r="L701">
            <v>0</v>
          </cell>
          <cell r="M701">
            <v>14600000</v>
          </cell>
        </row>
        <row r="702">
          <cell r="A702" t="str">
            <v>14500000001March</v>
          </cell>
          <cell r="B702" t="str">
            <v>500000001March</v>
          </cell>
          <cell r="C702" t="str">
            <v>0</v>
          </cell>
          <cell r="D702" t="str">
            <v>1500000001</v>
          </cell>
          <cell r="F702">
            <v>45733</v>
          </cell>
          <cell r="G702">
            <v>0</v>
          </cell>
          <cell r="H702" t="str">
            <v>INV CPJ 415</v>
          </cell>
          <cell r="I702">
            <v>500000001</v>
          </cell>
          <cell r="J702" t="str">
            <v>Biaya Vendor - Logistik</v>
          </cell>
          <cell r="K702">
            <v>0</v>
          </cell>
          <cell r="L702">
            <v>4350000</v>
          </cell>
          <cell r="M702">
            <v>0</v>
          </cell>
        </row>
        <row r="703">
          <cell r="A703" t="str">
            <v>17210010000March</v>
          </cell>
          <cell r="B703" t="str">
            <v>210010000March</v>
          </cell>
          <cell r="C703" t="str">
            <v>0</v>
          </cell>
          <cell r="D703" t="str">
            <v>1210010000</v>
          </cell>
          <cell r="F703">
            <v>45733</v>
          </cell>
          <cell r="G703">
            <v>0</v>
          </cell>
          <cell r="H703" t="str">
            <v>INV CPJ 415</v>
          </cell>
          <cell r="I703">
            <v>210010000</v>
          </cell>
          <cell r="J703" t="str">
            <v>Hutang Usaha</v>
          </cell>
          <cell r="K703">
            <v>0</v>
          </cell>
          <cell r="L703">
            <v>0</v>
          </cell>
          <cell r="M703">
            <v>4350000</v>
          </cell>
        </row>
        <row r="704">
          <cell r="A704" t="str">
            <v>15500000001March</v>
          </cell>
          <cell r="B704" t="str">
            <v>500000001March</v>
          </cell>
          <cell r="C704" t="str">
            <v>0</v>
          </cell>
          <cell r="D704" t="str">
            <v>1500000001</v>
          </cell>
          <cell r="F704">
            <v>45734</v>
          </cell>
          <cell r="G704">
            <v>0</v>
          </cell>
          <cell r="H704" t="str">
            <v>INV CPJ 416</v>
          </cell>
          <cell r="I704">
            <v>500000001</v>
          </cell>
          <cell r="J704" t="str">
            <v>Biaya Vendor - Logistik</v>
          </cell>
          <cell r="K704">
            <v>0</v>
          </cell>
          <cell r="L704">
            <v>9604287</v>
          </cell>
          <cell r="M704">
            <v>0</v>
          </cell>
        </row>
        <row r="705">
          <cell r="A705" t="str">
            <v>18210010000March</v>
          </cell>
          <cell r="B705" t="str">
            <v>210010000March</v>
          </cell>
          <cell r="C705" t="str">
            <v>0</v>
          </cell>
          <cell r="D705" t="str">
            <v>1210010000</v>
          </cell>
          <cell r="F705">
            <v>45734</v>
          </cell>
          <cell r="G705">
            <v>0</v>
          </cell>
          <cell r="H705" t="str">
            <v>INV CPJ 416</v>
          </cell>
          <cell r="I705">
            <v>210010000</v>
          </cell>
          <cell r="J705" t="str">
            <v>Hutang Usaha</v>
          </cell>
          <cell r="K705">
            <v>0</v>
          </cell>
          <cell r="L705">
            <v>0</v>
          </cell>
          <cell r="M705">
            <v>9604287</v>
          </cell>
        </row>
        <row r="706">
          <cell r="A706" t="str">
            <v>16500000001March</v>
          </cell>
          <cell r="B706" t="str">
            <v>500000001March</v>
          </cell>
          <cell r="C706" t="str">
            <v>0</v>
          </cell>
          <cell r="D706" t="str">
            <v>1500000001</v>
          </cell>
          <cell r="F706">
            <v>45735</v>
          </cell>
          <cell r="G706">
            <v>0</v>
          </cell>
          <cell r="H706" t="str">
            <v>INV CPJ 417</v>
          </cell>
          <cell r="I706">
            <v>500000001</v>
          </cell>
          <cell r="J706" t="str">
            <v>Biaya Vendor - Logistik</v>
          </cell>
          <cell r="K706">
            <v>0</v>
          </cell>
          <cell r="L706">
            <v>8327763</v>
          </cell>
          <cell r="M706">
            <v>0</v>
          </cell>
        </row>
        <row r="707">
          <cell r="A707" t="str">
            <v>19210010000March</v>
          </cell>
          <cell r="B707" t="str">
            <v>210010000March</v>
          </cell>
          <cell r="C707" t="str">
            <v>0</v>
          </cell>
          <cell r="D707" t="str">
            <v>1210010000</v>
          </cell>
          <cell r="F707">
            <v>45735</v>
          </cell>
          <cell r="G707">
            <v>0</v>
          </cell>
          <cell r="H707" t="str">
            <v>INV CPJ 417</v>
          </cell>
          <cell r="I707">
            <v>210010000</v>
          </cell>
          <cell r="J707" t="str">
            <v>Hutang Usaha</v>
          </cell>
          <cell r="K707">
            <v>0</v>
          </cell>
          <cell r="L707">
            <v>0</v>
          </cell>
          <cell r="M707">
            <v>8327763</v>
          </cell>
        </row>
        <row r="708">
          <cell r="A708" t="str">
            <v>17500000001March</v>
          </cell>
          <cell r="B708" t="str">
            <v>500000001March</v>
          </cell>
          <cell r="C708" t="str">
            <v>0</v>
          </cell>
          <cell r="D708" t="str">
            <v>1500000001</v>
          </cell>
          <cell r="F708">
            <v>45736</v>
          </cell>
          <cell r="G708">
            <v>0</v>
          </cell>
          <cell r="H708" t="str">
            <v>INV CPJ 418</v>
          </cell>
          <cell r="I708">
            <v>500000001</v>
          </cell>
          <cell r="J708" t="str">
            <v>Biaya Vendor - Logistik</v>
          </cell>
          <cell r="K708">
            <v>0</v>
          </cell>
          <cell r="L708">
            <v>4350000</v>
          </cell>
          <cell r="M708">
            <v>0</v>
          </cell>
        </row>
        <row r="709">
          <cell r="A709" t="str">
            <v>20210010000March</v>
          </cell>
          <cell r="B709" t="str">
            <v>210010000March</v>
          </cell>
          <cell r="C709" t="str">
            <v>0</v>
          </cell>
          <cell r="D709" t="str">
            <v>1210010000</v>
          </cell>
          <cell r="F709">
            <v>45736</v>
          </cell>
          <cell r="G709">
            <v>0</v>
          </cell>
          <cell r="H709" t="str">
            <v>INV CPJ 418</v>
          </cell>
          <cell r="I709">
            <v>210010000</v>
          </cell>
          <cell r="J709" t="str">
            <v>Hutang Usaha</v>
          </cell>
          <cell r="K709">
            <v>0</v>
          </cell>
          <cell r="L709">
            <v>0</v>
          </cell>
          <cell r="M709">
            <v>4350000</v>
          </cell>
        </row>
        <row r="710">
          <cell r="A710" t="str">
            <v>18500000001March</v>
          </cell>
          <cell r="B710" t="str">
            <v>500000001March</v>
          </cell>
          <cell r="C710" t="str">
            <v>0</v>
          </cell>
          <cell r="D710" t="str">
            <v>1500000001</v>
          </cell>
          <cell r="F710">
            <v>45737</v>
          </cell>
          <cell r="G710">
            <v>0</v>
          </cell>
          <cell r="H710" t="str">
            <v>INV CPJ 419</v>
          </cell>
          <cell r="I710">
            <v>500000001</v>
          </cell>
          <cell r="J710" t="str">
            <v>Biaya Vendor - Logistik</v>
          </cell>
          <cell r="K710">
            <v>0</v>
          </cell>
          <cell r="L710">
            <v>7405082</v>
          </cell>
          <cell r="M710">
            <v>0</v>
          </cell>
        </row>
        <row r="711">
          <cell r="A711" t="str">
            <v>21210010000March</v>
          </cell>
          <cell r="B711" t="str">
            <v>210010000March</v>
          </cell>
          <cell r="C711" t="str">
            <v>0</v>
          </cell>
          <cell r="D711" t="str">
            <v>1210010000</v>
          </cell>
          <cell r="F711">
            <v>45737</v>
          </cell>
          <cell r="G711">
            <v>0</v>
          </cell>
          <cell r="H711" t="str">
            <v>INV CPJ 419</v>
          </cell>
          <cell r="I711">
            <v>210010000</v>
          </cell>
          <cell r="J711" t="str">
            <v>Hutang Usaha</v>
          </cell>
          <cell r="K711">
            <v>0</v>
          </cell>
          <cell r="L711">
            <v>0</v>
          </cell>
          <cell r="M711">
            <v>7405082</v>
          </cell>
        </row>
        <row r="712">
          <cell r="A712" t="str">
            <v>19500000001March</v>
          </cell>
          <cell r="B712" t="str">
            <v>500000001March</v>
          </cell>
          <cell r="C712" t="str">
            <v>0</v>
          </cell>
          <cell r="D712" t="str">
            <v>1500000001</v>
          </cell>
          <cell r="F712">
            <v>45738</v>
          </cell>
          <cell r="G712">
            <v>0</v>
          </cell>
          <cell r="H712" t="str">
            <v>INV CPJ 420</v>
          </cell>
          <cell r="I712">
            <v>500000001</v>
          </cell>
          <cell r="J712" t="str">
            <v>Biaya Vendor - Logistik</v>
          </cell>
          <cell r="K712">
            <v>0</v>
          </cell>
          <cell r="L712">
            <v>5075000</v>
          </cell>
          <cell r="M712">
            <v>0</v>
          </cell>
        </row>
        <row r="713">
          <cell r="A713" t="str">
            <v>22210010000March</v>
          </cell>
          <cell r="B713" t="str">
            <v>210010000March</v>
          </cell>
          <cell r="C713" t="str">
            <v>0</v>
          </cell>
          <cell r="D713" t="str">
            <v>1210010000</v>
          </cell>
          <cell r="F713">
            <v>45738</v>
          </cell>
          <cell r="G713">
            <v>0</v>
          </cell>
          <cell r="H713" t="str">
            <v>INV CPJ 420</v>
          </cell>
          <cell r="I713">
            <v>210010000</v>
          </cell>
          <cell r="J713" t="str">
            <v>Hutang Usaha</v>
          </cell>
          <cell r="K713">
            <v>0</v>
          </cell>
          <cell r="L713">
            <v>0</v>
          </cell>
          <cell r="M713">
            <v>5075000</v>
          </cell>
        </row>
        <row r="714">
          <cell r="A714" t="str">
            <v>20500000001March</v>
          </cell>
          <cell r="B714" t="str">
            <v>500000001March</v>
          </cell>
          <cell r="C714" t="str">
            <v>0</v>
          </cell>
          <cell r="D714" t="str">
            <v>1500000001</v>
          </cell>
          <cell r="F714">
            <v>45740</v>
          </cell>
          <cell r="G714">
            <v>0</v>
          </cell>
          <cell r="H714" t="str">
            <v>INV CPJ 421</v>
          </cell>
          <cell r="I714">
            <v>500000001</v>
          </cell>
          <cell r="J714" t="str">
            <v>Biaya Vendor - Logistik</v>
          </cell>
          <cell r="K714">
            <v>0</v>
          </cell>
          <cell r="L714">
            <v>5800000</v>
          </cell>
          <cell r="M714">
            <v>0</v>
          </cell>
        </row>
        <row r="715">
          <cell r="A715" t="str">
            <v>23210010000March</v>
          </cell>
          <cell r="B715" t="str">
            <v>210010000March</v>
          </cell>
          <cell r="C715" t="str">
            <v>0</v>
          </cell>
          <cell r="D715" t="str">
            <v>1210010000</v>
          </cell>
          <cell r="F715">
            <v>45740</v>
          </cell>
          <cell r="G715">
            <v>0</v>
          </cell>
          <cell r="H715" t="str">
            <v>INV CPJ 421</v>
          </cell>
          <cell r="I715">
            <v>210010000</v>
          </cell>
          <cell r="J715" t="str">
            <v>Hutang Usaha</v>
          </cell>
          <cell r="K715">
            <v>0</v>
          </cell>
          <cell r="L715">
            <v>0</v>
          </cell>
          <cell r="M715">
            <v>5800000</v>
          </cell>
        </row>
        <row r="716">
          <cell r="A716" t="str">
            <v>21500000001March</v>
          </cell>
          <cell r="B716" t="str">
            <v>500000001March</v>
          </cell>
          <cell r="C716" t="str">
            <v>0</v>
          </cell>
          <cell r="D716" t="str">
            <v>1500000001</v>
          </cell>
          <cell r="F716">
            <v>45741</v>
          </cell>
          <cell r="G716">
            <v>0</v>
          </cell>
          <cell r="H716" t="str">
            <v>INV CPJ 422</v>
          </cell>
          <cell r="I716">
            <v>500000001</v>
          </cell>
          <cell r="J716" t="str">
            <v>Biaya Vendor - Logistik</v>
          </cell>
          <cell r="K716">
            <v>0</v>
          </cell>
          <cell r="L716">
            <v>5075000</v>
          </cell>
          <cell r="M716">
            <v>0</v>
          </cell>
        </row>
        <row r="717">
          <cell r="A717" t="str">
            <v>24210010000March</v>
          </cell>
          <cell r="B717" t="str">
            <v>210010000March</v>
          </cell>
          <cell r="C717" t="str">
            <v>0</v>
          </cell>
          <cell r="D717" t="str">
            <v>1210010000</v>
          </cell>
          <cell r="F717">
            <v>45741</v>
          </cell>
          <cell r="G717">
            <v>0</v>
          </cell>
          <cell r="H717" t="str">
            <v>INV CPJ 422</v>
          </cell>
          <cell r="I717">
            <v>210010000</v>
          </cell>
          <cell r="J717" t="str">
            <v>Hutang Usaha</v>
          </cell>
          <cell r="K717">
            <v>0</v>
          </cell>
          <cell r="L717">
            <v>0</v>
          </cell>
          <cell r="M717">
            <v>5075000</v>
          </cell>
        </row>
        <row r="718">
          <cell r="A718" t="str">
            <v>22500000001March</v>
          </cell>
          <cell r="B718" t="str">
            <v>500000001March</v>
          </cell>
          <cell r="C718" t="str">
            <v>0</v>
          </cell>
          <cell r="D718" t="str">
            <v>1500000001</v>
          </cell>
          <cell r="F718">
            <v>45742</v>
          </cell>
          <cell r="G718">
            <v>0</v>
          </cell>
          <cell r="H718" t="str">
            <v>INV CPJ 423</v>
          </cell>
          <cell r="I718">
            <v>500000001</v>
          </cell>
          <cell r="J718" t="str">
            <v>Biaya Vendor - Logistik</v>
          </cell>
          <cell r="K718">
            <v>0</v>
          </cell>
          <cell r="L718">
            <v>4523008</v>
          </cell>
          <cell r="M718">
            <v>0</v>
          </cell>
        </row>
        <row r="719">
          <cell r="A719" t="str">
            <v>25210010000March</v>
          </cell>
          <cell r="B719" t="str">
            <v>210010000March</v>
          </cell>
          <cell r="C719" t="str">
            <v>0</v>
          </cell>
          <cell r="D719" t="str">
            <v>1210010000</v>
          </cell>
          <cell r="F719">
            <v>45742</v>
          </cell>
          <cell r="G719">
            <v>0</v>
          </cell>
          <cell r="H719" t="str">
            <v>INV CPJ 423</v>
          </cell>
          <cell r="I719">
            <v>210010000</v>
          </cell>
          <cell r="J719" t="str">
            <v>Hutang Usaha</v>
          </cell>
          <cell r="K719">
            <v>0</v>
          </cell>
          <cell r="L719">
            <v>0</v>
          </cell>
          <cell r="M719">
            <v>4523008</v>
          </cell>
        </row>
        <row r="720">
          <cell r="A720" t="str">
            <v>23500000001March</v>
          </cell>
          <cell r="B720" t="str">
            <v>500000001March</v>
          </cell>
          <cell r="C720" t="str">
            <v>0</v>
          </cell>
          <cell r="D720" t="str">
            <v>1500000001</v>
          </cell>
          <cell r="F720">
            <v>45743</v>
          </cell>
          <cell r="G720">
            <v>0</v>
          </cell>
          <cell r="H720" t="str">
            <v>INV CPJ 424</v>
          </cell>
          <cell r="I720">
            <v>500000001</v>
          </cell>
          <cell r="J720" t="str">
            <v>Biaya Vendor - Logistik</v>
          </cell>
          <cell r="K720">
            <v>0</v>
          </cell>
          <cell r="L720">
            <v>7300000</v>
          </cell>
          <cell r="M720">
            <v>0</v>
          </cell>
        </row>
        <row r="721">
          <cell r="A721" t="str">
            <v>26210010000March</v>
          </cell>
          <cell r="B721" t="str">
            <v>210010000March</v>
          </cell>
          <cell r="C721" t="str">
            <v>0</v>
          </cell>
          <cell r="D721" t="str">
            <v>1210010000</v>
          </cell>
          <cell r="F721">
            <v>45743</v>
          </cell>
          <cell r="G721">
            <v>0</v>
          </cell>
          <cell r="H721" t="str">
            <v>INV CPJ 424</v>
          </cell>
          <cell r="I721">
            <v>210010000</v>
          </cell>
          <cell r="J721" t="str">
            <v>Hutang Usaha</v>
          </cell>
          <cell r="K721">
            <v>0</v>
          </cell>
          <cell r="L721">
            <v>0</v>
          </cell>
          <cell r="M721">
            <v>7300000</v>
          </cell>
        </row>
        <row r="722">
          <cell r="A722" t="str">
            <v>24500000001March</v>
          </cell>
          <cell r="B722" t="str">
            <v>500000001March</v>
          </cell>
          <cell r="C722" t="str">
            <v>0</v>
          </cell>
          <cell r="D722" t="str">
            <v>1500000001</v>
          </cell>
          <cell r="F722">
            <v>45744</v>
          </cell>
          <cell r="G722">
            <v>0</v>
          </cell>
          <cell r="H722" t="str">
            <v>INV CPJ 425</v>
          </cell>
          <cell r="I722">
            <v>500000001</v>
          </cell>
          <cell r="J722" t="str">
            <v>Biaya Vendor - Logistik</v>
          </cell>
          <cell r="K722">
            <v>0</v>
          </cell>
          <cell r="L722">
            <v>11798785</v>
          </cell>
          <cell r="M722">
            <v>0</v>
          </cell>
        </row>
        <row r="723">
          <cell r="A723" t="str">
            <v>27210010000March</v>
          </cell>
          <cell r="B723" t="str">
            <v>210010000March</v>
          </cell>
          <cell r="C723" t="str">
            <v>0</v>
          </cell>
          <cell r="D723" t="str">
            <v>1210010000</v>
          </cell>
          <cell r="F723">
            <v>45744</v>
          </cell>
          <cell r="G723">
            <v>0</v>
          </cell>
          <cell r="H723" t="str">
            <v>INV CPJ 425</v>
          </cell>
          <cell r="I723">
            <v>210010000</v>
          </cell>
          <cell r="J723" t="str">
            <v>Hutang Usaha</v>
          </cell>
          <cell r="K723">
            <v>0</v>
          </cell>
          <cell r="L723">
            <v>0</v>
          </cell>
          <cell r="M723">
            <v>11798785</v>
          </cell>
        </row>
        <row r="724">
          <cell r="A724" t="str">
            <v>00</v>
          </cell>
          <cell r="B724" t="str">
            <v>0</v>
          </cell>
          <cell r="C724" t="str">
            <v>0</v>
          </cell>
          <cell r="D724" t="str">
            <v>1</v>
          </cell>
          <cell r="F724">
            <v>0</v>
          </cell>
          <cell r="G724">
            <v>0</v>
          </cell>
          <cell r="H724">
            <v>0</v>
          </cell>
          <cell r="I724">
            <v>0</v>
          </cell>
          <cell r="J724" t="str">
            <v>-</v>
          </cell>
          <cell r="K724">
            <v>0</v>
          </cell>
          <cell r="L724">
            <v>0</v>
          </cell>
          <cell r="M724">
            <v>0</v>
          </cell>
        </row>
        <row r="725">
          <cell r="A725" t="str">
            <v>00</v>
          </cell>
          <cell r="B725" t="str">
            <v>0</v>
          </cell>
          <cell r="C725" t="str">
            <v>0</v>
          </cell>
          <cell r="D725" t="str">
            <v>1</v>
          </cell>
          <cell r="F725">
            <v>0</v>
          </cell>
          <cell r="G725">
            <v>0</v>
          </cell>
          <cell r="H725">
            <v>0</v>
          </cell>
          <cell r="I725">
            <v>0</v>
          </cell>
          <cell r="J725" t="str">
            <v>-</v>
          </cell>
          <cell r="K725">
            <v>0</v>
          </cell>
          <cell r="L725">
            <v>0</v>
          </cell>
          <cell r="M725">
            <v>0</v>
          </cell>
        </row>
        <row r="726">
          <cell r="A726" t="str">
            <v>00</v>
          </cell>
          <cell r="B726" t="str">
            <v>0</v>
          </cell>
          <cell r="C726" t="str">
            <v>0</v>
          </cell>
          <cell r="D726" t="str">
            <v>1</v>
          </cell>
          <cell r="F726">
            <v>0</v>
          </cell>
          <cell r="G726">
            <v>0</v>
          </cell>
          <cell r="H726">
            <v>45748</v>
          </cell>
          <cell r="I726">
            <v>0</v>
          </cell>
          <cell r="J726" t="str">
            <v>-</v>
          </cell>
          <cell r="K726">
            <v>0</v>
          </cell>
          <cell r="L726">
            <v>0</v>
          </cell>
          <cell r="M726">
            <v>0</v>
          </cell>
        </row>
        <row r="727">
          <cell r="A727" t="str">
            <v>00</v>
          </cell>
          <cell r="B727" t="str">
            <v>0</v>
          </cell>
          <cell r="C727" t="str">
            <v>0</v>
          </cell>
          <cell r="D727" t="str">
            <v>1</v>
          </cell>
          <cell r="F727">
            <v>0</v>
          </cell>
          <cell r="G727">
            <v>0</v>
          </cell>
          <cell r="H727">
            <v>0</v>
          </cell>
          <cell r="I727">
            <v>0</v>
          </cell>
          <cell r="J727" t="str">
            <v>-</v>
          </cell>
          <cell r="K727">
            <v>0</v>
          </cell>
          <cell r="L727">
            <v>0</v>
          </cell>
          <cell r="M727">
            <v>0</v>
          </cell>
        </row>
        <row r="728">
          <cell r="A728" t="str">
            <v>00</v>
          </cell>
          <cell r="B728" t="str">
            <v>0</v>
          </cell>
          <cell r="C728" t="str">
            <v>0</v>
          </cell>
          <cell r="D728" t="str">
            <v>1</v>
          </cell>
          <cell r="F728">
            <v>0</v>
          </cell>
          <cell r="G728">
            <v>0</v>
          </cell>
          <cell r="H728">
            <v>0</v>
          </cell>
          <cell r="I728">
            <v>0</v>
          </cell>
          <cell r="J728" t="str">
            <v>-</v>
          </cell>
          <cell r="K728">
            <v>0</v>
          </cell>
          <cell r="L728">
            <v>0</v>
          </cell>
          <cell r="M728">
            <v>0</v>
          </cell>
        </row>
        <row r="729">
          <cell r="A729" t="str">
            <v>1310000000April</v>
          </cell>
          <cell r="B729" t="str">
            <v>310000000April</v>
          </cell>
          <cell r="C729" t="str">
            <v>0</v>
          </cell>
          <cell r="D729" t="str">
            <v>1310000000</v>
          </cell>
          <cell r="F729">
            <v>45755</v>
          </cell>
          <cell r="G729">
            <v>577</v>
          </cell>
          <cell r="H729" t="str">
            <v>WITHDRAW PAK JOHANES</v>
          </cell>
          <cell r="I729">
            <v>310000000</v>
          </cell>
          <cell r="J729" t="str">
            <v>Modal</v>
          </cell>
          <cell r="K729">
            <v>0</v>
          </cell>
          <cell r="L729">
            <v>25000000</v>
          </cell>
          <cell r="M729">
            <v>0</v>
          </cell>
        </row>
        <row r="730">
          <cell r="A730" t="str">
            <v>1120020002April</v>
          </cell>
          <cell r="B730" t="str">
            <v>120020002April</v>
          </cell>
          <cell r="C730" t="str">
            <v>0</v>
          </cell>
          <cell r="D730" t="str">
            <v>1120020002</v>
          </cell>
          <cell r="F730">
            <v>45755</v>
          </cell>
          <cell r="G730">
            <v>577</v>
          </cell>
          <cell r="H730" t="str">
            <v>WITHDRAW PAK JOHANES</v>
          </cell>
          <cell r="I730">
            <v>120020002</v>
          </cell>
          <cell r="J730" t="str">
            <v>PT BCA No Rek. 029-291-7528</v>
          </cell>
          <cell r="K730">
            <v>0</v>
          </cell>
          <cell r="L730">
            <v>0</v>
          </cell>
          <cell r="M730">
            <v>25000000</v>
          </cell>
        </row>
        <row r="731">
          <cell r="A731" t="str">
            <v>1500000002April</v>
          </cell>
          <cell r="B731" t="str">
            <v>500000002April</v>
          </cell>
          <cell r="C731" t="str">
            <v>0</v>
          </cell>
          <cell r="D731" t="str">
            <v>1500000002</v>
          </cell>
          <cell r="F731">
            <v>45755</v>
          </cell>
          <cell r="G731">
            <v>578</v>
          </cell>
          <cell r="H731" t="str">
            <v>BIAYA OPRASIONAL KRANI AAN P</v>
          </cell>
          <cell r="I731">
            <v>500000002</v>
          </cell>
          <cell r="J731" t="str">
            <v>Biaya TKBM, SPM</v>
          </cell>
          <cell r="K731">
            <v>0</v>
          </cell>
          <cell r="L731">
            <v>365000</v>
          </cell>
          <cell r="M731">
            <v>0</v>
          </cell>
        </row>
        <row r="732">
          <cell r="A732" t="str">
            <v>2120020002April</v>
          </cell>
          <cell r="B732" t="str">
            <v>120020002April</v>
          </cell>
          <cell r="C732" t="str">
            <v>0</v>
          </cell>
          <cell r="D732" t="str">
            <v>1120020002</v>
          </cell>
          <cell r="F732">
            <v>45755</v>
          </cell>
          <cell r="G732">
            <v>578</v>
          </cell>
          <cell r="H732" t="str">
            <v>BIAYA OPRASIONAL KRANI AAN P</v>
          </cell>
          <cell r="I732">
            <v>120020002</v>
          </cell>
          <cell r="J732" t="str">
            <v>PT BCA No Rek. 029-291-7528</v>
          </cell>
          <cell r="K732">
            <v>0</v>
          </cell>
          <cell r="L732">
            <v>0</v>
          </cell>
          <cell r="M732">
            <v>365000</v>
          </cell>
        </row>
        <row r="733">
          <cell r="A733" t="str">
            <v>2500000002April</v>
          </cell>
          <cell r="B733" t="str">
            <v>500000002April</v>
          </cell>
          <cell r="C733" t="str">
            <v>0</v>
          </cell>
          <cell r="D733" t="str">
            <v>1500000002</v>
          </cell>
          <cell r="F733">
            <v>45755</v>
          </cell>
          <cell r="G733">
            <v>579</v>
          </cell>
          <cell r="H733" t="str">
            <v>BIAYA OPRASIONAL KRANI RIZKY</v>
          </cell>
          <cell r="I733">
            <v>500000002</v>
          </cell>
          <cell r="J733" t="str">
            <v>Biaya TKBM, SPM</v>
          </cell>
          <cell r="K733">
            <v>0</v>
          </cell>
          <cell r="L733">
            <v>495000</v>
          </cell>
          <cell r="M733">
            <v>0</v>
          </cell>
        </row>
        <row r="734">
          <cell r="A734" t="str">
            <v>3120020002April</v>
          </cell>
          <cell r="B734" t="str">
            <v>120020002April</v>
          </cell>
          <cell r="C734" t="str">
            <v>0</v>
          </cell>
          <cell r="D734" t="str">
            <v>1120020002</v>
          </cell>
          <cell r="F734">
            <v>45755</v>
          </cell>
          <cell r="G734">
            <v>579</v>
          </cell>
          <cell r="H734" t="str">
            <v>BIAYA OPRASIONAL KRANI RIZKY</v>
          </cell>
          <cell r="I734">
            <v>120020002</v>
          </cell>
          <cell r="J734" t="str">
            <v>PT BCA No Rek. 029-291-7528</v>
          </cell>
          <cell r="K734">
            <v>0</v>
          </cell>
          <cell r="L734">
            <v>0</v>
          </cell>
          <cell r="M734">
            <v>495000</v>
          </cell>
        </row>
        <row r="735">
          <cell r="A735" t="str">
            <v>3500000002April</v>
          </cell>
          <cell r="B735" t="str">
            <v>500000002April</v>
          </cell>
          <cell r="C735" t="str">
            <v>0</v>
          </cell>
          <cell r="D735" t="str">
            <v>1500000002</v>
          </cell>
          <cell r="F735">
            <v>45757</v>
          </cell>
          <cell r="G735">
            <v>580</v>
          </cell>
          <cell r="H735" t="str">
            <v>BIAYA OPRASIONAL MEETING  KOORDINASI BULANAN KARYAWAN GAJ</v>
          </cell>
          <cell r="I735">
            <v>500000002</v>
          </cell>
          <cell r="J735" t="str">
            <v>Biaya TKBM, SPM</v>
          </cell>
          <cell r="K735">
            <v>0</v>
          </cell>
          <cell r="L735">
            <v>700130</v>
          </cell>
          <cell r="M735">
            <v>0</v>
          </cell>
        </row>
        <row r="736">
          <cell r="A736" t="str">
            <v>4120020002April</v>
          </cell>
          <cell r="B736" t="str">
            <v>120020002April</v>
          </cell>
          <cell r="C736" t="str">
            <v>0</v>
          </cell>
          <cell r="D736" t="str">
            <v>1120020002</v>
          </cell>
          <cell r="F736">
            <v>45757</v>
          </cell>
          <cell r="G736">
            <v>580</v>
          </cell>
          <cell r="H736" t="str">
            <v>BIAYA OPRASIONAL MEETING  KOORDINASI BULANAN KARYAWAN GAJ</v>
          </cell>
          <cell r="I736">
            <v>120020002</v>
          </cell>
          <cell r="J736" t="str">
            <v>PT BCA No Rek. 029-291-7528</v>
          </cell>
          <cell r="K736">
            <v>0</v>
          </cell>
          <cell r="L736">
            <v>0</v>
          </cell>
          <cell r="M736">
            <v>700130</v>
          </cell>
        </row>
        <row r="737">
          <cell r="A737" t="str">
            <v>1210011002April</v>
          </cell>
          <cell r="B737" t="str">
            <v>210011002April</v>
          </cell>
          <cell r="C737" t="str">
            <v>0</v>
          </cell>
          <cell r="D737" t="str">
            <v>1210011002</v>
          </cell>
          <cell r="F737">
            <v>45757</v>
          </cell>
          <cell r="G737">
            <v>581</v>
          </cell>
          <cell r="H737" t="str">
            <v>PEMBAYARAN  INVOICE NCS  PER 01-30 SEPTEMBER 2024 NO 000144/09/24</v>
          </cell>
          <cell r="I737">
            <v>210011002</v>
          </cell>
          <cell r="J737" t="str">
            <v>Hutang Sewa</v>
          </cell>
          <cell r="K737">
            <v>0</v>
          </cell>
          <cell r="L737">
            <v>23028000</v>
          </cell>
          <cell r="M737">
            <v>0</v>
          </cell>
        </row>
        <row r="738">
          <cell r="A738" t="str">
            <v>5120020002April</v>
          </cell>
          <cell r="B738" t="str">
            <v>120020002April</v>
          </cell>
          <cell r="C738" t="str">
            <v>0</v>
          </cell>
          <cell r="D738" t="str">
            <v>1120020002</v>
          </cell>
          <cell r="F738">
            <v>45757</v>
          </cell>
          <cell r="G738">
            <v>581</v>
          </cell>
          <cell r="H738" t="str">
            <v>PEMBAYARAN  INVOICE NCS  PER 01-30 SEPTEMBER 2024 NO 000144/09/24</v>
          </cell>
          <cell r="I738">
            <v>120020002</v>
          </cell>
          <cell r="J738" t="str">
            <v>PT BCA No Rek. 029-291-7528</v>
          </cell>
          <cell r="K738">
            <v>0</v>
          </cell>
          <cell r="L738">
            <v>0</v>
          </cell>
          <cell r="M738">
            <v>23028000</v>
          </cell>
        </row>
        <row r="739">
          <cell r="A739" t="str">
            <v>1210010000April</v>
          </cell>
          <cell r="B739" t="str">
            <v>210010000April</v>
          </cell>
          <cell r="C739" t="str">
            <v>0</v>
          </cell>
          <cell r="D739" t="str">
            <v>1210010000</v>
          </cell>
          <cell r="F739">
            <v>45757</v>
          </cell>
          <cell r="G739">
            <v>582</v>
          </cell>
          <cell r="H739" t="str">
            <v>PEMBAYARAN INVOICE CPJ NO 325-329</v>
          </cell>
          <cell r="I739">
            <v>210010000</v>
          </cell>
          <cell r="J739" t="str">
            <v>Hutang Usaha</v>
          </cell>
          <cell r="K739">
            <v>0</v>
          </cell>
          <cell r="L739">
            <v>41491548</v>
          </cell>
          <cell r="M739">
            <v>0</v>
          </cell>
        </row>
        <row r="740">
          <cell r="A740" t="str">
            <v>6120020002April</v>
          </cell>
          <cell r="B740" t="str">
            <v>120020002April</v>
          </cell>
          <cell r="C740" t="str">
            <v>0</v>
          </cell>
          <cell r="D740" t="str">
            <v>1120020002</v>
          </cell>
          <cell r="F740">
            <v>45757</v>
          </cell>
          <cell r="G740">
            <v>582</v>
          </cell>
          <cell r="H740" t="str">
            <v>PEMBAYARAN INVOICE CPJ NO 325-329</v>
          </cell>
          <cell r="I740">
            <v>120020002</v>
          </cell>
          <cell r="J740" t="str">
            <v>PT BCA No Rek. 029-291-7528</v>
          </cell>
          <cell r="K740">
            <v>0</v>
          </cell>
          <cell r="L740">
            <v>0</v>
          </cell>
          <cell r="M740">
            <v>41491548</v>
          </cell>
        </row>
        <row r="741">
          <cell r="A741" t="str">
            <v>7120020002April</v>
          </cell>
          <cell r="B741" t="str">
            <v>120020002April</v>
          </cell>
          <cell r="C741" t="str">
            <v>0</v>
          </cell>
          <cell r="D741" t="str">
            <v>1120020002</v>
          </cell>
          <cell r="F741">
            <v>45757</v>
          </cell>
          <cell r="G741">
            <v>0</v>
          </cell>
          <cell r="H741" t="str">
            <v>PEMBAYARAN INVOICE DARI HAIER 193,209,210,212</v>
          </cell>
          <cell r="I741">
            <v>120020002</v>
          </cell>
          <cell r="J741" t="str">
            <v>PT BCA No Rek. 029-291-7528</v>
          </cell>
          <cell r="K741">
            <v>0</v>
          </cell>
          <cell r="L741">
            <v>46218077</v>
          </cell>
          <cell r="M741">
            <v>0</v>
          </cell>
        </row>
        <row r="742">
          <cell r="A742" t="str">
            <v>1130010000April</v>
          </cell>
          <cell r="B742" t="str">
            <v>130010000April</v>
          </cell>
          <cell r="C742" t="str">
            <v>0</v>
          </cell>
          <cell r="D742" t="str">
            <v>1130010000</v>
          </cell>
          <cell r="F742">
            <v>45757</v>
          </cell>
          <cell r="G742">
            <v>0</v>
          </cell>
          <cell r="H742" t="str">
            <v>PEMBAYARAN INVOICE DARI HAIER 193,209,210,212</v>
          </cell>
          <cell r="I742">
            <v>130010000</v>
          </cell>
          <cell r="J742" t="str">
            <v>Piutang Usaha</v>
          </cell>
          <cell r="K742">
            <v>0</v>
          </cell>
          <cell r="L742">
            <v>0</v>
          </cell>
          <cell r="M742">
            <v>46218077</v>
          </cell>
        </row>
        <row r="743">
          <cell r="A743" t="str">
            <v>4500000002April</v>
          </cell>
          <cell r="B743" t="str">
            <v>500000002April</v>
          </cell>
          <cell r="C743" t="str">
            <v>0</v>
          </cell>
          <cell r="D743" t="str">
            <v>1500000002</v>
          </cell>
          <cell r="F743">
            <v>45758</v>
          </cell>
          <cell r="G743">
            <v>583</v>
          </cell>
          <cell r="H743" t="str">
            <v>BIAYA OPRASIONAL FINANCE SUPPORRT SHANDY</v>
          </cell>
          <cell r="I743">
            <v>500000002</v>
          </cell>
          <cell r="J743" t="str">
            <v>Biaya TKBM, SPM</v>
          </cell>
          <cell r="K743">
            <v>0</v>
          </cell>
          <cell r="L743">
            <v>458000</v>
          </cell>
          <cell r="M743">
            <v>0</v>
          </cell>
        </row>
        <row r="744">
          <cell r="A744" t="str">
            <v>8120020002April</v>
          </cell>
          <cell r="B744" t="str">
            <v>120020002April</v>
          </cell>
          <cell r="C744" t="str">
            <v>0</v>
          </cell>
          <cell r="D744" t="str">
            <v>1120020002</v>
          </cell>
          <cell r="F744">
            <v>45758</v>
          </cell>
          <cell r="G744">
            <v>583</v>
          </cell>
          <cell r="H744" t="str">
            <v>BIAYA OPRASIONAL FINANCE SUPPORRT SHANDY</v>
          </cell>
          <cell r="I744">
            <v>120020002</v>
          </cell>
          <cell r="J744" t="str">
            <v>PT BCA No Rek. 029-291-7528</v>
          </cell>
          <cell r="K744">
            <v>0</v>
          </cell>
          <cell r="L744">
            <v>0</v>
          </cell>
          <cell r="M744">
            <v>458000</v>
          </cell>
        </row>
        <row r="745">
          <cell r="A745" t="str">
            <v>5500000002April</v>
          </cell>
          <cell r="B745" t="str">
            <v>500000002April</v>
          </cell>
          <cell r="C745" t="str">
            <v>0</v>
          </cell>
          <cell r="D745" t="str">
            <v>1500000002</v>
          </cell>
          <cell r="F745">
            <v>45758</v>
          </cell>
          <cell r="G745">
            <v>584</v>
          </cell>
          <cell r="H745" t="str">
            <v>BIAYA OPRASIONAL MEETING DENGAN YCH</v>
          </cell>
          <cell r="I745">
            <v>500000002</v>
          </cell>
          <cell r="J745" t="str">
            <v>Biaya TKBM, SPM</v>
          </cell>
          <cell r="K745">
            <v>0</v>
          </cell>
          <cell r="L745">
            <v>690040</v>
          </cell>
          <cell r="M745">
            <v>0</v>
          </cell>
        </row>
        <row r="746">
          <cell r="A746" t="str">
            <v>9120020002April</v>
          </cell>
          <cell r="B746" t="str">
            <v>120020002April</v>
          </cell>
          <cell r="C746" t="str">
            <v>0</v>
          </cell>
          <cell r="D746" t="str">
            <v>1120020002</v>
          </cell>
          <cell r="F746">
            <v>45758</v>
          </cell>
          <cell r="G746">
            <v>584</v>
          </cell>
          <cell r="H746" t="str">
            <v>BIAYA OPRASIONAL MEETING DENGAN YCH</v>
          </cell>
          <cell r="I746">
            <v>120020002</v>
          </cell>
          <cell r="J746" t="str">
            <v>PT BCA No Rek. 029-291-7528</v>
          </cell>
          <cell r="K746">
            <v>0</v>
          </cell>
          <cell r="L746">
            <v>0</v>
          </cell>
          <cell r="M746">
            <v>690040</v>
          </cell>
        </row>
        <row r="747">
          <cell r="A747" t="str">
            <v>6500000002April</v>
          </cell>
          <cell r="B747" t="str">
            <v>500000002April</v>
          </cell>
          <cell r="C747" t="str">
            <v>0</v>
          </cell>
          <cell r="D747" t="str">
            <v>1500000002</v>
          </cell>
          <cell r="F747">
            <v>45761</v>
          </cell>
          <cell r="G747">
            <v>585</v>
          </cell>
          <cell r="H747" t="str">
            <v>BIAYA OPRASIONAL KRANI AAN P</v>
          </cell>
          <cell r="I747">
            <v>500000002</v>
          </cell>
          <cell r="J747" t="str">
            <v>Biaya TKBM, SPM</v>
          </cell>
          <cell r="K747">
            <v>0</v>
          </cell>
          <cell r="L747">
            <v>640000</v>
          </cell>
          <cell r="M747">
            <v>0</v>
          </cell>
        </row>
        <row r="748">
          <cell r="A748" t="str">
            <v>10120020002April</v>
          </cell>
          <cell r="B748" t="str">
            <v>120020002April</v>
          </cell>
          <cell r="C748" t="str">
            <v>0</v>
          </cell>
          <cell r="D748" t="str">
            <v>1120020002</v>
          </cell>
          <cell r="F748">
            <v>45761</v>
          </cell>
          <cell r="G748">
            <v>585</v>
          </cell>
          <cell r="H748" t="str">
            <v>BIAYA OPRASIONAL KRANI AAN P</v>
          </cell>
          <cell r="I748">
            <v>120020002</v>
          </cell>
          <cell r="J748" t="str">
            <v>PT BCA No Rek. 029-291-7528</v>
          </cell>
          <cell r="K748">
            <v>0</v>
          </cell>
          <cell r="L748">
            <v>0</v>
          </cell>
          <cell r="M748">
            <v>640000</v>
          </cell>
        </row>
        <row r="749">
          <cell r="A749" t="str">
            <v>7500000002April</v>
          </cell>
          <cell r="B749" t="str">
            <v>500000002April</v>
          </cell>
          <cell r="C749" t="str">
            <v>0</v>
          </cell>
          <cell r="D749" t="str">
            <v>1500000002</v>
          </cell>
          <cell r="F749">
            <v>45761</v>
          </cell>
          <cell r="G749">
            <v>586</v>
          </cell>
          <cell r="H749" t="str">
            <v>BIAYA OPRASIONAL KRANI RIZKY</v>
          </cell>
          <cell r="I749">
            <v>500000002</v>
          </cell>
          <cell r="J749" t="str">
            <v>Biaya TKBM, SPM</v>
          </cell>
          <cell r="K749">
            <v>0</v>
          </cell>
          <cell r="L749">
            <v>810000</v>
          </cell>
          <cell r="M749">
            <v>0</v>
          </cell>
        </row>
        <row r="750">
          <cell r="A750" t="str">
            <v>11120020002April</v>
          </cell>
          <cell r="B750" t="str">
            <v>120020002April</v>
          </cell>
          <cell r="C750" t="str">
            <v>0</v>
          </cell>
          <cell r="D750" t="str">
            <v>1120020002</v>
          </cell>
          <cell r="F750">
            <v>45761</v>
          </cell>
          <cell r="G750">
            <v>586</v>
          </cell>
          <cell r="H750" t="str">
            <v>BIAYA OPRASIONAL KRANI RIZKY</v>
          </cell>
          <cell r="I750">
            <v>120020002</v>
          </cell>
          <cell r="J750" t="str">
            <v>PT BCA No Rek. 029-291-7528</v>
          </cell>
          <cell r="K750">
            <v>0</v>
          </cell>
          <cell r="L750">
            <v>0</v>
          </cell>
          <cell r="M750">
            <v>810000</v>
          </cell>
        </row>
        <row r="751">
          <cell r="A751" t="str">
            <v>1600000022April</v>
          </cell>
          <cell r="B751" t="str">
            <v>600000022April</v>
          </cell>
          <cell r="C751" t="str">
            <v>0</v>
          </cell>
          <cell r="D751" t="str">
            <v>1600000022</v>
          </cell>
          <cell r="F751">
            <v>45761</v>
          </cell>
          <cell r="G751">
            <v>587</v>
          </cell>
          <cell r="H751" t="str">
            <v>BIAYA SERVICE MOTOR OPRASIONAL KRANI</v>
          </cell>
          <cell r="I751">
            <v>600000022</v>
          </cell>
          <cell r="J751" t="str">
            <v>Biaya Pemeliharaan Kendaraan</v>
          </cell>
          <cell r="K751">
            <v>0</v>
          </cell>
          <cell r="L751">
            <v>2045000</v>
          </cell>
          <cell r="M751">
            <v>0</v>
          </cell>
        </row>
        <row r="752">
          <cell r="A752" t="str">
            <v>12120020002April</v>
          </cell>
          <cell r="B752" t="str">
            <v>120020002April</v>
          </cell>
          <cell r="C752" t="str">
            <v>0</v>
          </cell>
          <cell r="D752" t="str">
            <v>1120020002</v>
          </cell>
          <cell r="F752">
            <v>45761</v>
          </cell>
          <cell r="G752">
            <v>587</v>
          </cell>
          <cell r="H752" t="str">
            <v>BIAYA SERVICE MOTOR OPRASIONAL KRANI</v>
          </cell>
          <cell r="I752">
            <v>120020002</v>
          </cell>
          <cell r="J752" t="str">
            <v>PT BCA No Rek. 029-291-7528</v>
          </cell>
          <cell r="K752">
            <v>0</v>
          </cell>
          <cell r="L752">
            <v>0</v>
          </cell>
          <cell r="M752">
            <v>2045000</v>
          </cell>
        </row>
        <row r="753">
          <cell r="A753" t="str">
            <v>1600000003April</v>
          </cell>
          <cell r="B753" t="str">
            <v>600000003April</v>
          </cell>
          <cell r="C753" t="str">
            <v>0</v>
          </cell>
          <cell r="D753" t="str">
            <v>1600000003</v>
          </cell>
          <cell r="F753">
            <v>45761</v>
          </cell>
          <cell r="G753">
            <v>589</v>
          </cell>
          <cell r="H753" t="str">
            <v>PERJALANAN DINAS KE SURABAYA MEETING DENGAN HATSON ( COSDOCK)</v>
          </cell>
          <cell r="I753">
            <v>600000003</v>
          </cell>
          <cell r="J753" t="str">
            <v>Biaya Transport dan Perjalanan Dinas</v>
          </cell>
          <cell r="K753">
            <v>0</v>
          </cell>
          <cell r="L753">
            <v>2433571</v>
          </cell>
          <cell r="M753">
            <v>0</v>
          </cell>
        </row>
        <row r="754">
          <cell r="A754" t="str">
            <v>13120020002April</v>
          </cell>
          <cell r="B754" t="str">
            <v>120020002April</v>
          </cell>
          <cell r="C754" t="str">
            <v>0</v>
          </cell>
          <cell r="D754" t="str">
            <v>1120020002</v>
          </cell>
          <cell r="F754">
            <v>45761</v>
          </cell>
          <cell r="G754">
            <v>589</v>
          </cell>
          <cell r="H754" t="str">
            <v>PERJALANAN DINAS KE SURABAYA MEETING DENGAN HATSON ( COSDOCK)</v>
          </cell>
          <cell r="I754">
            <v>120020002</v>
          </cell>
          <cell r="J754" t="str">
            <v>PT BCA No Rek. 029-291-7528</v>
          </cell>
          <cell r="K754">
            <v>0</v>
          </cell>
          <cell r="L754">
            <v>0</v>
          </cell>
          <cell r="M754">
            <v>2433571</v>
          </cell>
        </row>
        <row r="755">
          <cell r="A755" t="str">
            <v>1210012002April</v>
          </cell>
          <cell r="B755" t="str">
            <v>210012002April</v>
          </cell>
          <cell r="C755" t="str">
            <v>0</v>
          </cell>
          <cell r="D755" t="str">
            <v>1210012002</v>
          </cell>
          <cell r="F755">
            <v>45761</v>
          </cell>
          <cell r="G755">
            <v>588</v>
          </cell>
          <cell r="H755" t="str">
            <v>PEMBAYARAN BILLING PPH 21 GAJ</v>
          </cell>
          <cell r="I755">
            <v>210012002</v>
          </cell>
          <cell r="J755" t="str">
            <v>Hutang Pajak</v>
          </cell>
          <cell r="K755">
            <v>0</v>
          </cell>
          <cell r="L755">
            <v>14000</v>
          </cell>
          <cell r="M755">
            <v>0</v>
          </cell>
        </row>
        <row r="756">
          <cell r="A756" t="str">
            <v>14120020002April</v>
          </cell>
          <cell r="B756" t="str">
            <v>120020002April</v>
          </cell>
          <cell r="C756" t="str">
            <v>0</v>
          </cell>
          <cell r="D756" t="str">
            <v>1120020002</v>
          </cell>
          <cell r="F756">
            <v>45761</v>
          </cell>
          <cell r="G756">
            <v>588</v>
          </cell>
          <cell r="H756" t="str">
            <v>PEMBAYARAN BILLING PPH 21 GAJ</v>
          </cell>
          <cell r="I756">
            <v>120020002</v>
          </cell>
          <cell r="J756" t="str">
            <v>PT BCA No Rek. 029-291-7528</v>
          </cell>
          <cell r="K756">
            <v>0</v>
          </cell>
          <cell r="L756">
            <v>0</v>
          </cell>
          <cell r="M756">
            <v>14000</v>
          </cell>
        </row>
        <row r="757">
          <cell r="A757" t="str">
            <v>15120020002April</v>
          </cell>
          <cell r="B757" t="str">
            <v>120020002April</v>
          </cell>
          <cell r="C757" t="str">
            <v>0</v>
          </cell>
          <cell r="D757" t="str">
            <v>1120020002</v>
          </cell>
          <cell r="F757">
            <v>45762</v>
          </cell>
          <cell r="G757">
            <v>0</v>
          </cell>
          <cell r="H757" t="str">
            <v>PEMBAYARAN KASBON EX GUDANG HARTONO ADDITIONAL PROJECT OUTBOUND HARTONO YCH CN5</v>
          </cell>
          <cell r="I757">
            <v>120020002</v>
          </cell>
          <cell r="J757" t="str">
            <v>PT BCA No Rek. 029-291-7528</v>
          </cell>
          <cell r="K757">
            <v>0</v>
          </cell>
          <cell r="L757">
            <v>18000000</v>
          </cell>
          <cell r="M757">
            <v>0</v>
          </cell>
        </row>
        <row r="758">
          <cell r="A758" t="str">
            <v>1130050000April</v>
          </cell>
          <cell r="B758" t="str">
            <v>130050000April</v>
          </cell>
          <cell r="C758" t="str">
            <v>0</v>
          </cell>
          <cell r="D758" t="str">
            <v>1130050000</v>
          </cell>
          <cell r="F758">
            <v>45762</v>
          </cell>
          <cell r="G758">
            <v>0</v>
          </cell>
          <cell r="H758" t="str">
            <v>PEMBAYARAN KASBON EX GUDANG HARTONO ADDITIONAL PROJECT OUTBOUND HARTONO YCH CN5</v>
          </cell>
          <cell r="I758">
            <v>130050000</v>
          </cell>
          <cell r="J758" t="str">
            <v>Piutang Lainnya</v>
          </cell>
          <cell r="K758">
            <v>0</v>
          </cell>
          <cell r="L758">
            <v>0</v>
          </cell>
          <cell r="M758">
            <v>18000000</v>
          </cell>
        </row>
        <row r="759">
          <cell r="A759" t="str">
            <v>8500000002April</v>
          </cell>
          <cell r="B759" t="str">
            <v>500000002April</v>
          </cell>
          <cell r="C759" t="str">
            <v>0</v>
          </cell>
          <cell r="D759" t="str">
            <v>1500000002</v>
          </cell>
          <cell r="F759">
            <v>45764</v>
          </cell>
          <cell r="G759">
            <v>590</v>
          </cell>
          <cell r="H759" t="str">
            <v>BIAYA OPRASIONAL FINANCE SUPPORRT SHANDY</v>
          </cell>
          <cell r="I759">
            <v>500000002</v>
          </cell>
          <cell r="J759" t="str">
            <v>Biaya TKBM, SPM</v>
          </cell>
          <cell r="K759">
            <v>0</v>
          </cell>
          <cell r="L759">
            <v>280000</v>
          </cell>
          <cell r="M759">
            <v>0</v>
          </cell>
        </row>
        <row r="760">
          <cell r="A760" t="str">
            <v>16120020002April</v>
          </cell>
          <cell r="B760" t="str">
            <v>120020002April</v>
          </cell>
          <cell r="C760" t="str">
            <v>0</v>
          </cell>
          <cell r="D760" t="str">
            <v>1120020002</v>
          </cell>
          <cell r="F760">
            <v>45764</v>
          </cell>
          <cell r="G760">
            <v>590</v>
          </cell>
          <cell r="H760" t="str">
            <v>BIAYA OPRASIONAL FINANCE SUPPORRT SHANDY</v>
          </cell>
          <cell r="I760">
            <v>120020002</v>
          </cell>
          <cell r="J760" t="str">
            <v>PT BCA No Rek. 029-291-7528</v>
          </cell>
          <cell r="K760">
            <v>0</v>
          </cell>
          <cell r="L760">
            <v>0</v>
          </cell>
          <cell r="M760">
            <v>280000</v>
          </cell>
        </row>
        <row r="761">
          <cell r="A761" t="str">
            <v>2600000003April</v>
          </cell>
          <cell r="B761" t="str">
            <v>600000003April</v>
          </cell>
          <cell r="C761" t="str">
            <v>0</v>
          </cell>
          <cell r="D761" t="str">
            <v>1600000003</v>
          </cell>
          <cell r="F761">
            <v>45764</v>
          </cell>
          <cell r="G761">
            <v>591</v>
          </cell>
          <cell r="H761" t="str">
            <v>KEKURANAGAN PERJALANAN DINAS KE SURABAYA MEETING DENGAN HATSON ( COSDOCK)</v>
          </cell>
          <cell r="I761">
            <v>600000003</v>
          </cell>
          <cell r="J761" t="str">
            <v>Biaya Transport dan Perjalanan Dinas</v>
          </cell>
          <cell r="K761">
            <v>0</v>
          </cell>
          <cell r="L761">
            <v>379000</v>
          </cell>
          <cell r="M761">
            <v>0</v>
          </cell>
        </row>
        <row r="762">
          <cell r="A762" t="str">
            <v>17120020002April</v>
          </cell>
          <cell r="B762" t="str">
            <v>120020002April</v>
          </cell>
          <cell r="C762" t="str">
            <v>0</v>
          </cell>
          <cell r="D762" t="str">
            <v>1120020002</v>
          </cell>
          <cell r="F762">
            <v>45764</v>
          </cell>
          <cell r="G762">
            <v>591</v>
          </cell>
          <cell r="H762" t="str">
            <v>KEKURANAGAN PERJALANAN DINAS KE SURABAYA MEETING DENGAN HATSON ( COSDOCK)</v>
          </cell>
          <cell r="I762">
            <v>120020002</v>
          </cell>
          <cell r="J762" t="str">
            <v>PT BCA No Rek. 029-291-7528</v>
          </cell>
          <cell r="K762">
            <v>0</v>
          </cell>
          <cell r="L762">
            <v>0</v>
          </cell>
          <cell r="M762">
            <v>379000</v>
          </cell>
        </row>
        <row r="763">
          <cell r="A763" t="str">
            <v>9500000002April</v>
          </cell>
          <cell r="B763" t="str">
            <v>500000002April</v>
          </cell>
          <cell r="C763" t="str">
            <v>0</v>
          </cell>
          <cell r="D763" t="str">
            <v>1500000002</v>
          </cell>
          <cell r="F763">
            <v>45768</v>
          </cell>
          <cell r="G763">
            <v>592</v>
          </cell>
          <cell r="H763" t="str">
            <v>BIAYA OPRASIONAL KRANI AAN P</v>
          </cell>
          <cell r="I763">
            <v>500000002</v>
          </cell>
          <cell r="J763" t="str">
            <v>Biaya TKBM, SPM</v>
          </cell>
          <cell r="K763">
            <v>0</v>
          </cell>
          <cell r="L763">
            <v>530000</v>
          </cell>
          <cell r="M763">
            <v>0</v>
          </cell>
        </row>
        <row r="764">
          <cell r="A764" t="str">
            <v>18120020002April</v>
          </cell>
          <cell r="B764" t="str">
            <v>120020002April</v>
          </cell>
          <cell r="C764" t="str">
            <v>0</v>
          </cell>
          <cell r="D764" t="str">
            <v>1120020002</v>
          </cell>
          <cell r="F764">
            <v>45768</v>
          </cell>
          <cell r="G764">
            <v>592</v>
          </cell>
          <cell r="H764" t="str">
            <v>BIAYA OPRASIONAL KRANI AAN P</v>
          </cell>
          <cell r="I764">
            <v>120020002</v>
          </cell>
          <cell r="J764" t="str">
            <v>PT BCA No Rek. 029-291-7528</v>
          </cell>
          <cell r="K764">
            <v>0</v>
          </cell>
          <cell r="L764">
            <v>0</v>
          </cell>
          <cell r="M764">
            <v>530000</v>
          </cell>
        </row>
        <row r="765">
          <cell r="A765" t="str">
            <v>10500000002April</v>
          </cell>
          <cell r="B765" t="str">
            <v>500000002April</v>
          </cell>
          <cell r="C765" t="str">
            <v>0</v>
          </cell>
          <cell r="D765" t="str">
            <v>1500000002</v>
          </cell>
          <cell r="F765">
            <v>45768</v>
          </cell>
          <cell r="G765">
            <v>593</v>
          </cell>
          <cell r="H765" t="str">
            <v>BIAYA OPRASIONAL KRANI RIZKY</v>
          </cell>
          <cell r="I765">
            <v>500000002</v>
          </cell>
          <cell r="J765" t="str">
            <v>Biaya TKBM, SPM</v>
          </cell>
          <cell r="K765">
            <v>0</v>
          </cell>
          <cell r="L765">
            <v>450000</v>
          </cell>
          <cell r="M765">
            <v>0</v>
          </cell>
        </row>
        <row r="766">
          <cell r="A766" t="str">
            <v>19120020002April</v>
          </cell>
          <cell r="B766" t="str">
            <v>120020002April</v>
          </cell>
          <cell r="C766" t="str">
            <v>0</v>
          </cell>
          <cell r="D766" t="str">
            <v>1120020002</v>
          </cell>
          <cell r="F766">
            <v>45768</v>
          </cell>
          <cell r="G766">
            <v>593</v>
          </cell>
          <cell r="H766" t="str">
            <v>BIAYA OPRASIONAL KRANI RIZKY</v>
          </cell>
          <cell r="I766">
            <v>120020002</v>
          </cell>
          <cell r="J766" t="str">
            <v>PT BCA No Rek. 029-291-7528</v>
          </cell>
          <cell r="K766">
            <v>0</v>
          </cell>
          <cell r="L766">
            <v>0</v>
          </cell>
          <cell r="M766">
            <v>450000</v>
          </cell>
        </row>
        <row r="767">
          <cell r="A767" t="str">
            <v>1600000004April</v>
          </cell>
          <cell r="B767" t="str">
            <v>600000004April</v>
          </cell>
          <cell r="C767" t="str">
            <v>0</v>
          </cell>
          <cell r="D767" t="str">
            <v>1600000004</v>
          </cell>
          <cell r="F767">
            <v>45768</v>
          </cell>
          <cell r="G767">
            <v>594</v>
          </cell>
          <cell r="H767" t="str">
            <v>biaya sewa kos untuk krani april 25</v>
          </cell>
          <cell r="I767">
            <v>600000004</v>
          </cell>
          <cell r="J767" t="str">
            <v>Biaya Sewa</v>
          </cell>
          <cell r="K767">
            <v>0</v>
          </cell>
          <cell r="L767">
            <v>700000</v>
          </cell>
          <cell r="M767">
            <v>0</v>
          </cell>
        </row>
        <row r="768">
          <cell r="A768" t="str">
            <v>20120020002April</v>
          </cell>
          <cell r="B768" t="str">
            <v>120020002April</v>
          </cell>
          <cell r="C768" t="str">
            <v>0</v>
          </cell>
          <cell r="D768" t="str">
            <v>1120020002</v>
          </cell>
          <cell r="F768">
            <v>45768</v>
          </cell>
          <cell r="G768">
            <v>594</v>
          </cell>
          <cell r="H768" t="str">
            <v>biaya sewa kos untuk krani april 25</v>
          </cell>
          <cell r="I768">
            <v>120020002</v>
          </cell>
          <cell r="J768" t="str">
            <v>PT BCA No Rek. 029-291-7528</v>
          </cell>
          <cell r="K768">
            <v>0</v>
          </cell>
          <cell r="L768">
            <v>0</v>
          </cell>
          <cell r="M768">
            <v>700000</v>
          </cell>
        </row>
        <row r="769">
          <cell r="A769" t="str">
            <v>11500000002April</v>
          </cell>
          <cell r="B769" t="str">
            <v>500000002April</v>
          </cell>
          <cell r="C769" t="str">
            <v>0</v>
          </cell>
          <cell r="D769" t="str">
            <v>1500000002</v>
          </cell>
          <cell r="F769">
            <v>45768</v>
          </cell>
          <cell r="G769">
            <v>596</v>
          </cell>
          <cell r="H769" t="str">
            <v>BIAYA OPRASIONAL FINANCE SUPPORRT SHANDY</v>
          </cell>
          <cell r="I769">
            <v>500000002</v>
          </cell>
          <cell r="J769" t="str">
            <v>Biaya TKBM, SPM</v>
          </cell>
          <cell r="K769">
            <v>0</v>
          </cell>
          <cell r="L769">
            <v>500000</v>
          </cell>
          <cell r="M769">
            <v>0</v>
          </cell>
        </row>
        <row r="770">
          <cell r="A770" t="str">
            <v>21120020002April</v>
          </cell>
          <cell r="B770" t="str">
            <v>120020002April</v>
          </cell>
          <cell r="C770" t="str">
            <v>0</v>
          </cell>
          <cell r="D770" t="str">
            <v>1120020002</v>
          </cell>
          <cell r="F770">
            <v>45768</v>
          </cell>
          <cell r="G770">
            <v>496</v>
          </cell>
          <cell r="H770" t="str">
            <v>BIAYA OPRASIONAL FINANCE SUPPORRT SHANDY</v>
          </cell>
          <cell r="I770">
            <v>120020002</v>
          </cell>
          <cell r="J770" t="str">
            <v>PT BCA No Rek. 029-291-7528</v>
          </cell>
          <cell r="K770">
            <v>0</v>
          </cell>
          <cell r="L770">
            <v>0</v>
          </cell>
          <cell r="M770">
            <v>500000</v>
          </cell>
        </row>
        <row r="771">
          <cell r="A771" t="str">
            <v>2210010000April</v>
          </cell>
          <cell r="B771" t="str">
            <v>210010000April</v>
          </cell>
          <cell r="C771" t="str">
            <v>0</v>
          </cell>
          <cell r="D771" t="str">
            <v>1210010000</v>
          </cell>
          <cell r="F771">
            <v>45768</v>
          </cell>
          <cell r="G771">
            <v>595</v>
          </cell>
          <cell r="H771" t="str">
            <v>PEMBAYARAN INVOICE KE CPJ NO 330,331,334,335,337</v>
          </cell>
          <cell r="I771">
            <v>210010000</v>
          </cell>
          <cell r="J771" t="str">
            <v>Hutang Usaha</v>
          </cell>
          <cell r="K771">
            <v>0</v>
          </cell>
          <cell r="L771">
            <v>43866501</v>
          </cell>
          <cell r="M771">
            <v>0</v>
          </cell>
        </row>
        <row r="772">
          <cell r="A772" t="str">
            <v>22120020002April</v>
          </cell>
          <cell r="B772" t="str">
            <v>120020002April</v>
          </cell>
          <cell r="C772" t="str">
            <v>0</v>
          </cell>
          <cell r="D772" t="str">
            <v>1120020002</v>
          </cell>
          <cell r="F772">
            <v>45768</v>
          </cell>
          <cell r="G772">
            <v>595</v>
          </cell>
          <cell r="H772" t="str">
            <v>PEMBAYARAN INVOICE KE CPJ NO 330,331,334,335,337</v>
          </cell>
          <cell r="I772">
            <v>120020002</v>
          </cell>
          <cell r="J772" t="str">
            <v>PT BCA No Rek. 029-291-7528</v>
          </cell>
          <cell r="K772">
            <v>0</v>
          </cell>
          <cell r="L772">
            <v>0</v>
          </cell>
          <cell r="M772">
            <v>43866501</v>
          </cell>
        </row>
        <row r="773">
          <cell r="A773" t="str">
            <v>3210010000April</v>
          </cell>
          <cell r="B773" t="str">
            <v>210010000April</v>
          </cell>
          <cell r="C773" t="str">
            <v>0</v>
          </cell>
          <cell r="D773" t="str">
            <v>1210010000</v>
          </cell>
          <cell r="F773">
            <v>45773</v>
          </cell>
          <cell r="G773">
            <v>597</v>
          </cell>
          <cell r="H773" t="str">
            <v>PEMBAYARAN INVOICE KE CPJ NO 342-343</v>
          </cell>
          <cell r="I773">
            <v>210010000</v>
          </cell>
          <cell r="J773" t="str">
            <v>Hutang Usaha</v>
          </cell>
          <cell r="K773">
            <v>0</v>
          </cell>
          <cell r="L773">
            <v>29200000</v>
          </cell>
          <cell r="M773">
            <v>0</v>
          </cell>
        </row>
        <row r="774">
          <cell r="A774" t="str">
            <v>23120020002April</v>
          </cell>
          <cell r="B774" t="str">
            <v>120020002April</v>
          </cell>
          <cell r="C774" t="str">
            <v>0</v>
          </cell>
          <cell r="D774" t="str">
            <v>1120020002</v>
          </cell>
          <cell r="F774">
            <v>45773</v>
          </cell>
          <cell r="G774">
            <v>597</v>
          </cell>
          <cell r="H774" t="str">
            <v>PEMBAYARAN INVOICE KE CPJ NO 342-343</v>
          </cell>
          <cell r="I774">
            <v>120020002</v>
          </cell>
          <cell r="J774" t="str">
            <v>PT BCA No Rek. 029-291-7528</v>
          </cell>
          <cell r="K774">
            <v>0</v>
          </cell>
          <cell r="L774">
            <v>0</v>
          </cell>
          <cell r="M774">
            <v>29200000</v>
          </cell>
        </row>
        <row r="775">
          <cell r="A775" t="str">
            <v>12500000002April</v>
          </cell>
          <cell r="B775" t="str">
            <v>500000002April</v>
          </cell>
          <cell r="C775" t="str">
            <v>0</v>
          </cell>
          <cell r="D775" t="str">
            <v>1500000002</v>
          </cell>
          <cell r="F775">
            <v>45773</v>
          </cell>
          <cell r="G775">
            <v>598</v>
          </cell>
          <cell r="H775" t="str">
            <v>BIAYA OPRASIONAL MAENCARI GUDANG DI CIKARANG</v>
          </cell>
          <cell r="I775">
            <v>500000002</v>
          </cell>
          <cell r="J775" t="str">
            <v>Biaya TKBM, SPM</v>
          </cell>
          <cell r="K775">
            <v>0</v>
          </cell>
          <cell r="L775">
            <v>457000</v>
          </cell>
          <cell r="M775">
            <v>0</v>
          </cell>
        </row>
        <row r="776">
          <cell r="A776" t="str">
            <v>24120020002April</v>
          </cell>
          <cell r="B776" t="str">
            <v>120020002April</v>
          </cell>
          <cell r="C776" t="str">
            <v>0</v>
          </cell>
          <cell r="D776" t="str">
            <v>1120020002</v>
          </cell>
          <cell r="F776">
            <v>45773</v>
          </cell>
          <cell r="G776">
            <v>598</v>
          </cell>
          <cell r="H776" t="str">
            <v>BIAYA OPRASIONAL MAENCARI GUDANG DI CIKARANG</v>
          </cell>
          <cell r="I776">
            <v>120020002</v>
          </cell>
          <cell r="J776" t="str">
            <v>PT BCA No Rek. 029-291-7528</v>
          </cell>
          <cell r="K776">
            <v>0</v>
          </cell>
          <cell r="L776">
            <v>0</v>
          </cell>
          <cell r="M776">
            <v>457000</v>
          </cell>
        </row>
        <row r="777">
          <cell r="A777" t="str">
            <v>13500000002April</v>
          </cell>
          <cell r="B777" t="str">
            <v>500000002April</v>
          </cell>
          <cell r="C777" t="str">
            <v>0</v>
          </cell>
          <cell r="D777" t="str">
            <v>1500000002</v>
          </cell>
          <cell r="F777">
            <v>45775</v>
          </cell>
          <cell r="G777">
            <v>599</v>
          </cell>
          <cell r="H777" t="str">
            <v>BIAYA OPRSIONAL KRANI AAN</v>
          </cell>
          <cell r="I777">
            <v>500000002</v>
          </cell>
          <cell r="J777" t="str">
            <v>Biaya TKBM, SPM</v>
          </cell>
          <cell r="K777">
            <v>0</v>
          </cell>
          <cell r="L777">
            <v>530000</v>
          </cell>
          <cell r="M777">
            <v>0</v>
          </cell>
        </row>
        <row r="778">
          <cell r="A778" t="str">
            <v>25120020002April</v>
          </cell>
          <cell r="B778" t="str">
            <v>120020002April</v>
          </cell>
          <cell r="C778" t="str">
            <v>0</v>
          </cell>
          <cell r="D778" t="str">
            <v>1120020002</v>
          </cell>
          <cell r="F778">
            <v>45775</v>
          </cell>
          <cell r="G778">
            <v>599</v>
          </cell>
          <cell r="H778" t="str">
            <v>BIAYA OPRSIONAL KRANI AAN</v>
          </cell>
          <cell r="I778">
            <v>120020002</v>
          </cell>
          <cell r="J778" t="str">
            <v>PT BCA No Rek. 029-291-7528</v>
          </cell>
          <cell r="K778">
            <v>0</v>
          </cell>
          <cell r="L778">
            <v>0</v>
          </cell>
          <cell r="M778">
            <v>530000</v>
          </cell>
        </row>
        <row r="779">
          <cell r="A779" t="str">
            <v>26120020002April</v>
          </cell>
          <cell r="B779" t="str">
            <v>120020002April</v>
          </cell>
          <cell r="C779" t="str">
            <v>0</v>
          </cell>
          <cell r="D779" t="str">
            <v>1120020002</v>
          </cell>
          <cell r="F779">
            <v>45775</v>
          </cell>
          <cell r="G779">
            <v>0</v>
          </cell>
          <cell r="H779" t="str">
            <v>PEMBAYARAN INVOICE DARI HAIER 218 DAN 219</v>
          </cell>
          <cell r="I779">
            <v>120020002</v>
          </cell>
          <cell r="J779" t="str">
            <v>PT BCA No Rek. 029-291-7528</v>
          </cell>
          <cell r="K779">
            <v>0</v>
          </cell>
          <cell r="L779">
            <v>20473273</v>
          </cell>
          <cell r="M779">
            <v>0</v>
          </cell>
        </row>
        <row r="780">
          <cell r="A780" t="str">
            <v>2130010000April</v>
          </cell>
          <cell r="B780" t="str">
            <v>130010000April</v>
          </cell>
          <cell r="C780" t="str">
            <v>0</v>
          </cell>
          <cell r="D780" t="str">
            <v>1130010000</v>
          </cell>
          <cell r="F780">
            <v>45775</v>
          </cell>
          <cell r="G780">
            <v>0</v>
          </cell>
          <cell r="H780" t="str">
            <v>PEMBAYARAN INVOICE DARI HAIER 218 DAN 219</v>
          </cell>
          <cell r="I780">
            <v>130010000</v>
          </cell>
          <cell r="J780" t="str">
            <v>Piutang Usaha</v>
          </cell>
          <cell r="K780">
            <v>0</v>
          </cell>
          <cell r="L780">
            <v>0</v>
          </cell>
          <cell r="M780">
            <v>20473273</v>
          </cell>
        </row>
        <row r="781">
          <cell r="A781" t="str">
            <v>14500000002April</v>
          </cell>
          <cell r="B781" t="str">
            <v>500000002April</v>
          </cell>
          <cell r="C781" t="str">
            <v>0</v>
          </cell>
          <cell r="D781" t="str">
            <v>1500000002</v>
          </cell>
          <cell r="F781">
            <v>45775</v>
          </cell>
          <cell r="G781">
            <v>600</v>
          </cell>
          <cell r="H781" t="str">
            <v>BIAYA OPRASIONAL KRANI RIZKY</v>
          </cell>
          <cell r="I781">
            <v>500000002</v>
          </cell>
          <cell r="J781" t="str">
            <v>Biaya TKBM, SPM</v>
          </cell>
          <cell r="K781">
            <v>0</v>
          </cell>
          <cell r="L781">
            <v>545000</v>
          </cell>
          <cell r="M781">
            <v>0</v>
          </cell>
        </row>
        <row r="782">
          <cell r="A782" t="str">
            <v>27120020002April</v>
          </cell>
          <cell r="B782" t="str">
            <v>120020002April</v>
          </cell>
          <cell r="C782" t="str">
            <v>0</v>
          </cell>
          <cell r="D782" t="str">
            <v>1120020002</v>
          </cell>
          <cell r="F782">
            <v>45775</v>
          </cell>
          <cell r="G782">
            <v>600</v>
          </cell>
          <cell r="H782" t="str">
            <v>BIAYA OPRASIONAL KRANI RIZKY</v>
          </cell>
          <cell r="I782">
            <v>120020002</v>
          </cell>
          <cell r="J782" t="str">
            <v>PT BCA No Rek. 029-291-7528</v>
          </cell>
          <cell r="K782">
            <v>0</v>
          </cell>
          <cell r="L782">
            <v>0</v>
          </cell>
          <cell r="M782">
            <v>545000</v>
          </cell>
        </row>
        <row r="783">
          <cell r="A783" t="str">
            <v>4210010000April</v>
          </cell>
          <cell r="B783" t="str">
            <v>210010000April</v>
          </cell>
          <cell r="C783" t="str">
            <v>0</v>
          </cell>
          <cell r="D783" t="str">
            <v>1210010000</v>
          </cell>
          <cell r="F783">
            <v>45775</v>
          </cell>
          <cell r="G783">
            <v>601</v>
          </cell>
          <cell r="H783" t="str">
            <v>PEMBAYARAN INVOICE KE CPJ NO 344</v>
          </cell>
          <cell r="I783">
            <v>210010000</v>
          </cell>
          <cell r="J783" t="str">
            <v>Hutang Usaha</v>
          </cell>
          <cell r="K783">
            <v>0</v>
          </cell>
          <cell r="L783">
            <v>12715719</v>
          </cell>
          <cell r="M783">
            <v>0</v>
          </cell>
        </row>
        <row r="784">
          <cell r="A784" t="str">
            <v>28120020002April</v>
          </cell>
          <cell r="B784" t="str">
            <v>120020002April</v>
          </cell>
          <cell r="C784" t="str">
            <v>0</v>
          </cell>
          <cell r="D784" t="str">
            <v>1120020002</v>
          </cell>
          <cell r="F784">
            <v>45775</v>
          </cell>
          <cell r="G784">
            <v>601</v>
          </cell>
          <cell r="H784" t="str">
            <v>PEMBAYARAN INVOICE KE CPJ NO 344</v>
          </cell>
          <cell r="I784">
            <v>120020002</v>
          </cell>
          <cell r="J784" t="str">
            <v>PT BCA No Rek. 029-291-7528</v>
          </cell>
          <cell r="K784">
            <v>0</v>
          </cell>
          <cell r="L784">
            <v>0</v>
          </cell>
          <cell r="M784">
            <v>12715719</v>
          </cell>
        </row>
        <row r="785">
          <cell r="A785" t="str">
            <v>1500000004April</v>
          </cell>
          <cell r="B785" t="str">
            <v>500000004April</v>
          </cell>
          <cell r="C785" t="str">
            <v>0</v>
          </cell>
          <cell r="D785" t="str">
            <v>1500000004</v>
          </cell>
          <cell r="F785">
            <v>45775</v>
          </cell>
          <cell r="G785">
            <v>0</v>
          </cell>
          <cell r="H785" t="str">
            <v>BIAYA GAJI KARYAWAN GAJ APRIL 2025 #1</v>
          </cell>
          <cell r="I785">
            <v>500000004</v>
          </cell>
          <cell r="J785" t="str">
            <v>Biaya Gaji, Bonus, THR</v>
          </cell>
          <cell r="K785">
            <v>0</v>
          </cell>
          <cell r="L785">
            <v>10000000</v>
          </cell>
          <cell r="M785">
            <v>0</v>
          </cell>
        </row>
        <row r="786">
          <cell r="A786" t="str">
            <v>29120020002April</v>
          </cell>
          <cell r="B786" t="str">
            <v>120020002April</v>
          </cell>
          <cell r="C786" t="str">
            <v>0</v>
          </cell>
          <cell r="D786" t="str">
            <v>1120020002</v>
          </cell>
          <cell r="F786">
            <v>45775</v>
          </cell>
          <cell r="G786">
            <v>0</v>
          </cell>
          <cell r="H786" t="str">
            <v>BIAYA GAJI KARYAWAN GAJ APRIL 2025 #1</v>
          </cell>
          <cell r="I786">
            <v>120020002</v>
          </cell>
          <cell r="J786" t="str">
            <v>PT BCA No Rek. 029-291-7528</v>
          </cell>
          <cell r="K786">
            <v>0</v>
          </cell>
          <cell r="L786">
            <v>0</v>
          </cell>
          <cell r="M786">
            <v>10000000</v>
          </cell>
        </row>
        <row r="787">
          <cell r="A787" t="str">
            <v>15500000002April</v>
          </cell>
          <cell r="B787" t="str">
            <v>500000002April</v>
          </cell>
          <cell r="C787" t="str">
            <v>0</v>
          </cell>
          <cell r="D787" t="str">
            <v>1500000002</v>
          </cell>
          <cell r="F787">
            <v>45777</v>
          </cell>
          <cell r="G787">
            <v>602</v>
          </cell>
          <cell r="H787" t="str">
            <v>BIAYA OPRASIONAL VISIT GUDANG</v>
          </cell>
          <cell r="I787">
            <v>500000002</v>
          </cell>
          <cell r="J787" t="str">
            <v>Biaya TKBM, SPM</v>
          </cell>
          <cell r="K787">
            <v>0</v>
          </cell>
          <cell r="L787">
            <v>605000</v>
          </cell>
          <cell r="M787">
            <v>0</v>
          </cell>
        </row>
        <row r="788">
          <cell r="A788" t="str">
            <v>30120020002April</v>
          </cell>
          <cell r="B788" t="str">
            <v>120020002April</v>
          </cell>
          <cell r="C788" t="str">
            <v>0</v>
          </cell>
          <cell r="D788" t="str">
            <v>1120020002</v>
          </cell>
          <cell r="F788">
            <v>45777</v>
          </cell>
          <cell r="G788">
            <v>602</v>
          </cell>
          <cell r="H788" t="str">
            <v>BIAYA OPRASIONAL VISIT GUDANG</v>
          </cell>
          <cell r="I788">
            <v>120020002</v>
          </cell>
          <cell r="J788" t="str">
            <v>PT BCA No Rek. 029-291-7528</v>
          </cell>
          <cell r="K788">
            <v>0</v>
          </cell>
          <cell r="L788">
            <v>0</v>
          </cell>
          <cell r="M788">
            <v>605000</v>
          </cell>
        </row>
        <row r="789">
          <cell r="A789" t="str">
            <v>00</v>
          </cell>
          <cell r="B789" t="str">
            <v>0</v>
          </cell>
          <cell r="C789" t="str">
            <v>0</v>
          </cell>
          <cell r="D789" t="str">
            <v>1</v>
          </cell>
          <cell r="F789">
            <v>0</v>
          </cell>
          <cell r="G789">
            <v>0</v>
          </cell>
          <cell r="H789">
            <v>0</v>
          </cell>
          <cell r="I789">
            <v>0</v>
          </cell>
          <cell r="J789" t="str">
            <v>-</v>
          </cell>
          <cell r="K789">
            <v>0</v>
          </cell>
          <cell r="L789">
            <v>0</v>
          </cell>
          <cell r="M789">
            <v>0</v>
          </cell>
        </row>
        <row r="790">
          <cell r="A790" t="str">
            <v>00</v>
          </cell>
          <cell r="B790" t="str">
            <v>0</v>
          </cell>
          <cell r="C790" t="str">
            <v>0</v>
          </cell>
          <cell r="D790" t="str">
            <v>1</v>
          </cell>
          <cell r="F790">
            <v>0</v>
          </cell>
          <cell r="G790">
            <v>0</v>
          </cell>
          <cell r="H790">
            <v>0</v>
          </cell>
          <cell r="I790">
            <v>0</v>
          </cell>
          <cell r="J790" t="str">
            <v>-</v>
          </cell>
          <cell r="K790">
            <v>0</v>
          </cell>
          <cell r="L790">
            <v>0</v>
          </cell>
          <cell r="M790">
            <v>0</v>
          </cell>
        </row>
        <row r="791">
          <cell r="A791" t="str">
            <v>00</v>
          </cell>
          <cell r="B791" t="str">
            <v>0</v>
          </cell>
          <cell r="C791" t="str">
            <v>0</v>
          </cell>
          <cell r="D791" t="str">
            <v>1</v>
          </cell>
          <cell r="F791">
            <v>0</v>
          </cell>
          <cell r="G791">
            <v>0</v>
          </cell>
          <cell r="H791">
            <v>0</v>
          </cell>
          <cell r="I791">
            <v>0</v>
          </cell>
          <cell r="J791" t="str">
            <v>-</v>
          </cell>
          <cell r="K791">
            <v>0</v>
          </cell>
          <cell r="L791">
            <v>0</v>
          </cell>
          <cell r="M791">
            <v>0</v>
          </cell>
        </row>
        <row r="792">
          <cell r="A792" t="str">
            <v>00</v>
          </cell>
          <cell r="B792" t="str">
            <v>0</v>
          </cell>
          <cell r="C792" t="str">
            <v>0</v>
          </cell>
          <cell r="D792" t="str">
            <v>1</v>
          </cell>
          <cell r="F792">
            <v>0</v>
          </cell>
          <cell r="G792">
            <v>0</v>
          </cell>
          <cell r="H792">
            <v>0</v>
          </cell>
          <cell r="I792">
            <v>0</v>
          </cell>
          <cell r="J792" t="str">
            <v>-</v>
          </cell>
          <cell r="K792">
            <v>0</v>
          </cell>
          <cell r="L792">
            <v>0</v>
          </cell>
          <cell r="M792">
            <v>0</v>
          </cell>
        </row>
        <row r="793">
          <cell r="A793" t="str">
            <v>1500000001April</v>
          </cell>
          <cell r="B793" t="str">
            <v>500000001April</v>
          </cell>
          <cell r="C793" t="str">
            <v>0</v>
          </cell>
          <cell r="D793" t="str">
            <v>1500000001</v>
          </cell>
          <cell r="F793">
            <v>45755</v>
          </cell>
          <cell r="G793">
            <v>0</v>
          </cell>
          <cell r="H793" t="str">
            <v>INV CPJ 426</v>
          </cell>
          <cell r="I793">
            <v>500000001</v>
          </cell>
          <cell r="J793" t="str">
            <v>Biaya Vendor - Logistik</v>
          </cell>
          <cell r="K793">
            <v>0</v>
          </cell>
          <cell r="L793">
            <v>10933083</v>
          </cell>
          <cell r="M793">
            <v>0</v>
          </cell>
        </row>
        <row r="794">
          <cell r="A794" t="str">
            <v>5210010000April</v>
          </cell>
          <cell r="B794" t="str">
            <v>210010000April</v>
          </cell>
          <cell r="C794" t="str">
            <v>0</v>
          </cell>
          <cell r="D794" t="str">
            <v>1210010000</v>
          </cell>
          <cell r="F794">
            <v>45755</v>
          </cell>
          <cell r="G794">
            <v>0</v>
          </cell>
          <cell r="H794" t="str">
            <v>INV CPJ 426</v>
          </cell>
          <cell r="I794">
            <v>210010000</v>
          </cell>
          <cell r="J794" t="str">
            <v>Hutang Usaha</v>
          </cell>
          <cell r="K794">
            <v>0</v>
          </cell>
          <cell r="L794">
            <v>0</v>
          </cell>
          <cell r="M794">
            <v>10933083</v>
          </cell>
        </row>
        <row r="795">
          <cell r="A795" t="str">
            <v>2500000001April</v>
          </cell>
          <cell r="B795" t="str">
            <v>500000001April</v>
          </cell>
          <cell r="C795" t="str">
            <v>0</v>
          </cell>
          <cell r="D795" t="str">
            <v>1500000001</v>
          </cell>
          <cell r="F795">
            <v>45756</v>
          </cell>
          <cell r="G795">
            <v>0</v>
          </cell>
          <cell r="H795" t="str">
            <v>INV CPJ 427</v>
          </cell>
          <cell r="I795">
            <v>500000001</v>
          </cell>
          <cell r="J795" t="str">
            <v>Biaya Vendor - Logistik</v>
          </cell>
          <cell r="K795">
            <v>0</v>
          </cell>
          <cell r="L795">
            <v>10315118</v>
          </cell>
          <cell r="M795">
            <v>0</v>
          </cell>
        </row>
        <row r="796">
          <cell r="A796" t="str">
            <v>6210010000April</v>
          </cell>
          <cell r="B796" t="str">
            <v>210010000April</v>
          </cell>
          <cell r="C796" t="str">
            <v>0</v>
          </cell>
          <cell r="D796" t="str">
            <v>1210010000</v>
          </cell>
          <cell r="F796">
            <v>45756</v>
          </cell>
          <cell r="G796">
            <v>0</v>
          </cell>
          <cell r="H796" t="str">
            <v>INV CPJ 427</v>
          </cell>
          <cell r="I796">
            <v>210010000</v>
          </cell>
          <cell r="J796" t="str">
            <v>Hutang Usaha</v>
          </cell>
          <cell r="K796">
            <v>0</v>
          </cell>
          <cell r="L796">
            <v>0</v>
          </cell>
          <cell r="M796">
            <v>10315118</v>
          </cell>
        </row>
        <row r="797">
          <cell r="A797" t="str">
            <v>3500000001April</v>
          </cell>
          <cell r="B797" t="str">
            <v>500000001April</v>
          </cell>
          <cell r="C797" t="str">
            <v>0</v>
          </cell>
          <cell r="D797" t="str">
            <v>1500000001</v>
          </cell>
          <cell r="F797">
            <v>45757</v>
          </cell>
          <cell r="G797">
            <v>0</v>
          </cell>
          <cell r="H797" t="str">
            <v>INV CPJ 428</v>
          </cell>
          <cell r="I797">
            <v>500000001</v>
          </cell>
          <cell r="J797" t="str">
            <v>Biaya Vendor - Logistik</v>
          </cell>
          <cell r="K797">
            <v>0</v>
          </cell>
          <cell r="L797">
            <v>10793504</v>
          </cell>
          <cell r="M797">
            <v>0</v>
          </cell>
        </row>
        <row r="798">
          <cell r="A798" t="str">
            <v>7210010000April</v>
          </cell>
          <cell r="B798" t="str">
            <v>210010000April</v>
          </cell>
          <cell r="C798" t="str">
            <v>0</v>
          </cell>
          <cell r="D798" t="str">
            <v>1210010000</v>
          </cell>
          <cell r="F798">
            <v>45757</v>
          </cell>
          <cell r="G798">
            <v>0</v>
          </cell>
          <cell r="H798" t="str">
            <v>INV CPJ 428</v>
          </cell>
          <cell r="I798">
            <v>210010000</v>
          </cell>
          <cell r="J798" t="str">
            <v>Hutang Usaha</v>
          </cell>
          <cell r="K798">
            <v>0</v>
          </cell>
          <cell r="L798">
            <v>0</v>
          </cell>
          <cell r="M798">
            <v>10793504</v>
          </cell>
        </row>
        <row r="799">
          <cell r="A799" t="str">
            <v>4500000001April</v>
          </cell>
          <cell r="B799" t="str">
            <v>500000001April</v>
          </cell>
          <cell r="C799" t="str">
            <v>0</v>
          </cell>
          <cell r="D799" t="str">
            <v>1500000001</v>
          </cell>
          <cell r="F799">
            <v>45758</v>
          </cell>
          <cell r="G799">
            <v>0</v>
          </cell>
          <cell r="H799" t="str">
            <v>INV CPJ 429</v>
          </cell>
          <cell r="I799">
            <v>500000001</v>
          </cell>
          <cell r="J799" t="str">
            <v>Biaya Vendor - Logistik</v>
          </cell>
          <cell r="K799">
            <v>0</v>
          </cell>
          <cell r="L799">
            <v>11197976</v>
          </cell>
          <cell r="M799">
            <v>0</v>
          </cell>
        </row>
        <row r="800">
          <cell r="A800" t="str">
            <v>8210010000April</v>
          </cell>
          <cell r="B800" t="str">
            <v>210010000April</v>
          </cell>
          <cell r="C800" t="str">
            <v>0</v>
          </cell>
          <cell r="D800" t="str">
            <v>1210010000</v>
          </cell>
          <cell r="F800">
            <v>45758</v>
          </cell>
          <cell r="G800">
            <v>0</v>
          </cell>
          <cell r="H800" t="str">
            <v>INV CPJ 429</v>
          </cell>
          <cell r="I800">
            <v>210010000</v>
          </cell>
          <cell r="J800" t="str">
            <v>Hutang Usaha</v>
          </cell>
          <cell r="K800">
            <v>0</v>
          </cell>
          <cell r="L800">
            <v>0</v>
          </cell>
          <cell r="M800">
            <v>11197976</v>
          </cell>
        </row>
        <row r="801">
          <cell r="A801" t="str">
            <v>5500000001April</v>
          </cell>
          <cell r="B801" t="str">
            <v>500000001April</v>
          </cell>
          <cell r="C801" t="str">
            <v>0</v>
          </cell>
          <cell r="D801" t="str">
            <v>1500000001</v>
          </cell>
          <cell r="F801">
            <v>45759</v>
          </cell>
          <cell r="G801">
            <v>0</v>
          </cell>
          <cell r="H801" t="str">
            <v>INV CPJ 430</v>
          </cell>
          <cell r="I801">
            <v>500000001</v>
          </cell>
          <cell r="J801" t="str">
            <v>Biaya Vendor - Logistik</v>
          </cell>
          <cell r="K801">
            <v>0</v>
          </cell>
          <cell r="L801">
            <v>6287461</v>
          </cell>
          <cell r="M801">
            <v>0</v>
          </cell>
        </row>
        <row r="802">
          <cell r="A802" t="str">
            <v>9210010000April</v>
          </cell>
          <cell r="B802" t="str">
            <v>210010000April</v>
          </cell>
          <cell r="C802" t="str">
            <v>0</v>
          </cell>
          <cell r="D802" t="str">
            <v>1210010000</v>
          </cell>
          <cell r="F802">
            <v>45759</v>
          </cell>
          <cell r="G802">
            <v>0</v>
          </cell>
          <cell r="H802" t="str">
            <v>INV CPJ 430</v>
          </cell>
          <cell r="I802">
            <v>210010000</v>
          </cell>
          <cell r="J802" t="str">
            <v>Hutang Usaha</v>
          </cell>
          <cell r="K802">
            <v>0</v>
          </cell>
          <cell r="L802">
            <v>0</v>
          </cell>
          <cell r="M802">
            <v>6287461</v>
          </cell>
        </row>
        <row r="803">
          <cell r="A803" t="str">
            <v>6500000001April</v>
          </cell>
          <cell r="B803" t="str">
            <v>500000001April</v>
          </cell>
          <cell r="C803" t="str">
            <v>0</v>
          </cell>
          <cell r="D803" t="str">
            <v>1500000001</v>
          </cell>
          <cell r="F803">
            <v>45761</v>
          </cell>
          <cell r="G803">
            <v>0</v>
          </cell>
          <cell r="H803" t="str">
            <v>INV CPJ 431</v>
          </cell>
          <cell r="I803">
            <v>500000001</v>
          </cell>
          <cell r="J803" t="str">
            <v>Biaya Vendor - Logistik</v>
          </cell>
          <cell r="K803">
            <v>0</v>
          </cell>
          <cell r="L803">
            <v>12222516</v>
          </cell>
          <cell r="M803">
            <v>0</v>
          </cell>
        </row>
        <row r="804">
          <cell r="A804" t="str">
            <v>10210010000April</v>
          </cell>
          <cell r="B804" t="str">
            <v>210010000April</v>
          </cell>
          <cell r="C804" t="str">
            <v>0</v>
          </cell>
          <cell r="D804" t="str">
            <v>1210010000</v>
          </cell>
          <cell r="F804">
            <v>45761</v>
          </cell>
          <cell r="G804">
            <v>0</v>
          </cell>
          <cell r="H804" t="str">
            <v>INV CPJ 431</v>
          </cell>
          <cell r="I804">
            <v>210010000</v>
          </cell>
          <cell r="J804" t="str">
            <v>Hutang Usaha</v>
          </cell>
          <cell r="K804">
            <v>0</v>
          </cell>
          <cell r="L804">
            <v>0</v>
          </cell>
          <cell r="M804">
            <v>12222516</v>
          </cell>
        </row>
        <row r="805">
          <cell r="A805" t="str">
            <v>7500000001April</v>
          </cell>
          <cell r="B805" t="str">
            <v>500000001April</v>
          </cell>
          <cell r="C805" t="str">
            <v>0</v>
          </cell>
          <cell r="D805" t="str">
            <v>1500000001</v>
          </cell>
          <cell r="F805">
            <v>45762</v>
          </cell>
          <cell r="G805">
            <v>0</v>
          </cell>
          <cell r="H805" t="str">
            <v>INV CPJ 432</v>
          </cell>
          <cell r="I805">
            <v>500000001</v>
          </cell>
          <cell r="J805" t="str">
            <v>Biaya Vendor - Logistik</v>
          </cell>
          <cell r="K805">
            <v>0</v>
          </cell>
          <cell r="L805">
            <v>5800000</v>
          </cell>
          <cell r="M805">
            <v>0</v>
          </cell>
        </row>
        <row r="806">
          <cell r="A806" t="str">
            <v>11210010000April</v>
          </cell>
          <cell r="B806" t="str">
            <v>210010000April</v>
          </cell>
          <cell r="C806" t="str">
            <v>0</v>
          </cell>
          <cell r="D806" t="str">
            <v>1210010000</v>
          </cell>
          <cell r="F806">
            <v>45762</v>
          </cell>
          <cell r="G806">
            <v>0</v>
          </cell>
          <cell r="H806" t="str">
            <v>INV CPJ 432</v>
          </cell>
          <cell r="I806">
            <v>210010000</v>
          </cell>
          <cell r="J806" t="str">
            <v>Hutang Usaha</v>
          </cell>
          <cell r="K806">
            <v>0</v>
          </cell>
          <cell r="L806">
            <v>0</v>
          </cell>
          <cell r="M806">
            <v>5800000</v>
          </cell>
        </row>
        <row r="807">
          <cell r="A807" t="str">
            <v>8500000001April</v>
          </cell>
          <cell r="B807" t="str">
            <v>500000001April</v>
          </cell>
          <cell r="C807" t="str">
            <v>0</v>
          </cell>
          <cell r="D807" t="str">
            <v>1500000001</v>
          </cell>
          <cell r="F807">
            <v>45763</v>
          </cell>
          <cell r="G807">
            <v>0</v>
          </cell>
          <cell r="H807" t="str">
            <v>INV CPJ 433</v>
          </cell>
          <cell r="I807">
            <v>500000001</v>
          </cell>
          <cell r="J807" t="str">
            <v>Biaya Vendor - Logistik</v>
          </cell>
          <cell r="K807">
            <v>0</v>
          </cell>
          <cell r="L807">
            <v>2900000</v>
          </cell>
          <cell r="M807">
            <v>0</v>
          </cell>
        </row>
        <row r="808">
          <cell r="A808" t="str">
            <v>12210010000April</v>
          </cell>
          <cell r="B808" t="str">
            <v>210010000April</v>
          </cell>
          <cell r="C808" t="str">
            <v>0</v>
          </cell>
          <cell r="D808" t="str">
            <v>1210010000</v>
          </cell>
          <cell r="F808">
            <v>45763</v>
          </cell>
          <cell r="G808">
            <v>0</v>
          </cell>
          <cell r="H808" t="str">
            <v>INV CPJ 433</v>
          </cell>
          <cell r="I808">
            <v>210010000</v>
          </cell>
          <cell r="J808" t="str">
            <v>Hutang Usaha</v>
          </cell>
          <cell r="K808">
            <v>0</v>
          </cell>
          <cell r="L808">
            <v>0</v>
          </cell>
          <cell r="M808">
            <v>2900000</v>
          </cell>
        </row>
        <row r="809">
          <cell r="A809" t="str">
            <v>9500000001April</v>
          </cell>
          <cell r="B809" t="str">
            <v>500000001April</v>
          </cell>
          <cell r="C809" t="str">
            <v>0</v>
          </cell>
          <cell r="D809" t="str">
            <v>1500000001</v>
          </cell>
          <cell r="F809">
            <v>45764</v>
          </cell>
          <cell r="G809">
            <v>0</v>
          </cell>
          <cell r="H809" t="str">
            <v>INV CPJ 434</v>
          </cell>
          <cell r="I809">
            <v>500000001</v>
          </cell>
          <cell r="J809" t="str">
            <v>Biaya Vendor - Logistik</v>
          </cell>
          <cell r="K809">
            <v>0</v>
          </cell>
          <cell r="L809">
            <v>7493938</v>
          </cell>
          <cell r="M809">
            <v>0</v>
          </cell>
        </row>
        <row r="810">
          <cell r="A810" t="str">
            <v>13210010000April</v>
          </cell>
          <cell r="B810" t="str">
            <v>210010000April</v>
          </cell>
          <cell r="C810" t="str">
            <v>0</v>
          </cell>
          <cell r="D810" t="str">
            <v>1210010000</v>
          </cell>
          <cell r="F810">
            <v>45764</v>
          </cell>
          <cell r="G810">
            <v>0</v>
          </cell>
          <cell r="H810" t="str">
            <v>INV CPJ 434</v>
          </cell>
          <cell r="I810">
            <v>210010000</v>
          </cell>
          <cell r="J810" t="str">
            <v>Hutang Usaha</v>
          </cell>
          <cell r="K810">
            <v>0</v>
          </cell>
          <cell r="L810">
            <v>0</v>
          </cell>
          <cell r="M810">
            <v>7493938</v>
          </cell>
        </row>
        <row r="811">
          <cell r="A811" t="str">
            <v>10500000001April</v>
          </cell>
          <cell r="B811" t="str">
            <v>500000001April</v>
          </cell>
          <cell r="C811" t="str">
            <v>0</v>
          </cell>
          <cell r="D811" t="str">
            <v>1500000001</v>
          </cell>
          <cell r="F811">
            <v>45768</v>
          </cell>
          <cell r="G811">
            <v>0</v>
          </cell>
          <cell r="H811" t="str">
            <v>INV CPJ 435</v>
          </cell>
          <cell r="I811">
            <v>500000001</v>
          </cell>
          <cell r="J811" t="str">
            <v>Biaya Vendor - Logistik</v>
          </cell>
          <cell r="K811">
            <v>0</v>
          </cell>
          <cell r="L811">
            <v>4350000</v>
          </cell>
          <cell r="M811">
            <v>0</v>
          </cell>
        </row>
        <row r="812">
          <cell r="A812" t="str">
            <v>14210010000April</v>
          </cell>
          <cell r="B812" t="str">
            <v>210010000April</v>
          </cell>
          <cell r="C812" t="str">
            <v>0</v>
          </cell>
          <cell r="D812" t="str">
            <v>1210010000</v>
          </cell>
          <cell r="F812">
            <v>45768</v>
          </cell>
          <cell r="G812">
            <v>0</v>
          </cell>
          <cell r="H812" t="str">
            <v>INV CPJ 435</v>
          </cell>
          <cell r="I812">
            <v>210010000</v>
          </cell>
          <cell r="J812" t="str">
            <v>Hutang Usaha</v>
          </cell>
          <cell r="K812">
            <v>0</v>
          </cell>
          <cell r="L812">
            <v>0</v>
          </cell>
          <cell r="M812">
            <v>4350000</v>
          </cell>
        </row>
        <row r="813">
          <cell r="A813" t="str">
            <v>11500000001April</v>
          </cell>
          <cell r="B813" t="str">
            <v>500000001April</v>
          </cell>
          <cell r="C813" t="str">
            <v>0</v>
          </cell>
          <cell r="D813" t="str">
            <v>1500000001</v>
          </cell>
          <cell r="F813">
            <v>45769</v>
          </cell>
          <cell r="G813">
            <v>0</v>
          </cell>
          <cell r="H813" t="str">
            <v>INV CPJ 436</v>
          </cell>
          <cell r="I813">
            <v>500000001</v>
          </cell>
          <cell r="J813" t="str">
            <v>Biaya Vendor - Logistik</v>
          </cell>
          <cell r="K813">
            <v>0</v>
          </cell>
          <cell r="L813">
            <v>11302672</v>
          </cell>
          <cell r="M813">
            <v>0</v>
          </cell>
        </row>
        <row r="814">
          <cell r="A814" t="str">
            <v>15210010000April</v>
          </cell>
          <cell r="B814" t="str">
            <v>210010000April</v>
          </cell>
          <cell r="C814" t="str">
            <v>0</v>
          </cell>
          <cell r="D814" t="str">
            <v>1210010000</v>
          </cell>
          <cell r="F814">
            <v>45769</v>
          </cell>
          <cell r="G814">
            <v>0</v>
          </cell>
          <cell r="H814" t="str">
            <v>INV CPJ 436</v>
          </cell>
          <cell r="I814">
            <v>210010000</v>
          </cell>
          <cell r="J814" t="str">
            <v>Hutang Usaha</v>
          </cell>
          <cell r="K814">
            <v>0</v>
          </cell>
          <cell r="L814">
            <v>0</v>
          </cell>
          <cell r="M814">
            <v>11302672</v>
          </cell>
        </row>
        <row r="815">
          <cell r="A815" t="str">
            <v>12500000001April</v>
          </cell>
          <cell r="B815" t="str">
            <v>500000001April</v>
          </cell>
          <cell r="C815" t="str">
            <v>0</v>
          </cell>
          <cell r="D815" t="str">
            <v>1500000001</v>
          </cell>
          <cell r="F815">
            <v>45770</v>
          </cell>
          <cell r="G815">
            <v>0</v>
          </cell>
          <cell r="H815" t="str">
            <v>INV CPJ 437</v>
          </cell>
          <cell r="I815">
            <v>500000001</v>
          </cell>
          <cell r="J815" t="str">
            <v>Biaya Vendor - Logistik</v>
          </cell>
          <cell r="K815">
            <v>0</v>
          </cell>
          <cell r="L815">
            <v>7955118</v>
          </cell>
          <cell r="M815">
            <v>0</v>
          </cell>
        </row>
        <row r="816">
          <cell r="A816" t="str">
            <v>16210010000April</v>
          </cell>
          <cell r="B816" t="str">
            <v>210010000April</v>
          </cell>
          <cell r="C816" t="str">
            <v>0</v>
          </cell>
          <cell r="D816" t="str">
            <v>1210010000</v>
          </cell>
          <cell r="F816">
            <v>45770</v>
          </cell>
          <cell r="G816">
            <v>0</v>
          </cell>
          <cell r="H816" t="str">
            <v>INV CPJ 437</v>
          </cell>
          <cell r="I816">
            <v>210010000</v>
          </cell>
          <cell r="J816" t="str">
            <v>Hutang Usaha</v>
          </cell>
          <cell r="K816">
            <v>0</v>
          </cell>
          <cell r="L816">
            <v>0</v>
          </cell>
          <cell r="M816">
            <v>7955118</v>
          </cell>
        </row>
        <row r="817">
          <cell r="A817" t="str">
            <v>13500000001April</v>
          </cell>
          <cell r="B817" t="str">
            <v>500000001April</v>
          </cell>
          <cell r="C817" t="str">
            <v>0</v>
          </cell>
          <cell r="D817" t="str">
            <v>1500000001</v>
          </cell>
          <cell r="F817">
            <v>45771</v>
          </cell>
          <cell r="G817">
            <v>0</v>
          </cell>
          <cell r="H817" t="str">
            <v>INV CPJ 438</v>
          </cell>
          <cell r="I817">
            <v>500000001</v>
          </cell>
          <cell r="J817" t="str">
            <v>Biaya Vendor - Logistik</v>
          </cell>
          <cell r="K817">
            <v>0</v>
          </cell>
          <cell r="L817">
            <v>7250000</v>
          </cell>
          <cell r="M817">
            <v>0</v>
          </cell>
        </row>
        <row r="818">
          <cell r="A818" t="str">
            <v>17210010000April</v>
          </cell>
          <cell r="B818" t="str">
            <v>210010000April</v>
          </cell>
          <cell r="C818" t="str">
            <v>0</v>
          </cell>
          <cell r="D818" t="str">
            <v>1210010000</v>
          </cell>
          <cell r="F818">
            <v>45771</v>
          </cell>
          <cell r="G818">
            <v>0</v>
          </cell>
          <cell r="H818" t="str">
            <v>INV CPJ 438</v>
          </cell>
          <cell r="I818">
            <v>210010000</v>
          </cell>
          <cell r="J818" t="str">
            <v>Hutang Usaha</v>
          </cell>
          <cell r="K818">
            <v>0</v>
          </cell>
          <cell r="L818">
            <v>0</v>
          </cell>
          <cell r="M818">
            <v>7250000</v>
          </cell>
        </row>
        <row r="819">
          <cell r="A819" t="str">
            <v>14500000001April</v>
          </cell>
          <cell r="B819" t="str">
            <v>500000001April</v>
          </cell>
          <cell r="C819" t="str">
            <v>0</v>
          </cell>
          <cell r="D819" t="str">
            <v>1500000001</v>
          </cell>
          <cell r="F819">
            <v>45772</v>
          </cell>
          <cell r="G819">
            <v>0</v>
          </cell>
          <cell r="H819" t="str">
            <v>INV CPJ 439</v>
          </cell>
          <cell r="I819">
            <v>500000001</v>
          </cell>
          <cell r="J819" t="str">
            <v>Biaya Vendor - Logistik</v>
          </cell>
          <cell r="K819">
            <v>0</v>
          </cell>
          <cell r="L819">
            <v>14600000</v>
          </cell>
          <cell r="M819">
            <v>0</v>
          </cell>
        </row>
        <row r="820">
          <cell r="A820" t="str">
            <v>18210010000April</v>
          </cell>
          <cell r="B820" t="str">
            <v>210010000April</v>
          </cell>
          <cell r="C820" t="str">
            <v>0</v>
          </cell>
          <cell r="D820" t="str">
            <v>1210010000</v>
          </cell>
          <cell r="F820">
            <v>45772</v>
          </cell>
          <cell r="G820">
            <v>0</v>
          </cell>
          <cell r="H820" t="str">
            <v>INV CPJ 439</v>
          </cell>
          <cell r="I820">
            <v>210010000</v>
          </cell>
          <cell r="J820" t="str">
            <v>Hutang Usaha</v>
          </cell>
          <cell r="K820">
            <v>0</v>
          </cell>
          <cell r="L820">
            <v>0</v>
          </cell>
          <cell r="M820">
            <v>14600000</v>
          </cell>
        </row>
        <row r="821">
          <cell r="A821" t="str">
            <v>15500000001April</v>
          </cell>
          <cell r="B821" t="str">
            <v>500000001April</v>
          </cell>
          <cell r="C821" t="str">
            <v>0</v>
          </cell>
          <cell r="D821" t="str">
            <v>1500000001</v>
          </cell>
          <cell r="F821">
            <v>45773</v>
          </cell>
          <cell r="G821">
            <v>0</v>
          </cell>
          <cell r="H821" t="str">
            <v>INV CPJ 440</v>
          </cell>
          <cell r="I821">
            <v>500000001</v>
          </cell>
          <cell r="J821" t="str">
            <v>Biaya Vendor - Logistik</v>
          </cell>
          <cell r="K821">
            <v>0</v>
          </cell>
          <cell r="L821">
            <v>9920736</v>
          </cell>
          <cell r="M821">
            <v>0</v>
          </cell>
        </row>
        <row r="822">
          <cell r="A822" t="str">
            <v>19210010000April</v>
          </cell>
          <cell r="B822" t="str">
            <v>210010000April</v>
          </cell>
          <cell r="C822" t="str">
            <v>0</v>
          </cell>
          <cell r="D822" t="str">
            <v>1210010000</v>
          </cell>
          <cell r="F822">
            <v>45773</v>
          </cell>
          <cell r="G822">
            <v>0</v>
          </cell>
          <cell r="H822" t="str">
            <v>INV CPJ 440</v>
          </cell>
          <cell r="I822">
            <v>210010000</v>
          </cell>
          <cell r="J822" t="str">
            <v>Hutang Usaha</v>
          </cell>
          <cell r="K822">
            <v>0</v>
          </cell>
          <cell r="L822">
            <v>0</v>
          </cell>
          <cell r="M822">
            <v>9920736</v>
          </cell>
        </row>
        <row r="823">
          <cell r="A823" t="str">
            <v>16500000001April</v>
          </cell>
          <cell r="B823" t="str">
            <v>500000001April</v>
          </cell>
          <cell r="C823" t="str">
            <v>0</v>
          </cell>
          <cell r="D823" t="str">
            <v>1500000001</v>
          </cell>
          <cell r="F823">
            <v>45775</v>
          </cell>
          <cell r="G823">
            <v>0</v>
          </cell>
          <cell r="H823" t="str">
            <v>INV CPJ 441</v>
          </cell>
          <cell r="I823">
            <v>500000001</v>
          </cell>
          <cell r="J823" t="str">
            <v>Biaya Vendor - Logistik</v>
          </cell>
          <cell r="K823">
            <v>0</v>
          </cell>
          <cell r="L823">
            <v>5800000</v>
          </cell>
          <cell r="M823">
            <v>0</v>
          </cell>
        </row>
        <row r="824">
          <cell r="A824" t="str">
            <v>20210010000April</v>
          </cell>
          <cell r="B824" t="str">
            <v>210010000April</v>
          </cell>
          <cell r="C824" t="str">
            <v>0</v>
          </cell>
          <cell r="D824" t="str">
            <v>1210010000</v>
          </cell>
          <cell r="F824">
            <v>45775</v>
          </cell>
          <cell r="G824">
            <v>0</v>
          </cell>
          <cell r="H824" t="str">
            <v>INV CPJ 441</v>
          </cell>
          <cell r="I824">
            <v>210010000</v>
          </cell>
          <cell r="J824" t="str">
            <v>Hutang Usaha</v>
          </cell>
          <cell r="K824">
            <v>0</v>
          </cell>
          <cell r="L824">
            <v>0</v>
          </cell>
          <cell r="M824">
            <v>5800000</v>
          </cell>
        </row>
        <row r="825">
          <cell r="A825" t="str">
            <v>17500000001April</v>
          </cell>
          <cell r="B825" t="str">
            <v>500000001April</v>
          </cell>
          <cell r="C825" t="str">
            <v>0</v>
          </cell>
          <cell r="D825" t="str">
            <v>1500000001</v>
          </cell>
          <cell r="F825">
            <v>45776</v>
          </cell>
          <cell r="G825">
            <v>0</v>
          </cell>
          <cell r="H825" t="str">
            <v>INV CPJ 442</v>
          </cell>
          <cell r="I825">
            <v>500000001</v>
          </cell>
          <cell r="J825" t="str">
            <v>Biaya Vendor - Logistik</v>
          </cell>
          <cell r="K825">
            <v>0</v>
          </cell>
          <cell r="L825">
            <v>9483698</v>
          </cell>
          <cell r="M825">
            <v>0</v>
          </cell>
        </row>
        <row r="826">
          <cell r="A826" t="str">
            <v>21210010000April</v>
          </cell>
          <cell r="B826" t="str">
            <v>210010000April</v>
          </cell>
          <cell r="C826" t="str">
            <v>0</v>
          </cell>
          <cell r="D826" t="str">
            <v>1210010000</v>
          </cell>
          <cell r="F826">
            <v>45776</v>
          </cell>
          <cell r="G826">
            <v>0</v>
          </cell>
          <cell r="H826" t="str">
            <v>INV CPJ 442</v>
          </cell>
          <cell r="I826">
            <v>210010000</v>
          </cell>
          <cell r="J826" t="str">
            <v>Hutang Usaha</v>
          </cell>
          <cell r="K826">
            <v>0</v>
          </cell>
          <cell r="L826">
            <v>0</v>
          </cell>
          <cell r="M826">
            <v>9483698</v>
          </cell>
        </row>
        <row r="827">
          <cell r="A827" t="str">
            <v>18500000001April</v>
          </cell>
          <cell r="B827" t="str">
            <v>500000001April</v>
          </cell>
          <cell r="C827" t="str">
            <v>0</v>
          </cell>
          <cell r="D827" t="str">
            <v>1500000001</v>
          </cell>
          <cell r="F827">
            <v>45777</v>
          </cell>
          <cell r="G827">
            <v>0</v>
          </cell>
          <cell r="H827" t="str">
            <v>INV CPJ 443</v>
          </cell>
          <cell r="I827">
            <v>500000001</v>
          </cell>
          <cell r="J827" t="str">
            <v>Biaya Vendor - Logistik</v>
          </cell>
          <cell r="K827">
            <v>0</v>
          </cell>
          <cell r="L827">
            <v>5800000</v>
          </cell>
          <cell r="M827">
            <v>0</v>
          </cell>
        </row>
        <row r="828">
          <cell r="A828" t="str">
            <v>22210010000April</v>
          </cell>
          <cell r="B828" t="str">
            <v>210010000April</v>
          </cell>
          <cell r="C828" t="str">
            <v>0</v>
          </cell>
          <cell r="D828" t="str">
            <v>1210010000</v>
          </cell>
          <cell r="F828">
            <v>45777</v>
          </cell>
          <cell r="G828">
            <v>0</v>
          </cell>
          <cell r="H828" t="str">
            <v>INV CPJ 443</v>
          </cell>
          <cell r="I828">
            <v>210010000</v>
          </cell>
          <cell r="J828" t="str">
            <v>Hutang Usaha</v>
          </cell>
          <cell r="K828">
            <v>0</v>
          </cell>
          <cell r="L828">
            <v>0</v>
          </cell>
          <cell r="M828">
            <v>5800000</v>
          </cell>
        </row>
        <row r="829">
          <cell r="A829" t="str">
            <v>00</v>
          </cell>
          <cell r="B829" t="str">
            <v>0</v>
          </cell>
          <cell r="C829" t="str">
            <v>0</v>
          </cell>
          <cell r="D829" t="str">
            <v>1</v>
          </cell>
          <cell r="F829">
            <v>0</v>
          </cell>
          <cell r="G829">
            <v>0</v>
          </cell>
          <cell r="H829">
            <v>0</v>
          </cell>
          <cell r="I829">
            <v>0</v>
          </cell>
          <cell r="J829" t="str">
            <v>-</v>
          </cell>
          <cell r="K829">
            <v>0</v>
          </cell>
          <cell r="L829">
            <v>0</v>
          </cell>
          <cell r="M829">
            <v>0</v>
          </cell>
        </row>
        <row r="830">
          <cell r="A830" t="str">
            <v>00</v>
          </cell>
          <cell r="B830" t="str">
            <v>0</v>
          </cell>
          <cell r="C830" t="str">
            <v>0</v>
          </cell>
          <cell r="D830" t="str">
            <v>1</v>
          </cell>
          <cell r="F830">
            <v>0</v>
          </cell>
          <cell r="G830">
            <v>0</v>
          </cell>
          <cell r="H830">
            <v>0</v>
          </cell>
          <cell r="I830">
            <v>0</v>
          </cell>
          <cell r="J830" t="str">
            <v>-</v>
          </cell>
          <cell r="K830">
            <v>0</v>
          </cell>
          <cell r="L830">
            <v>0</v>
          </cell>
          <cell r="M830">
            <v>0</v>
          </cell>
        </row>
        <row r="831">
          <cell r="A831" t="str">
            <v>00</v>
          </cell>
          <cell r="B831" t="str">
            <v>0</v>
          </cell>
          <cell r="C831" t="str">
            <v>0</v>
          </cell>
          <cell r="D831" t="str">
            <v>1</v>
          </cell>
          <cell r="F831">
            <v>0</v>
          </cell>
          <cell r="G831">
            <v>0</v>
          </cell>
          <cell r="H831">
            <v>0</v>
          </cell>
          <cell r="I831">
            <v>0</v>
          </cell>
          <cell r="J831" t="str">
            <v>-</v>
          </cell>
          <cell r="K831">
            <v>0</v>
          </cell>
          <cell r="L831">
            <v>0</v>
          </cell>
          <cell r="M831">
            <v>0</v>
          </cell>
        </row>
        <row r="832">
          <cell r="A832" t="str">
            <v>00</v>
          </cell>
          <cell r="B832" t="str">
            <v>0</v>
          </cell>
          <cell r="C832" t="str">
            <v>0</v>
          </cell>
          <cell r="D832" t="str">
            <v>1</v>
          </cell>
          <cell r="F832">
            <v>0</v>
          </cell>
          <cell r="G832">
            <v>0</v>
          </cell>
          <cell r="H832">
            <v>0</v>
          </cell>
          <cell r="I832">
            <v>0</v>
          </cell>
          <cell r="J832" t="str">
            <v>-</v>
          </cell>
          <cell r="K832">
            <v>0</v>
          </cell>
          <cell r="L832">
            <v>0</v>
          </cell>
          <cell r="M832">
            <v>0</v>
          </cell>
        </row>
        <row r="833">
          <cell r="A833" t="str">
            <v>3130010000April</v>
          </cell>
          <cell r="B833" t="str">
            <v>130010000April</v>
          </cell>
          <cell r="C833" t="str">
            <v>0</v>
          </cell>
          <cell r="D833" t="str">
            <v>1130010000</v>
          </cell>
          <cell r="F833">
            <v>45756</v>
          </cell>
          <cell r="G833">
            <v>0</v>
          </cell>
          <cell r="H833" t="str">
            <v>INV 245 - HAIER REGULER</v>
          </cell>
          <cell r="I833">
            <v>130010000</v>
          </cell>
          <cell r="J833" t="str">
            <v>Piutang Usaha</v>
          </cell>
          <cell r="K833">
            <v>0</v>
          </cell>
          <cell r="L833">
            <v>16284531.33</v>
          </cell>
          <cell r="M833">
            <v>0</v>
          </cell>
        </row>
        <row r="834">
          <cell r="A834" t="str">
            <v>1140010000April</v>
          </cell>
          <cell r="B834" t="str">
            <v>140010000April</v>
          </cell>
          <cell r="C834" t="str">
            <v>0</v>
          </cell>
          <cell r="D834" t="str">
            <v>1140010000</v>
          </cell>
          <cell r="F834">
            <v>45756</v>
          </cell>
          <cell r="G834">
            <v>0</v>
          </cell>
          <cell r="H834" t="str">
            <v>INV 245 - HAIER REGULER</v>
          </cell>
          <cell r="I834">
            <v>140010000</v>
          </cell>
          <cell r="J834" t="str">
            <v>Biaya Dibayar dimuka</v>
          </cell>
          <cell r="K834">
            <v>0</v>
          </cell>
          <cell r="L834">
            <v>298798.74</v>
          </cell>
          <cell r="M834">
            <v>0</v>
          </cell>
        </row>
        <row r="835">
          <cell r="A835" t="str">
            <v>1410000001April</v>
          </cell>
          <cell r="B835" t="str">
            <v>410000001April</v>
          </cell>
          <cell r="C835" t="str">
            <v>0</v>
          </cell>
          <cell r="D835" t="str">
            <v>1410000001</v>
          </cell>
          <cell r="F835">
            <v>45756</v>
          </cell>
          <cell r="G835">
            <v>0</v>
          </cell>
          <cell r="H835" t="str">
            <v>INV 245 - HAIER REGULER</v>
          </cell>
          <cell r="I835">
            <v>410000001</v>
          </cell>
          <cell r="J835" t="str">
            <v>Pendapatan 1</v>
          </cell>
          <cell r="K835">
            <v>0</v>
          </cell>
          <cell r="L835">
            <v>0</v>
          </cell>
          <cell r="M835">
            <v>14939937</v>
          </cell>
        </row>
        <row r="836">
          <cell r="A836" t="str">
            <v>2210012002April</v>
          </cell>
          <cell r="B836" t="str">
            <v>210012002April</v>
          </cell>
          <cell r="C836" t="str">
            <v>0</v>
          </cell>
          <cell r="D836" t="str">
            <v>1210012002</v>
          </cell>
          <cell r="F836">
            <v>45756</v>
          </cell>
          <cell r="G836">
            <v>0</v>
          </cell>
          <cell r="H836" t="str">
            <v>INV 245 - HAIER REGULER</v>
          </cell>
          <cell r="I836">
            <v>210012002</v>
          </cell>
          <cell r="J836" t="str">
            <v>Hutang Pajak</v>
          </cell>
          <cell r="K836">
            <v>0</v>
          </cell>
          <cell r="L836">
            <v>0</v>
          </cell>
          <cell r="M836">
            <v>1643393.07</v>
          </cell>
        </row>
        <row r="837">
          <cell r="A837" t="str">
            <v>4130010000April</v>
          </cell>
          <cell r="B837" t="str">
            <v>130010000April</v>
          </cell>
          <cell r="C837" t="str">
            <v>0</v>
          </cell>
          <cell r="D837" t="str">
            <v>1130010000</v>
          </cell>
          <cell r="F837">
            <v>45756</v>
          </cell>
          <cell r="G837">
            <v>0</v>
          </cell>
          <cell r="H837" t="str">
            <v>INV 246 - HAIER SMALL KUBIKASI</v>
          </cell>
          <cell r="I837">
            <v>130010000</v>
          </cell>
          <cell r="J837" t="str">
            <v>Piutang Usaha</v>
          </cell>
          <cell r="K837">
            <v>0</v>
          </cell>
          <cell r="L837">
            <v>9810000</v>
          </cell>
          <cell r="M837">
            <v>0</v>
          </cell>
        </row>
        <row r="838">
          <cell r="A838" t="str">
            <v>2140010000April</v>
          </cell>
          <cell r="B838" t="str">
            <v>140010000April</v>
          </cell>
          <cell r="C838" t="str">
            <v>0</v>
          </cell>
          <cell r="D838" t="str">
            <v>1140010000</v>
          </cell>
          <cell r="F838">
            <v>45756</v>
          </cell>
          <cell r="G838">
            <v>0</v>
          </cell>
          <cell r="H838" t="str">
            <v>INV 246 - HAIER SMALL KUBIKASI</v>
          </cell>
          <cell r="I838">
            <v>140010000</v>
          </cell>
          <cell r="J838" t="str">
            <v>Biaya Dibayar dimuka</v>
          </cell>
          <cell r="K838">
            <v>0</v>
          </cell>
          <cell r="L838">
            <v>180000</v>
          </cell>
          <cell r="M838">
            <v>0</v>
          </cell>
        </row>
        <row r="839">
          <cell r="A839" t="str">
            <v>2410000001April</v>
          </cell>
          <cell r="B839" t="str">
            <v>410000001April</v>
          </cell>
          <cell r="C839" t="str">
            <v>0</v>
          </cell>
          <cell r="D839" t="str">
            <v>1410000001</v>
          </cell>
          <cell r="F839">
            <v>45756</v>
          </cell>
          <cell r="G839">
            <v>0</v>
          </cell>
          <cell r="H839" t="str">
            <v>INV 246 - HAIER SMALL KUBIKASI</v>
          </cell>
          <cell r="I839">
            <v>410000001</v>
          </cell>
          <cell r="J839" t="str">
            <v>Pendapatan 1</v>
          </cell>
          <cell r="K839">
            <v>0</v>
          </cell>
          <cell r="L839">
            <v>0</v>
          </cell>
          <cell r="M839">
            <v>9000000</v>
          </cell>
        </row>
        <row r="840">
          <cell r="A840" t="str">
            <v>3210012002April</v>
          </cell>
          <cell r="B840" t="str">
            <v>210012002April</v>
          </cell>
          <cell r="C840" t="str">
            <v>0</v>
          </cell>
          <cell r="D840" t="str">
            <v>1210012002</v>
          </cell>
          <cell r="F840">
            <v>45756</v>
          </cell>
          <cell r="G840">
            <v>0</v>
          </cell>
          <cell r="H840" t="str">
            <v>INV 246 - HAIER SMALL KUBIKASI</v>
          </cell>
          <cell r="I840">
            <v>210012002</v>
          </cell>
          <cell r="J840" t="str">
            <v>Hutang Pajak</v>
          </cell>
          <cell r="K840">
            <v>0</v>
          </cell>
          <cell r="L840">
            <v>0</v>
          </cell>
          <cell r="M840">
            <v>990000</v>
          </cell>
        </row>
        <row r="841">
          <cell r="A841" t="str">
            <v>5130010000April</v>
          </cell>
          <cell r="B841" t="str">
            <v>130010000April</v>
          </cell>
          <cell r="C841" t="str">
            <v>0</v>
          </cell>
          <cell r="D841" t="str">
            <v>1130010000</v>
          </cell>
          <cell r="F841">
            <v>45762</v>
          </cell>
          <cell r="G841">
            <v>0</v>
          </cell>
          <cell r="H841" t="str">
            <v>INV 247 - HAIER REGULER BBB</v>
          </cell>
          <cell r="I841">
            <v>130010000</v>
          </cell>
          <cell r="J841" t="str">
            <v>Piutang Usaha</v>
          </cell>
          <cell r="K841">
            <v>0</v>
          </cell>
          <cell r="L841">
            <v>57974817.539999999</v>
          </cell>
          <cell r="M841">
            <v>0</v>
          </cell>
        </row>
        <row r="842">
          <cell r="A842" t="str">
            <v>3140010000April</v>
          </cell>
          <cell r="B842" t="str">
            <v>140010000April</v>
          </cell>
          <cell r="C842" t="str">
            <v>0</v>
          </cell>
          <cell r="D842" t="str">
            <v>1140010000</v>
          </cell>
          <cell r="F842">
            <v>45762</v>
          </cell>
          <cell r="G842">
            <v>0</v>
          </cell>
          <cell r="H842" t="str">
            <v>INV 247 - HAIER REGULER BBB</v>
          </cell>
          <cell r="I842">
            <v>140010000</v>
          </cell>
          <cell r="J842" t="str">
            <v>Biaya Dibayar dimuka</v>
          </cell>
          <cell r="K842">
            <v>0</v>
          </cell>
          <cell r="L842">
            <v>1063758.1200000001</v>
          </cell>
          <cell r="M842">
            <v>0</v>
          </cell>
        </row>
        <row r="843">
          <cell r="A843" t="str">
            <v>3410000001April</v>
          </cell>
          <cell r="B843" t="str">
            <v>410000001April</v>
          </cell>
          <cell r="C843" t="str">
            <v>0</v>
          </cell>
          <cell r="D843" t="str">
            <v>1410000001</v>
          </cell>
          <cell r="F843">
            <v>45762</v>
          </cell>
          <cell r="G843">
            <v>0</v>
          </cell>
          <cell r="H843" t="str">
            <v>INV 247 - HAIER REGULER BBB</v>
          </cell>
          <cell r="I843">
            <v>410000001</v>
          </cell>
          <cell r="J843" t="str">
            <v>Pendapatan 1</v>
          </cell>
          <cell r="K843">
            <v>0</v>
          </cell>
          <cell r="L843">
            <v>0</v>
          </cell>
          <cell r="M843">
            <v>53187906</v>
          </cell>
        </row>
        <row r="844">
          <cell r="A844" t="str">
            <v>4210012002April</v>
          </cell>
          <cell r="B844" t="str">
            <v>210012002April</v>
          </cell>
          <cell r="C844" t="str">
            <v>0</v>
          </cell>
          <cell r="D844" t="str">
            <v>1210012002</v>
          </cell>
          <cell r="F844">
            <v>45762</v>
          </cell>
          <cell r="G844">
            <v>0</v>
          </cell>
          <cell r="H844" t="str">
            <v>INV 247 - HAIER REGULER BBB</v>
          </cell>
          <cell r="I844">
            <v>210012002</v>
          </cell>
          <cell r="J844" t="str">
            <v>Hutang Pajak</v>
          </cell>
          <cell r="K844">
            <v>0</v>
          </cell>
          <cell r="L844">
            <v>0</v>
          </cell>
          <cell r="M844">
            <v>5850669.6600000001</v>
          </cell>
        </row>
        <row r="845">
          <cell r="A845" t="str">
            <v>6130010000April</v>
          </cell>
          <cell r="B845" t="str">
            <v>130010000April</v>
          </cell>
          <cell r="C845" t="str">
            <v>0</v>
          </cell>
          <cell r="D845" t="str">
            <v>1130010000</v>
          </cell>
          <cell r="F845">
            <v>45762</v>
          </cell>
          <cell r="G845">
            <v>0</v>
          </cell>
          <cell r="H845" t="str">
            <v>INV 248 - HAIER SMALL KUBIKASI</v>
          </cell>
          <cell r="I845">
            <v>130010000</v>
          </cell>
          <cell r="J845" t="str">
            <v>Piutang Usaha</v>
          </cell>
          <cell r="K845">
            <v>0</v>
          </cell>
          <cell r="L845">
            <v>8175000</v>
          </cell>
          <cell r="M845">
            <v>0</v>
          </cell>
        </row>
        <row r="846">
          <cell r="A846" t="str">
            <v>4140010000April</v>
          </cell>
          <cell r="B846" t="str">
            <v>140010000April</v>
          </cell>
          <cell r="C846" t="str">
            <v>0</v>
          </cell>
          <cell r="D846" t="str">
            <v>1140010000</v>
          </cell>
          <cell r="F846">
            <v>45762</v>
          </cell>
          <cell r="G846">
            <v>0</v>
          </cell>
          <cell r="H846" t="str">
            <v>INV 248 - HAIER SMALL KUBIKASI</v>
          </cell>
          <cell r="I846">
            <v>140010000</v>
          </cell>
          <cell r="J846" t="str">
            <v>Biaya Dibayar dimuka</v>
          </cell>
          <cell r="K846">
            <v>0</v>
          </cell>
          <cell r="L846">
            <v>150000</v>
          </cell>
          <cell r="M846">
            <v>0</v>
          </cell>
        </row>
        <row r="847">
          <cell r="A847" t="str">
            <v>4410000001April</v>
          </cell>
          <cell r="B847" t="str">
            <v>410000001April</v>
          </cell>
          <cell r="C847" t="str">
            <v>0</v>
          </cell>
          <cell r="D847" t="str">
            <v>1410000001</v>
          </cell>
          <cell r="F847">
            <v>45762</v>
          </cell>
          <cell r="G847">
            <v>0</v>
          </cell>
          <cell r="H847" t="str">
            <v>INV 248 - HAIER SMALL KUBIKASI</v>
          </cell>
          <cell r="I847">
            <v>410000001</v>
          </cell>
          <cell r="J847" t="str">
            <v>Pendapatan 1</v>
          </cell>
          <cell r="K847">
            <v>0</v>
          </cell>
          <cell r="L847">
            <v>0</v>
          </cell>
          <cell r="M847">
            <v>7500000</v>
          </cell>
        </row>
        <row r="848">
          <cell r="A848" t="str">
            <v>5210012002April</v>
          </cell>
          <cell r="B848" t="str">
            <v>210012002April</v>
          </cell>
          <cell r="C848" t="str">
            <v>0</v>
          </cell>
          <cell r="D848" t="str">
            <v>1210012002</v>
          </cell>
          <cell r="F848">
            <v>45762</v>
          </cell>
          <cell r="G848">
            <v>0</v>
          </cell>
          <cell r="H848" t="str">
            <v>INV 248 - HAIER SMALL KUBIKASI</v>
          </cell>
          <cell r="I848">
            <v>210012002</v>
          </cell>
          <cell r="J848" t="str">
            <v>Hutang Pajak</v>
          </cell>
          <cell r="K848">
            <v>0</v>
          </cell>
          <cell r="L848">
            <v>0</v>
          </cell>
          <cell r="M848">
            <v>825000</v>
          </cell>
        </row>
        <row r="849">
          <cell r="A849" t="str">
            <v>7130010000April</v>
          </cell>
          <cell r="B849" t="str">
            <v>130010000April</v>
          </cell>
          <cell r="C849" t="str">
            <v>0</v>
          </cell>
          <cell r="D849" t="str">
            <v>1130010000</v>
          </cell>
          <cell r="F849">
            <v>45762</v>
          </cell>
          <cell r="G849">
            <v>0</v>
          </cell>
          <cell r="H849" t="str">
            <v>INV 249 - HAIER REGULER</v>
          </cell>
          <cell r="I849">
            <v>130010000</v>
          </cell>
          <cell r="J849" t="str">
            <v>Piutang Usaha</v>
          </cell>
          <cell r="K849">
            <v>0</v>
          </cell>
          <cell r="L849">
            <v>5958704.0899999999</v>
          </cell>
          <cell r="M849">
            <v>0</v>
          </cell>
        </row>
        <row r="850">
          <cell r="A850" t="str">
            <v>5140010000April</v>
          </cell>
          <cell r="B850" t="str">
            <v>140010000April</v>
          </cell>
          <cell r="C850" t="str">
            <v>0</v>
          </cell>
          <cell r="D850" t="str">
            <v>1140010000</v>
          </cell>
          <cell r="F850">
            <v>45762</v>
          </cell>
          <cell r="G850">
            <v>0</v>
          </cell>
          <cell r="H850" t="str">
            <v>INV 249 - HAIER REGULER</v>
          </cell>
          <cell r="I850">
            <v>140010000</v>
          </cell>
          <cell r="J850" t="str">
            <v>Biaya Dibayar dimuka</v>
          </cell>
          <cell r="K850">
            <v>0</v>
          </cell>
          <cell r="L850">
            <v>109334.02</v>
          </cell>
          <cell r="M850">
            <v>0</v>
          </cell>
        </row>
        <row r="851">
          <cell r="A851" t="str">
            <v>5410000001April</v>
          </cell>
          <cell r="B851" t="str">
            <v>410000001April</v>
          </cell>
          <cell r="C851" t="str">
            <v>0</v>
          </cell>
          <cell r="D851" t="str">
            <v>1410000001</v>
          </cell>
          <cell r="F851">
            <v>45762</v>
          </cell>
          <cell r="G851">
            <v>0</v>
          </cell>
          <cell r="H851" t="str">
            <v>INV 249 - HAIER REGULER</v>
          </cell>
          <cell r="I851">
            <v>410000001</v>
          </cell>
          <cell r="J851" t="str">
            <v>Pendapatan 1</v>
          </cell>
          <cell r="K851">
            <v>0</v>
          </cell>
          <cell r="L851">
            <v>0</v>
          </cell>
          <cell r="M851">
            <v>5466701</v>
          </cell>
        </row>
        <row r="852">
          <cell r="A852" t="str">
            <v>6210012002April</v>
          </cell>
          <cell r="B852" t="str">
            <v>210012002April</v>
          </cell>
          <cell r="C852" t="str">
            <v>0</v>
          </cell>
          <cell r="D852" t="str">
            <v>1210012002</v>
          </cell>
          <cell r="F852">
            <v>45762</v>
          </cell>
          <cell r="G852">
            <v>0</v>
          </cell>
          <cell r="H852" t="str">
            <v>INV 249 - HAIER REGULER</v>
          </cell>
          <cell r="I852">
            <v>210012002</v>
          </cell>
          <cell r="J852" t="str">
            <v>Hutang Pajak</v>
          </cell>
          <cell r="K852">
            <v>0</v>
          </cell>
          <cell r="L852">
            <v>0</v>
          </cell>
          <cell r="M852">
            <v>601337.11</v>
          </cell>
        </row>
        <row r="853">
          <cell r="A853" t="str">
            <v>8130010000April</v>
          </cell>
          <cell r="B853" t="str">
            <v>130010000April</v>
          </cell>
          <cell r="C853" t="str">
            <v>0</v>
          </cell>
          <cell r="D853" t="str">
            <v>1130010000</v>
          </cell>
          <cell r="F853">
            <v>45771</v>
          </cell>
          <cell r="G853">
            <v>0</v>
          </cell>
          <cell r="H853" t="str">
            <v>INV 252- HAIER REGULER</v>
          </cell>
          <cell r="I853">
            <v>130010000</v>
          </cell>
          <cell r="J853" t="str">
            <v>Piutang Usaha</v>
          </cell>
          <cell r="K853">
            <v>0</v>
          </cell>
          <cell r="L853">
            <v>10177178.49</v>
          </cell>
          <cell r="M853">
            <v>0</v>
          </cell>
        </row>
        <row r="854">
          <cell r="A854" t="str">
            <v>6140010000April</v>
          </cell>
          <cell r="B854" t="str">
            <v>140010000April</v>
          </cell>
          <cell r="C854" t="str">
            <v>0</v>
          </cell>
          <cell r="D854" t="str">
            <v>1140010000</v>
          </cell>
          <cell r="F854">
            <v>45771</v>
          </cell>
          <cell r="G854">
            <v>0</v>
          </cell>
          <cell r="H854" t="str">
            <v>INV 252- HAIER REGULER</v>
          </cell>
          <cell r="I854">
            <v>140010000</v>
          </cell>
          <cell r="J854" t="str">
            <v>Biaya Dibayar dimuka</v>
          </cell>
          <cell r="K854">
            <v>0</v>
          </cell>
          <cell r="L854">
            <v>186737.22</v>
          </cell>
          <cell r="M854">
            <v>0</v>
          </cell>
        </row>
        <row r="855">
          <cell r="A855" t="str">
            <v>6410000001April</v>
          </cell>
          <cell r="B855" t="str">
            <v>410000001April</v>
          </cell>
          <cell r="C855" t="str">
            <v>0</v>
          </cell>
          <cell r="D855" t="str">
            <v>1410000001</v>
          </cell>
          <cell r="F855">
            <v>45771</v>
          </cell>
          <cell r="G855">
            <v>0</v>
          </cell>
          <cell r="H855" t="str">
            <v>INV 252- HAIER REGULER</v>
          </cell>
          <cell r="I855">
            <v>410000001</v>
          </cell>
          <cell r="J855" t="str">
            <v>Pendapatan 1</v>
          </cell>
          <cell r="K855">
            <v>0</v>
          </cell>
          <cell r="L855">
            <v>0</v>
          </cell>
          <cell r="M855">
            <v>9336861</v>
          </cell>
        </row>
        <row r="856">
          <cell r="A856" t="str">
            <v>7210012002April</v>
          </cell>
          <cell r="B856" t="str">
            <v>210012002April</v>
          </cell>
          <cell r="C856" t="str">
            <v>0</v>
          </cell>
          <cell r="D856" t="str">
            <v>1210012002</v>
          </cell>
          <cell r="F856">
            <v>45771</v>
          </cell>
          <cell r="G856">
            <v>0</v>
          </cell>
          <cell r="H856" t="str">
            <v>INV 252- HAIER REGULER</v>
          </cell>
          <cell r="I856">
            <v>210012002</v>
          </cell>
          <cell r="J856" t="str">
            <v>Hutang Pajak</v>
          </cell>
          <cell r="K856">
            <v>0</v>
          </cell>
          <cell r="L856">
            <v>0</v>
          </cell>
          <cell r="M856">
            <v>1027054.71</v>
          </cell>
        </row>
        <row r="857">
          <cell r="A857" t="str">
            <v>9130010000April</v>
          </cell>
          <cell r="B857" t="str">
            <v>130010000April</v>
          </cell>
          <cell r="C857" t="str">
            <v>0</v>
          </cell>
          <cell r="D857" t="str">
            <v>1130010000</v>
          </cell>
          <cell r="F857">
            <v>45771</v>
          </cell>
          <cell r="G857">
            <v>0</v>
          </cell>
          <cell r="H857" t="str">
            <v>INV 253 - HAIER SMALL KUBIKASI</v>
          </cell>
          <cell r="I857">
            <v>130010000</v>
          </cell>
          <cell r="J857" t="str">
            <v>Piutang Usaha</v>
          </cell>
          <cell r="K857">
            <v>0</v>
          </cell>
          <cell r="L857">
            <v>6540000</v>
          </cell>
          <cell r="M857">
            <v>0</v>
          </cell>
        </row>
        <row r="858">
          <cell r="A858" t="str">
            <v>7140010000April</v>
          </cell>
          <cell r="B858" t="str">
            <v>140010000April</v>
          </cell>
          <cell r="C858" t="str">
            <v>0</v>
          </cell>
          <cell r="D858" t="str">
            <v>1140010000</v>
          </cell>
          <cell r="F858">
            <v>45771</v>
          </cell>
          <cell r="G858">
            <v>0</v>
          </cell>
          <cell r="H858" t="str">
            <v>INV 253 - HAIER SMALL KUBIKASI</v>
          </cell>
          <cell r="I858">
            <v>140010000</v>
          </cell>
          <cell r="J858" t="str">
            <v>Biaya Dibayar dimuka</v>
          </cell>
          <cell r="K858">
            <v>0</v>
          </cell>
          <cell r="L858">
            <v>120000</v>
          </cell>
          <cell r="M858">
            <v>0</v>
          </cell>
        </row>
        <row r="859">
          <cell r="A859" t="str">
            <v>7410000001April</v>
          </cell>
          <cell r="B859" t="str">
            <v>410000001April</v>
          </cell>
          <cell r="C859" t="str">
            <v>0</v>
          </cell>
          <cell r="D859" t="str">
            <v>1410000001</v>
          </cell>
          <cell r="F859">
            <v>45771</v>
          </cell>
          <cell r="G859">
            <v>0</v>
          </cell>
          <cell r="H859" t="str">
            <v>INV 253 - HAIER SMALL KUBIKASI</v>
          </cell>
          <cell r="I859">
            <v>410000001</v>
          </cell>
          <cell r="J859" t="str">
            <v>Pendapatan 1</v>
          </cell>
          <cell r="K859">
            <v>0</v>
          </cell>
          <cell r="L859">
            <v>0</v>
          </cell>
          <cell r="M859">
            <v>6000000</v>
          </cell>
        </row>
        <row r="860">
          <cell r="A860" t="str">
            <v>8210012002April</v>
          </cell>
          <cell r="B860" t="str">
            <v>210012002April</v>
          </cell>
          <cell r="C860" t="str">
            <v>0</v>
          </cell>
          <cell r="D860" t="str">
            <v>1210012002</v>
          </cell>
          <cell r="F860">
            <v>45771</v>
          </cell>
          <cell r="G860">
            <v>0</v>
          </cell>
          <cell r="H860" t="str">
            <v>INV 253 - HAIER SMALL KUBIKASI</v>
          </cell>
          <cell r="I860">
            <v>210012002</v>
          </cell>
          <cell r="J860" t="str">
            <v>Hutang Pajak</v>
          </cell>
          <cell r="K860">
            <v>0</v>
          </cell>
          <cell r="L860">
            <v>0</v>
          </cell>
          <cell r="M860">
            <v>660000</v>
          </cell>
        </row>
        <row r="861">
          <cell r="A861" t="str">
            <v>10130010000April</v>
          </cell>
          <cell r="B861" t="str">
            <v>130010000April</v>
          </cell>
          <cell r="C861" t="str">
            <v>0</v>
          </cell>
          <cell r="D861" t="str">
            <v>1130010000</v>
          </cell>
          <cell r="F861">
            <v>45771</v>
          </cell>
          <cell r="G861">
            <v>0</v>
          </cell>
          <cell r="H861" t="str">
            <v>INV 254- HAIER REGULER BBB</v>
          </cell>
          <cell r="I861">
            <v>130010000</v>
          </cell>
          <cell r="J861" t="str">
            <v>Piutang Usaha</v>
          </cell>
          <cell r="K861">
            <v>0</v>
          </cell>
          <cell r="L861">
            <v>16503246.369999999</v>
          </cell>
          <cell r="M861">
            <v>0</v>
          </cell>
        </row>
        <row r="862">
          <cell r="A862" t="str">
            <v>8140010000April</v>
          </cell>
          <cell r="B862" t="str">
            <v>140010000April</v>
          </cell>
          <cell r="C862" t="str">
            <v>0</v>
          </cell>
          <cell r="D862" t="str">
            <v>1140010000</v>
          </cell>
          <cell r="F862">
            <v>45771</v>
          </cell>
          <cell r="G862">
            <v>0</v>
          </cell>
          <cell r="H862" t="str">
            <v>INV 254- HAIER REGULER BBB</v>
          </cell>
          <cell r="I862">
            <v>140010000</v>
          </cell>
          <cell r="J862" t="str">
            <v>Biaya Dibayar dimuka</v>
          </cell>
          <cell r="K862">
            <v>0</v>
          </cell>
          <cell r="L862">
            <v>302811.86</v>
          </cell>
          <cell r="M862">
            <v>0</v>
          </cell>
        </row>
        <row r="863">
          <cell r="A863" t="str">
            <v>8410000001April</v>
          </cell>
          <cell r="B863" t="str">
            <v>410000001April</v>
          </cell>
          <cell r="C863" t="str">
            <v>0</v>
          </cell>
          <cell r="D863" t="str">
            <v>1410000001</v>
          </cell>
          <cell r="F863">
            <v>45771</v>
          </cell>
          <cell r="G863">
            <v>0</v>
          </cell>
          <cell r="H863" t="str">
            <v>INV 254- HAIER REGULER BBB</v>
          </cell>
          <cell r="I863">
            <v>410000001</v>
          </cell>
          <cell r="J863" t="str">
            <v>Pendapatan 1</v>
          </cell>
          <cell r="K863">
            <v>0</v>
          </cell>
          <cell r="L863">
            <v>0</v>
          </cell>
          <cell r="M863">
            <v>15140593</v>
          </cell>
        </row>
        <row r="864">
          <cell r="A864" t="str">
            <v>9210012002April</v>
          </cell>
          <cell r="B864" t="str">
            <v>210012002April</v>
          </cell>
          <cell r="C864" t="str">
            <v>0</v>
          </cell>
          <cell r="D864" t="str">
            <v>1210012002</v>
          </cell>
          <cell r="F864">
            <v>45771</v>
          </cell>
          <cell r="G864">
            <v>0</v>
          </cell>
          <cell r="H864" t="str">
            <v>INV 254- HAIER REGULER BBB</v>
          </cell>
          <cell r="I864">
            <v>210012002</v>
          </cell>
          <cell r="J864" t="str">
            <v>Hutang Pajak</v>
          </cell>
          <cell r="K864">
            <v>0</v>
          </cell>
          <cell r="L864">
            <v>0</v>
          </cell>
          <cell r="M864">
            <v>1665465.23</v>
          </cell>
        </row>
        <row r="865">
          <cell r="A865" t="str">
            <v>11130010000April</v>
          </cell>
          <cell r="B865" t="str">
            <v>130010000April</v>
          </cell>
          <cell r="C865" t="str">
            <v>0</v>
          </cell>
          <cell r="D865" t="str">
            <v>1130010000</v>
          </cell>
          <cell r="F865">
            <v>45771</v>
          </cell>
          <cell r="G865">
            <v>0</v>
          </cell>
          <cell r="H865" t="str">
            <v>INV 255 - HAIER RETRUN</v>
          </cell>
          <cell r="I865">
            <v>130010000</v>
          </cell>
          <cell r="J865" t="str">
            <v>Piutang Usaha</v>
          </cell>
          <cell r="K865">
            <v>0</v>
          </cell>
          <cell r="L865">
            <v>482620.39</v>
          </cell>
          <cell r="M865">
            <v>0</v>
          </cell>
        </row>
        <row r="866">
          <cell r="A866" t="str">
            <v>9140010000April</v>
          </cell>
          <cell r="B866" t="str">
            <v>140010000April</v>
          </cell>
          <cell r="C866" t="str">
            <v>0</v>
          </cell>
          <cell r="D866" t="str">
            <v>1140010000</v>
          </cell>
          <cell r="F866">
            <v>45771</v>
          </cell>
          <cell r="G866">
            <v>0</v>
          </cell>
          <cell r="H866" t="str">
            <v>INV 255 - HAIER RETRUN</v>
          </cell>
          <cell r="I866">
            <v>140010000</v>
          </cell>
          <cell r="J866" t="str">
            <v>Biaya Dibayar dimuka</v>
          </cell>
          <cell r="K866">
            <v>0</v>
          </cell>
          <cell r="L866">
            <v>8855.42</v>
          </cell>
          <cell r="M866">
            <v>0</v>
          </cell>
        </row>
        <row r="867">
          <cell r="A867" t="str">
            <v>9410000001April</v>
          </cell>
          <cell r="B867" t="str">
            <v>410000001April</v>
          </cell>
          <cell r="C867" t="str">
            <v>0</v>
          </cell>
          <cell r="D867" t="str">
            <v>1410000001</v>
          </cell>
          <cell r="F867">
            <v>45771</v>
          </cell>
          <cell r="G867">
            <v>0</v>
          </cell>
          <cell r="H867" t="str">
            <v>INV 255 - HAIER RETRUN</v>
          </cell>
          <cell r="I867">
            <v>410000001</v>
          </cell>
          <cell r="J867" t="str">
            <v>Pendapatan 1</v>
          </cell>
          <cell r="K867">
            <v>0</v>
          </cell>
          <cell r="L867">
            <v>0</v>
          </cell>
          <cell r="M867">
            <v>442771</v>
          </cell>
        </row>
        <row r="868">
          <cell r="A868" t="str">
            <v>10210012002April</v>
          </cell>
          <cell r="B868" t="str">
            <v>210012002April</v>
          </cell>
          <cell r="C868" t="str">
            <v>0</v>
          </cell>
          <cell r="D868" t="str">
            <v>1210012002</v>
          </cell>
          <cell r="F868">
            <v>45771</v>
          </cell>
          <cell r="G868">
            <v>0</v>
          </cell>
          <cell r="H868" t="str">
            <v>INV 255 - HAIER RETRUN</v>
          </cell>
          <cell r="I868">
            <v>210012002</v>
          </cell>
          <cell r="J868" t="str">
            <v>Hutang Pajak</v>
          </cell>
          <cell r="K868">
            <v>0</v>
          </cell>
          <cell r="L868">
            <v>0</v>
          </cell>
          <cell r="M868">
            <v>48704.81</v>
          </cell>
        </row>
        <row r="869">
          <cell r="A869" t="str">
            <v>12130010000April</v>
          </cell>
          <cell r="B869" t="str">
            <v>130010000April</v>
          </cell>
          <cell r="C869" t="str">
            <v>0</v>
          </cell>
          <cell r="D869" t="str">
            <v>1130010000</v>
          </cell>
          <cell r="F869">
            <v>45777</v>
          </cell>
          <cell r="G869">
            <v>0</v>
          </cell>
          <cell r="H869" t="str">
            <v>INV 258 - HAIER REGULER</v>
          </cell>
          <cell r="I869">
            <v>130010000</v>
          </cell>
          <cell r="J869" t="str">
            <v>Piutang Usaha</v>
          </cell>
          <cell r="K869">
            <v>0</v>
          </cell>
          <cell r="L869">
            <v>19517684.969999999</v>
          </cell>
          <cell r="M869">
            <v>0</v>
          </cell>
        </row>
        <row r="870">
          <cell r="A870" t="str">
            <v>10140010000April</v>
          </cell>
          <cell r="B870" t="str">
            <v>140010000April</v>
          </cell>
          <cell r="C870" t="str">
            <v>0</v>
          </cell>
          <cell r="D870" t="str">
            <v>1140010000</v>
          </cell>
          <cell r="F870">
            <v>45777</v>
          </cell>
          <cell r="G870">
            <v>0</v>
          </cell>
          <cell r="H870" t="str">
            <v>INV 258 - HAIER REGULER</v>
          </cell>
          <cell r="I870">
            <v>140010000</v>
          </cell>
          <cell r="J870" t="str">
            <v>Biaya Dibayar dimuka</v>
          </cell>
          <cell r="K870">
            <v>0</v>
          </cell>
          <cell r="L870">
            <v>358122.66</v>
          </cell>
          <cell r="M870">
            <v>0</v>
          </cell>
        </row>
        <row r="871">
          <cell r="A871" t="str">
            <v>10410000001April</v>
          </cell>
          <cell r="B871" t="str">
            <v>410000001April</v>
          </cell>
          <cell r="C871" t="str">
            <v>0</v>
          </cell>
          <cell r="D871" t="str">
            <v>1410000001</v>
          </cell>
          <cell r="F871">
            <v>45777</v>
          </cell>
          <cell r="G871">
            <v>0</v>
          </cell>
          <cell r="H871" t="str">
            <v>INV 258 - HAIER REGULER</v>
          </cell>
          <cell r="I871">
            <v>410000001</v>
          </cell>
          <cell r="J871" t="str">
            <v>Pendapatan 1</v>
          </cell>
          <cell r="K871">
            <v>0</v>
          </cell>
          <cell r="L871">
            <v>0</v>
          </cell>
          <cell r="M871">
            <v>17906133</v>
          </cell>
        </row>
        <row r="872">
          <cell r="A872" t="str">
            <v>11210012002April</v>
          </cell>
          <cell r="B872" t="str">
            <v>210012002April</v>
          </cell>
          <cell r="C872" t="str">
            <v>0</v>
          </cell>
          <cell r="D872" t="str">
            <v>1210012002</v>
          </cell>
          <cell r="F872">
            <v>45777</v>
          </cell>
          <cell r="G872">
            <v>0</v>
          </cell>
          <cell r="H872" t="str">
            <v>INV 258 - HAIER REGULER</v>
          </cell>
          <cell r="I872">
            <v>210012002</v>
          </cell>
          <cell r="J872" t="str">
            <v>Hutang Pajak</v>
          </cell>
          <cell r="K872">
            <v>0</v>
          </cell>
          <cell r="L872">
            <v>0</v>
          </cell>
          <cell r="M872">
            <v>1969674.63</v>
          </cell>
        </row>
        <row r="873">
          <cell r="A873" t="str">
            <v>13130010000April</v>
          </cell>
          <cell r="B873" t="str">
            <v>130010000April</v>
          </cell>
          <cell r="C873" t="str">
            <v>0</v>
          </cell>
          <cell r="D873" t="str">
            <v>1130010000</v>
          </cell>
          <cell r="F873">
            <v>45777</v>
          </cell>
          <cell r="G873">
            <v>0</v>
          </cell>
          <cell r="H873" t="str">
            <v>INV 259 - HAIER SMALL KUBIKASI</v>
          </cell>
          <cell r="I873">
            <v>130010000</v>
          </cell>
          <cell r="J873" t="str">
            <v>Piutang Usaha</v>
          </cell>
          <cell r="K873">
            <v>0</v>
          </cell>
          <cell r="L873">
            <v>17985000</v>
          </cell>
          <cell r="M873">
            <v>0</v>
          </cell>
        </row>
        <row r="874">
          <cell r="A874" t="str">
            <v>11140010000April</v>
          </cell>
          <cell r="B874" t="str">
            <v>140010000April</v>
          </cell>
          <cell r="C874" t="str">
            <v>0</v>
          </cell>
          <cell r="D874" t="str">
            <v>1140010000</v>
          </cell>
          <cell r="F874">
            <v>45777</v>
          </cell>
          <cell r="G874">
            <v>0</v>
          </cell>
          <cell r="H874" t="str">
            <v>INV 259 - HAIER SMALL KUBIKASI</v>
          </cell>
          <cell r="I874">
            <v>140010000</v>
          </cell>
          <cell r="J874" t="str">
            <v>Biaya Dibayar dimuka</v>
          </cell>
          <cell r="K874">
            <v>0</v>
          </cell>
          <cell r="L874">
            <v>330000</v>
          </cell>
          <cell r="M874">
            <v>0</v>
          </cell>
        </row>
        <row r="875">
          <cell r="A875" t="str">
            <v>11410000001April</v>
          </cell>
          <cell r="B875" t="str">
            <v>410000001April</v>
          </cell>
          <cell r="C875" t="str">
            <v>0</v>
          </cell>
          <cell r="D875" t="str">
            <v>1410000001</v>
          </cell>
          <cell r="F875">
            <v>45777</v>
          </cell>
          <cell r="G875">
            <v>0</v>
          </cell>
          <cell r="H875" t="str">
            <v>INV 259 - HAIER SMALL KUBIKASI</v>
          </cell>
          <cell r="I875">
            <v>410000001</v>
          </cell>
          <cell r="J875" t="str">
            <v>Pendapatan 1</v>
          </cell>
          <cell r="K875">
            <v>0</v>
          </cell>
          <cell r="L875">
            <v>0</v>
          </cell>
          <cell r="M875">
            <v>16500000</v>
          </cell>
        </row>
        <row r="876">
          <cell r="A876" t="str">
            <v>12210012002April</v>
          </cell>
          <cell r="B876" t="str">
            <v>210012002April</v>
          </cell>
          <cell r="C876" t="str">
            <v>0</v>
          </cell>
          <cell r="D876" t="str">
            <v>1210012002</v>
          </cell>
          <cell r="F876">
            <v>45777</v>
          </cell>
          <cell r="G876">
            <v>0</v>
          </cell>
          <cell r="H876" t="str">
            <v>INV 259 - HAIER SMALL KUBIKASI</v>
          </cell>
          <cell r="I876">
            <v>210012002</v>
          </cell>
          <cell r="J876" t="str">
            <v>Hutang Pajak</v>
          </cell>
          <cell r="K876">
            <v>0</v>
          </cell>
          <cell r="L876">
            <v>0</v>
          </cell>
          <cell r="M876">
            <v>1815000</v>
          </cell>
        </row>
        <row r="877">
          <cell r="A877" t="str">
            <v>14130010000April</v>
          </cell>
          <cell r="B877" t="str">
            <v>130010000April</v>
          </cell>
          <cell r="C877" t="str">
            <v>0</v>
          </cell>
          <cell r="D877" t="str">
            <v>1130010000</v>
          </cell>
          <cell r="F877">
            <v>45777</v>
          </cell>
          <cell r="G877">
            <v>0</v>
          </cell>
          <cell r="H877" t="str">
            <v>INV 260- HAIER REGULER BBB</v>
          </cell>
          <cell r="I877">
            <v>130010000</v>
          </cell>
          <cell r="J877" t="str">
            <v>Piutang Usaha</v>
          </cell>
          <cell r="K877">
            <v>0</v>
          </cell>
          <cell r="L877">
            <v>1205607.58</v>
          </cell>
          <cell r="M877">
            <v>0</v>
          </cell>
        </row>
        <row r="878">
          <cell r="A878" t="str">
            <v>12140010000April</v>
          </cell>
          <cell r="B878" t="str">
            <v>140010000April</v>
          </cell>
          <cell r="C878" t="str">
            <v>0</v>
          </cell>
          <cell r="D878" t="str">
            <v>1140010000</v>
          </cell>
          <cell r="F878">
            <v>45777</v>
          </cell>
          <cell r="G878">
            <v>0</v>
          </cell>
          <cell r="H878" t="str">
            <v>INV 260- HAIER REGULER BBB</v>
          </cell>
          <cell r="I878">
            <v>140010000</v>
          </cell>
          <cell r="J878" t="str">
            <v>Biaya Dibayar dimuka</v>
          </cell>
          <cell r="K878">
            <v>0</v>
          </cell>
          <cell r="L878">
            <v>22121.24</v>
          </cell>
          <cell r="M878">
            <v>0</v>
          </cell>
        </row>
        <row r="879">
          <cell r="A879" t="str">
            <v>12410000001April</v>
          </cell>
          <cell r="B879" t="str">
            <v>410000001April</v>
          </cell>
          <cell r="C879" t="str">
            <v>0</v>
          </cell>
          <cell r="D879" t="str">
            <v>1410000001</v>
          </cell>
          <cell r="F879">
            <v>45777</v>
          </cell>
          <cell r="G879">
            <v>0</v>
          </cell>
          <cell r="H879" t="str">
            <v>INV 260- HAIER REGULER BBB</v>
          </cell>
          <cell r="I879">
            <v>410000001</v>
          </cell>
          <cell r="J879" t="str">
            <v>Pendapatan 1</v>
          </cell>
          <cell r="K879">
            <v>0</v>
          </cell>
          <cell r="L879">
            <v>0</v>
          </cell>
          <cell r="M879">
            <v>1106062</v>
          </cell>
        </row>
        <row r="880">
          <cell r="A880" t="str">
            <v>13210012002April</v>
          </cell>
          <cell r="B880" t="str">
            <v>210012002April</v>
          </cell>
          <cell r="C880" t="str">
            <v>0</v>
          </cell>
          <cell r="D880" t="str">
            <v>1210012002</v>
          </cell>
          <cell r="F880">
            <v>45777</v>
          </cell>
          <cell r="G880">
            <v>0</v>
          </cell>
          <cell r="H880" t="str">
            <v>INV 260- HAIER REGULER BBB</v>
          </cell>
          <cell r="I880">
            <v>210012002</v>
          </cell>
          <cell r="J880" t="str">
            <v>Hutang Pajak</v>
          </cell>
          <cell r="K880">
            <v>0</v>
          </cell>
          <cell r="L880">
            <v>0</v>
          </cell>
          <cell r="M880">
            <v>121666.82</v>
          </cell>
        </row>
        <row r="881">
          <cell r="A881" t="str">
            <v>00</v>
          </cell>
          <cell r="B881" t="str">
            <v>0</v>
          </cell>
          <cell r="C881" t="str">
            <v>0</v>
          </cell>
          <cell r="D881" t="str">
            <v>1</v>
          </cell>
          <cell r="F881">
            <v>0</v>
          </cell>
          <cell r="G881">
            <v>0</v>
          </cell>
          <cell r="H881">
            <v>0</v>
          </cell>
          <cell r="I881">
            <v>0</v>
          </cell>
          <cell r="J881" t="str">
            <v>-</v>
          </cell>
          <cell r="K881">
            <v>0</v>
          </cell>
          <cell r="L881">
            <v>0</v>
          </cell>
          <cell r="M881">
            <v>0</v>
          </cell>
        </row>
        <row r="882">
          <cell r="A882" t="str">
            <v>00</v>
          </cell>
          <cell r="B882" t="str">
            <v>0</v>
          </cell>
          <cell r="C882" t="str">
            <v>0</v>
          </cell>
          <cell r="D882" t="str">
            <v>1</v>
          </cell>
          <cell r="F882">
            <v>0</v>
          </cell>
          <cell r="G882">
            <v>0</v>
          </cell>
          <cell r="H882">
            <v>0</v>
          </cell>
          <cell r="I882">
            <v>0</v>
          </cell>
          <cell r="J882" t="str">
            <v>-</v>
          </cell>
          <cell r="K882">
            <v>0</v>
          </cell>
          <cell r="L882">
            <v>0</v>
          </cell>
          <cell r="M882">
            <v>0</v>
          </cell>
        </row>
        <row r="883">
          <cell r="A883" t="str">
            <v>00</v>
          </cell>
          <cell r="B883" t="str">
            <v>0</v>
          </cell>
          <cell r="C883" t="str">
            <v>0</v>
          </cell>
          <cell r="D883" t="str">
            <v>1</v>
          </cell>
          <cell r="F883">
            <v>0</v>
          </cell>
          <cell r="G883">
            <v>0</v>
          </cell>
          <cell r="H883">
            <v>45778</v>
          </cell>
          <cell r="I883">
            <v>0</v>
          </cell>
          <cell r="J883" t="str">
            <v>-</v>
          </cell>
          <cell r="K883">
            <v>0</v>
          </cell>
          <cell r="L883">
            <v>0</v>
          </cell>
          <cell r="M883">
            <v>0</v>
          </cell>
        </row>
        <row r="884">
          <cell r="A884" t="str">
            <v>00</v>
          </cell>
          <cell r="B884" t="str">
            <v>0</v>
          </cell>
          <cell r="C884" t="str">
            <v>0</v>
          </cell>
          <cell r="D884" t="str">
            <v>1</v>
          </cell>
          <cell r="F884">
            <v>0</v>
          </cell>
          <cell r="G884">
            <v>0</v>
          </cell>
          <cell r="H884">
            <v>0</v>
          </cell>
          <cell r="I884">
            <v>0</v>
          </cell>
          <cell r="J884" t="str">
            <v>-</v>
          </cell>
          <cell r="K884">
            <v>0</v>
          </cell>
          <cell r="L884">
            <v>0</v>
          </cell>
          <cell r="M884">
            <v>0</v>
          </cell>
        </row>
        <row r="885">
          <cell r="A885" t="str">
            <v>00</v>
          </cell>
          <cell r="B885" t="str">
            <v>0</v>
          </cell>
          <cell r="C885" t="str">
            <v>0</v>
          </cell>
          <cell r="D885" t="str">
            <v>1</v>
          </cell>
          <cell r="F885">
            <v>0</v>
          </cell>
          <cell r="G885">
            <v>0</v>
          </cell>
          <cell r="H885">
            <v>0</v>
          </cell>
          <cell r="I885">
            <v>0</v>
          </cell>
          <cell r="J885" t="str">
            <v>-</v>
          </cell>
          <cell r="K885">
            <v>0</v>
          </cell>
          <cell r="L885">
            <v>0</v>
          </cell>
          <cell r="M885">
            <v>0</v>
          </cell>
        </row>
        <row r="886">
          <cell r="A886" t="str">
            <v>1500000002May</v>
          </cell>
          <cell r="B886" t="str">
            <v>500000002May</v>
          </cell>
          <cell r="C886" t="str">
            <v>0</v>
          </cell>
          <cell r="D886" t="str">
            <v>1500000002</v>
          </cell>
          <cell r="F886">
            <v>45779</v>
          </cell>
          <cell r="G886">
            <v>603</v>
          </cell>
          <cell r="H886" t="str">
            <v>BIAYA OPRASIONAL KUNJUNGAN TIM HARTONO VISIT GUDANG 2 MOBIL</v>
          </cell>
          <cell r="I886">
            <v>500000002</v>
          </cell>
          <cell r="J886" t="str">
            <v>Biaya TKBM, SPM</v>
          </cell>
          <cell r="K886">
            <v>0</v>
          </cell>
          <cell r="L886">
            <v>1418650</v>
          </cell>
          <cell r="M886">
            <v>0</v>
          </cell>
        </row>
        <row r="887">
          <cell r="A887" t="str">
            <v>1120020002May</v>
          </cell>
          <cell r="B887" t="str">
            <v>120020002May</v>
          </cell>
          <cell r="C887" t="str">
            <v>0</v>
          </cell>
          <cell r="D887" t="str">
            <v>1120020002</v>
          </cell>
          <cell r="F887">
            <v>45779</v>
          </cell>
          <cell r="G887">
            <v>603</v>
          </cell>
          <cell r="H887" t="str">
            <v>BIAYA OPRASIONAL KUNJUNGAN TIM HARTONO VISIT GUDANG 2 MOBIL</v>
          </cell>
          <cell r="I887">
            <v>120020002</v>
          </cell>
          <cell r="J887" t="str">
            <v>PT BCA No Rek. 029-291-7528</v>
          </cell>
          <cell r="K887">
            <v>0</v>
          </cell>
          <cell r="L887">
            <v>0</v>
          </cell>
          <cell r="M887">
            <v>1418650</v>
          </cell>
        </row>
        <row r="888">
          <cell r="A888" t="str">
            <v>2500000002May</v>
          </cell>
          <cell r="B888" t="str">
            <v>500000002May</v>
          </cell>
          <cell r="C888" t="str">
            <v>0</v>
          </cell>
          <cell r="D888" t="str">
            <v>1500000002</v>
          </cell>
          <cell r="F888">
            <v>45783</v>
          </cell>
          <cell r="G888">
            <v>604</v>
          </cell>
          <cell r="H888" t="str">
            <v>BIAYA OPRASIONAL KRANI AAN</v>
          </cell>
          <cell r="I888">
            <v>500000002</v>
          </cell>
          <cell r="J888" t="str">
            <v>Biaya TKBM, SPM</v>
          </cell>
          <cell r="K888">
            <v>0</v>
          </cell>
          <cell r="L888">
            <v>250000</v>
          </cell>
          <cell r="M888">
            <v>0</v>
          </cell>
        </row>
        <row r="889">
          <cell r="A889" t="str">
            <v>2120020002May</v>
          </cell>
          <cell r="B889" t="str">
            <v>120020002May</v>
          </cell>
          <cell r="C889" t="str">
            <v>0</v>
          </cell>
          <cell r="D889" t="str">
            <v>1120020002</v>
          </cell>
          <cell r="F889">
            <v>45783</v>
          </cell>
          <cell r="G889">
            <v>604</v>
          </cell>
          <cell r="H889" t="str">
            <v>BIAYA OPRASIONAL KRANI AAN</v>
          </cell>
          <cell r="I889">
            <v>120020002</v>
          </cell>
          <cell r="J889" t="str">
            <v>PT BCA No Rek. 029-291-7528</v>
          </cell>
          <cell r="K889">
            <v>0</v>
          </cell>
          <cell r="L889">
            <v>0</v>
          </cell>
          <cell r="M889">
            <v>250000</v>
          </cell>
        </row>
        <row r="890">
          <cell r="A890" t="str">
            <v>3500000002May</v>
          </cell>
          <cell r="B890" t="str">
            <v>500000002May</v>
          </cell>
          <cell r="C890" t="str">
            <v>0</v>
          </cell>
          <cell r="D890" t="str">
            <v>1500000002</v>
          </cell>
          <cell r="F890">
            <v>45783</v>
          </cell>
          <cell r="G890">
            <v>605</v>
          </cell>
          <cell r="H890" t="str">
            <v>BIAYA OPRASIONAL KRANI RIZKY</v>
          </cell>
          <cell r="I890">
            <v>500000002</v>
          </cell>
          <cell r="J890" t="str">
            <v>Biaya TKBM, SPM</v>
          </cell>
          <cell r="K890">
            <v>0</v>
          </cell>
          <cell r="L890">
            <v>450000</v>
          </cell>
          <cell r="M890">
            <v>0</v>
          </cell>
        </row>
        <row r="891">
          <cell r="A891" t="str">
            <v>3120020002May</v>
          </cell>
          <cell r="B891" t="str">
            <v>120020002May</v>
          </cell>
          <cell r="C891" t="str">
            <v>0</v>
          </cell>
          <cell r="D891" t="str">
            <v>1120020002</v>
          </cell>
          <cell r="F891">
            <v>45783</v>
          </cell>
          <cell r="G891">
            <v>605</v>
          </cell>
          <cell r="H891" t="str">
            <v>BIAYA OPRASIONAL KRANI RIZKY</v>
          </cell>
          <cell r="I891">
            <v>120020002</v>
          </cell>
          <cell r="J891" t="str">
            <v>PT BCA No Rek. 029-291-7528</v>
          </cell>
          <cell r="K891">
            <v>0</v>
          </cell>
          <cell r="L891">
            <v>0</v>
          </cell>
          <cell r="M891">
            <v>450000</v>
          </cell>
        </row>
        <row r="892">
          <cell r="A892" t="str">
            <v>4500000002May</v>
          </cell>
          <cell r="B892" t="str">
            <v>500000002May</v>
          </cell>
          <cell r="C892" t="str">
            <v>0</v>
          </cell>
          <cell r="D892" t="str">
            <v>1500000002</v>
          </cell>
          <cell r="F892">
            <v>45783</v>
          </cell>
          <cell r="G892">
            <v>606</v>
          </cell>
          <cell r="H892" t="str">
            <v>BIAYA OPRASIONAL MEETING DI MY HARTONO PONDOK INDAH</v>
          </cell>
          <cell r="I892">
            <v>500000002</v>
          </cell>
          <cell r="J892" t="str">
            <v>Biaya TKBM, SPM</v>
          </cell>
          <cell r="K892">
            <v>0</v>
          </cell>
          <cell r="L892">
            <v>227000</v>
          </cell>
          <cell r="M892">
            <v>0</v>
          </cell>
        </row>
        <row r="893">
          <cell r="A893" t="str">
            <v>4120020002May</v>
          </cell>
          <cell r="B893" t="str">
            <v>120020002May</v>
          </cell>
          <cell r="C893" t="str">
            <v>0</v>
          </cell>
          <cell r="D893" t="str">
            <v>1120020002</v>
          </cell>
          <cell r="F893">
            <v>45783</v>
          </cell>
          <cell r="G893">
            <v>606</v>
          </cell>
          <cell r="H893" t="str">
            <v>BIAYA OPRASIONAL MEETING DI MY HARTONO PONDOK INDAH</v>
          </cell>
          <cell r="I893">
            <v>120020002</v>
          </cell>
          <cell r="J893" t="str">
            <v>PT BCA No Rek. 029-291-7528</v>
          </cell>
          <cell r="K893">
            <v>0</v>
          </cell>
          <cell r="L893">
            <v>0</v>
          </cell>
          <cell r="M893">
            <v>227000</v>
          </cell>
        </row>
        <row r="894">
          <cell r="A894" t="str">
            <v>5120020002May</v>
          </cell>
          <cell r="B894" t="str">
            <v>120020002May</v>
          </cell>
          <cell r="C894" t="str">
            <v>0</v>
          </cell>
          <cell r="D894" t="str">
            <v>1120020002</v>
          </cell>
          <cell r="F894">
            <v>45785</v>
          </cell>
          <cell r="G894">
            <v>0</v>
          </cell>
          <cell r="H894" t="str">
            <v>PEMBAYRAN INVOICE DARI HAIER  INV 214,215,216,220,221,223,224</v>
          </cell>
          <cell r="I894">
            <v>120020002</v>
          </cell>
          <cell r="J894" t="str">
            <v>PT BCA No Rek. 029-291-7528</v>
          </cell>
          <cell r="K894">
            <v>0</v>
          </cell>
          <cell r="L894">
            <v>78266449</v>
          </cell>
          <cell r="M894">
            <v>0</v>
          </cell>
        </row>
        <row r="895">
          <cell r="A895" t="str">
            <v>1130010000May</v>
          </cell>
          <cell r="B895" t="str">
            <v>130010000May</v>
          </cell>
          <cell r="C895" t="str">
            <v>0</v>
          </cell>
          <cell r="D895" t="str">
            <v>1130010000</v>
          </cell>
          <cell r="F895">
            <v>45785</v>
          </cell>
          <cell r="G895">
            <v>0</v>
          </cell>
          <cell r="H895" t="str">
            <v>PEMBAYRAN INVOICE DARI HAIER  INV 214,215,216,220,221,223,224</v>
          </cell>
          <cell r="I895">
            <v>130010000</v>
          </cell>
          <cell r="J895" t="str">
            <v>Piutang Usaha</v>
          </cell>
          <cell r="K895">
            <v>0</v>
          </cell>
          <cell r="L895">
            <v>0</v>
          </cell>
          <cell r="M895">
            <v>78266449</v>
          </cell>
        </row>
        <row r="896">
          <cell r="A896" t="str">
            <v>1500000004May</v>
          </cell>
          <cell r="B896" t="str">
            <v>500000004May</v>
          </cell>
          <cell r="C896" t="str">
            <v>0</v>
          </cell>
          <cell r="D896" t="str">
            <v>1500000004</v>
          </cell>
          <cell r="F896">
            <v>45785</v>
          </cell>
          <cell r="G896">
            <v>609</v>
          </cell>
          <cell r="H896" t="str">
            <v>BIAYA GAJI KARYAWAN GAJ APRIL 2025 #2</v>
          </cell>
          <cell r="I896">
            <v>500000004</v>
          </cell>
          <cell r="J896" t="str">
            <v>Biaya Gaji, Bonus, THR</v>
          </cell>
          <cell r="K896">
            <v>0</v>
          </cell>
          <cell r="L896">
            <v>28000000</v>
          </cell>
          <cell r="M896">
            <v>0</v>
          </cell>
        </row>
        <row r="897">
          <cell r="A897" t="str">
            <v>6120020002May</v>
          </cell>
          <cell r="B897" t="str">
            <v>120020002May</v>
          </cell>
          <cell r="C897" t="str">
            <v>0</v>
          </cell>
          <cell r="D897" t="str">
            <v>1120020002</v>
          </cell>
          <cell r="F897">
            <v>45785</v>
          </cell>
          <cell r="G897">
            <v>609</v>
          </cell>
          <cell r="H897" t="str">
            <v>BIAYA GAJI KARYAWAN GAJ APRIL 2025 #2</v>
          </cell>
          <cell r="I897">
            <v>120020002</v>
          </cell>
          <cell r="J897" t="str">
            <v>PT BCA No Rek. 029-291-7528</v>
          </cell>
          <cell r="K897">
            <v>0</v>
          </cell>
          <cell r="L897">
            <v>0</v>
          </cell>
          <cell r="M897">
            <v>28000000</v>
          </cell>
        </row>
        <row r="898">
          <cell r="A898" t="str">
            <v>1210010000May</v>
          </cell>
          <cell r="B898" t="str">
            <v>210010000May</v>
          </cell>
          <cell r="C898" t="str">
            <v>0</v>
          </cell>
          <cell r="D898" t="str">
            <v>1210010000</v>
          </cell>
          <cell r="F898">
            <v>45785</v>
          </cell>
          <cell r="G898">
            <v>607</v>
          </cell>
          <cell r="H898" t="str">
            <v>PEMBAYARAN INVOICE CPJ  NO 340,341,345,350,338</v>
          </cell>
          <cell r="I898">
            <v>210010000</v>
          </cell>
          <cell r="J898" t="str">
            <v>Hutang Usaha</v>
          </cell>
          <cell r="K898">
            <v>0</v>
          </cell>
          <cell r="L898">
            <v>36592569</v>
          </cell>
          <cell r="M898">
            <v>0</v>
          </cell>
        </row>
        <row r="899">
          <cell r="A899" t="str">
            <v>7120020002May</v>
          </cell>
          <cell r="B899" t="str">
            <v>120020002May</v>
          </cell>
          <cell r="C899" t="str">
            <v>0</v>
          </cell>
          <cell r="D899" t="str">
            <v>1120020002</v>
          </cell>
          <cell r="F899">
            <v>45785</v>
          </cell>
          <cell r="G899">
            <v>607</v>
          </cell>
          <cell r="H899" t="str">
            <v>PEMBAYARAN INVOICE CPJ  NO 340,341,345,350,338</v>
          </cell>
          <cell r="I899">
            <v>120020002</v>
          </cell>
          <cell r="J899" t="str">
            <v>PT BCA No Rek. 029-291-7528</v>
          </cell>
          <cell r="K899">
            <v>0</v>
          </cell>
          <cell r="L899">
            <v>0</v>
          </cell>
          <cell r="M899">
            <v>36592569</v>
          </cell>
        </row>
        <row r="900">
          <cell r="A900" t="str">
            <v>5500000002May</v>
          </cell>
          <cell r="B900" t="str">
            <v>500000002May</v>
          </cell>
          <cell r="C900" t="str">
            <v>0</v>
          </cell>
          <cell r="D900" t="str">
            <v>1500000002</v>
          </cell>
          <cell r="F900">
            <v>45785</v>
          </cell>
          <cell r="G900">
            <v>608</v>
          </cell>
          <cell r="H900" t="str">
            <v>BIAYA OPRASIONAL FINANCE SUPPORT SHANDY</v>
          </cell>
          <cell r="I900">
            <v>500000002</v>
          </cell>
          <cell r="J900" t="str">
            <v>Biaya TKBM, SPM</v>
          </cell>
          <cell r="K900">
            <v>0</v>
          </cell>
          <cell r="L900">
            <v>1048000</v>
          </cell>
          <cell r="M900">
            <v>0</v>
          </cell>
        </row>
        <row r="901">
          <cell r="A901" t="str">
            <v>8120020002May</v>
          </cell>
          <cell r="B901" t="str">
            <v>120020002May</v>
          </cell>
          <cell r="C901" t="str">
            <v>0</v>
          </cell>
          <cell r="D901" t="str">
            <v>1120020002</v>
          </cell>
          <cell r="F901">
            <v>45785</v>
          </cell>
          <cell r="G901">
            <v>608</v>
          </cell>
          <cell r="H901" t="str">
            <v>BIAYA OPRASIONAL FINANCE SUPPORT SHANDY</v>
          </cell>
          <cell r="I901">
            <v>120020002</v>
          </cell>
          <cell r="J901" t="str">
            <v>PT BCA No Rek. 029-291-7528</v>
          </cell>
          <cell r="K901">
            <v>0</v>
          </cell>
          <cell r="L901">
            <v>0</v>
          </cell>
          <cell r="M901">
            <v>1048000</v>
          </cell>
        </row>
        <row r="902">
          <cell r="A902" t="str">
            <v>6500000002May</v>
          </cell>
          <cell r="B902" t="str">
            <v>500000002May</v>
          </cell>
          <cell r="C902" t="str">
            <v>0</v>
          </cell>
          <cell r="D902" t="str">
            <v>1500000002</v>
          </cell>
          <cell r="F902">
            <v>45790</v>
          </cell>
          <cell r="G902">
            <v>612</v>
          </cell>
          <cell r="H902" t="str">
            <v>BIAYA OPRASIONAL KRANI RIZKY</v>
          </cell>
          <cell r="I902">
            <v>500000002</v>
          </cell>
          <cell r="J902" t="str">
            <v>Biaya TKBM, SPM</v>
          </cell>
          <cell r="K902">
            <v>0</v>
          </cell>
          <cell r="L902">
            <v>400000</v>
          </cell>
          <cell r="M902">
            <v>0</v>
          </cell>
        </row>
        <row r="903">
          <cell r="A903" t="str">
            <v>9120020002May</v>
          </cell>
          <cell r="B903" t="str">
            <v>120020002May</v>
          </cell>
          <cell r="C903" t="str">
            <v>0</v>
          </cell>
          <cell r="D903" t="str">
            <v>1120020002</v>
          </cell>
          <cell r="F903">
            <v>45790</v>
          </cell>
          <cell r="G903">
            <v>612</v>
          </cell>
          <cell r="H903" t="str">
            <v>BIAYA OPRASIONAL KRANI RIZKY</v>
          </cell>
          <cell r="I903">
            <v>120020002</v>
          </cell>
          <cell r="J903" t="str">
            <v>PT BCA No Rek. 029-291-7528</v>
          </cell>
          <cell r="K903">
            <v>0</v>
          </cell>
          <cell r="L903">
            <v>0</v>
          </cell>
          <cell r="M903">
            <v>400000</v>
          </cell>
        </row>
        <row r="904">
          <cell r="A904" t="str">
            <v>7500000002May</v>
          </cell>
          <cell r="B904" t="str">
            <v>500000002May</v>
          </cell>
          <cell r="C904" t="str">
            <v>0</v>
          </cell>
          <cell r="D904" t="str">
            <v>1500000002</v>
          </cell>
          <cell r="F904">
            <v>45790</v>
          </cell>
          <cell r="G904">
            <v>611</v>
          </cell>
          <cell r="H904" t="str">
            <v>BIAYA OPRASIONAL KRANI AAN</v>
          </cell>
          <cell r="I904">
            <v>500000002</v>
          </cell>
          <cell r="J904" t="str">
            <v>Biaya TKBM, SPM</v>
          </cell>
          <cell r="K904">
            <v>0</v>
          </cell>
          <cell r="L904">
            <v>400000</v>
          </cell>
          <cell r="M904">
            <v>0</v>
          </cell>
        </row>
        <row r="905">
          <cell r="A905" t="str">
            <v>10120020002May</v>
          </cell>
          <cell r="B905" t="str">
            <v>120020002May</v>
          </cell>
          <cell r="C905" t="str">
            <v>0</v>
          </cell>
          <cell r="D905" t="str">
            <v>1120020002</v>
          </cell>
          <cell r="F905">
            <v>45790</v>
          </cell>
          <cell r="G905">
            <v>611</v>
          </cell>
          <cell r="H905" t="str">
            <v>BIAYA OPRASIONAL KRANI AAN</v>
          </cell>
          <cell r="I905">
            <v>120020002</v>
          </cell>
          <cell r="J905" t="str">
            <v>PT BCA No Rek. 029-291-7528</v>
          </cell>
          <cell r="K905">
            <v>0</v>
          </cell>
          <cell r="L905">
            <v>0</v>
          </cell>
          <cell r="M905">
            <v>400000</v>
          </cell>
        </row>
        <row r="906">
          <cell r="A906" t="str">
            <v>1210012002May</v>
          </cell>
          <cell r="B906" t="str">
            <v>210012002May</v>
          </cell>
          <cell r="C906" t="str">
            <v>0</v>
          </cell>
          <cell r="D906" t="str">
            <v>1210012002</v>
          </cell>
          <cell r="F906">
            <v>45790</v>
          </cell>
          <cell r="G906">
            <v>610</v>
          </cell>
          <cell r="H906" t="str">
            <v>PEMBAYARAN PPH GAJ  PER APRIL 2025</v>
          </cell>
          <cell r="I906">
            <v>210012002</v>
          </cell>
          <cell r="J906" t="str">
            <v>Hutang Pajak</v>
          </cell>
          <cell r="K906">
            <v>0</v>
          </cell>
          <cell r="L906">
            <v>14000</v>
          </cell>
          <cell r="M906">
            <v>0</v>
          </cell>
        </row>
        <row r="907">
          <cell r="A907" t="str">
            <v>11120020002May</v>
          </cell>
          <cell r="B907" t="str">
            <v>120020002May</v>
          </cell>
          <cell r="C907" t="str">
            <v>0</v>
          </cell>
          <cell r="D907" t="str">
            <v>1120020002</v>
          </cell>
          <cell r="F907">
            <v>45790</v>
          </cell>
          <cell r="G907">
            <v>610</v>
          </cell>
          <cell r="H907" t="str">
            <v>PEMBAYARAN PPH GAJ  PER APRIL 2025</v>
          </cell>
          <cell r="I907">
            <v>120020002</v>
          </cell>
          <cell r="J907" t="str">
            <v>PT BCA No Rek. 029-291-7528</v>
          </cell>
          <cell r="K907">
            <v>0</v>
          </cell>
          <cell r="L907">
            <v>0</v>
          </cell>
          <cell r="M907">
            <v>14000</v>
          </cell>
        </row>
        <row r="908">
          <cell r="A908" t="str">
            <v>12120020002May</v>
          </cell>
          <cell r="B908" t="str">
            <v>120020002May</v>
          </cell>
          <cell r="C908" t="str">
            <v>0</v>
          </cell>
          <cell r="D908" t="str">
            <v>1120020002</v>
          </cell>
          <cell r="F908">
            <v>45791</v>
          </cell>
          <cell r="G908">
            <v>0</v>
          </cell>
          <cell r="H908" t="str">
            <v>PEMBAYRAN INVOICE DARI HAIER  INV 222</v>
          </cell>
          <cell r="I908">
            <v>120020002</v>
          </cell>
          <cell r="J908" t="str">
            <v>PT BCA No Rek. 029-291-7528</v>
          </cell>
          <cell r="K908">
            <v>0</v>
          </cell>
          <cell r="L908">
            <v>8179481</v>
          </cell>
          <cell r="M908">
            <v>0</v>
          </cell>
        </row>
        <row r="909">
          <cell r="A909" t="str">
            <v>2130010000May</v>
          </cell>
          <cell r="B909" t="str">
            <v>130010000May</v>
          </cell>
          <cell r="C909" t="str">
            <v>0</v>
          </cell>
          <cell r="D909" t="str">
            <v>1130010000</v>
          </cell>
          <cell r="F909">
            <v>45791</v>
          </cell>
          <cell r="G909">
            <v>0</v>
          </cell>
          <cell r="H909" t="str">
            <v>PEMBAYRAN INVOICE DARI HAIER  INV 222</v>
          </cell>
          <cell r="I909">
            <v>130010000</v>
          </cell>
          <cell r="J909" t="str">
            <v>Piutang Usaha</v>
          </cell>
          <cell r="K909">
            <v>0</v>
          </cell>
          <cell r="L909">
            <v>0</v>
          </cell>
          <cell r="M909">
            <v>8179481</v>
          </cell>
        </row>
        <row r="910">
          <cell r="A910" t="str">
            <v>13120020002May</v>
          </cell>
          <cell r="B910" t="str">
            <v>120020002May</v>
          </cell>
          <cell r="C910" t="str">
            <v>0</v>
          </cell>
          <cell r="D910" t="str">
            <v>1120020002</v>
          </cell>
          <cell r="F910">
            <v>45791</v>
          </cell>
          <cell r="G910">
            <v>0</v>
          </cell>
          <cell r="H910" t="str">
            <v>PEMBAYRAN INVOICE DARI HAIER  INV 211 dan 217</v>
          </cell>
          <cell r="I910">
            <v>120020002</v>
          </cell>
          <cell r="J910" t="str">
            <v>PT BCA No Rek. 029-291-7528</v>
          </cell>
          <cell r="K910">
            <v>0</v>
          </cell>
          <cell r="L910">
            <v>42100088</v>
          </cell>
          <cell r="M910">
            <v>0</v>
          </cell>
        </row>
        <row r="911">
          <cell r="A911" t="str">
            <v>3130010000May</v>
          </cell>
          <cell r="B911" t="str">
            <v>130010000May</v>
          </cell>
          <cell r="C911" t="str">
            <v>0</v>
          </cell>
          <cell r="D911" t="str">
            <v>1130010000</v>
          </cell>
          <cell r="F911">
            <v>45791</v>
          </cell>
          <cell r="G911">
            <v>0</v>
          </cell>
          <cell r="H911" t="str">
            <v>PEMBAYRAN INVOICE DARI HAIER  INV 211 dan 217</v>
          </cell>
          <cell r="I911">
            <v>130010000</v>
          </cell>
          <cell r="J911" t="str">
            <v>Piutang Usaha</v>
          </cell>
          <cell r="K911">
            <v>0</v>
          </cell>
          <cell r="L911">
            <v>0</v>
          </cell>
          <cell r="M911">
            <v>42100088</v>
          </cell>
        </row>
        <row r="912">
          <cell r="A912" t="str">
            <v>14120020002May</v>
          </cell>
          <cell r="B912" t="str">
            <v>120020002May</v>
          </cell>
          <cell r="C912" t="str">
            <v>0</v>
          </cell>
          <cell r="D912" t="str">
            <v>1120020002</v>
          </cell>
          <cell r="F912">
            <v>45792</v>
          </cell>
          <cell r="G912">
            <v>0</v>
          </cell>
          <cell r="H912" t="str">
            <v>PEMBAYRAN INVOICE DARI HAIER  INV 208</v>
          </cell>
          <cell r="I912">
            <v>120020002</v>
          </cell>
          <cell r="J912" t="str">
            <v>PT BCA No Rek. 029-291-7528</v>
          </cell>
          <cell r="K912">
            <v>0</v>
          </cell>
          <cell r="L912">
            <v>14332037</v>
          </cell>
          <cell r="M912">
            <v>0</v>
          </cell>
        </row>
        <row r="913">
          <cell r="A913" t="str">
            <v>4130010000May</v>
          </cell>
          <cell r="B913" t="str">
            <v>130010000May</v>
          </cell>
          <cell r="C913" t="str">
            <v>0</v>
          </cell>
          <cell r="D913" t="str">
            <v>1130010000</v>
          </cell>
          <cell r="F913">
            <v>45792</v>
          </cell>
          <cell r="G913">
            <v>0</v>
          </cell>
          <cell r="H913" t="str">
            <v>PEMBAYRAN INVOICE DARI HAIER  INV 208</v>
          </cell>
          <cell r="I913">
            <v>130010000</v>
          </cell>
          <cell r="J913" t="str">
            <v>Piutang Usaha</v>
          </cell>
          <cell r="K913">
            <v>0</v>
          </cell>
          <cell r="L913">
            <v>0</v>
          </cell>
          <cell r="M913">
            <v>14332037</v>
          </cell>
        </row>
        <row r="914">
          <cell r="A914" t="str">
            <v>2210010000May</v>
          </cell>
          <cell r="B914" t="str">
            <v>210010000May</v>
          </cell>
          <cell r="C914" t="str">
            <v>0</v>
          </cell>
          <cell r="D914" t="str">
            <v>1210010000</v>
          </cell>
          <cell r="F914">
            <v>45794</v>
          </cell>
          <cell r="G914">
            <v>613</v>
          </cell>
          <cell r="H914" t="str">
            <v>PEMBAYARAN INVOICE CPJ  NO 336,339,346,347,348,351,352,356</v>
          </cell>
          <cell r="I914">
            <v>210010000</v>
          </cell>
          <cell r="J914" t="str">
            <v>Hutang Usaha</v>
          </cell>
          <cell r="K914">
            <v>0</v>
          </cell>
          <cell r="L914">
            <v>45801163</v>
          </cell>
          <cell r="M914">
            <v>0</v>
          </cell>
        </row>
        <row r="915">
          <cell r="A915" t="str">
            <v>15120020002May</v>
          </cell>
          <cell r="B915" t="str">
            <v>120020002May</v>
          </cell>
          <cell r="C915" t="str">
            <v>0</v>
          </cell>
          <cell r="D915" t="str">
            <v>1120020002</v>
          </cell>
          <cell r="F915">
            <v>45794</v>
          </cell>
          <cell r="G915">
            <v>613</v>
          </cell>
          <cell r="H915" t="str">
            <v>PEMBAYARAN INVOICE CPJ  NO 336,339,346,347,348,351,352,356</v>
          </cell>
          <cell r="I915">
            <v>120020002</v>
          </cell>
          <cell r="J915" t="str">
            <v>PT BCA No Rek. 029-291-7528</v>
          </cell>
          <cell r="K915">
            <v>0</v>
          </cell>
          <cell r="L915">
            <v>0</v>
          </cell>
          <cell r="M915">
            <v>45801163</v>
          </cell>
        </row>
        <row r="916">
          <cell r="A916" t="str">
            <v>1600000004May</v>
          </cell>
          <cell r="B916" t="str">
            <v>600000004May</v>
          </cell>
          <cell r="C916" t="str">
            <v>0</v>
          </cell>
          <cell r="D916" t="str">
            <v>1600000004</v>
          </cell>
          <cell r="F916">
            <v>45794</v>
          </cell>
          <cell r="G916">
            <v>614</v>
          </cell>
          <cell r="H916" t="str">
            <v>BIAYA SEWA KOS KRANI DAN IURAN SAMPAH PER MEI 2025</v>
          </cell>
          <cell r="I916">
            <v>600000004</v>
          </cell>
          <cell r="J916" t="str">
            <v>Biaya Sewa</v>
          </cell>
          <cell r="K916">
            <v>0</v>
          </cell>
          <cell r="L916">
            <v>700000</v>
          </cell>
          <cell r="M916">
            <v>0</v>
          </cell>
        </row>
        <row r="917">
          <cell r="A917" t="str">
            <v>16120020002May</v>
          </cell>
          <cell r="B917" t="str">
            <v>120020002May</v>
          </cell>
          <cell r="C917" t="str">
            <v>0</v>
          </cell>
          <cell r="D917" t="str">
            <v>1120020002</v>
          </cell>
          <cell r="F917">
            <v>45794</v>
          </cell>
          <cell r="G917">
            <v>614</v>
          </cell>
          <cell r="H917" t="str">
            <v>BIAYA SEWA KOS KRANI DAN IURAN SAMPAH PER MEI 2025</v>
          </cell>
          <cell r="I917">
            <v>120020002</v>
          </cell>
          <cell r="J917" t="str">
            <v>PT BCA No Rek. 029-291-7528</v>
          </cell>
          <cell r="K917">
            <v>0</v>
          </cell>
          <cell r="L917">
            <v>0</v>
          </cell>
          <cell r="M917">
            <v>700000</v>
          </cell>
        </row>
        <row r="918">
          <cell r="A918" t="str">
            <v>17120020002May</v>
          </cell>
          <cell r="B918" t="str">
            <v>120020002May</v>
          </cell>
          <cell r="C918" t="str">
            <v>0</v>
          </cell>
          <cell r="D918" t="str">
            <v>1120020002</v>
          </cell>
          <cell r="F918">
            <v>45796</v>
          </cell>
          <cell r="G918">
            <v>0</v>
          </cell>
          <cell r="H918" t="str">
            <v>PEMBAYRAN INVOICE DARI HAIER  INV 228,227,232,231</v>
          </cell>
          <cell r="I918">
            <v>120020002</v>
          </cell>
          <cell r="J918" t="str">
            <v>PT BCA No Rek. 029-291-7528</v>
          </cell>
          <cell r="K918">
            <v>0</v>
          </cell>
          <cell r="L918">
            <v>57003327</v>
          </cell>
          <cell r="M918">
            <v>0</v>
          </cell>
        </row>
        <row r="919">
          <cell r="A919" t="str">
            <v>5130010000May</v>
          </cell>
          <cell r="B919" t="str">
            <v>130010000May</v>
          </cell>
          <cell r="C919" t="str">
            <v>0</v>
          </cell>
          <cell r="D919" t="str">
            <v>1130010000</v>
          </cell>
          <cell r="F919">
            <v>45796</v>
          </cell>
          <cell r="G919">
            <v>0</v>
          </cell>
          <cell r="H919" t="str">
            <v>PEMBAYRAN INVOICE DARI HAIER  INV 228,227,232,231</v>
          </cell>
          <cell r="I919">
            <v>130010000</v>
          </cell>
          <cell r="J919" t="str">
            <v>Piutang Usaha</v>
          </cell>
          <cell r="K919">
            <v>0</v>
          </cell>
          <cell r="L919">
            <v>0</v>
          </cell>
          <cell r="M919">
            <v>57003327</v>
          </cell>
        </row>
        <row r="920">
          <cell r="A920" t="str">
            <v>8500000002May</v>
          </cell>
          <cell r="B920" t="str">
            <v>500000002May</v>
          </cell>
          <cell r="C920" t="str">
            <v>0</v>
          </cell>
          <cell r="D920" t="str">
            <v>1500000002</v>
          </cell>
          <cell r="F920">
            <v>45796</v>
          </cell>
          <cell r="G920">
            <v>615</v>
          </cell>
          <cell r="H920" t="str">
            <v>BIAYA OPRASIONAL KRANI AAN</v>
          </cell>
          <cell r="I920">
            <v>500000002</v>
          </cell>
          <cell r="J920" t="str">
            <v>Biaya TKBM, SPM</v>
          </cell>
          <cell r="K920">
            <v>0</v>
          </cell>
          <cell r="L920">
            <v>530000</v>
          </cell>
          <cell r="M920">
            <v>0</v>
          </cell>
        </row>
        <row r="921">
          <cell r="A921" t="str">
            <v>18120020002May</v>
          </cell>
          <cell r="B921" t="str">
            <v>120020002May</v>
          </cell>
          <cell r="C921" t="str">
            <v>0</v>
          </cell>
          <cell r="D921" t="str">
            <v>1120020002</v>
          </cell>
          <cell r="F921">
            <v>45796</v>
          </cell>
          <cell r="G921">
            <v>615</v>
          </cell>
          <cell r="H921" t="str">
            <v>BIAYA OPRASIONAL KRANI AAN</v>
          </cell>
          <cell r="I921">
            <v>120020002</v>
          </cell>
          <cell r="J921" t="str">
            <v>PT BCA No Rek. 029-291-7528</v>
          </cell>
          <cell r="K921">
            <v>0</v>
          </cell>
          <cell r="L921">
            <v>0</v>
          </cell>
          <cell r="M921">
            <v>530000</v>
          </cell>
        </row>
        <row r="922">
          <cell r="A922" t="str">
            <v>9500000002May</v>
          </cell>
          <cell r="B922" t="str">
            <v>500000002May</v>
          </cell>
          <cell r="C922" t="str">
            <v>0</v>
          </cell>
          <cell r="D922" t="str">
            <v>1500000002</v>
          </cell>
          <cell r="F922">
            <v>45796</v>
          </cell>
          <cell r="G922">
            <v>616</v>
          </cell>
          <cell r="H922" t="str">
            <v>BIAYA OPRASIONAL KRANI RIZKY</v>
          </cell>
          <cell r="I922">
            <v>500000002</v>
          </cell>
          <cell r="J922" t="str">
            <v>Biaya TKBM, SPM</v>
          </cell>
          <cell r="K922">
            <v>0</v>
          </cell>
          <cell r="L922">
            <v>480000</v>
          </cell>
          <cell r="M922">
            <v>0</v>
          </cell>
        </row>
        <row r="923">
          <cell r="A923" t="str">
            <v>19120020002May</v>
          </cell>
          <cell r="B923" t="str">
            <v>120020002May</v>
          </cell>
          <cell r="C923" t="str">
            <v>0</v>
          </cell>
          <cell r="D923" t="str">
            <v>1120020002</v>
          </cell>
          <cell r="F923">
            <v>45796</v>
          </cell>
          <cell r="G923">
            <v>616</v>
          </cell>
          <cell r="H923" t="str">
            <v>BIAYA OPRASIONAL KRANI RIZKY</v>
          </cell>
          <cell r="I923">
            <v>120020002</v>
          </cell>
          <cell r="J923" t="str">
            <v>PT BCA No Rek. 029-291-7528</v>
          </cell>
          <cell r="K923">
            <v>0</v>
          </cell>
          <cell r="L923">
            <v>0</v>
          </cell>
          <cell r="M923">
            <v>480000</v>
          </cell>
        </row>
        <row r="924">
          <cell r="A924" t="str">
            <v>10500000002May</v>
          </cell>
          <cell r="B924" t="str">
            <v>500000002May</v>
          </cell>
          <cell r="C924" t="str">
            <v>0</v>
          </cell>
          <cell r="D924" t="str">
            <v>1500000002</v>
          </cell>
          <cell r="F924">
            <v>45798</v>
          </cell>
          <cell r="G924">
            <v>617</v>
          </cell>
          <cell r="H924" t="str">
            <v>BIAYA OPRASIONAL FINANCE SUPPORT SHANDY</v>
          </cell>
          <cell r="I924">
            <v>500000002</v>
          </cell>
          <cell r="J924" t="str">
            <v>Biaya TKBM, SPM</v>
          </cell>
          <cell r="K924">
            <v>0</v>
          </cell>
          <cell r="L924">
            <v>979700</v>
          </cell>
          <cell r="M924">
            <v>0</v>
          </cell>
        </row>
        <row r="925">
          <cell r="A925" t="str">
            <v>20120020002May</v>
          </cell>
          <cell r="B925" t="str">
            <v>120020002May</v>
          </cell>
          <cell r="C925" t="str">
            <v>0</v>
          </cell>
          <cell r="D925" t="str">
            <v>1120020002</v>
          </cell>
          <cell r="F925">
            <v>45798</v>
          </cell>
          <cell r="G925">
            <v>617</v>
          </cell>
          <cell r="H925" t="str">
            <v>BIAYA OPRASIONAL FINANCE SUPPORT SHANDY</v>
          </cell>
          <cell r="I925">
            <v>120020002</v>
          </cell>
          <cell r="J925" t="str">
            <v>PT BCA No Rek. 029-291-7528</v>
          </cell>
          <cell r="K925">
            <v>0</v>
          </cell>
          <cell r="L925">
            <v>0</v>
          </cell>
          <cell r="M925">
            <v>979700</v>
          </cell>
        </row>
        <row r="926">
          <cell r="A926" t="str">
            <v>21120020002May</v>
          </cell>
          <cell r="B926" t="str">
            <v>120020002May</v>
          </cell>
          <cell r="C926" t="str">
            <v>0</v>
          </cell>
          <cell r="D926" t="str">
            <v>1120020002</v>
          </cell>
          <cell r="F926">
            <v>45798</v>
          </cell>
          <cell r="G926">
            <v>0</v>
          </cell>
          <cell r="H926" t="str">
            <v>PEMBAYRAN INVOICE DARI HAIER  INV 225,238,233,237,236</v>
          </cell>
          <cell r="I926">
            <v>120020002</v>
          </cell>
          <cell r="J926" t="str">
            <v>PT BCA No Rek. 029-291-7528</v>
          </cell>
          <cell r="K926">
            <v>0</v>
          </cell>
          <cell r="L926">
            <v>42736746</v>
          </cell>
          <cell r="M926">
            <v>0</v>
          </cell>
        </row>
        <row r="927">
          <cell r="A927" t="str">
            <v>6130010000May</v>
          </cell>
          <cell r="B927" t="str">
            <v>130010000May</v>
          </cell>
          <cell r="C927" t="str">
            <v>0</v>
          </cell>
          <cell r="D927" t="str">
            <v>1130010000</v>
          </cell>
          <cell r="F927">
            <v>45798</v>
          </cell>
          <cell r="G927">
            <v>0</v>
          </cell>
          <cell r="H927" t="str">
            <v>PEMBAYRAN INVOICE DARI HAIER  INV 225,238,233,237,236</v>
          </cell>
          <cell r="I927">
            <v>130010000</v>
          </cell>
          <cell r="J927" t="str">
            <v>Piutang Usaha</v>
          </cell>
          <cell r="K927">
            <v>0</v>
          </cell>
          <cell r="L927">
            <v>0</v>
          </cell>
          <cell r="M927">
            <v>42736746</v>
          </cell>
        </row>
        <row r="928">
          <cell r="A928" t="str">
            <v>22120020002May</v>
          </cell>
          <cell r="B928" t="str">
            <v>120020002May</v>
          </cell>
          <cell r="C928" t="str">
            <v>0</v>
          </cell>
          <cell r="D928" t="str">
            <v>1120020002</v>
          </cell>
          <cell r="F928">
            <v>45800</v>
          </cell>
          <cell r="G928">
            <v>0</v>
          </cell>
          <cell r="H928" t="str">
            <v>PEMBAYRAN INVOICE DARI HAIER  INV 239,230,207</v>
          </cell>
          <cell r="I928">
            <v>120020002</v>
          </cell>
          <cell r="J928" t="str">
            <v>PT BCA No Rek. 029-291-7528</v>
          </cell>
          <cell r="K928">
            <v>0</v>
          </cell>
          <cell r="L928">
            <v>200718811</v>
          </cell>
          <cell r="M928">
            <v>0</v>
          </cell>
        </row>
        <row r="929">
          <cell r="A929" t="str">
            <v>7130010000May</v>
          </cell>
          <cell r="B929" t="str">
            <v>130010000May</v>
          </cell>
          <cell r="C929" t="str">
            <v>0</v>
          </cell>
          <cell r="D929" t="str">
            <v>1130010000</v>
          </cell>
          <cell r="F929">
            <v>45800</v>
          </cell>
          <cell r="G929">
            <v>0</v>
          </cell>
          <cell r="H929" t="str">
            <v>PEMBAYRAN INVOICE DARI HAIER  INV 239,230,207</v>
          </cell>
          <cell r="I929">
            <v>130010000</v>
          </cell>
          <cell r="J929" t="str">
            <v>Piutang Usaha</v>
          </cell>
          <cell r="K929">
            <v>0</v>
          </cell>
          <cell r="L929">
            <v>0</v>
          </cell>
          <cell r="M929">
            <v>200718811</v>
          </cell>
        </row>
        <row r="930">
          <cell r="A930" t="str">
            <v>11500000002May</v>
          </cell>
          <cell r="B930" t="str">
            <v>500000002May</v>
          </cell>
          <cell r="C930" t="str">
            <v>0</v>
          </cell>
          <cell r="D930" t="str">
            <v>1500000002</v>
          </cell>
          <cell r="F930">
            <v>45800</v>
          </cell>
          <cell r="G930">
            <v>0</v>
          </cell>
          <cell r="H930" t="str">
            <v>BIAYA OPRASIONAL MEETING DENGAN HAIER  TERKAIT DUE TAGIHAN</v>
          </cell>
          <cell r="I930">
            <v>500000002</v>
          </cell>
          <cell r="J930" t="str">
            <v>Biaya TKBM, SPM</v>
          </cell>
          <cell r="K930">
            <v>0</v>
          </cell>
          <cell r="L930">
            <v>840000</v>
          </cell>
          <cell r="M930">
            <v>0</v>
          </cell>
        </row>
        <row r="931">
          <cell r="A931" t="str">
            <v>23120020002May</v>
          </cell>
          <cell r="B931" t="str">
            <v>120020002May</v>
          </cell>
          <cell r="C931" t="str">
            <v>0</v>
          </cell>
          <cell r="D931" t="str">
            <v>1120020002</v>
          </cell>
          <cell r="F931">
            <v>45800</v>
          </cell>
          <cell r="G931">
            <v>0</v>
          </cell>
          <cell r="H931" t="str">
            <v>BIAYA OPRASIONAL MEETING DENGAN HAIER  TERKAIT DUE TAGIHAN</v>
          </cell>
          <cell r="I931">
            <v>120020002</v>
          </cell>
          <cell r="J931" t="str">
            <v>PT BCA No Rek. 029-291-7528</v>
          </cell>
          <cell r="K931">
            <v>0</v>
          </cell>
          <cell r="L931">
            <v>0</v>
          </cell>
          <cell r="M931">
            <v>840000</v>
          </cell>
        </row>
        <row r="932">
          <cell r="A932" t="str">
            <v>24120020002May</v>
          </cell>
          <cell r="B932" t="str">
            <v>120020002May</v>
          </cell>
          <cell r="C932" t="str">
            <v>0</v>
          </cell>
          <cell r="D932" t="str">
            <v>1120020002</v>
          </cell>
          <cell r="F932">
            <v>45800</v>
          </cell>
          <cell r="G932">
            <v>0</v>
          </cell>
          <cell r="H932" t="str">
            <v>PEMBAYRAN INVOICE DARI HAIER  INV 226,229</v>
          </cell>
          <cell r="I932">
            <v>120020002</v>
          </cell>
          <cell r="J932" t="str">
            <v>PT BCA No Rek. 029-291-7528</v>
          </cell>
          <cell r="K932">
            <v>0</v>
          </cell>
          <cell r="L932">
            <v>27152619</v>
          </cell>
          <cell r="M932">
            <v>0</v>
          </cell>
        </row>
        <row r="933">
          <cell r="A933" t="str">
            <v>8130010000May</v>
          </cell>
          <cell r="B933" t="str">
            <v>130010000May</v>
          </cell>
          <cell r="C933" t="str">
            <v>0</v>
          </cell>
          <cell r="D933" t="str">
            <v>1130010000</v>
          </cell>
          <cell r="F933">
            <v>45800</v>
          </cell>
          <cell r="G933">
            <v>0</v>
          </cell>
          <cell r="H933" t="str">
            <v>PEMBAYRAN INVOICE DARI HAIER  INV 226,229</v>
          </cell>
          <cell r="I933">
            <v>130010000</v>
          </cell>
          <cell r="J933" t="str">
            <v>Piutang Usaha</v>
          </cell>
          <cell r="K933">
            <v>0</v>
          </cell>
          <cell r="L933">
            <v>0</v>
          </cell>
          <cell r="M933">
            <v>27152619</v>
          </cell>
        </row>
        <row r="934">
          <cell r="A934" t="str">
            <v>3210010000May</v>
          </cell>
          <cell r="B934" t="str">
            <v>210010000May</v>
          </cell>
          <cell r="C934" t="str">
            <v>0</v>
          </cell>
          <cell r="D934" t="str">
            <v>1210010000</v>
          </cell>
          <cell r="F934">
            <v>45801</v>
          </cell>
          <cell r="G934">
            <v>620</v>
          </cell>
          <cell r="H934" t="str">
            <v>PEMBAYARAN INVOICE CPJ  NO 349,353-355,359</v>
          </cell>
          <cell r="I934">
            <v>210010000</v>
          </cell>
          <cell r="J934" t="str">
            <v>Hutang Usaha</v>
          </cell>
          <cell r="K934">
            <v>0</v>
          </cell>
          <cell r="L934">
            <v>70097703</v>
          </cell>
          <cell r="M934">
            <v>0</v>
          </cell>
        </row>
        <row r="935">
          <cell r="A935" t="str">
            <v>25120020002May</v>
          </cell>
          <cell r="B935" t="str">
            <v>120020002May</v>
          </cell>
          <cell r="C935" t="str">
            <v>0</v>
          </cell>
          <cell r="D935" t="str">
            <v>1120020002</v>
          </cell>
          <cell r="F935">
            <v>45801</v>
          </cell>
          <cell r="G935">
            <v>620</v>
          </cell>
          <cell r="H935" t="str">
            <v>PEMBAYARAN INVOICE CPJ  NO 349,353-355,359</v>
          </cell>
          <cell r="I935">
            <v>120020002</v>
          </cell>
          <cell r="J935" t="str">
            <v>PT BCA No Rek. 029-291-7528</v>
          </cell>
          <cell r="K935">
            <v>0</v>
          </cell>
          <cell r="L935">
            <v>0</v>
          </cell>
          <cell r="M935">
            <v>70097703</v>
          </cell>
        </row>
        <row r="936">
          <cell r="A936" t="str">
            <v>4210010000May</v>
          </cell>
          <cell r="B936" t="str">
            <v>210010000May</v>
          </cell>
          <cell r="C936" t="str">
            <v>0</v>
          </cell>
          <cell r="D936" t="str">
            <v>1210010000</v>
          </cell>
          <cell r="F936">
            <v>45801</v>
          </cell>
          <cell r="G936">
            <v>619</v>
          </cell>
          <cell r="H936" t="str">
            <v>PEMBAYARAN HUTANG KE TIG #1</v>
          </cell>
          <cell r="I936">
            <v>210010000</v>
          </cell>
          <cell r="J936" t="str">
            <v>Hutang Usaha</v>
          </cell>
          <cell r="K936">
            <v>0</v>
          </cell>
          <cell r="L936">
            <v>69572222</v>
          </cell>
          <cell r="M936">
            <v>0</v>
          </cell>
        </row>
        <row r="937">
          <cell r="A937" t="str">
            <v>26120020002May</v>
          </cell>
          <cell r="B937" t="str">
            <v>120020002May</v>
          </cell>
          <cell r="C937" t="str">
            <v>0</v>
          </cell>
          <cell r="D937" t="str">
            <v>1120020002</v>
          </cell>
          <cell r="F937">
            <v>45801</v>
          </cell>
          <cell r="G937">
            <v>619</v>
          </cell>
          <cell r="H937" t="str">
            <v>PEMBAYARAN HUTANG KE TIG #1</v>
          </cell>
          <cell r="I937">
            <v>120020002</v>
          </cell>
          <cell r="J937" t="str">
            <v>PT BCA No Rek. 029-291-7528</v>
          </cell>
          <cell r="K937">
            <v>0</v>
          </cell>
          <cell r="L937">
            <v>0</v>
          </cell>
          <cell r="M937">
            <v>69572222</v>
          </cell>
        </row>
        <row r="938">
          <cell r="A938" t="str">
            <v>12500000002May</v>
          </cell>
          <cell r="B938" t="str">
            <v>500000002May</v>
          </cell>
          <cell r="C938" t="str">
            <v>0</v>
          </cell>
          <cell r="D938" t="str">
            <v>1500000002</v>
          </cell>
          <cell r="F938">
            <v>45801</v>
          </cell>
          <cell r="G938">
            <v>621</v>
          </cell>
          <cell r="H938" t="str">
            <v>BIAYA SERVICE MOTOR OPRASIONAL FINANCE SUPPORT SHANDY MEI</v>
          </cell>
          <cell r="I938">
            <v>500000002</v>
          </cell>
          <cell r="J938" t="str">
            <v>Biaya TKBM, SPM</v>
          </cell>
          <cell r="K938">
            <v>0</v>
          </cell>
          <cell r="L938">
            <v>315000</v>
          </cell>
          <cell r="M938">
            <v>0</v>
          </cell>
        </row>
        <row r="939">
          <cell r="A939" t="str">
            <v>27120020002May</v>
          </cell>
          <cell r="B939" t="str">
            <v>120020002May</v>
          </cell>
          <cell r="C939" t="str">
            <v>0</v>
          </cell>
          <cell r="D939" t="str">
            <v>1120020002</v>
          </cell>
          <cell r="F939">
            <v>45801</v>
          </cell>
          <cell r="G939">
            <v>621</v>
          </cell>
          <cell r="H939" t="str">
            <v>BIAYA SERVICE MOTOR OPRASIONAL FINANCE SUPPORT SHANDY MEI</v>
          </cell>
          <cell r="I939">
            <v>120020002</v>
          </cell>
          <cell r="J939" t="str">
            <v>PT BCA No Rek. 029-291-7528</v>
          </cell>
          <cell r="K939">
            <v>0</v>
          </cell>
          <cell r="L939">
            <v>0</v>
          </cell>
          <cell r="M939">
            <v>315000</v>
          </cell>
        </row>
        <row r="940">
          <cell r="A940" t="str">
            <v>13500000002May</v>
          </cell>
          <cell r="B940" t="str">
            <v>500000002May</v>
          </cell>
          <cell r="C940" t="str">
            <v>0</v>
          </cell>
          <cell r="D940" t="str">
            <v>1500000002</v>
          </cell>
          <cell r="F940">
            <v>45804</v>
          </cell>
          <cell r="G940">
            <v>622</v>
          </cell>
          <cell r="H940" t="str">
            <v>BIAYA OPRASIONAL KRANI AAN</v>
          </cell>
          <cell r="I940">
            <v>500000002</v>
          </cell>
          <cell r="J940" t="str">
            <v>Biaya TKBM, SPM</v>
          </cell>
          <cell r="K940">
            <v>0</v>
          </cell>
          <cell r="L940">
            <v>570000</v>
          </cell>
          <cell r="M940">
            <v>0</v>
          </cell>
        </row>
        <row r="941">
          <cell r="A941" t="str">
            <v>28120020002May</v>
          </cell>
          <cell r="B941" t="str">
            <v>120020002May</v>
          </cell>
          <cell r="C941" t="str">
            <v>0</v>
          </cell>
          <cell r="D941" t="str">
            <v>1120020002</v>
          </cell>
          <cell r="F941">
            <v>45804</v>
          </cell>
          <cell r="G941">
            <v>622</v>
          </cell>
          <cell r="H941" t="str">
            <v>BIAYA OPRASIONAL KRANI AAN</v>
          </cell>
          <cell r="I941">
            <v>120020002</v>
          </cell>
          <cell r="J941" t="str">
            <v>PT BCA No Rek. 029-291-7528</v>
          </cell>
          <cell r="K941">
            <v>0</v>
          </cell>
          <cell r="L941">
            <v>0</v>
          </cell>
          <cell r="M941">
            <v>570000</v>
          </cell>
        </row>
        <row r="942">
          <cell r="A942" t="str">
            <v>14500000002May</v>
          </cell>
          <cell r="B942" t="str">
            <v>500000002May</v>
          </cell>
          <cell r="C942" t="str">
            <v>0</v>
          </cell>
          <cell r="D942" t="str">
            <v>1500000002</v>
          </cell>
          <cell r="F942">
            <v>45804</v>
          </cell>
          <cell r="G942">
            <v>623</v>
          </cell>
          <cell r="H942" t="str">
            <v>BIAYA OPRASIONAL KRANI RIZKY</v>
          </cell>
          <cell r="I942">
            <v>500000002</v>
          </cell>
          <cell r="J942" t="str">
            <v>Biaya TKBM, SPM</v>
          </cell>
          <cell r="K942">
            <v>0</v>
          </cell>
          <cell r="L942">
            <v>770000</v>
          </cell>
          <cell r="M942">
            <v>0</v>
          </cell>
        </row>
        <row r="943">
          <cell r="A943" t="str">
            <v>29120020002May</v>
          </cell>
          <cell r="B943" t="str">
            <v>120020002May</v>
          </cell>
          <cell r="C943" t="str">
            <v>0</v>
          </cell>
          <cell r="D943" t="str">
            <v>1120020002</v>
          </cell>
          <cell r="F943">
            <v>45804</v>
          </cell>
          <cell r="G943">
            <v>623</v>
          </cell>
          <cell r="H943" t="str">
            <v>BIAYA OPRASIONAL KRANI RIZKY</v>
          </cell>
          <cell r="I943">
            <v>120020002</v>
          </cell>
          <cell r="J943" t="str">
            <v>PT BCA No Rek. 029-291-7528</v>
          </cell>
          <cell r="K943">
            <v>0</v>
          </cell>
          <cell r="L943">
            <v>0</v>
          </cell>
          <cell r="M943">
            <v>770000</v>
          </cell>
        </row>
        <row r="944">
          <cell r="A944" t="str">
            <v>5210010000May</v>
          </cell>
          <cell r="B944" t="str">
            <v>210010000May</v>
          </cell>
          <cell r="C944" t="str">
            <v>0</v>
          </cell>
          <cell r="D944" t="str">
            <v>1210010000</v>
          </cell>
          <cell r="F944">
            <v>45804</v>
          </cell>
          <cell r="G944">
            <v>626</v>
          </cell>
          <cell r="H944" t="str">
            <v>PEMBAYARAN INVOICE CPJ  NO357 DAN 360</v>
          </cell>
          <cell r="I944">
            <v>210010000</v>
          </cell>
          <cell r="J944" t="str">
            <v>Hutang Usaha</v>
          </cell>
          <cell r="K944">
            <v>0</v>
          </cell>
          <cell r="L944">
            <v>20400000</v>
          </cell>
          <cell r="M944">
            <v>0</v>
          </cell>
        </row>
        <row r="945">
          <cell r="A945" t="str">
            <v>30120020002May</v>
          </cell>
          <cell r="B945" t="str">
            <v>120020002May</v>
          </cell>
          <cell r="C945" t="str">
            <v>0</v>
          </cell>
          <cell r="D945" t="str">
            <v>1120020002</v>
          </cell>
          <cell r="F945">
            <v>45804</v>
          </cell>
          <cell r="G945">
            <v>626</v>
          </cell>
          <cell r="H945" t="str">
            <v>PEMBAYARAN INVOICE CPJ  NO357 DAN 360</v>
          </cell>
          <cell r="I945">
            <v>120020002</v>
          </cell>
          <cell r="J945" t="str">
            <v>PT BCA No Rek. 029-291-7528</v>
          </cell>
          <cell r="K945">
            <v>0</v>
          </cell>
          <cell r="L945">
            <v>0</v>
          </cell>
          <cell r="M945">
            <v>20400000</v>
          </cell>
        </row>
        <row r="946">
          <cell r="A946" t="str">
            <v>2210012002May</v>
          </cell>
          <cell r="B946" t="str">
            <v>210012002May</v>
          </cell>
          <cell r="C946" t="str">
            <v>0</v>
          </cell>
          <cell r="D946" t="str">
            <v>1210012002</v>
          </cell>
          <cell r="F946">
            <v>45804</v>
          </cell>
          <cell r="G946">
            <v>625</v>
          </cell>
          <cell r="H946" t="str">
            <v>pembayaran pph ncs per september 2024</v>
          </cell>
          <cell r="I946">
            <v>210012002</v>
          </cell>
          <cell r="J946" t="str">
            <v>Hutang Pajak</v>
          </cell>
          <cell r="K946">
            <v>0</v>
          </cell>
          <cell r="L946">
            <v>2280000</v>
          </cell>
          <cell r="M946">
            <v>0</v>
          </cell>
        </row>
        <row r="947">
          <cell r="A947" t="str">
            <v>31120020002May</v>
          </cell>
          <cell r="B947" t="str">
            <v>120020002May</v>
          </cell>
          <cell r="C947" t="str">
            <v>0</v>
          </cell>
          <cell r="D947" t="str">
            <v>1120020002</v>
          </cell>
          <cell r="F947">
            <v>45804</v>
          </cell>
          <cell r="G947">
            <v>625</v>
          </cell>
          <cell r="H947" t="str">
            <v>pembayaran pph ncs per september 2024</v>
          </cell>
          <cell r="I947">
            <v>120020002</v>
          </cell>
          <cell r="J947" t="str">
            <v>PT BCA No Rek. 029-291-7528</v>
          </cell>
          <cell r="K947">
            <v>0</v>
          </cell>
          <cell r="L947">
            <v>0</v>
          </cell>
          <cell r="M947">
            <v>2280000</v>
          </cell>
        </row>
        <row r="948">
          <cell r="A948" t="str">
            <v>3210012002May</v>
          </cell>
          <cell r="B948" t="str">
            <v>210012002May</v>
          </cell>
          <cell r="C948" t="str">
            <v>0</v>
          </cell>
          <cell r="D948" t="str">
            <v>1210012002</v>
          </cell>
          <cell r="F948">
            <v>45804</v>
          </cell>
          <cell r="G948">
            <v>624</v>
          </cell>
          <cell r="H948" t="str">
            <v>PEMBAYARAN PPN GAJ MARET 2025</v>
          </cell>
          <cell r="I948">
            <v>210012002</v>
          </cell>
          <cell r="J948" t="str">
            <v>Hutang Pajak</v>
          </cell>
          <cell r="K948">
            <v>0</v>
          </cell>
          <cell r="L948">
            <v>83681461</v>
          </cell>
          <cell r="M948">
            <v>0</v>
          </cell>
        </row>
        <row r="949">
          <cell r="A949" t="str">
            <v>32120020002May</v>
          </cell>
          <cell r="B949" t="str">
            <v>120020002May</v>
          </cell>
          <cell r="C949" t="str">
            <v>0</v>
          </cell>
          <cell r="D949" t="str">
            <v>1120020002</v>
          </cell>
          <cell r="F949">
            <v>45804</v>
          </cell>
          <cell r="G949">
            <v>624</v>
          </cell>
          <cell r="H949" t="str">
            <v>PEMBAYARAN PPN GAJ MARET 2025</v>
          </cell>
          <cell r="I949">
            <v>120020002</v>
          </cell>
          <cell r="J949" t="str">
            <v>PT BCA No Rek. 029-291-7528</v>
          </cell>
          <cell r="K949">
            <v>0</v>
          </cell>
          <cell r="L949">
            <v>0</v>
          </cell>
          <cell r="M949">
            <v>83681461</v>
          </cell>
        </row>
        <row r="950">
          <cell r="A950" t="str">
            <v>2500000004May</v>
          </cell>
          <cell r="B950" t="str">
            <v>500000004May</v>
          </cell>
          <cell r="C950" t="str">
            <v>0</v>
          </cell>
          <cell r="D950" t="str">
            <v>1500000004</v>
          </cell>
          <cell r="F950">
            <v>45805</v>
          </cell>
          <cell r="G950">
            <v>627</v>
          </cell>
          <cell r="H950" t="str">
            <v>BIAYA GAJI DAN SAVING THR PERIODE MEI 2025</v>
          </cell>
          <cell r="I950">
            <v>500000004</v>
          </cell>
          <cell r="J950" t="str">
            <v>Biaya Gaji, Bonus, THR</v>
          </cell>
          <cell r="K950">
            <v>0</v>
          </cell>
          <cell r="L950">
            <v>41041667</v>
          </cell>
          <cell r="M950">
            <v>0</v>
          </cell>
        </row>
        <row r="951">
          <cell r="A951" t="str">
            <v>33120020002May</v>
          </cell>
          <cell r="B951" t="str">
            <v>120020002May</v>
          </cell>
          <cell r="C951" t="str">
            <v>0</v>
          </cell>
          <cell r="D951" t="str">
            <v>1120020002</v>
          </cell>
          <cell r="F951">
            <v>45805</v>
          </cell>
          <cell r="G951">
            <v>627</v>
          </cell>
          <cell r="H951" t="str">
            <v>BIAYA GAJI DAN SAVING THR PERIODE MEI 2025</v>
          </cell>
          <cell r="I951">
            <v>120020002</v>
          </cell>
          <cell r="J951" t="str">
            <v>PT BCA No Rek. 029-291-7528</v>
          </cell>
          <cell r="K951">
            <v>0</v>
          </cell>
          <cell r="L951">
            <v>0</v>
          </cell>
          <cell r="M951">
            <v>41041667</v>
          </cell>
        </row>
        <row r="952">
          <cell r="A952" t="str">
            <v>15500000002May</v>
          </cell>
          <cell r="B952" t="str">
            <v>500000002May</v>
          </cell>
          <cell r="C952" t="str">
            <v>0</v>
          </cell>
          <cell r="D952" t="str">
            <v>1500000002</v>
          </cell>
          <cell r="F952">
            <v>45807</v>
          </cell>
          <cell r="G952">
            <v>628</v>
          </cell>
          <cell r="H952" t="str">
            <v>BIAYA OPRASIONAL FINANCE SUPPORT SHANDY</v>
          </cell>
          <cell r="I952">
            <v>500000002</v>
          </cell>
          <cell r="J952" t="str">
            <v>Biaya TKBM, SPM</v>
          </cell>
          <cell r="K952">
            <v>0</v>
          </cell>
          <cell r="L952">
            <v>460000</v>
          </cell>
          <cell r="M952">
            <v>0</v>
          </cell>
        </row>
        <row r="953">
          <cell r="A953" t="str">
            <v>34120020002May</v>
          </cell>
          <cell r="B953" t="str">
            <v>120020002May</v>
          </cell>
          <cell r="C953" t="str">
            <v>0</v>
          </cell>
          <cell r="D953" t="str">
            <v>1120020002</v>
          </cell>
          <cell r="F953">
            <v>45807</v>
          </cell>
          <cell r="G953">
            <v>628</v>
          </cell>
          <cell r="H953" t="str">
            <v>BIAYA OPRASIONAL FINANCE SUPPORT SHANDY</v>
          </cell>
          <cell r="I953">
            <v>120020002</v>
          </cell>
          <cell r="J953" t="str">
            <v>PT BCA No Rek. 029-291-7528</v>
          </cell>
          <cell r="K953">
            <v>0</v>
          </cell>
          <cell r="L953">
            <v>0</v>
          </cell>
          <cell r="M953">
            <v>460000</v>
          </cell>
        </row>
        <row r="954">
          <cell r="A954" t="str">
            <v>4210012002May</v>
          </cell>
          <cell r="B954" t="str">
            <v>210012002May</v>
          </cell>
          <cell r="C954" t="str">
            <v>0</v>
          </cell>
          <cell r="D954" t="str">
            <v>1210012002</v>
          </cell>
          <cell r="F954">
            <v>45807</v>
          </cell>
          <cell r="G954">
            <v>629</v>
          </cell>
          <cell r="H954" t="str">
            <v>PEMBAYARAN PPN GAJ APRIL  2025</v>
          </cell>
          <cell r="I954">
            <v>210012002</v>
          </cell>
          <cell r="J954" t="str">
            <v>Hutang Pajak</v>
          </cell>
          <cell r="K954">
            <v>0</v>
          </cell>
          <cell r="L954">
            <v>40090282</v>
          </cell>
          <cell r="M954">
            <v>0</v>
          </cell>
        </row>
        <row r="955">
          <cell r="A955" t="str">
            <v>35120020002May</v>
          </cell>
          <cell r="B955" t="str">
            <v>120020002May</v>
          </cell>
          <cell r="C955" t="str">
            <v>0</v>
          </cell>
          <cell r="D955" t="str">
            <v>1120020002</v>
          </cell>
          <cell r="F955">
            <v>45807</v>
          </cell>
          <cell r="G955">
            <v>629</v>
          </cell>
          <cell r="H955" t="str">
            <v>PEMBAYARAN PPN GAJ APRIL  2025</v>
          </cell>
          <cell r="I955">
            <v>120020002</v>
          </cell>
          <cell r="J955" t="str">
            <v>PT BCA No Rek. 029-291-7528</v>
          </cell>
          <cell r="K955">
            <v>0</v>
          </cell>
          <cell r="L955">
            <v>0</v>
          </cell>
          <cell r="M955">
            <v>40090282</v>
          </cell>
        </row>
        <row r="956">
          <cell r="A956" t="str">
            <v>1910010000May</v>
          </cell>
          <cell r="B956" t="str">
            <v>910010000May</v>
          </cell>
          <cell r="C956" t="str">
            <v>0</v>
          </cell>
          <cell r="D956" t="str">
            <v>1910010000</v>
          </cell>
          <cell r="F956">
            <v>45808</v>
          </cell>
          <cell r="G956">
            <v>0</v>
          </cell>
          <cell r="H956" t="str">
            <v>BIAYA ADMIN BANK</v>
          </cell>
          <cell r="I956">
            <v>910010000</v>
          </cell>
          <cell r="J956" t="str">
            <v>Biaya Adm Bank</v>
          </cell>
          <cell r="K956">
            <v>0</v>
          </cell>
          <cell r="L956">
            <v>35000</v>
          </cell>
          <cell r="M956">
            <v>0</v>
          </cell>
        </row>
        <row r="957">
          <cell r="A957" t="str">
            <v>36120020002May</v>
          </cell>
          <cell r="B957" t="str">
            <v>120020002May</v>
          </cell>
          <cell r="C957" t="str">
            <v>0</v>
          </cell>
          <cell r="D957" t="str">
            <v>1120020002</v>
          </cell>
          <cell r="F957">
            <v>45808</v>
          </cell>
          <cell r="G957">
            <v>0</v>
          </cell>
          <cell r="H957" t="str">
            <v>BIAYA ADMIN BANK</v>
          </cell>
          <cell r="I957">
            <v>120020002</v>
          </cell>
          <cell r="J957" t="str">
            <v>PT BCA No Rek. 029-291-7528</v>
          </cell>
          <cell r="K957">
            <v>0</v>
          </cell>
          <cell r="L957">
            <v>0</v>
          </cell>
          <cell r="M957">
            <v>35000</v>
          </cell>
        </row>
        <row r="958">
          <cell r="A958" t="str">
            <v>00</v>
          </cell>
          <cell r="B958" t="str">
            <v>0</v>
          </cell>
          <cell r="C958" t="str">
            <v>0</v>
          </cell>
          <cell r="D958" t="str">
            <v>1</v>
          </cell>
          <cell r="F958">
            <v>0</v>
          </cell>
          <cell r="G958">
            <v>0</v>
          </cell>
          <cell r="H958">
            <v>0</v>
          </cell>
          <cell r="I958">
            <v>0</v>
          </cell>
          <cell r="J958" t="str">
            <v>-</v>
          </cell>
          <cell r="K958">
            <v>0</v>
          </cell>
          <cell r="L958">
            <v>0</v>
          </cell>
          <cell r="M958">
            <v>0</v>
          </cell>
        </row>
        <row r="959">
          <cell r="A959" t="str">
            <v>00</v>
          </cell>
          <cell r="B959" t="str">
            <v>0</v>
          </cell>
          <cell r="C959" t="str">
            <v>0</v>
          </cell>
          <cell r="D959" t="str">
            <v>1</v>
          </cell>
          <cell r="F959">
            <v>0</v>
          </cell>
          <cell r="G959">
            <v>0</v>
          </cell>
          <cell r="H959">
            <v>0</v>
          </cell>
          <cell r="I959">
            <v>0</v>
          </cell>
          <cell r="J959" t="str">
            <v>-</v>
          </cell>
          <cell r="K959">
            <v>0</v>
          </cell>
          <cell r="L959">
            <v>0</v>
          </cell>
          <cell r="M959">
            <v>0</v>
          </cell>
        </row>
        <row r="960">
          <cell r="A960" t="str">
            <v>00</v>
          </cell>
          <cell r="B960" t="str">
            <v>0</v>
          </cell>
          <cell r="C960" t="str">
            <v>0</v>
          </cell>
          <cell r="D960" t="str">
            <v>1</v>
          </cell>
          <cell r="F960">
            <v>0</v>
          </cell>
          <cell r="G960">
            <v>0</v>
          </cell>
          <cell r="H960">
            <v>0</v>
          </cell>
          <cell r="I960">
            <v>0</v>
          </cell>
          <cell r="J960" t="str">
            <v>-</v>
          </cell>
          <cell r="K960">
            <v>0</v>
          </cell>
          <cell r="L960">
            <v>0</v>
          </cell>
          <cell r="M960">
            <v>0</v>
          </cell>
        </row>
        <row r="961">
          <cell r="A961" t="str">
            <v>00</v>
          </cell>
          <cell r="B961" t="str">
            <v>0</v>
          </cell>
          <cell r="C961" t="str">
            <v>0</v>
          </cell>
          <cell r="D961" t="str">
            <v>1</v>
          </cell>
          <cell r="F961">
            <v>0</v>
          </cell>
          <cell r="G961">
            <v>0</v>
          </cell>
          <cell r="H961">
            <v>0</v>
          </cell>
          <cell r="I961">
            <v>0</v>
          </cell>
          <cell r="J961" t="str">
            <v>-</v>
          </cell>
          <cell r="K961">
            <v>0</v>
          </cell>
          <cell r="L961">
            <v>0</v>
          </cell>
          <cell r="M961">
            <v>0</v>
          </cell>
        </row>
        <row r="962">
          <cell r="A962" t="str">
            <v>00</v>
          </cell>
          <cell r="B962" t="str">
            <v>0</v>
          </cell>
          <cell r="C962" t="str">
            <v>0</v>
          </cell>
          <cell r="D962" t="str">
            <v>1</v>
          </cell>
          <cell r="F962">
            <v>0</v>
          </cell>
          <cell r="G962">
            <v>0</v>
          </cell>
          <cell r="H962">
            <v>0</v>
          </cell>
          <cell r="I962">
            <v>0</v>
          </cell>
          <cell r="J962" t="str">
            <v>-</v>
          </cell>
          <cell r="K962">
            <v>0</v>
          </cell>
          <cell r="L962">
            <v>0</v>
          </cell>
          <cell r="M962">
            <v>0</v>
          </cell>
        </row>
        <row r="963">
          <cell r="A963" t="str">
            <v>1500000001May</v>
          </cell>
          <cell r="B963" t="str">
            <v>500000001May</v>
          </cell>
          <cell r="C963" t="str">
            <v>0</v>
          </cell>
          <cell r="D963" t="str">
            <v>1500000001</v>
          </cell>
          <cell r="F963">
            <v>45779</v>
          </cell>
          <cell r="G963">
            <v>0</v>
          </cell>
          <cell r="H963" t="str">
            <v>INV CPJ 444</v>
          </cell>
          <cell r="I963">
            <v>500000001</v>
          </cell>
          <cell r="J963" t="str">
            <v>Biaya Vendor - Logistik</v>
          </cell>
          <cell r="K963">
            <v>0</v>
          </cell>
          <cell r="L963">
            <v>11199567</v>
          </cell>
          <cell r="M963">
            <v>0</v>
          </cell>
        </row>
        <row r="964">
          <cell r="A964" t="str">
            <v>6210010000May</v>
          </cell>
          <cell r="B964" t="str">
            <v>210010000May</v>
          </cell>
          <cell r="C964" t="str">
            <v>0</v>
          </cell>
          <cell r="D964" t="str">
            <v>1210010000</v>
          </cell>
          <cell r="F964">
            <v>45779</v>
          </cell>
          <cell r="G964">
            <v>0</v>
          </cell>
          <cell r="H964" t="str">
            <v>INV CPJ 444</v>
          </cell>
          <cell r="I964">
            <v>210010000</v>
          </cell>
          <cell r="J964" t="str">
            <v>Hutang Usaha</v>
          </cell>
          <cell r="K964">
            <v>0</v>
          </cell>
          <cell r="L964">
            <v>0</v>
          </cell>
          <cell r="M964">
            <v>11199567</v>
          </cell>
        </row>
        <row r="965">
          <cell r="A965" t="str">
            <v>2500000001May</v>
          </cell>
          <cell r="B965" t="str">
            <v>500000001May</v>
          </cell>
          <cell r="C965" t="str">
            <v>0</v>
          </cell>
          <cell r="D965" t="str">
            <v>1500000001</v>
          </cell>
          <cell r="F965">
            <v>45780</v>
          </cell>
          <cell r="G965">
            <v>0</v>
          </cell>
          <cell r="H965" t="str">
            <v>INV CPJ 445</v>
          </cell>
          <cell r="I965">
            <v>500000001</v>
          </cell>
          <cell r="J965" t="str">
            <v>Biaya Vendor - Logistik</v>
          </cell>
          <cell r="K965">
            <v>0</v>
          </cell>
          <cell r="L965">
            <v>7522861</v>
          </cell>
          <cell r="M965">
            <v>0</v>
          </cell>
        </row>
        <row r="966">
          <cell r="A966" t="str">
            <v>7210010000May</v>
          </cell>
          <cell r="B966" t="str">
            <v>210010000May</v>
          </cell>
          <cell r="C966" t="str">
            <v>0</v>
          </cell>
          <cell r="D966" t="str">
            <v>1210010000</v>
          </cell>
          <cell r="F966">
            <v>45780</v>
          </cell>
          <cell r="G966">
            <v>0</v>
          </cell>
          <cell r="H966" t="str">
            <v>INV CPJ 445</v>
          </cell>
          <cell r="I966">
            <v>210010000</v>
          </cell>
          <cell r="J966" t="str">
            <v>Hutang Usaha</v>
          </cell>
          <cell r="K966">
            <v>0</v>
          </cell>
          <cell r="L966">
            <v>0</v>
          </cell>
          <cell r="M966">
            <v>7522861</v>
          </cell>
        </row>
        <row r="967">
          <cell r="A967" t="str">
            <v>3500000001May</v>
          </cell>
          <cell r="B967" t="str">
            <v>500000001May</v>
          </cell>
          <cell r="C967" t="str">
            <v>0</v>
          </cell>
          <cell r="D967" t="str">
            <v>1500000001</v>
          </cell>
          <cell r="F967">
            <v>45782</v>
          </cell>
          <cell r="G967">
            <v>0</v>
          </cell>
          <cell r="H967" t="str">
            <v>INV CPJ 446</v>
          </cell>
          <cell r="I967">
            <v>500000001</v>
          </cell>
          <cell r="J967" t="str">
            <v>Biaya Vendor - Logistik</v>
          </cell>
          <cell r="K967">
            <v>0</v>
          </cell>
          <cell r="L967">
            <v>9431249</v>
          </cell>
          <cell r="M967">
            <v>0</v>
          </cell>
        </row>
        <row r="968">
          <cell r="A968" t="str">
            <v>8210010000May</v>
          </cell>
          <cell r="B968" t="str">
            <v>210010000May</v>
          </cell>
          <cell r="C968" t="str">
            <v>0</v>
          </cell>
          <cell r="D968" t="str">
            <v>1210010000</v>
          </cell>
          <cell r="F968">
            <v>45782</v>
          </cell>
          <cell r="G968">
            <v>0</v>
          </cell>
          <cell r="H968" t="str">
            <v>INV CPJ 446</v>
          </cell>
          <cell r="I968">
            <v>210010000</v>
          </cell>
          <cell r="J968" t="str">
            <v>Hutang Usaha</v>
          </cell>
          <cell r="K968">
            <v>0</v>
          </cell>
          <cell r="L968">
            <v>0</v>
          </cell>
          <cell r="M968">
            <v>9431249</v>
          </cell>
        </row>
        <row r="969">
          <cell r="A969" t="str">
            <v>4500000001May</v>
          </cell>
          <cell r="B969" t="str">
            <v>500000001May</v>
          </cell>
          <cell r="C969" t="str">
            <v>0</v>
          </cell>
          <cell r="D969" t="str">
            <v>1500000001</v>
          </cell>
          <cell r="F969">
            <v>45783</v>
          </cell>
          <cell r="G969">
            <v>0</v>
          </cell>
          <cell r="H969" t="str">
            <v>INV CPJ 447</v>
          </cell>
          <cell r="I969">
            <v>500000001</v>
          </cell>
          <cell r="J969" t="str">
            <v>Biaya Vendor - Logistik</v>
          </cell>
          <cell r="K969">
            <v>0</v>
          </cell>
          <cell r="L969">
            <v>9591924</v>
          </cell>
          <cell r="M969">
            <v>0</v>
          </cell>
        </row>
        <row r="970">
          <cell r="A970" t="str">
            <v>9210010000May</v>
          </cell>
          <cell r="B970" t="str">
            <v>210010000May</v>
          </cell>
          <cell r="C970" t="str">
            <v>0</v>
          </cell>
          <cell r="D970" t="str">
            <v>1210010000</v>
          </cell>
          <cell r="F970">
            <v>45783</v>
          </cell>
          <cell r="G970">
            <v>0</v>
          </cell>
          <cell r="H970" t="str">
            <v>INV CPJ 447</v>
          </cell>
          <cell r="I970">
            <v>210010000</v>
          </cell>
          <cell r="J970" t="str">
            <v>Hutang Usaha</v>
          </cell>
          <cell r="K970">
            <v>0</v>
          </cell>
          <cell r="L970">
            <v>0</v>
          </cell>
          <cell r="M970">
            <v>9591924</v>
          </cell>
        </row>
        <row r="971">
          <cell r="A971" t="str">
            <v>5500000001May</v>
          </cell>
          <cell r="B971" t="str">
            <v>500000001May</v>
          </cell>
          <cell r="C971" t="str">
            <v>0</v>
          </cell>
          <cell r="D971" t="str">
            <v>1500000001</v>
          </cell>
          <cell r="F971">
            <v>45784</v>
          </cell>
          <cell r="G971">
            <v>0</v>
          </cell>
          <cell r="H971" t="str">
            <v>INV CPJ 448</v>
          </cell>
          <cell r="I971">
            <v>500000001</v>
          </cell>
          <cell r="J971" t="str">
            <v>Biaya Vendor - Logistik</v>
          </cell>
          <cell r="K971">
            <v>0</v>
          </cell>
          <cell r="L971">
            <v>8902301</v>
          </cell>
          <cell r="M971">
            <v>0</v>
          </cell>
        </row>
        <row r="972">
          <cell r="A972" t="str">
            <v>10210010000May</v>
          </cell>
          <cell r="B972" t="str">
            <v>210010000May</v>
          </cell>
          <cell r="C972" t="str">
            <v>0</v>
          </cell>
          <cell r="D972" t="str">
            <v>1210010000</v>
          </cell>
          <cell r="F972">
            <v>45784</v>
          </cell>
          <cell r="G972">
            <v>0</v>
          </cell>
          <cell r="H972" t="str">
            <v>INV CPJ 448</v>
          </cell>
          <cell r="I972">
            <v>210010000</v>
          </cell>
          <cell r="J972" t="str">
            <v>Hutang Usaha</v>
          </cell>
          <cell r="K972">
            <v>0</v>
          </cell>
          <cell r="L972">
            <v>0</v>
          </cell>
          <cell r="M972">
            <v>8902301</v>
          </cell>
        </row>
        <row r="973">
          <cell r="A973" t="str">
            <v>6500000001May</v>
          </cell>
          <cell r="B973" t="str">
            <v>500000001May</v>
          </cell>
          <cell r="C973" t="str">
            <v>0</v>
          </cell>
          <cell r="D973" t="str">
            <v>1500000001</v>
          </cell>
          <cell r="F973">
            <v>45785</v>
          </cell>
          <cell r="G973">
            <v>0</v>
          </cell>
          <cell r="H973" t="str">
            <v>INV CPJ 449</v>
          </cell>
          <cell r="I973">
            <v>500000001</v>
          </cell>
          <cell r="J973" t="str">
            <v>Biaya Vendor - Logistik</v>
          </cell>
          <cell r="K973">
            <v>0</v>
          </cell>
          <cell r="L973">
            <v>10022183</v>
          </cell>
          <cell r="M973">
            <v>0</v>
          </cell>
        </row>
        <row r="974">
          <cell r="A974" t="str">
            <v>11210010000May</v>
          </cell>
          <cell r="B974" t="str">
            <v>210010000May</v>
          </cell>
          <cell r="C974" t="str">
            <v>0</v>
          </cell>
          <cell r="D974" t="str">
            <v>1210010000</v>
          </cell>
          <cell r="F974">
            <v>45785</v>
          </cell>
          <cell r="G974">
            <v>0</v>
          </cell>
          <cell r="H974" t="str">
            <v>INV CPJ 449</v>
          </cell>
          <cell r="I974">
            <v>210010000</v>
          </cell>
          <cell r="J974" t="str">
            <v>Hutang Usaha</v>
          </cell>
          <cell r="K974">
            <v>0</v>
          </cell>
          <cell r="L974">
            <v>0</v>
          </cell>
          <cell r="M974">
            <v>10022183</v>
          </cell>
        </row>
        <row r="975">
          <cell r="A975" t="str">
            <v>7500000001May</v>
          </cell>
          <cell r="B975" t="str">
            <v>500000001May</v>
          </cell>
          <cell r="C975" t="str">
            <v>0</v>
          </cell>
          <cell r="D975" t="str">
            <v>1500000001</v>
          </cell>
          <cell r="F975">
            <v>45786</v>
          </cell>
          <cell r="G975">
            <v>0</v>
          </cell>
          <cell r="H975" t="str">
            <v>INV CPJ 450</v>
          </cell>
          <cell r="I975">
            <v>500000001</v>
          </cell>
          <cell r="J975" t="str">
            <v>Biaya Vendor - Logistik</v>
          </cell>
          <cell r="K975">
            <v>0</v>
          </cell>
          <cell r="L975">
            <v>7975000</v>
          </cell>
          <cell r="M975">
            <v>0</v>
          </cell>
        </row>
        <row r="976">
          <cell r="A976" t="str">
            <v>12210010000May</v>
          </cell>
          <cell r="B976" t="str">
            <v>210010000May</v>
          </cell>
          <cell r="C976" t="str">
            <v>0</v>
          </cell>
          <cell r="D976" t="str">
            <v>1210010000</v>
          </cell>
          <cell r="F976">
            <v>45786</v>
          </cell>
          <cell r="G976">
            <v>0</v>
          </cell>
          <cell r="H976" t="str">
            <v>INV CPJ 450</v>
          </cell>
          <cell r="I976">
            <v>210010000</v>
          </cell>
          <cell r="J976" t="str">
            <v>Hutang Usaha</v>
          </cell>
          <cell r="K976">
            <v>0</v>
          </cell>
          <cell r="L976">
            <v>0</v>
          </cell>
          <cell r="M976">
            <v>7975000</v>
          </cell>
        </row>
        <row r="977">
          <cell r="A977" t="str">
            <v>8500000001May</v>
          </cell>
          <cell r="B977" t="str">
            <v>500000001May</v>
          </cell>
          <cell r="C977" t="str">
            <v>0</v>
          </cell>
          <cell r="D977" t="str">
            <v>1500000001</v>
          </cell>
          <cell r="F977">
            <v>45787</v>
          </cell>
          <cell r="G977">
            <v>0</v>
          </cell>
          <cell r="H977" t="str">
            <v>INV CPJ 451</v>
          </cell>
          <cell r="I977">
            <v>500000001</v>
          </cell>
          <cell r="J977" t="str">
            <v>Biaya Vendor - Logistik</v>
          </cell>
          <cell r="K977">
            <v>0</v>
          </cell>
          <cell r="L977">
            <v>14600000</v>
          </cell>
          <cell r="M977">
            <v>0</v>
          </cell>
        </row>
        <row r="978">
          <cell r="A978" t="str">
            <v>13210010000May</v>
          </cell>
          <cell r="B978" t="str">
            <v>210010000May</v>
          </cell>
          <cell r="C978" t="str">
            <v>0</v>
          </cell>
          <cell r="D978" t="str">
            <v>1210010000</v>
          </cell>
          <cell r="F978">
            <v>45787</v>
          </cell>
          <cell r="G978">
            <v>0</v>
          </cell>
          <cell r="H978" t="str">
            <v>INV CPJ 451</v>
          </cell>
          <cell r="I978">
            <v>210010000</v>
          </cell>
          <cell r="J978" t="str">
            <v>Hutang Usaha</v>
          </cell>
          <cell r="K978">
            <v>0</v>
          </cell>
          <cell r="L978">
            <v>0</v>
          </cell>
          <cell r="M978">
            <v>14600000</v>
          </cell>
        </row>
        <row r="979">
          <cell r="A979" t="str">
            <v>9500000001May</v>
          </cell>
          <cell r="B979" t="str">
            <v>500000001May</v>
          </cell>
          <cell r="C979" t="str">
            <v>0</v>
          </cell>
          <cell r="D979" t="str">
            <v>1500000001</v>
          </cell>
          <cell r="F979">
            <v>45789</v>
          </cell>
          <cell r="G979">
            <v>0</v>
          </cell>
          <cell r="H979" t="str">
            <v>INV CPJ 452</v>
          </cell>
          <cell r="I979">
            <v>500000001</v>
          </cell>
          <cell r="J979" t="str">
            <v>Biaya Vendor - Logistik</v>
          </cell>
          <cell r="K979">
            <v>0</v>
          </cell>
          <cell r="L979">
            <v>4851663</v>
          </cell>
          <cell r="M979">
            <v>0</v>
          </cell>
        </row>
        <row r="980">
          <cell r="A980" t="str">
            <v>14210010000May</v>
          </cell>
          <cell r="B980" t="str">
            <v>210010000May</v>
          </cell>
          <cell r="C980" t="str">
            <v>0</v>
          </cell>
          <cell r="D980" t="str">
            <v>1210010000</v>
          </cell>
          <cell r="F980">
            <v>45789</v>
          </cell>
          <cell r="G980">
            <v>0</v>
          </cell>
          <cell r="H980" t="str">
            <v>INV CPJ 452</v>
          </cell>
          <cell r="I980">
            <v>210010000</v>
          </cell>
          <cell r="J980" t="str">
            <v>Hutang Usaha</v>
          </cell>
          <cell r="K980">
            <v>0</v>
          </cell>
          <cell r="L980">
            <v>0</v>
          </cell>
          <cell r="M980">
            <v>4851663</v>
          </cell>
        </row>
        <row r="981">
          <cell r="A981" t="str">
            <v>10500000001May</v>
          </cell>
          <cell r="B981" t="str">
            <v>500000001May</v>
          </cell>
          <cell r="C981" t="str">
            <v>0</v>
          </cell>
          <cell r="D981" t="str">
            <v>1500000001</v>
          </cell>
          <cell r="F981">
            <v>45790</v>
          </cell>
          <cell r="G981">
            <v>0</v>
          </cell>
          <cell r="H981" t="str">
            <v>INV CPJ 453</v>
          </cell>
          <cell r="I981">
            <v>500000001</v>
          </cell>
          <cell r="J981" t="str">
            <v>Biaya Vendor - Logistik</v>
          </cell>
          <cell r="K981">
            <v>0</v>
          </cell>
          <cell r="L981">
            <v>2900000</v>
          </cell>
          <cell r="M981">
            <v>0</v>
          </cell>
        </row>
        <row r="982">
          <cell r="A982" t="str">
            <v>15210010000May</v>
          </cell>
          <cell r="B982" t="str">
            <v>210010000May</v>
          </cell>
          <cell r="C982" t="str">
            <v>0</v>
          </cell>
          <cell r="D982" t="str">
            <v>1210010000</v>
          </cell>
          <cell r="F982">
            <v>45790</v>
          </cell>
          <cell r="G982">
            <v>0</v>
          </cell>
          <cell r="H982" t="str">
            <v>INV CPJ 453</v>
          </cell>
          <cell r="I982">
            <v>210010000</v>
          </cell>
          <cell r="J982" t="str">
            <v>Hutang Usaha</v>
          </cell>
          <cell r="K982">
            <v>0</v>
          </cell>
          <cell r="L982">
            <v>0</v>
          </cell>
          <cell r="M982">
            <v>2900000</v>
          </cell>
        </row>
        <row r="983">
          <cell r="A983" t="str">
            <v>11500000001May</v>
          </cell>
          <cell r="B983" t="str">
            <v>500000001May</v>
          </cell>
          <cell r="C983" t="str">
            <v>0</v>
          </cell>
          <cell r="D983" t="str">
            <v>1500000001</v>
          </cell>
          <cell r="F983">
            <v>45791</v>
          </cell>
          <cell r="G983">
            <v>0</v>
          </cell>
          <cell r="H983" t="str">
            <v>INV CPJ 454</v>
          </cell>
          <cell r="I983">
            <v>500000001</v>
          </cell>
          <cell r="J983" t="str">
            <v>Biaya Vendor - Logistik</v>
          </cell>
          <cell r="K983">
            <v>0</v>
          </cell>
          <cell r="L983">
            <v>9103991</v>
          </cell>
          <cell r="M983">
            <v>0</v>
          </cell>
        </row>
        <row r="984">
          <cell r="A984" t="str">
            <v>16210010000May</v>
          </cell>
          <cell r="B984" t="str">
            <v>210010000May</v>
          </cell>
          <cell r="C984" t="str">
            <v>0</v>
          </cell>
          <cell r="D984" t="str">
            <v>1210010000</v>
          </cell>
          <cell r="F984">
            <v>45791</v>
          </cell>
          <cell r="G984">
            <v>0</v>
          </cell>
          <cell r="H984" t="str">
            <v>INV CPJ 454</v>
          </cell>
          <cell r="I984">
            <v>210010000</v>
          </cell>
          <cell r="J984" t="str">
            <v>Hutang Usaha</v>
          </cell>
          <cell r="K984">
            <v>0</v>
          </cell>
          <cell r="L984">
            <v>0</v>
          </cell>
          <cell r="M984">
            <v>9103991</v>
          </cell>
        </row>
        <row r="985">
          <cell r="A985" t="str">
            <v>12500000001May</v>
          </cell>
          <cell r="B985" t="str">
            <v>500000001May</v>
          </cell>
          <cell r="C985" t="str">
            <v>0</v>
          </cell>
          <cell r="D985" t="str">
            <v>1500000001</v>
          </cell>
          <cell r="F985">
            <v>45792</v>
          </cell>
          <cell r="G985">
            <v>0</v>
          </cell>
          <cell r="H985" t="str">
            <v>INV CPJ 455</v>
          </cell>
          <cell r="I985">
            <v>500000001</v>
          </cell>
          <cell r="J985" t="str">
            <v>Biaya Vendor - Logistik</v>
          </cell>
          <cell r="K985">
            <v>0</v>
          </cell>
          <cell r="L985">
            <v>8916922</v>
          </cell>
          <cell r="M985">
            <v>0</v>
          </cell>
        </row>
        <row r="986">
          <cell r="A986" t="str">
            <v>17210010000May</v>
          </cell>
          <cell r="B986" t="str">
            <v>210010000May</v>
          </cell>
          <cell r="C986" t="str">
            <v>0</v>
          </cell>
          <cell r="D986" t="str">
            <v>1210010000</v>
          </cell>
          <cell r="F986">
            <v>45792</v>
          </cell>
          <cell r="G986">
            <v>0</v>
          </cell>
          <cell r="H986" t="str">
            <v>INV CPJ 455</v>
          </cell>
          <cell r="I986">
            <v>210010000</v>
          </cell>
          <cell r="J986" t="str">
            <v>Hutang Usaha</v>
          </cell>
          <cell r="K986">
            <v>0</v>
          </cell>
          <cell r="L986">
            <v>0</v>
          </cell>
          <cell r="M986">
            <v>8916922</v>
          </cell>
        </row>
        <row r="987">
          <cell r="A987" t="str">
            <v>13500000001May</v>
          </cell>
          <cell r="B987" t="str">
            <v>500000001May</v>
          </cell>
          <cell r="C987" t="str">
            <v>0</v>
          </cell>
          <cell r="D987" t="str">
            <v>1500000001</v>
          </cell>
          <cell r="F987">
            <v>45793</v>
          </cell>
          <cell r="G987">
            <v>0</v>
          </cell>
          <cell r="H987" t="str">
            <v>INV CPJ 456</v>
          </cell>
          <cell r="I987">
            <v>500000001</v>
          </cell>
          <cell r="J987" t="str">
            <v>Biaya Vendor - Logistik</v>
          </cell>
          <cell r="K987">
            <v>0</v>
          </cell>
          <cell r="L987">
            <v>10155618</v>
          </cell>
          <cell r="M987">
            <v>0</v>
          </cell>
        </row>
        <row r="988">
          <cell r="A988" t="str">
            <v>18210010000May</v>
          </cell>
          <cell r="B988" t="str">
            <v>210010000May</v>
          </cell>
          <cell r="C988" t="str">
            <v>0</v>
          </cell>
          <cell r="D988" t="str">
            <v>1210010000</v>
          </cell>
          <cell r="F988">
            <v>45793</v>
          </cell>
          <cell r="G988">
            <v>0</v>
          </cell>
          <cell r="H988" t="str">
            <v>INV CPJ 456</v>
          </cell>
          <cell r="I988">
            <v>210010000</v>
          </cell>
          <cell r="J988" t="str">
            <v>Hutang Usaha</v>
          </cell>
          <cell r="K988">
            <v>0</v>
          </cell>
          <cell r="L988">
            <v>0</v>
          </cell>
          <cell r="M988">
            <v>10155618</v>
          </cell>
        </row>
        <row r="989">
          <cell r="A989" t="str">
            <v>14500000001May</v>
          </cell>
          <cell r="B989" t="str">
            <v>500000001May</v>
          </cell>
          <cell r="C989" t="str">
            <v>0</v>
          </cell>
          <cell r="D989" t="str">
            <v>1500000001</v>
          </cell>
          <cell r="F989">
            <v>45796</v>
          </cell>
          <cell r="G989">
            <v>0</v>
          </cell>
          <cell r="H989" t="str">
            <v>INV CPJ 457</v>
          </cell>
          <cell r="I989">
            <v>500000001</v>
          </cell>
          <cell r="J989" t="str">
            <v>Biaya Vendor - Logistik</v>
          </cell>
          <cell r="K989">
            <v>0</v>
          </cell>
          <cell r="L989">
            <v>9589959</v>
          </cell>
          <cell r="M989">
            <v>0</v>
          </cell>
        </row>
        <row r="990">
          <cell r="A990" t="str">
            <v>19210010000May</v>
          </cell>
          <cell r="B990" t="str">
            <v>210010000May</v>
          </cell>
          <cell r="C990" t="str">
            <v>0</v>
          </cell>
          <cell r="D990" t="str">
            <v>1210010000</v>
          </cell>
          <cell r="F990">
            <v>45796</v>
          </cell>
          <cell r="G990">
            <v>0</v>
          </cell>
          <cell r="H990" t="str">
            <v>INV CPJ 457</v>
          </cell>
          <cell r="I990">
            <v>210010000</v>
          </cell>
          <cell r="J990" t="str">
            <v>Hutang Usaha</v>
          </cell>
          <cell r="K990">
            <v>0</v>
          </cell>
          <cell r="L990">
            <v>0</v>
          </cell>
          <cell r="M990">
            <v>9589959</v>
          </cell>
        </row>
        <row r="991">
          <cell r="A991" t="str">
            <v>15500000001May</v>
          </cell>
          <cell r="B991" t="str">
            <v>500000001May</v>
          </cell>
          <cell r="C991" t="str">
            <v>0</v>
          </cell>
          <cell r="D991" t="str">
            <v>1500000001</v>
          </cell>
          <cell r="F991">
            <v>45797</v>
          </cell>
          <cell r="G991">
            <v>0</v>
          </cell>
          <cell r="H991" t="str">
            <v>INV CPJ 458</v>
          </cell>
          <cell r="I991">
            <v>500000001</v>
          </cell>
          <cell r="J991" t="str">
            <v>Biaya Vendor - Logistik</v>
          </cell>
          <cell r="K991">
            <v>0</v>
          </cell>
          <cell r="L991">
            <v>4648588</v>
          </cell>
          <cell r="M991">
            <v>0</v>
          </cell>
        </row>
        <row r="992">
          <cell r="A992" t="str">
            <v>20210010000May</v>
          </cell>
          <cell r="B992" t="str">
            <v>210010000May</v>
          </cell>
          <cell r="C992" t="str">
            <v>0</v>
          </cell>
          <cell r="D992" t="str">
            <v>1210010000</v>
          </cell>
          <cell r="F992">
            <v>45797</v>
          </cell>
          <cell r="G992">
            <v>0</v>
          </cell>
          <cell r="H992" t="str">
            <v>INV CPJ 458</v>
          </cell>
          <cell r="I992">
            <v>210010000</v>
          </cell>
          <cell r="J992" t="str">
            <v>Hutang Usaha</v>
          </cell>
          <cell r="K992">
            <v>0</v>
          </cell>
          <cell r="L992">
            <v>0</v>
          </cell>
          <cell r="M992">
            <v>4648588</v>
          </cell>
        </row>
        <row r="993">
          <cell r="A993" t="str">
            <v>16500000001May</v>
          </cell>
          <cell r="B993" t="str">
            <v>500000001May</v>
          </cell>
          <cell r="C993" t="str">
            <v>0</v>
          </cell>
          <cell r="D993" t="str">
            <v>1500000001</v>
          </cell>
          <cell r="F993">
            <v>45798</v>
          </cell>
          <cell r="G993">
            <v>0</v>
          </cell>
          <cell r="H993" t="str">
            <v>INV CPJ 459</v>
          </cell>
          <cell r="I993">
            <v>500000001</v>
          </cell>
          <cell r="J993" t="str">
            <v>Biaya Vendor - Logistik</v>
          </cell>
          <cell r="K993">
            <v>0</v>
          </cell>
          <cell r="L993">
            <v>6976355</v>
          </cell>
          <cell r="M993">
            <v>0</v>
          </cell>
        </row>
        <row r="994">
          <cell r="A994" t="str">
            <v>21210010000May</v>
          </cell>
          <cell r="B994" t="str">
            <v>210010000May</v>
          </cell>
          <cell r="C994" t="str">
            <v>0</v>
          </cell>
          <cell r="D994" t="str">
            <v>1210010000</v>
          </cell>
          <cell r="F994">
            <v>45798</v>
          </cell>
          <cell r="G994">
            <v>0</v>
          </cell>
          <cell r="H994" t="str">
            <v>INV CPJ 459</v>
          </cell>
          <cell r="I994">
            <v>210010000</v>
          </cell>
          <cell r="J994" t="str">
            <v>Hutang Usaha</v>
          </cell>
          <cell r="K994">
            <v>0</v>
          </cell>
          <cell r="L994">
            <v>0</v>
          </cell>
          <cell r="M994">
            <v>6976355</v>
          </cell>
        </row>
        <row r="995">
          <cell r="A995" t="str">
            <v>17500000001May</v>
          </cell>
          <cell r="B995" t="str">
            <v>500000001May</v>
          </cell>
          <cell r="C995" t="str">
            <v>0</v>
          </cell>
          <cell r="D995" t="str">
            <v>1500000001</v>
          </cell>
          <cell r="F995">
            <v>45799</v>
          </cell>
          <cell r="G995">
            <v>0</v>
          </cell>
          <cell r="H995" t="str">
            <v>INV CPJ 460</v>
          </cell>
          <cell r="I995">
            <v>500000001</v>
          </cell>
          <cell r="J995" t="str">
            <v>Biaya Vendor - Logistik</v>
          </cell>
          <cell r="K995">
            <v>0</v>
          </cell>
          <cell r="L995">
            <v>5055017</v>
          </cell>
          <cell r="M995">
            <v>0</v>
          </cell>
        </row>
        <row r="996">
          <cell r="A996" t="str">
            <v>22210010000May</v>
          </cell>
          <cell r="B996" t="str">
            <v>210010000May</v>
          </cell>
          <cell r="C996" t="str">
            <v>0</v>
          </cell>
          <cell r="D996" t="str">
            <v>1210010000</v>
          </cell>
          <cell r="F996">
            <v>45799</v>
          </cell>
          <cell r="G996">
            <v>0</v>
          </cell>
          <cell r="H996" t="str">
            <v>INV CPJ 460</v>
          </cell>
          <cell r="I996">
            <v>210010000</v>
          </cell>
          <cell r="J996" t="str">
            <v>Hutang Usaha</v>
          </cell>
          <cell r="K996">
            <v>0</v>
          </cell>
          <cell r="L996">
            <v>0</v>
          </cell>
          <cell r="M996">
            <v>5055017</v>
          </cell>
        </row>
        <row r="997">
          <cell r="A997" t="str">
            <v>18500000001May</v>
          </cell>
          <cell r="B997" t="str">
            <v>500000001May</v>
          </cell>
          <cell r="C997" t="str">
            <v>0</v>
          </cell>
          <cell r="D997" t="str">
            <v>1500000001</v>
          </cell>
          <cell r="F997">
            <v>45800</v>
          </cell>
          <cell r="G997">
            <v>0</v>
          </cell>
          <cell r="H997" t="str">
            <v>INV CPJ 461</v>
          </cell>
          <cell r="I997">
            <v>500000001</v>
          </cell>
          <cell r="J997" t="str">
            <v>Biaya Vendor - Logistik</v>
          </cell>
          <cell r="K997">
            <v>0</v>
          </cell>
          <cell r="L997">
            <v>14600000</v>
          </cell>
          <cell r="M997">
            <v>0</v>
          </cell>
        </row>
        <row r="998">
          <cell r="A998" t="str">
            <v>23210010000May</v>
          </cell>
          <cell r="B998" t="str">
            <v>210010000May</v>
          </cell>
          <cell r="C998" t="str">
            <v>0</v>
          </cell>
          <cell r="D998" t="str">
            <v>1210010000</v>
          </cell>
          <cell r="F998">
            <v>45800</v>
          </cell>
          <cell r="G998">
            <v>0</v>
          </cell>
          <cell r="H998" t="str">
            <v>INV CPJ 461</v>
          </cell>
          <cell r="I998">
            <v>210010000</v>
          </cell>
          <cell r="J998" t="str">
            <v>Hutang Usaha</v>
          </cell>
          <cell r="K998">
            <v>0</v>
          </cell>
          <cell r="L998">
            <v>0</v>
          </cell>
          <cell r="M998">
            <v>14600000</v>
          </cell>
        </row>
        <row r="999">
          <cell r="A999" t="str">
            <v>19500000001May</v>
          </cell>
          <cell r="B999" t="str">
            <v>500000001May</v>
          </cell>
          <cell r="C999" t="str">
            <v>0</v>
          </cell>
          <cell r="D999" t="str">
            <v>1500000001</v>
          </cell>
          <cell r="F999">
            <v>45803</v>
          </cell>
          <cell r="G999">
            <v>0</v>
          </cell>
          <cell r="H999" t="str">
            <v>INV CPJ 462</v>
          </cell>
          <cell r="I999">
            <v>500000001</v>
          </cell>
          <cell r="J999" t="str">
            <v>Biaya Vendor - Logistik</v>
          </cell>
          <cell r="K999">
            <v>0</v>
          </cell>
          <cell r="L999">
            <v>5075000</v>
          </cell>
          <cell r="M999">
            <v>0</v>
          </cell>
        </row>
        <row r="1000">
          <cell r="A1000" t="str">
            <v>24210010000May</v>
          </cell>
          <cell r="B1000" t="str">
            <v>210010000May</v>
          </cell>
          <cell r="C1000" t="str">
            <v>0</v>
          </cell>
          <cell r="D1000" t="str">
            <v>1210010000</v>
          </cell>
          <cell r="F1000">
            <v>45803</v>
          </cell>
          <cell r="G1000">
            <v>0</v>
          </cell>
          <cell r="H1000" t="str">
            <v>INV CPJ 462</v>
          </cell>
          <cell r="I1000">
            <v>210010000</v>
          </cell>
          <cell r="J1000" t="str">
            <v>Hutang Usaha</v>
          </cell>
          <cell r="K1000">
            <v>0</v>
          </cell>
          <cell r="L1000">
            <v>0</v>
          </cell>
          <cell r="M1000">
            <v>5075000</v>
          </cell>
        </row>
        <row r="1001">
          <cell r="A1001" t="str">
            <v>20500000001May</v>
          </cell>
          <cell r="B1001" t="str">
            <v>500000001May</v>
          </cell>
          <cell r="C1001" t="str">
            <v>0</v>
          </cell>
          <cell r="D1001" t="str">
            <v>1500000001</v>
          </cell>
          <cell r="F1001">
            <v>45804</v>
          </cell>
          <cell r="G1001">
            <v>0</v>
          </cell>
          <cell r="H1001" t="str">
            <v>INV CPJ 463</v>
          </cell>
          <cell r="I1001">
            <v>500000001</v>
          </cell>
          <cell r="J1001" t="str">
            <v>Biaya Vendor - Logistik</v>
          </cell>
          <cell r="K1001">
            <v>0</v>
          </cell>
          <cell r="L1001">
            <v>8387009</v>
          </cell>
          <cell r="M1001">
            <v>0</v>
          </cell>
        </row>
        <row r="1002">
          <cell r="A1002" t="str">
            <v>25210010000May</v>
          </cell>
          <cell r="B1002" t="str">
            <v>210010000May</v>
          </cell>
          <cell r="C1002" t="str">
            <v>0</v>
          </cell>
          <cell r="D1002" t="str">
            <v>1210010000</v>
          </cell>
          <cell r="F1002">
            <v>45804</v>
          </cell>
          <cell r="G1002">
            <v>0</v>
          </cell>
          <cell r="H1002" t="str">
            <v>INV CPJ 463</v>
          </cell>
          <cell r="I1002">
            <v>210010000</v>
          </cell>
          <cell r="J1002" t="str">
            <v>Hutang Usaha</v>
          </cell>
          <cell r="K1002">
            <v>0</v>
          </cell>
          <cell r="L1002">
            <v>0</v>
          </cell>
          <cell r="M1002">
            <v>8387009</v>
          </cell>
        </row>
        <row r="1003">
          <cell r="A1003" t="str">
            <v>21500000001May</v>
          </cell>
          <cell r="B1003" t="str">
            <v>500000001May</v>
          </cell>
          <cell r="C1003" t="str">
            <v>0</v>
          </cell>
          <cell r="D1003" t="str">
            <v>1500000001</v>
          </cell>
          <cell r="F1003">
            <v>45805</v>
          </cell>
          <cell r="G1003">
            <v>0</v>
          </cell>
          <cell r="H1003" t="str">
            <v>INV CPJ 464</v>
          </cell>
          <cell r="I1003">
            <v>500000001</v>
          </cell>
          <cell r="J1003" t="str">
            <v>Biaya Vendor - Logistik</v>
          </cell>
          <cell r="K1003">
            <v>0</v>
          </cell>
          <cell r="L1003">
            <v>5075000</v>
          </cell>
          <cell r="M1003">
            <v>0</v>
          </cell>
        </row>
        <row r="1004">
          <cell r="A1004" t="str">
            <v>26210010000May</v>
          </cell>
          <cell r="B1004" t="str">
            <v>210010000May</v>
          </cell>
          <cell r="C1004" t="str">
            <v>0</v>
          </cell>
          <cell r="D1004" t="str">
            <v>1210010000</v>
          </cell>
          <cell r="F1004">
            <v>45805</v>
          </cell>
          <cell r="G1004">
            <v>0</v>
          </cell>
          <cell r="H1004" t="str">
            <v>INV CPJ 464</v>
          </cell>
          <cell r="I1004">
            <v>210010000</v>
          </cell>
          <cell r="J1004" t="str">
            <v>Hutang Usaha</v>
          </cell>
          <cell r="K1004">
            <v>0</v>
          </cell>
          <cell r="L1004">
            <v>0</v>
          </cell>
          <cell r="M1004">
            <v>5075000</v>
          </cell>
        </row>
        <row r="1005">
          <cell r="A1005" t="str">
            <v>22500000001May</v>
          </cell>
          <cell r="B1005" t="str">
            <v>500000001May</v>
          </cell>
          <cell r="C1005" t="str">
            <v>0</v>
          </cell>
          <cell r="D1005" t="str">
            <v>1500000001</v>
          </cell>
          <cell r="F1005">
            <v>45807</v>
          </cell>
          <cell r="G1005">
            <v>0</v>
          </cell>
          <cell r="H1005" t="str">
            <v>INV CPJ 465</v>
          </cell>
          <cell r="I1005">
            <v>500000001</v>
          </cell>
          <cell r="J1005" t="str">
            <v>Biaya Vendor - Logistik</v>
          </cell>
          <cell r="K1005">
            <v>0</v>
          </cell>
          <cell r="L1005">
            <v>5800000</v>
          </cell>
          <cell r="M1005">
            <v>0</v>
          </cell>
        </row>
        <row r="1006">
          <cell r="A1006" t="str">
            <v>27210010000May</v>
          </cell>
          <cell r="B1006" t="str">
            <v>210010000May</v>
          </cell>
          <cell r="C1006" t="str">
            <v>0</v>
          </cell>
          <cell r="D1006" t="str">
            <v>1210010000</v>
          </cell>
          <cell r="F1006">
            <v>45807</v>
          </cell>
          <cell r="G1006">
            <v>0</v>
          </cell>
          <cell r="H1006" t="str">
            <v>INV CPJ 465</v>
          </cell>
          <cell r="I1006">
            <v>210010000</v>
          </cell>
          <cell r="J1006" t="str">
            <v>Hutang Usaha</v>
          </cell>
          <cell r="K1006">
            <v>0</v>
          </cell>
          <cell r="L1006">
            <v>0</v>
          </cell>
          <cell r="M1006">
            <v>5800000</v>
          </cell>
        </row>
        <row r="1007">
          <cell r="A1007" t="str">
            <v>23500000001May</v>
          </cell>
          <cell r="B1007" t="str">
            <v>500000001May</v>
          </cell>
          <cell r="C1007" t="str">
            <v>0</v>
          </cell>
          <cell r="D1007" t="str">
            <v>1500000001</v>
          </cell>
          <cell r="F1007">
            <v>45808</v>
          </cell>
          <cell r="G1007">
            <v>0</v>
          </cell>
          <cell r="H1007" t="str">
            <v>INV CPJ 466</v>
          </cell>
          <cell r="I1007">
            <v>500000001</v>
          </cell>
          <cell r="J1007" t="str">
            <v>Biaya Vendor - Logistik</v>
          </cell>
          <cell r="K1007">
            <v>0</v>
          </cell>
          <cell r="L1007">
            <v>9186396</v>
          </cell>
          <cell r="M1007">
            <v>0</v>
          </cell>
        </row>
        <row r="1008">
          <cell r="A1008" t="str">
            <v>28210010000May</v>
          </cell>
          <cell r="B1008" t="str">
            <v>210010000May</v>
          </cell>
          <cell r="C1008" t="str">
            <v>0</v>
          </cell>
          <cell r="D1008" t="str">
            <v>1210010000</v>
          </cell>
          <cell r="F1008">
            <v>45808</v>
          </cell>
          <cell r="G1008">
            <v>0</v>
          </cell>
          <cell r="H1008" t="str">
            <v>INV CPJ 466</v>
          </cell>
          <cell r="I1008">
            <v>210010000</v>
          </cell>
          <cell r="J1008" t="str">
            <v>Hutang Usaha</v>
          </cell>
          <cell r="K1008">
            <v>0</v>
          </cell>
          <cell r="L1008">
            <v>0</v>
          </cell>
          <cell r="M1008">
            <v>9186396</v>
          </cell>
        </row>
        <row r="1009">
          <cell r="A1009" t="str">
            <v>00</v>
          </cell>
          <cell r="B1009" t="str">
            <v>0</v>
          </cell>
          <cell r="C1009" t="str">
            <v>0</v>
          </cell>
          <cell r="D1009" t="str">
            <v>1</v>
          </cell>
          <cell r="F1009">
            <v>0</v>
          </cell>
          <cell r="G1009">
            <v>0</v>
          </cell>
          <cell r="H1009">
            <v>0</v>
          </cell>
          <cell r="I1009">
            <v>0</v>
          </cell>
          <cell r="J1009" t="str">
            <v>-</v>
          </cell>
          <cell r="K1009">
            <v>0</v>
          </cell>
          <cell r="L1009">
            <v>0</v>
          </cell>
          <cell r="M1009">
            <v>0</v>
          </cell>
        </row>
        <row r="1010">
          <cell r="A1010" t="str">
            <v>00</v>
          </cell>
          <cell r="B1010" t="str">
            <v>0</v>
          </cell>
          <cell r="C1010" t="str">
            <v>0</v>
          </cell>
          <cell r="D1010" t="str">
            <v>1</v>
          </cell>
          <cell r="F1010">
            <v>0</v>
          </cell>
          <cell r="G1010">
            <v>0</v>
          </cell>
          <cell r="H1010">
            <v>0</v>
          </cell>
          <cell r="I1010">
            <v>0</v>
          </cell>
          <cell r="J1010" t="str">
            <v>-</v>
          </cell>
          <cell r="K1010">
            <v>0</v>
          </cell>
          <cell r="L1010">
            <v>0</v>
          </cell>
          <cell r="M1010">
            <v>0</v>
          </cell>
        </row>
        <row r="1011">
          <cell r="A1011" t="str">
            <v>00</v>
          </cell>
          <cell r="B1011" t="str">
            <v>0</v>
          </cell>
          <cell r="C1011" t="str">
            <v>0</v>
          </cell>
          <cell r="D1011" t="str">
            <v>1</v>
          </cell>
          <cell r="F1011">
            <v>0</v>
          </cell>
          <cell r="G1011">
            <v>0</v>
          </cell>
          <cell r="H1011">
            <v>0</v>
          </cell>
          <cell r="I1011">
            <v>0</v>
          </cell>
          <cell r="J1011" t="str">
            <v>-</v>
          </cell>
          <cell r="K1011">
            <v>0</v>
          </cell>
          <cell r="L1011">
            <v>0</v>
          </cell>
          <cell r="M1011">
            <v>0</v>
          </cell>
        </row>
        <row r="1012">
          <cell r="A1012" t="str">
            <v>00</v>
          </cell>
          <cell r="B1012" t="str">
            <v>0</v>
          </cell>
          <cell r="C1012" t="str">
            <v>0</v>
          </cell>
          <cell r="D1012" t="str">
            <v>1</v>
          </cell>
          <cell r="F1012">
            <v>0</v>
          </cell>
          <cell r="G1012">
            <v>0</v>
          </cell>
          <cell r="H1012">
            <v>0</v>
          </cell>
          <cell r="I1012">
            <v>0</v>
          </cell>
          <cell r="J1012" t="str">
            <v>-</v>
          </cell>
          <cell r="K1012">
            <v>0</v>
          </cell>
          <cell r="L1012">
            <v>0</v>
          </cell>
          <cell r="M1012">
            <v>0</v>
          </cell>
        </row>
        <row r="1013">
          <cell r="A1013" t="str">
            <v>00</v>
          </cell>
          <cell r="B1013" t="str">
            <v>0</v>
          </cell>
          <cell r="C1013" t="str">
            <v>0</v>
          </cell>
          <cell r="D1013" t="str">
            <v>1</v>
          </cell>
          <cell r="F1013">
            <v>0</v>
          </cell>
          <cell r="G1013">
            <v>0</v>
          </cell>
          <cell r="H1013">
            <v>0</v>
          </cell>
          <cell r="I1013">
            <v>0</v>
          </cell>
          <cell r="J1013" t="str">
            <v>-</v>
          </cell>
          <cell r="K1013">
            <v>0</v>
          </cell>
          <cell r="L1013">
            <v>0</v>
          </cell>
          <cell r="M1013">
            <v>0</v>
          </cell>
        </row>
        <row r="1014">
          <cell r="A1014" t="str">
            <v>9130010000May</v>
          </cell>
          <cell r="B1014" t="str">
            <v>130010000May</v>
          </cell>
          <cell r="C1014" t="str">
            <v>0</v>
          </cell>
          <cell r="D1014" t="str">
            <v>1130010000</v>
          </cell>
          <cell r="F1014">
            <v>45792</v>
          </cell>
          <cell r="G1014">
            <v>0</v>
          </cell>
          <cell r="H1014" t="str">
            <v>INV 262 - HAIER  PENGIRIMAN HARTONO CN5</v>
          </cell>
          <cell r="I1014">
            <v>130010000</v>
          </cell>
          <cell r="J1014" t="str">
            <v>Piutang Usaha</v>
          </cell>
          <cell r="K1014">
            <v>0</v>
          </cell>
          <cell r="L1014">
            <v>60201016.100000001</v>
          </cell>
          <cell r="M1014">
            <v>0</v>
          </cell>
        </row>
        <row r="1015">
          <cell r="A1015" t="str">
            <v>1140010000May</v>
          </cell>
          <cell r="B1015" t="str">
            <v>140010000May</v>
          </cell>
          <cell r="C1015" t="str">
            <v>0</v>
          </cell>
          <cell r="D1015" t="str">
            <v>1140010000</v>
          </cell>
          <cell r="F1015">
            <v>45792</v>
          </cell>
          <cell r="G1015">
            <v>0</v>
          </cell>
          <cell r="H1015" t="str">
            <v>INV 262 - HAIER  PENGIRIMAN HARTONO CN5</v>
          </cell>
          <cell r="I1015">
            <v>140010000</v>
          </cell>
          <cell r="J1015" t="str">
            <v>Biaya Dibayar dimuka</v>
          </cell>
          <cell r="K1015">
            <v>0</v>
          </cell>
          <cell r="L1015">
            <v>1104605.8</v>
          </cell>
          <cell r="M1015">
            <v>0</v>
          </cell>
        </row>
        <row r="1016">
          <cell r="A1016" t="str">
            <v>1410000001May</v>
          </cell>
          <cell r="B1016" t="str">
            <v>410000001May</v>
          </cell>
          <cell r="C1016" t="str">
            <v>0</v>
          </cell>
          <cell r="D1016" t="str">
            <v>1410000001</v>
          </cell>
          <cell r="F1016">
            <v>45792</v>
          </cell>
          <cell r="G1016">
            <v>0</v>
          </cell>
          <cell r="H1016" t="str">
            <v>INV 262 - HAIER  PENGIRIMAN HARTONO CN5</v>
          </cell>
          <cell r="I1016">
            <v>410000001</v>
          </cell>
          <cell r="J1016" t="str">
            <v>Pendapatan 1</v>
          </cell>
          <cell r="K1016">
            <v>0</v>
          </cell>
          <cell r="L1016">
            <v>0</v>
          </cell>
          <cell r="M1016">
            <v>55230290</v>
          </cell>
        </row>
        <row r="1017">
          <cell r="A1017" t="str">
            <v>5210012002May</v>
          </cell>
          <cell r="B1017" t="str">
            <v>210012002May</v>
          </cell>
          <cell r="C1017" t="str">
            <v>0</v>
          </cell>
          <cell r="D1017" t="str">
            <v>1210012002</v>
          </cell>
          <cell r="F1017">
            <v>45792</v>
          </cell>
          <cell r="G1017">
            <v>0</v>
          </cell>
          <cell r="H1017" t="str">
            <v>INV 262 - HAIER  PENGIRIMAN HARTONO CN5</v>
          </cell>
          <cell r="I1017">
            <v>210012002</v>
          </cell>
          <cell r="J1017" t="str">
            <v>Hutang Pajak</v>
          </cell>
          <cell r="K1017">
            <v>0</v>
          </cell>
          <cell r="L1017">
            <v>0</v>
          </cell>
          <cell r="M1017">
            <v>6075331.9000000004</v>
          </cell>
        </row>
        <row r="1018">
          <cell r="A1018" t="str">
            <v>10130010000May</v>
          </cell>
          <cell r="B1018" t="str">
            <v>130010000May</v>
          </cell>
          <cell r="C1018" t="str">
            <v>0</v>
          </cell>
          <cell r="D1018" t="str">
            <v>1130010000</v>
          </cell>
          <cell r="F1018">
            <v>45783</v>
          </cell>
          <cell r="G1018">
            <v>0</v>
          </cell>
          <cell r="H1018" t="str">
            <v>INV 263 - HAIER REGULER</v>
          </cell>
          <cell r="I1018">
            <v>130010000</v>
          </cell>
          <cell r="J1018" t="str">
            <v>Piutang Usaha</v>
          </cell>
          <cell r="K1018">
            <v>0</v>
          </cell>
          <cell r="L1018">
            <v>8427530.1099999994</v>
          </cell>
          <cell r="M1018">
            <v>0</v>
          </cell>
        </row>
        <row r="1019">
          <cell r="A1019" t="str">
            <v>2140010000May</v>
          </cell>
          <cell r="B1019" t="str">
            <v>140010000May</v>
          </cell>
          <cell r="C1019" t="str">
            <v>0</v>
          </cell>
          <cell r="D1019" t="str">
            <v>1140010000</v>
          </cell>
          <cell r="F1019">
            <v>45783</v>
          </cell>
          <cell r="G1019">
            <v>0</v>
          </cell>
          <cell r="H1019" t="str">
            <v>INV 263 - HAIER REGULER</v>
          </cell>
          <cell r="I1019">
            <v>140010000</v>
          </cell>
          <cell r="J1019" t="str">
            <v>Biaya Dibayar dimuka</v>
          </cell>
          <cell r="K1019">
            <v>0</v>
          </cell>
          <cell r="L1019">
            <v>154633.57999999999</v>
          </cell>
          <cell r="M1019">
            <v>0</v>
          </cell>
        </row>
        <row r="1020">
          <cell r="A1020" t="str">
            <v>2410000001May</v>
          </cell>
          <cell r="B1020" t="str">
            <v>410000001May</v>
          </cell>
          <cell r="C1020" t="str">
            <v>0</v>
          </cell>
          <cell r="D1020" t="str">
            <v>1410000001</v>
          </cell>
          <cell r="F1020">
            <v>45783</v>
          </cell>
          <cell r="G1020">
            <v>0</v>
          </cell>
          <cell r="H1020" t="str">
            <v>INV 263 - HAIER REGULER</v>
          </cell>
          <cell r="I1020">
            <v>410000001</v>
          </cell>
          <cell r="J1020" t="str">
            <v>Pendapatan 1</v>
          </cell>
          <cell r="K1020">
            <v>0</v>
          </cell>
          <cell r="L1020">
            <v>0</v>
          </cell>
          <cell r="M1020">
            <v>7731679</v>
          </cell>
        </row>
        <row r="1021">
          <cell r="A1021" t="str">
            <v>6210012002May</v>
          </cell>
          <cell r="B1021" t="str">
            <v>210012002May</v>
          </cell>
          <cell r="C1021" t="str">
            <v>0</v>
          </cell>
          <cell r="D1021" t="str">
            <v>1210012002</v>
          </cell>
          <cell r="F1021">
            <v>45783</v>
          </cell>
          <cell r="G1021">
            <v>0</v>
          </cell>
          <cell r="H1021" t="str">
            <v>INV 263 - HAIER REGULER</v>
          </cell>
          <cell r="I1021">
            <v>210012002</v>
          </cell>
          <cell r="J1021" t="str">
            <v>Hutang Pajak</v>
          </cell>
          <cell r="K1021">
            <v>0</v>
          </cell>
          <cell r="L1021">
            <v>0</v>
          </cell>
          <cell r="M1021">
            <v>850484.69</v>
          </cell>
        </row>
        <row r="1022">
          <cell r="A1022" t="str">
            <v>11130010000May</v>
          </cell>
          <cell r="B1022" t="str">
            <v>130010000May</v>
          </cell>
          <cell r="C1022" t="str">
            <v>0</v>
          </cell>
          <cell r="D1022" t="str">
            <v>1130010000</v>
          </cell>
          <cell r="F1022">
            <v>45783</v>
          </cell>
          <cell r="G1022">
            <v>0</v>
          </cell>
          <cell r="H1022" t="str">
            <v>INV 264 - HAIER REGULER  BBB</v>
          </cell>
          <cell r="I1022">
            <v>130010000</v>
          </cell>
          <cell r="J1022" t="str">
            <v>Piutang Usaha</v>
          </cell>
          <cell r="K1022">
            <v>0</v>
          </cell>
          <cell r="L1022">
            <v>10230086</v>
          </cell>
          <cell r="M1022">
            <v>0</v>
          </cell>
        </row>
        <row r="1023">
          <cell r="A1023" t="str">
            <v>3140010000May</v>
          </cell>
          <cell r="B1023" t="str">
            <v>140010000May</v>
          </cell>
          <cell r="C1023" t="str">
            <v>0</v>
          </cell>
          <cell r="D1023" t="str">
            <v>1140010000</v>
          </cell>
          <cell r="F1023">
            <v>45783</v>
          </cell>
          <cell r="G1023">
            <v>0</v>
          </cell>
          <cell r="H1023" t="str">
            <v>INV 264 - HAIER REGULER  BBB</v>
          </cell>
          <cell r="I1023">
            <v>140010000</v>
          </cell>
          <cell r="J1023" t="str">
            <v>Biaya Dibayar dimuka</v>
          </cell>
          <cell r="K1023">
            <v>0</v>
          </cell>
          <cell r="L1023">
            <v>187708</v>
          </cell>
          <cell r="M1023">
            <v>0</v>
          </cell>
        </row>
        <row r="1024">
          <cell r="A1024" t="str">
            <v>3410000001May</v>
          </cell>
          <cell r="B1024" t="str">
            <v>410000001May</v>
          </cell>
          <cell r="C1024" t="str">
            <v>0</v>
          </cell>
          <cell r="D1024" t="str">
            <v>1410000001</v>
          </cell>
          <cell r="F1024">
            <v>45783</v>
          </cell>
          <cell r="G1024">
            <v>0</v>
          </cell>
          <cell r="H1024" t="str">
            <v>INV 264 - HAIER REGULER  BBB</v>
          </cell>
          <cell r="I1024">
            <v>410000001</v>
          </cell>
          <cell r="J1024" t="str">
            <v>Pendapatan 1</v>
          </cell>
          <cell r="K1024">
            <v>0</v>
          </cell>
          <cell r="L1024">
            <v>0</v>
          </cell>
          <cell r="M1024">
            <v>9385400</v>
          </cell>
        </row>
        <row r="1025">
          <cell r="A1025" t="str">
            <v>7210012002May</v>
          </cell>
          <cell r="B1025" t="str">
            <v>210012002May</v>
          </cell>
          <cell r="C1025" t="str">
            <v>0</v>
          </cell>
          <cell r="D1025" t="str">
            <v>1210012002</v>
          </cell>
          <cell r="F1025">
            <v>45783</v>
          </cell>
          <cell r="G1025">
            <v>0</v>
          </cell>
          <cell r="H1025" t="str">
            <v>INV 264 - HAIER REGULER  BBB</v>
          </cell>
          <cell r="I1025">
            <v>210012002</v>
          </cell>
          <cell r="J1025" t="str">
            <v>Hutang Pajak</v>
          </cell>
          <cell r="K1025">
            <v>0</v>
          </cell>
          <cell r="L1025">
            <v>0</v>
          </cell>
          <cell r="M1025">
            <v>1032394</v>
          </cell>
        </row>
        <row r="1026">
          <cell r="A1026" t="str">
            <v>12130010000May</v>
          </cell>
          <cell r="B1026" t="str">
            <v>130010000May</v>
          </cell>
          <cell r="C1026" t="str">
            <v>0</v>
          </cell>
          <cell r="D1026" t="str">
            <v>1130010000</v>
          </cell>
          <cell r="F1026">
            <v>45783</v>
          </cell>
          <cell r="G1026">
            <v>0</v>
          </cell>
          <cell r="H1026" t="str">
            <v>INV 265 - HAIER LUAR KOTA REGULER</v>
          </cell>
          <cell r="I1026">
            <v>130010000</v>
          </cell>
          <cell r="J1026" t="str">
            <v>Piutang Usaha</v>
          </cell>
          <cell r="K1026">
            <v>0</v>
          </cell>
          <cell r="L1026">
            <v>10880869.41</v>
          </cell>
          <cell r="M1026">
            <v>0</v>
          </cell>
        </row>
        <row r="1027">
          <cell r="A1027" t="str">
            <v>4140010000May</v>
          </cell>
          <cell r="B1027" t="str">
            <v>140010000May</v>
          </cell>
          <cell r="C1027" t="str">
            <v>0</v>
          </cell>
          <cell r="D1027" t="str">
            <v>1140010000</v>
          </cell>
          <cell r="F1027">
            <v>45783</v>
          </cell>
          <cell r="G1027">
            <v>0</v>
          </cell>
          <cell r="H1027" t="str">
            <v>INV 265 - HAIER LUAR KOTA REGULER</v>
          </cell>
          <cell r="I1027">
            <v>140010000</v>
          </cell>
          <cell r="J1027" t="str">
            <v>Biaya Dibayar dimuka</v>
          </cell>
          <cell r="K1027">
            <v>0</v>
          </cell>
          <cell r="L1027">
            <v>199648.98</v>
          </cell>
          <cell r="M1027">
            <v>0</v>
          </cell>
        </row>
        <row r="1028">
          <cell r="A1028" t="str">
            <v>4410000001May</v>
          </cell>
          <cell r="B1028" t="str">
            <v>410000001May</v>
          </cell>
          <cell r="C1028" t="str">
            <v>0</v>
          </cell>
          <cell r="D1028" t="str">
            <v>1410000001</v>
          </cell>
          <cell r="F1028">
            <v>45783</v>
          </cell>
          <cell r="G1028">
            <v>0</v>
          </cell>
          <cell r="H1028" t="str">
            <v>INV 265 - HAIER LUAR KOTA REGULER</v>
          </cell>
          <cell r="I1028">
            <v>410000001</v>
          </cell>
          <cell r="J1028" t="str">
            <v>Pendapatan 1</v>
          </cell>
          <cell r="K1028">
            <v>0</v>
          </cell>
          <cell r="L1028">
            <v>0</v>
          </cell>
          <cell r="M1028">
            <v>9982449</v>
          </cell>
        </row>
        <row r="1029">
          <cell r="A1029" t="str">
            <v>8210012002May</v>
          </cell>
          <cell r="B1029" t="str">
            <v>210012002May</v>
          </cell>
          <cell r="C1029" t="str">
            <v>0</v>
          </cell>
          <cell r="D1029" t="str">
            <v>1210012002</v>
          </cell>
          <cell r="F1029">
            <v>45783</v>
          </cell>
          <cell r="G1029">
            <v>0</v>
          </cell>
          <cell r="H1029" t="str">
            <v>INV 265 - HAIER LUAR KOTA REGULER</v>
          </cell>
          <cell r="I1029">
            <v>210012002</v>
          </cell>
          <cell r="J1029" t="str">
            <v>Hutang Pajak</v>
          </cell>
          <cell r="K1029">
            <v>0</v>
          </cell>
          <cell r="L1029">
            <v>0</v>
          </cell>
          <cell r="M1029">
            <v>1098069.3899999999</v>
          </cell>
        </row>
        <row r="1030">
          <cell r="A1030" t="str">
            <v>13130010000May</v>
          </cell>
          <cell r="B1030" t="str">
            <v>130010000May</v>
          </cell>
          <cell r="C1030" t="str">
            <v>0</v>
          </cell>
          <cell r="D1030" t="str">
            <v>1130010000</v>
          </cell>
          <cell r="F1030">
            <v>45783</v>
          </cell>
          <cell r="G1030">
            <v>0</v>
          </cell>
          <cell r="H1030" t="str">
            <v>INV 266 - HAIER SMALL KUBIKASI</v>
          </cell>
          <cell r="I1030">
            <v>130010000</v>
          </cell>
          <cell r="J1030" t="str">
            <v>Piutang Usaha</v>
          </cell>
          <cell r="K1030">
            <v>0</v>
          </cell>
          <cell r="L1030">
            <v>4905000</v>
          </cell>
          <cell r="M1030">
            <v>0</v>
          </cell>
        </row>
        <row r="1031">
          <cell r="A1031" t="str">
            <v>5140010000May</v>
          </cell>
          <cell r="B1031" t="str">
            <v>140010000May</v>
          </cell>
          <cell r="C1031" t="str">
            <v>0</v>
          </cell>
          <cell r="D1031" t="str">
            <v>1140010000</v>
          </cell>
          <cell r="F1031">
            <v>45783</v>
          </cell>
          <cell r="G1031">
            <v>0</v>
          </cell>
          <cell r="H1031" t="str">
            <v>INV 266 - HAIER SMALL KUBIKASI</v>
          </cell>
          <cell r="I1031">
            <v>140010000</v>
          </cell>
          <cell r="J1031" t="str">
            <v>Biaya Dibayar dimuka</v>
          </cell>
          <cell r="K1031">
            <v>0</v>
          </cell>
          <cell r="L1031">
            <v>90000</v>
          </cell>
          <cell r="M1031">
            <v>0</v>
          </cell>
        </row>
        <row r="1032">
          <cell r="A1032" t="str">
            <v>5410000001May</v>
          </cell>
          <cell r="B1032" t="str">
            <v>410000001May</v>
          </cell>
          <cell r="C1032" t="str">
            <v>0</v>
          </cell>
          <cell r="D1032" t="str">
            <v>1410000001</v>
          </cell>
          <cell r="F1032">
            <v>45783</v>
          </cell>
          <cell r="G1032">
            <v>0</v>
          </cell>
          <cell r="H1032" t="str">
            <v>INV 266 - HAIER SMALL KUBIKASI</v>
          </cell>
          <cell r="I1032">
            <v>410000001</v>
          </cell>
          <cell r="J1032" t="str">
            <v>Pendapatan 1</v>
          </cell>
          <cell r="K1032">
            <v>0</v>
          </cell>
          <cell r="L1032">
            <v>0</v>
          </cell>
          <cell r="M1032">
            <v>4500000</v>
          </cell>
        </row>
        <row r="1033">
          <cell r="A1033" t="str">
            <v>9210012002May</v>
          </cell>
          <cell r="B1033" t="str">
            <v>210012002May</v>
          </cell>
          <cell r="C1033" t="str">
            <v>0</v>
          </cell>
          <cell r="D1033" t="str">
            <v>1210012002</v>
          </cell>
          <cell r="F1033">
            <v>45783</v>
          </cell>
          <cell r="G1033">
            <v>0</v>
          </cell>
          <cell r="H1033" t="str">
            <v>INV 266 - HAIER SMALL KUBIKASI</v>
          </cell>
          <cell r="I1033">
            <v>210012002</v>
          </cell>
          <cell r="J1033" t="str">
            <v>Hutang Pajak</v>
          </cell>
          <cell r="K1033">
            <v>0</v>
          </cell>
          <cell r="L1033">
            <v>0</v>
          </cell>
          <cell r="M1033">
            <v>495000</v>
          </cell>
        </row>
        <row r="1034">
          <cell r="A1034" t="str">
            <v>14130010000May</v>
          </cell>
          <cell r="B1034" t="str">
            <v>130010000May</v>
          </cell>
          <cell r="C1034" t="str">
            <v>0</v>
          </cell>
          <cell r="D1034" t="str">
            <v>1130010000</v>
          </cell>
          <cell r="F1034">
            <v>45792</v>
          </cell>
          <cell r="G1034">
            <v>0</v>
          </cell>
          <cell r="H1034" t="str">
            <v>INV 269 - HAIER REGULER  BBB</v>
          </cell>
          <cell r="I1034">
            <v>130010000</v>
          </cell>
          <cell r="J1034" t="str">
            <v>Piutang Usaha</v>
          </cell>
          <cell r="K1034">
            <v>0</v>
          </cell>
          <cell r="L1034">
            <v>27213205.960000001</v>
          </cell>
          <cell r="M1034">
            <v>0</v>
          </cell>
        </row>
        <row r="1035">
          <cell r="A1035" t="str">
            <v>6140010000May</v>
          </cell>
          <cell r="B1035" t="str">
            <v>140010000May</v>
          </cell>
          <cell r="C1035" t="str">
            <v>0</v>
          </cell>
          <cell r="D1035" t="str">
            <v>1140010000</v>
          </cell>
          <cell r="F1035">
            <v>45792</v>
          </cell>
          <cell r="G1035">
            <v>0</v>
          </cell>
          <cell r="H1035" t="str">
            <v>INV 269 - HAIER REGULER  BBB</v>
          </cell>
          <cell r="I1035">
            <v>140010000</v>
          </cell>
          <cell r="J1035" t="str">
            <v>Biaya Dibayar dimuka</v>
          </cell>
          <cell r="K1035">
            <v>0</v>
          </cell>
          <cell r="L1035">
            <v>499324.88</v>
          </cell>
          <cell r="M1035">
            <v>0</v>
          </cell>
        </row>
        <row r="1036">
          <cell r="A1036" t="str">
            <v>6410000001May</v>
          </cell>
          <cell r="B1036" t="str">
            <v>410000001May</v>
          </cell>
          <cell r="C1036" t="str">
            <v>0</v>
          </cell>
          <cell r="D1036" t="str">
            <v>1410000001</v>
          </cell>
          <cell r="F1036">
            <v>45792</v>
          </cell>
          <cell r="G1036">
            <v>0</v>
          </cell>
          <cell r="H1036" t="str">
            <v>INV 269 - HAIER REGULER  BBB</v>
          </cell>
          <cell r="I1036">
            <v>410000001</v>
          </cell>
          <cell r="J1036" t="str">
            <v>Pendapatan 1</v>
          </cell>
          <cell r="K1036">
            <v>0</v>
          </cell>
          <cell r="L1036">
            <v>0</v>
          </cell>
          <cell r="M1036">
            <v>24966244</v>
          </cell>
        </row>
        <row r="1037">
          <cell r="A1037" t="str">
            <v>10210012002May</v>
          </cell>
          <cell r="B1037" t="str">
            <v>210012002May</v>
          </cell>
          <cell r="C1037" t="str">
            <v>0</v>
          </cell>
          <cell r="D1037" t="str">
            <v>1210012002</v>
          </cell>
          <cell r="F1037">
            <v>45792</v>
          </cell>
          <cell r="G1037">
            <v>0</v>
          </cell>
          <cell r="H1037" t="str">
            <v>INV 269 - HAIER REGULER  BBB</v>
          </cell>
          <cell r="I1037">
            <v>210012002</v>
          </cell>
          <cell r="J1037" t="str">
            <v>Hutang Pajak</v>
          </cell>
          <cell r="K1037">
            <v>0</v>
          </cell>
          <cell r="L1037">
            <v>0</v>
          </cell>
          <cell r="M1037">
            <v>2746286.84</v>
          </cell>
        </row>
        <row r="1038">
          <cell r="A1038" t="str">
            <v>15130010000May</v>
          </cell>
          <cell r="B1038" t="str">
            <v>130010000May</v>
          </cell>
          <cell r="C1038" t="str">
            <v>0</v>
          </cell>
          <cell r="D1038" t="str">
            <v>1130010000</v>
          </cell>
          <cell r="F1038">
            <v>45799</v>
          </cell>
          <cell r="G1038">
            <v>0</v>
          </cell>
          <cell r="H1038" t="str">
            <v>INV 271 - HAIER REGULER</v>
          </cell>
          <cell r="I1038">
            <v>130010000</v>
          </cell>
          <cell r="J1038" t="str">
            <v>Piutang Usaha</v>
          </cell>
          <cell r="K1038">
            <v>0</v>
          </cell>
          <cell r="L1038">
            <v>10744337.1</v>
          </cell>
          <cell r="M1038">
            <v>0</v>
          </cell>
        </row>
        <row r="1039">
          <cell r="A1039" t="str">
            <v>7140010000May</v>
          </cell>
          <cell r="B1039" t="str">
            <v>140010000May</v>
          </cell>
          <cell r="C1039" t="str">
            <v>0</v>
          </cell>
          <cell r="D1039" t="str">
            <v>1140010000</v>
          </cell>
          <cell r="F1039">
            <v>45799</v>
          </cell>
          <cell r="G1039">
            <v>0</v>
          </cell>
          <cell r="H1039" t="str">
            <v>INV 271 - HAIER REGULER</v>
          </cell>
          <cell r="I1039">
            <v>140010000</v>
          </cell>
          <cell r="J1039" t="str">
            <v>Biaya Dibayar dimuka</v>
          </cell>
          <cell r="K1039">
            <v>0</v>
          </cell>
          <cell r="L1039">
            <v>197143.8</v>
          </cell>
          <cell r="M1039">
            <v>0</v>
          </cell>
        </row>
        <row r="1040">
          <cell r="A1040" t="str">
            <v>7410000001May</v>
          </cell>
          <cell r="B1040" t="str">
            <v>410000001May</v>
          </cell>
          <cell r="C1040" t="str">
            <v>0</v>
          </cell>
          <cell r="D1040" t="str">
            <v>1410000001</v>
          </cell>
          <cell r="F1040">
            <v>45799</v>
          </cell>
          <cell r="G1040">
            <v>0</v>
          </cell>
          <cell r="H1040" t="str">
            <v>INV 271 - HAIER REGULER</v>
          </cell>
          <cell r="I1040">
            <v>410000001</v>
          </cell>
          <cell r="J1040" t="str">
            <v>Pendapatan 1</v>
          </cell>
          <cell r="K1040">
            <v>0</v>
          </cell>
          <cell r="L1040">
            <v>0</v>
          </cell>
          <cell r="M1040">
            <v>9857190</v>
          </cell>
        </row>
        <row r="1041">
          <cell r="A1041" t="str">
            <v>11210012002May</v>
          </cell>
          <cell r="B1041" t="str">
            <v>210012002May</v>
          </cell>
          <cell r="C1041" t="str">
            <v>0</v>
          </cell>
          <cell r="D1041" t="str">
            <v>1210012002</v>
          </cell>
          <cell r="F1041">
            <v>45799</v>
          </cell>
          <cell r="G1041">
            <v>0</v>
          </cell>
          <cell r="H1041" t="str">
            <v>INV 271 - HAIER REGULER</v>
          </cell>
          <cell r="I1041">
            <v>210012002</v>
          </cell>
          <cell r="J1041" t="str">
            <v>Hutang Pajak</v>
          </cell>
          <cell r="K1041">
            <v>0</v>
          </cell>
          <cell r="L1041">
            <v>0</v>
          </cell>
          <cell r="M1041">
            <v>1084290.8999999999</v>
          </cell>
        </row>
        <row r="1042">
          <cell r="A1042" t="str">
            <v>16130010000May</v>
          </cell>
          <cell r="B1042" t="str">
            <v>130010000May</v>
          </cell>
          <cell r="C1042" t="str">
            <v>0</v>
          </cell>
          <cell r="D1042" t="str">
            <v>1130010000</v>
          </cell>
          <cell r="F1042">
            <v>45799</v>
          </cell>
          <cell r="G1042">
            <v>0</v>
          </cell>
          <cell r="H1042" t="str">
            <v>INV 272 - HAIER SMALL KUBIKASI</v>
          </cell>
          <cell r="I1042">
            <v>130010000</v>
          </cell>
          <cell r="J1042" t="str">
            <v>Piutang Usaha</v>
          </cell>
          <cell r="K1042">
            <v>0</v>
          </cell>
          <cell r="L1042">
            <v>8992500</v>
          </cell>
          <cell r="M1042">
            <v>0</v>
          </cell>
        </row>
        <row r="1043">
          <cell r="A1043" t="str">
            <v>8140010000May</v>
          </cell>
          <cell r="B1043" t="str">
            <v>140010000May</v>
          </cell>
          <cell r="C1043" t="str">
            <v>0</v>
          </cell>
          <cell r="D1043" t="str">
            <v>1140010000</v>
          </cell>
          <cell r="F1043">
            <v>45799</v>
          </cell>
          <cell r="G1043">
            <v>0</v>
          </cell>
          <cell r="H1043" t="str">
            <v>INV 272 - HAIER SMALL KUBIKASI</v>
          </cell>
          <cell r="I1043">
            <v>140010000</v>
          </cell>
          <cell r="J1043" t="str">
            <v>Biaya Dibayar dimuka</v>
          </cell>
          <cell r="K1043">
            <v>0</v>
          </cell>
          <cell r="L1043">
            <v>165000</v>
          </cell>
          <cell r="M1043">
            <v>0</v>
          </cell>
        </row>
        <row r="1044">
          <cell r="A1044" t="str">
            <v>8410000001May</v>
          </cell>
          <cell r="B1044" t="str">
            <v>410000001May</v>
          </cell>
          <cell r="C1044" t="str">
            <v>0</v>
          </cell>
          <cell r="D1044" t="str">
            <v>1410000001</v>
          </cell>
          <cell r="F1044">
            <v>45799</v>
          </cell>
          <cell r="G1044">
            <v>0</v>
          </cell>
          <cell r="H1044" t="str">
            <v>INV 272 - HAIER SMALL KUBIKASI</v>
          </cell>
          <cell r="I1044">
            <v>410000001</v>
          </cell>
          <cell r="J1044" t="str">
            <v>Pendapatan 1</v>
          </cell>
          <cell r="K1044">
            <v>0</v>
          </cell>
          <cell r="L1044">
            <v>0</v>
          </cell>
          <cell r="M1044">
            <v>8250000</v>
          </cell>
        </row>
        <row r="1045">
          <cell r="A1045" t="str">
            <v>12210012002May</v>
          </cell>
          <cell r="B1045" t="str">
            <v>210012002May</v>
          </cell>
          <cell r="C1045" t="str">
            <v>0</v>
          </cell>
          <cell r="D1045" t="str">
            <v>1210012002</v>
          </cell>
          <cell r="F1045">
            <v>45799</v>
          </cell>
          <cell r="G1045">
            <v>0</v>
          </cell>
          <cell r="H1045" t="str">
            <v>INV 272 - HAIER SMALL KUBIKASI</v>
          </cell>
          <cell r="I1045">
            <v>210012002</v>
          </cell>
          <cell r="J1045" t="str">
            <v>Hutang Pajak</v>
          </cell>
          <cell r="K1045">
            <v>0</v>
          </cell>
          <cell r="L1045">
            <v>0</v>
          </cell>
          <cell r="M1045">
            <v>907500</v>
          </cell>
        </row>
        <row r="1046">
          <cell r="A1046" t="str">
            <v>17130010000May</v>
          </cell>
          <cell r="B1046" t="str">
            <v>130010000May</v>
          </cell>
          <cell r="C1046" t="str">
            <v>0</v>
          </cell>
          <cell r="D1046" t="str">
            <v>1130010000</v>
          </cell>
          <cell r="F1046">
            <v>45807</v>
          </cell>
          <cell r="G1046">
            <v>0</v>
          </cell>
          <cell r="H1046" t="str">
            <v>INV 273 - HAIER REGULER</v>
          </cell>
          <cell r="I1046">
            <v>130010000</v>
          </cell>
          <cell r="J1046" t="str">
            <v>Piutang Usaha</v>
          </cell>
          <cell r="K1046">
            <v>0</v>
          </cell>
          <cell r="L1046">
            <v>20801875.010000002</v>
          </cell>
          <cell r="M1046">
            <v>0</v>
          </cell>
        </row>
        <row r="1047">
          <cell r="A1047" t="str">
            <v>9140010000May</v>
          </cell>
          <cell r="B1047" t="str">
            <v>140010000May</v>
          </cell>
          <cell r="C1047" t="str">
            <v>0</v>
          </cell>
          <cell r="D1047" t="str">
            <v>1140010000</v>
          </cell>
          <cell r="F1047">
            <v>45807</v>
          </cell>
          <cell r="G1047">
            <v>0</v>
          </cell>
          <cell r="H1047" t="str">
            <v>INV 273 - HAIER REGULER</v>
          </cell>
          <cell r="I1047">
            <v>140010000</v>
          </cell>
          <cell r="J1047" t="str">
            <v>Biaya Dibayar dimuka</v>
          </cell>
          <cell r="K1047">
            <v>0</v>
          </cell>
          <cell r="L1047">
            <v>381685.78</v>
          </cell>
          <cell r="M1047">
            <v>0</v>
          </cell>
        </row>
        <row r="1048">
          <cell r="A1048" t="str">
            <v>9410000001May</v>
          </cell>
          <cell r="B1048" t="str">
            <v>410000001May</v>
          </cell>
          <cell r="C1048" t="str">
            <v>0</v>
          </cell>
          <cell r="D1048" t="str">
            <v>1410000001</v>
          </cell>
          <cell r="F1048">
            <v>45807</v>
          </cell>
          <cell r="G1048">
            <v>0</v>
          </cell>
          <cell r="H1048" t="str">
            <v>INV 273 - HAIER REGULER</v>
          </cell>
          <cell r="I1048">
            <v>410000001</v>
          </cell>
          <cell r="J1048" t="str">
            <v>Pendapatan 1</v>
          </cell>
          <cell r="K1048">
            <v>0</v>
          </cell>
          <cell r="L1048">
            <v>0</v>
          </cell>
          <cell r="M1048">
            <v>19084289</v>
          </cell>
        </row>
        <row r="1049">
          <cell r="A1049" t="str">
            <v>13210012002May</v>
          </cell>
          <cell r="B1049" t="str">
            <v>210012002May</v>
          </cell>
          <cell r="C1049" t="str">
            <v>0</v>
          </cell>
          <cell r="D1049" t="str">
            <v>1210012002</v>
          </cell>
          <cell r="F1049">
            <v>45807</v>
          </cell>
          <cell r="G1049">
            <v>0</v>
          </cell>
          <cell r="H1049" t="str">
            <v>INV 273 - HAIER REGULER</v>
          </cell>
          <cell r="I1049">
            <v>210012002</v>
          </cell>
          <cell r="J1049" t="str">
            <v>Hutang Pajak</v>
          </cell>
          <cell r="K1049">
            <v>0</v>
          </cell>
          <cell r="L1049">
            <v>0</v>
          </cell>
          <cell r="M1049">
            <v>2099271.79</v>
          </cell>
        </row>
        <row r="1050">
          <cell r="A1050" t="str">
            <v>18130010000May</v>
          </cell>
          <cell r="B1050" t="str">
            <v>130010000May</v>
          </cell>
          <cell r="C1050" t="str">
            <v>0</v>
          </cell>
          <cell r="D1050" t="str">
            <v>1130010000</v>
          </cell>
          <cell r="F1050">
            <v>45807</v>
          </cell>
          <cell r="G1050">
            <v>0</v>
          </cell>
          <cell r="H1050" t="str">
            <v>INV 274 - HAIER SMALL KUBIKASI</v>
          </cell>
          <cell r="I1050">
            <v>130010000</v>
          </cell>
          <cell r="J1050" t="str">
            <v>Piutang Usaha</v>
          </cell>
          <cell r="K1050">
            <v>0</v>
          </cell>
          <cell r="L1050">
            <v>8992500</v>
          </cell>
          <cell r="M1050">
            <v>0</v>
          </cell>
        </row>
        <row r="1051">
          <cell r="A1051" t="str">
            <v>10140010000May</v>
          </cell>
          <cell r="B1051" t="str">
            <v>140010000May</v>
          </cell>
          <cell r="C1051" t="str">
            <v>0</v>
          </cell>
          <cell r="D1051" t="str">
            <v>1140010000</v>
          </cell>
          <cell r="F1051">
            <v>45807</v>
          </cell>
          <cell r="G1051">
            <v>0</v>
          </cell>
          <cell r="H1051" t="str">
            <v>INV 274 - HAIER SMALL KUBIKASI</v>
          </cell>
          <cell r="I1051">
            <v>140010000</v>
          </cell>
          <cell r="J1051" t="str">
            <v>Biaya Dibayar dimuka</v>
          </cell>
          <cell r="K1051">
            <v>0</v>
          </cell>
          <cell r="L1051">
            <v>165000</v>
          </cell>
          <cell r="M1051">
            <v>0</v>
          </cell>
        </row>
        <row r="1052">
          <cell r="A1052" t="str">
            <v>10410000001May</v>
          </cell>
          <cell r="B1052" t="str">
            <v>410000001May</v>
          </cell>
          <cell r="C1052" t="str">
            <v>0</v>
          </cell>
          <cell r="D1052" t="str">
            <v>1410000001</v>
          </cell>
          <cell r="F1052">
            <v>45807</v>
          </cell>
          <cell r="G1052">
            <v>0</v>
          </cell>
          <cell r="H1052" t="str">
            <v>INV 274 - HAIER SMALL KUBIKASI</v>
          </cell>
          <cell r="I1052">
            <v>410000001</v>
          </cell>
          <cell r="J1052" t="str">
            <v>Pendapatan 1</v>
          </cell>
          <cell r="K1052">
            <v>0</v>
          </cell>
          <cell r="L1052">
            <v>0</v>
          </cell>
          <cell r="M1052">
            <v>8250000</v>
          </cell>
        </row>
        <row r="1053">
          <cell r="A1053" t="str">
            <v>14210012002May</v>
          </cell>
          <cell r="B1053" t="str">
            <v>210012002May</v>
          </cell>
          <cell r="C1053" t="str">
            <v>0</v>
          </cell>
          <cell r="D1053" t="str">
            <v>1210012002</v>
          </cell>
          <cell r="F1053">
            <v>45807</v>
          </cell>
          <cell r="G1053">
            <v>0</v>
          </cell>
          <cell r="H1053" t="str">
            <v>INV 274 - HAIER SMALL KUBIKASI</v>
          </cell>
          <cell r="I1053">
            <v>210012002</v>
          </cell>
          <cell r="J1053" t="str">
            <v>Hutang Pajak</v>
          </cell>
          <cell r="K1053">
            <v>0</v>
          </cell>
          <cell r="L1053">
            <v>0</v>
          </cell>
          <cell r="M1053">
            <v>907500</v>
          </cell>
        </row>
        <row r="1054">
          <cell r="A1054" t="str">
            <v>00</v>
          </cell>
          <cell r="B1054" t="str">
            <v>0</v>
          </cell>
          <cell r="C1054" t="str">
            <v>0</v>
          </cell>
          <cell r="D1054" t="str">
            <v>1</v>
          </cell>
          <cell r="F1054">
            <v>0</v>
          </cell>
          <cell r="G1054">
            <v>0</v>
          </cell>
          <cell r="H1054">
            <v>0</v>
          </cell>
          <cell r="I1054">
            <v>0</v>
          </cell>
          <cell r="J1054" t="str">
            <v>-</v>
          </cell>
          <cell r="K1054">
            <v>0</v>
          </cell>
          <cell r="L1054">
            <v>0</v>
          </cell>
          <cell r="M1054">
            <v>0</v>
          </cell>
        </row>
        <row r="1055">
          <cell r="A1055" t="str">
            <v>00</v>
          </cell>
          <cell r="B1055" t="str">
            <v>0</v>
          </cell>
          <cell r="C1055" t="str">
            <v>0</v>
          </cell>
          <cell r="D1055" t="str">
            <v>1</v>
          </cell>
          <cell r="F1055">
            <v>0</v>
          </cell>
          <cell r="G1055">
            <v>0</v>
          </cell>
          <cell r="H1055">
            <v>0</v>
          </cell>
          <cell r="I1055">
            <v>0</v>
          </cell>
          <cell r="J1055" t="str">
            <v>-</v>
          </cell>
          <cell r="K1055">
            <v>0</v>
          </cell>
          <cell r="L1055">
            <v>0</v>
          </cell>
          <cell r="M1055">
            <v>0</v>
          </cell>
        </row>
        <row r="1056">
          <cell r="A1056" t="str">
            <v>00</v>
          </cell>
          <cell r="B1056" t="str">
            <v>0</v>
          </cell>
          <cell r="C1056" t="str">
            <v>0</v>
          </cell>
          <cell r="D1056" t="str">
            <v>1</v>
          </cell>
          <cell r="F1056">
            <v>0</v>
          </cell>
          <cell r="G1056">
            <v>0</v>
          </cell>
          <cell r="H1056">
            <v>45809</v>
          </cell>
          <cell r="I1056">
            <v>0</v>
          </cell>
          <cell r="J1056" t="str">
            <v>-</v>
          </cell>
          <cell r="K1056">
            <v>0</v>
          </cell>
          <cell r="L1056">
            <v>0</v>
          </cell>
          <cell r="M1056">
            <v>0</v>
          </cell>
        </row>
        <row r="1057">
          <cell r="A1057" t="str">
            <v>00</v>
          </cell>
          <cell r="B1057" t="str">
            <v>0</v>
          </cell>
          <cell r="C1057" t="str">
            <v>0</v>
          </cell>
          <cell r="D1057" t="str">
            <v>1</v>
          </cell>
          <cell r="F1057">
            <v>0</v>
          </cell>
          <cell r="G1057">
            <v>0</v>
          </cell>
          <cell r="H1057">
            <v>0</v>
          </cell>
          <cell r="I1057">
            <v>0</v>
          </cell>
          <cell r="J1057" t="str">
            <v>-</v>
          </cell>
          <cell r="K1057">
            <v>0</v>
          </cell>
          <cell r="L1057">
            <v>0</v>
          </cell>
          <cell r="M1057">
            <v>0</v>
          </cell>
        </row>
        <row r="1058">
          <cell r="A1058" t="str">
            <v>00</v>
          </cell>
          <cell r="B1058" t="str">
            <v>0</v>
          </cell>
          <cell r="C1058" t="str">
            <v>0</v>
          </cell>
          <cell r="D1058" t="str">
            <v>1</v>
          </cell>
          <cell r="F1058">
            <v>0</v>
          </cell>
          <cell r="G1058">
            <v>0</v>
          </cell>
          <cell r="H1058">
            <v>0</v>
          </cell>
          <cell r="I1058">
            <v>0</v>
          </cell>
          <cell r="J1058" t="str">
            <v>-</v>
          </cell>
          <cell r="K1058">
            <v>0</v>
          </cell>
          <cell r="L1058">
            <v>0</v>
          </cell>
          <cell r="M1058">
            <v>0</v>
          </cell>
        </row>
        <row r="1059">
          <cell r="A1059" t="str">
            <v>1500000002June</v>
          </cell>
          <cell r="B1059" t="str">
            <v>500000002June</v>
          </cell>
          <cell r="C1059" t="str">
            <v>0</v>
          </cell>
          <cell r="D1059" t="str">
            <v>1500000002</v>
          </cell>
          <cell r="F1059">
            <v>45811</v>
          </cell>
          <cell r="G1059">
            <v>630</v>
          </cell>
          <cell r="H1059" t="str">
            <v>BIAYA OPRASIONAL KRANI AAN</v>
          </cell>
          <cell r="I1059">
            <v>500000002</v>
          </cell>
          <cell r="J1059" t="str">
            <v>Biaya TKBM, SPM</v>
          </cell>
          <cell r="K1059">
            <v>0</v>
          </cell>
          <cell r="L1059">
            <v>465000</v>
          </cell>
          <cell r="M1059">
            <v>0</v>
          </cell>
        </row>
        <row r="1060">
          <cell r="A1060" t="str">
            <v>1120020002June</v>
          </cell>
          <cell r="B1060" t="str">
            <v>120020002June</v>
          </cell>
          <cell r="C1060" t="str">
            <v>0</v>
          </cell>
          <cell r="D1060" t="str">
            <v>1120020002</v>
          </cell>
          <cell r="F1060">
            <v>45811</v>
          </cell>
          <cell r="G1060">
            <v>630</v>
          </cell>
          <cell r="H1060" t="str">
            <v>BIAYA OPRASIONAL KRANI AAN</v>
          </cell>
          <cell r="I1060">
            <v>120020002</v>
          </cell>
          <cell r="J1060" t="str">
            <v>PT BCA No Rek. 029-291-7528</v>
          </cell>
          <cell r="K1060">
            <v>0</v>
          </cell>
          <cell r="L1060">
            <v>0</v>
          </cell>
          <cell r="M1060">
            <v>465000</v>
          </cell>
        </row>
        <row r="1061">
          <cell r="A1061" t="str">
            <v>2500000002June</v>
          </cell>
          <cell r="B1061" t="str">
            <v>500000002June</v>
          </cell>
          <cell r="C1061" t="str">
            <v>0</v>
          </cell>
          <cell r="D1061" t="str">
            <v>1500000002</v>
          </cell>
          <cell r="F1061">
            <v>45811</v>
          </cell>
          <cell r="G1061">
            <v>631</v>
          </cell>
          <cell r="H1061" t="str">
            <v>BIAYA OPRASIONAL KRANI RIZKY</v>
          </cell>
          <cell r="I1061">
            <v>500000002</v>
          </cell>
          <cell r="J1061" t="str">
            <v>Biaya TKBM, SPM</v>
          </cell>
          <cell r="K1061">
            <v>0</v>
          </cell>
          <cell r="L1061">
            <v>450000</v>
          </cell>
          <cell r="M1061">
            <v>0</v>
          </cell>
        </row>
        <row r="1062">
          <cell r="A1062" t="str">
            <v>2120020002June</v>
          </cell>
          <cell r="B1062" t="str">
            <v>120020002June</v>
          </cell>
          <cell r="C1062" t="str">
            <v>0</v>
          </cell>
          <cell r="D1062" t="str">
            <v>1120020002</v>
          </cell>
          <cell r="F1062">
            <v>45811</v>
          </cell>
          <cell r="G1062">
            <v>631</v>
          </cell>
          <cell r="H1062" t="str">
            <v>BIAYA OPRASIONAL KRANI RIZKY</v>
          </cell>
          <cell r="I1062">
            <v>120020002</v>
          </cell>
          <cell r="J1062" t="str">
            <v>PT BCA No Rek. 029-291-7528</v>
          </cell>
          <cell r="K1062">
            <v>0</v>
          </cell>
          <cell r="L1062">
            <v>0</v>
          </cell>
          <cell r="M1062">
            <v>450000</v>
          </cell>
        </row>
        <row r="1063">
          <cell r="A1063" t="str">
            <v>3120020002June</v>
          </cell>
          <cell r="B1063" t="str">
            <v>120020002June</v>
          </cell>
          <cell r="C1063" t="str">
            <v>0</v>
          </cell>
          <cell r="D1063" t="str">
            <v>1120020002</v>
          </cell>
          <cell r="F1063">
            <v>45813</v>
          </cell>
          <cell r="G1063">
            <v>0</v>
          </cell>
          <cell r="H1063" t="str">
            <v>PEMBAYRAN INVOICE DARI HAIER  INV 240,241,242,245,246</v>
          </cell>
          <cell r="I1063">
            <v>120020002</v>
          </cell>
          <cell r="J1063" t="str">
            <v>PT BCA No Rek. 029-291-7528</v>
          </cell>
          <cell r="K1063">
            <v>0</v>
          </cell>
          <cell r="L1063">
            <v>420271034</v>
          </cell>
          <cell r="M1063">
            <v>0</v>
          </cell>
        </row>
        <row r="1064">
          <cell r="A1064" t="str">
            <v>1130010000June</v>
          </cell>
          <cell r="B1064" t="str">
            <v>130010000June</v>
          </cell>
          <cell r="C1064" t="str">
            <v>0</v>
          </cell>
          <cell r="D1064" t="str">
            <v>1130010000</v>
          </cell>
          <cell r="F1064">
            <v>45813</v>
          </cell>
          <cell r="G1064">
            <v>0</v>
          </cell>
          <cell r="H1064" t="str">
            <v>PEMBAYRAN INVOICE DARI HAIER  INV 240,241,242,245,246</v>
          </cell>
          <cell r="I1064">
            <v>130010000</v>
          </cell>
          <cell r="J1064" t="str">
            <v>Piutang Usaha</v>
          </cell>
          <cell r="K1064">
            <v>0</v>
          </cell>
          <cell r="L1064">
            <v>0</v>
          </cell>
          <cell r="M1064">
            <v>420271034</v>
          </cell>
        </row>
        <row r="1065">
          <cell r="A1065" t="str">
            <v>4120020002June</v>
          </cell>
          <cell r="B1065" t="str">
            <v>120020002June</v>
          </cell>
          <cell r="C1065" t="str">
            <v>0</v>
          </cell>
          <cell r="D1065" t="str">
            <v>1120020002</v>
          </cell>
          <cell r="F1065">
            <v>45813</v>
          </cell>
          <cell r="G1065">
            <v>0</v>
          </cell>
          <cell r="H1065" t="str">
            <v>PEMBAYRAN INVOICE DARI HAIER  INV 243</v>
          </cell>
          <cell r="I1065">
            <v>120020002</v>
          </cell>
          <cell r="J1065" t="str">
            <v>PT BCA No Rek. 029-291-7528</v>
          </cell>
          <cell r="K1065">
            <v>0</v>
          </cell>
          <cell r="L1065">
            <v>14316596</v>
          </cell>
          <cell r="M1065">
            <v>0</v>
          </cell>
        </row>
        <row r="1066">
          <cell r="A1066" t="str">
            <v>2130010000June</v>
          </cell>
          <cell r="B1066" t="str">
            <v>130010000June</v>
          </cell>
          <cell r="C1066" t="str">
            <v>0</v>
          </cell>
          <cell r="D1066" t="str">
            <v>1130010000</v>
          </cell>
          <cell r="F1066">
            <v>45813</v>
          </cell>
          <cell r="G1066">
            <v>0</v>
          </cell>
          <cell r="H1066" t="str">
            <v>PEMBAYRAN INVOICE DARI HAIER  INV 243</v>
          </cell>
          <cell r="I1066">
            <v>130010000</v>
          </cell>
          <cell r="J1066" t="str">
            <v>Piutang Usaha</v>
          </cell>
          <cell r="K1066">
            <v>0</v>
          </cell>
          <cell r="L1066">
            <v>0</v>
          </cell>
          <cell r="M1066">
            <v>14316596</v>
          </cell>
        </row>
        <row r="1067">
          <cell r="A1067" t="str">
            <v>1210010000June</v>
          </cell>
          <cell r="B1067" t="str">
            <v>210010000June</v>
          </cell>
          <cell r="C1067" t="str">
            <v>0</v>
          </cell>
          <cell r="D1067" t="str">
            <v>1210010000</v>
          </cell>
          <cell r="F1067">
            <v>45816</v>
          </cell>
          <cell r="G1067">
            <v>633</v>
          </cell>
          <cell r="H1067" t="str">
            <v>PEMBAYARAN INVOICE CPJ NO 361-367,369,370</v>
          </cell>
          <cell r="I1067">
            <v>210010000</v>
          </cell>
          <cell r="J1067" t="str">
            <v>Hutang Usaha</v>
          </cell>
          <cell r="K1067">
            <v>0</v>
          </cell>
          <cell r="L1067">
            <v>96068436</v>
          </cell>
          <cell r="M1067">
            <v>0</v>
          </cell>
        </row>
        <row r="1068">
          <cell r="A1068" t="str">
            <v>5120020002June</v>
          </cell>
          <cell r="B1068" t="str">
            <v>120020002June</v>
          </cell>
          <cell r="C1068" t="str">
            <v>0</v>
          </cell>
          <cell r="D1068" t="str">
            <v>1120020002</v>
          </cell>
          <cell r="F1068">
            <v>45816</v>
          </cell>
          <cell r="G1068">
            <v>633</v>
          </cell>
          <cell r="H1068" t="str">
            <v>PEMBAYARAN INVOICE CPJ NO 361-367,369,370</v>
          </cell>
          <cell r="I1068">
            <v>120020002</v>
          </cell>
          <cell r="J1068" t="str">
            <v>PT BCA No Rek. 029-291-7528</v>
          </cell>
          <cell r="K1068">
            <v>0</v>
          </cell>
          <cell r="L1068">
            <v>0</v>
          </cell>
          <cell r="M1068">
            <v>96068436</v>
          </cell>
        </row>
        <row r="1069">
          <cell r="A1069" t="str">
            <v>2210010000June</v>
          </cell>
          <cell r="B1069" t="str">
            <v>210010000June</v>
          </cell>
          <cell r="C1069" t="str">
            <v>0</v>
          </cell>
          <cell r="D1069" t="str">
            <v>1210010000</v>
          </cell>
          <cell r="F1069">
            <v>45816</v>
          </cell>
          <cell r="G1069">
            <v>634</v>
          </cell>
          <cell r="H1069" t="str">
            <v>PEMBAYARAN HUTANG KE TIG #2</v>
          </cell>
          <cell r="I1069">
            <v>210010000</v>
          </cell>
          <cell r="J1069" t="str">
            <v>Hutang Usaha</v>
          </cell>
          <cell r="K1069">
            <v>0</v>
          </cell>
          <cell r="L1069">
            <v>29816667</v>
          </cell>
          <cell r="M1069">
            <v>0</v>
          </cell>
        </row>
        <row r="1070">
          <cell r="A1070" t="str">
            <v>6120020002June</v>
          </cell>
          <cell r="B1070" t="str">
            <v>120020002June</v>
          </cell>
          <cell r="C1070" t="str">
            <v>0</v>
          </cell>
          <cell r="D1070" t="str">
            <v>1120020002</v>
          </cell>
          <cell r="F1070">
            <v>45816</v>
          </cell>
          <cell r="G1070">
            <v>634</v>
          </cell>
          <cell r="H1070" t="str">
            <v>PEMBAYARAN HUTANG KE TIG #2</v>
          </cell>
          <cell r="I1070">
            <v>120020002</v>
          </cell>
          <cell r="J1070" t="str">
            <v>PT BCA No Rek. 029-291-7528</v>
          </cell>
          <cell r="K1070">
            <v>0</v>
          </cell>
          <cell r="L1070">
            <v>0</v>
          </cell>
          <cell r="M1070">
            <v>29816667</v>
          </cell>
        </row>
        <row r="1071">
          <cell r="A1071" t="str">
            <v>3210010000June</v>
          </cell>
          <cell r="B1071" t="str">
            <v>210010000June</v>
          </cell>
          <cell r="C1071" t="str">
            <v>0</v>
          </cell>
          <cell r="D1071" t="str">
            <v>1210010000</v>
          </cell>
          <cell r="F1071">
            <v>45816</v>
          </cell>
          <cell r="G1071">
            <v>632</v>
          </cell>
          <cell r="H1071" t="str">
            <v>PEMBAYARAN INVOICE NCS 01-31 OKTOBER 2024-000153/10/24/NCS</v>
          </cell>
          <cell r="I1071">
            <v>210010000</v>
          </cell>
          <cell r="J1071" t="str">
            <v>Hutang Usaha</v>
          </cell>
          <cell r="K1071">
            <v>0</v>
          </cell>
          <cell r="L1071">
            <v>23028000</v>
          </cell>
          <cell r="M1071">
            <v>0</v>
          </cell>
        </row>
        <row r="1072">
          <cell r="A1072" t="str">
            <v>7120020002June</v>
          </cell>
          <cell r="B1072" t="str">
            <v>120020002June</v>
          </cell>
          <cell r="C1072" t="str">
            <v>0</v>
          </cell>
          <cell r="D1072" t="str">
            <v>1120020002</v>
          </cell>
          <cell r="F1072">
            <v>45816</v>
          </cell>
          <cell r="G1072">
            <v>632</v>
          </cell>
          <cell r="H1072" t="str">
            <v>PEMBAYARAN INVOICE NCS 01-31 OKTOBER 2024-000153/10/24/NCS</v>
          </cell>
          <cell r="I1072">
            <v>120020002</v>
          </cell>
          <cell r="J1072" t="str">
            <v>PT BCA No Rek. 029-291-7528</v>
          </cell>
          <cell r="K1072">
            <v>0</v>
          </cell>
          <cell r="L1072">
            <v>0</v>
          </cell>
          <cell r="M1072">
            <v>23028000</v>
          </cell>
        </row>
        <row r="1073">
          <cell r="A1073" t="str">
            <v>1600000021June</v>
          </cell>
          <cell r="B1073" t="str">
            <v>600000021June</v>
          </cell>
          <cell r="C1073" t="str">
            <v>0</v>
          </cell>
          <cell r="D1073" t="str">
            <v>1600000021</v>
          </cell>
          <cell r="F1073">
            <v>45818</v>
          </cell>
          <cell r="G1073">
            <v>635</v>
          </cell>
          <cell r="H1073" t="str">
            <v>PEMBUATAN KANOPI UNTUK MUATAN GANTUNG DAN KAMAR MANDI</v>
          </cell>
          <cell r="I1073">
            <v>600000021</v>
          </cell>
          <cell r="J1073" t="str">
            <v>Biaya Pemeliharaan Gedung Kantor</v>
          </cell>
          <cell r="K1073">
            <v>0</v>
          </cell>
          <cell r="L1073">
            <v>15025000</v>
          </cell>
          <cell r="M1073">
            <v>0</v>
          </cell>
        </row>
        <row r="1074">
          <cell r="A1074" t="str">
            <v>8120020002June</v>
          </cell>
          <cell r="B1074" t="str">
            <v>120020002June</v>
          </cell>
          <cell r="C1074" t="str">
            <v>0</v>
          </cell>
          <cell r="D1074" t="str">
            <v>1120020002</v>
          </cell>
          <cell r="F1074">
            <v>45818</v>
          </cell>
          <cell r="G1074">
            <v>635</v>
          </cell>
          <cell r="H1074" t="str">
            <v>PEMBUATAN KANOPI UNTUK MUATAN GANTUNG DAN KAMAR MANDI</v>
          </cell>
          <cell r="I1074">
            <v>120020002</v>
          </cell>
          <cell r="J1074" t="str">
            <v>PT BCA No Rek. 029-291-7528</v>
          </cell>
          <cell r="K1074">
            <v>0</v>
          </cell>
          <cell r="L1074">
            <v>0</v>
          </cell>
          <cell r="M1074">
            <v>15025000</v>
          </cell>
        </row>
        <row r="1075">
          <cell r="A1075" t="str">
            <v>3500000002June</v>
          </cell>
          <cell r="B1075" t="str">
            <v>500000002June</v>
          </cell>
          <cell r="C1075" t="str">
            <v>0</v>
          </cell>
          <cell r="D1075" t="str">
            <v>1500000002</v>
          </cell>
          <cell r="F1075">
            <v>45818</v>
          </cell>
          <cell r="G1075">
            <v>637</v>
          </cell>
          <cell r="H1075" t="str">
            <v>BIAYA OPRASIONAL KRANI AAN</v>
          </cell>
          <cell r="I1075">
            <v>500000002</v>
          </cell>
          <cell r="J1075" t="str">
            <v>Biaya TKBM, SPM</v>
          </cell>
          <cell r="K1075">
            <v>0</v>
          </cell>
          <cell r="L1075">
            <v>190000</v>
          </cell>
          <cell r="M1075">
            <v>0</v>
          </cell>
        </row>
        <row r="1076">
          <cell r="A1076" t="str">
            <v>9120020002June</v>
          </cell>
          <cell r="B1076" t="str">
            <v>120020002June</v>
          </cell>
          <cell r="C1076" t="str">
            <v>0</v>
          </cell>
          <cell r="D1076" t="str">
            <v>1120020002</v>
          </cell>
          <cell r="F1076">
            <v>45818</v>
          </cell>
          <cell r="G1076">
            <v>637</v>
          </cell>
          <cell r="H1076" t="str">
            <v>BIAYA OPRASIONAL KRANI AAN</v>
          </cell>
          <cell r="I1076">
            <v>120020002</v>
          </cell>
          <cell r="J1076" t="str">
            <v>PT BCA No Rek. 029-291-7528</v>
          </cell>
          <cell r="K1076">
            <v>0</v>
          </cell>
          <cell r="L1076">
            <v>0</v>
          </cell>
          <cell r="M1076">
            <v>190000</v>
          </cell>
        </row>
        <row r="1077">
          <cell r="A1077" t="str">
            <v>4500000002June</v>
          </cell>
          <cell r="B1077" t="str">
            <v>500000002June</v>
          </cell>
          <cell r="C1077" t="str">
            <v>0</v>
          </cell>
          <cell r="D1077" t="str">
            <v>1500000002</v>
          </cell>
          <cell r="F1077">
            <v>45818</v>
          </cell>
          <cell r="G1077">
            <v>638</v>
          </cell>
          <cell r="H1077" t="str">
            <v>BIAYA OPRASIONAL KRANI RIZKY</v>
          </cell>
          <cell r="I1077">
            <v>500000002</v>
          </cell>
          <cell r="J1077" t="str">
            <v>Biaya TKBM, SPM</v>
          </cell>
          <cell r="K1077">
            <v>0</v>
          </cell>
          <cell r="L1077">
            <v>535000</v>
          </cell>
          <cell r="M1077">
            <v>0</v>
          </cell>
        </row>
        <row r="1078">
          <cell r="A1078" t="str">
            <v>10120020002June</v>
          </cell>
          <cell r="B1078" t="str">
            <v>120020002June</v>
          </cell>
          <cell r="C1078" t="str">
            <v>0</v>
          </cell>
          <cell r="D1078" t="str">
            <v>1120020002</v>
          </cell>
          <cell r="F1078">
            <v>45818</v>
          </cell>
          <cell r="G1078">
            <v>638</v>
          </cell>
          <cell r="H1078" t="str">
            <v>BIAYA OPRASIONAL KRANI RIZKY</v>
          </cell>
          <cell r="I1078">
            <v>120020002</v>
          </cell>
          <cell r="J1078" t="str">
            <v>PT BCA No Rek. 029-291-7528</v>
          </cell>
          <cell r="K1078">
            <v>0</v>
          </cell>
          <cell r="L1078">
            <v>0</v>
          </cell>
          <cell r="M1078">
            <v>535000</v>
          </cell>
        </row>
        <row r="1079">
          <cell r="A1079" t="str">
            <v>5500000002June</v>
          </cell>
          <cell r="B1079" t="str">
            <v>500000002June</v>
          </cell>
          <cell r="C1079" t="str">
            <v>0</v>
          </cell>
          <cell r="D1079" t="str">
            <v>1500000002</v>
          </cell>
          <cell r="F1079">
            <v>45818</v>
          </cell>
          <cell r="G1079">
            <v>639</v>
          </cell>
          <cell r="H1079" t="str">
            <v>BIAYA OPRASIONAL FINANCE SUPPORT SHANDY</v>
          </cell>
          <cell r="I1079">
            <v>500000002</v>
          </cell>
          <cell r="J1079" t="str">
            <v>Biaya TKBM, SPM</v>
          </cell>
          <cell r="K1079">
            <v>0</v>
          </cell>
          <cell r="L1079">
            <v>370000</v>
          </cell>
          <cell r="M1079">
            <v>0</v>
          </cell>
        </row>
        <row r="1080">
          <cell r="A1080" t="str">
            <v>11120020002June</v>
          </cell>
          <cell r="B1080" t="str">
            <v>120020002June</v>
          </cell>
          <cell r="C1080" t="str">
            <v>0</v>
          </cell>
          <cell r="D1080" t="str">
            <v>1120020002</v>
          </cell>
          <cell r="F1080">
            <v>45818</v>
          </cell>
          <cell r="G1080">
            <v>639</v>
          </cell>
          <cell r="H1080" t="str">
            <v>BIAYA OPRASIONAL FINANCE SUPPORT SHANDY</v>
          </cell>
          <cell r="I1080">
            <v>120020002</v>
          </cell>
          <cell r="J1080" t="str">
            <v>PT BCA No Rek. 029-291-7528</v>
          </cell>
          <cell r="K1080">
            <v>0</v>
          </cell>
          <cell r="L1080">
            <v>0</v>
          </cell>
          <cell r="M1080">
            <v>370000</v>
          </cell>
        </row>
        <row r="1081">
          <cell r="A1081" t="str">
            <v>1210012002June</v>
          </cell>
          <cell r="B1081" t="str">
            <v>210012002June</v>
          </cell>
          <cell r="C1081" t="str">
            <v>0</v>
          </cell>
          <cell r="D1081" t="str">
            <v>1210012002</v>
          </cell>
          <cell r="F1081">
            <v>45818</v>
          </cell>
          <cell r="G1081">
            <v>636</v>
          </cell>
          <cell r="H1081" t="str">
            <v>PEMBAYARAN PPH GAJ MEI 2025</v>
          </cell>
          <cell r="I1081">
            <v>210012002</v>
          </cell>
          <cell r="J1081" t="str">
            <v>Hutang Pajak</v>
          </cell>
          <cell r="K1081">
            <v>0</v>
          </cell>
          <cell r="L1081">
            <v>14000</v>
          </cell>
          <cell r="M1081">
            <v>0</v>
          </cell>
        </row>
        <row r="1082">
          <cell r="A1082" t="str">
            <v>12120020002June</v>
          </cell>
          <cell r="B1082" t="str">
            <v>120020002June</v>
          </cell>
          <cell r="C1082" t="str">
            <v>0</v>
          </cell>
          <cell r="D1082" t="str">
            <v>1120020002</v>
          </cell>
          <cell r="F1082">
            <v>45818</v>
          </cell>
          <cell r="G1082">
            <v>636</v>
          </cell>
          <cell r="H1082" t="str">
            <v>PEMBAYARAN PPH GAJ MEI 2025</v>
          </cell>
          <cell r="I1082">
            <v>120020002</v>
          </cell>
          <cell r="J1082" t="str">
            <v>PT BCA No Rek. 029-291-7528</v>
          </cell>
          <cell r="K1082">
            <v>0</v>
          </cell>
          <cell r="L1082">
            <v>0</v>
          </cell>
          <cell r="M1082">
            <v>14000</v>
          </cell>
        </row>
        <row r="1083">
          <cell r="A1083" t="str">
            <v>13120020002June</v>
          </cell>
          <cell r="B1083" t="str">
            <v>120020002June</v>
          </cell>
          <cell r="C1083" t="str">
            <v>0</v>
          </cell>
          <cell r="D1083" t="str">
            <v>1120020002</v>
          </cell>
          <cell r="F1083">
            <v>45820</v>
          </cell>
          <cell r="G1083">
            <v>0</v>
          </cell>
          <cell r="H1083" t="str">
            <v>PEMBAYRAN INVOICE DARI HAIER  INV 247</v>
          </cell>
          <cell r="I1083">
            <v>120020002</v>
          </cell>
          <cell r="J1083" t="str">
            <v>PT BCA No Rek. 029-291-7528</v>
          </cell>
          <cell r="K1083">
            <v>0</v>
          </cell>
          <cell r="L1083">
            <v>57974818</v>
          </cell>
          <cell r="M1083">
            <v>0</v>
          </cell>
        </row>
        <row r="1084">
          <cell r="A1084" t="str">
            <v>3130010000June</v>
          </cell>
          <cell r="B1084" t="str">
            <v>130010000June</v>
          </cell>
          <cell r="C1084" t="str">
            <v>0</v>
          </cell>
          <cell r="D1084" t="str">
            <v>1130010000</v>
          </cell>
          <cell r="F1084">
            <v>45820</v>
          </cell>
          <cell r="G1084">
            <v>0</v>
          </cell>
          <cell r="H1084" t="str">
            <v>PEMBAYRAN INVOICE DARI HAIER  INV 247</v>
          </cell>
          <cell r="I1084">
            <v>130010000</v>
          </cell>
          <cell r="J1084" t="str">
            <v>Piutang Usaha</v>
          </cell>
          <cell r="K1084">
            <v>0</v>
          </cell>
          <cell r="L1084">
            <v>0</v>
          </cell>
          <cell r="M1084">
            <v>57974818</v>
          </cell>
        </row>
        <row r="1085">
          <cell r="A1085" t="str">
            <v>1600000003June</v>
          </cell>
          <cell r="B1085" t="str">
            <v>600000003June</v>
          </cell>
          <cell r="C1085" t="str">
            <v>0</v>
          </cell>
          <cell r="D1085" t="str">
            <v>1600000003</v>
          </cell>
          <cell r="F1085">
            <v>45822</v>
          </cell>
          <cell r="G1085">
            <v>642</v>
          </cell>
          <cell r="H1085" t="str">
            <v>BIAYA OPRASIONAL MEETING LG</v>
          </cell>
          <cell r="I1085">
            <v>600000003</v>
          </cell>
          <cell r="J1085" t="str">
            <v>Biaya Transport dan Perjalanan Dinas</v>
          </cell>
          <cell r="K1085">
            <v>0</v>
          </cell>
          <cell r="L1085">
            <v>416500</v>
          </cell>
          <cell r="M1085">
            <v>0</v>
          </cell>
        </row>
        <row r="1086">
          <cell r="A1086" t="str">
            <v>14120020002June</v>
          </cell>
          <cell r="B1086" t="str">
            <v>120020002June</v>
          </cell>
          <cell r="C1086" t="str">
            <v>0</v>
          </cell>
          <cell r="D1086" t="str">
            <v>1120020002</v>
          </cell>
          <cell r="F1086">
            <v>45822</v>
          </cell>
          <cell r="G1086">
            <v>642</v>
          </cell>
          <cell r="H1086" t="str">
            <v>BIAYA OPRASIONAL MEETING LG</v>
          </cell>
          <cell r="I1086">
            <v>120020002</v>
          </cell>
          <cell r="J1086" t="str">
            <v>PT BCA No Rek. 029-291-7528</v>
          </cell>
          <cell r="K1086">
            <v>0</v>
          </cell>
          <cell r="L1086">
            <v>0</v>
          </cell>
          <cell r="M1086">
            <v>416500</v>
          </cell>
        </row>
        <row r="1087">
          <cell r="A1087" t="str">
            <v>4210010000June</v>
          </cell>
          <cell r="B1087" t="str">
            <v>210010000June</v>
          </cell>
          <cell r="C1087" t="str">
            <v>0</v>
          </cell>
          <cell r="D1087" t="str">
            <v>1210010000</v>
          </cell>
          <cell r="F1087">
            <v>45822</v>
          </cell>
          <cell r="G1087">
            <v>643</v>
          </cell>
          <cell r="H1087" t="str">
            <v>PEMBAYARAN INVOICE CPJ NO 368,371-375</v>
          </cell>
          <cell r="I1087">
            <v>210010000</v>
          </cell>
          <cell r="J1087" t="str">
            <v>Hutang Usaha</v>
          </cell>
          <cell r="K1087">
            <v>0</v>
          </cell>
          <cell r="L1087">
            <v>51774602</v>
          </cell>
          <cell r="M1087">
            <v>0</v>
          </cell>
        </row>
        <row r="1088">
          <cell r="A1088" t="str">
            <v>15120020002June</v>
          </cell>
          <cell r="B1088" t="str">
            <v>120020002June</v>
          </cell>
          <cell r="C1088" t="str">
            <v>0</v>
          </cell>
          <cell r="D1088" t="str">
            <v>1120020002</v>
          </cell>
          <cell r="F1088">
            <v>45822</v>
          </cell>
          <cell r="G1088">
            <v>643</v>
          </cell>
          <cell r="H1088" t="str">
            <v>PEMBAYARAN INVOICE CPJ NO 368,371-375</v>
          </cell>
          <cell r="I1088">
            <v>120020002</v>
          </cell>
          <cell r="J1088" t="str">
            <v>PT BCA No Rek. 029-291-7528</v>
          </cell>
          <cell r="K1088">
            <v>0</v>
          </cell>
          <cell r="L1088">
            <v>0</v>
          </cell>
          <cell r="M1088">
            <v>51774602</v>
          </cell>
        </row>
        <row r="1089">
          <cell r="A1089" t="str">
            <v>5210010000June</v>
          </cell>
          <cell r="B1089" t="str">
            <v>210010000June</v>
          </cell>
          <cell r="C1089" t="str">
            <v>0</v>
          </cell>
          <cell r="D1089" t="str">
            <v>1210010000</v>
          </cell>
          <cell r="F1089">
            <v>45822</v>
          </cell>
          <cell r="G1089">
            <v>640</v>
          </cell>
          <cell r="H1089" t="str">
            <v>PEMBAYARAN PPN BULAN MEI</v>
          </cell>
          <cell r="I1089">
            <v>210010000</v>
          </cell>
          <cell r="J1089" t="str">
            <v>Hutang Usaha</v>
          </cell>
          <cell r="K1089">
            <v>0</v>
          </cell>
          <cell r="L1089">
            <v>32318487</v>
          </cell>
          <cell r="M1089">
            <v>0</v>
          </cell>
        </row>
        <row r="1090">
          <cell r="A1090" t="str">
            <v>16120020002June</v>
          </cell>
          <cell r="B1090" t="str">
            <v>120020002June</v>
          </cell>
          <cell r="C1090" t="str">
            <v>0</v>
          </cell>
          <cell r="D1090" t="str">
            <v>1120020002</v>
          </cell>
          <cell r="F1090">
            <v>45822</v>
          </cell>
          <cell r="G1090">
            <v>640</v>
          </cell>
          <cell r="H1090" t="str">
            <v>PEMBAYARAN PPN BULAN MEI</v>
          </cell>
          <cell r="I1090">
            <v>120020002</v>
          </cell>
          <cell r="J1090" t="str">
            <v>PT BCA No Rek. 029-291-7528</v>
          </cell>
          <cell r="K1090">
            <v>0</v>
          </cell>
          <cell r="L1090">
            <v>0</v>
          </cell>
          <cell r="M1090">
            <v>32318487</v>
          </cell>
        </row>
        <row r="1091">
          <cell r="A1091" t="str">
            <v>6210010000June</v>
          </cell>
          <cell r="B1091" t="str">
            <v>210010000June</v>
          </cell>
          <cell r="C1091" t="str">
            <v>0</v>
          </cell>
          <cell r="D1091" t="str">
            <v>1210010000</v>
          </cell>
          <cell r="F1091">
            <v>45822</v>
          </cell>
          <cell r="G1091">
            <v>641</v>
          </cell>
          <cell r="H1091" t="str">
            <v>PEMBAYARAN PPH NCS OKTOBER 2024</v>
          </cell>
          <cell r="I1091">
            <v>210010000</v>
          </cell>
          <cell r="J1091" t="str">
            <v>Hutang Usaha</v>
          </cell>
          <cell r="K1091">
            <v>0</v>
          </cell>
          <cell r="L1091">
            <v>2280000</v>
          </cell>
          <cell r="M1091">
            <v>0</v>
          </cell>
        </row>
        <row r="1092">
          <cell r="A1092" t="str">
            <v>17120020002June</v>
          </cell>
          <cell r="B1092" t="str">
            <v>120020002June</v>
          </cell>
          <cell r="C1092" t="str">
            <v>0</v>
          </cell>
          <cell r="D1092" t="str">
            <v>1120020002</v>
          </cell>
          <cell r="F1092">
            <v>45822</v>
          </cell>
          <cell r="G1092">
            <v>641</v>
          </cell>
          <cell r="H1092" t="str">
            <v>PEMBAYARAN PPH NCS OKTOBER 2024</v>
          </cell>
          <cell r="I1092">
            <v>120020002</v>
          </cell>
          <cell r="J1092" t="str">
            <v>PT BCA No Rek. 029-291-7528</v>
          </cell>
          <cell r="K1092">
            <v>0</v>
          </cell>
          <cell r="L1092">
            <v>0</v>
          </cell>
          <cell r="M1092">
            <v>2280000</v>
          </cell>
        </row>
        <row r="1093">
          <cell r="A1093" t="str">
            <v>1600000004June</v>
          </cell>
          <cell r="B1093" t="str">
            <v>600000004June</v>
          </cell>
          <cell r="C1093" t="str">
            <v>0</v>
          </cell>
          <cell r="D1093" t="str">
            <v>1600000004</v>
          </cell>
          <cell r="F1093">
            <v>45824</v>
          </cell>
          <cell r="G1093">
            <v>646</v>
          </cell>
          <cell r="H1093" t="str">
            <v>BIAYA SEWA KOS KRANI JUNI 2025</v>
          </cell>
          <cell r="I1093">
            <v>600000004</v>
          </cell>
          <cell r="J1093" t="str">
            <v>Biaya Sewa</v>
          </cell>
          <cell r="K1093">
            <v>0</v>
          </cell>
          <cell r="L1093">
            <v>700000</v>
          </cell>
          <cell r="M1093">
            <v>0</v>
          </cell>
        </row>
        <row r="1094">
          <cell r="A1094" t="str">
            <v>18120020002June</v>
          </cell>
          <cell r="B1094" t="str">
            <v>120020002June</v>
          </cell>
          <cell r="C1094" t="str">
            <v>0</v>
          </cell>
          <cell r="D1094" t="str">
            <v>1120020002</v>
          </cell>
          <cell r="F1094">
            <v>45824</v>
          </cell>
          <cell r="G1094">
            <v>646</v>
          </cell>
          <cell r="H1094" t="str">
            <v>BIAYA SEWA KOS KRANI JUNI 2025</v>
          </cell>
          <cell r="I1094">
            <v>120020002</v>
          </cell>
          <cell r="J1094" t="str">
            <v>PT BCA No Rek. 029-291-7528</v>
          </cell>
          <cell r="K1094">
            <v>0</v>
          </cell>
          <cell r="L1094">
            <v>0</v>
          </cell>
          <cell r="M1094">
            <v>700000</v>
          </cell>
        </row>
        <row r="1095">
          <cell r="A1095" t="str">
            <v>6500000002June</v>
          </cell>
          <cell r="B1095" t="str">
            <v>500000002June</v>
          </cell>
          <cell r="C1095" t="str">
            <v>0</v>
          </cell>
          <cell r="D1095" t="str">
            <v>1500000002</v>
          </cell>
          <cell r="F1095">
            <v>45824</v>
          </cell>
          <cell r="G1095">
            <v>645</v>
          </cell>
          <cell r="H1095" t="str">
            <v>BIAYA OPRASIONAL KRANI RIZKY</v>
          </cell>
          <cell r="I1095">
            <v>500000002</v>
          </cell>
          <cell r="J1095" t="str">
            <v>Biaya TKBM, SPM</v>
          </cell>
          <cell r="K1095">
            <v>0</v>
          </cell>
          <cell r="L1095">
            <v>525000</v>
          </cell>
          <cell r="M1095">
            <v>0</v>
          </cell>
        </row>
        <row r="1096">
          <cell r="A1096" t="str">
            <v>19120020002June</v>
          </cell>
          <cell r="B1096" t="str">
            <v>120020002June</v>
          </cell>
          <cell r="C1096" t="str">
            <v>0</v>
          </cell>
          <cell r="D1096" t="str">
            <v>1120020002</v>
          </cell>
          <cell r="F1096">
            <v>45824</v>
          </cell>
          <cell r="G1096">
            <v>645</v>
          </cell>
          <cell r="H1096" t="str">
            <v>BIAYA OPRASIONAL KRANI RIZKY</v>
          </cell>
          <cell r="I1096">
            <v>120020002</v>
          </cell>
          <cell r="J1096" t="str">
            <v>PT BCA No Rek. 029-291-7528</v>
          </cell>
          <cell r="K1096">
            <v>0</v>
          </cell>
          <cell r="L1096">
            <v>0</v>
          </cell>
          <cell r="M1096">
            <v>525000</v>
          </cell>
        </row>
        <row r="1097">
          <cell r="A1097" t="str">
            <v>7500000002June</v>
          </cell>
          <cell r="B1097" t="str">
            <v>500000002June</v>
          </cell>
          <cell r="C1097" t="str">
            <v>0</v>
          </cell>
          <cell r="D1097" t="str">
            <v>1500000002</v>
          </cell>
          <cell r="F1097">
            <v>45824</v>
          </cell>
          <cell r="G1097">
            <v>644</v>
          </cell>
          <cell r="H1097" t="str">
            <v>BIAYA OPRASIONAL KRANI AAN</v>
          </cell>
          <cell r="I1097">
            <v>500000002</v>
          </cell>
          <cell r="J1097" t="str">
            <v>Biaya TKBM, SPM</v>
          </cell>
          <cell r="K1097">
            <v>0</v>
          </cell>
          <cell r="L1097">
            <v>545000</v>
          </cell>
          <cell r="M1097">
            <v>0</v>
          </cell>
        </row>
        <row r="1098">
          <cell r="A1098" t="str">
            <v>20120020002June</v>
          </cell>
          <cell r="B1098" t="str">
            <v>120020002June</v>
          </cell>
          <cell r="C1098" t="str">
            <v>0</v>
          </cell>
          <cell r="D1098" t="str">
            <v>1120020002</v>
          </cell>
          <cell r="F1098">
            <v>45824</v>
          </cell>
          <cell r="G1098">
            <v>644</v>
          </cell>
          <cell r="H1098" t="str">
            <v>BIAYA OPRASIONAL KRANI AAN</v>
          </cell>
          <cell r="I1098">
            <v>120020002</v>
          </cell>
          <cell r="J1098" t="str">
            <v>PT BCA No Rek. 029-291-7528</v>
          </cell>
          <cell r="K1098">
            <v>0</v>
          </cell>
          <cell r="L1098">
            <v>0</v>
          </cell>
          <cell r="M1098">
            <v>545000</v>
          </cell>
        </row>
        <row r="1099">
          <cell r="A1099" t="str">
            <v>1600000013June</v>
          </cell>
          <cell r="B1099" t="str">
            <v>600000013June</v>
          </cell>
          <cell r="C1099" t="str">
            <v>0</v>
          </cell>
          <cell r="D1099" t="str">
            <v>1600000013</v>
          </cell>
          <cell r="F1099">
            <v>45825</v>
          </cell>
          <cell r="G1099">
            <v>647</v>
          </cell>
          <cell r="H1099" t="str">
            <v>BIAYA FOTO COPY UNTUK PENAGIHAN HARTONO )</v>
          </cell>
          <cell r="I1099">
            <v>600000013</v>
          </cell>
          <cell r="J1099" t="str">
            <v>Biaya Fotokopi, Cetak &amp; Jilid Dokumen</v>
          </cell>
          <cell r="K1099">
            <v>0</v>
          </cell>
          <cell r="L1099">
            <v>525500</v>
          </cell>
          <cell r="M1099">
            <v>0</v>
          </cell>
        </row>
        <row r="1100">
          <cell r="A1100" t="str">
            <v>21120020002June</v>
          </cell>
          <cell r="B1100" t="str">
            <v>120020002June</v>
          </cell>
          <cell r="C1100" t="str">
            <v>0</v>
          </cell>
          <cell r="D1100" t="str">
            <v>1120020002</v>
          </cell>
          <cell r="F1100">
            <v>45825</v>
          </cell>
          <cell r="G1100">
            <v>647</v>
          </cell>
          <cell r="H1100" t="str">
            <v>BIAYA FOTO COPY UNTUK PENAGIHAN HARTONO )</v>
          </cell>
          <cell r="I1100">
            <v>120020002</v>
          </cell>
          <cell r="J1100" t="str">
            <v>PT BCA No Rek. 029-291-7528</v>
          </cell>
          <cell r="K1100">
            <v>0</v>
          </cell>
          <cell r="L1100">
            <v>0</v>
          </cell>
          <cell r="M1100">
            <v>525500</v>
          </cell>
        </row>
        <row r="1101">
          <cell r="A1101" t="str">
            <v>8500000002June</v>
          </cell>
          <cell r="B1101" t="str">
            <v>500000002June</v>
          </cell>
          <cell r="C1101" t="str">
            <v>0</v>
          </cell>
          <cell r="D1101" t="str">
            <v>1500000002</v>
          </cell>
          <cell r="F1101">
            <v>45826</v>
          </cell>
          <cell r="G1101">
            <v>648</v>
          </cell>
          <cell r="H1101" t="str">
            <v>BIAYA OPRASIONAL FINANCE SUPPORT SHANDY</v>
          </cell>
          <cell r="I1101">
            <v>500000002</v>
          </cell>
          <cell r="J1101" t="str">
            <v>Biaya TKBM, SPM</v>
          </cell>
          <cell r="K1101">
            <v>0</v>
          </cell>
          <cell r="L1101">
            <v>490000</v>
          </cell>
          <cell r="M1101">
            <v>0</v>
          </cell>
        </row>
        <row r="1102">
          <cell r="A1102" t="str">
            <v>22120020002June</v>
          </cell>
          <cell r="B1102" t="str">
            <v>120020002June</v>
          </cell>
          <cell r="C1102" t="str">
            <v>0</v>
          </cell>
          <cell r="D1102" t="str">
            <v>1120020002</v>
          </cell>
          <cell r="F1102">
            <v>45826</v>
          </cell>
          <cell r="G1102">
            <v>648</v>
          </cell>
          <cell r="H1102" t="str">
            <v>BIAYA OPRASIONAL FINANCE SUPPORT SHANDY</v>
          </cell>
          <cell r="I1102">
            <v>120020002</v>
          </cell>
          <cell r="J1102" t="str">
            <v>PT BCA No Rek. 029-291-7528</v>
          </cell>
          <cell r="K1102">
            <v>0</v>
          </cell>
          <cell r="L1102">
            <v>0</v>
          </cell>
          <cell r="M1102">
            <v>490000</v>
          </cell>
        </row>
        <row r="1103">
          <cell r="A1103" t="str">
            <v>2600000003June</v>
          </cell>
          <cell r="B1103" t="str">
            <v>600000003June</v>
          </cell>
          <cell r="C1103" t="str">
            <v>0</v>
          </cell>
          <cell r="D1103" t="str">
            <v>1600000003</v>
          </cell>
          <cell r="F1103">
            <v>45828</v>
          </cell>
          <cell r="G1103">
            <v>649</v>
          </cell>
          <cell r="H1103" t="str">
            <v>BIAYA OPRASIONAL MEETING LG</v>
          </cell>
          <cell r="I1103">
            <v>600000003</v>
          </cell>
          <cell r="J1103" t="str">
            <v>Biaya Transport dan Perjalanan Dinas</v>
          </cell>
          <cell r="K1103">
            <v>0</v>
          </cell>
          <cell r="L1103">
            <v>477000</v>
          </cell>
          <cell r="M1103">
            <v>0</v>
          </cell>
        </row>
        <row r="1104">
          <cell r="A1104" t="str">
            <v>23120020002June</v>
          </cell>
          <cell r="B1104" t="str">
            <v>120020002June</v>
          </cell>
          <cell r="C1104" t="str">
            <v>0</v>
          </cell>
          <cell r="D1104" t="str">
            <v>1120020002</v>
          </cell>
          <cell r="F1104">
            <v>45828</v>
          </cell>
          <cell r="G1104">
            <v>649</v>
          </cell>
          <cell r="H1104" t="str">
            <v>BIAYA OPRASIONAL MEETING LG</v>
          </cell>
          <cell r="I1104">
            <v>120020002</v>
          </cell>
          <cell r="J1104" t="str">
            <v>PT BCA No Rek. 029-291-7528</v>
          </cell>
          <cell r="K1104">
            <v>0</v>
          </cell>
          <cell r="L1104">
            <v>0</v>
          </cell>
          <cell r="M1104">
            <v>477000</v>
          </cell>
        </row>
        <row r="1105">
          <cell r="A1105" t="str">
            <v>9500000002June</v>
          </cell>
          <cell r="B1105" t="str">
            <v>500000002June</v>
          </cell>
          <cell r="C1105" t="str">
            <v>0</v>
          </cell>
          <cell r="D1105" t="str">
            <v>1500000002</v>
          </cell>
          <cell r="F1105">
            <v>45832</v>
          </cell>
          <cell r="G1105">
            <v>651</v>
          </cell>
          <cell r="H1105" t="str">
            <v>BIAYA OPRASIONAL KRANI RIZKY</v>
          </cell>
          <cell r="I1105">
            <v>500000002</v>
          </cell>
          <cell r="J1105" t="str">
            <v>Biaya TKBM, SPM</v>
          </cell>
          <cell r="K1105">
            <v>0</v>
          </cell>
          <cell r="L1105">
            <v>625000</v>
          </cell>
          <cell r="M1105">
            <v>0</v>
          </cell>
        </row>
        <row r="1106">
          <cell r="A1106" t="str">
            <v>24120020002June</v>
          </cell>
          <cell r="B1106" t="str">
            <v>120020002June</v>
          </cell>
          <cell r="C1106" t="str">
            <v>0</v>
          </cell>
          <cell r="D1106" t="str">
            <v>1120020002</v>
          </cell>
          <cell r="F1106">
            <v>45832</v>
          </cell>
          <cell r="G1106">
            <v>651</v>
          </cell>
          <cell r="H1106" t="str">
            <v>BIAYA OPRASIONAL KRANI RIZKY</v>
          </cell>
          <cell r="I1106">
            <v>120020002</v>
          </cell>
          <cell r="J1106" t="str">
            <v>PT BCA No Rek. 029-291-7528</v>
          </cell>
          <cell r="K1106">
            <v>0</v>
          </cell>
          <cell r="L1106">
            <v>0</v>
          </cell>
          <cell r="M1106">
            <v>625000</v>
          </cell>
        </row>
        <row r="1107">
          <cell r="A1107" t="str">
            <v>10500000002June</v>
          </cell>
          <cell r="B1107" t="str">
            <v>500000002June</v>
          </cell>
          <cell r="C1107" t="str">
            <v>0</v>
          </cell>
          <cell r="D1107" t="str">
            <v>1500000002</v>
          </cell>
          <cell r="F1107">
            <v>45832</v>
          </cell>
          <cell r="G1107">
            <v>650</v>
          </cell>
          <cell r="H1107" t="str">
            <v>BIAYA OPRASIONAL KRANI AAN</v>
          </cell>
          <cell r="I1107">
            <v>500000002</v>
          </cell>
          <cell r="J1107" t="str">
            <v>Biaya TKBM, SPM</v>
          </cell>
          <cell r="K1107">
            <v>0</v>
          </cell>
          <cell r="L1107">
            <v>585000</v>
          </cell>
          <cell r="M1107">
            <v>0</v>
          </cell>
        </row>
        <row r="1108">
          <cell r="A1108" t="str">
            <v>25120020002June</v>
          </cell>
          <cell r="B1108" t="str">
            <v>120020002June</v>
          </cell>
          <cell r="C1108" t="str">
            <v>0</v>
          </cell>
          <cell r="D1108" t="str">
            <v>1120020002</v>
          </cell>
          <cell r="F1108">
            <v>45832</v>
          </cell>
          <cell r="G1108">
            <v>650</v>
          </cell>
          <cell r="H1108" t="str">
            <v>BIAYA OPRASIONAL KRANI AAN</v>
          </cell>
          <cell r="I1108">
            <v>120020002</v>
          </cell>
          <cell r="J1108" t="str">
            <v>PT BCA No Rek. 029-291-7528</v>
          </cell>
          <cell r="K1108">
            <v>0</v>
          </cell>
          <cell r="L1108">
            <v>0</v>
          </cell>
          <cell r="M1108">
            <v>585000</v>
          </cell>
        </row>
        <row r="1109">
          <cell r="A1109" t="str">
            <v>3600000003June</v>
          </cell>
          <cell r="B1109" t="str">
            <v>600000003June</v>
          </cell>
          <cell r="C1109" t="str">
            <v>0</v>
          </cell>
          <cell r="D1109" t="str">
            <v>1600000003</v>
          </cell>
          <cell r="F1109">
            <v>45832</v>
          </cell>
          <cell r="G1109">
            <v>653</v>
          </cell>
          <cell r="H1109" t="str">
            <v>BIAYA OPRASIONAL MEETING HAIER ( WAREHOUSE HATSON )</v>
          </cell>
          <cell r="I1109">
            <v>600000003</v>
          </cell>
          <cell r="J1109" t="str">
            <v>Biaya Transport dan Perjalanan Dinas</v>
          </cell>
          <cell r="K1109">
            <v>0</v>
          </cell>
          <cell r="L1109">
            <v>1137904</v>
          </cell>
          <cell r="M1109">
            <v>0</v>
          </cell>
        </row>
        <row r="1110">
          <cell r="A1110" t="str">
            <v>26120020002June</v>
          </cell>
          <cell r="B1110" t="str">
            <v>120020002June</v>
          </cell>
          <cell r="C1110" t="str">
            <v>0</v>
          </cell>
          <cell r="D1110" t="str">
            <v>1120020002</v>
          </cell>
          <cell r="F1110">
            <v>45832</v>
          </cell>
          <cell r="G1110">
            <v>653</v>
          </cell>
          <cell r="H1110" t="str">
            <v>BIAYA OPRASIONAL MEETING HAIER ( WAREHOUSE HATSON )</v>
          </cell>
          <cell r="I1110">
            <v>120020002</v>
          </cell>
          <cell r="J1110" t="str">
            <v>PT BCA No Rek. 029-291-7528</v>
          </cell>
          <cell r="K1110">
            <v>0</v>
          </cell>
          <cell r="L1110">
            <v>0</v>
          </cell>
          <cell r="M1110">
            <v>1137904</v>
          </cell>
        </row>
        <row r="1111">
          <cell r="A1111" t="str">
            <v>7210010000June</v>
          </cell>
          <cell r="B1111" t="str">
            <v>210010000June</v>
          </cell>
          <cell r="C1111" t="str">
            <v>0</v>
          </cell>
          <cell r="D1111" t="str">
            <v>1210010000</v>
          </cell>
          <cell r="F1111">
            <v>45832</v>
          </cell>
          <cell r="G1111">
            <v>652</v>
          </cell>
          <cell r="H1111" t="str">
            <v>PEMBAYARAN INVOICE CPJ NO. 376 - 381, 384</v>
          </cell>
          <cell r="I1111">
            <v>210010000</v>
          </cell>
          <cell r="J1111" t="str">
            <v>Hutang Usaha</v>
          </cell>
          <cell r="K1111">
            <v>0</v>
          </cell>
          <cell r="L1111">
            <v>52819520</v>
          </cell>
          <cell r="M1111">
            <v>0</v>
          </cell>
        </row>
        <row r="1112">
          <cell r="A1112" t="str">
            <v>27120020002June</v>
          </cell>
          <cell r="B1112" t="str">
            <v>120020002June</v>
          </cell>
          <cell r="C1112" t="str">
            <v>0</v>
          </cell>
          <cell r="D1112" t="str">
            <v>1120020002</v>
          </cell>
          <cell r="F1112">
            <v>45832</v>
          </cell>
          <cell r="G1112">
            <v>652</v>
          </cell>
          <cell r="H1112" t="str">
            <v>PEMBAYARAN INVOICE CPJ NO. 376 - 381, 384</v>
          </cell>
          <cell r="I1112">
            <v>120020002</v>
          </cell>
          <cell r="J1112" t="str">
            <v>PT BCA No Rek. 029-291-7528</v>
          </cell>
          <cell r="K1112">
            <v>0</v>
          </cell>
          <cell r="L1112">
            <v>0</v>
          </cell>
          <cell r="M1112">
            <v>52819520</v>
          </cell>
        </row>
        <row r="1113">
          <cell r="A1113" t="str">
            <v>2600000004June</v>
          </cell>
          <cell r="B1113" t="str">
            <v>600000004June</v>
          </cell>
          <cell r="C1113" t="str">
            <v>0</v>
          </cell>
          <cell r="D1113" t="str">
            <v>1600000004</v>
          </cell>
          <cell r="F1113">
            <v>45832</v>
          </cell>
          <cell r="G1113">
            <v>654</v>
          </cell>
          <cell r="H1113" t="str">
            <v>BIAYA SEWA GUDANG NCS PER. JULI 2025</v>
          </cell>
          <cell r="I1113">
            <v>600000004</v>
          </cell>
          <cell r="J1113" t="str">
            <v>Biaya Sewa</v>
          </cell>
          <cell r="K1113">
            <v>0</v>
          </cell>
          <cell r="L1113">
            <v>42180000</v>
          </cell>
          <cell r="M1113">
            <v>0</v>
          </cell>
        </row>
        <row r="1114">
          <cell r="A1114" t="str">
            <v>28120020002June</v>
          </cell>
          <cell r="B1114" t="str">
            <v>120020002June</v>
          </cell>
          <cell r="C1114" t="str">
            <v>0</v>
          </cell>
          <cell r="D1114" t="str">
            <v>1120020002</v>
          </cell>
          <cell r="F1114">
            <v>45832</v>
          </cell>
          <cell r="G1114">
            <v>654</v>
          </cell>
          <cell r="H1114" t="str">
            <v>BIAYA SEWA GUDANG NCS PER. JULI 2025</v>
          </cell>
          <cell r="I1114">
            <v>120020002</v>
          </cell>
          <cell r="J1114" t="str">
            <v>PT BCA No Rek. 029-291-7528</v>
          </cell>
          <cell r="K1114">
            <v>0</v>
          </cell>
          <cell r="L1114">
            <v>0</v>
          </cell>
          <cell r="M1114">
            <v>42180000</v>
          </cell>
        </row>
        <row r="1115">
          <cell r="A1115" t="str">
            <v>29120020002June</v>
          </cell>
          <cell r="B1115" t="str">
            <v>120020002June</v>
          </cell>
          <cell r="C1115" t="str">
            <v>0</v>
          </cell>
          <cell r="D1115" t="str">
            <v>1120020002</v>
          </cell>
          <cell r="F1115">
            <v>45833</v>
          </cell>
          <cell r="G1115">
            <v>0</v>
          </cell>
          <cell r="H1115" t="str">
            <v>PEMBAYARAN DARI NPC PENGADAAN BARANG</v>
          </cell>
          <cell r="I1115">
            <v>120020002</v>
          </cell>
          <cell r="J1115" t="str">
            <v>PT BCA No Rek. 029-291-7528</v>
          </cell>
          <cell r="K1115">
            <v>0</v>
          </cell>
          <cell r="L1115">
            <v>139812900</v>
          </cell>
          <cell r="M1115">
            <v>0</v>
          </cell>
        </row>
        <row r="1116">
          <cell r="A1116" t="str">
            <v>1410000001June</v>
          </cell>
          <cell r="B1116" t="str">
            <v>410000001June</v>
          </cell>
          <cell r="C1116" t="str">
            <v>0</v>
          </cell>
          <cell r="D1116" t="str">
            <v>1410000001</v>
          </cell>
          <cell r="F1116">
            <v>45833</v>
          </cell>
          <cell r="G1116">
            <v>0</v>
          </cell>
          <cell r="H1116" t="str">
            <v>PEMBAYARAN DARI NPC PENGADAAN BARANG</v>
          </cell>
          <cell r="I1116">
            <v>410000001</v>
          </cell>
          <cell r="J1116" t="str">
            <v>Pendapatan 1</v>
          </cell>
          <cell r="K1116">
            <v>0</v>
          </cell>
          <cell r="L1116">
            <v>0</v>
          </cell>
          <cell r="M1116">
            <v>139812900</v>
          </cell>
        </row>
        <row r="1117">
          <cell r="A1117" t="str">
            <v>11500000002June</v>
          </cell>
          <cell r="B1117" t="str">
            <v>500000002June</v>
          </cell>
          <cell r="C1117" t="str">
            <v>0</v>
          </cell>
          <cell r="D1117" t="str">
            <v>1500000002</v>
          </cell>
          <cell r="F1117">
            <v>45833</v>
          </cell>
          <cell r="G1117">
            <v>655</v>
          </cell>
          <cell r="H1117" t="str">
            <v>PENGISIAN PETTY CASH GAJ GUDANG</v>
          </cell>
          <cell r="I1117">
            <v>500000002</v>
          </cell>
          <cell r="J1117" t="str">
            <v>Biaya TKBM, SPM</v>
          </cell>
          <cell r="K1117">
            <v>0</v>
          </cell>
          <cell r="L1117">
            <v>3000000</v>
          </cell>
          <cell r="M1117">
            <v>0</v>
          </cell>
        </row>
        <row r="1118">
          <cell r="A1118" t="str">
            <v>30120020002June</v>
          </cell>
          <cell r="B1118" t="str">
            <v>120020002June</v>
          </cell>
          <cell r="C1118" t="str">
            <v>0</v>
          </cell>
          <cell r="D1118" t="str">
            <v>1120020002</v>
          </cell>
          <cell r="F1118">
            <v>45833</v>
          </cell>
          <cell r="G1118">
            <v>655</v>
          </cell>
          <cell r="H1118" t="str">
            <v>PENGISIAN PETTY CASH GAJ GUDANG</v>
          </cell>
          <cell r="I1118">
            <v>120020002</v>
          </cell>
          <cell r="J1118" t="str">
            <v>PT BCA No Rek. 029-291-7528</v>
          </cell>
          <cell r="K1118">
            <v>0</v>
          </cell>
          <cell r="L1118">
            <v>0</v>
          </cell>
          <cell r="M1118">
            <v>3000000</v>
          </cell>
        </row>
        <row r="1119">
          <cell r="A1119" t="str">
            <v>12500000002June</v>
          </cell>
          <cell r="B1119" t="str">
            <v>500000002June</v>
          </cell>
          <cell r="C1119" t="str">
            <v>0</v>
          </cell>
          <cell r="D1119" t="str">
            <v>1500000002</v>
          </cell>
          <cell r="F1119">
            <v>45833</v>
          </cell>
          <cell r="G1119">
            <v>656</v>
          </cell>
          <cell r="H1119" t="str">
            <v>BIAYA OPRASIONAL FINANCE SUPPORT SHANDY AGUS J</v>
          </cell>
          <cell r="I1119">
            <v>500000002</v>
          </cell>
          <cell r="J1119" t="str">
            <v>Biaya TKBM, SPM</v>
          </cell>
          <cell r="K1119">
            <v>0</v>
          </cell>
          <cell r="L1119">
            <v>410000</v>
          </cell>
          <cell r="M1119">
            <v>0</v>
          </cell>
        </row>
        <row r="1120">
          <cell r="A1120" t="str">
            <v>31120020002June</v>
          </cell>
          <cell r="B1120" t="str">
            <v>120020002June</v>
          </cell>
          <cell r="C1120" t="str">
            <v>0</v>
          </cell>
          <cell r="D1120" t="str">
            <v>1120020002</v>
          </cell>
          <cell r="F1120">
            <v>45833</v>
          </cell>
          <cell r="G1120">
            <v>656</v>
          </cell>
          <cell r="H1120" t="str">
            <v>BIAYA OPRASIONAL FINANCE SUPPORT SHANDY AGUS J</v>
          </cell>
          <cell r="I1120">
            <v>120020002</v>
          </cell>
          <cell r="J1120" t="str">
            <v>PT BCA No Rek. 029-291-7528</v>
          </cell>
          <cell r="K1120">
            <v>0</v>
          </cell>
          <cell r="L1120">
            <v>0</v>
          </cell>
          <cell r="M1120">
            <v>410000</v>
          </cell>
        </row>
        <row r="1121">
          <cell r="A1121" t="str">
            <v>32120020002June</v>
          </cell>
          <cell r="B1121" t="str">
            <v>120020002June</v>
          </cell>
          <cell r="C1121" t="str">
            <v>0</v>
          </cell>
          <cell r="D1121" t="str">
            <v>1120020002</v>
          </cell>
          <cell r="F1121">
            <v>45833</v>
          </cell>
          <cell r="G1121">
            <v>0</v>
          </cell>
          <cell r="H1121" t="str">
            <v>PEMBAYRAN INVOICE DARI HAIER  INV 256 (Ponti)</v>
          </cell>
          <cell r="I1121">
            <v>120020002</v>
          </cell>
          <cell r="J1121" t="str">
            <v>PT BCA No Rek. 029-291-7528</v>
          </cell>
          <cell r="K1121">
            <v>0</v>
          </cell>
          <cell r="L1121">
            <v>57804404</v>
          </cell>
          <cell r="M1121">
            <v>0</v>
          </cell>
        </row>
        <row r="1122">
          <cell r="A1122" t="str">
            <v>4130010000June</v>
          </cell>
          <cell r="B1122" t="str">
            <v>130010000June</v>
          </cell>
          <cell r="C1122" t="str">
            <v>0</v>
          </cell>
          <cell r="D1122" t="str">
            <v>1130010000</v>
          </cell>
          <cell r="F1122">
            <v>45833</v>
          </cell>
          <cell r="G1122">
            <v>0</v>
          </cell>
          <cell r="H1122" t="str">
            <v>PEMBAYRAN INVOICE DARI HAIER  INV 256 (Ponti)</v>
          </cell>
          <cell r="I1122">
            <v>130010000</v>
          </cell>
          <cell r="J1122" t="str">
            <v>Piutang Usaha</v>
          </cell>
          <cell r="K1122">
            <v>0</v>
          </cell>
          <cell r="L1122">
            <v>0</v>
          </cell>
          <cell r="M1122">
            <v>57804404</v>
          </cell>
        </row>
        <row r="1123">
          <cell r="A1123" t="str">
            <v>1150000000June</v>
          </cell>
          <cell r="B1123" t="str">
            <v>150000000June</v>
          </cell>
          <cell r="C1123" t="str">
            <v>0</v>
          </cell>
          <cell r="D1123" t="str">
            <v>1150000000</v>
          </cell>
          <cell r="F1123">
            <v>45834</v>
          </cell>
          <cell r="G1123">
            <v>657</v>
          </cell>
          <cell r="H1123" t="str">
            <v>PEMBELIAN PENGADAAN PERALATAN PARA E-SPORT NPC</v>
          </cell>
          <cell r="I1123">
            <v>150000000</v>
          </cell>
          <cell r="J1123" t="str">
            <v>Persediaan</v>
          </cell>
          <cell r="K1123">
            <v>0</v>
          </cell>
          <cell r="L1123">
            <v>122808688</v>
          </cell>
          <cell r="M1123">
            <v>0</v>
          </cell>
        </row>
        <row r="1124">
          <cell r="A1124" t="str">
            <v>33120020002June</v>
          </cell>
          <cell r="B1124" t="str">
            <v>120020002June</v>
          </cell>
          <cell r="C1124" t="str">
            <v>0</v>
          </cell>
          <cell r="D1124" t="str">
            <v>1120020002</v>
          </cell>
          <cell r="F1124">
            <v>45834</v>
          </cell>
          <cell r="G1124">
            <v>657</v>
          </cell>
          <cell r="H1124" t="str">
            <v>PEMBELIAN PENGADAAN PERALATAN PARA E-SPORT NPC</v>
          </cell>
          <cell r="I1124">
            <v>120020002</v>
          </cell>
          <cell r="J1124" t="str">
            <v>PT BCA No Rek. 029-291-7528</v>
          </cell>
          <cell r="K1124">
            <v>0</v>
          </cell>
          <cell r="L1124">
            <v>0</v>
          </cell>
          <cell r="M1124">
            <v>122808688</v>
          </cell>
        </row>
        <row r="1125">
          <cell r="A1125" t="str">
            <v>34120020002June</v>
          </cell>
          <cell r="B1125" t="str">
            <v>120020002June</v>
          </cell>
          <cell r="C1125" t="str">
            <v>0</v>
          </cell>
          <cell r="D1125" t="str">
            <v>1120020002</v>
          </cell>
          <cell r="F1125">
            <v>45834</v>
          </cell>
          <cell r="G1125">
            <v>658</v>
          </cell>
          <cell r="H1125" t="str">
            <v>MUTASI PEMBAYARAN HAIER INVOICE 256/04/25 ( PONTI )</v>
          </cell>
          <cell r="I1125">
            <v>120020002</v>
          </cell>
          <cell r="J1125" t="str">
            <v>PT BCA No Rek. 029-291-7528</v>
          </cell>
          <cell r="K1125">
            <v>0</v>
          </cell>
          <cell r="L1125">
            <v>52076036</v>
          </cell>
          <cell r="M1125">
            <v>0</v>
          </cell>
        </row>
        <row r="1126">
          <cell r="A1126" t="str">
            <v>35120020002June</v>
          </cell>
          <cell r="B1126" t="str">
            <v>120020002June</v>
          </cell>
          <cell r="C1126" t="str">
            <v>0</v>
          </cell>
          <cell r="D1126" t="str">
            <v>1120020002</v>
          </cell>
          <cell r="F1126">
            <v>45834</v>
          </cell>
          <cell r="G1126">
            <v>658</v>
          </cell>
          <cell r="H1126" t="str">
            <v>MUTASI PEMBAYARAN HAIER INVOICE 256/04/25 ( PONTI )</v>
          </cell>
          <cell r="I1126">
            <v>120020002</v>
          </cell>
          <cell r="J1126" t="str">
            <v>PT BCA No Rek. 029-291-7528</v>
          </cell>
          <cell r="K1126">
            <v>0</v>
          </cell>
          <cell r="L1126">
            <v>0</v>
          </cell>
          <cell r="M1126">
            <v>52076036</v>
          </cell>
        </row>
        <row r="1127">
          <cell r="A1127" t="str">
            <v>8210010000June</v>
          </cell>
          <cell r="B1127" t="str">
            <v>210010000June</v>
          </cell>
          <cell r="C1127" t="str">
            <v>0</v>
          </cell>
          <cell r="D1127" t="str">
            <v>1210010000</v>
          </cell>
          <cell r="F1127">
            <v>45834</v>
          </cell>
          <cell r="G1127">
            <v>659</v>
          </cell>
          <cell r="H1127" t="str">
            <v>PEMBAYARAN INVOICE CPJ NO 382, 383, 385, 386</v>
          </cell>
          <cell r="I1127">
            <v>210010000</v>
          </cell>
          <cell r="J1127" t="str">
            <v>Hutang Usaha</v>
          </cell>
          <cell r="K1127">
            <v>0</v>
          </cell>
          <cell r="L1127">
            <v>71217120</v>
          </cell>
          <cell r="M1127">
            <v>0</v>
          </cell>
        </row>
        <row r="1128">
          <cell r="A1128" t="str">
            <v>36120020002June</v>
          </cell>
          <cell r="B1128" t="str">
            <v>120020002June</v>
          </cell>
          <cell r="C1128" t="str">
            <v>0</v>
          </cell>
          <cell r="D1128" t="str">
            <v>1120020002</v>
          </cell>
          <cell r="F1128">
            <v>45834</v>
          </cell>
          <cell r="G1128">
            <v>659</v>
          </cell>
          <cell r="H1128" t="str">
            <v>PEMBAYARAN INVOICE CPJ NO 382, 383, 385, 386</v>
          </cell>
          <cell r="I1128">
            <v>120020002</v>
          </cell>
          <cell r="J1128" t="str">
            <v>PT BCA No Rek. 029-291-7528</v>
          </cell>
          <cell r="K1128">
            <v>0</v>
          </cell>
          <cell r="L1128">
            <v>0</v>
          </cell>
          <cell r="M1128">
            <v>71217120</v>
          </cell>
        </row>
        <row r="1129">
          <cell r="A1129" t="str">
            <v>13500000002June</v>
          </cell>
          <cell r="B1129" t="str">
            <v>500000002June</v>
          </cell>
          <cell r="C1129" t="str">
            <v>0</v>
          </cell>
          <cell r="D1129" t="str">
            <v>1500000002</v>
          </cell>
          <cell r="F1129">
            <v>45836</v>
          </cell>
          <cell r="G1129">
            <v>660</v>
          </cell>
          <cell r="H1129" t="str">
            <v>PENGISIAN ULANG PETTY CASH GAJ - WAREHOUSE CIKARANG</v>
          </cell>
          <cell r="I1129">
            <v>500000002</v>
          </cell>
          <cell r="J1129" t="str">
            <v>Biaya TKBM, SPM</v>
          </cell>
          <cell r="K1129">
            <v>0</v>
          </cell>
          <cell r="L1129">
            <v>3992000</v>
          </cell>
          <cell r="M1129">
            <v>0</v>
          </cell>
        </row>
        <row r="1130">
          <cell r="A1130" t="str">
            <v>37120020002June</v>
          </cell>
          <cell r="B1130" t="str">
            <v>120020002June</v>
          </cell>
          <cell r="C1130" t="str">
            <v>0</v>
          </cell>
          <cell r="D1130" t="str">
            <v>1120020002</v>
          </cell>
          <cell r="F1130">
            <v>45836</v>
          </cell>
          <cell r="G1130">
            <v>660</v>
          </cell>
          <cell r="H1130" t="str">
            <v>PENGISIAN ULANG PETTY CASH GAJ - WAREHOUSE CIKARANG</v>
          </cell>
          <cell r="I1130">
            <v>120020002</v>
          </cell>
          <cell r="J1130" t="str">
            <v>PT BCA No Rek. 029-291-7528</v>
          </cell>
          <cell r="K1130">
            <v>0</v>
          </cell>
          <cell r="L1130">
            <v>0</v>
          </cell>
          <cell r="M1130">
            <v>3992000</v>
          </cell>
        </row>
        <row r="1131">
          <cell r="A1131" t="str">
            <v>1110010001June</v>
          </cell>
          <cell r="B1131" t="str">
            <v>110010001June</v>
          </cell>
          <cell r="C1131" t="str">
            <v>0</v>
          </cell>
          <cell r="D1131" t="str">
            <v>1110010001</v>
          </cell>
          <cell r="F1131">
            <v>45836</v>
          </cell>
          <cell r="G1131">
            <v>661</v>
          </cell>
          <cell r="H1131" t="str">
            <v>PEMBAYARAN PEMBELIAN HAND PALLET+ ONGKIR</v>
          </cell>
          <cell r="I1131">
            <v>110010001</v>
          </cell>
          <cell r="J1131" t="str">
            <v>Kas Operasional 1 - IAS</v>
          </cell>
          <cell r="K1131">
            <v>0</v>
          </cell>
          <cell r="L1131">
            <v>3400000</v>
          </cell>
          <cell r="M1131">
            <v>0</v>
          </cell>
        </row>
        <row r="1132">
          <cell r="A1132" t="str">
            <v>38120020002June</v>
          </cell>
          <cell r="B1132" t="str">
            <v>120020002June</v>
          </cell>
          <cell r="C1132" t="str">
            <v>0</v>
          </cell>
          <cell r="D1132" t="str">
            <v>1120020002</v>
          </cell>
          <cell r="F1132">
            <v>45836</v>
          </cell>
          <cell r="G1132">
            <v>661</v>
          </cell>
          <cell r="H1132" t="str">
            <v>PEMBAYARAN PEMBELIAN HAND PALLET+ ONGKIR</v>
          </cell>
          <cell r="I1132">
            <v>120020002</v>
          </cell>
          <cell r="J1132" t="str">
            <v>PT BCA No Rek. 029-291-7528</v>
          </cell>
          <cell r="K1132">
            <v>0</v>
          </cell>
          <cell r="L1132">
            <v>0</v>
          </cell>
          <cell r="M1132">
            <v>3400000</v>
          </cell>
        </row>
        <row r="1133">
          <cell r="A1133" t="str">
            <v>2110010001June</v>
          </cell>
          <cell r="B1133" t="str">
            <v>110010001June</v>
          </cell>
          <cell r="C1133" t="str">
            <v>0</v>
          </cell>
          <cell r="D1133" t="str">
            <v>1110010001</v>
          </cell>
          <cell r="F1133">
            <v>45836</v>
          </cell>
          <cell r="G1133">
            <v>662</v>
          </cell>
          <cell r="H1133" t="str">
            <v>BIAYA LANGSIR X DOCK HARTONO SPM 001 ( SYAHRONI-BK 9215 TE )</v>
          </cell>
          <cell r="I1133">
            <v>110010001</v>
          </cell>
          <cell r="J1133" t="str">
            <v>Kas Operasional 1 - IAS</v>
          </cell>
          <cell r="K1133">
            <v>0</v>
          </cell>
          <cell r="L1133">
            <v>1125000</v>
          </cell>
          <cell r="M1133">
            <v>0</v>
          </cell>
        </row>
        <row r="1134">
          <cell r="A1134" t="str">
            <v>39120020002June</v>
          </cell>
          <cell r="B1134" t="str">
            <v>120020002June</v>
          </cell>
          <cell r="C1134" t="str">
            <v>0</v>
          </cell>
          <cell r="D1134" t="str">
            <v>1120020002</v>
          </cell>
          <cell r="F1134">
            <v>45836</v>
          </cell>
          <cell r="G1134">
            <v>662</v>
          </cell>
          <cell r="H1134" t="str">
            <v>BIAYA LANGSIR X DOCK HARTONO SPM 001 ( SYAHRONI-BK 9215 TE )</v>
          </cell>
          <cell r="I1134">
            <v>120020002</v>
          </cell>
          <cell r="J1134" t="str">
            <v>PT BCA No Rek. 029-291-7528</v>
          </cell>
          <cell r="K1134">
            <v>0</v>
          </cell>
          <cell r="L1134">
            <v>0</v>
          </cell>
          <cell r="M1134">
            <v>1125000</v>
          </cell>
        </row>
        <row r="1135">
          <cell r="A1135" t="str">
            <v>3110010001June</v>
          </cell>
          <cell r="B1135" t="str">
            <v>110010001June</v>
          </cell>
          <cell r="C1135" t="str">
            <v>0</v>
          </cell>
          <cell r="D1135" t="str">
            <v>1110010001</v>
          </cell>
          <cell r="F1135">
            <v>45836</v>
          </cell>
          <cell r="G1135">
            <v>663</v>
          </cell>
          <cell r="H1135" t="str">
            <v>BIAYA LANGSIR X DOCK HARTONO SPM 002 ( ENDANG-B 9160 JV )</v>
          </cell>
          <cell r="I1135">
            <v>110010001</v>
          </cell>
          <cell r="J1135" t="str">
            <v>Kas Operasional 1 - IAS</v>
          </cell>
          <cell r="K1135">
            <v>0</v>
          </cell>
          <cell r="L1135">
            <v>1125000</v>
          </cell>
          <cell r="M1135">
            <v>0</v>
          </cell>
        </row>
        <row r="1136">
          <cell r="A1136" t="str">
            <v>40120020002June</v>
          </cell>
          <cell r="B1136" t="str">
            <v>120020002June</v>
          </cell>
          <cell r="C1136" t="str">
            <v>0</v>
          </cell>
          <cell r="D1136" t="str">
            <v>1120020002</v>
          </cell>
          <cell r="F1136">
            <v>45836</v>
          </cell>
          <cell r="G1136">
            <v>663</v>
          </cell>
          <cell r="H1136" t="str">
            <v>BIAYA LANGSIR X DOCK HARTONO SPM 002 ( ENDANG-B 9160 JV )</v>
          </cell>
          <cell r="I1136">
            <v>120020002</v>
          </cell>
          <cell r="J1136" t="str">
            <v>PT BCA No Rek. 029-291-7528</v>
          </cell>
          <cell r="K1136">
            <v>0</v>
          </cell>
          <cell r="L1136">
            <v>0</v>
          </cell>
          <cell r="M1136">
            <v>1125000</v>
          </cell>
        </row>
        <row r="1137">
          <cell r="A1137" t="str">
            <v>4110010001June</v>
          </cell>
          <cell r="B1137" t="str">
            <v>110010001June</v>
          </cell>
          <cell r="C1137" t="str">
            <v>0</v>
          </cell>
          <cell r="D1137" t="str">
            <v>1110010001</v>
          </cell>
          <cell r="F1137">
            <v>45836</v>
          </cell>
          <cell r="G1137">
            <v>664</v>
          </cell>
          <cell r="H1137" t="str">
            <v>BIAYA LANGSIR X DOCK HARTONO SPM 003 ( MUKTAR-S 8869 UE )</v>
          </cell>
          <cell r="I1137">
            <v>110010001</v>
          </cell>
          <cell r="J1137" t="str">
            <v>Kas Operasional 1 - IAS</v>
          </cell>
          <cell r="K1137">
            <v>0</v>
          </cell>
          <cell r="L1137">
            <v>1125000</v>
          </cell>
          <cell r="M1137">
            <v>0</v>
          </cell>
        </row>
        <row r="1138">
          <cell r="A1138" t="str">
            <v>41120020002June</v>
          </cell>
          <cell r="B1138" t="str">
            <v>120020002June</v>
          </cell>
          <cell r="C1138" t="str">
            <v>0</v>
          </cell>
          <cell r="D1138" t="str">
            <v>1120020002</v>
          </cell>
          <cell r="F1138">
            <v>45836</v>
          </cell>
          <cell r="G1138">
            <v>664</v>
          </cell>
          <cell r="H1138" t="str">
            <v>BIAYA LANGSIR X DOCK HARTONO SPM 003 ( MUKTAR-S 8869 UE )</v>
          </cell>
          <cell r="I1138">
            <v>120020002</v>
          </cell>
          <cell r="J1138" t="str">
            <v>PT BCA No Rek. 029-291-7528</v>
          </cell>
          <cell r="K1138">
            <v>0</v>
          </cell>
          <cell r="L1138">
            <v>0</v>
          </cell>
          <cell r="M1138">
            <v>1125000</v>
          </cell>
        </row>
        <row r="1139">
          <cell r="A1139" t="str">
            <v>5110010001June</v>
          </cell>
          <cell r="B1139" t="str">
            <v>110010001June</v>
          </cell>
          <cell r="C1139" t="str">
            <v>0</v>
          </cell>
          <cell r="D1139" t="str">
            <v>1110010001</v>
          </cell>
          <cell r="F1139">
            <v>45836</v>
          </cell>
          <cell r="G1139">
            <v>665</v>
          </cell>
          <cell r="H1139" t="str">
            <v>BIAYA LANGSIR X DOCK HARTONO SPM 004 ( HERMAN-BE 8297 NG )</v>
          </cell>
          <cell r="I1139">
            <v>110010001</v>
          </cell>
          <cell r="J1139" t="str">
            <v>Kas Operasional 1 - IAS</v>
          </cell>
          <cell r="K1139">
            <v>0</v>
          </cell>
          <cell r="L1139">
            <v>1125000</v>
          </cell>
          <cell r="M1139">
            <v>0</v>
          </cell>
        </row>
        <row r="1140">
          <cell r="A1140" t="str">
            <v>42120020002June</v>
          </cell>
          <cell r="B1140" t="str">
            <v>120020002June</v>
          </cell>
          <cell r="C1140" t="str">
            <v>0</v>
          </cell>
          <cell r="D1140" t="str">
            <v>1120020002</v>
          </cell>
          <cell r="F1140">
            <v>45836</v>
          </cell>
          <cell r="G1140">
            <v>665</v>
          </cell>
          <cell r="H1140" t="str">
            <v>BIAYA LANGSIR X DOCK HARTONO SPM 004 ( HERMAN-BE 8297 NG )</v>
          </cell>
          <cell r="I1140">
            <v>120020002</v>
          </cell>
          <cell r="J1140" t="str">
            <v>PT BCA No Rek. 029-291-7528</v>
          </cell>
          <cell r="K1140">
            <v>0</v>
          </cell>
          <cell r="L1140">
            <v>0</v>
          </cell>
          <cell r="M1140">
            <v>1125000</v>
          </cell>
        </row>
        <row r="1141">
          <cell r="A1141" t="str">
            <v>1500000004June</v>
          </cell>
          <cell r="B1141" t="str">
            <v>500000004June</v>
          </cell>
          <cell r="C1141" t="str">
            <v>0</v>
          </cell>
          <cell r="D1141" t="str">
            <v>1500000004</v>
          </cell>
          <cell r="F1141">
            <v>45836</v>
          </cell>
          <cell r="G1141">
            <v>666</v>
          </cell>
          <cell r="H1141" t="str">
            <v>BIAYA GAJI KARYAWAN GAJ PER JUNI 2025 DAN SAVING THR</v>
          </cell>
          <cell r="I1141">
            <v>500000004</v>
          </cell>
          <cell r="J1141" t="str">
            <v>Biaya Gaji, Bonus, THR</v>
          </cell>
          <cell r="K1141">
            <v>0</v>
          </cell>
          <cell r="L1141">
            <v>46557536</v>
          </cell>
          <cell r="M1141">
            <v>0</v>
          </cell>
        </row>
        <row r="1142">
          <cell r="A1142" t="str">
            <v>43120020002June</v>
          </cell>
          <cell r="B1142" t="str">
            <v>120020002June</v>
          </cell>
          <cell r="C1142" t="str">
            <v>0</v>
          </cell>
          <cell r="D1142" t="str">
            <v>1120020002</v>
          </cell>
          <cell r="F1142">
            <v>45836</v>
          </cell>
          <cell r="G1142">
            <v>666</v>
          </cell>
          <cell r="H1142" t="str">
            <v>BIAYA GAJI KARYAWAN GAJ PER JUNI 2025 DAN SAVING THR</v>
          </cell>
          <cell r="I1142">
            <v>120020002</v>
          </cell>
          <cell r="J1142" t="str">
            <v>PT BCA No Rek. 029-291-7528</v>
          </cell>
          <cell r="K1142">
            <v>0</v>
          </cell>
          <cell r="L1142">
            <v>0</v>
          </cell>
          <cell r="M1142">
            <v>46557536</v>
          </cell>
        </row>
        <row r="1143">
          <cell r="A1143" t="str">
            <v>6110010001June</v>
          </cell>
          <cell r="B1143" t="str">
            <v>110010001June</v>
          </cell>
          <cell r="C1143" t="str">
            <v>0</v>
          </cell>
          <cell r="D1143" t="str">
            <v>1110010001</v>
          </cell>
          <cell r="F1143">
            <v>45837</v>
          </cell>
          <cell r="G1143">
            <v>667</v>
          </cell>
          <cell r="H1143" t="str">
            <v>BIAYA LANGSIR X DOCK HARTONO SPM 006 ( SYAHRONI-BK 9215 TE ) RIT 2</v>
          </cell>
          <cell r="I1143">
            <v>110010001</v>
          </cell>
          <cell r="J1143" t="str">
            <v>Kas Operasional 1 - IAS</v>
          </cell>
          <cell r="K1143">
            <v>0</v>
          </cell>
          <cell r="L1143">
            <v>1125000</v>
          </cell>
          <cell r="M1143">
            <v>0</v>
          </cell>
        </row>
        <row r="1144">
          <cell r="A1144" t="str">
            <v>44120020002June</v>
          </cell>
          <cell r="B1144" t="str">
            <v>120020002June</v>
          </cell>
          <cell r="C1144" t="str">
            <v>0</v>
          </cell>
          <cell r="D1144" t="str">
            <v>1120020002</v>
          </cell>
          <cell r="F1144">
            <v>45837</v>
          </cell>
          <cell r="G1144">
            <v>667</v>
          </cell>
          <cell r="H1144" t="str">
            <v>BIAYA LANGSIR X DOCK HARTONO SPM 006 ( SYAHRONI-BK 9215 TE ) RIT 2</v>
          </cell>
          <cell r="I1144">
            <v>120020002</v>
          </cell>
          <cell r="J1144" t="str">
            <v>PT BCA No Rek. 029-291-7528</v>
          </cell>
          <cell r="K1144">
            <v>0</v>
          </cell>
          <cell r="L1144">
            <v>0</v>
          </cell>
          <cell r="M1144">
            <v>1125000</v>
          </cell>
        </row>
        <row r="1145">
          <cell r="A1145" t="str">
            <v>7110010001June</v>
          </cell>
          <cell r="B1145" t="str">
            <v>110010001June</v>
          </cell>
          <cell r="C1145" t="str">
            <v>0</v>
          </cell>
          <cell r="D1145" t="str">
            <v>1110010001</v>
          </cell>
          <cell r="F1145">
            <v>45837</v>
          </cell>
          <cell r="G1145">
            <v>668</v>
          </cell>
          <cell r="H1145" t="str">
            <v>BIAYA LANGSIR X DOCK HARTONO SPM 007 ( MUKTAR-S 8869 UE ) RIT 2</v>
          </cell>
          <cell r="I1145">
            <v>110010001</v>
          </cell>
          <cell r="J1145" t="str">
            <v>Kas Operasional 1 - IAS</v>
          </cell>
          <cell r="K1145">
            <v>0</v>
          </cell>
          <cell r="L1145">
            <v>1125000</v>
          </cell>
          <cell r="M1145">
            <v>0</v>
          </cell>
        </row>
        <row r="1146">
          <cell r="A1146" t="str">
            <v>45120020002June</v>
          </cell>
          <cell r="B1146" t="str">
            <v>120020002June</v>
          </cell>
          <cell r="C1146" t="str">
            <v>0</v>
          </cell>
          <cell r="D1146" t="str">
            <v>1120020002</v>
          </cell>
          <cell r="F1146">
            <v>45837</v>
          </cell>
          <cell r="G1146">
            <v>668</v>
          </cell>
          <cell r="H1146" t="str">
            <v>BIAYA LANGSIR X DOCK HARTONO SPM 007 ( MUKTAR-S 8869 UE ) RIT 2</v>
          </cell>
          <cell r="I1146">
            <v>120020002</v>
          </cell>
          <cell r="J1146" t="str">
            <v>PT BCA No Rek. 029-291-7528</v>
          </cell>
          <cell r="K1146">
            <v>0</v>
          </cell>
          <cell r="L1146">
            <v>0</v>
          </cell>
          <cell r="M1146">
            <v>1125000</v>
          </cell>
        </row>
        <row r="1147">
          <cell r="A1147" t="str">
            <v>8110010001June</v>
          </cell>
          <cell r="B1147" t="str">
            <v>110010001June</v>
          </cell>
          <cell r="C1147" t="str">
            <v>0</v>
          </cell>
          <cell r="D1147" t="str">
            <v>1110010001</v>
          </cell>
          <cell r="F1147">
            <v>45837</v>
          </cell>
          <cell r="G1147">
            <v>669</v>
          </cell>
          <cell r="H1147" t="str">
            <v>BIAYA LANGSIR X DOCK HARTONO SPM 008 ( HERMAN-BE 8297 NG ) RIT 2</v>
          </cell>
          <cell r="I1147">
            <v>110010001</v>
          </cell>
          <cell r="J1147" t="str">
            <v>Kas Operasional 1 - IAS</v>
          </cell>
          <cell r="K1147">
            <v>0</v>
          </cell>
          <cell r="L1147">
            <v>1125000</v>
          </cell>
          <cell r="M1147">
            <v>0</v>
          </cell>
        </row>
        <row r="1148">
          <cell r="A1148" t="str">
            <v>46120020002June</v>
          </cell>
          <cell r="B1148" t="str">
            <v>120020002June</v>
          </cell>
          <cell r="C1148" t="str">
            <v>0</v>
          </cell>
          <cell r="D1148" t="str">
            <v>1120020002</v>
          </cell>
          <cell r="F1148">
            <v>45837</v>
          </cell>
          <cell r="G1148">
            <v>669</v>
          </cell>
          <cell r="H1148" t="str">
            <v>BIAYA LANGSIR X DOCK HARTONO SPM 008 ( HERMAN-BE 8297 NG ) RIT 2</v>
          </cell>
          <cell r="I1148">
            <v>120020002</v>
          </cell>
          <cell r="J1148" t="str">
            <v>PT BCA No Rek. 029-291-7528</v>
          </cell>
          <cell r="K1148">
            <v>0</v>
          </cell>
          <cell r="L1148">
            <v>0</v>
          </cell>
          <cell r="M1148">
            <v>1125000</v>
          </cell>
        </row>
        <row r="1149">
          <cell r="A1149" t="str">
            <v>9110010001June</v>
          </cell>
          <cell r="B1149" t="str">
            <v>110010001June</v>
          </cell>
          <cell r="C1149" t="str">
            <v>0</v>
          </cell>
          <cell r="D1149" t="str">
            <v>1110010001</v>
          </cell>
          <cell r="F1149">
            <v>45837</v>
          </cell>
          <cell r="G1149">
            <v>670</v>
          </cell>
          <cell r="H1149" t="str">
            <v>BIAYA LANGSIR X DOCK HARTONO SPM 005 ( AGUS-BG 8230 OI )</v>
          </cell>
          <cell r="I1149">
            <v>110010001</v>
          </cell>
          <cell r="J1149" t="str">
            <v>Kas Operasional 1 - IAS</v>
          </cell>
          <cell r="K1149">
            <v>0</v>
          </cell>
          <cell r="L1149">
            <v>400000</v>
          </cell>
          <cell r="M1149">
            <v>0</v>
          </cell>
        </row>
        <row r="1150">
          <cell r="A1150" t="str">
            <v>47120020002June</v>
          </cell>
          <cell r="B1150" t="str">
            <v>120020002June</v>
          </cell>
          <cell r="C1150" t="str">
            <v>0</v>
          </cell>
          <cell r="D1150" t="str">
            <v>1120020002</v>
          </cell>
          <cell r="F1150">
            <v>45837</v>
          </cell>
          <cell r="G1150">
            <v>670</v>
          </cell>
          <cell r="H1150" t="str">
            <v>BIAYA LANGSIR X DOCK HARTONO SPM 005 ( AGUS-BG 8230 OI )</v>
          </cell>
          <cell r="I1150">
            <v>120020002</v>
          </cell>
          <cell r="J1150" t="str">
            <v>PT BCA No Rek. 029-291-7528</v>
          </cell>
          <cell r="K1150">
            <v>0</v>
          </cell>
          <cell r="L1150">
            <v>0</v>
          </cell>
          <cell r="M1150">
            <v>400000</v>
          </cell>
        </row>
        <row r="1151">
          <cell r="A1151" t="str">
            <v>10110010001June</v>
          </cell>
          <cell r="B1151" t="str">
            <v>110010001June</v>
          </cell>
          <cell r="C1151" t="str">
            <v>0</v>
          </cell>
          <cell r="D1151" t="str">
            <v>1110010001</v>
          </cell>
          <cell r="F1151">
            <v>45837</v>
          </cell>
          <cell r="G1151">
            <v>671</v>
          </cell>
          <cell r="H1151" t="str">
            <v>BIAYA LANGSIR X DOCK HARTONO SPM 009 ( ENDANG-B 9160 JV ) RIT 2</v>
          </cell>
          <cell r="I1151">
            <v>110010001</v>
          </cell>
          <cell r="J1151" t="str">
            <v>Kas Operasional 1 - IAS</v>
          </cell>
          <cell r="K1151">
            <v>0</v>
          </cell>
          <cell r="L1151">
            <v>1125000</v>
          </cell>
          <cell r="M1151">
            <v>0</v>
          </cell>
        </row>
        <row r="1152">
          <cell r="A1152" t="str">
            <v>48120020002June</v>
          </cell>
          <cell r="B1152" t="str">
            <v>120020002June</v>
          </cell>
          <cell r="C1152" t="str">
            <v>0</v>
          </cell>
          <cell r="D1152" t="str">
            <v>1120020002</v>
          </cell>
          <cell r="F1152">
            <v>45837</v>
          </cell>
          <cell r="G1152">
            <v>671</v>
          </cell>
          <cell r="H1152" t="str">
            <v>BIAYA LANGSIR X DOCK HARTONO SPM 009 ( ENDANG-B 9160 JV ) RIT 2</v>
          </cell>
          <cell r="I1152">
            <v>120020002</v>
          </cell>
          <cell r="J1152" t="str">
            <v>PT BCA No Rek. 029-291-7528</v>
          </cell>
          <cell r="K1152">
            <v>0</v>
          </cell>
          <cell r="L1152">
            <v>0</v>
          </cell>
          <cell r="M1152">
            <v>1125000</v>
          </cell>
        </row>
        <row r="1153">
          <cell r="A1153" t="str">
            <v>11110010001June</v>
          </cell>
          <cell r="B1153" t="str">
            <v>110010001June</v>
          </cell>
          <cell r="C1153" t="str">
            <v>0</v>
          </cell>
          <cell r="D1153" t="str">
            <v>1110010001</v>
          </cell>
          <cell r="F1153">
            <v>45837</v>
          </cell>
          <cell r="G1153">
            <v>672</v>
          </cell>
          <cell r="H1153" t="str">
            <v>BIAYA LANGSIR X DOCK HARTONO SPM 010 ( ANWAR-B 9915 FQA )</v>
          </cell>
          <cell r="I1153">
            <v>110010001</v>
          </cell>
          <cell r="J1153" t="str">
            <v>Kas Operasional 1 - IAS</v>
          </cell>
          <cell r="K1153">
            <v>0</v>
          </cell>
          <cell r="L1153">
            <v>1125000</v>
          </cell>
          <cell r="M1153">
            <v>0</v>
          </cell>
        </row>
        <row r="1154">
          <cell r="A1154" t="str">
            <v>49120020002June</v>
          </cell>
          <cell r="B1154" t="str">
            <v>120020002June</v>
          </cell>
          <cell r="C1154" t="str">
            <v>0</v>
          </cell>
          <cell r="D1154" t="str">
            <v>1120020002</v>
          </cell>
          <cell r="F1154">
            <v>45837</v>
          </cell>
          <cell r="G1154">
            <v>672</v>
          </cell>
          <cell r="H1154" t="str">
            <v>BIAYA LANGSIR X DOCK HARTONO SPM 010 ( ANWAR-B 9915 FQA )</v>
          </cell>
          <cell r="I1154">
            <v>120020002</v>
          </cell>
          <cell r="J1154" t="str">
            <v>PT BCA No Rek. 029-291-7528</v>
          </cell>
          <cell r="K1154">
            <v>0</v>
          </cell>
          <cell r="L1154">
            <v>0</v>
          </cell>
          <cell r="M1154">
            <v>1125000</v>
          </cell>
        </row>
        <row r="1155">
          <cell r="A1155" t="str">
            <v>12110010001June</v>
          </cell>
          <cell r="B1155" t="str">
            <v>110010001June</v>
          </cell>
          <cell r="C1155" t="str">
            <v>0</v>
          </cell>
          <cell r="D1155" t="str">
            <v>1110010001</v>
          </cell>
          <cell r="F1155">
            <v>45837</v>
          </cell>
          <cell r="G1155">
            <v>673</v>
          </cell>
          <cell r="H1155" t="str">
            <v>BIAYA LANGSIR X DOCK HARTONO SPM 011 ( SOPIYAN-S 9836 UE )</v>
          </cell>
          <cell r="I1155">
            <v>110010001</v>
          </cell>
          <cell r="J1155" t="str">
            <v>Kas Operasional 1 - IAS</v>
          </cell>
          <cell r="K1155">
            <v>0</v>
          </cell>
          <cell r="L1155">
            <v>1125000</v>
          </cell>
          <cell r="M1155">
            <v>0</v>
          </cell>
        </row>
        <row r="1156">
          <cell r="A1156" t="str">
            <v>50120020002June</v>
          </cell>
          <cell r="B1156" t="str">
            <v>120020002June</v>
          </cell>
          <cell r="C1156" t="str">
            <v>0</v>
          </cell>
          <cell r="D1156" t="str">
            <v>1120020002</v>
          </cell>
          <cell r="F1156">
            <v>45837</v>
          </cell>
          <cell r="G1156">
            <v>673</v>
          </cell>
          <cell r="H1156" t="str">
            <v>BIAYA LANGSIR X DOCK HARTONO SPM 011 ( SOPIYAN-S 9836 UE )</v>
          </cell>
          <cell r="I1156">
            <v>120020002</v>
          </cell>
          <cell r="J1156" t="str">
            <v>PT BCA No Rek. 029-291-7528</v>
          </cell>
          <cell r="K1156">
            <v>0</v>
          </cell>
          <cell r="L1156">
            <v>0</v>
          </cell>
          <cell r="M1156">
            <v>1125000</v>
          </cell>
        </row>
        <row r="1157">
          <cell r="A1157" t="str">
            <v>13110010001June</v>
          </cell>
          <cell r="B1157" t="str">
            <v>110010001June</v>
          </cell>
          <cell r="C1157" t="str">
            <v>0</v>
          </cell>
          <cell r="D1157" t="str">
            <v>1110010001</v>
          </cell>
          <cell r="F1157">
            <v>45837</v>
          </cell>
          <cell r="G1157">
            <v>674</v>
          </cell>
          <cell r="H1157" t="str">
            <v>BIAYA LANGSIR X DOCK HARTONO SPM 012 ( SYAHRONI-BK 9215 TE ) RIT 3</v>
          </cell>
          <cell r="I1157">
            <v>110010001</v>
          </cell>
          <cell r="J1157" t="str">
            <v>Kas Operasional 1 - IAS</v>
          </cell>
          <cell r="K1157">
            <v>0</v>
          </cell>
          <cell r="L1157">
            <v>1125000</v>
          </cell>
          <cell r="M1157">
            <v>0</v>
          </cell>
        </row>
        <row r="1158">
          <cell r="A1158" t="str">
            <v>51120020002June</v>
          </cell>
          <cell r="B1158" t="str">
            <v>120020002June</v>
          </cell>
          <cell r="C1158" t="str">
            <v>0</v>
          </cell>
          <cell r="D1158" t="str">
            <v>1120020002</v>
          </cell>
          <cell r="F1158">
            <v>45837</v>
          </cell>
          <cell r="G1158">
            <v>674</v>
          </cell>
          <cell r="H1158" t="str">
            <v>BIAYA LANGSIR X DOCK HARTONO SPM 012 ( SYAHRONI-BK 9215 TE ) RIT 3</v>
          </cell>
          <cell r="I1158">
            <v>120020002</v>
          </cell>
          <cell r="J1158" t="str">
            <v>PT BCA No Rek. 029-291-7528</v>
          </cell>
          <cell r="K1158">
            <v>0</v>
          </cell>
          <cell r="L1158">
            <v>0</v>
          </cell>
          <cell r="M1158">
            <v>1125000</v>
          </cell>
        </row>
        <row r="1159">
          <cell r="A1159" t="str">
            <v>14110010001June</v>
          </cell>
          <cell r="B1159" t="str">
            <v>110010001June</v>
          </cell>
          <cell r="C1159" t="str">
            <v>0</v>
          </cell>
          <cell r="D1159" t="str">
            <v>1110010001</v>
          </cell>
          <cell r="F1159">
            <v>45837</v>
          </cell>
          <cell r="G1159">
            <v>675</v>
          </cell>
          <cell r="H1159" t="str">
            <v>BIAYA LANGSIR X DOCK HARTONO SPM 013 ( MUKTAR-S 8869 UE ) RIT 3</v>
          </cell>
          <cell r="I1159">
            <v>110010001</v>
          </cell>
          <cell r="J1159" t="str">
            <v>Kas Operasional 1 - IAS</v>
          </cell>
          <cell r="K1159">
            <v>0</v>
          </cell>
          <cell r="L1159">
            <v>1125000</v>
          </cell>
          <cell r="M1159">
            <v>0</v>
          </cell>
        </row>
        <row r="1160">
          <cell r="A1160" t="str">
            <v>52120020002June</v>
          </cell>
          <cell r="B1160" t="str">
            <v>120020002June</v>
          </cell>
          <cell r="C1160" t="str">
            <v>0</v>
          </cell>
          <cell r="D1160" t="str">
            <v>1120020002</v>
          </cell>
          <cell r="F1160">
            <v>45837</v>
          </cell>
          <cell r="G1160">
            <v>675</v>
          </cell>
          <cell r="H1160" t="str">
            <v>BIAYA LANGSIR X DOCK HARTONO SPM 013 ( MUKTAR-S 8869 UE ) RIT 3</v>
          </cell>
          <cell r="I1160">
            <v>120020002</v>
          </cell>
          <cell r="J1160" t="str">
            <v>PT BCA No Rek. 029-291-7528</v>
          </cell>
          <cell r="K1160">
            <v>0</v>
          </cell>
          <cell r="L1160">
            <v>0</v>
          </cell>
          <cell r="M1160">
            <v>1125000</v>
          </cell>
        </row>
        <row r="1161">
          <cell r="A1161" t="str">
            <v>15110010001June</v>
          </cell>
          <cell r="B1161" t="str">
            <v>110010001June</v>
          </cell>
          <cell r="C1161" t="str">
            <v>0</v>
          </cell>
          <cell r="D1161" t="str">
            <v>1110010001</v>
          </cell>
          <cell r="F1161">
            <v>45837</v>
          </cell>
          <cell r="G1161">
            <v>676</v>
          </cell>
          <cell r="H1161" t="str">
            <v>BIAYA LANGSIR X DOCK HARTONO SPM 014 ( ENDANG-B 9160 JV ) RIT 3</v>
          </cell>
          <cell r="I1161">
            <v>110010001</v>
          </cell>
          <cell r="J1161" t="str">
            <v>Kas Operasional 1 - IAS</v>
          </cell>
          <cell r="K1161">
            <v>0</v>
          </cell>
          <cell r="L1161">
            <v>1125000</v>
          </cell>
          <cell r="M1161">
            <v>0</v>
          </cell>
        </row>
        <row r="1162">
          <cell r="A1162" t="str">
            <v>53120020002June</v>
          </cell>
          <cell r="B1162" t="str">
            <v>120020002June</v>
          </cell>
          <cell r="C1162" t="str">
            <v>0</v>
          </cell>
          <cell r="D1162" t="str">
            <v>1120020002</v>
          </cell>
          <cell r="F1162">
            <v>45837</v>
          </cell>
          <cell r="G1162">
            <v>676</v>
          </cell>
          <cell r="H1162" t="str">
            <v>BIAYA LANGSIR X DOCK HARTONO SPM 014 ( ENDANG-B 9160 JV ) RIT 3</v>
          </cell>
          <cell r="I1162">
            <v>120020002</v>
          </cell>
          <cell r="J1162" t="str">
            <v>PT BCA No Rek. 029-291-7528</v>
          </cell>
          <cell r="K1162">
            <v>0</v>
          </cell>
          <cell r="L1162">
            <v>0</v>
          </cell>
          <cell r="M1162">
            <v>1125000</v>
          </cell>
        </row>
        <row r="1163">
          <cell r="A1163" t="str">
            <v>16110010001June</v>
          </cell>
          <cell r="B1163" t="str">
            <v>110010001June</v>
          </cell>
          <cell r="C1163" t="str">
            <v>0</v>
          </cell>
          <cell r="D1163" t="str">
            <v>1110010001</v>
          </cell>
          <cell r="F1163">
            <v>45837</v>
          </cell>
          <cell r="G1163">
            <v>677</v>
          </cell>
          <cell r="H1163" t="str">
            <v>BIAYA LANGSIR X DOCK HARTONO SPM 015 ( ANWAR-B 9915 FQA ) RIT 2</v>
          </cell>
          <cell r="I1163">
            <v>110010001</v>
          </cell>
          <cell r="J1163" t="str">
            <v>Kas Operasional 1 - IAS</v>
          </cell>
          <cell r="K1163">
            <v>0</v>
          </cell>
          <cell r="L1163">
            <v>1125000</v>
          </cell>
          <cell r="M1163">
            <v>0</v>
          </cell>
        </row>
        <row r="1164">
          <cell r="A1164" t="str">
            <v>54120020002June</v>
          </cell>
          <cell r="B1164" t="str">
            <v>120020002June</v>
          </cell>
          <cell r="C1164" t="str">
            <v>0</v>
          </cell>
          <cell r="D1164" t="str">
            <v>1120020002</v>
          </cell>
          <cell r="F1164">
            <v>45837</v>
          </cell>
          <cell r="G1164">
            <v>677</v>
          </cell>
          <cell r="H1164" t="str">
            <v>BIAYA LANGSIR X DOCK HARTONO SPM 015 ( ANWAR-B 9915 FQA ) RIT 2</v>
          </cell>
          <cell r="I1164">
            <v>120020002</v>
          </cell>
          <cell r="J1164" t="str">
            <v>PT BCA No Rek. 029-291-7528</v>
          </cell>
          <cell r="K1164">
            <v>0</v>
          </cell>
          <cell r="L1164">
            <v>0</v>
          </cell>
          <cell r="M1164">
            <v>1125000</v>
          </cell>
        </row>
        <row r="1165">
          <cell r="A1165" t="str">
            <v>17110010001June</v>
          </cell>
          <cell r="B1165" t="str">
            <v>110010001June</v>
          </cell>
          <cell r="C1165" t="str">
            <v>0</v>
          </cell>
          <cell r="D1165" t="str">
            <v>1110010001</v>
          </cell>
          <cell r="F1165">
            <v>45837</v>
          </cell>
          <cell r="G1165">
            <v>678</v>
          </cell>
          <cell r="H1165" t="str">
            <v>BIAYA LANGSIR X DOCK HARTONO SPM 016 ( SYAHRONI-BK 9215 TE ) RIT 4</v>
          </cell>
          <cell r="I1165">
            <v>110010001</v>
          </cell>
          <cell r="J1165" t="str">
            <v>Kas Operasional 1 - IAS</v>
          </cell>
          <cell r="K1165">
            <v>0</v>
          </cell>
          <cell r="L1165">
            <v>1125000</v>
          </cell>
          <cell r="M1165">
            <v>0</v>
          </cell>
        </row>
        <row r="1166">
          <cell r="A1166" t="str">
            <v>55120020002June</v>
          </cell>
          <cell r="B1166" t="str">
            <v>120020002June</v>
          </cell>
          <cell r="C1166" t="str">
            <v>0</v>
          </cell>
          <cell r="D1166" t="str">
            <v>1120020002</v>
          </cell>
          <cell r="F1166">
            <v>45837</v>
          </cell>
          <cell r="G1166">
            <v>678</v>
          </cell>
          <cell r="H1166" t="str">
            <v>BIAYA LANGSIR X DOCK HARTONO SPM 016 ( SYAHRONI-BK 9215 TE ) RIT 4</v>
          </cell>
          <cell r="I1166">
            <v>120020002</v>
          </cell>
          <cell r="J1166" t="str">
            <v>PT BCA No Rek. 029-291-7528</v>
          </cell>
          <cell r="K1166">
            <v>0</v>
          </cell>
          <cell r="L1166">
            <v>0</v>
          </cell>
          <cell r="M1166">
            <v>1125000</v>
          </cell>
        </row>
        <row r="1167">
          <cell r="A1167" t="str">
            <v>18110010001June</v>
          </cell>
          <cell r="B1167" t="str">
            <v>110010001June</v>
          </cell>
          <cell r="C1167" t="str">
            <v>0</v>
          </cell>
          <cell r="D1167" t="str">
            <v>1110010001</v>
          </cell>
          <cell r="F1167">
            <v>45837</v>
          </cell>
          <cell r="G1167">
            <v>679</v>
          </cell>
          <cell r="H1167" t="str">
            <v>BIAYA LANGSIR X DOCK HARTONO SPM 017 ( SOPIYAN-B 9836 UE ) RIT 2</v>
          </cell>
          <cell r="I1167">
            <v>110010001</v>
          </cell>
          <cell r="J1167" t="str">
            <v>Kas Operasional 1 - IAS</v>
          </cell>
          <cell r="K1167">
            <v>0</v>
          </cell>
          <cell r="L1167">
            <v>1125000</v>
          </cell>
          <cell r="M1167">
            <v>0</v>
          </cell>
        </row>
        <row r="1168">
          <cell r="A1168" t="str">
            <v>56120020002June</v>
          </cell>
          <cell r="B1168" t="str">
            <v>120020002June</v>
          </cell>
          <cell r="C1168" t="str">
            <v>0</v>
          </cell>
          <cell r="D1168" t="str">
            <v>1120020002</v>
          </cell>
          <cell r="F1168">
            <v>45837</v>
          </cell>
          <cell r="G1168">
            <v>679</v>
          </cell>
          <cell r="H1168" t="str">
            <v>BIAYA LANGSIR X DOCK HARTONO SPM 017 ( SOPIYAN-B 9836 UE ) RIT 2</v>
          </cell>
          <cell r="I1168">
            <v>120020002</v>
          </cell>
          <cell r="J1168" t="str">
            <v>PT BCA No Rek. 029-291-7528</v>
          </cell>
          <cell r="K1168">
            <v>0</v>
          </cell>
          <cell r="L1168">
            <v>0</v>
          </cell>
          <cell r="M1168">
            <v>1125000</v>
          </cell>
        </row>
        <row r="1169">
          <cell r="A1169" t="str">
            <v>1600000015June</v>
          </cell>
          <cell r="B1169" t="str">
            <v>600000015June</v>
          </cell>
          <cell r="C1169" t="str">
            <v>0</v>
          </cell>
          <cell r="D1169" t="str">
            <v>1600000015</v>
          </cell>
          <cell r="F1169">
            <v>45837</v>
          </cell>
          <cell r="G1169">
            <v>680</v>
          </cell>
          <cell r="H1169" t="str">
            <v>BIAYA PEMASANGAN CCTV GUDANG NCS</v>
          </cell>
          <cell r="I1169">
            <v>600000015</v>
          </cell>
          <cell r="J1169" t="str">
            <v>Biaya Jasa Profesional, Konsultan Teknis &amp; Notaris</v>
          </cell>
          <cell r="K1169">
            <v>0</v>
          </cell>
          <cell r="L1169">
            <v>5000000</v>
          </cell>
          <cell r="M1169">
            <v>0</v>
          </cell>
        </row>
        <row r="1170">
          <cell r="A1170" t="str">
            <v>57120020002June</v>
          </cell>
          <cell r="B1170" t="str">
            <v>120020002June</v>
          </cell>
          <cell r="C1170" t="str">
            <v>0</v>
          </cell>
          <cell r="D1170" t="str">
            <v>1120020002</v>
          </cell>
          <cell r="F1170">
            <v>45837</v>
          </cell>
          <cell r="G1170">
            <v>680</v>
          </cell>
          <cell r="H1170" t="str">
            <v>BIAYA PEMASANGAN CCTV GUDANG NCS</v>
          </cell>
          <cell r="I1170">
            <v>120020002</v>
          </cell>
          <cell r="J1170" t="str">
            <v>PT BCA No Rek. 029-291-7528</v>
          </cell>
          <cell r="K1170">
            <v>0</v>
          </cell>
          <cell r="L1170">
            <v>0</v>
          </cell>
          <cell r="M1170">
            <v>5000000</v>
          </cell>
        </row>
        <row r="1171">
          <cell r="A1171" t="str">
            <v>19110010001June</v>
          </cell>
          <cell r="B1171" t="str">
            <v>110010001June</v>
          </cell>
          <cell r="C1171" t="str">
            <v>0</v>
          </cell>
          <cell r="D1171" t="str">
            <v>1110010001</v>
          </cell>
          <cell r="F1171">
            <v>45838</v>
          </cell>
          <cell r="G1171">
            <v>681</v>
          </cell>
          <cell r="H1171" t="str">
            <v>BIAYA LANGSIR PALLET MERAH KE NCS ( JAMAL-B 9478 SYK )</v>
          </cell>
          <cell r="I1171">
            <v>110010001</v>
          </cell>
          <cell r="J1171" t="str">
            <v>Kas Operasional 1 - IAS</v>
          </cell>
          <cell r="K1171">
            <v>0</v>
          </cell>
          <cell r="L1171">
            <v>1500000</v>
          </cell>
          <cell r="M1171">
            <v>0</v>
          </cell>
        </row>
        <row r="1172">
          <cell r="A1172" t="str">
            <v>58120020002June</v>
          </cell>
          <cell r="B1172" t="str">
            <v>120020002June</v>
          </cell>
          <cell r="C1172" t="str">
            <v>0</v>
          </cell>
          <cell r="D1172" t="str">
            <v>1120020002</v>
          </cell>
          <cell r="F1172">
            <v>45838</v>
          </cell>
          <cell r="G1172">
            <v>681</v>
          </cell>
          <cell r="H1172" t="str">
            <v>BIAYA LANGSIR PALLET MERAH KE NCS ( JAMAL-B 9478 SYK )</v>
          </cell>
          <cell r="I1172">
            <v>120020002</v>
          </cell>
          <cell r="J1172" t="str">
            <v>PT BCA No Rek. 029-291-7528</v>
          </cell>
          <cell r="K1172">
            <v>0</v>
          </cell>
          <cell r="L1172">
            <v>0</v>
          </cell>
          <cell r="M1172">
            <v>1500000</v>
          </cell>
        </row>
        <row r="1173">
          <cell r="A1173" t="str">
            <v>1600000014June</v>
          </cell>
          <cell r="B1173" t="str">
            <v>600000014June</v>
          </cell>
          <cell r="C1173" t="str">
            <v>0</v>
          </cell>
          <cell r="D1173" t="str">
            <v>1600000014</v>
          </cell>
          <cell r="F1173">
            <v>45838</v>
          </cell>
          <cell r="G1173">
            <v>682</v>
          </cell>
          <cell r="H1173" t="str">
            <v>BIAYA PERPANJANG PAJAK MATI DAN TUKAR NAMA MOTOR INVENTARIS KRANI</v>
          </cell>
          <cell r="I1173">
            <v>600000014</v>
          </cell>
          <cell r="J1173" t="str">
            <v>Biaya STNK, BPKB &amp; KIR Kendaraan, PBB</v>
          </cell>
          <cell r="K1173">
            <v>0</v>
          </cell>
          <cell r="L1173">
            <v>1600000</v>
          </cell>
          <cell r="M1173">
            <v>0</v>
          </cell>
        </row>
        <row r="1174">
          <cell r="A1174" t="str">
            <v>59120020002June</v>
          </cell>
          <cell r="B1174" t="str">
            <v>120020002June</v>
          </cell>
          <cell r="C1174" t="str">
            <v>0</v>
          </cell>
          <cell r="D1174" t="str">
            <v>1120020002</v>
          </cell>
          <cell r="F1174">
            <v>45838</v>
          </cell>
          <cell r="G1174">
            <v>682</v>
          </cell>
          <cell r="H1174" t="str">
            <v>BIAYA PERPANJANG PAJAK MATI DAN TUKAR NAMA MOTOR INVENTARIS KRANI</v>
          </cell>
          <cell r="I1174">
            <v>120020002</v>
          </cell>
          <cell r="J1174" t="str">
            <v>PT BCA No Rek. 029-291-7528</v>
          </cell>
          <cell r="K1174">
            <v>0</v>
          </cell>
          <cell r="L1174">
            <v>0</v>
          </cell>
          <cell r="M1174">
            <v>1600000</v>
          </cell>
        </row>
        <row r="1175">
          <cell r="A1175" t="str">
            <v>1910010000June</v>
          </cell>
          <cell r="B1175" t="str">
            <v>910010000June</v>
          </cell>
          <cell r="C1175" t="str">
            <v>0</v>
          </cell>
          <cell r="D1175" t="str">
            <v>1910010000</v>
          </cell>
          <cell r="F1175">
            <v>45838</v>
          </cell>
          <cell r="G1175">
            <v>0</v>
          </cell>
          <cell r="H1175" t="str">
            <v>BIAYA ADMIN BANK</v>
          </cell>
          <cell r="I1175">
            <v>910010000</v>
          </cell>
          <cell r="J1175" t="str">
            <v>Biaya Adm Bank</v>
          </cell>
          <cell r="K1175">
            <v>0</v>
          </cell>
          <cell r="L1175">
            <v>42500</v>
          </cell>
          <cell r="M1175">
            <v>0</v>
          </cell>
        </row>
        <row r="1176">
          <cell r="A1176" t="str">
            <v>60120020002June</v>
          </cell>
          <cell r="B1176" t="str">
            <v>120020002June</v>
          </cell>
          <cell r="C1176" t="str">
            <v>0</v>
          </cell>
          <cell r="D1176" t="str">
            <v>1120020002</v>
          </cell>
          <cell r="F1176">
            <v>45838</v>
          </cell>
          <cell r="G1176">
            <v>0</v>
          </cell>
          <cell r="H1176" t="str">
            <v>BIAYA ADMIN BANK</v>
          </cell>
          <cell r="I1176">
            <v>120020002</v>
          </cell>
          <cell r="J1176" t="str">
            <v>PT BCA No Rek. 029-291-7528</v>
          </cell>
          <cell r="K1176">
            <v>0</v>
          </cell>
          <cell r="L1176">
            <v>0</v>
          </cell>
          <cell r="M1176">
            <v>42500</v>
          </cell>
        </row>
        <row r="1177">
          <cell r="A1177" t="str">
            <v>00</v>
          </cell>
          <cell r="B1177" t="str">
            <v>0</v>
          </cell>
          <cell r="C1177" t="str">
            <v>0</v>
          </cell>
          <cell r="D1177" t="str">
            <v>1</v>
          </cell>
          <cell r="F1177">
            <v>0</v>
          </cell>
          <cell r="G1177">
            <v>0</v>
          </cell>
          <cell r="H1177">
            <v>0</v>
          </cell>
          <cell r="I1177">
            <v>0</v>
          </cell>
          <cell r="J1177" t="str">
            <v>-</v>
          </cell>
          <cell r="K1177">
            <v>0</v>
          </cell>
          <cell r="L1177">
            <v>0</v>
          </cell>
          <cell r="M1177">
            <v>0</v>
          </cell>
        </row>
        <row r="1178">
          <cell r="A1178" t="str">
            <v>00</v>
          </cell>
          <cell r="B1178" t="str">
            <v>0</v>
          </cell>
          <cell r="C1178" t="str">
            <v>0</v>
          </cell>
          <cell r="D1178" t="str">
            <v>1</v>
          </cell>
          <cell r="F1178">
            <v>0</v>
          </cell>
          <cell r="G1178">
            <v>0</v>
          </cell>
          <cell r="H1178">
            <v>0</v>
          </cell>
          <cell r="I1178">
            <v>0</v>
          </cell>
          <cell r="J1178" t="str">
            <v>-</v>
          </cell>
          <cell r="K1178">
            <v>0</v>
          </cell>
          <cell r="L1178">
            <v>0</v>
          </cell>
          <cell r="M1178">
            <v>0</v>
          </cell>
        </row>
        <row r="1179">
          <cell r="A1179" t="str">
            <v>1500000001June</v>
          </cell>
          <cell r="B1179" t="str">
            <v>500000001June</v>
          </cell>
          <cell r="C1179" t="str">
            <v>0</v>
          </cell>
          <cell r="D1179" t="str">
            <v>1500000001</v>
          </cell>
          <cell r="F1179">
            <v>45810</v>
          </cell>
          <cell r="G1179">
            <v>0</v>
          </cell>
          <cell r="H1179" t="str">
            <v>INV CPJ 467</v>
          </cell>
          <cell r="I1179">
            <v>500000001</v>
          </cell>
          <cell r="J1179" t="str">
            <v>Biaya Vendor - Logistik</v>
          </cell>
          <cell r="K1179">
            <v>0</v>
          </cell>
          <cell r="L1179">
            <v>5800000</v>
          </cell>
          <cell r="M1179">
            <v>0</v>
          </cell>
        </row>
        <row r="1180">
          <cell r="A1180" t="str">
            <v>9210010000June</v>
          </cell>
          <cell r="B1180" t="str">
            <v>210010000June</v>
          </cell>
          <cell r="C1180" t="str">
            <v>0</v>
          </cell>
          <cell r="D1180" t="str">
            <v>1210010000</v>
          </cell>
          <cell r="F1180">
            <v>45810</v>
          </cell>
          <cell r="G1180">
            <v>0</v>
          </cell>
          <cell r="H1180" t="str">
            <v>INV CPJ 467</v>
          </cell>
          <cell r="I1180">
            <v>210010000</v>
          </cell>
          <cell r="J1180" t="str">
            <v>Hutang Usaha</v>
          </cell>
          <cell r="K1180">
            <v>0</v>
          </cell>
          <cell r="L1180">
            <v>0</v>
          </cell>
          <cell r="M1180">
            <v>5800000</v>
          </cell>
        </row>
        <row r="1181">
          <cell r="A1181" t="str">
            <v>2500000001June</v>
          </cell>
          <cell r="B1181" t="str">
            <v>500000001June</v>
          </cell>
          <cell r="C1181" t="str">
            <v>0</v>
          </cell>
          <cell r="D1181" t="str">
            <v>1500000001</v>
          </cell>
          <cell r="F1181">
            <v>45811</v>
          </cell>
          <cell r="G1181">
            <v>0</v>
          </cell>
          <cell r="H1181" t="str">
            <v>INV CPJ 468</v>
          </cell>
          <cell r="I1181">
            <v>500000001</v>
          </cell>
          <cell r="J1181" t="str">
            <v>Biaya Vendor - Logistik</v>
          </cell>
          <cell r="K1181">
            <v>0</v>
          </cell>
          <cell r="L1181">
            <v>6524060</v>
          </cell>
          <cell r="M1181">
            <v>0</v>
          </cell>
        </row>
        <row r="1182">
          <cell r="A1182" t="str">
            <v>10210010000June</v>
          </cell>
          <cell r="B1182" t="str">
            <v>210010000June</v>
          </cell>
          <cell r="C1182" t="str">
            <v>0</v>
          </cell>
          <cell r="D1182" t="str">
            <v>1210010000</v>
          </cell>
          <cell r="F1182">
            <v>45811</v>
          </cell>
          <cell r="G1182">
            <v>0</v>
          </cell>
          <cell r="H1182" t="str">
            <v>INV CPJ 468</v>
          </cell>
          <cell r="I1182">
            <v>210010000</v>
          </cell>
          <cell r="J1182" t="str">
            <v>Hutang Usaha</v>
          </cell>
          <cell r="K1182">
            <v>0</v>
          </cell>
          <cell r="L1182">
            <v>0</v>
          </cell>
          <cell r="M1182">
            <v>6524060</v>
          </cell>
        </row>
        <row r="1183">
          <cell r="A1183" t="str">
            <v>3500000001June</v>
          </cell>
          <cell r="B1183" t="str">
            <v>500000001June</v>
          </cell>
          <cell r="C1183" t="str">
            <v>0</v>
          </cell>
          <cell r="D1183" t="str">
            <v>1500000001</v>
          </cell>
          <cell r="F1183">
            <v>45812</v>
          </cell>
          <cell r="G1183">
            <v>0</v>
          </cell>
          <cell r="H1183" t="str">
            <v>INV CPJ 469</v>
          </cell>
          <cell r="I1183">
            <v>500000001</v>
          </cell>
          <cell r="J1183" t="str">
            <v>Biaya Vendor - Logistik</v>
          </cell>
          <cell r="K1183">
            <v>0</v>
          </cell>
          <cell r="L1183">
            <v>3625000</v>
          </cell>
          <cell r="M1183">
            <v>0</v>
          </cell>
        </row>
        <row r="1184">
          <cell r="A1184" t="str">
            <v>11210010000June</v>
          </cell>
          <cell r="B1184" t="str">
            <v>210010000June</v>
          </cell>
          <cell r="C1184" t="str">
            <v>0</v>
          </cell>
          <cell r="D1184" t="str">
            <v>1210010000</v>
          </cell>
          <cell r="F1184">
            <v>45812</v>
          </cell>
          <cell r="G1184">
            <v>0</v>
          </cell>
          <cell r="H1184" t="str">
            <v>INV CPJ 469</v>
          </cell>
          <cell r="I1184">
            <v>210010000</v>
          </cell>
          <cell r="J1184" t="str">
            <v>Hutang Usaha</v>
          </cell>
          <cell r="K1184">
            <v>0</v>
          </cell>
          <cell r="L1184">
            <v>0</v>
          </cell>
          <cell r="M1184">
            <v>3625000</v>
          </cell>
        </row>
        <row r="1185">
          <cell r="A1185" t="str">
            <v>4500000001June</v>
          </cell>
          <cell r="B1185" t="str">
            <v>500000001June</v>
          </cell>
          <cell r="C1185" t="str">
            <v>0</v>
          </cell>
          <cell r="D1185" t="str">
            <v>1500000001</v>
          </cell>
          <cell r="F1185">
            <v>45813</v>
          </cell>
          <cell r="G1185">
            <v>0</v>
          </cell>
          <cell r="H1185" t="str">
            <v>INV CPJ 470</v>
          </cell>
          <cell r="I1185">
            <v>500000001</v>
          </cell>
          <cell r="J1185" t="str">
            <v>Biaya Vendor - Logistik</v>
          </cell>
          <cell r="K1185">
            <v>0</v>
          </cell>
          <cell r="L1185">
            <v>14600000</v>
          </cell>
          <cell r="M1185">
            <v>0</v>
          </cell>
        </row>
        <row r="1186">
          <cell r="A1186" t="str">
            <v>12210010000June</v>
          </cell>
          <cell r="B1186" t="str">
            <v>210010000June</v>
          </cell>
          <cell r="C1186" t="str">
            <v>0</v>
          </cell>
          <cell r="D1186" t="str">
            <v>1210010000</v>
          </cell>
          <cell r="F1186">
            <v>45813</v>
          </cell>
          <cell r="G1186">
            <v>0</v>
          </cell>
          <cell r="H1186" t="str">
            <v>INV CPJ 470</v>
          </cell>
          <cell r="I1186">
            <v>210010000</v>
          </cell>
          <cell r="J1186" t="str">
            <v>Hutang Usaha</v>
          </cell>
          <cell r="K1186">
            <v>0</v>
          </cell>
          <cell r="L1186">
            <v>0</v>
          </cell>
          <cell r="M1186">
            <v>14600000</v>
          </cell>
        </row>
        <row r="1187">
          <cell r="A1187" t="str">
            <v>5500000001June</v>
          </cell>
          <cell r="B1187" t="str">
            <v>500000001June</v>
          </cell>
          <cell r="C1187" t="str">
            <v>0</v>
          </cell>
          <cell r="D1187" t="str">
            <v>1500000001</v>
          </cell>
          <cell r="F1187">
            <v>45817</v>
          </cell>
          <cell r="G1187">
            <v>0</v>
          </cell>
          <cell r="H1187" t="str">
            <v>INV CPJ 471</v>
          </cell>
          <cell r="I1187">
            <v>500000001</v>
          </cell>
          <cell r="J1187" t="str">
            <v>Biaya Vendor - Logistik</v>
          </cell>
          <cell r="K1187">
            <v>0</v>
          </cell>
          <cell r="L1187">
            <v>6035474</v>
          </cell>
          <cell r="M1187">
            <v>0</v>
          </cell>
        </row>
        <row r="1188">
          <cell r="A1188" t="str">
            <v>13210010000June</v>
          </cell>
          <cell r="B1188" t="str">
            <v>210010000June</v>
          </cell>
          <cell r="C1188" t="str">
            <v>0</v>
          </cell>
          <cell r="D1188" t="str">
            <v>1210010000</v>
          </cell>
          <cell r="F1188">
            <v>45817</v>
          </cell>
          <cell r="G1188">
            <v>0</v>
          </cell>
          <cell r="H1188" t="str">
            <v>INV CPJ 471</v>
          </cell>
          <cell r="I1188">
            <v>210010000</v>
          </cell>
          <cell r="J1188" t="str">
            <v>Hutang Usaha</v>
          </cell>
          <cell r="K1188">
            <v>0</v>
          </cell>
          <cell r="L1188">
            <v>0</v>
          </cell>
          <cell r="M1188">
            <v>6035474</v>
          </cell>
        </row>
        <row r="1189">
          <cell r="A1189" t="str">
            <v>6500000001June</v>
          </cell>
          <cell r="B1189" t="str">
            <v>500000001June</v>
          </cell>
          <cell r="C1189" t="str">
            <v>0</v>
          </cell>
          <cell r="D1189" t="str">
            <v>1500000001</v>
          </cell>
          <cell r="F1189">
            <v>45818</v>
          </cell>
          <cell r="G1189">
            <v>0</v>
          </cell>
          <cell r="H1189" t="str">
            <v>INV CPJ 472</v>
          </cell>
          <cell r="I1189">
            <v>500000001</v>
          </cell>
          <cell r="J1189" t="str">
            <v>Biaya Vendor - Logistik</v>
          </cell>
          <cell r="K1189">
            <v>0</v>
          </cell>
          <cell r="L1189">
            <v>8702941</v>
          </cell>
          <cell r="M1189">
            <v>0</v>
          </cell>
        </row>
        <row r="1190">
          <cell r="A1190" t="str">
            <v>14210010000June</v>
          </cell>
          <cell r="B1190" t="str">
            <v>210010000June</v>
          </cell>
          <cell r="C1190" t="str">
            <v>0</v>
          </cell>
          <cell r="D1190" t="str">
            <v>1210010000</v>
          </cell>
          <cell r="F1190">
            <v>45818</v>
          </cell>
          <cell r="G1190">
            <v>0</v>
          </cell>
          <cell r="H1190" t="str">
            <v>INV CPJ 472</v>
          </cell>
          <cell r="I1190">
            <v>210010000</v>
          </cell>
          <cell r="J1190" t="str">
            <v>Hutang Usaha</v>
          </cell>
          <cell r="K1190">
            <v>0</v>
          </cell>
          <cell r="L1190">
            <v>0</v>
          </cell>
          <cell r="M1190">
            <v>8702941</v>
          </cell>
        </row>
        <row r="1191">
          <cell r="A1191" t="str">
            <v>7500000001June</v>
          </cell>
          <cell r="B1191" t="str">
            <v>500000001June</v>
          </cell>
          <cell r="C1191" t="str">
            <v>0</v>
          </cell>
          <cell r="D1191" t="str">
            <v>1500000001</v>
          </cell>
          <cell r="F1191">
            <v>45819</v>
          </cell>
          <cell r="G1191">
            <v>0</v>
          </cell>
          <cell r="H1191" t="str">
            <v>INV CPJ 473</v>
          </cell>
          <cell r="I1191">
            <v>500000001</v>
          </cell>
          <cell r="J1191" t="str">
            <v>Biaya Vendor - Logistik</v>
          </cell>
          <cell r="K1191">
            <v>0</v>
          </cell>
          <cell r="L1191">
            <v>7897754</v>
          </cell>
          <cell r="M1191">
            <v>0</v>
          </cell>
        </row>
        <row r="1192">
          <cell r="A1192" t="str">
            <v>15210010000June</v>
          </cell>
          <cell r="B1192" t="str">
            <v>210010000June</v>
          </cell>
          <cell r="C1192" t="str">
            <v>0</v>
          </cell>
          <cell r="D1192" t="str">
            <v>1210010000</v>
          </cell>
          <cell r="F1192">
            <v>45819</v>
          </cell>
          <cell r="G1192">
            <v>0</v>
          </cell>
          <cell r="H1192" t="str">
            <v>INV CPJ 473</v>
          </cell>
          <cell r="I1192">
            <v>210010000</v>
          </cell>
          <cell r="J1192" t="str">
            <v>Hutang Usaha</v>
          </cell>
          <cell r="K1192">
            <v>0</v>
          </cell>
          <cell r="L1192">
            <v>0</v>
          </cell>
          <cell r="M1192">
            <v>7897754</v>
          </cell>
        </row>
        <row r="1193">
          <cell r="A1193" t="str">
            <v>8500000001June</v>
          </cell>
          <cell r="B1193" t="str">
            <v>500000001June</v>
          </cell>
          <cell r="C1193" t="str">
            <v>0</v>
          </cell>
          <cell r="D1193" t="str">
            <v>1500000001</v>
          </cell>
          <cell r="F1193">
            <v>45820</v>
          </cell>
          <cell r="G1193">
            <v>0</v>
          </cell>
          <cell r="H1193" t="str">
            <v>INV CPJ 474</v>
          </cell>
          <cell r="I1193">
            <v>500000001</v>
          </cell>
          <cell r="J1193" t="str">
            <v>Biaya Vendor - Logistik</v>
          </cell>
          <cell r="K1193">
            <v>0</v>
          </cell>
          <cell r="L1193">
            <v>4988464</v>
          </cell>
          <cell r="M1193">
            <v>0</v>
          </cell>
        </row>
        <row r="1194">
          <cell r="A1194" t="str">
            <v>16210010000June</v>
          </cell>
          <cell r="B1194" t="str">
            <v>210010000June</v>
          </cell>
          <cell r="C1194" t="str">
            <v>0</v>
          </cell>
          <cell r="D1194" t="str">
            <v>1210010000</v>
          </cell>
          <cell r="F1194">
            <v>45820</v>
          </cell>
          <cell r="G1194">
            <v>0</v>
          </cell>
          <cell r="H1194" t="str">
            <v>INV CPJ 474</v>
          </cell>
          <cell r="I1194">
            <v>210010000</v>
          </cell>
          <cell r="J1194" t="str">
            <v>Hutang Usaha</v>
          </cell>
          <cell r="K1194">
            <v>0</v>
          </cell>
          <cell r="L1194">
            <v>0</v>
          </cell>
          <cell r="M1194">
            <v>4988464</v>
          </cell>
        </row>
        <row r="1195">
          <cell r="A1195" t="str">
            <v>9500000001June</v>
          </cell>
          <cell r="B1195" t="str">
            <v>500000001June</v>
          </cell>
          <cell r="C1195" t="str">
            <v>0</v>
          </cell>
          <cell r="D1195" t="str">
            <v>1500000001</v>
          </cell>
          <cell r="F1195">
            <v>45821</v>
          </cell>
          <cell r="G1195">
            <v>0</v>
          </cell>
          <cell r="H1195" t="str">
            <v>INV CPJ 475</v>
          </cell>
          <cell r="I1195">
            <v>500000001</v>
          </cell>
          <cell r="J1195" t="str">
            <v>Biaya Vendor - Logistik</v>
          </cell>
          <cell r="K1195">
            <v>0</v>
          </cell>
          <cell r="L1195">
            <v>6525000</v>
          </cell>
          <cell r="M1195">
            <v>0</v>
          </cell>
        </row>
        <row r="1196">
          <cell r="A1196" t="str">
            <v>17210010000June</v>
          </cell>
          <cell r="B1196" t="str">
            <v>210010000June</v>
          </cell>
          <cell r="C1196" t="str">
            <v>0</v>
          </cell>
          <cell r="D1196" t="str">
            <v>1210010000</v>
          </cell>
          <cell r="F1196">
            <v>45821</v>
          </cell>
          <cell r="G1196">
            <v>0</v>
          </cell>
          <cell r="H1196" t="str">
            <v>INV CPJ 475</v>
          </cell>
          <cell r="I1196">
            <v>210010000</v>
          </cell>
          <cell r="J1196" t="str">
            <v>Hutang Usaha</v>
          </cell>
          <cell r="K1196">
            <v>0</v>
          </cell>
          <cell r="L1196">
            <v>0</v>
          </cell>
          <cell r="M1196">
            <v>6525000</v>
          </cell>
        </row>
        <row r="1197">
          <cell r="A1197" t="str">
            <v>10500000001June</v>
          </cell>
          <cell r="B1197" t="str">
            <v>500000001June</v>
          </cell>
          <cell r="C1197" t="str">
            <v>0</v>
          </cell>
          <cell r="D1197" t="str">
            <v>1500000001</v>
          </cell>
          <cell r="F1197">
            <v>45822</v>
          </cell>
          <cell r="G1197">
            <v>0</v>
          </cell>
          <cell r="H1197" t="str">
            <v>INV CPJ 476</v>
          </cell>
          <cell r="I1197">
            <v>500000001</v>
          </cell>
          <cell r="J1197" t="str">
            <v>Biaya Vendor - Logistik</v>
          </cell>
          <cell r="K1197">
            <v>0</v>
          </cell>
          <cell r="L1197">
            <v>6797463</v>
          </cell>
          <cell r="M1197">
            <v>0</v>
          </cell>
        </row>
        <row r="1198">
          <cell r="A1198" t="str">
            <v>18210010000June</v>
          </cell>
          <cell r="B1198" t="str">
            <v>210010000June</v>
          </cell>
          <cell r="C1198" t="str">
            <v>0</v>
          </cell>
          <cell r="D1198" t="str">
            <v>1210010000</v>
          </cell>
          <cell r="F1198">
            <v>45822</v>
          </cell>
          <cell r="G1198">
            <v>0</v>
          </cell>
          <cell r="H1198" t="str">
            <v>INV CPJ 476</v>
          </cell>
          <cell r="I1198">
            <v>210010000</v>
          </cell>
          <cell r="J1198" t="str">
            <v>Hutang Usaha</v>
          </cell>
          <cell r="K1198">
            <v>0</v>
          </cell>
          <cell r="L1198">
            <v>0</v>
          </cell>
          <cell r="M1198">
            <v>6797463</v>
          </cell>
        </row>
        <row r="1199">
          <cell r="A1199" t="str">
            <v>11500000001June</v>
          </cell>
          <cell r="B1199" t="str">
            <v>500000001June</v>
          </cell>
          <cell r="C1199" t="str">
            <v>0</v>
          </cell>
          <cell r="D1199" t="str">
            <v>1500000001</v>
          </cell>
          <cell r="F1199">
            <v>45824</v>
          </cell>
          <cell r="G1199">
            <v>0</v>
          </cell>
          <cell r="H1199" t="str">
            <v>INV CPJ 477</v>
          </cell>
          <cell r="I1199">
            <v>500000001</v>
          </cell>
          <cell r="J1199" t="str">
            <v>Biaya Vendor - Logistik</v>
          </cell>
          <cell r="K1199">
            <v>0</v>
          </cell>
          <cell r="L1199">
            <v>4350000</v>
          </cell>
          <cell r="M1199">
            <v>0</v>
          </cell>
        </row>
        <row r="1200">
          <cell r="A1200" t="str">
            <v>19210010000June</v>
          </cell>
          <cell r="B1200" t="str">
            <v>210010000June</v>
          </cell>
          <cell r="C1200" t="str">
            <v>0</v>
          </cell>
          <cell r="D1200" t="str">
            <v>1210010000</v>
          </cell>
          <cell r="F1200">
            <v>45824</v>
          </cell>
          <cell r="G1200">
            <v>0</v>
          </cell>
          <cell r="H1200" t="str">
            <v>INV CPJ 477</v>
          </cell>
          <cell r="I1200">
            <v>210010000</v>
          </cell>
          <cell r="J1200" t="str">
            <v>Hutang Usaha</v>
          </cell>
          <cell r="K1200">
            <v>0</v>
          </cell>
          <cell r="L1200">
            <v>0</v>
          </cell>
          <cell r="M1200">
            <v>4350000</v>
          </cell>
        </row>
        <row r="1201">
          <cell r="A1201" t="str">
            <v>12500000001June</v>
          </cell>
          <cell r="B1201" t="str">
            <v>500000001June</v>
          </cell>
          <cell r="C1201" t="str">
            <v>0</v>
          </cell>
          <cell r="D1201" t="str">
            <v>1500000001</v>
          </cell>
          <cell r="F1201">
            <v>45825</v>
          </cell>
          <cell r="G1201">
            <v>0</v>
          </cell>
          <cell r="H1201" t="str">
            <v>INV CPJ 478</v>
          </cell>
          <cell r="I1201">
            <v>500000001</v>
          </cell>
          <cell r="J1201" t="str">
            <v>Biaya Vendor - Logistik</v>
          </cell>
          <cell r="K1201">
            <v>0</v>
          </cell>
          <cell r="L1201">
            <v>5545967</v>
          </cell>
          <cell r="M1201">
            <v>0</v>
          </cell>
        </row>
        <row r="1202">
          <cell r="A1202" t="str">
            <v>20210010000June</v>
          </cell>
          <cell r="B1202" t="str">
            <v>210010000June</v>
          </cell>
          <cell r="C1202" t="str">
            <v>0</v>
          </cell>
          <cell r="D1202" t="str">
            <v>1210010000</v>
          </cell>
          <cell r="F1202">
            <v>45825</v>
          </cell>
          <cell r="G1202">
            <v>0</v>
          </cell>
          <cell r="H1202" t="str">
            <v>INV CPJ 478</v>
          </cell>
          <cell r="I1202">
            <v>210010000</v>
          </cell>
          <cell r="J1202" t="str">
            <v>Hutang Usaha</v>
          </cell>
          <cell r="K1202">
            <v>0</v>
          </cell>
          <cell r="L1202">
            <v>0</v>
          </cell>
          <cell r="M1202">
            <v>5545967</v>
          </cell>
        </row>
        <row r="1203">
          <cell r="A1203" t="str">
            <v>13500000001June</v>
          </cell>
          <cell r="B1203" t="str">
            <v>500000001June</v>
          </cell>
          <cell r="C1203" t="str">
            <v>0</v>
          </cell>
          <cell r="D1203" t="str">
            <v>1500000001</v>
          </cell>
          <cell r="F1203">
            <v>45826</v>
          </cell>
          <cell r="G1203">
            <v>0</v>
          </cell>
          <cell r="H1203" t="str">
            <v>INV CPJ 479</v>
          </cell>
          <cell r="I1203">
            <v>500000001</v>
          </cell>
          <cell r="J1203" t="str">
            <v>Biaya Vendor - Logistik</v>
          </cell>
          <cell r="K1203">
            <v>0</v>
          </cell>
          <cell r="L1203">
            <v>8448969</v>
          </cell>
          <cell r="M1203">
            <v>0</v>
          </cell>
        </row>
        <row r="1204">
          <cell r="A1204" t="str">
            <v>21210010000June</v>
          </cell>
          <cell r="B1204" t="str">
            <v>210010000June</v>
          </cell>
          <cell r="C1204" t="str">
            <v>0</v>
          </cell>
          <cell r="D1204" t="str">
            <v>1210010000</v>
          </cell>
          <cell r="F1204">
            <v>45826</v>
          </cell>
          <cell r="G1204">
            <v>0</v>
          </cell>
          <cell r="H1204" t="str">
            <v>INV CPJ 479</v>
          </cell>
          <cell r="I1204">
            <v>210010000</v>
          </cell>
          <cell r="J1204" t="str">
            <v>Hutang Usaha</v>
          </cell>
          <cell r="K1204">
            <v>0</v>
          </cell>
          <cell r="L1204">
            <v>0</v>
          </cell>
          <cell r="M1204">
            <v>8448969</v>
          </cell>
        </row>
        <row r="1205">
          <cell r="A1205" t="str">
            <v>14500000001June</v>
          </cell>
          <cell r="B1205" t="str">
            <v>500000001June</v>
          </cell>
          <cell r="C1205" t="str">
            <v>0</v>
          </cell>
          <cell r="D1205" t="str">
            <v>1500000001</v>
          </cell>
          <cell r="F1205">
            <v>45827</v>
          </cell>
          <cell r="G1205">
            <v>0</v>
          </cell>
          <cell r="H1205" t="str">
            <v>INV CPJ 480</v>
          </cell>
          <cell r="I1205">
            <v>500000001</v>
          </cell>
          <cell r="J1205" t="str">
            <v>Biaya Vendor - Logistik</v>
          </cell>
          <cell r="K1205">
            <v>0</v>
          </cell>
          <cell r="L1205">
            <v>2900000</v>
          </cell>
          <cell r="M1205">
            <v>0</v>
          </cell>
        </row>
        <row r="1206">
          <cell r="A1206" t="str">
            <v>22210010000June</v>
          </cell>
          <cell r="B1206" t="str">
            <v>210010000June</v>
          </cell>
          <cell r="C1206" t="str">
            <v>0</v>
          </cell>
          <cell r="D1206" t="str">
            <v>1210010000</v>
          </cell>
          <cell r="F1206">
            <v>45827</v>
          </cell>
          <cell r="G1206">
            <v>0</v>
          </cell>
          <cell r="H1206" t="str">
            <v>INV CPJ 480</v>
          </cell>
          <cell r="I1206">
            <v>210010000</v>
          </cell>
          <cell r="J1206" t="str">
            <v>Hutang Usaha</v>
          </cell>
          <cell r="K1206">
            <v>0</v>
          </cell>
          <cell r="L1206">
            <v>0</v>
          </cell>
          <cell r="M1206">
            <v>2900000</v>
          </cell>
        </row>
        <row r="1207">
          <cell r="A1207" t="str">
            <v>15500000001June</v>
          </cell>
          <cell r="B1207" t="str">
            <v>500000001June</v>
          </cell>
          <cell r="C1207" t="str">
            <v>0</v>
          </cell>
          <cell r="D1207" t="str">
            <v>1500000001</v>
          </cell>
          <cell r="F1207">
            <v>45828</v>
          </cell>
          <cell r="G1207">
            <v>0</v>
          </cell>
          <cell r="H1207" t="str">
            <v>INV CPJ 481</v>
          </cell>
          <cell r="I1207">
            <v>500000001</v>
          </cell>
          <cell r="J1207" t="str">
            <v>Biaya Vendor - Logistik</v>
          </cell>
          <cell r="K1207">
            <v>0</v>
          </cell>
          <cell r="L1207">
            <v>7300000</v>
          </cell>
          <cell r="M1207">
            <v>0</v>
          </cell>
        </row>
        <row r="1208">
          <cell r="A1208" t="str">
            <v>23210010000June</v>
          </cell>
          <cell r="B1208" t="str">
            <v>210010000June</v>
          </cell>
          <cell r="C1208" t="str">
            <v>0</v>
          </cell>
          <cell r="D1208" t="str">
            <v>1210010000</v>
          </cell>
          <cell r="F1208">
            <v>45828</v>
          </cell>
          <cell r="G1208">
            <v>0</v>
          </cell>
          <cell r="H1208" t="str">
            <v>INV CPJ 481</v>
          </cell>
          <cell r="I1208">
            <v>210010000</v>
          </cell>
          <cell r="J1208" t="str">
            <v>Hutang Usaha</v>
          </cell>
          <cell r="K1208">
            <v>0</v>
          </cell>
          <cell r="L1208">
            <v>0</v>
          </cell>
          <cell r="M1208">
            <v>7300000</v>
          </cell>
        </row>
        <row r="1209">
          <cell r="A1209" t="str">
            <v>16500000001June</v>
          </cell>
          <cell r="B1209" t="str">
            <v>500000001June</v>
          </cell>
          <cell r="C1209" t="str">
            <v>0</v>
          </cell>
          <cell r="D1209" t="str">
            <v>1500000001</v>
          </cell>
          <cell r="F1209">
            <v>45829</v>
          </cell>
          <cell r="G1209">
            <v>0</v>
          </cell>
          <cell r="H1209" t="str">
            <v>INV CPJ 482</v>
          </cell>
          <cell r="I1209">
            <v>500000001</v>
          </cell>
          <cell r="J1209" t="str">
            <v>Biaya Vendor - Logistik</v>
          </cell>
          <cell r="K1209">
            <v>0</v>
          </cell>
          <cell r="L1209">
            <v>11092645</v>
          </cell>
          <cell r="M1209">
            <v>0</v>
          </cell>
        </row>
        <row r="1210">
          <cell r="A1210" t="str">
            <v>24210010000June</v>
          </cell>
          <cell r="B1210" t="str">
            <v>210010000June</v>
          </cell>
          <cell r="C1210" t="str">
            <v>0</v>
          </cell>
          <cell r="D1210" t="str">
            <v>1210010000</v>
          </cell>
          <cell r="F1210">
            <v>45829</v>
          </cell>
          <cell r="G1210">
            <v>0</v>
          </cell>
          <cell r="H1210" t="str">
            <v>INV CPJ 482</v>
          </cell>
          <cell r="I1210">
            <v>210010000</v>
          </cell>
          <cell r="J1210" t="str">
            <v>Hutang Usaha</v>
          </cell>
          <cell r="K1210">
            <v>0</v>
          </cell>
          <cell r="L1210">
            <v>0</v>
          </cell>
          <cell r="M1210">
            <v>11092645</v>
          </cell>
        </row>
        <row r="1211">
          <cell r="A1211" t="str">
            <v>17500000001June</v>
          </cell>
          <cell r="B1211" t="str">
            <v>500000001June</v>
          </cell>
          <cell r="C1211" t="str">
            <v>0</v>
          </cell>
          <cell r="D1211" t="str">
            <v>1500000001</v>
          </cell>
          <cell r="F1211">
            <v>45831</v>
          </cell>
          <cell r="G1211">
            <v>0</v>
          </cell>
          <cell r="H1211" t="str">
            <v>INV CPJ 483</v>
          </cell>
          <cell r="I1211">
            <v>500000001</v>
          </cell>
          <cell r="J1211" t="str">
            <v>Biaya Vendor - Logistik</v>
          </cell>
          <cell r="K1211">
            <v>0</v>
          </cell>
          <cell r="L1211">
            <v>10815602</v>
          </cell>
          <cell r="M1211">
            <v>0</v>
          </cell>
        </row>
        <row r="1212">
          <cell r="A1212" t="str">
            <v>25210010000June</v>
          </cell>
          <cell r="B1212" t="str">
            <v>210010000June</v>
          </cell>
          <cell r="C1212" t="str">
            <v>0</v>
          </cell>
          <cell r="D1212" t="str">
            <v>1210010000</v>
          </cell>
          <cell r="F1212">
            <v>45831</v>
          </cell>
          <cell r="G1212">
            <v>0</v>
          </cell>
          <cell r="H1212" t="str">
            <v>INV CPJ 483</v>
          </cell>
          <cell r="I1212">
            <v>210010000</v>
          </cell>
          <cell r="J1212" t="str">
            <v>Hutang Usaha</v>
          </cell>
          <cell r="K1212">
            <v>0</v>
          </cell>
          <cell r="L1212">
            <v>0</v>
          </cell>
          <cell r="M1212">
            <v>10815602</v>
          </cell>
        </row>
        <row r="1213">
          <cell r="A1213" t="str">
            <v>18500000001June</v>
          </cell>
          <cell r="B1213" t="str">
            <v>500000001June</v>
          </cell>
          <cell r="C1213" t="str">
            <v>0</v>
          </cell>
          <cell r="D1213" t="str">
            <v>1500000001</v>
          </cell>
          <cell r="F1213">
            <v>45832</v>
          </cell>
          <cell r="G1213">
            <v>0</v>
          </cell>
          <cell r="H1213" t="str">
            <v>INV CPJ 484</v>
          </cell>
          <cell r="I1213">
            <v>500000001</v>
          </cell>
          <cell r="J1213" t="str">
            <v>Biaya Vendor - Logistik</v>
          </cell>
          <cell r="K1213">
            <v>0</v>
          </cell>
          <cell r="L1213">
            <v>5800000</v>
          </cell>
          <cell r="M1213">
            <v>0</v>
          </cell>
        </row>
        <row r="1214">
          <cell r="A1214" t="str">
            <v>26210010000June</v>
          </cell>
          <cell r="B1214" t="str">
            <v>210010000June</v>
          </cell>
          <cell r="C1214" t="str">
            <v>0</v>
          </cell>
          <cell r="D1214" t="str">
            <v>1210010000</v>
          </cell>
          <cell r="F1214">
            <v>45832</v>
          </cell>
          <cell r="G1214">
            <v>0</v>
          </cell>
          <cell r="H1214" t="str">
            <v>INV CPJ 484</v>
          </cell>
          <cell r="I1214">
            <v>210010000</v>
          </cell>
          <cell r="J1214" t="str">
            <v>Hutang Usaha</v>
          </cell>
          <cell r="K1214">
            <v>0</v>
          </cell>
          <cell r="L1214">
            <v>0</v>
          </cell>
          <cell r="M1214">
            <v>5800000</v>
          </cell>
        </row>
        <row r="1215">
          <cell r="A1215" t="str">
            <v>19500000001June</v>
          </cell>
          <cell r="B1215" t="str">
            <v>500000001June</v>
          </cell>
          <cell r="C1215" t="str">
            <v>0</v>
          </cell>
          <cell r="D1215" t="str">
            <v>1500000001</v>
          </cell>
          <cell r="F1215">
            <v>45833</v>
          </cell>
          <cell r="G1215">
            <v>0</v>
          </cell>
          <cell r="H1215" t="str">
            <v>INV CPJ 485</v>
          </cell>
          <cell r="I1215">
            <v>500000001</v>
          </cell>
          <cell r="J1215" t="str">
            <v>Biaya Vendor - Logistik</v>
          </cell>
          <cell r="K1215">
            <v>0</v>
          </cell>
          <cell r="L1215">
            <v>9466825</v>
          </cell>
          <cell r="M1215">
            <v>0</v>
          </cell>
        </row>
        <row r="1216">
          <cell r="A1216" t="str">
            <v>27210010000June</v>
          </cell>
          <cell r="B1216" t="str">
            <v>210010000June</v>
          </cell>
          <cell r="C1216" t="str">
            <v>0</v>
          </cell>
          <cell r="D1216" t="str">
            <v>1210010000</v>
          </cell>
          <cell r="F1216">
            <v>45833</v>
          </cell>
          <cell r="G1216">
            <v>0</v>
          </cell>
          <cell r="H1216" t="str">
            <v>INV CPJ 485</v>
          </cell>
          <cell r="I1216">
            <v>210010000</v>
          </cell>
          <cell r="J1216" t="str">
            <v>Hutang Usaha</v>
          </cell>
          <cell r="K1216">
            <v>0</v>
          </cell>
          <cell r="L1216">
            <v>0</v>
          </cell>
          <cell r="M1216">
            <v>9466825</v>
          </cell>
        </row>
        <row r="1217">
          <cell r="A1217" t="str">
            <v>20500000001June</v>
          </cell>
          <cell r="B1217" t="str">
            <v>500000001June</v>
          </cell>
          <cell r="C1217" t="str">
            <v>0</v>
          </cell>
          <cell r="D1217" t="str">
            <v>1500000001</v>
          </cell>
          <cell r="F1217">
            <v>45834</v>
          </cell>
          <cell r="G1217">
            <v>0</v>
          </cell>
          <cell r="H1217" t="str">
            <v>INV CPJ 486</v>
          </cell>
          <cell r="I1217">
            <v>500000001</v>
          </cell>
          <cell r="J1217" t="str">
            <v>Biaya Vendor - Logistik</v>
          </cell>
          <cell r="K1217">
            <v>0</v>
          </cell>
          <cell r="L1217">
            <v>4350000</v>
          </cell>
          <cell r="M1217">
            <v>0</v>
          </cell>
        </row>
        <row r="1218">
          <cell r="A1218" t="str">
            <v>28210010000June</v>
          </cell>
          <cell r="B1218" t="str">
            <v>210010000June</v>
          </cell>
          <cell r="C1218" t="str">
            <v>0</v>
          </cell>
          <cell r="D1218" t="str">
            <v>1210010000</v>
          </cell>
          <cell r="F1218">
            <v>45834</v>
          </cell>
          <cell r="G1218">
            <v>0</v>
          </cell>
          <cell r="H1218" t="str">
            <v>INV CPJ 486</v>
          </cell>
          <cell r="I1218">
            <v>210010000</v>
          </cell>
          <cell r="J1218" t="str">
            <v>Hutang Usaha</v>
          </cell>
          <cell r="K1218">
            <v>0</v>
          </cell>
          <cell r="L1218">
            <v>0</v>
          </cell>
          <cell r="M1218">
            <v>4350000</v>
          </cell>
        </row>
        <row r="1219">
          <cell r="A1219" t="str">
            <v>00</v>
          </cell>
          <cell r="B1219" t="str">
            <v>0</v>
          </cell>
          <cell r="C1219" t="str">
            <v>0</v>
          </cell>
          <cell r="D1219" t="str">
            <v>1</v>
          </cell>
          <cell r="F1219">
            <v>0</v>
          </cell>
          <cell r="G1219">
            <v>0</v>
          </cell>
          <cell r="H1219">
            <v>0</v>
          </cell>
          <cell r="I1219">
            <v>0</v>
          </cell>
          <cell r="J1219" t="str">
            <v>-</v>
          </cell>
          <cell r="K1219">
            <v>0</v>
          </cell>
          <cell r="L1219">
            <v>0</v>
          </cell>
          <cell r="M1219">
            <v>0</v>
          </cell>
        </row>
        <row r="1220">
          <cell r="A1220" t="str">
            <v>00</v>
          </cell>
          <cell r="B1220" t="str">
            <v>0</v>
          </cell>
          <cell r="C1220" t="str">
            <v>0</v>
          </cell>
          <cell r="D1220" t="str">
            <v>1</v>
          </cell>
          <cell r="F1220">
            <v>0</v>
          </cell>
          <cell r="G1220">
            <v>0</v>
          </cell>
          <cell r="H1220">
            <v>0</v>
          </cell>
          <cell r="I1220">
            <v>0</v>
          </cell>
          <cell r="J1220" t="str">
            <v>-</v>
          </cell>
          <cell r="K1220">
            <v>0</v>
          </cell>
          <cell r="L1220">
            <v>0</v>
          </cell>
          <cell r="M1220">
            <v>0</v>
          </cell>
        </row>
        <row r="1221">
          <cell r="A1221" t="str">
            <v>00</v>
          </cell>
          <cell r="B1221" t="str">
            <v>0</v>
          </cell>
          <cell r="C1221" t="str">
            <v>0</v>
          </cell>
          <cell r="D1221" t="str">
            <v>1</v>
          </cell>
          <cell r="F1221">
            <v>0</v>
          </cell>
          <cell r="G1221">
            <v>0</v>
          </cell>
          <cell r="H1221">
            <v>0</v>
          </cell>
          <cell r="I1221">
            <v>0</v>
          </cell>
          <cell r="J1221" t="str">
            <v>-</v>
          </cell>
          <cell r="K1221">
            <v>0</v>
          </cell>
          <cell r="L1221">
            <v>0</v>
          </cell>
          <cell r="M1221">
            <v>0</v>
          </cell>
        </row>
        <row r="1222">
          <cell r="A1222" t="str">
            <v>00</v>
          </cell>
          <cell r="B1222" t="str">
            <v>0</v>
          </cell>
          <cell r="C1222" t="str">
            <v>0</v>
          </cell>
          <cell r="D1222" t="str">
            <v>1</v>
          </cell>
          <cell r="F1222">
            <v>0</v>
          </cell>
          <cell r="G1222">
            <v>0</v>
          </cell>
          <cell r="H1222">
            <v>0</v>
          </cell>
          <cell r="I1222">
            <v>0</v>
          </cell>
          <cell r="J1222" t="str">
            <v>-</v>
          </cell>
          <cell r="K1222">
            <v>0</v>
          </cell>
          <cell r="L1222">
            <v>0</v>
          </cell>
          <cell r="M1222">
            <v>0</v>
          </cell>
        </row>
        <row r="1223">
          <cell r="A1223" t="str">
            <v>00</v>
          </cell>
          <cell r="B1223" t="str">
            <v>0</v>
          </cell>
          <cell r="C1223" t="str">
            <v>0</v>
          </cell>
          <cell r="D1223" t="str">
            <v>1</v>
          </cell>
          <cell r="F1223">
            <v>0</v>
          </cell>
          <cell r="G1223">
            <v>0</v>
          </cell>
          <cell r="H1223">
            <v>0</v>
          </cell>
          <cell r="I1223">
            <v>0</v>
          </cell>
          <cell r="J1223" t="str">
            <v>-</v>
          </cell>
          <cell r="K1223">
            <v>0</v>
          </cell>
          <cell r="L1223">
            <v>0</v>
          </cell>
          <cell r="M1223">
            <v>0</v>
          </cell>
        </row>
        <row r="1224">
          <cell r="A1224" t="str">
            <v>00</v>
          </cell>
          <cell r="B1224" t="str">
            <v>0</v>
          </cell>
          <cell r="C1224" t="str">
            <v>0</v>
          </cell>
          <cell r="D1224" t="str">
            <v>1</v>
          </cell>
          <cell r="F1224">
            <v>0</v>
          </cell>
          <cell r="G1224">
            <v>0</v>
          </cell>
          <cell r="H1224">
            <v>0</v>
          </cell>
          <cell r="I1224">
            <v>0</v>
          </cell>
          <cell r="J1224" t="str">
            <v>-</v>
          </cell>
          <cell r="K1224">
            <v>0</v>
          </cell>
          <cell r="L1224">
            <v>0</v>
          </cell>
          <cell r="M1224">
            <v>0</v>
          </cell>
        </row>
        <row r="1225">
          <cell r="A1225" t="str">
            <v>00</v>
          </cell>
          <cell r="B1225" t="str">
            <v>0</v>
          </cell>
          <cell r="C1225" t="str">
            <v>0</v>
          </cell>
          <cell r="D1225" t="str">
            <v>1</v>
          </cell>
          <cell r="F1225">
            <v>0</v>
          </cell>
          <cell r="G1225">
            <v>0</v>
          </cell>
          <cell r="H1225">
            <v>0</v>
          </cell>
          <cell r="I1225">
            <v>0</v>
          </cell>
          <cell r="J1225" t="str">
            <v>-</v>
          </cell>
          <cell r="K1225">
            <v>0</v>
          </cell>
          <cell r="L1225">
            <v>0</v>
          </cell>
          <cell r="M1225">
            <v>0</v>
          </cell>
        </row>
        <row r="1226">
          <cell r="A1226" t="str">
            <v>00</v>
          </cell>
          <cell r="B1226" t="str">
            <v>0</v>
          </cell>
          <cell r="C1226" t="str">
            <v>0</v>
          </cell>
          <cell r="D1226" t="str">
            <v>1</v>
          </cell>
          <cell r="F1226">
            <v>0</v>
          </cell>
          <cell r="G1226">
            <v>0</v>
          </cell>
          <cell r="H1226">
            <v>0</v>
          </cell>
          <cell r="I1226">
            <v>0</v>
          </cell>
          <cell r="J1226" t="str">
            <v>-</v>
          </cell>
          <cell r="K1226">
            <v>0</v>
          </cell>
          <cell r="L1226">
            <v>0</v>
          </cell>
          <cell r="M1226">
            <v>0</v>
          </cell>
        </row>
        <row r="1227">
          <cell r="A1227" t="str">
            <v>00</v>
          </cell>
          <cell r="B1227" t="str">
            <v>0</v>
          </cell>
          <cell r="C1227" t="str">
            <v>0</v>
          </cell>
          <cell r="D1227" t="str">
            <v>1</v>
          </cell>
          <cell r="F1227">
            <v>0</v>
          </cell>
          <cell r="G1227">
            <v>0</v>
          </cell>
          <cell r="H1227">
            <v>0</v>
          </cell>
          <cell r="I1227">
            <v>0</v>
          </cell>
          <cell r="J1227" t="str">
            <v>-</v>
          </cell>
          <cell r="K1227">
            <v>0</v>
          </cell>
          <cell r="L1227">
            <v>0</v>
          </cell>
          <cell r="M1227">
            <v>0</v>
          </cell>
        </row>
        <row r="1228">
          <cell r="A1228" t="str">
            <v>5130010000June</v>
          </cell>
          <cell r="B1228" t="str">
            <v>130010000June</v>
          </cell>
          <cell r="C1228" t="str">
            <v>0</v>
          </cell>
          <cell r="D1228" t="str">
            <v>1130010000</v>
          </cell>
          <cell r="F1228">
            <v>45813</v>
          </cell>
          <cell r="G1228">
            <v>0</v>
          </cell>
          <cell r="H1228" t="str">
            <v>INV 275 - HAIER REGULER  BBB</v>
          </cell>
          <cell r="I1228">
            <v>130010000</v>
          </cell>
          <cell r="J1228" t="str">
            <v>Piutang Usaha</v>
          </cell>
          <cell r="K1228">
            <v>0</v>
          </cell>
          <cell r="L1228">
            <v>3051825.6</v>
          </cell>
          <cell r="M1228">
            <v>0</v>
          </cell>
        </row>
        <row r="1229">
          <cell r="A1229" t="str">
            <v>1140010000June</v>
          </cell>
          <cell r="B1229" t="str">
            <v>140010000June</v>
          </cell>
          <cell r="C1229" t="str">
            <v>0</v>
          </cell>
          <cell r="D1229" t="str">
            <v>1140010000</v>
          </cell>
          <cell r="F1229">
            <v>45813</v>
          </cell>
          <cell r="G1229">
            <v>0</v>
          </cell>
          <cell r="H1229" t="str">
            <v>INV 275 - HAIER REGULER  BBB</v>
          </cell>
          <cell r="I1229">
            <v>140010000</v>
          </cell>
          <cell r="J1229" t="str">
            <v>Biaya Dibayar dimuka</v>
          </cell>
          <cell r="K1229">
            <v>0</v>
          </cell>
          <cell r="L1229">
            <v>55996.800000000003</v>
          </cell>
          <cell r="M1229">
            <v>0</v>
          </cell>
        </row>
        <row r="1230">
          <cell r="A1230" t="str">
            <v>2410000001June</v>
          </cell>
          <cell r="B1230" t="str">
            <v>410000001June</v>
          </cell>
          <cell r="C1230" t="str">
            <v>0</v>
          </cell>
          <cell r="D1230" t="str">
            <v>1410000001</v>
          </cell>
          <cell r="F1230">
            <v>45813</v>
          </cell>
          <cell r="G1230">
            <v>0</v>
          </cell>
          <cell r="H1230" t="str">
            <v>INV 275 - HAIER REGULER  BBB</v>
          </cell>
          <cell r="I1230">
            <v>410000001</v>
          </cell>
          <cell r="J1230" t="str">
            <v>Pendapatan 1</v>
          </cell>
          <cell r="K1230">
            <v>0</v>
          </cell>
          <cell r="L1230">
            <v>0</v>
          </cell>
          <cell r="M1230">
            <v>2799840</v>
          </cell>
        </row>
        <row r="1231">
          <cell r="A1231" t="str">
            <v>2210012002June</v>
          </cell>
          <cell r="B1231" t="str">
            <v>210012002June</v>
          </cell>
          <cell r="C1231" t="str">
            <v>0</v>
          </cell>
          <cell r="D1231" t="str">
            <v>1210012002</v>
          </cell>
          <cell r="F1231">
            <v>45813</v>
          </cell>
          <cell r="G1231">
            <v>0</v>
          </cell>
          <cell r="H1231" t="str">
            <v>INV 275 - HAIER REGULER  BBB</v>
          </cell>
          <cell r="I1231">
            <v>210012002</v>
          </cell>
          <cell r="J1231" t="str">
            <v>Hutang Pajak</v>
          </cell>
          <cell r="K1231">
            <v>0</v>
          </cell>
          <cell r="L1231">
            <v>0</v>
          </cell>
          <cell r="M1231">
            <v>307982.40000000002</v>
          </cell>
        </row>
        <row r="1232">
          <cell r="A1232" t="str">
            <v>6130010000June</v>
          </cell>
          <cell r="B1232" t="str">
            <v>130010000June</v>
          </cell>
          <cell r="C1232" t="str">
            <v>0</v>
          </cell>
          <cell r="D1232" t="str">
            <v>1130010000</v>
          </cell>
          <cell r="F1232">
            <v>45813</v>
          </cell>
          <cell r="G1232">
            <v>0</v>
          </cell>
          <cell r="H1232" t="str">
            <v>INV 276 - HAIER REGULER</v>
          </cell>
          <cell r="I1232">
            <v>130010000</v>
          </cell>
          <cell r="J1232" t="str">
            <v>Piutang Usaha</v>
          </cell>
          <cell r="K1232">
            <v>0</v>
          </cell>
          <cell r="L1232">
            <v>29564386.100000001</v>
          </cell>
          <cell r="M1232">
            <v>0</v>
          </cell>
        </row>
        <row r="1233">
          <cell r="A1233" t="str">
            <v>2140010000June</v>
          </cell>
          <cell r="B1233" t="str">
            <v>140010000June</v>
          </cell>
          <cell r="C1233" t="str">
            <v>0</v>
          </cell>
          <cell r="D1233" t="str">
            <v>1140010000</v>
          </cell>
          <cell r="F1233">
            <v>45813</v>
          </cell>
          <cell r="G1233">
            <v>0</v>
          </cell>
          <cell r="H1233" t="str">
            <v>INV 276 - HAIER REGULER</v>
          </cell>
          <cell r="I1233">
            <v>140010000</v>
          </cell>
          <cell r="J1233" t="str">
            <v>Biaya Dibayar dimuka</v>
          </cell>
          <cell r="K1233">
            <v>0</v>
          </cell>
          <cell r="L1233">
            <v>542465.80000000005</v>
          </cell>
          <cell r="M1233">
            <v>0</v>
          </cell>
        </row>
        <row r="1234">
          <cell r="A1234" t="str">
            <v>3410000001June</v>
          </cell>
          <cell r="B1234" t="str">
            <v>410000001June</v>
          </cell>
          <cell r="C1234" t="str">
            <v>0</v>
          </cell>
          <cell r="D1234" t="str">
            <v>1410000001</v>
          </cell>
          <cell r="F1234">
            <v>45813</v>
          </cell>
          <cell r="G1234">
            <v>0</v>
          </cell>
          <cell r="H1234" t="str">
            <v>INV 276 - HAIER REGULER</v>
          </cell>
          <cell r="I1234">
            <v>410000001</v>
          </cell>
          <cell r="J1234" t="str">
            <v>Pendapatan 1</v>
          </cell>
          <cell r="K1234">
            <v>0</v>
          </cell>
          <cell r="L1234">
            <v>0</v>
          </cell>
          <cell r="M1234">
            <v>27123290</v>
          </cell>
        </row>
        <row r="1235">
          <cell r="A1235" t="str">
            <v>3210012002June</v>
          </cell>
          <cell r="B1235" t="str">
            <v>210012002June</v>
          </cell>
          <cell r="C1235" t="str">
            <v>0</v>
          </cell>
          <cell r="D1235" t="str">
            <v>1210012002</v>
          </cell>
          <cell r="F1235">
            <v>45813</v>
          </cell>
          <cell r="G1235">
            <v>0</v>
          </cell>
          <cell r="H1235" t="str">
            <v>INV 276 - HAIER REGULER</v>
          </cell>
          <cell r="I1235">
            <v>210012002</v>
          </cell>
          <cell r="J1235" t="str">
            <v>Hutang Pajak</v>
          </cell>
          <cell r="K1235">
            <v>0</v>
          </cell>
          <cell r="L1235">
            <v>0</v>
          </cell>
          <cell r="M1235">
            <v>2983561.9</v>
          </cell>
        </row>
        <row r="1236">
          <cell r="A1236" t="str">
            <v>7130010000June</v>
          </cell>
          <cell r="B1236" t="str">
            <v>130010000June</v>
          </cell>
          <cell r="C1236" t="str">
            <v>0</v>
          </cell>
          <cell r="D1236" t="str">
            <v>1130010000</v>
          </cell>
          <cell r="F1236">
            <v>45813</v>
          </cell>
          <cell r="G1236">
            <v>0</v>
          </cell>
          <cell r="H1236" t="str">
            <v>INV 277 - HAIER SMALL KUBIKASI</v>
          </cell>
          <cell r="I1236">
            <v>130010000</v>
          </cell>
          <cell r="J1236" t="str">
            <v>Piutang Usaha</v>
          </cell>
          <cell r="K1236">
            <v>0</v>
          </cell>
          <cell r="L1236">
            <v>14715000</v>
          </cell>
          <cell r="M1236">
            <v>0</v>
          </cell>
        </row>
        <row r="1237">
          <cell r="A1237" t="str">
            <v>3140010000June</v>
          </cell>
          <cell r="B1237" t="str">
            <v>140010000June</v>
          </cell>
          <cell r="C1237" t="str">
            <v>0</v>
          </cell>
          <cell r="D1237" t="str">
            <v>1140010000</v>
          </cell>
          <cell r="F1237">
            <v>45813</v>
          </cell>
          <cell r="G1237">
            <v>0</v>
          </cell>
          <cell r="H1237" t="str">
            <v>INV 277 - HAIER SMALL KUBIKASI</v>
          </cell>
          <cell r="I1237">
            <v>140010000</v>
          </cell>
          <cell r="J1237" t="str">
            <v>Biaya Dibayar dimuka</v>
          </cell>
          <cell r="K1237">
            <v>0</v>
          </cell>
          <cell r="L1237">
            <v>270000</v>
          </cell>
          <cell r="M1237">
            <v>0</v>
          </cell>
        </row>
        <row r="1238">
          <cell r="A1238" t="str">
            <v>4410000001June</v>
          </cell>
          <cell r="B1238" t="str">
            <v>410000001June</v>
          </cell>
          <cell r="C1238" t="str">
            <v>0</v>
          </cell>
          <cell r="D1238" t="str">
            <v>1410000001</v>
          </cell>
          <cell r="F1238">
            <v>45813</v>
          </cell>
          <cell r="G1238">
            <v>0</v>
          </cell>
          <cell r="H1238" t="str">
            <v>INV 277 - HAIER SMALL KUBIKASI</v>
          </cell>
          <cell r="I1238">
            <v>410000001</v>
          </cell>
          <cell r="J1238" t="str">
            <v>Pendapatan 1</v>
          </cell>
          <cell r="K1238">
            <v>0</v>
          </cell>
          <cell r="L1238">
            <v>0</v>
          </cell>
          <cell r="M1238">
            <v>13500000</v>
          </cell>
        </row>
        <row r="1239">
          <cell r="A1239" t="str">
            <v>4210012002June</v>
          </cell>
          <cell r="B1239" t="str">
            <v>210012002June</v>
          </cell>
          <cell r="C1239" t="str">
            <v>0</v>
          </cell>
          <cell r="D1239" t="str">
            <v>1210012002</v>
          </cell>
          <cell r="F1239">
            <v>45813</v>
          </cell>
          <cell r="G1239">
            <v>0</v>
          </cell>
          <cell r="H1239" t="str">
            <v>INV 277 - HAIER SMALL KUBIKASI</v>
          </cell>
          <cell r="I1239">
            <v>210012002</v>
          </cell>
          <cell r="J1239" t="str">
            <v>Hutang Pajak</v>
          </cell>
          <cell r="K1239">
            <v>0</v>
          </cell>
          <cell r="L1239">
            <v>0</v>
          </cell>
          <cell r="M1239">
            <v>1485000</v>
          </cell>
        </row>
        <row r="1240">
          <cell r="A1240" t="str">
            <v>8130010000June</v>
          </cell>
          <cell r="B1240" t="str">
            <v>130010000June</v>
          </cell>
          <cell r="C1240" t="str">
            <v>0</v>
          </cell>
          <cell r="D1240" t="str">
            <v>1130010000</v>
          </cell>
          <cell r="F1240">
            <v>45813</v>
          </cell>
          <cell r="G1240">
            <v>0</v>
          </cell>
          <cell r="H1240" t="str">
            <v>INV 278 - HAIER RETURN</v>
          </cell>
          <cell r="I1240">
            <v>130010000</v>
          </cell>
          <cell r="J1240" t="str">
            <v>Piutang Usaha</v>
          </cell>
          <cell r="K1240">
            <v>0</v>
          </cell>
          <cell r="L1240">
            <v>1091488.94</v>
          </cell>
          <cell r="M1240">
            <v>0</v>
          </cell>
        </row>
        <row r="1241">
          <cell r="A1241" t="str">
            <v>4140010000June</v>
          </cell>
          <cell r="B1241" t="str">
            <v>140010000June</v>
          </cell>
          <cell r="C1241" t="str">
            <v>0</v>
          </cell>
          <cell r="D1241" t="str">
            <v>1140010000</v>
          </cell>
          <cell r="F1241">
            <v>45813</v>
          </cell>
          <cell r="G1241">
            <v>0</v>
          </cell>
          <cell r="H1241" t="str">
            <v>INV 278 - HAIER RETURN</v>
          </cell>
          <cell r="I1241">
            <v>140010000</v>
          </cell>
          <cell r="J1241" t="str">
            <v>Biaya Dibayar dimuka</v>
          </cell>
          <cell r="K1241">
            <v>0</v>
          </cell>
          <cell r="L1241">
            <v>20027.32</v>
          </cell>
          <cell r="M1241">
            <v>0</v>
          </cell>
        </row>
        <row r="1242">
          <cell r="A1242" t="str">
            <v>5410000001June</v>
          </cell>
          <cell r="B1242" t="str">
            <v>410000001June</v>
          </cell>
          <cell r="C1242" t="str">
            <v>0</v>
          </cell>
          <cell r="D1242" t="str">
            <v>1410000001</v>
          </cell>
          <cell r="F1242">
            <v>45813</v>
          </cell>
          <cell r="G1242">
            <v>0</v>
          </cell>
          <cell r="H1242" t="str">
            <v>INV 278 - HAIER RETURN</v>
          </cell>
          <cell r="I1242">
            <v>410000001</v>
          </cell>
          <cell r="J1242" t="str">
            <v>Pendapatan 1</v>
          </cell>
          <cell r="K1242">
            <v>0</v>
          </cell>
          <cell r="L1242">
            <v>0</v>
          </cell>
          <cell r="M1242">
            <v>1001366</v>
          </cell>
        </row>
        <row r="1243">
          <cell r="A1243" t="str">
            <v>5210012002June</v>
          </cell>
          <cell r="B1243" t="str">
            <v>210012002June</v>
          </cell>
          <cell r="C1243" t="str">
            <v>0</v>
          </cell>
          <cell r="D1243" t="str">
            <v>1210012002</v>
          </cell>
          <cell r="F1243">
            <v>45813</v>
          </cell>
          <cell r="G1243">
            <v>0</v>
          </cell>
          <cell r="H1243" t="str">
            <v>INV 278 - HAIER RETURN</v>
          </cell>
          <cell r="I1243">
            <v>210012002</v>
          </cell>
          <cell r="J1243" t="str">
            <v>Hutang Pajak</v>
          </cell>
          <cell r="K1243">
            <v>0</v>
          </cell>
          <cell r="L1243">
            <v>0</v>
          </cell>
          <cell r="M1243">
            <v>110150.26</v>
          </cell>
        </row>
        <row r="1244">
          <cell r="A1244" t="str">
            <v>9130010000June</v>
          </cell>
          <cell r="B1244" t="str">
            <v>130010000June</v>
          </cell>
          <cell r="C1244" t="str">
            <v>0</v>
          </cell>
          <cell r="D1244" t="str">
            <v>1130010000</v>
          </cell>
          <cell r="F1244">
            <v>45820</v>
          </cell>
          <cell r="G1244">
            <v>0</v>
          </cell>
          <cell r="H1244" t="str">
            <v>INV 282 - HAIER REGULER  BBB</v>
          </cell>
          <cell r="I1244">
            <v>130010000</v>
          </cell>
          <cell r="J1244" t="str">
            <v>Piutang Usaha</v>
          </cell>
          <cell r="K1244">
            <v>0</v>
          </cell>
          <cell r="L1244">
            <v>4782347.75</v>
          </cell>
          <cell r="M1244">
            <v>0</v>
          </cell>
        </row>
        <row r="1245">
          <cell r="A1245" t="str">
            <v>5140010000June</v>
          </cell>
          <cell r="B1245" t="str">
            <v>140010000June</v>
          </cell>
          <cell r="C1245" t="str">
            <v>0</v>
          </cell>
          <cell r="D1245" t="str">
            <v>1140010000</v>
          </cell>
          <cell r="F1245">
            <v>45820</v>
          </cell>
          <cell r="G1245">
            <v>0</v>
          </cell>
          <cell r="H1245" t="str">
            <v>INV 282 - HAIER REGULER  BBB</v>
          </cell>
          <cell r="I1245">
            <v>140010000</v>
          </cell>
          <cell r="J1245" t="str">
            <v>Biaya Dibayar dimuka</v>
          </cell>
          <cell r="K1245">
            <v>0</v>
          </cell>
          <cell r="L1245">
            <v>87749.5</v>
          </cell>
          <cell r="M1245">
            <v>0</v>
          </cell>
        </row>
        <row r="1246">
          <cell r="A1246" t="str">
            <v>6410000001June</v>
          </cell>
          <cell r="B1246" t="str">
            <v>410000001June</v>
          </cell>
          <cell r="C1246" t="str">
            <v>0</v>
          </cell>
          <cell r="D1246" t="str">
            <v>1410000001</v>
          </cell>
          <cell r="F1246">
            <v>45820</v>
          </cell>
          <cell r="G1246">
            <v>0</v>
          </cell>
          <cell r="H1246" t="str">
            <v>INV 282 - HAIER REGULER  BBB</v>
          </cell>
          <cell r="I1246">
            <v>410000001</v>
          </cell>
          <cell r="J1246" t="str">
            <v>Pendapatan 1</v>
          </cell>
          <cell r="K1246">
            <v>0</v>
          </cell>
          <cell r="L1246">
            <v>0</v>
          </cell>
          <cell r="M1246">
            <v>4387475</v>
          </cell>
        </row>
        <row r="1247">
          <cell r="A1247" t="str">
            <v>6210012002June</v>
          </cell>
          <cell r="B1247" t="str">
            <v>210012002June</v>
          </cell>
          <cell r="C1247" t="str">
            <v>0</v>
          </cell>
          <cell r="D1247" t="str">
            <v>1210012002</v>
          </cell>
          <cell r="F1247">
            <v>45820</v>
          </cell>
          <cell r="G1247">
            <v>0</v>
          </cell>
          <cell r="H1247" t="str">
            <v>INV 282 - HAIER REGULER  BBB</v>
          </cell>
          <cell r="I1247">
            <v>210012002</v>
          </cell>
          <cell r="J1247" t="str">
            <v>Hutang Pajak</v>
          </cell>
          <cell r="K1247">
            <v>0</v>
          </cell>
          <cell r="L1247">
            <v>0</v>
          </cell>
          <cell r="M1247">
            <v>482622.25</v>
          </cell>
        </row>
        <row r="1248">
          <cell r="A1248" t="str">
            <v>10130010000June</v>
          </cell>
          <cell r="B1248" t="str">
            <v>130010000June</v>
          </cell>
          <cell r="C1248" t="str">
            <v>0</v>
          </cell>
          <cell r="D1248" t="str">
            <v>1130010000</v>
          </cell>
          <cell r="F1248">
            <v>45820</v>
          </cell>
          <cell r="G1248">
            <v>0</v>
          </cell>
          <cell r="H1248" t="str">
            <v>INV 283 - HAIER REGULER</v>
          </cell>
          <cell r="I1248">
            <v>130010000</v>
          </cell>
          <cell r="J1248" t="str">
            <v>Piutang Usaha</v>
          </cell>
          <cell r="K1248">
            <v>0</v>
          </cell>
          <cell r="L1248">
            <v>13635983.93</v>
          </cell>
          <cell r="M1248">
            <v>0</v>
          </cell>
        </row>
        <row r="1249">
          <cell r="A1249" t="str">
            <v>6140010000June</v>
          </cell>
          <cell r="B1249" t="str">
            <v>140010000June</v>
          </cell>
          <cell r="C1249" t="str">
            <v>0</v>
          </cell>
          <cell r="D1249" t="str">
            <v>1140010000</v>
          </cell>
          <cell r="F1249">
            <v>45820</v>
          </cell>
          <cell r="G1249">
            <v>0</v>
          </cell>
          <cell r="H1249" t="str">
            <v>INV 283 - HAIER REGULER</v>
          </cell>
          <cell r="I1249">
            <v>140010000</v>
          </cell>
          <cell r="J1249" t="str">
            <v>Biaya Dibayar dimuka</v>
          </cell>
          <cell r="K1249">
            <v>0</v>
          </cell>
          <cell r="L1249">
            <v>250201.54</v>
          </cell>
          <cell r="M1249">
            <v>0</v>
          </cell>
        </row>
        <row r="1250">
          <cell r="A1250" t="str">
            <v>7410000001June</v>
          </cell>
          <cell r="B1250" t="str">
            <v>410000001June</v>
          </cell>
          <cell r="C1250" t="str">
            <v>0</v>
          </cell>
          <cell r="D1250" t="str">
            <v>1410000001</v>
          </cell>
          <cell r="F1250">
            <v>45820</v>
          </cell>
          <cell r="G1250">
            <v>0</v>
          </cell>
          <cell r="H1250" t="str">
            <v>INV 283 - HAIER REGULER</v>
          </cell>
          <cell r="I1250">
            <v>410000001</v>
          </cell>
          <cell r="J1250" t="str">
            <v>Pendapatan 1</v>
          </cell>
          <cell r="K1250">
            <v>0</v>
          </cell>
          <cell r="L1250">
            <v>0</v>
          </cell>
          <cell r="M1250">
            <v>12510077</v>
          </cell>
        </row>
        <row r="1251">
          <cell r="A1251" t="str">
            <v>7210012002June</v>
          </cell>
          <cell r="B1251" t="str">
            <v>210012002June</v>
          </cell>
          <cell r="C1251" t="str">
            <v>0</v>
          </cell>
          <cell r="D1251" t="str">
            <v>1210012002</v>
          </cell>
          <cell r="F1251">
            <v>45820</v>
          </cell>
          <cell r="G1251">
            <v>0</v>
          </cell>
          <cell r="H1251" t="str">
            <v>INV 283 - HAIER REGULER</v>
          </cell>
          <cell r="I1251">
            <v>210012002</v>
          </cell>
          <cell r="J1251" t="str">
            <v>Hutang Pajak</v>
          </cell>
          <cell r="K1251">
            <v>0</v>
          </cell>
          <cell r="L1251">
            <v>0</v>
          </cell>
          <cell r="M1251">
            <v>1376108.47</v>
          </cell>
        </row>
        <row r="1252">
          <cell r="A1252" t="str">
            <v>11130010000June</v>
          </cell>
          <cell r="B1252" t="str">
            <v>130010000June</v>
          </cell>
          <cell r="C1252" t="str">
            <v>0</v>
          </cell>
          <cell r="D1252" t="str">
            <v>1130010000</v>
          </cell>
          <cell r="F1252">
            <v>45820</v>
          </cell>
          <cell r="G1252">
            <v>0</v>
          </cell>
          <cell r="H1252" t="str">
            <v>INV 284 - HAIER SMALL KUBIKASI</v>
          </cell>
          <cell r="I1252">
            <v>130010000</v>
          </cell>
          <cell r="J1252" t="str">
            <v>Piutang Usaha</v>
          </cell>
          <cell r="K1252">
            <v>0</v>
          </cell>
          <cell r="L1252">
            <v>9810000</v>
          </cell>
          <cell r="M1252">
            <v>0</v>
          </cell>
        </row>
        <row r="1253">
          <cell r="A1253" t="str">
            <v>7140010000June</v>
          </cell>
          <cell r="B1253" t="str">
            <v>140010000June</v>
          </cell>
          <cell r="C1253" t="str">
            <v>0</v>
          </cell>
          <cell r="D1253" t="str">
            <v>1140010000</v>
          </cell>
          <cell r="F1253">
            <v>45820</v>
          </cell>
          <cell r="G1253">
            <v>0</v>
          </cell>
          <cell r="H1253" t="str">
            <v>INV 284 - HAIER SMALL KUBIKASI</v>
          </cell>
          <cell r="I1253">
            <v>140010000</v>
          </cell>
          <cell r="J1253" t="str">
            <v>Biaya Dibayar dimuka</v>
          </cell>
          <cell r="K1253">
            <v>0</v>
          </cell>
          <cell r="L1253">
            <v>180000</v>
          </cell>
          <cell r="M1253">
            <v>0</v>
          </cell>
        </row>
        <row r="1254">
          <cell r="A1254" t="str">
            <v>8410000001June</v>
          </cell>
          <cell r="B1254" t="str">
            <v>410000001June</v>
          </cell>
          <cell r="C1254" t="str">
            <v>0</v>
          </cell>
          <cell r="D1254" t="str">
            <v>1410000001</v>
          </cell>
          <cell r="F1254">
            <v>45820</v>
          </cell>
          <cell r="G1254">
            <v>0</v>
          </cell>
          <cell r="H1254" t="str">
            <v>INV 284 - HAIER SMALL KUBIKASI</v>
          </cell>
          <cell r="I1254">
            <v>410000001</v>
          </cell>
          <cell r="J1254" t="str">
            <v>Pendapatan 1</v>
          </cell>
          <cell r="K1254">
            <v>0</v>
          </cell>
          <cell r="L1254">
            <v>0</v>
          </cell>
          <cell r="M1254">
            <v>9000000</v>
          </cell>
        </row>
        <row r="1255">
          <cell r="A1255" t="str">
            <v>8210012002June</v>
          </cell>
          <cell r="B1255" t="str">
            <v>210012002June</v>
          </cell>
          <cell r="C1255" t="str">
            <v>0</v>
          </cell>
          <cell r="D1255" t="str">
            <v>1210012002</v>
          </cell>
          <cell r="F1255">
            <v>45820</v>
          </cell>
          <cell r="G1255">
            <v>0</v>
          </cell>
          <cell r="H1255" t="str">
            <v>INV 284 - HAIER SMALL KUBIKASI</v>
          </cell>
          <cell r="I1255">
            <v>210012002</v>
          </cell>
          <cell r="J1255" t="str">
            <v>Hutang Pajak</v>
          </cell>
          <cell r="K1255">
            <v>0</v>
          </cell>
          <cell r="L1255">
            <v>0</v>
          </cell>
          <cell r="M1255">
            <v>990000</v>
          </cell>
        </row>
        <row r="1256">
          <cell r="A1256" t="str">
            <v>12130010000June</v>
          </cell>
          <cell r="B1256" t="str">
            <v>130010000June</v>
          </cell>
          <cell r="C1256" t="str">
            <v>0</v>
          </cell>
          <cell r="D1256" t="str">
            <v>1130010000</v>
          </cell>
          <cell r="F1256">
            <v>45827</v>
          </cell>
          <cell r="G1256">
            <v>0</v>
          </cell>
          <cell r="H1256" t="str">
            <v>INV 281 - HAIER  PENGIRIMAN HARTONO CN5</v>
          </cell>
          <cell r="I1256">
            <v>130010000</v>
          </cell>
          <cell r="J1256" t="str">
            <v>Piutang Usaha</v>
          </cell>
          <cell r="K1256">
            <v>0</v>
          </cell>
          <cell r="L1256">
            <v>39228862.380000003</v>
          </cell>
          <cell r="M1256">
            <v>0</v>
          </cell>
        </row>
        <row r="1257">
          <cell r="A1257" t="str">
            <v>8140010000June</v>
          </cell>
          <cell r="B1257" t="str">
            <v>140010000June</v>
          </cell>
          <cell r="C1257" t="str">
            <v>0</v>
          </cell>
          <cell r="D1257" t="str">
            <v>1140010000</v>
          </cell>
          <cell r="F1257">
            <v>45827</v>
          </cell>
          <cell r="G1257">
            <v>0</v>
          </cell>
          <cell r="H1257" t="str">
            <v>INV 281 - HAIER  PENGIRIMAN HARTONO CN5</v>
          </cell>
          <cell r="I1257">
            <v>140010000</v>
          </cell>
          <cell r="J1257" t="str">
            <v>Biaya Dibayar dimuka</v>
          </cell>
          <cell r="K1257">
            <v>0</v>
          </cell>
          <cell r="L1257">
            <v>719795.64</v>
          </cell>
          <cell r="M1257">
            <v>0</v>
          </cell>
        </row>
        <row r="1258">
          <cell r="A1258" t="str">
            <v>9410000001June</v>
          </cell>
          <cell r="B1258" t="str">
            <v>410000001June</v>
          </cell>
          <cell r="C1258" t="str">
            <v>0</v>
          </cell>
          <cell r="D1258" t="str">
            <v>1410000001</v>
          </cell>
          <cell r="F1258">
            <v>45827</v>
          </cell>
          <cell r="G1258">
            <v>0</v>
          </cell>
          <cell r="H1258" t="str">
            <v>INV 281 - HAIER  PENGIRIMAN HARTONO CN5</v>
          </cell>
          <cell r="I1258">
            <v>410000001</v>
          </cell>
          <cell r="J1258" t="str">
            <v>Pendapatan 1</v>
          </cell>
          <cell r="K1258">
            <v>0</v>
          </cell>
          <cell r="L1258">
            <v>0</v>
          </cell>
          <cell r="M1258">
            <v>35989782</v>
          </cell>
        </row>
        <row r="1259">
          <cell r="A1259" t="str">
            <v>9210012002June</v>
          </cell>
          <cell r="B1259" t="str">
            <v>210012002June</v>
          </cell>
          <cell r="C1259" t="str">
            <v>0</v>
          </cell>
          <cell r="D1259" t="str">
            <v>1210012002</v>
          </cell>
          <cell r="F1259">
            <v>45827</v>
          </cell>
          <cell r="G1259">
            <v>0</v>
          </cell>
          <cell r="H1259" t="str">
            <v>INV 281 - HAIER  PENGIRIMAN HARTONO CN5</v>
          </cell>
          <cell r="I1259">
            <v>210012002</v>
          </cell>
          <cell r="J1259" t="str">
            <v>Hutang Pajak</v>
          </cell>
          <cell r="K1259">
            <v>0</v>
          </cell>
          <cell r="L1259">
            <v>0</v>
          </cell>
          <cell r="M1259">
            <v>3958876.02</v>
          </cell>
        </row>
        <row r="1260">
          <cell r="A1260" t="str">
            <v>13130010000June</v>
          </cell>
          <cell r="B1260" t="str">
            <v>130010000June</v>
          </cell>
          <cell r="C1260" t="str">
            <v>0</v>
          </cell>
          <cell r="D1260" t="str">
            <v>1130010000</v>
          </cell>
          <cell r="F1260">
            <v>45825</v>
          </cell>
          <cell r="G1260">
            <v>0</v>
          </cell>
          <cell r="H1260" t="str">
            <v>INV 286 - HAIER REGULER BBB</v>
          </cell>
          <cell r="I1260">
            <v>130010000</v>
          </cell>
          <cell r="J1260" t="str">
            <v>Piutang Usaha</v>
          </cell>
          <cell r="K1260">
            <v>0</v>
          </cell>
          <cell r="L1260">
            <v>9772662.0500000007</v>
          </cell>
          <cell r="M1260">
            <v>0</v>
          </cell>
        </row>
        <row r="1261">
          <cell r="A1261" t="str">
            <v>9140010000June</v>
          </cell>
          <cell r="B1261" t="str">
            <v>140010000June</v>
          </cell>
          <cell r="C1261" t="str">
            <v>0</v>
          </cell>
          <cell r="D1261" t="str">
            <v>1140010000</v>
          </cell>
          <cell r="F1261">
            <v>45825</v>
          </cell>
          <cell r="G1261">
            <v>0</v>
          </cell>
          <cell r="H1261" t="str">
            <v>INV 286 - HAIER REGULER BBB</v>
          </cell>
          <cell r="I1261">
            <v>140010000</v>
          </cell>
          <cell r="J1261" t="str">
            <v>Biaya Dibayar dimuka</v>
          </cell>
          <cell r="K1261">
            <v>0</v>
          </cell>
          <cell r="L1261">
            <v>179314.9</v>
          </cell>
          <cell r="M1261">
            <v>0</v>
          </cell>
        </row>
        <row r="1262">
          <cell r="A1262" t="str">
            <v>10410000001June</v>
          </cell>
          <cell r="B1262" t="str">
            <v>410000001June</v>
          </cell>
          <cell r="C1262" t="str">
            <v>0</v>
          </cell>
          <cell r="D1262" t="str">
            <v>1410000001</v>
          </cell>
          <cell r="F1262">
            <v>45825</v>
          </cell>
          <cell r="G1262">
            <v>0</v>
          </cell>
          <cell r="H1262" t="str">
            <v>INV 286 - HAIER REGULER BBB</v>
          </cell>
          <cell r="I1262">
            <v>410000001</v>
          </cell>
          <cell r="J1262" t="str">
            <v>Pendapatan 1</v>
          </cell>
          <cell r="K1262">
            <v>0</v>
          </cell>
          <cell r="L1262">
            <v>0</v>
          </cell>
          <cell r="M1262">
            <v>8965745</v>
          </cell>
        </row>
        <row r="1263">
          <cell r="A1263" t="str">
            <v>10210012002June</v>
          </cell>
          <cell r="B1263" t="str">
            <v>210012002June</v>
          </cell>
          <cell r="C1263" t="str">
            <v>0</v>
          </cell>
          <cell r="D1263" t="str">
            <v>1210012002</v>
          </cell>
          <cell r="F1263">
            <v>45825</v>
          </cell>
          <cell r="G1263">
            <v>0</v>
          </cell>
          <cell r="H1263" t="str">
            <v>INV 286 - HAIER REGULER BBB</v>
          </cell>
          <cell r="I1263">
            <v>210012002</v>
          </cell>
          <cell r="J1263" t="str">
            <v>Hutang Pajak</v>
          </cell>
          <cell r="K1263">
            <v>0</v>
          </cell>
          <cell r="L1263">
            <v>0</v>
          </cell>
          <cell r="M1263">
            <v>986231.95</v>
          </cell>
        </row>
        <row r="1264">
          <cell r="A1264" t="str">
            <v>14130010000June</v>
          </cell>
          <cell r="B1264" t="str">
            <v>130010000June</v>
          </cell>
          <cell r="C1264" t="str">
            <v>0</v>
          </cell>
          <cell r="D1264" t="str">
            <v>1130010000</v>
          </cell>
          <cell r="F1264">
            <v>45825</v>
          </cell>
          <cell r="G1264">
            <v>0</v>
          </cell>
          <cell r="H1264" t="str">
            <v>INV 287 - HAIER REGULER</v>
          </cell>
          <cell r="I1264">
            <v>130010000</v>
          </cell>
          <cell r="J1264" t="str">
            <v>Piutang Usaha</v>
          </cell>
          <cell r="K1264">
            <v>0</v>
          </cell>
          <cell r="L1264">
            <v>14419859.609999999</v>
          </cell>
          <cell r="M1264">
            <v>0</v>
          </cell>
        </row>
        <row r="1265">
          <cell r="A1265" t="str">
            <v>10140010000June</v>
          </cell>
          <cell r="B1265" t="str">
            <v>140010000June</v>
          </cell>
          <cell r="C1265" t="str">
            <v>0</v>
          </cell>
          <cell r="D1265" t="str">
            <v>1140010000</v>
          </cell>
          <cell r="F1265">
            <v>45825</v>
          </cell>
          <cell r="G1265">
            <v>0</v>
          </cell>
          <cell r="H1265" t="str">
            <v>INV 287 - HAIER REGULER</v>
          </cell>
          <cell r="I1265">
            <v>140010000</v>
          </cell>
          <cell r="J1265" t="str">
            <v>Biaya Dibayar dimuka</v>
          </cell>
          <cell r="K1265">
            <v>0</v>
          </cell>
          <cell r="L1265">
            <v>264584.58</v>
          </cell>
          <cell r="M1265">
            <v>0</v>
          </cell>
        </row>
        <row r="1266">
          <cell r="A1266" t="str">
            <v>11410000001June</v>
          </cell>
          <cell r="B1266" t="str">
            <v>410000001June</v>
          </cell>
          <cell r="C1266" t="str">
            <v>0</v>
          </cell>
          <cell r="D1266" t="str">
            <v>1410000001</v>
          </cell>
          <cell r="F1266">
            <v>45825</v>
          </cell>
          <cell r="G1266">
            <v>0</v>
          </cell>
          <cell r="H1266" t="str">
            <v>INV 287 - HAIER REGULER</v>
          </cell>
          <cell r="I1266">
            <v>410000001</v>
          </cell>
          <cell r="J1266" t="str">
            <v>Pendapatan 1</v>
          </cell>
          <cell r="K1266">
            <v>0</v>
          </cell>
          <cell r="L1266">
            <v>0</v>
          </cell>
          <cell r="M1266">
            <v>13229229</v>
          </cell>
        </row>
        <row r="1267">
          <cell r="A1267" t="str">
            <v>11210012002June</v>
          </cell>
          <cell r="B1267" t="str">
            <v>210012002June</v>
          </cell>
          <cell r="C1267" t="str">
            <v>0</v>
          </cell>
          <cell r="D1267" t="str">
            <v>1210012002</v>
          </cell>
          <cell r="F1267">
            <v>45825</v>
          </cell>
          <cell r="G1267">
            <v>0</v>
          </cell>
          <cell r="H1267" t="str">
            <v>INV 287 - HAIER REGULER</v>
          </cell>
          <cell r="I1267">
            <v>210012002</v>
          </cell>
          <cell r="J1267" t="str">
            <v>Hutang Pajak</v>
          </cell>
          <cell r="K1267">
            <v>0</v>
          </cell>
          <cell r="L1267">
            <v>0</v>
          </cell>
          <cell r="M1267">
            <v>1455215.19</v>
          </cell>
        </row>
        <row r="1268">
          <cell r="A1268" t="str">
            <v>15130010000June</v>
          </cell>
          <cell r="B1268" t="str">
            <v>130010000June</v>
          </cell>
          <cell r="C1268" t="str">
            <v>0</v>
          </cell>
          <cell r="D1268" t="str">
            <v>1130010000</v>
          </cell>
          <cell r="F1268">
            <v>45825</v>
          </cell>
          <cell r="G1268">
            <v>0</v>
          </cell>
          <cell r="H1268" t="str">
            <v>INV 288 - HAIER SMALL KUBIKASI</v>
          </cell>
          <cell r="I1268">
            <v>130010000</v>
          </cell>
          <cell r="J1268" t="str">
            <v>Piutang Usaha</v>
          </cell>
          <cell r="K1268">
            <v>0</v>
          </cell>
          <cell r="L1268">
            <v>4905000</v>
          </cell>
          <cell r="M1268">
            <v>0</v>
          </cell>
        </row>
        <row r="1269">
          <cell r="A1269" t="str">
            <v>11140010000June</v>
          </cell>
          <cell r="B1269" t="str">
            <v>140010000June</v>
          </cell>
          <cell r="C1269" t="str">
            <v>0</v>
          </cell>
          <cell r="D1269" t="str">
            <v>1140010000</v>
          </cell>
          <cell r="F1269">
            <v>45825</v>
          </cell>
          <cell r="G1269">
            <v>0</v>
          </cell>
          <cell r="H1269" t="str">
            <v>INV 288 - HAIER SMALL KUBIKASI</v>
          </cell>
          <cell r="I1269">
            <v>140010000</v>
          </cell>
          <cell r="J1269" t="str">
            <v>Biaya Dibayar dimuka</v>
          </cell>
          <cell r="K1269">
            <v>0</v>
          </cell>
          <cell r="L1269">
            <v>90000</v>
          </cell>
          <cell r="M1269">
            <v>0</v>
          </cell>
        </row>
        <row r="1270">
          <cell r="A1270" t="str">
            <v>12410000001June</v>
          </cell>
          <cell r="B1270" t="str">
            <v>410000001June</v>
          </cell>
          <cell r="C1270" t="str">
            <v>0</v>
          </cell>
          <cell r="D1270" t="str">
            <v>1410000001</v>
          </cell>
          <cell r="F1270">
            <v>45825</v>
          </cell>
          <cell r="G1270">
            <v>0</v>
          </cell>
          <cell r="H1270" t="str">
            <v>INV 288 - HAIER SMALL KUBIKASI</v>
          </cell>
          <cell r="I1270">
            <v>410000001</v>
          </cell>
          <cell r="J1270" t="str">
            <v>Pendapatan 1</v>
          </cell>
          <cell r="K1270">
            <v>0</v>
          </cell>
          <cell r="L1270">
            <v>0</v>
          </cell>
          <cell r="M1270">
            <v>4500000</v>
          </cell>
        </row>
        <row r="1271">
          <cell r="A1271" t="str">
            <v>12210012002June</v>
          </cell>
          <cell r="B1271" t="str">
            <v>210012002June</v>
          </cell>
          <cell r="C1271" t="str">
            <v>0</v>
          </cell>
          <cell r="D1271" t="str">
            <v>1210012002</v>
          </cell>
          <cell r="F1271">
            <v>45825</v>
          </cell>
          <cell r="G1271">
            <v>0</v>
          </cell>
          <cell r="H1271" t="str">
            <v>INV 288 - HAIER SMALL KUBIKASI</v>
          </cell>
          <cell r="I1271">
            <v>210012002</v>
          </cell>
          <cell r="J1271" t="str">
            <v>Hutang Pajak</v>
          </cell>
          <cell r="K1271">
            <v>0</v>
          </cell>
          <cell r="L1271">
            <v>0</v>
          </cell>
          <cell r="M1271">
            <v>495000</v>
          </cell>
        </row>
        <row r="1272">
          <cell r="A1272" t="str">
            <v>16130010000June</v>
          </cell>
          <cell r="B1272" t="str">
            <v>130010000June</v>
          </cell>
          <cell r="C1272" t="str">
            <v>0</v>
          </cell>
          <cell r="D1272" t="str">
            <v>1130010000</v>
          </cell>
          <cell r="F1272">
            <v>45825</v>
          </cell>
          <cell r="G1272">
            <v>0</v>
          </cell>
          <cell r="H1272" t="str">
            <v>INV 287 - HAIER KEKURANGAN PEMBAYARAN DARI INV 226</v>
          </cell>
          <cell r="I1272">
            <v>130010000</v>
          </cell>
          <cell r="J1272" t="str">
            <v>Piutang Usaha</v>
          </cell>
          <cell r="K1272">
            <v>0</v>
          </cell>
          <cell r="L1272">
            <v>33240565.879999999</v>
          </cell>
          <cell r="M1272">
            <v>0</v>
          </cell>
        </row>
        <row r="1273">
          <cell r="A1273" t="str">
            <v>12140010000June</v>
          </cell>
          <cell r="B1273" t="str">
            <v>140010000June</v>
          </cell>
          <cell r="C1273" t="str">
            <v>0</v>
          </cell>
          <cell r="D1273" t="str">
            <v>1140010000</v>
          </cell>
          <cell r="F1273">
            <v>45825</v>
          </cell>
          <cell r="G1273">
            <v>0</v>
          </cell>
          <cell r="H1273" t="str">
            <v>INV 287 - HAIER KEKURANGAN PEMBAYARAN DARI INV 226</v>
          </cell>
          <cell r="I1273">
            <v>140010000</v>
          </cell>
          <cell r="J1273" t="str">
            <v>Biaya Dibayar dimuka</v>
          </cell>
          <cell r="K1273">
            <v>0</v>
          </cell>
          <cell r="L1273">
            <v>609918.64</v>
          </cell>
          <cell r="M1273">
            <v>0</v>
          </cell>
        </row>
        <row r="1274">
          <cell r="A1274" t="str">
            <v>13410000001June</v>
          </cell>
          <cell r="B1274" t="str">
            <v>410000001June</v>
          </cell>
          <cell r="C1274" t="str">
            <v>0</v>
          </cell>
          <cell r="D1274" t="str">
            <v>1410000001</v>
          </cell>
          <cell r="F1274">
            <v>45825</v>
          </cell>
          <cell r="G1274">
            <v>0</v>
          </cell>
          <cell r="H1274" t="str">
            <v>INV 287 - HAIER KEKURANGAN PEMBAYARAN DARI INV 226</v>
          </cell>
          <cell r="I1274">
            <v>410000001</v>
          </cell>
          <cell r="J1274" t="str">
            <v>Pendapatan 1</v>
          </cell>
          <cell r="K1274">
            <v>0</v>
          </cell>
          <cell r="L1274">
            <v>0</v>
          </cell>
          <cell r="M1274">
            <v>30495932</v>
          </cell>
        </row>
        <row r="1275">
          <cell r="A1275" t="str">
            <v>13210012002June</v>
          </cell>
          <cell r="B1275" t="str">
            <v>210012002June</v>
          </cell>
          <cell r="C1275" t="str">
            <v>0</v>
          </cell>
          <cell r="D1275" t="str">
            <v>1210012002</v>
          </cell>
          <cell r="F1275">
            <v>45825</v>
          </cell>
          <cell r="G1275">
            <v>0</v>
          </cell>
          <cell r="H1275" t="str">
            <v>INV 287 - HAIER KEKURANGAN PEMBAYARAN DARI INV 226</v>
          </cell>
          <cell r="I1275">
            <v>210012002</v>
          </cell>
          <cell r="J1275" t="str">
            <v>Hutang Pajak</v>
          </cell>
          <cell r="K1275">
            <v>0</v>
          </cell>
          <cell r="L1275">
            <v>0</v>
          </cell>
          <cell r="M1275">
            <v>3354552.52</v>
          </cell>
        </row>
        <row r="1276">
          <cell r="A1276" t="str">
            <v>17130010000June</v>
          </cell>
          <cell r="B1276" t="str">
            <v>130010000June</v>
          </cell>
          <cell r="C1276" t="str">
            <v>0</v>
          </cell>
          <cell r="D1276" t="str">
            <v>1130010000</v>
          </cell>
          <cell r="F1276">
            <v>45832</v>
          </cell>
          <cell r="G1276">
            <v>0</v>
          </cell>
          <cell r="H1276" t="str">
            <v>INV 290 - HAIER LUAR KOTA REGULER</v>
          </cell>
          <cell r="I1276">
            <v>130010000</v>
          </cell>
          <cell r="J1276" t="str">
            <v>Piutang Usaha</v>
          </cell>
          <cell r="K1276">
            <v>0</v>
          </cell>
          <cell r="L1276">
            <v>11468138.52</v>
          </cell>
          <cell r="M1276">
            <v>0</v>
          </cell>
        </row>
        <row r="1277">
          <cell r="A1277" t="str">
            <v>13140010000June</v>
          </cell>
          <cell r="B1277" t="str">
            <v>140010000June</v>
          </cell>
          <cell r="C1277" t="str">
            <v>0</v>
          </cell>
          <cell r="D1277" t="str">
            <v>1140010000</v>
          </cell>
          <cell r="F1277">
            <v>45832</v>
          </cell>
          <cell r="G1277">
            <v>0</v>
          </cell>
          <cell r="H1277" t="str">
            <v>INV 290 - HAIER LUAR KOTA REGULER</v>
          </cell>
          <cell r="I1277">
            <v>140010000</v>
          </cell>
          <cell r="J1277" t="str">
            <v>Biaya Dibayar dimuka</v>
          </cell>
          <cell r="K1277">
            <v>0</v>
          </cell>
          <cell r="L1277">
            <v>210424.56</v>
          </cell>
          <cell r="M1277">
            <v>0</v>
          </cell>
        </row>
        <row r="1278">
          <cell r="A1278" t="str">
            <v>14410000001June</v>
          </cell>
          <cell r="B1278" t="str">
            <v>410000001June</v>
          </cell>
          <cell r="C1278" t="str">
            <v>0</v>
          </cell>
          <cell r="D1278" t="str">
            <v>1410000001</v>
          </cell>
          <cell r="F1278">
            <v>45832</v>
          </cell>
          <cell r="G1278">
            <v>0</v>
          </cell>
          <cell r="H1278" t="str">
            <v>INV 290 - HAIER LUAR KOTA REGULER</v>
          </cell>
          <cell r="I1278">
            <v>410000001</v>
          </cell>
          <cell r="J1278" t="str">
            <v>Pendapatan 1</v>
          </cell>
          <cell r="K1278">
            <v>0</v>
          </cell>
          <cell r="L1278">
            <v>0</v>
          </cell>
          <cell r="M1278">
            <v>10521228</v>
          </cell>
        </row>
        <row r="1279">
          <cell r="A1279" t="str">
            <v>14210012002June</v>
          </cell>
          <cell r="B1279" t="str">
            <v>210012002June</v>
          </cell>
          <cell r="C1279" t="str">
            <v>0</v>
          </cell>
          <cell r="D1279" t="str">
            <v>1210012002</v>
          </cell>
          <cell r="F1279">
            <v>45832</v>
          </cell>
          <cell r="G1279">
            <v>0</v>
          </cell>
          <cell r="H1279" t="str">
            <v>INV 290 - HAIER LUAR KOTA REGULER</v>
          </cell>
          <cell r="I1279">
            <v>210012002</v>
          </cell>
          <cell r="J1279" t="str">
            <v>Hutang Pajak</v>
          </cell>
          <cell r="K1279">
            <v>0</v>
          </cell>
          <cell r="L1279">
            <v>0</v>
          </cell>
          <cell r="M1279">
            <v>1157335.08</v>
          </cell>
        </row>
        <row r="1280">
          <cell r="A1280" t="str">
            <v>18130010000June</v>
          </cell>
          <cell r="B1280" t="str">
            <v>130010000June</v>
          </cell>
          <cell r="C1280" t="str">
            <v>0</v>
          </cell>
          <cell r="D1280" t="str">
            <v>1130010000</v>
          </cell>
          <cell r="F1280">
            <v>45832</v>
          </cell>
          <cell r="G1280">
            <v>0</v>
          </cell>
          <cell r="H1280" t="str">
            <v>INV 291 - HAIER REGULER</v>
          </cell>
          <cell r="I1280">
            <v>130010000</v>
          </cell>
          <cell r="J1280" t="str">
            <v>Piutang Usaha</v>
          </cell>
          <cell r="K1280">
            <v>0</v>
          </cell>
          <cell r="L1280">
            <v>30294518.239999998</v>
          </cell>
          <cell r="M1280">
            <v>0</v>
          </cell>
        </row>
        <row r="1281">
          <cell r="A1281" t="str">
            <v>14140010000June</v>
          </cell>
          <cell r="B1281" t="str">
            <v>140010000June</v>
          </cell>
          <cell r="C1281" t="str">
            <v>0</v>
          </cell>
          <cell r="D1281" t="str">
            <v>1140010000</v>
          </cell>
          <cell r="F1281">
            <v>45832</v>
          </cell>
          <cell r="G1281">
            <v>0</v>
          </cell>
          <cell r="H1281" t="str">
            <v>INV 291 - HAIER REGULER</v>
          </cell>
          <cell r="I1281">
            <v>140010000</v>
          </cell>
          <cell r="J1281" t="str">
            <v>Biaya Dibayar dimuka</v>
          </cell>
          <cell r="K1281">
            <v>0</v>
          </cell>
          <cell r="L1281">
            <v>555862.72</v>
          </cell>
          <cell r="M1281">
            <v>0</v>
          </cell>
        </row>
        <row r="1282">
          <cell r="A1282" t="str">
            <v>15410000001June</v>
          </cell>
          <cell r="B1282" t="str">
            <v>410000001June</v>
          </cell>
          <cell r="C1282" t="str">
            <v>0</v>
          </cell>
          <cell r="D1282" t="str">
            <v>1410000001</v>
          </cell>
          <cell r="F1282">
            <v>45832</v>
          </cell>
          <cell r="G1282">
            <v>0</v>
          </cell>
          <cell r="H1282" t="str">
            <v>INV 291 - HAIER REGULER</v>
          </cell>
          <cell r="I1282">
            <v>410000001</v>
          </cell>
          <cell r="J1282" t="str">
            <v>Pendapatan 1</v>
          </cell>
          <cell r="K1282">
            <v>0</v>
          </cell>
          <cell r="L1282">
            <v>0</v>
          </cell>
          <cell r="M1282">
            <v>27793136</v>
          </cell>
        </row>
        <row r="1283">
          <cell r="A1283" t="str">
            <v>15210012002June</v>
          </cell>
          <cell r="B1283" t="str">
            <v>210012002June</v>
          </cell>
          <cell r="C1283" t="str">
            <v>0</v>
          </cell>
          <cell r="D1283" t="str">
            <v>1210012002</v>
          </cell>
          <cell r="F1283">
            <v>45832</v>
          </cell>
          <cell r="G1283">
            <v>0</v>
          </cell>
          <cell r="H1283" t="str">
            <v>INV 291 - HAIER REGULER</v>
          </cell>
          <cell r="I1283">
            <v>210012002</v>
          </cell>
          <cell r="J1283" t="str">
            <v>Hutang Pajak</v>
          </cell>
          <cell r="K1283">
            <v>0</v>
          </cell>
          <cell r="L1283">
            <v>0</v>
          </cell>
          <cell r="M1283">
            <v>3057244.96</v>
          </cell>
        </row>
        <row r="1284">
          <cell r="A1284" t="str">
            <v>19130010000June</v>
          </cell>
          <cell r="B1284" t="str">
            <v>130010000June</v>
          </cell>
          <cell r="C1284" t="str">
            <v>0</v>
          </cell>
          <cell r="D1284" t="str">
            <v>1130010000</v>
          </cell>
          <cell r="F1284">
            <v>45832</v>
          </cell>
          <cell r="G1284">
            <v>0</v>
          </cell>
          <cell r="H1284" t="str">
            <v>INV 292 - HAIER SMALL KUBIKASI</v>
          </cell>
          <cell r="I1284">
            <v>130010000</v>
          </cell>
          <cell r="J1284" t="str">
            <v>Piutang Usaha</v>
          </cell>
          <cell r="K1284">
            <v>0</v>
          </cell>
          <cell r="L1284">
            <v>8175000</v>
          </cell>
          <cell r="M1284">
            <v>0</v>
          </cell>
        </row>
        <row r="1285">
          <cell r="A1285" t="str">
            <v>15140010000June</v>
          </cell>
          <cell r="B1285" t="str">
            <v>140010000June</v>
          </cell>
          <cell r="C1285" t="str">
            <v>0</v>
          </cell>
          <cell r="D1285" t="str">
            <v>1140010000</v>
          </cell>
          <cell r="F1285">
            <v>45832</v>
          </cell>
          <cell r="G1285">
            <v>0</v>
          </cell>
          <cell r="H1285" t="str">
            <v>INV 292 - HAIER SMALL KUBIKASI</v>
          </cell>
          <cell r="I1285">
            <v>140010000</v>
          </cell>
          <cell r="J1285" t="str">
            <v>Biaya Dibayar dimuka</v>
          </cell>
          <cell r="K1285">
            <v>0</v>
          </cell>
          <cell r="L1285">
            <v>150000</v>
          </cell>
          <cell r="M1285">
            <v>0</v>
          </cell>
        </row>
        <row r="1286">
          <cell r="A1286" t="str">
            <v>16410000001June</v>
          </cell>
          <cell r="B1286" t="str">
            <v>410000001June</v>
          </cell>
          <cell r="C1286" t="str">
            <v>0</v>
          </cell>
          <cell r="D1286" t="str">
            <v>1410000001</v>
          </cell>
          <cell r="F1286">
            <v>45832</v>
          </cell>
          <cell r="G1286">
            <v>0</v>
          </cell>
          <cell r="H1286" t="str">
            <v>INV 292 - HAIER SMALL KUBIKASI</v>
          </cell>
          <cell r="I1286">
            <v>410000001</v>
          </cell>
          <cell r="J1286" t="str">
            <v>Pendapatan 1</v>
          </cell>
          <cell r="K1286">
            <v>0</v>
          </cell>
          <cell r="L1286">
            <v>0</v>
          </cell>
          <cell r="M1286">
            <v>7500000</v>
          </cell>
        </row>
        <row r="1287">
          <cell r="A1287" t="str">
            <v>16210012002June</v>
          </cell>
          <cell r="B1287" t="str">
            <v>210012002June</v>
          </cell>
          <cell r="C1287" t="str">
            <v>0</v>
          </cell>
          <cell r="D1287" t="str">
            <v>1210012002</v>
          </cell>
          <cell r="F1287">
            <v>45832</v>
          </cell>
          <cell r="G1287">
            <v>0</v>
          </cell>
          <cell r="H1287" t="str">
            <v>INV 292 - HAIER SMALL KUBIKASI</v>
          </cell>
          <cell r="I1287">
            <v>210012002</v>
          </cell>
          <cell r="J1287" t="str">
            <v>Hutang Pajak</v>
          </cell>
          <cell r="K1287">
            <v>0</v>
          </cell>
          <cell r="L1287">
            <v>0</v>
          </cell>
          <cell r="M1287">
            <v>825000</v>
          </cell>
        </row>
        <row r="1288">
          <cell r="A1288" t="str">
            <v>00</v>
          </cell>
          <cell r="B1288" t="str">
            <v>0</v>
          </cell>
          <cell r="C1288" t="str">
            <v>0</v>
          </cell>
          <cell r="D1288" t="str">
            <v>1</v>
          </cell>
          <cell r="F1288">
            <v>0</v>
          </cell>
          <cell r="G1288">
            <v>0</v>
          </cell>
          <cell r="H1288">
            <v>0</v>
          </cell>
          <cell r="I1288">
            <v>0</v>
          </cell>
          <cell r="J1288" t="str">
            <v>-</v>
          </cell>
          <cell r="K1288">
            <v>0</v>
          </cell>
          <cell r="L1288">
            <v>0</v>
          </cell>
          <cell r="M1288">
            <v>0</v>
          </cell>
        </row>
        <row r="1289">
          <cell r="A1289" t="str">
            <v>00</v>
          </cell>
          <cell r="B1289" t="str">
            <v>0</v>
          </cell>
          <cell r="C1289" t="str">
            <v>0</v>
          </cell>
          <cell r="D1289" t="str">
            <v>1</v>
          </cell>
          <cell r="F1289">
            <v>0</v>
          </cell>
          <cell r="G1289">
            <v>0</v>
          </cell>
          <cell r="H1289">
            <v>0</v>
          </cell>
          <cell r="I1289">
            <v>0</v>
          </cell>
          <cell r="J1289" t="str">
            <v>-</v>
          </cell>
          <cell r="K1289">
            <v>0</v>
          </cell>
          <cell r="L1289">
            <v>0</v>
          </cell>
          <cell r="M1289">
            <v>0</v>
          </cell>
        </row>
        <row r="1290">
          <cell r="A1290" t="str">
            <v>00</v>
          </cell>
          <cell r="B1290" t="str">
            <v>0</v>
          </cell>
          <cell r="C1290" t="str">
            <v>0</v>
          </cell>
          <cell r="D1290" t="str">
            <v>1</v>
          </cell>
          <cell r="F1290">
            <v>0</v>
          </cell>
          <cell r="G1290">
            <v>0</v>
          </cell>
          <cell r="H1290">
            <v>0</v>
          </cell>
          <cell r="I1290">
            <v>0</v>
          </cell>
          <cell r="J1290" t="str">
            <v>-</v>
          </cell>
          <cell r="K1290">
            <v>0</v>
          </cell>
          <cell r="L1290">
            <v>0</v>
          </cell>
          <cell r="M1290">
            <v>0</v>
          </cell>
        </row>
        <row r="1291">
          <cell r="A1291" t="str">
            <v>1160010002June</v>
          </cell>
          <cell r="B1291" t="str">
            <v>160010002June</v>
          </cell>
          <cell r="C1291" t="str">
            <v>0</v>
          </cell>
          <cell r="D1291" t="str">
            <v>1160010002</v>
          </cell>
          <cell r="F1291">
            <v>45833</v>
          </cell>
          <cell r="G1291" t="str">
            <v>PC/001/06/2025</v>
          </cell>
          <cell r="H1291" t="str">
            <v>Pengadaan Peralatan Gudang Crossdock Cikarang</v>
          </cell>
          <cell r="I1291">
            <v>160010002</v>
          </cell>
          <cell r="J1291" t="str">
            <v>Konstruksi Mesin/Peralatan</v>
          </cell>
          <cell r="K1291">
            <v>0</v>
          </cell>
          <cell r="L1291">
            <v>493000</v>
          </cell>
          <cell r="M1291">
            <v>0</v>
          </cell>
        </row>
        <row r="1292">
          <cell r="A1292" t="str">
            <v>20110010001June</v>
          </cell>
          <cell r="B1292" t="str">
            <v>110010001June</v>
          </cell>
          <cell r="C1292" t="str">
            <v>0</v>
          </cell>
          <cell r="D1292" t="str">
            <v>1110010001</v>
          </cell>
          <cell r="F1292">
            <v>45833</v>
          </cell>
          <cell r="G1292" t="str">
            <v>PC/001/06/2025</v>
          </cell>
          <cell r="H1292" t="str">
            <v>Pengadaan Peralatan Gudang Crossdock Cikarang</v>
          </cell>
          <cell r="I1292">
            <v>110010001</v>
          </cell>
          <cell r="J1292" t="str">
            <v>Kas Operasional 1 - IAS</v>
          </cell>
          <cell r="K1292">
            <v>0</v>
          </cell>
          <cell r="L1292">
            <v>0</v>
          </cell>
          <cell r="M1292">
            <v>493000</v>
          </cell>
        </row>
        <row r="1293">
          <cell r="A1293" t="str">
            <v>1600000012June</v>
          </cell>
          <cell r="B1293" t="str">
            <v>600000012June</v>
          </cell>
          <cell r="C1293" t="str">
            <v>0</v>
          </cell>
          <cell r="D1293" t="str">
            <v>1600000012</v>
          </cell>
          <cell r="F1293">
            <v>45833</v>
          </cell>
          <cell r="G1293" t="str">
            <v>PC/002/06/2025</v>
          </cell>
          <cell r="H1293" t="str">
            <v>Pengadaan Peralatan-2 Gudang Crossdock Cikarang</v>
          </cell>
          <cell r="I1293">
            <v>600000012</v>
          </cell>
          <cell r="J1293" t="str">
            <v>Biaya ATK &amp; Stempel</v>
          </cell>
          <cell r="K1293">
            <v>0</v>
          </cell>
          <cell r="L1293">
            <v>1367000</v>
          </cell>
          <cell r="M1293">
            <v>0</v>
          </cell>
        </row>
        <row r="1294">
          <cell r="A1294" t="str">
            <v>21110010001June</v>
          </cell>
          <cell r="B1294" t="str">
            <v>110010001June</v>
          </cell>
          <cell r="C1294" t="str">
            <v>0</v>
          </cell>
          <cell r="D1294" t="str">
            <v>1110010001</v>
          </cell>
          <cell r="F1294">
            <v>45833</v>
          </cell>
          <cell r="G1294" t="str">
            <v>PC/002/06/2025</v>
          </cell>
          <cell r="H1294" t="str">
            <v>Pengadaan Peralatan-2 Gudang Crossdock Cikarang</v>
          </cell>
          <cell r="I1294">
            <v>110010001</v>
          </cell>
          <cell r="J1294" t="str">
            <v>Kas Operasional 1 - IAS</v>
          </cell>
          <cell r="K1294">
            <v>0</v>
          </cell>
          <cell r="L1294">
            <v>0</v>
          </cell>
          <cell r="M1294">
            <v>1367000</v>
          </cell>
        </row>
        <row r="1295">
          <cell r="A1295" t="str">
            <v>1600000007June</v>
          </cell>
          <cell r="B1295" t="str">
            <v>600000007June</v>
          </cell>
          <cell r="C1295" t="str">
            <v>0</v>
          </cell>
          <cell r="D1295" t="str">
            <v>1600000007</v>
          </cell>
          <cell r="F1295">
            <v>45834</v>
          </cell>
          <cell r="G1295" t="str">
            <v>PC/004/06/2025</v>
          </cell>
          <cell r="H1295" t="str">
            <v>Pembelian Kuota Internet orbit</v>
          </cell>
          <cell r="I1295">
            <v>600000007</v>
          </cell>
          <cell r="J1295" t="str">
            <v>Biaya Internet, Pulsa, Telpon dan Fax</v>
          </cell>
          <cell r="K1295">
            <v>0</v>
          </cell>
          <cell r="L1295">
            <v>132000</v>
          </cell>
          <cell r="M1295">
            <v>0</v>
          </cell>
        </row>
        <row r="1296">
          <cell r="A1296" t="str">
            <v>51110010001June</v>
          </cell>
          <cell r="B1296" t="str">
            <v>110010001June</v>
          </cell>
          <cell r="C1296" t="str">
            <v>0</v>
          </cell>
          <cell r="D1296" t="str">
            <v>1110010001</v>
          </cell>
          <cell r="F1296">
            <v>45834</v>
          </cell>
          <cell r="G1296" t="str">
            <v>PC/004/06/2025</v>
          </cell>
          <cell r="H1296" t="str">
            <v>Pembelian Kuota Internet orbit</v>
          </cell>
          <cell r="I1296">
            <v>110010001</v>
          </cell>
          <cell r="J1296" t="str">
            <v>Kas Operasional 1 - IAS</v>
          </cell>
          <cell r="K1296">
            <v>0</v>
          </cell>
          <cell r="L1296">
            <v>0</v>
          </cell>
          <cell r="M1296">
            <v>132000</v>
          </cell>
        </row>
        <row r="1297">
          <cell r="A1297" t="str">
            <v>14500000002June</v>
          </cell>
          <cell r="B1297" t="str">
            <v>500000002June</v>
          </cell>
          <cell r="C1297" t="str">
            <v>0</v>
          </cell>
          <cell r="D1297" t="str">
            <v>1500000002</v>
          </cell>
          <cell r="F1297">
            <v>45834</v>
          </cell>
          <cell r="G1297" t="str">
            <v>PC/007/06/2025</v>
          </cell>
          <cell r="H1297" t="str">
            <v>Biaya Operasional Kirani</v>
          </cell>
          <cell r="I1297">
            <v>500000002</v>
          </cell>
          <cell r="J1297" t="str">
            <v>Biaya TKBM, SPM</v>
          </cell>
          <cell r="K1297">
            <v>0</v>
          </cell>
          <cell r="L1297">
            <v>160000</v>
          </cell>
          <cell r="M1297">
            <v>0</v>
          </cell>
        </row>
        <row r="1298">
          <cell r="A1298" t="str">
            <v>23110010001June</v>
          </cell>
          <cell r="B1298" t="str">
            <v>110010001June</v>
          </cell>
          <cell r="C1298" t="str">
            <v>0</v>
          </cell>
          <cell r="D1298" t="str">
            <v>1110010001</v>
          </cell>
          <cell r="F1298">
            <v>45834</v>
          </cell>
          <cell r="G1298" t="str">
            <v>PC/007/06/2025</v>
          </cell>
          <cell r="H1298" t="str">
            <v>Biaya Operasional Kirani</v>
          </cell>
          <cell r="I1298">
            <v>110010001</v>
          </cell>
          <cell r="J1298" t="str">
            <v>Kas Operasional 1 - IAS</v>
          </cell>
          <cell r="K1298">
            <v>0</v>
          </cell>
          <cell r="L1298">
            <v>0</v>
          </cell>
          <cell r="M1298">
            <v>160000</v>
          </cell>
        </row>
        <row r="1299">
          <cell r="A1299" t="str">
            <v>2160010002June</v>
          </cell>
          <cell r="B1299" t="str">
            <v>160010002June</v>
          </cell>
          <cell r="C1299" t="str">
            <v>0</v>
          </cell>
          <cell r="D1299" t="str">
            <v>1160010002</v>
          </cell>
          <cell r="F1299">
            <v>45835</v>
          </cell>
          <cell r="G1299" t="str">
            <v>PC/006/06/2025</v>
          </cell>
          <cell r="H1299" t="str">
            <v>Pembelian gergaji dan stop kontak</v>
          </cell>
          <cell r="I1299">
            <v>160010002</v>
          </cell>
          <cell r="J1299" t="str">
            <v>Konstruksi Mesin/Peralatan</v>
          </cell>
          <cell r="K1299">
            <v>0</v>
          </cell>
          <cell r="L1299">
            <v>38000</v>
          </cell>
          <cell r="M1299">
            <v>0</v>
          </cell>
        </row>
        <row r="1300">
          <cell r="A1300" t="str">
            <v>24110010001June</v>
          </cell>
          <cell r="B1300" t="str">
            <v>110010001June</v>
          </cell>
          <cell r="C1300" t="str">
            <v>0</v>
          </cell>
          <cell r="D1300" t="str">
            <v>1110010001</v>
          </cell>
          <cell r="F1300">
            <v>45835</v>
          </cell>
          <cell r="G1300" t="str">
            <v>PC/006/06/2025</v>
          </cell>
          <cell r="H1300" t="str">
            <v>Pembelian gergaji dan stop kontak</v>
          </cell>
          <cell r="I1300">
            <v>110010001</v>
          </cell>
          <cell r="J1300" t="str">
            <v>Kas Operasional 1 - IAS</v>
          </cell>
          <cell r="K1300">
            <v>0</v>
          </cell>
          <cell r="L1300">
            <v>0</v>
          </cell>
          <cell r="M1300">
            <v>38000</v>
          </cell>
        </row>
        <row r="1301">
          <cell r="A1301" t="str">
            <v>3160010002June</v>
          </cell>
          <cell r="B1301" t="str">
            <v>160010002June</v>
          </cell>
          <cell r="C1301" t="str">
            <v>0</v>
          </cell>
          <cell r="D1301" t="str">
            <v>1160010002</v>
          </cell>
          <cell r="F1301">
            <v>45835</v>
          </cell>
          <cell r="G1301">
            <v>661</v>
          </cell>
          <cell r="H1301" t="str">
            <v>PEMBAYARAN PEMBELIAN HAND PALLET+ ONGKIR</v>
          </cell>
          <cell r="I1301">
            <v>160010002</v>
          </cell>
          <cell r="J1301" t="str">
            <v>Konstruksi Mesin/Peralatan</v>
          </cell>
          <cell r="K1301">
            <v>0</v>
          </cell>
          <cell r="L1301">
            <v>3400000</v>
          </cell>
          <cell r="M1301">
            <v>0</v>
          </cell>
        </row>
        <row r="1302">
          <cell r="A1302" t="str">
            <v>25110010001June</v>
          </cell>
          <cell r="B1302" t="str">
            <v>110010001June</v>
          </cell>
          <cell r="C1302" t="str">
            <v>0</v>
          </cell>
          <cell r="D1302" t="str">
            <v>1110010001</v>
          </cell>
          <cell r="F1302">
            <v>45835</v>
          </cell>
          <cell r="G1302">
            <v>661</v>
          </cell>
          <cell r="H1302" t="str">
            <v>PEMBAYARAN PEMBELIAN HAND PALLET+ ONGKIR</v>
          </cell>
          <cell r="I1302">
            <v>110010001</v>
          </cell>
          <cell r="J1302" t="str">
            <v>Kas Operasional 1 - IAS</v>
          </cell>
          <cell r="K1302">
            <v>0</v>
          </cell>
          <cell r="L1302">
            <v>0</v>
          </cell>
          <cell r="M1302">
            <v>3400000</v>
          </cell>
        </row>
        <row r="1303">
          <cell r="A1303" t="str">
            <v>1600000019June</v>
          </cell>
          <cell r="B1303" t="str">
            <v>600000019June</v>
          </cell>
          <cell r="C1303" t="str">
            <v>0</v>
          </cell>
          <cell r="D1303" t="str">
            <v>1600000019</v>
          </cell>
          <cell r="F1303">
            <v>45835</v>
          </cell>
          <cell r="G1303" t="str">
            <v>PC/008/06/2025</v>
          </cell>
          <cell r="H1303" t="str">
            <v>Pembelian Pizza Hut 1Meter Untuk Hartono</v>
          </cell>
          <cell r="I1303">
            <v>600000019</v>
          </cell>
          <cell r="J1303" t="str">
            <v>Entertainment, Donasi &amp; Sumbangan</v>
          </cell>
          <cell r="K1303">
            <v>0</v>
          </cell>
          <cell r="L1303">
            <v>396701</v>
          </cell>
          <cell r="M1303">
            <v>0</v>
          </cell>
        </row>
        <row r="1304">
          <cell r="A1304" t="str">
            <v>26110010001June</v>
          </cell>
          <cell r="B1304" t="str">
            <v>110010001June</v>
          </cell>
          <cell r="C1304" t="str">
            <v>0</v>
          </cell>
          <cell r="D1304" t="str">
            <v>1110010001</v>
          </cell>
          <cell r="F1304">
            <v>45835</v>
          </cell>
          <cell r="G1304" t="str">
            <v>PC/008/06/2025</v>
          </cell>
          <cell r="H1304" t="str">
            <v>Pembelian Pizza Hut 1Meter Untuk Hartono</v>
          </cell>
          <cell r="I1304">
            <v>110010001</v>
          </cell>
          <cell r="J1304" t="str">
            <v>Kas Operasional 1 - IAS</v>
          </cell>
          <cell r="K1304">
            <v>0</v>
          </cell>
          <cell r="L1304">
            <v>0</v>
          </cell>
          <cell r="M1304">
            <v>396701</v>
          </cell>
        </row>
        <row r="1305">
          <cell r="A1305" t="str">
            <v>2600000019June</v>
          </cell>
          <cell r="B1305" t="str">
            <v>600000019June</v>
          </cell>
          <cell r="C1305" t="str">
            <v>0</v>
          </cell>
          <cell r="D1305" t="str">
            <v>1600000019</v>
          </cell>
          <cell r="F1305">
            <v>45835</v>
          </cell>
          <cell r="G1305" t="str">
            <v>PC/009/06/2025</v>
          </cell>
          <cell r="H1305" t="str">
            <v>Pembelian Aqua botol dan roti untuk Hartono</v>
          </cell>
          <cell r="I1305">
            <v>600000019</v>
          </cell>
          <cell r="J1305" t="str">
            <v>Entertainment, Donasi &amp; Sumbangan</v>
          </cell>
          <cell r="K1305">
            <v>0</v>
          </cell>
          <cell r="L1305">
            <v>86400</v>
          </cell>
          <cell r="M1305">
            <v>0</v>
          </cell>
        </row>
        <row r="1306">
          <cell r="A1306" t="str">
            <v>27110010001June</v>
          </cell>
          <cell r="B1306" t="str">
            <v>110010001June</v>
          </cell>
          <cell r="C1306" t="str">
            <v>0</v>
          </cell>
          <cell r="D1306" t="str">
            <v>1110010001</v>
          </cell>
          <cell r="F1306">
            <v>45835</v>
          </cell>
          <cell r="G1306" t="str">
            <v>PC/009/06/2025</v>
          </cell>
          <cell r="H1306" t="str">
            <v>Pembelian Aqua botol dan roti untuk Hartono</v>
          </cell>
          <cell r="I1306">
            <v>110010001</v>
          </cell>
          <cell r="J1306" t="str">
            <v>Kas Operasional 1 - IAS</v>
          </cell>
          <cell r="K1306">
            <v>0</v>
          </cell>
          <cell r="L1306">
            <v>0</v>
          </cell>
          <cell r="M1306">
            <v>86400</v>
          </cell>
        </row>
        <row r="1307">
          <cell r="A1307" t="str">
            <v>4160010002June</v>
          </cell>
          <cell r="B1307" t="str">
            <v>160010002June</v>
          </cell>
          <cell r="C1307" t="str">
            <v>0</v>
          </cell>
          <cell r="D1307" t="str">
            <v>1160010002</v>
          </cell>
          <cell r="F1307">
            <v>45836</v>
          </cell>
          <cell r="G1307" t="str">
            <v>PC/010/06/2025</v>
          </cell>
          <cell r="H1307" t="str">
            <v>Pembelian Tali Plastik 5</v>
          </cell>
          <cell r="I1307">
            <v>160010002</v>
          </cell>
          <cell r="J1307" t="str">
            <v>Konstruksi Mesin/Peralatan</v>
          </cell>
          <cell r="K1307">
            <v>0</v>
          </cell>
          <cell r="L1307">
            <v>100000</v>
          </cell>
          <cell r="M1307">
            <v>0</v>
          </cell>
        </row>
        <row r="1308">
          <cell r="A1308" t="str">
            <v>28110010001June</v>
          </cell>
          <cell r="B1308" t="str">
            <v>110010001June</v>
          </cell>
          <cell r="C1308" t="str">
            <v>0</v>
          </cell>
          <cell r="D1308" t="str">
            <v>1110010001</v>
          </cell>
          <cell r="F1308">
            <v>45836</v>
          </cell>
          <cell r="G1308" t="str">
            <v>PC/010/06/2025</v>
          </cell>
          <cell r="H1308" t="str">
            <v>Pembelian Tali Plastik 5</v>
          </cell>
          <cell r="I1308">
            <v>110010001</v>
          </cell>
          <cell r="J1308" t="str">
            <v>Kas Operasional 1 - IAS</v>
          </cell>
          <cell r="K1308">
            <v>0</v>
          </cell>
          <cell r="L1308">
            <v>0</v>
          </cell>
          <cell r="M1308">
            <v>100000</v>
          </cell>
        </row>
        <row r="1309">
          <cell r="A1309" t="str">
            <v>5160010002June</v>
          </cell>
          <cell r="B1309" t="str">
            <v>160010002June</v>
          </cell>
          <cell r="C1309" t="str">
            <v>0</v>
          </cell>
          <cell r="D1309" t="str">
            <v>1160010002</v>
          </cell>
          <cell r="F1309">
            <v>45836</v>
          </cell>
          <cell r="G1309" t="str">
            <v>PC/011/06/2025</v>
          </cell>
          <cell r="H1309" t="str">
            <v>Pembelian gembok Gudang GAJ dan gelas plastik</v>
          </cell>
          <cell r="I1309">
            <v>160010002</v>
          </cell>
          <cell r="J1309" t="str">
            <v>Konstruksi Mesin/Peralatan</v>
          </cell>
          <cell r="K1309">
            <v>0</v>
          </cell>
          <cell r="L1309">
            <v>155000</v>
          </cell>
          <cell r="M1309">
            <v>0</v>
          </cell>
        </row>
        <row r="1310">
          <cell r="A1310" t="str">
            <v>29110010001June</v>
          </cell>
          <cell r="B1310" t="str">
            <v>110010001June</v>
          </cell>
          <cell r="C1310" t="str">
            <v>0</v>
          </cell>
          <cell r="D1310" t="str">
            <v>1110010001</v>
          </cell>
          <cell r="F1310">
            <v>45836</v>
          </cell>
          <cell r="G1310" t="str">
            <v>PC/011/06/2025</v>
          </cell>
          <cell r="H1310" t="str">
            <v>Pembelian gembok Gudang GAJ dan gelas plastik</v>
          </cell>
          <cell r="I1310">
            <v>110010001</v>
          </cell>
          <cell r="J1310" t="str">
            <v>Kas Operasional 1 - IAS</v>
          </cell>
          <cell r="K1310">
            <v>0</v>
          </cell>
          <cell r="L1310">
            <v>0</v>
          </cell>
          <cell r="M1310">
            <v>155000</v>
          </cell>
        </row>
        <row r="1311">
          <cell r="A1311" t="str">
            <v>2600000015June</v>
          </cell>
          <cell r="B1311" t="str">
            <v>600000015June</v>
          </cell>
          <cell r="C1311" t="str">
            <v>0</v>
          </cell>
          <cell r="D1311" t="str">
            <v>1600000015</v>
          </cell>
          <cell r="F1311">
            <v>45836</v>
          </cell>
          <cell r="G1311" t="str">
            <v>PC/012/06/2025</v>
          </cell>
          <cell r="H1311" t="str">
            <v>Pemasangan Ac dan penambahan Freon</v>
          </cell>
          <cell r="I1311">
            <v>600000015</v>
          </cell>
          <cell r="J1311" t="str">
            <v>Biaya Jasa Profesional, Konsultan Teknis &amp; Notaris</v>
          </cell>
          <cell r="K1311">
            <v>0</v>
          </cell>
          <cell r="L1311">
            <v>850000</v>
          </cell>
          <cell r="M1311">
            <v>0</v>
          </cell>
        </row>
        <row r="1312">
          <cell r="A1312" t="str">
            <v>30110010001June</v>
          </cell>
          <cell r="B1312" t="str">
            <v>110010001June</v>
          </cell>
          <cell r="C1312" t="str">
            <v>0</v>
          </cell>
          <cell r="D1312" t="str">
            <v>1110010001</v>
          </cell>
          <cell r="F1312">
            <v>45836</v>
          </cell>
          <cell r="G1312" t="str">
            <v>PC/012/06/2025</v>
          </cell>
          <cell r="H1312" t="str">
            <v>Pemasangan Ac dan penambahan Freon</v>
          </cell>
          <cell r="I1312">
            <v>110010001</v>
          </cell>
          <cell r="J1312" t="str">
            <v>Kas Operasional 1 - IAS</v>
          </cell>
          <cell r="K1312">
            <v>0</v>
          </cell>
          <cell r="L1312">
            <v>0</v>
          </cell>
          <cell r="M1312">
            <v>850000</v>
          </cell>
        </row>
        <row r="1313">
          <cell r="A1313" t="str">
            <v>3600000019June</v>
          </cell>
          <cell r="B1313" t="str">
            <v>600000019June</v>
          </cell>
          <cell r="C1313" t="str">
            <v>0</v>
          </cell>
          <cell r="D1313" t="str">
            <v>1600000019</v>
          </cell>
          <cell r="F1313">
            <v>45837</v>
          </cell>
          <cell r="G1313" t="str">
            <v>PC/013/06/2025</v>
          </cell>
          <cell r="H1313" t="str">
            <v>Uang Koordinasi Security NCS Lepi</v>
          </cell>
          <cell r="I1313">
            <v>600000019</v>
          </cell>
          <cell r="J1313" t="str">
            <v>Entertainment, Donasi &amp; Sumbangan</v>
          </cell>
          <cell r="K1313">
            <v>0</v>
          </cell>
          <cell r="L1313">
            <v>49000</v>
          </cell>
          <cell r="M1313">
            <v>0</v>
          </cell>
        </row>
        <row r="1314">
          <cell r="A1314" t="str">
            <v>31110010001June</v>
          </cell>
          <cell r="B1314" t="str">
            <v>110010001June</v>
          </cell>
          <cell r="C1314" t="str">
            <v>0</v>
          </cell>
          <cell r="D1314" t="str">
            <v>1110010001</v>
          </cell>
          <cell r="F1314">
            <v>45837</v>
          </cell>
          <cell r="G1314" t="str">
            <v>PC/013/06/2025</v>
          </cell>
          <cell r="H1314" t="str">
            <v>Uang Koordinasi Security NCS Lepi</v>
          </cell>
          <cell r="I1314">
            <v>110010001</v>
          </cell>
          <cell r="J1314" t="str">
            <v>Kas Operasional 1 - IAS</v>
          </cell>
          <cell r="K1314">
            <v>0</v>
          </cell>
          <cell r="L1314">
            <v>0</v>
          </cell>
          <cell r="M1314">
            <v>49000</v>
          </cell>
        </row>
        <row r="1315">
          <cell r="A1315" t="str">
            <v>1600000099June</v>
          </cell>
          <cell r="B1315" t="str">
            <v>600000099June</v>
          </cell>
          <cell r="C1315" t="str">
            <v>0</v>
          </cell>
          <cell r="D1315" t="str">
            <v>1600000099</v>
          </cell>
          <cell r="F1315">
            <v>45837</v>
          </cell>
          <cell r="G1315" t="str">
            <v>PC/014/06/2025</v>
          </cell>
          <cell r="H1315" t="str">
            <v>Uang Komplemen Hari Libur ke team Kirani dan Gudang GAJ</v>
          </cell>
          <cell r="I1315">
            <v>600000099</v>
          </cell>
          <cell r="J1315" t="str">
            <v>Biaya Lainnya</v>
          </cell>
          <cell r="K1315">
            <v>0</v>
          </cell>
          <cell r="L1315">
            <v>600000</v>
          </cell>
          <cell r="M1315">
            <v>0</v>
          </cell>
        </row>
        <row r="1316">
          <cell r="A1316" t="str">
            <v>32110010001June</v>
          </cell>
          <cell r="B1316" t="str">
            <v>110010001June</v>
          </cell>
          <cell r="C1316" t="str">
            <v>0</v>
          </cell>
          <cell r="D1316" t="str">
            <v>1110010001</v>
          </cell>
          <cell r="F1316">
            <v>45837</v>
          </cell>
          <cell r="G1316" t="str">
            <v>PC/014/06/2025</v>
          </cell>
          <cell r="H1316" t="str">
            <v>Uang Komplemen Hari Libur ke team Kirani dan Gudang GAJ</v>
          </cell>
          <cell r="I1316">
            <v>110010001</v>
          </cell>
          <cell r="J1316" t="str">
            <v>Kas Operasional 1 - IAS</v>
          </cell>
          <cell r="K1316">
            <v>0</v>
          </cell>
          <cell r="L1316">
            <v>0</v>
          </cell>
          <cell r="M1316">
            <v>600000</v>
          </cell>
        </row>
        <row r="1317">
          <cell r="A1317" t="str">
            <v>4600000019June</v>
          </cell>
          <cell r="B1317" t="str">
            <v>600000019June</v>
          </cell>
          <cell r="C1317" t="str">
            <v>0</v>
          </cell>
          <cell r="D1317" t="str">
            <v>1600000019</v>
          </cell>
          <cell r="F1317">
            <v>45838</v>
          </cell>
          <cell r="G1317" t="str">
            <v>PC/015/06/2025</v>
          </cell>
          <cell r="H1317" t="str">
            <v>Uang Koordinasi Security Karena Armada Menginap Di gudang GAJ</v>
          </cell>
          <cell r="I1317">
            <v>600000019</v>
          </cell>
          <cell r="J1317" t="str">
            <v>Entertainment, Donasi &amp; Sumbangan</v>
          </cell>
          <cell r="K1317">
            <v>0</v>
          </cell>
          <cell r="L1317">
            <v>50000</v>
          </cell>
          <cell r="M1317">
            <v>0</v>
          </cell>
        </row>
        <row r="1318">
          <cell r="A1318" t="str">
            <v>33110010001June</v>
          </cell>
          <cell r="B1318" t="str">
            <v>110010001June</v>
          </cell>
          <cell r="C1318" t="str">
            <v>0</v>
          </cell>
          <cell r="D1318" t="str">
            <v>1110010001</v>
          </cell>
          <cell r="F1318">
            <v>45838</v>
          </cell>
          <cell r="G1318" t="str">
            <v>PC/015/06/2025</v>
          </cell>
          <cell r="H1318" t="str">
            <v>Uang Koordinasi Security Karena Armada Menginap Di gudang GAJ</v>
          </cell>
          <cell r="I1318">
            <v>110010001</v>
          </cell>
          <cell r="J1318" t="str">
            <v>Kas Operasional 1 - IAS</v>
          </cell>
          <cell r="K1318">
            <v>0</v>
          </cell>
          <cell r="L1318">
            <v>0</v>
          </cell>
          <cell r="M1318">
            <v>50000</v>
          </cell>
        </row>
        <row r="1319">
          <cell r="A1319" t="str">
            <v>15500000002June</v>
          </cell>
          <cell r="B1319" t="str">
            <v>500000002June</v>
          </cell>
          <cell r="C1319" t="str">
            <v>0</v>
          </cell>
          <cell r="D1319" t="str">
            <v>1500000002</v>
          </cell>
          <cell r="F1319">
            <v>45838</v>
          </cell>
          <cell r="G1319" t="str">
            <v>PC/016/06/2025</v>
          </cell>
          <cell r="H1319" t="str">
            <v>Uang Operasional kirani an. Aan</v>
          </cell>
          <cell r="I1319">
            <v>500000002</v>
          </cell>
          <cell r="J1319" t="str">
            <v>Biaya TKBM, SPM</v>
          </cell>
          <cell r="K1319">
            <v>0</v>
          </cell>
          <cell r="L1319">
            <v>530000</v>
          </cell>
          <cell r="M1319">
            <v>0</v>
          </cell>
        </row>
        <row r="1320">
          <cell r="A1320" t="str">
            <v>34110010001June</v>
          </cell>
          <cell r="B1320" t="str">
            <v>110010001June</v>
          </cell>
          <cell r="C1320" t="str">
            <v>0</v>
          </cell>
          <cell r="D1320" t="str">
            <v>1110010001</v>
          </cell>
          <cell r="F1320">
            <v>45838</v>
          </cell>
          <cell r="G1320" t="str">
            <v>PC/016/06/2025</v>
          </cell>
          <cell r="H1320" t="str">
            <v>Uang Operasional kirani an. Aan</v>
          </cell>
          <cell r="I1320">
            <v>110010001</v>
          </cell>
          <cell r="J1320" t="str">
            <v>Kas Operasional 1 - IAS</v>
          </cell>
          <cell r="K1320">
            <v>0</v>
          </cell>
          <cell r="L1320">
            <v>0</v>
          </cell>
          <cell r="M1320">
            <v>530000</v>
          </cell>
        </row>
        <row r="1321">
          <cell r="A1321" t="str">
            <v>16500000002June</v>
          </cell>
          <cell r="B1321" t="str">
            <v>500000002June</v>
          </cell>
          <cell r="C1321" t="str">
            <v>0</v>
          </cell>
          <cell r="D1321" t="str">
            <v>1500000002</v>
          </cell>
          <cell r="F1321">
            <v>45838</v>
          </cell>
          <cell r="G1321" t="str">
            <v>PC/017/06/2025</v>
          </cell>
          <cell r="H1321" t="str">
            <v>Uang Operasional kirani an. Rizki</v>
          </cell>
          <cell r="I1321">
            <v>500000002</v>
          </cell>
          <cell r="J1321" t="str">
            <v>Biaya TKBM, SPM</v>
          </cell>
          <cell r="K1321">
            <v>0</v>
          </cell>
          <cell r="L1321">
            <v>540000</v>
          </cell>
          <cell r="M1321">
            <v>0</v>
          </cell>
        </row>
        <row r="1322">
          <cell r="A1322" t="str">
            <v>35110010001June</v>
          </cell>
          <cell r="B1322" t="str">
            <v>110010001June</v>
          </cell>
          <cell r="C1322" t="str">
            <v>0</v>
          </cell>
          <cell r="D1322" t="str">
            <v>1110010001</v>
          </cell>
          <cell r="F1322">
            <v>45838</v>
          </cell>
          <cell r="G1322" t="str">
            <v>PC/017/06/2025</v>
          </cell>
          <cell r="H1322" t="str">
            <v>Uang Operasional kirani an. Rizki</v>
          </cell>
          <cell r="I1322">
            <v>110010001</v>
          </cell>
          <cell r="J1322" t="str">
            <v>Kas Operasional 1 - IAS</v>
          </cell>
          <cell r="K1322">
            <v>0</v>
          </cell>
          <cell r="L1322">
            <v>0</v>
          </cell>
          <cell r="M1322">
            <v>540000</v>
          </cell>
        </row>
        <row r="1323">
          <cell r="A1323" t="str">
            <v>00</v>
          </cell>
          <cell r="B1323" t="str">
            <v>0</v>
          </cell>
          <cell r="C1323" t="str">
            <v>0</v>
          </cell>
          <cell r="D1323" t="str">
            <v>1</v>
          </cell>
          <cell r="F1323">
            <v>0</v>
          </cell>
          <cell r="G1323">
            <v>0</v>
          </cell>
          <cell r="H1323">
            <v>0</v>
          </cell>
          <cell r="I1323">
            <v>0</v>
          </cell>
          <cell r="J1323" t="str">
            <v>-</v>
          </cell>
          <cell r="K1323">
            <v>0</v>
          </cell>
          <cell r="L1323">
            <v>0</v>
          </cell>
          <cell r="M1323">
            <v>0</v>
          </cell>
        </row>
        <row r="1324">
          <cell r="A1324" t="str">
            <v>00</v>
          </cell>
          <cell r="B1324" t="str">
            <v>0</v>
          </cell>
          <cell r="C1324" t="str">
            <v>0</v>
          </cell>
          <cell r="D1324" t="str">
            <v>1</v>
          </cell>
          <cell r="F1324">
            <v>0</v>
          </cell>
          <cell r="G1324">
            <v>0</v>
          </cell>
          <cell r="H1324">
            <v>0</v>
          </cell>
          <cell r="I1324">
            <v>0</v>
          </cell>
          <cell r="J1324" t="str">
            <v>-</v>
          </cell>
          <cell r="K1324">
            <v>0</v>
          </cell>
          <cell r="L1324">
            <v>0</v>
          </cell>
          <cell r="M1324">
            <v>0</v>
          </cell>
        </row>
        <row r="1325">
          <cell r="A1325" t="str">
            <v>00</v>
          </cell>
          <cell r="B1325" t="str">
            <v>0</v>
          </cell>
          <cell r="C1325" t="str">
            <v>0</v>
          </cell>
          <cell r="D1325" t="str">
            <v>1</v>
          </cell>
          <cell r="F1325">
            <v>0</v>
          </cell>
          <cell r="G1325">
            <v>0</v>
          </cell>
          <cell r="H1325">
            <v>0</v>
          </cell>
          <cell r="I1325">
            <v>0</v>
          </cell>
          <cell r="J1325" t="str">
            <v>-</v>
          </cell>
          <cell r="K1325">
            <v>0</v>
          </cell>
          <cell r="L1325">
            <v>0</v>
          </cell>
          <cell r="M1325">
            <v>0</v>
          </cell>
        </row>
        <row r="1326">
          <cell r="A1326" t="str">
            <v>21500000001June</v>
          </cell>
          <cell r="B1326" t="str">
            <v>500000001June</v>
          </cell>
          <cell r="C1326" t="str">
            <v>0</v>
          </cell>
          <cell r="D1326" t="str">
            <v>1500000001</v>
          </cell>
          <cell r="F1326">
            <v>45835</v>
          </cell>
          <cell r="G1326">
            <v>662</v>
          </cell>
          <cell r="H1326" t="str">
            <v>BIAYA LANGSIR X DOCK HARTONO SPM 001 ( SYAHRONI-BK 9215 TE )</v>
          </cell>
          <cell r="I1326">
            <v>500000001</v>
          </cell>
          <cell r="J1326" t="str">
            <v>Biaya Vendor - Logistik</v>
          </cell>
          <cell r="K1326">
            <v>0</v>
          </cell>
          <cell r="L1326">
            <v>900000</v>
          </cell>
          <cell r="M1326">
            <v>0</v>
          </cell>
        </row>
        <row r="1327">
          <cell r="A1327" t="str">
            <v>36110010001June</v>
          </cell>
          <cell r="B1327" t="str">
            <v>110010001June</v>
          </cell>
          <cell r="C1327" t="str">
            <v>0</v>
          </cell>
          <cell r="D1327" t="str">
            <v>1110010001</v>
          </cell>
          <cell r="F1327">
            <v>45835</v>
          </cell>
          <cell r="G1327">
            <v>662</v>
          </cell>
          <cell r="H1327" t="str">
            <v>BIAYA LANGSIR X DOCK HARTONO SPM 001 ( SYAHRONI-BK 9215 TE )</v>
          </cell>
          <cell r="I1327">
            <v>110010001</v>
          </cell>
          <cell r="J1327" t="str">
            <v>Kas Operasional 1 - IAS</v>
          </cell>
          <cell r="K1327">
            <v>0</v>
          </cell>
          <cell r="L1327">
            <v>0</v>
          </cell>
          <cell r="M1327">
            <v>900000</v>
          </cell>
        </row>
        <row r="1328">
          <cell r="A1328" t="str">
            <v>22500000001June</v>
          </cell>
          <cell r="B1328" t="str">
            <v>500000001June</v>
          </cell>
          <cell r="C1328" t="str">
            <v>0</v>
          </cell>
          <cell r="D1328" t="str">
            <v>1500000001</v>
          </cell>
          <cell r="F1328">
            <v>45836</v>
          </cell>
          <cell r="G1328">
            <v>663</v>
          </cell>
          <cell r="H1328" t="str">
            <v>BIAYA LANGSIR X DOCK HARTONO SPM 002 ( ENDANG-B 9160 JV )</v>
          </cell>
          <cell r="I1328">
            <v>500000001</v>
          </cell>
          <cell r="J1328" t="str">
            <v>Biaya Vendor - Logistik</v>
          </cell>
          <cell r="K1328">
            <v>0</v>
          </cell>
          <cell r="L1328">
            <v>900000</v>
          </cell>
          <cell r="M1328">
            <v>0</v>
          </cell>
        </row>
        <row r="1329">
          <cell r="A1329" t="str">
            <v>37110010001June</v>
          </cell>
          <cell r="B1329" t="str">
            <v>110010001June</v>
          </cell>
          <cell r="C1329" t="str">
            <v>0</v>
          </cell>
          <cell r="D1329" t="str">
            <v>1110010001</v>
          </cell>
          <cell r="F1329">
            <v>45836</v>
          </cell>
          <cell r="G1329">
            <v>663</v>
          </cell>
          <cell r="H1329" t="str">
            <v>BIAYA LANGSIR X DOCK HARTONO SPM 002 ( ENDANG-B 9160 JV )</v>
          </cell>
          <cell r="I1329">
            <v>110010001</v>
          </cell>
          <cell r="J1329" t="str">
            <v>Kas Operasional 1 - IAS</v>
          </cell>
          <cell r="K1329">
            <v>0</v>
          </cell>
          <cell r="L1329">
            <v>0</v>
          </cell>
          <cell r="M1329">
            <v>900000</v>
          </cell>
        </row>
        <row r="1330">
          <cell r="A1330" t="str">
            <v>23500000001June</v>
          </cell>
          <cell r="B1330" t="str">
            <v>500000001June</v>
          </cell>
          <cell r="C1330" t="str">
            <v>0</v>
          </cell>
          <cell r="D1330" t="str">
            <v>1500000001</v>
          </cell>
          <cell r="F1330">
            <v>45835</v>
          </cell>
          <cell r="G1330">
            <v>664</v>
          </cell>
          <cell r="H1330" t="str">
            <v>BIAYA LANGSIR X DOCK HARTONO SPM 003 ( MUKTAR-S 8869 UE )</v>
          </cell>
          <cell r="I1330">
            <v>500000001</v>
          </cell>
          <cell r="J1330" t="str">
            <v>Biaya Vendor - Logistik</v>
          </cell>
          <cell r="K1330">
            <v>0</v>
          </cell>
          <cell r="L1330">
            <v>900000</v>
          </cell>
          <cell r="M1330">
            <v>0</v>
          </cell>
        </row>
        <row r="1331">
          <cell r="A1331" t="str">
            <v>38110010001June</v>
          </cell>
          <cell r="B1331" t="str">
            <v>110010001June</v>
          </cell>
          <cell r="C1331" t="str">
            <v>0</v>
          </cell>
          <cell r="D1331" t="str">
            <v>1110010001</v>
          </cell>
          <cell r="F1331">
            <v>45835</v>
          </cell>
          <cell r="G1331">
            <v>664</v>
          </cell>
          <cell r="H1331" t="str">
            <v>BIAYA LANGSIR X DOCK HARTONO SPM 003 ( MUKTAR-S 8869 UE )</v>
          </cell>
          <cell r="I1331">
            <v>110010001</v>
          </cell>
          <cell r="J1331" t="str">
            <v>Kas Operasional 1 - IAS</v>
          </cell>
          <cell r="K1331">
            <v>0</v>
          </cell>
          <cell r="L1331">
            <v>0</v>
          </cell>
          <cell r="M1331">
            <v>900000</v>
          </cell>
        </row>
        <row r="1332">
          <cell r="A1332" t="str">
            <v>24500000001June</v>
          </cell>
          <cell r="B1332" t="str">
            <v>500000001June</v>
          </cell>
          <cell r="C1332" t="str">
            <v>0</v>
          </cell>
          <cell r="D1332" t="str">
            <v>1500000001</v>
          </cell>
          <cell r="F1332">
            <v>45835</v>
          </cell>
          <cell r="G1332">
            <v>665</v>
          </cell>
          <cell r="H1332" t="str">
            <v>BIAYA LANGSIR X DOCK HARTONO SPM 004 ( HERMAN-BE 8297 NG )</v>
          </cell>
          <cell r="I1332">
            <v>500000001</v>
          </cell>
          <cell r="J1332" t="str">
            <v>Biaya Vendor - Logistik</v>
          </cell>
          <cell r="K1332">
            <v>0</v>
          </cell>
          <cell r="L1332">
            <v>900000</v>
          </cell>
          <cell r="M1332">
            <v>0</v>
          </cell>
        </row>
        <row r="1333">
          <cell r="A1333" t="str">
            <v>39110010001June</v>
          </cell>
          <cell r="B1333" t="str">
            <v>110010001June</v>
          </cell>
          <cell r="C1333" t="str">
            <v>0</v>
          </cell>
          <cell r="D1333" t="str">
            <v>1110010001</v>
          </cell>
          <cell r="F1333">
            <v>45835</v>
          </cell>
          <cell r="G1333">
            <v>665</v>
          </cell>
          <cell r="H1333" t="str">
            <v>BIAYA LANGSIR X DOCK HARTONO SPM 004 ( HERMAN-BE 8297 NG )</v>
          </cell>
          <cell r="I1333">
            <v>110010001</v>
          </cell>
          <cell r="J1333" t="str">
            <v>Kas Operasional 1 - IAS</v>
          </cell>
          <cell r="K1333">
            <v>0</v>
          </cell>
          <cell r="L1333">
            <v>0</v>
          </cell>
          <cell r="M1333">
            <v>900000</v>
          </cell>
        </row>
        <row r="1334">
          <cell r="A1334" t="str">
            <v>25500000001June</v>
          </cell>
          <cell r="B1334" t="str">
            <v>500000001June</v>
          </cell>
          <cell r="C1334" t="str">
            <v>0</v>
          </cell>
          <cell r="D1334" t="str">
            <v>1500000001</v>
          </cell>
          <cell r="F1334">
            <v>45836</v>
          </cell>
          <cell r="G1334">
            <v>667</v>
          </cell>
          <cell r="H1334" t="str">
            <v>BIAYA LANGSIR X DOCK HARTONO SPM 006 ( SYAHRONI-BK 9215 TE ) RIT 2</v>
          </cell>
          <cell r="I1334">
            <v>500000001</v>
          </cell>
          <cell r="J1334" t="str">
            <v>Biaya Vendor - Logistik</v>
          </cell>
          <cell r="K1334">
            <v>0</v>
          </cell>
          <cell r="L1334">
            <v>900000</v>
          </cell>
          <cell r="M1334">
            <v>0</v>
          </cell>
        </row>
        <row r="1335">
          <cell r="A1335" t="str">
            <v>40110010001June</v>
          </cell>
          <cell r="B1335" t="str">
            <v>110010001June</v>
          </cell>
          <cell r="C1335" t="str">
            <v>0</v>
          </cell>
          <cell r="D1335" t="str">
            <v>1110010001</v>
          </cell>
          <cell r="F1335">
            <v>45836</v>
          </cell>
          <cell r="G1335">
            <v>667</v>
          </cell>
          <cell r="H1335" t="str">
            <v>BIAYA LANGSIR X DOCK HARTONO SPM 006 ( SYAHRONI-BK 9215 TE ) RIT 2</v>
          </cell>
          <cell r="I1335">
            <v>110010001</v>
          </cell>
          <cell r="J1335" t="str">
            <v>Kas Operasional 1 - IAS</v>
          </cell>
          <cell r="K1335">
            <v>0</v>
          </cell>
          <cell r="L1335">
            <v>0</v>
          </cell>
          <cell r="M1335">
            <v>900000</v>
          </cell>
        </row>
        <row r="1336">
          <cell r="A1336" t="str">
            <v>26500000001June</v>
          </cell>
          <cell r="B1336" t="str">
            <v>500000001June</v>
          </cell>
          <cell r="C1336" t="str">
            <v>0</v>
          </cell>
          <cell r="D1336" t="str">
            <v>1500000001</v>
          </cell>
          <cell r="F1336">
            <v>45836</v>
          </cell>
          <cell r="G1336">
            <v>668</v>
          </cell>
          <cell r="H1336" t="str">
            <v>BIAYA LANGSIR X DOCK HARTONO SPM 007 ( MUKTAR-S 8869 UE ) RIT 2</v>
          </cell>
          <cell r="I1336">
            <v>500000001</v>
          </cell>
          <cell r="J1336" t="str">
            <v>Biaya Vendor - Logistik</v>
          </cell>
          <cell r="K1336">
            <v>0</v>
          </cell>
          <cell r="L1336">
            <v>900000</v>
          </cell>
          <cell r="M1336">
            <v>0</v>
          </cell>
        </row>
        <row r="1337">
          <cell r="A1337" t="str">
            <v>41110010001June</v>
          </cell>
          <cell r="B1337" t="str">
            <v>110010001June</v>
          </cell>
          <cell r="C1337" t="str">
            <v>0</v>
          </cell>
          <cell r="D1337" t="str">
            <v>1110010001</v>
          </cell>
          <cell r="F1337">
            <v>45836</v>
          </cell>
          <cell r="G1337">
            <v>668</v>
          </cell>
          <cell r="H1337" t="str">
            <v>BIAYA LANGSIR X DOCK HARTONO SPM 007 ( MUKTAR-S 8869 UE ) RIT 2</v>
          </cell>
          <cell r="I1337">
            <v>110010001</v>
          </cell>
          <cell r="J1337" t="str">
            <v>Kas Operasional 1 - IAS</v>
          </cell>
          <cell r="K1337">
            <v>0</v>
          </cell>
          <cell r="L1337">
            <v>0</v>
          </cell>
          <cell r="M1337">
            <v>900000</v>
          </cell>
        </row>
        <row r="1338">
          <cell r="A1338" t="str">
            <v>27500000001June</v>
          </cell>
          <cell r="B1338" t="str">
            <v>500000001June</v>
          </cell>
          <cell r="C1338" t="str">
            <v>0</v>
          </cell>
          <cell r="D1338" t="str">
            <v>1500000001</v>
          </cell>
          <cell r="F1338">
            <v>45836</v>
          </cell>
          <cell r="G1338">
            <v>669</v>
          </cell>
          <cell r="H1338" t="str">
            <v>BIAYA LANGSIR X DOCK HARTONO SPM 008 ( HERMAN-BE 8297 NG ) RIT 2</v>
          </cell>
          <cell r="I1338">
            <v>500000001</v>
          </cell>
          <cell r="J1338" t="str">
            <v>Biaya Vendor - Logistik</v>
          </cell>
          <cell r="K1338">
            <v>0</v>
          </cell>
          <cell r="L1338">
            <v>900000</v>
          </cell>
          <cell r="M1338">
            <v>0</v>
          </cell>
        </row>
        <row r="1339">
          <cell r="A1339" t="str">
            <v>42110010001June</v>
          </cell>
          <cell r="B1339" t="str">
            <v>110010001June</v>
          </cell>
          <cell r="C1339" t="str">
            <v>0</v>
          </cell>
          <cell r="D1339" t="str">
            <v>1110010001</v>
          </cell>
          <cell r="F1339">
            <v>45836</v>
          </cell>
          <cell r="G1339">
            <v>669</v>
          </cell>
          <cell r="H1339" t="str">
            <v>BIAYA LANGSIR X DOCK HARTONO SPM 008 ( HERMAN-BE 8297 NG ) RIT 2</v>
          </cell>
          <cell r="I1339">
            <v>110010001</v>
          </cell>
          <cell r="J1339" t="str">
            <v>Kas Operasional 1 - IAS</v>
          </cell>
          <cell r="K1339">
            <v>0</v>
          </cell>
          <cell r="L1339">
            <v>0</v>
          </cell>
          <cell r="M1339">
            <v>900000</v>
          </cell>
        </row>
        <row r="1340">
          <cell r="A1340" t="str">
            <v>28500000001June</v>
          </cell>
          <cell r="B1340" t="str">
            <v>500000001June</v>
          </cell>
          <cell r="C1340" t="str">
            <v>0</v>
          </cell>
          <cell r="D1340" t="str">
            <v>1500000001</v>
          </cell>
          <cell r="F1340">
            <v>45838</v>
          </cell>
          <cell r="G1340">
            <v>670</v>
          </cell>
          <cell r="H1340" t="str">
            <v>BIAYA LANGSIR X DOCK HARTONO SPM 005 ( AGUS-BG 8230 OI )</v>
          </cell>
          <cell r="I1340">
            <v>500000001</v>
          </cell>
          <cell r="J1340" t="str">
            <v>Biaya Vendor - Logistik</v>
          </cell>
          <cell r="K1340">
            <v>0</v>
          </cell>
          <cell r="L1340">
            <v>300000</v>
          </cell>
          <cell r="M1340">
            <v>0</v>
          </cell>
        </row>
        <row r="1341">
          <cell r="A1341" t="str">
            <v>43110010001June</v>
          </cell>
          <cell r="B1341" t="str">
            <v>110010001June</v>
          </cell>
          <cell r="C1341" t="str">
            <v>0</v>
          </cell>
          <cell r="D1341" t="str">
            <v>1110010001</v>
          </cell>
          <cell r="F1341">
            <v>45838</v>
          </cell>
          <cell r="G1341">
            <v>670</v>
          </cell>
          <cell r="H1341" t="str">
            <v>BIAYA LANGSIR X DOCK HARTONO SPM 005 ( AGUS-BG 8230 OI )</v>
          </cell>
          <cell r="I1341">
            <v>110010001</v>
          </cell>
          <cell r="J1341" t="str">
            <v>Kas Operasional 1 - IAS</v>
          </cell>
          <cell r="K1341">
            <v>0</v>
          </cell>
          <cell r="L1341">
            <v>0</v>
          </cell>
          <cell r="M1341">
            <v>300000</v>
          </cell>
        </row>
        <row r="1342">
          <cell r="A1342" t="str">
            <v>29500000001June</v>
          </cell>
          <cell r="B1342" t="str">
            <v>500000001June</v>
          </cell>
          <cell r="C1342" t="str">
            <v>0</v>
          </cell>
          <cell r="D1342" t="str">
            <v>1500000001</v>
          </cell>
          <cell r="F1342">
            <v>45836</v>
          </cell>
          <cell r="G1342">
            <v>671</v>
          </cell>
          <cell r="H1342" t="str">
            <v>BIAYA LANGSIR X DOCK HARTONO SPM 009 ( ENDANG-B 9160 JV ) RIT 2</v>
          </cell>
          <cell r="I1342">
            <v>500000001</v>
          </cell>
          <cell r="J1342" t="str">
            <v>Biaya Vendor - Logistik</v>
          </cell>
          <cell r="K1342">
            <v>0</v>
          </cell>
          <cell r="L1342">
            <v>900000</v>
          </cell>
          <cell r="M1342">
            <v>0</v>
          </cell>
        </row>
        <row r="1343">
          <cell r="A1343" t="str">
            <v>44110010001June</v>
          </cell>
          <cell r="B1343" t="str">
            <v>110010001June</v>
          </cell>
          <cell r="C1343" t="str">
            <v>0</v>
          </cell>
          <cell r="D1343" t="str">
            <v>1110010001</v>
          </cell>
          <cell r="F1343">
            <v>45836</v>
          </cell>
          <cell r="G1343">
            <v>671</v>
          </cell>
          <cell r="H1343" t="str">
            <v>BIAYA LANGSIR X DOCK HARTONO SPM 009 ( ENDANG-B 9160 JV ) RIT 2</v>
          </cell>
          <cell r="I1343">
            <v>110010001</v>
          </cell>
          <cell r="J1343" t="str">
            <v>Kas Operasional 1 - IAS</v>
          </cell>
          <cell r="K1343">
            <v>0</v>
          </cell>
          <cell r="L1343">
            <v>0</v>
          </cell>
          <cell r="M1343">
            <v>900000</v>
          </cell>
        </row>
        <row r="1344">
          <cell r="A1344" t="str">
            <v>30500000001June</v>
          </cell>
          <cell r="B1344" t="str">
            <v>500000001June</v>
          </cell>
          <cell r="C1344" t="str">
            <v>0</v>
          </cell>
          <cell r="D1344" t="str">
            <v>1500000001</v>
          </cell>
          <cell r="F1344">
            <v>45836</v>
          </cell>
          <cell r="G1344">
            <v>672</v>
          </cell>
          <cell r="H1344" t="str">
            <v>BIAYA LANGSIR X DOCK HARTONO SPM 010 ( ANWAR-B 9915 FQA )</v>
          </cell>
          <cell r="I1344">
            <v>500000001</v>
          </cell>
          <cell r="J1344" t="str">
            <v>Biaya Vendor - Logistik</v>
          </cell>
          <cell r="K1344">
            <v>0</v>
          </cell>
          <cell r="L1344">
            <v>1100000</v>
          </cell>
          <cell r="M1344">
            <v>0</v>
          </cell>
        </row>
        <row r="1345">
          <cell r="A1345" t="str">
            <v>45110010001June</v>
          </cell>
          <cell r="B1345" t="str">
            <v>110010001June</v>
          </cell>
          <cell r="C1345" t="str">
            <v>0</v>
          </cell>
          <cell r="D1345" t="str">
            <v>1110010001</v>
          </cell>
          <cell r="F1345">
            <v>45836</v>
          </cell>
          <cell r="G1345">
            <v>672</v>
          </cell>
          <cell r="H1345" t="str">
            <v>BIAYA LANGSIR X DOCK HARTONO SPM 010 ( ANWAR-B 9915 FQA )</v>
          </cell>
          <cell r="I1345">
            <v>110010001</v>
          </cell>
          <cell r="J1345" t="str">
            <v>Kas Operasional 1 - IAS</v>
          </cell>
          <cell r="K1345">
            <v>0</v>
          </cell>
          <cell r="L1345">
            <v>0</v>
          </cell>
          <cell r="M1345">
            <v>1100000</v>
          </cell>
        </row>
        <row r="1346">
          <cell r="A1346" t="str">
            <v>31500000001June</v>
          </cell>
          <cell r="B1346" t="str">
            <v>500000001June</v>
          </cell>
          <cell r="C1346" t="str">
            <v>0</v>
          </cell>
          <cell r="D1346" t="str">
            <v>1500000001</v>
          </cell>
          <cell r="F1346">
            <v>45837</v>
          </cell>
          <cell r="G1346">
            <v>673</v>
          </cell>
          <cell r="H1346" t="str">
            <v>BIAYA LANGSIR X DOCK HARTONO SPM 011 ( SOPIYAN-S 9836 UE )</v>
          </cell>
          <cell r="I1346">
            <v>500000001</v>
          </cell>
          <cell r="J1346" t="str">
            <v>Biaya Vendor - Logistik</v>
          </cell>
          <cell r="K1346">
            <v>0</v>
          </cell>
          <cell r="L1346">
            <v>900000</v>
          </cell>
          <cell r="M1346">
            <v>0</v>
          </cell>
        </row>
        <row r="1347">
          <cell r="A1347" t="str">
            <v>46110010001June</v>
          </cell>
          <cell r="B1347" t="str">
            <v>110010001June</v>
          </cell>
          <cell r="C1347" t="str">
            <v>0</v>
          </cell>
          <cell r="D1347" t="str">
            <v>1110010001</v>
          </cell>
          <cell r="F1347">
            <v>45837</v>
          </cell>
          <cell r="G1347">
            <v>673</v>
          </cell>
          <cell r="H1347" t="str">
            <v>BIAYA LANGSIR X DOCK HARTONO SPM 011 ( SOPIYAN-S 9836 UE )</v>
          </cell>
          <cell r="I1347">
            <v>110010001</v>
          </cell>
          <cell r="J1347" t="str">
            <v>Kas Operasional 1 - IAS</v>
          </cell>
          <cell r="K1347">
            <v>0</v>
          </cell>
          <cell r="L1347">
            <v>0</v>
          </cell>
          <cell r="M1347">
            <v>900000</v>
          </cell>
        </row>
        <row r="1348">
          <cell r="A1348" t="str">
            <v>32500000001June</v>
          </cell>
          <cell r="B1348" t="str">
            <v>500000001June</v>
          </cell>
          <cell r="C1348" t="str">
            <v>0</v>
          </cell>
          <cell r="D1348" t="str">
            <v>1500000001</v>
          </cell>
          <cell r="F1348">
            <v>45837</v>
          </cell>
          <cell r="G1348">
            <v>674</v>
          </cell>
          <cell r="H1348" t="str">
            <v>BIAYA LANGSIR X DOCK HARTONO SPM 012 ( SYAHRONI-BK 9215 TE ) RIT 3</v>
          </cell>
          <cell r="I1348">
            <v>500000001</v>
          </cell>
          <cell r="J1348" t="str">
            <v>Biaya Vendor - Logistik</v>
          </cell>
          <cell r="K1348">
            <v>0</v>
          </cell>
          <cell r="L1348">
            <v>900000</v>
          </cell>
          <cell r="M1348">
            <v>0</v>
          </cell>
        </row>
        <row r="1349">
          <cell r="A1349" t="str">
            <v>47110010001June</v>
          </cell>
          <cell r="B1349" t="str">
            <v>110010001June</v>
          </cell>
          <cell r="C1349" t="str">
            <v>0</v>
          </cell>
          <cell r="D1349" t="str">
            <v>1110010001</v>
          </cell>
          <cell r="F1349">
            <v>45837</v>
          </cell>
          <cell r="G1349">
            <v>674</v>
          </cell>
          <cell r="H1349" t="str">
            <v>BIAYA LANGSIR X DOCK HARTONO SPM 012 ( SYAHRONI-BK 9215 TE ) RIT 3</v>
          </cell>
          <cell r="I1349">
            <v>110010001</v>
          </cell>
          <cell r="J1349" t="str">
            <v>Kas Operasional 1 - IAS</v>
          </cell>
          <cell r="K1349">
            <v>0</v>
          </cell>
          <cell r="L1349">
            <v>0</v>
          </cell>
          <cell r="M1349">
            <v>900000</v>
          </cell>
        </row>
        <row r="1350">
          <cell r="A1350" t="str">
            <v>33500000001June</v>
          </cell>
          <cell r="B1350" t="str">
            <v>500000001June</v>
          </cell>
          <cell r="C1350" t="str">
            <v>0</v>
          </cell>
          <cell r="D1350" t="str">
            <v>1500000001</v>
          </cell>
          <cell r="F1350">
            <v>45837</v>
          </cell>
          <cell r="G1350">
            <v>675</v>
          </cell>
          <cell r="H1350" t="str">
            <v>BIAYA LANGSIR X DOCK HARTONO SPM 013 ( MUKTAR-S 8869 UE ) RIT 3</v>
          </cell>
          <cell r="I1350">
            <v>500000001</v>
          </cell>
          <cell r="J1350" t="str">
            <v>Biaya Vendor - Logistik</v>
          </cell>
          <cell r="K1350">
            <v>0</v>
          </cell>
          <cell r="L1350">
            <v>900000</v>
          </cell>
          <cell r="M1350">
            <v>0</v>
          </cell>
        </row>
        <row r="1351">
          <cell r="A1351" t="str">
            <v>48110010001June</v>
          </cell>
          <cell r="B1351" t="str">
            <v>110010001June</v>
          </cell>
          <cell r="C1351" t="str">
            <v>0</v>
          </cell>
          <cell r="D1351" t="str">
            <v>1110010001</v>
          </cell>
          <cell r="F1351">
            <v>45837</v>
          </cell>
          <cell r="G1351">
            <v>675</v>
          </cell>
          <cell r="H1351" t="str">
            <v>BIAYA LANGSIR X DOCK HARTONO SPM 013 ( MUKTAR-S 8869 UE ) RIT 3</v>
          </cell>
          <cell r="I1351">
            <v>110010001</v>
          </cell>
          <cell r="J1351" t="str">
            <v>Kas Operasional 1 - IAS</v>
          </cell>
          <cell r="K1351">
            <v>0</v>
          </cell>
          <cell r="L1351">
            <v>0</v>
          </cell>
          <cell r="M1351">
            <v>900000</v>
          </cell>
        </row>
        <row r="1352">
          <cell r="A1352" t="str">
            <v>34500000001June</v>
          </cell>
          <cell r="B1352" t="str">
            <v>500000001June</v>
          </cell>
          <cell r="C1352" t="str">
            <v>0</v>
          </cell>
          <cell r="D1352" t="str">
            <v>1500000001</v>
          </cell>
          <cell r="F1352">
            <v>45837</v>
          </cell>
          <cell r="G1352">
            <v>676</v>
          </cell>
          <cell r="H1352" t="str">
            <v>BIAYA LANGSIR X DOCK HARTONO SPM 014 ( ENDANG-B 9160 JV ) RIT 3</v>
          </cell>
          <cell r="I1352">
            <v>500000001</v>
          </cell>
          <cell r="J1352" t="str">
            <v>Biaya Vendor - Logistik</v>
          </cell>
          <cell r="K1352">
            <v>0</v>
          </cell>
          <cell r="L1352">
            <v>900000</v>
          </cell>
          <cell r="M1352">
            <v>0</v>
          </cell>
        </row>
        <row r="1353">
          <cell r="A1353" t="str">
            <v>49110010001June</v>
          </cell>
          <cell r="B1353" t="str">
            <v>110010001June</v>
          </cell>
          <cell r="C1353" t="str">
            <v>0</v>
          </cell>
          <cell r="D1353" t="str">
            <v>1110010001</v>
          </cell>
          <cell r="F1353">
            <v>45837</v>
          </cell>
          <cell r="G1353">
            <v>676</v>
          </cell>
          <cell r="H1353" t="str">
            <v>BIAYA LANGSIR X DOCK HARTONO SPM 014 ( ENDANG-B 9160 JV ) RIT 3</v>
          </cell>
          <cell r="I1353">
            <v>110010001</v>
          </cell>
          <cell r="J1353" t="str">
            <v>Kas Operasional 1 - IAS</v>
          </cell>
          <cell r="K1353">
            <v>0</v>
          </cell>
          <cell r="L1353">
            <v>0</v>
          </cell>
          <cell r="M1353">
            <v>900000</v>
          </cell>
        </row>
        <row r="1354">
          <cell r="A1354" t="str">
            <v>35500000001June</v>
          </cell>
          <cell r="B1354" t="str">
            <v>500000001June</v>
          </cell>
          <cell r="C1354" t="str">
            <v>0</v>
          </cell>
          <cell r="D1354" t="str">
            <v>1500000001</v>
          </cell>
          <cell r="F1354">
            <v>45837</v>
          </cell>
          <cell r="G1354">
            <v>677</v>
          </cell>
          <cell r="H1354" t="str">
            <v>BIAYA LANGSIR X DOCK HARTONO SPM 015 ( ANWAR-B 9915 FQA ) RIT 2</v>
          </cell>
          <cell r="I1354">
            <v>500000001</v>
          </cell>
          <cell r="J1354" t="str">
            <v>Biaya Vendor - Logistik</v>
          </cell>
          <cell r="K1354">
            <v>0</v>
          </cell>
          <cell r="L1354">
            <v>1100000</v>
          </cell>
          <cell r="M1354">
            <v>0</v>
          </cell>
        </row>
        <row r="1355">
          <cell r="A1355" t="str">
            <v>50110010001June</v>
          </cell>
          <cell r="B1355" t="str">
            <v>110010001June</v>
          </cell>
          <cell r="C1355" t="str">
            <v>0</v>
          </cell>
          <cell r="D1355" t="str">
            <v>1110010001</v>
          </cell>
          <cell r="F1355">
            <v>45837</v>
          </cell>
          <cell r="G1355">
            <v>677</v>
          </cell>
          <cell r="H1355" t="str">
            <v>BIAYA LANGSIR X DOCK HARTONO SPM 015 ( ANWAR-B 9915 FQA ) RIT 2</v>
          </cell>
          <cell r="I1355">
            <v>110010001</v>
          </cell>
          <cell r="J1355" t="str">
            <v>Kas Operasional 1 - IAS</v>
          </cell>
          <cell r="K1355">
            <v>0</v>
          </cell>
          <cell r="L1355">
            <v>0</v>
          </cell>
          <cell r="M1355">
            <v>1100000</v>
          </cell>
        </row>
        <row r="1356">
          <cell r="A1356" t="str">
            <v>36500000001June</v>
          </cell>
          <cell r="B1356" t="str">
            <v>500000001June</v>
          </cell>
          <cell r="C1356" t="str">
            <v>0</v>
          </cell>
          <cell r="D1356" t="str">
            <v>1500000001</v>
          </cell>
          <cell r="F1356">
            <v>45838</v>
          </cell>
          <cell r="G1356">
            <v>678</v>
          </cell>
          <cell r="H1356" t="str">
            <v>BIAYA LANGSIR X DOCK HARTONO SPM 016 ( SYAHRONI-BK 9215 TE ) RIT 4</v>
          </cell>
          <cell r="I1356">
            <v>500000001</v>
          </cell>
          <cell r="J1356" t="str">
            <v>Biaya Vendor - Logistik</v>
          </cell>
          <cell r="K1356">
            <v>0</v>
          </cell>
          <cell r="L1356">
            <v>900000</v>
          </cell>
          <cell r="M1356">
            <v>0</v>
          </cell>
        </row>
        <row r="1357">
          <cell r="A1357" t="str">
            <v>51110010001June</v>
          </cell>
          <cell r="B1357" t="str">
            <v>110010001June</v>
          </cell>
          <cell r="C1357" t="str">
            <v>0</v>
          </cell>
          <cell r="D1357" t="str">
            <v>1110010001</v>
          </cell>
          <cell r="F1357">
            <v>45838</v>
          </cell>
          <cell r="G1357">
            <v>678</v>
          </cell>
          <cell r="H1357" t="str">
            <v>BIAYA LANGSIR X DOCK HARTONO SPM 016 ( SYAHRONI-BK 9215 TE ) RIT 4</v>
          </cell>
          <cell r="I1357">
            <v>110010001</v>
          </cell>
          <cell r="J1357" t="str">
            <v>Kas Operasional 1 - IAS</v>
          </cell>
          <cell r="K1357">
            <v>0</v>
          </cell>
          <cell r="L1357">
            <v>0</v>
          </cell>
          <cell r="M1357">
            <v>900000</v>
          </cell>
        </row>
        <row r="1358">
          <cell r="A1358" t="str">
            <v>37500000001June</v>
          </cell>
          <cell r="B1358" t="str">
            <v>500000001June</v>
          </cell>
          <cell r="C1358" t="str">
            <v>0</v>
          </cell>
          <cell r="D1358" t="str">
            <v>1500000001</v>
          </cell>
          <cell r="F1358">
            <v>45838</v>
          </cell>
          <cell r="G1358">
            <v>679</v>
          </cell>
          <cell r="H1358" t="str">
            <v>BIAYA LANGSIR X DOCK HARTONO SPM 017 ( SOPIYAN-B 9836 UE ) RIT 2</v>
          </cell>
          <cell r="I1358">
            <v>500000001</v>
          </cell>
          <cell r="J1358" t="str">
            <v>Biaya Vendor - Logistik</v>
          </cell>
          <cell r="K1358">
            <v>0</v>
          </cell>
          <cell r="L1358">
            <v>900000</v>
          </cell>
          <cell r="M1358">
            <v>0</v>
          </cell>
        </row>
        <row r="1359">
          <cell r="A1359" t="str">
            <v>52110010001June</v>
          </cell>
          <cell r="B1359" t="str">
            <v>110010001June</v>
          </cell>
          <cell r="C1359" t="str">
            <v>0</v>
          </cell>
          <cell r="D1359" t="str">
            <v>1110010001</v>
          </cell>
          <cell r="F1359">
            <v>45838</v>
          </cell>
          <cell r="G1359">
            <v>679</v>
          </cell>
          <cell r="H1359" t="str">
            <v>BIAYA LANGSIR X DOCK HARTONO SPM 017 ( SOPIYAN-B 9836 UE ) RIT 2</v>
          </cell>
          <cell r="I1359">
            <v>110010001</v>
          </cell>
          <cell r="J1359" t="str">
            <v>Kas Operasional 1 - IAS</v>
          </cell>
          <cell r="K1359">
            <v>0</v>
          </cell>
          <cell r="L1359">
            <v>0</v>
          </cell>
          <cell r="M1359">
            <v>900000</v>
          </cell>
        </row>
        <row r="1360">
          <cell r="A1360" t="str">
            <v>38500000001June</v>
          </cell>
          <cell r="B1360" t="str">
            <v>500000001June</v>
          </cell>
          <cell r="C1360" t="str">
            <v>0</v>
          </cell>
          <cell r="D1360" t="str">
            <v>1500000001</v>
          </cell>
          <cell r="F1360">
            <v>45838</v>
          </cell>
          <cell r="G1360">
            <v>683</v>
          </cell>
          <cell r="H1360" t="str">
            <v>BIAYA LANGSIR X DOCK HARTONO SPM 018 ( ENDANG-B 9160 JV ) RIT 4</v>
          </cell>
          <cell r="I1360">
            <v>500000001</v>
          </cell>
          <cell r="J1360" t="str">
            <v>Biaya Vendor - Logistik</v>
          </cell>
          <cell r="K1360">
            <v>0</v>
          </cell>
          <cell r="L1360">
            <v>900000</v>
          </cell>
          <cell r="M1360">
            <v>0</v>
          </cell>
        </row>
        <row r="1361">
          <cell r="A1361" t="str">
            <v>53110010001June</v>
          </cell>
          <cell r="B1361" t="str">
            <v>110010001June</v>
          </cell>
          <cell r="C1361" t="str">
            <v>0</v>
          </cell>
          <cell r="D1361" t="str">
            <v>1110010001</v>
          </cell>
          <cell r="F1361">
            <v>45838</v>
          </cell>
          <cell r="G1361">
            <v>683</v>
          </cell>
          <cell r="H1361" t="str">
            <v>BIAYA LANGSIR X DOCK HARTONO SPM 018 ( ENDANG-B 9160 JV ) RIT 4</v>
          </cell>
          <cell r="I1361">
            <v>110010001</v>
          </cell>
          <cell r="J1361" t="str">
            <v>Kas Operasional 1 - IAS</v>
          </cell>
          <cell r="K1361">
            <v>0</v>
          </cell>
          <cell r="L1361">
            <v>0</v>
          </cell>
          <cell r="M1361">
            <v>900000</v>
          </cell>
        </row>
        <row r="1362">
          <cell r="A1362" t="str">
            <v>2910010000June</v>
          </cell>
          <cell r="B1362" t="str">
            <v>910010000June</v>
          </cell>
          <cell r="C1362" t="str">
            <v>0</v>
          </cell>
          <cell r="D1362" t="str">
            <v>1910010000</v>
          </cell>
          <cell r="F1362">
            <v>45838</v>
          </cell>
          <cell r="G1362">
            <v>0</v>
          </cell>
          <cell r="H1362" t="str">
            <v>BIAYA ADMIN BANK</v>
          </cell>
          <cell r="I1362">
            <v>910010000</v>
          </cell>
          <cell r="J1362" t="str">
            <v>Biaya Adm Bank</v>
          </cell>
          <cell r="K1362">
            <v>0</v>
          </cell>
          <cell r="L1362">
            <v>25000</v>
          </cell>
          <cell r="M1362">
            <v>0</v>
          </cell>
        </row>
        <row r="1363">
          <cell r="A1363" t="str">
            <v>54110010001June</v>
          </cell>
          <cell r="B1363" t="str">
            <v>110010001June</v>
          </cell>
          <cell r="C1363" t="str">
            <v>0</v>
          </cell>
          <cell r="D1363" t="str">
            <v>1110010001</v>
          </cell>
          <cell r="F1363">
            <v>45838</v>
          </cell>
          <cell r="G1363">
            <v>0</v>
          </cell>
          <cell r="H1363" t="str">
            <v>BIAYA ADMIN BANK</v>
          </cell>
          <cell r="I1363">
            <v>110010001</v>
          </cell>
          <cell r="J1363" t="str">
            <v>Kas Operasional 1 - IAS</v>
          </cell>
          <cell r="K1363">
            <v>0</v>
          </cell>
          <cell r="L1363">
            <v>0</v>
          </cell>
          <cell r="M1363">
            <v>25000</v>
          </cell>
        </row>
        <row r="1364">
          <cell r="A1364" t="str">
            <v>00</v>
          </cell>
          <cell r="B1364" t="str">
            <v>0</v>
          </cell>
          <cell r="C1364" t="str">
            <v>0</v>
          </cell>
          <cell r="D1364" t="str">
            <v>1</v>
          </cell>
          <cell r="F1364">
            <v>0</v>
          </cell>
          <cell r="G1364">
            <v>0</v>
          </cell>
          <cell r="H1364">
            <v>0</v>
          </cell>
          <cell r="I1364">
            <v>0</v>
          </cell>
          <cell r="J1364" t="str">
            <v>-</v>
          </cell>
          <cell r="K1364">
            <v>0</v>
          </cell>
          <cell r="L1364">
            <v>0</v>
          </cell>
          <cell r="M1364">
            <v>0</v>
          </cell>
        </row>
        <row r="1365">
          <cell r="A1365" t="str">
            <v>00</v>
          </cell>
          <cell r="B1365" t="str">
            <v>0</v>
          </cell>
          <cell r="C1365" t="str">
            <v>0</v>
          </cell>
          <cell r="D1365" t="str">
            <v>1</v>
          </cell>
          <cell r="F1365">
            <v>0</v>
          </cell>
          <cell r="G1365">
            <v>0</v>
          </cell>
          <cell r="H1365">
            <v>0</v>
          </cell>
          <cell r="I1365">
            <v>0</v>
          </cell>
          <cell r="J1365" t="str">
            <v>-</v>
          </cell>
          <cell r="K1365">
            <v>0</v>
          </cell>
          <cell r="L1365">
            <v>0</v>
          </cell>
          <cell r="M1365">
            <v>0</v>
          </cell>
        </row>
        <row r="1366">
          <cell r="A1366" t="str">
            <v>39500000001June</v>
          </cell>
          <cell r="B1366" t="str">
            <v>500000001June</v>
          </cell>
          <cell r="C1366" t="str">
            <v>0</v>
          </cell>
          <cell r="D1366" t="str">
            <v>1500000001</v>
          </cell>
          <cell r="F1366">
            <v>45838</v>
          </cell>
          <cell r="G1366">
            <v>0</v>
          </cell>
          <cell r="H1366" t="str">
            <v>AJE</v>
          </cell>
          <cell r="I1366">
            <v>500000001</v>
          </cell>
          <cell r="J1366" t="str">
            <v>Biaya Vendor - Logistik</v>
          </cell>
          <cell r="K1366">
            <v>0</v>
          </cell>
          <cell r="L1366">
            <v>54772541.999999903</v>
          </cell>
          <cell r="M1366">
            <v>0</v>
          </cell>
        </row>
        <row r="1367">
          <cell r="A1367" t="str">
            <v>61120020002June</v>
          </cell>
          <cell r="B1367" t="str">
            <v>120020002June</v>
          </cell>
          <cell r="C1367" t="str">
            <v>0</v>
          </cell>
          <cell r="D1367" t="str">
            <v>1120020002</v>
          </cell>
          <cell r="F1367">
            <v>45838</v>
          </cell>
          <cell r="G1367">
            <v>0</v>
          </cell>
          <cell r="H1367" t="str">
            <v>AJE</v>
          </cell>
          <cell r="I1367">
            <v>120020002</v>
          </cell>
          <cell r="J1367" t="str">
            <v>PT BCA No Rek. 029-291-7528</v>
          </cell>
          <cell r="K1367">
            <v>0</v>
          </cell>
          <cell r="L1367">
            <v>0</v>
          </cell>
          <cell r="M1367">
            <v>54772541.999999903</v>
          </cell>
        </row>
        <row r="1368">
          <cell r="A1368" t="str">
            <v>00</v>
          </cell>
          <cell r="B1368" t="str">
            <v>0</v>
          </cell>
          <cell r="C1368" t="str">
            <v>0</v>
          </cell>
          <cell r="D1368" t="str">
            <v>1</v>
          </cell>
          <cell r="F1368">
            <v>0</v>
          </cell>
          <cell r="G1368">
            <v>0</v>
          </cell>
          <cell r="H1368">
            <v>0</v>
          </cell>
          <cell r="I1368">
            <v>0</v>
          </cell>
          <cell r="J1368" t="str">
            <v>-</v>
          </cell>
          <cell r="K1368">
            <v>0</v>
          </cell>
          <cell r="L1368">
            <v>0</v>
          </cell>
          <cell r="M1368">
            <v>0</v>
          </cell>
        </row>
        <row r="1369">
          <cell r="A1369" t="str">
            <v>00</v>
          </cell>
          <cell r="B1369" t="str">
            <v>0</v>
          </cell>
          <cell r="C1369" t="str">
            <v>0</v>
          </cell>
          <cell r="D1369" t="str">
            <v>1</v>
          </cell>
          <cell r="F1369">
            <v>0</v>
          </cell>
          <cell r="G1369">
            <v>0</v>
          </cell>
          <cell r="H1369">
            <v>0</v>
          </cell>
          <cell r="I1369">
            <v>0</v>
          </cell>
          <cell r="J1369" t="str">
            <v>-</v>
          </cell>
          <cell r="K1369">
            <v>0</v>
          </cell>
          <cell r="L1369">
            <v>0</v>
          </cell>
          <cell r="M1369">
            <v>0</v>
          </cell>
        </row>
        <row r="1370">
          <cell r="A1370" t="str">
            <v>00</v>
          </cell>
          <cell r="B1370" t="str">
            <v>0</v>
          </cell>
          <cell r="C1370" t="str">
            <v>0</v>
          </cell>
          <cell r="D1370" t="str">
            <v>1</v>
          </cell>
          <cell r="F1370">
            <v>0</v>
          </cell>
          <cell r="G1370">
            <v>0</v>
          </cell>
          <cell r="H1370">
            <v>0</v>
          </cell>
          <cell r="I1370">
            <v>0</v>
          </cell>
          <cell r="J1370" t="str">
            <v>-</v>
          </cell>
          <cell r="K1370">
            <v>0</v>
          </cell>
          <cell r="L1370">
            <v>0</v>
          </cell>
          <cell r="M1370">
            <v>0</v>
          </cell>
        </row>
        <row r="1371">
          <cell r="A1371" t="str">
            <v>00</v>
          </cell>
          <cell r="B1371" t="str">
            <v>0</v>
          </cell>
          <cell r="C1371" t="str">
            <v>0</v>
          </cell>
          <cell r="D1371" t="str">
            <v>1</v>
          </cell>
          <cell r="F1371">
            <v>0</v>
          </cell>
          <cell r="G1371">
            <v>0</v>
          </cell>
          <cell r="H1371">
            <v>0</v>
          </cell>
          <cell r="I1371">
            <v>0</v>
          </cell>
          <cell r="J1371" t="str">
            <v>-</v>
          </cell>
          <cell r="K1371">
            <v>0</v>
          </cell>
          <cell r="L1371">
            <v>0</v>
          </cell>
          <cell r="M1371">
            <v>0</v>
          </cell>
        </row>
        <row r="1372">
          <cell r="A1372" t="str">
            <v>00</v>
          </cell>
          <cell r="B1372" t="str">
            <v>0</v>
          </cell>
          <cell r="C1372" t="str">
            <v>0</v>
          </cell>
          <cell r="D1372" t="str">
            <v>1</v>
          </cell>
          <cell r="F1372">
            <v>0</v>
          </cell>
          <cell r="G1372">
            <v>0</v>
          </cell>
          <cell r="H1372">
            <v>0</v>
          </cell>
          <cell r="I1372">
            <v>0</v>
          </cell>
          <cell r="J1372" t="str">
            <v>-</v>
          </cell>
          <cell r="K1372">
            <v>0</v>
          </cell>
          <cell r="L1372">
            <v>0</v>
          </cell>
          <cell r="M1372">
            <v>0</v>
          </cell>
        </row>
        <row r="1373">
          <cell r="A1373" t="str">
            <v>00</v>
          </cell>
          <cell r="B1373" t="str">
            <v>0</v>
          </cell>
          <cell r="C1373" t="str">
            <v>0</v>
          </cell>
          <cell r="D1373" t="str">
            <v>1</v>
          </cell>
          <cell r="F1373">
            <v>0</v>
          </cell>
          <cell r="G1373">
            <v>0</v>
          </cell>
          <cell r="H1373">
            <v>0</v>
          </cell>
          <cell r="I1373">
            <v>0</v>
          </cell>
          <cell r="J1373" t="str">
            <v>-</v>
          </cell>
          <cell r="K1373">
            <v>0</v>
          </cell>
          <cell r="L1373">
            <v>0</v>
          </cell>
          <cell r="M1373">
            <v>0</v>
          </cell>
        </row>
        <row r="1374">
          <cell r="A1374" t="str">
            <v>00</v>
          </cell>
          <cell r="B1374" t="str">
            <v>0</v>
          </cell>
          <cell r="C1374" t="str">
            <v>0</v>
          </cell>
          <cell r="D1374" t="str">
            <v>1</v>
          </cell>
          <cell r="F1374">
            <v>0</v>
          </cell>
          <cell r="G1374">
            <v>0</v>
          </cell>
          <cell r="H1374">
            <v>0</v>
          </cell>
          <cell r="I1374">
            <v>0</v>
          </cell>
          <cell r="J1374" t="str">
            <v>-</v>
          </cell>
          <cell r="K1374">
            <v>0</v>
          </cell>
          <cell r="L1374">
            <v>0</v>
          </cell>
          <cell r="M1374">
            <v>0</v>
          </cell>
        </row>
        <row r="1375">
          <cell r="A1375" t="str">
            <v>00</v>
          </cell>
          <cell r="B1375" t="str">
            <v>0</v>
          </cell>
          <cell r="C1375" t="str">
            <v>0</v>
          </cell>
          <cell r="D1375" t="str">
            <v>1</v>
          </cell>
          <cell r="F1375">
            <v>0</v>
          </cell>
          <cell r="G1375">
            <v>0</v>
          </cell>
          <cell r="H1375">
            <v>0</v>
          </cell>
          <cell r="I1375">
            <v>0</v>
          </cell>
          <cell r="J1375" t="str">
            <v>-</v>
          </cell>
          <cell r="K1375">
            <v>0</v>
          </cell>
          <cell r="L1375">
            <v>0</v>
          </cell>
          <cell r="M1375">
            <v>0</v>
          </cell>
        </row>
        <row r="1376">
          <cell r="A1376" t="str">
            <v>00</v>
          </cell>
          <cell r="B1376" t="str">
            <v>0</v>
          </cell>
          <cell r="C1376" t="str">
            <v>0</v>
          </cell>
          <cell r="D1376" t="str">
            <v>1</v>
          </cell>
          <cell r="F1376">
            <v>0</v>
          </cell>
          <cell r="G1376">
            <v>0</v>
          </cell>
          <cell r="H1376">
            <v>0</v>
          </cell>
          <cell r="I1376">
            <v>0</v>
          </cell>
          <cell r="J1376" t="str">
            <v>-</v>
          </cell>
          <cell r="K1376">
            <v>0</v>
          </cell>
          <cell r="L1376">
            <v>0</v>
          </cell>
          <cell r="M1376">
            <v>0</v>
          </cell>
        </row>
        <row r="1377">
          <cell r="A1377" t="str">
            <v>00</v>
          </cell>
          <cell r="B1377" t="str">
            <v>0</v>
          </cell>
          <cell r="C1377" t="str">
            <v>0</v>
          </cell>
          <cell r="D1377" t="str">
            <v>1</v>
          </cell>
          <cell r="F1377">
            <v>0</v>
          </cell>
          <cell r="G1377">
            <v>0</v>
          </cell>
          <cell r="H1377">
            <v>0</v>
          </cell>
          <cell r="I1377">
            <v>0</v>
          </cell>
          <cell r="J1377" t="str">
            <v>-</v>
          </cell>
          <cell r="K1377">
            <v>0</v>
          </cell>
          <cell r="L1377">
            <v>0</v>
          </cell>
          <cell r="M1377">
            <v>0</v>
          </cell>
        </row>
        <row r="1378">
          <cell r="A1378" t="str">
            <v>00</v>
          </cell>
          <cell r="B1378" t="str">
            <v>0</v>
          </cell>
          <cell r="C1378" t="str">
            <v>0</v>
          </cell>
          <cell r="D1378" t="str">
            <v>1</v>
          </cell>
          <cell r="F1378">
            <v>0</v>
          </cell>
          <cell r="G1378">
            <v>0</v>
          </cell>
          <cell r="H1378">
            <v>0</v>
          </cell>
          <cell r="I1378">
            <v>0</v>
          </cell>
          <cell r="J1378" t="str">
            <v>-</v>
          </cell>
          <cell r="K1378">
            <v>0</v>
          </cell>
          <cell r="L1378">
            <v>0</v>
          </cell>
          <cell r="M1378">
            <v>0</v>
          </cell>
        </row>
        <row r="1379">
          <cell r="A1379" t="str">
            <v>00</v>
          </cell>
          <cell r="B1379" t="str">
            <v>0</v>
          </cell>
          <cell r="C1379" t="str">
            <v>0</v>
          </cell>
          <cell r="D1379" t="str">
            <v>1</v>
          </cell>
          <cell r="F1379">
            <v>0</v>
          </cell>
          <cell r="G1379">
            <v>0</v>
          </cell>
          <cell r="H1379">
            <v>0</v>
          </cell>
          <cell r="I1379">
            <v>0</v>
          </cell>
          <cell r="J1379" t="str">
            <v>-</v>
          </cell>
          <cell r="K1379">
            <v>0</v>
          </cell>
          <cell r="L1379">
            <v>0</v>
          </cell>
          <cell r="M1379">
            <v>0</v>
          </cell>
        </row>
        <row r="1380">
          <cell r="A1380" t="str">
            <v>00</v>
          </cell>
          <cell r="B1380" t="str">
            <v>0</v>
          </cell>
          <cell r="C1380" t="str">
            <v>0</v>
          </cell>
          <cell r="D1380" t="str">
            <v>1</v>
          </cell>
          <cell r="F1380">
            <v>0</v>
          </cell>
          <cell r="G1380">
            <v>0</v>
          </cell>
          <cell r="H1380">
            <v>0</v>
          </cell>
          <cell r="I1380">
            <v>0</v>
          </cell>
          <cell r="J1380" t="str">
            <v>-</v>
          </cell>
          <cell r="K1380">
            <v>0</v>
          </cell>
          <cell r="L1380">
            <v>0</v>
          </cell>
          <cell r="M1380">
            <v>0</v>
          </cell>
        </row>
        <row r="1381">
          <cell r="A1381" t="str">
            <v>00</v>
          </cell>
          <cell r="B1381" t="str">
            <v>0</v>
          </cell>
          <cell r="C1381" t="str">
            <v>0</v>
          </cell>
          <cell r="D1381" t="str">
            <v>1</v>
          </cell>
          <cell r="F1381">
            <v>0</v>
          </cell>
          <cell r="G1381">
            <v>0</v>
          </cell>
          <cell r="H1381">
            <v>0</v>
          </cell>
          <cell r="I1381">
            <v>0</v>
          </cell>
          <cell r="J1381" t="str">
            <v>-</v>
          </cell>
          <cell r="K1381">
            <v>0</v>
          </cell>
          <cell r="L1381">
            <v>0</v>
          </cell>
          <cell r="M1381">
            <v>0</v>
          </cell>
        </row>
        <row r="1382">
          <cell r="A1382" t="str">
            <v>00</v>
          </cell>
          <cell r="B1382" t="str">
            <v>0</v>
          </cell>
          <cell r="C1382" t="str">
            <v>0</v>
          </cell>
          <cell r="D1382" t="str">
            <v>1</v>
          </cell>
          <cell r="F1382">
            <v>0</v>
          </cell>
          <cell r="G1382">
            <v>0</v>
          </cell>
          <cell r="H1382">
            <v>0</v>
          </cell>
          <cell r="I1382">
            <v>0</v>
          </cell>
          <cell r="J1382" t="str">
            <v>-</v>
          </cell>
          <cell r="K1382">
            <v>0</v>
          </cell>
          <cell r="L1382">
            <v>0</v>
          </cell>
          <cell r="M1382">
            <v>0</v>
          </cell>
        </row>
        <row r="1383">
          <cell r="A1383" t="str">
            <v>00</v>
          </cell>
          <cell r="B1383" t="str">
            <v>0</v>
          </cell>
          <cell r="C1383" t="str">
            <v>0</v>
          </cell>
          <cell r="D1383" t="str">
            <v>1</v>
          </cell>
          <cell r="F1383">
            <v>0</v>
          </cell>
          <cell r="G1383">
            <v>0</v>
          </cell>
          <cell r="H1383">
            <v>0</v>
          </cell>
          <cell r="I1383">
            <v>0</v>
          </cell>
          <cell r="J1383" t="str">
            <v>-</v>
          </cell>
          <cell r="K1383">
            <v>0</v>
          </cell>
          <cell r="L1383">
            <v>0</v>
          </cell>
          <cell r="M1383">
            <v>0</v>
          </cell>
        </row>
        <row r="1384">
          <cell r="A1384" t="str">
            <v>00</v>
          </cell>
          <cell r="B1384" t="str">
            <v>0</v>
          </cell>
          <cell r="C1384" t="str">
            <v>0</v>
          </cell>
          <cell r="D1384" t="str">
            <v>1</v>
          </cell>
          <cell r="F1384">
            <v>0</v>
          </cell>
          <cell r="G1384">
            <v>0</v>
          </cell>
          <cell r="H1384">
            <v>0</v>
          </cell>
          <cell r="I1384">
            <v>0</v>
          </cell>
          <cell r="J1384" t="str">
            <v>-</v>
          </cell>
          <cell r="K1384">
            <v>0</v>
          </cell>
          <cell r="L1384">
            <v>0</v>
          </cell>
          <cell r="M1384">
            <v>0</v>
          </cell>
        </row>
        <row r="1385">
          <cell r="A1385" t="str">
            <v>00</v>
          </cell>
          <cell r="B1385" t="str">
            <v>0</v>
          </cell>
          <cell r="C1385" t="str">
            <v>0</v>
          </cell>
          <cell r="D1385" t="str">
            <v>1</v>
          </cell>
          <cell r="F1385">
            <v>0</v>
          </cell>
          <cell r="G1385">
            <v>0</v>
          </cell>
          <cell r="H1385">
            <v>0</v>
          </cell>
          <cell r="I1385">
            <v>0</v>
          </cell>
          <cell r="J1385" t="str">
            <v>-</v>
          </cell>
          <cell r="K1385">
            <v>0</v>
          </cell>
          <cell r="L1385">
            <v>0</v>
          </cell>
          <cell r="M1385">
            <v>0</v>
          </cell>
        </row>
        <row r="1386">
          <cell r="A1386" t="str">
            <v>00</v>
          </cell>
          <cell r="B1386" t="str">
            <v>0</v>
          </cell>
          <cell r="C1386" t="str">
            <v>0</v>
          </cell>
          <cell r="D1386" t="str">
            <v>1</v>
          </cell>
          <cell r="F1386">
            <v>0</v>
          </cell>
          <cell r="G1386">
            <v>0</v>
          </cell>
          <cell r="H1386">
            <v>0</v>
          </cell>
          <cell r="I1386">
            <v>0</v>
          </cell>
          <cell r="J1386" t="str">
            <v>-</v>
          </cell>
          <cell r="K1386">
            <v>0</v>
          </cell>
          <cell r="L1386">
            <v>0</v>
          </cell>
          <cell r="M1386">
            <v>0</v>
          </cell>
        </row>
        <row r="1387">
          <cell r="A1387" t="str">
            <v>00</v>
          </cell>
          <cell r="B1387" t="str">
            <v>0</v>
          </cell>
          <cell r="C1387" t="str">
            <v>0</v>
          </cell>
          <cell r="D1387" t="str">
            <v>1</v>
          </cell>
          <cell r="F1387">
            <v>0</v>
          </cell>
          <cell r="G1387">
            <v>0</v>
          </cell>
          <cell r="H1387">
            <v>0</v>
          </cell>
          <cell r="I1387">
            <v>0</v>
          </cell>
          <cell r="J1387" t="str">
            <v>-</v>
          </cell>
          <cell r="K1387">
            <v>0</v>
          </cell>
          <cell r="L1387">
            <v>0</v>
          </cell>
          <cell r="M1387">
            <v>0</v>
          </cell>
        </row>
        <row r="1388">
          <cell r="A1388" t="str">
            <v>00</v>
          </cell>
          <cell r="B1388" t="str">
            <v>0</v>
          </cell>
          <cell r="C1388" t="str">
            <v>0</v>
          </cell>
          <cell r="D1388" t="str">
            <v>1</v>
          </cell>
          <cell r="F1388">
            <v>0</v>
          </cell>
          <cell r="G1388">
            <v>0</v>
          </cell>
          <cell r="H1388">
            <v>0</v>
          </cell>
          <cell r="I1388">
            <v>0</v>
          </cell>
          <cell r="J1388" t="str">
            <v>-</v>
          </cell>
          <cell r="K1388">
            <v>0</v>
          </cell>
          <cell r="L1388">
            <v>0</v>
          </cell>
          <cell r="M1388">
            <v>0</v>
          </cell>
        </row>
        <row r="1389">
          <cell r="A1389" t="str">
            <v>00</v>
          </cell>
          <cell r="B1389" t="str">
            <v>0</v>
          </cell>
          <cell r="C1389" t="str">
            <v>0</v>
          </cell>
          <cell r="D1389" t="str">
            <v>1</v>
          </cell>
          <cell r="F1389">
            <v>0</v>
          </cell>
          <cell r="G1389">
            <v>0</v>
          </cell>
          <cell r="H1389">
            <v>0</v>
          </cell>
          <cell r="I1389">
            <v>0</v>
          </cell>
          <cell r="J1389" t="str">
            <v>-</v>
          </cell>
          <cell r="K1389">
            <v>0</v>
          </cell>
          <cell r="L1389">
            <v>0</v>
          </cell>
          <cell r="M1389">
            <v>0</v>
          </cell>
        </row>
        <row r="1390">
          <cell r="A1390" t="str">
            <v>00</v>
          </cell>
          <cell r="B1390" t="str">
            <v>0</v>
          </cell>
          <cell r="C1390" t="str">
            <v>0</v>
          </cell>
          <cell r="D1390" t="str">
            <v>1</v>
          </cell>
          <cell r="F1390">
            <v>0</v>
          </cell>
          <cell r="G1390">
            <v>0</v>
          </cell>
          <cell r="H1390">
            <v>0</v>
          </cell>
          <cell r="I1390">
            <v>0</v>
          </cell>
          <cell r="J1390" t="str">
            <v>-</v>
          </cell>
          <cell r="K1390">
            <v>0</v>
          </cell>
          <cell r="L1390">
            <v>0</v>
          </cell>
          <cell r="M1390">
            <v>0</v>
          </cell>
        </row>
        <row r="1391">
          <cell r="A1391" t="str">
            <v>00</v>
          </cell>
          <cell r="B1391" t="str">
            <v>0</v>
          </cell>
          <cell r="C1391" t="str">
            <v>0</v>
          </cell>
          <cell r="D1391" t="str">
            <v>1</v>
          </cell>
          <cell r="F1391">
            <v>0</v>
          </cell>
          <cell r="G1391">
            <v>0</v>
          </cell>
          <cell r="H1391">
            <v>0</v>
          </cell>
          <cell r="I1391">
            <v>0</v>
          </cell>
          <cell r="J1391" t="str">
            <v>-</v>
          </cell>
          <cell r="K1391">
            <v>0</v>
          </cell>
          <cell r="L1391">
            <v>0</v>
          </cell>
          <cell r="M1391">
            <v>0</v>
          </cell>
        </row>
        <row r="1392">
          <cell r="A1392" t="str">
            <v>00</v>
          </cell>
          <cell r="B1392" t="str">
            <v>0</v>
          </cell>
          <cell r="C1392" t="str">
            <v>0</v>
          </cell>
          <cell r="D1392" t="str">
            <v>1</v>
          </cell>
          <cell r="F1392">
            <v>0</v>
          </cell>
          <cell r="G1392">
            <v>0</v>
          </cell>
          <cell r="H1392">
            <v>0</v>
          </cell>
          <cell r="I1392">
            <v>0</v>
          </cell>
          <cell r="J1392" t="str">
            <v>-</v>
          </cell>
          <cell r="K1392">
            <v>0</v>
          </cell>
          <cell r="L1392">
            <v>0</v>
          </cell>
          <cell r="M1392">
            <v>0</v>
          </cell>
        </row>
        <row r="1393">
          <cell r="A1393" t="str">
            <v>00</v>
          </cell>
          <cell r="B1393" t="str">
            <v>0</v>
          </cell>
          <cell r="C1393" t="str">
            <v>0</v>
          </cell>
          <cell r="D1393" t="str">
            <v>1</v>
          </cell>
          <cell r="F1393">
            <v>0</v>
          </cell>
          <cell r="G1393">
            <v>0</v>
          </cell>
          <cell r="H1393">
            <v>0</v>
          </cell>
          <cell r="I1393">
            <v>0</v>
          </cell>
          <cell r="J1393" t="str">
            <v>-</v>
          </cell>
          <cell r="K1393">
            <v>0</v>
          </cell>
          <cell r="L1393">
            <v>0</v>
          </cell>
          <cell r="M1393">
            <v>0</v>
          </cell>
        </row>
        <row r="1394">
          <cell r="A1394" t="str">
            <v>00</v>
          </cell>
          <cell r="B1394" t="str">
            <v>0</v>
          </cell>
          <cell r="C1394" t="str">
            <v>0</v>
          </cell>
          <cell r="D1394" t="str">
            <v>1</v>
          </cell>
          <cell r="F1394">
            <v>0</v>
          </cell>
          <cell r="G1394">
            <v>0</v>
          </cell>
          <cell r="H1394">
            <v>0</v>
          </cell>
          <cell r="I1394">
            <v>0</v>
          </cell>
          <cell r="J1394" t="str">
            <v>-</v>
          </cell>
          <cell r="K1394">
            <v>0</v>
          </cell>
          <cell r="L1394">
            <v>0</v>
          </cell>
          <cell r="M1394">
            <v>0</v>
          </cell>
        </row>
        <row r="1395">
          <cell r="A1395" t="str">
            <v>00</v>
          </cell>
          <cell r="B1395" t="str">
            <v>0</v>
          </cell>
          <cell r="C1395" t="str">
            <v>0</v>
          </cell>
          <cell r="D1395" t="str">
            <v>1</v>
          </cell>
          <cell r="F1395">
            <v>0</v>
          </cell>
          <cell r="G1395">
            <v>0</v>
          </cell>
          <cell r="H1395">
            <v>0</v>
          </cell>
          <cell r="I1395">
            <v>0</v>
          </cell>
          <cell r="J1395" t="str">
            <v>-</v>
          </cell>
          <cell r="K1395">
            <v>0</v>
          </cell>
          <cell r="L1395">
            <v>0</v>
          </cell>
          <cell r="M1395">
            <v>0</v>
          </cell>
        </row>
        <row r="1396">
          <cell r="A1396" t="str">
            <v>00</v>
          </cell>
          <cell r="B1396" t="str">
            <v>0</v>
          </cell>
          <cell r="C1396" t="str">
            <v>0</v>
          </cell>
          <cell r="D1396" t="str">
            <v>1</v>
          </cell>
          <cell r="F1396">
            <v>0</v>
          </cell>
          <cell r="G1396">
            <v>0</v>
          </cell>
          <cell r="H1396">
            <v>0</v>
          </cell>
          <cell r="I1396">
            <v>0</v>
          </cell>
          <cell r="J1396" t="str">
            <v>-</v>
          </cell>
          <cell r="K1396">
            <v>0</v>
          </cell>
          <cell r="L1396">
            <v>0</v>
          </cell>
          <cell r="M1396">
            <v>0</v>
          </cell>
        </row>
        <row r="1397">
          <cell r="A1397" t="str">
            <v>00</v>
          </cell>
          <cell r="B1397" t="str">
            <v>0</v>
          </cell>
          <cell r="C1397" t="str">
            <v>0</v>
          </cell>
          <cell r="D1397" t="str">
            <v>1</v>
          </cell>
          <cell r="F1397">
            <v>0</v>
          </cell>
          <cell r="G1397">
            <v>0</v>
          </cell>
          <cell r="H1397">
            <v>0</v>
          </cell>
          <cell r="I1397">
            <v>0</v>
          </cell>
          <cell r="J1397" t="str">
            <v>-</v>
          </cell>
          <cell r="K1397">
            <v>0</v>
          </cell>
          <cell r="L1397">
            <v>0</v>
          </cell>
          <cell r="M1397">
            <v>0</v>
          </cell>
        </row>
        <row r="1398">
          <cell r="A1398" t="str">
            <v>00</v>
          </cell>
          <cell r="B1398" t="str">
            <v>0</v>
          </cell>
          <cell r="C1398" t="str">
            <v>0</v>
          </cell>
          <cell r="D1398" t="str">
            <v>1</v>
          </cell>
          <cell r="F1398">
            <v>0</v>
          </cell>
          <cell r="G1398">
            <v>0</v>
          </cell>
          <cell r="H1398">
            <v>0</v>
          </cell>
          <cell r="I1398">
            <v>0</v>
          </cell>
          <cell r="J1398" t="str">
            <v>-</v>
          </cell>
          <cell r="K1398">
            <v>0</v>
          </cell>
          <cell r="L1398">
            <v>0</v>
          </cell>
          <cell r="M1398">
            <v>0</v>
          </cell>
        </row>
        <row r="1399">
          <cell r="A1399" t="str">
            <v>00</v>
          </cell>
          <cell r="B1399" t="str">
            <v>0</v>
          </cell>
          <cell r="C1399" t="str">
            <v>0</v>
          </cell>
          <cell r="D1399" t="str">
            <v>1</v>
          </cell>
          <cell r="F1399">
            <v>0</v>
          </cell>
          <cell r="G1399">
            <v>0</v>
          </cell>
          <cell r="H1399">
            <v>0</v>
          </cell>
          <cell r="I1399">
            <v>0</v>
          </cell>
          <cell r="J1399" t="str">
            <v>-</v>
          </cell>
          <cell r="K1399">
            <v>0</v>
          </cell>
          <cell r="L1399">
            <v>0</v>
          </cell>
          <cell r="M1399">
            <v>0</v>
          </cell>
        </row>
        <row r="1400">
          <cell r="A1400" t="str">
            <v>00</v>
          </cell>
          <cell r="B1400" t="str">
            <v>0</v>
          </cell>
          <cell r="C1400" t="str">
            <v>0</v>
          </cell>
          <cell r="D1400" t="str">
            <v>1</v>
          </cell>
          <cell r="F1400">
            <v>0</v>
          </cell>
          <cell r="G1400">
            <v>0</v>
          </cell>
          <cell r="H1400">
            <v>0</v>
          </cell>
          <cell r="I1400">
            <v>0</v>
          </cell>
          <cell r="J1400" t="str">
            <v>-</v>
          </cell>
          <cell r="K1400">
            <v>0</v>
          </cell>
          <cell r="L1400">
            <v>0</v>
          </cell>
          <cell r="M1400">
            <v>0</v>
          </cell>
        </row>
        <row r="1401">
          <cell r="A1401" t="str">
            <v>00</v>
          </cell>
          <cell r="B1401" t="str">
            <v>0</v>
          </cell>
          <cell r="C1401" t="str">
            <v>0</v>
          </cell>
          <cell r="D1401" t="str">
            <v>1</v>
          </cell>
          <cell r="F1401">
            <v>0</v>
          </cell>
          <cell r="G1401">
            <v>0</v>
          </cell>
          <cell r="H1401">
            <v>0</v>
          </cell>
          <cell r="I1401">
            <v>0</v>
          </cell>
          <cell r="J1401" t="str">
            <v>-</v>
          </cell>
          <cell r="K1401">
            <v>0</v>
          </cell>
          <cell r="L1401">
            <v>0</v>
          </cell>
          <cell r="M1401">
            <v>0</v>
          </cell>
        </row>
        <row r="1402">
          <cell r="A1402" t="str">
            <v>00</v>
          </cell>
          <cell r="B1402" t="str">
            <v>0</v>
          </cell>
          <cell r="C1402" t="str">
            <v>0</v>
          </cell>
          <cell r="D1402" t="str">
            <v>1</v>
          </cell>
          <cell r="F1402">
            <v>0</v>
          </cell>
          <cell r="G1402">
            <v>0</v>
          </cell>
          <cell r="H1402">
            <v>0</v>
          </cell>
          <cell r="I1402">
            <v>0</v>
          </cell>
          <cell r="J1402" t="str">
            <v>-</v>
          </cell>
          <cell r="K1402">
            <v>0</v>
          </cell>
          <cell r="L1402">
            <v>0</v>
          </cell>
          <cell r="M1402">
            <v>0</v>
          </cell>
        </row>
        <row r="1403">
          <cell r="A1403" t="str">
            <v>00</v>
          </cell>
          <cell r="B1403" t="str">
            <v>0</v>
          </cell>
          <cell r="C1403" t="str">
            <v>0</v>
          </cell>
          <cell r="D1403" t="str">
            <v>1</v>
          </cell>
          <cell r="F1403">
            <v>0</v>
          </cell>
          <cell r="G1403">
            <v>0</v>
          </cell>
          <cell r="H1403">
            <v>0</v>
          </cell>
          <cell r="I1403">
            <v>0</v>
          </cell>
          <cell r="J1403" t="str">
            <v>-</v>
          </cell>
          <cell r="K1403">
            <v>0</v>
          </cell>
          <cell r="L1403">
            <v>0</v>
          </cell>
          <cell r="M1403">
            <v>0</v>
          </cell>
        </row>
        <row r="1404">
          <cell r="A1404" t="str">
            <v>00</v>
          </cell>
          <cell r="B1404" t="str">
            <v>0</v>
          </cell>
          <cell r="C1404" t="str">
            <v>0</v>
          </cell>
          <cell r="D1404" t="str">
            <v>1</v>
          </cell>
          <cell r="F1404">
            <v>0</v>
          </cell>
          <cell r="G1404">
            <v>0</v>
          </cell>
          <cell r="H1404">
            <v>0</v>
          </cell>
          <cell r="I1404">
            <v>0</v>
          </cell>
          <cell r="J1404" t="str">
            <v>-</v>
          </cell>
          <cell r="K1404">
            <v>0</v>
          </cell>
          <cell r="L1404">
            <v>0</v>
          </cell>
          <cell r="M1404">
            <v>0</v>
          </cell>
        </row>
        <row r="1405">
          <cell r="A1405" t="str">
            <v>00</v>
          </cell>
          <cell r="B1405" t="str">
            <v>0</v>
          </cell>
          <cell r="C1405" t="str">
            <v>0</v>
          </cell>
          <cell r="D1405" t="str">
            <v>1</v>
          </cell>
          <cell r="F1405">
            <v>0</v>
          </cell>
          <cell r="G1405">
            <v>0</v>
          </cell>
          <cell r="H1405">
            <v>0</v>
          </cell>
          <cell r="I1405">
            <v>0</v>
          </cell>
          <cell r="J1405" t="str">
            <v>-</v>
          </cell>
          <cell r="K1405">
            <v>0</v>
          </cell>
          <cell r="L1405">
            <v>0</v>
          </cell>
          <cell r="M1405">
            <v>0</v>
          </cell>
        </row>
        <row r="1406">
          <cell r="A1406" t="str">
            <v>00</v>
          </cell>
          <cell r="B1406" t="str">
            <v>0</v>
          </cell>
          <cell r="C1406" t="str">
            <v>0</v>
          </cell>
          <cell r="D1406" t="str">
            <v>1</v>
          </cell>
          <cell r="F1406">
            <v>0</v>
          </cell>
          <cell r="G1406">
            <v>0</v>
          </cell>
          <cell r="H1406">
            <v>0</v>
          </cell>
          <cell r="I1406">
            <v>0</v>
          </cell>
          <cell r="J1406" t="str">
            <v>-</v>
          </cell>
          <cell r="K1406">
            <v>0</v>
          </cell>
          <cell r="L1406">
            <v>0</v>
          </cell>
          <cell r="M1406">
            <v>0</v>
          </cell>
        </row>
        <row r="1407">
          <cell r="A1407" t="str">
            <v>00</v>
          </cell>
          <cell r="B1407" t="str">
            <v>0</v>
          </cell>
          <cell r="C1407" t="str">
            <v>0</v>
          </cell>
          <cell r="D1407" t="str">
            <v>1</v>
          </cell>
          <cell r="F1407">
            <v>0</v>
          </cell>
          <cell r="G1407">
            <v>0</v>
          </cell>
          <cell r="H1407">
            <v>0</v>
          </cell>
          <cell r="I1407">
            <v>0</v>
          </cell>
          <cell r="J1407" t="str">
            <v>-</v>
          </cell>
          <cell r="K1407">
            <v>0</v>
          </cell>
          <cell r="L1407">
            <v>0</v>
          </cell>
          <cell r="M1407">
            <v>0</v>
          </cell>
        </row>
        <row r="1408">
          <cell r="A1408" t="str">
            <v>00</v>
          </cell>
          <cell r="B1408" t="str">
            <v>0</v>
          </cell>
          <cell r="C1408" t="str">
            <v>0</v>
          </cell>
          <cell r="D1408" t="str">
            <v>1</v>
          </cell>
          <cell r="F1408">
            <v>0</v>
          </cell>
          <cell r="G1408">
            <v>0</v>
          </cell>
          <cell r="H1408">
            <v>0</v>
          </cell>
          <cell r="I1408">
            <v>0</v>
          </cell>
          <cell r="J1408" t="str">
            <v>-</v>
          </cell>
          <cell r="K1408">
            <v>0</v>
          </cell>
          <cell r="L1408">
            <v>0</v>
          </cell>
          <cell r="M1408">
            <v>0</v>
          </cell>
        </row>
        <row r="1409">
          <cell r="A1409" t="str">
            <v>00</v>
          </cell>
          <cell r="B1409" t="str">
            <v>0</v>
          </cell>
          <cell r="C1409" t="str">
            <v>0</v>
          </cell>
          <cell r="D1409" t="str">
            <v>1</v>
          </cell>
          <cell r="F1409">
            <v>0</v>
          </cell>
          <cell r="G1409">
            <v>0</v>
          </cell>
          <cell r="H1409">
            <v>0</v>
          </cell>
          <cell r="I1409">
            <v>0</v>
          </cell>
          <cell r="J1409" t="str">
            <v>-</v>
          </cell>
          <cell r="K1409">
            <v>0</v>
          </cell>
          <cell r="L1409">
            <v>0</v>
          </cell>
          <cell r="M1409">
            <v>0</v>
          </cell>
        </row>
        <row r="1410">
          <cell r="A1410" t="str">
            <v>00</v>
          </cell>
          <cell r="B1410" t="str">
            <v>0</v>
          </cell>
          <cell r="C1410" t="str">
            <v>0</v>
          </cell>
          <cell r="D1410" t="str">
            <v>1</v>
          </cell>
          <cell r="F1410">
            <v>0</v>
          </cell>
          <cell r="G1410">
            <v>0</v>
          </cell>
          <cell r="H1410">
            <v>0</v>
          </cell>
          <cell r="I1410">
            <v>0</v>
          </cell>
          <cell r="J1410" t="str">
            <v>-</v>
          </cell>
          <cell r="K1410">
            <v>0</v>
          </cell>
          <cell r="L1410">
            <v>0</v>
          </cell>
          <cell r="M1410">
            <v>0</v>
          </cell>
        </row>
        <row r="1411">
          <cell r="A1411" t="str">
            <v>00</v>
          </cell>
          <cell r="B1411" t="str">
            <v>0</v>
          </cell>
          <cell r="C1411" t="str">
            <v>0</v>
          </cell>
          <cell r="D1411" t="str">
            <v>1</v>
          </cell>
          <cell r="F1411">
            <v>0</v>
          </cell>
          <cell r="G1411">
            <v>0</v>
          </cell>
          <cell r="H1411">
            <v>0</v>
          </cell>
          <cell r="I1411">
            <v>0</v>
          </cell>
          <cell r="J1411" t="str">
            <v>-</v>
          </cell>
          <cell r="K1411">
            <v>0</v>
          </cell>
          <cell r="L1411">
            <v>0</v>
          </cell>
          <cell r="M1411">
            <v>0</v>
          </cell>
        </row>
        <row r="1412">
          <cell r="A1412" t="str">
            <v>00</v>
          </cell>
          <cell r="B1412" t="str">
            <v>0</v>
          </cell>
          <cell r="C1412" t="str">
            <v>0</v>
          </cell>
          <cell r="D1412" t="str">
            <v>1</v>
          </cell>
          <cell r="F1412">
            <v>0</v>
          </cell>
          <cell r="G1412">
            <v>0</v>
          </cell>
          <cell r="H1412">
            <v>0</v>
          </cell>
          <cell r="I1412">
            <v>0</v>
          </cell>
          <cell r="J1412" t="str">
            <v>-</v>
          </cell>
          <cell r="K1412">
            <v>0</v>
          </cell>
          <cell r="L1412">
            <v>0</v>
          </cell>
          <cell r="M1412">
            <v>0</v>
          </cell>
        </row>
        <row r="1413">
          <cell r="A1413" t="str">
            <v>00</v>
          </cell>
          <cell r="B1413" t="str">
            <v>0</v>
          </cell>
          <cell r="C1413" t="str">
            <v>0</v>
          </cell>
          <cell r="D1413" t="str">
            <v>1</v>
          </cell>
          <cell r="F1413">
            <v>0</v>
          </cell>
          <cell r="G1413">
            <v>0</v>
          </cell>
          <cell r="H1413">
            <v>0</v>
          </cell>
          <cell r="I1413">
            <v>0</v>
          </cell>
          <cell r="J1413" t="str">
            <v>-</v>
          </cell>
          <cell r="K1413">
            <v>0</v>
          </cell>
          <cell r="L1413">
            <v>0</v>
          </cell>
          <cell r="M1413">
            <v>0</v>
          </cell>
        </row>
        <row r="1414">
          <cell r="A1414" t="str">
            <v>00</v>
          </cell>
          <cell r="B1414" t="str">
            <v>0</v>
          </cell>
          <cell r="C1414" t="str">
            <v>0</v>
          </cell>
          <cell r="D1414" t="str">
            <v>1</v>
          </cell>
          <cell r="F1414">
            <v>0</v>
          </cell>
          <cell r="G1414">
            <v>0</v>
          </cell>
          <cell r="H1414">
            <v>0</v>
          </cell>
          <cell r="I1414">
            <v>0</v>
          </cell>
          <cell r="J1414" t="str">
            <v>-</v>
          </cell>
          <cell r="K1414">
            <v>0</v>
          </cell>
          <cell r="L1414">
            <v>0</v>
          </cell>
          <cell r="M1414">
            <v>0</v>
          </cell>
        </row>
        <row r="1415">
          <cell r="A1415" t="str">
            <v>00</v>
          </cell>
          <cell r="B1415" t="str">
            <v>0</v>
          </cell>
          <cell r="C1415" t="str">
            <v>0</v>
          </cell>
          <cell r="D1415" t="str">
            <v>1</v>
          </cell>
          <cell r="F1415">
            <v>0</v>
          </cell>
          <cell r="G1415">
            <v>0</v>
          </cell>
          <cell r="H1415">
            <v>0</v>
          </cell>
          <cell r="I1415">
            <v>0</v>
          </cell>
          <cell r="J1415" t="str">
            <v>-</v>
          </cell>
          <cell r="K1415">
            <v>0</v>
          </cell>
          <cell r="L1415">
            <v>0</v>
          </cell>
          <cell r="M1415">
            <v>0</v>
          </cell>
        </row>
        <row r="1416">
          <cell r="A1416" t="str">
            <v>00</v>
          </cell>
          <cell r="B1416" t="str">
            <v>0</v>
          </cell>
          <cell r="C1416" t="str">
            <v>0</v>
          </cell>
          <cell r="D1416" t="str">
            <v>1</v>
          </cell>
          <cell r="F1416">
            <v>0</v>
          </cell>
          <cell r="G1416">
            <v>0</v>
          </cell>
          <cell r="H1416">
            <v>0</v>
          </cell>
          <cell r="I1416">
            <v>0</v>
          </cell>
          <cell r="J1416" t="str">
            <v>-</v>
          </cell>
          <cell r="K1416">
            <v>0</v>
          </cell>
          <cell r="L1416">
            <v>0</v>
          </cell>
          <cell r="M1416">
            <v>0</v>
          </cell>
        </row>
        <row r="1417">
          <cell r="A1417" t="str">
            <v>00</v>
          </cell>
          <cell r="B1417" t="str">
            <v>0</v>
          </cell>
          <cell r="C1417" t="str">
            <v>0</v>
          </cell>
          <cell r="D1417" t="str">
            <v>1</v>
          </cell>
          <cell r="F1417">
            <v>0</v>
          </cell>
          <cell r="G1417">
            <v>0</v>
          </cell>
          <cell r="H1417">
            <v>0</v>
          </cell>
          <cell r="I1417">
            <v>0</v>
          </cell>
          <cell r="J1417" t="str">
            <v>-</v>
          </cell>
          <cell r="K1417">
            <v>0</v>
          </cell>
          <cell r="L1417">
            <v>0</v>
          </cell>
          <cell r="M1417">
            <v>0</v>
          </cell>
        </row>
        <row r="1418">
          <cell r="A1418" t="str">
            <v>00</v>
          </cell>
          <cell r="B1418" t="str">
            <v>0</v>
          </cell>
          <cell r="C1418" t="str">
            <v>0</v>
          </cell>
          <cell r="D1418" t="str">
            <v>1</v>
          </cell>
          <cell r="F1418">
            <v>0</v>
          </cell>
          <cell r="G1418">
            <v>0</v>
          </cell>
          <cell r="H1418">
            <v>0</v>
          </cell>
          <cell r="I1418">
            <v>0</v>
          </cell>
          <cell r="J1418" t="str">
            <v>-</v>
          </cell>
          <cell r="K1418">
            <v>0</v>
          </cell>
          <cell r="L1418">
            <v>0</v>
          </cell>
          <cell r="M1418">
            <v>0</v>
          </cell>
        </row>
        <row r="1419">
          <cell r="A1419" t="str">
            <v>00</v>
          </cell>
          <cell r="B1419" t="str">
            <v>0</v>
          </cell>
          <cell r="C1419" t="str">
            <v>0</v>
          </cell>
          <cell r="D1419" t="str">
            <v>1</v>
          </cell>
          <cell r="F1419">
            <v>0</v>
          </cell>
          <cell r="G1419">
            <v>0</v>
          </cell>
          <cell r="H1419">
            <v>0</v>
          </cell>
          <cell r="I1419">
            <v>0</v>
          </cell>
          <cell r="J1419" t="str">
            <v>-</v>
          </cell>
          <cell r="K1419">
            <v>0</v>
          </cell>
          <cell r="L1419">
            <v>0</v>
          </cell>
          <cell r="M1419">
            <v>0</v>
          </cell>
        </row>
        <row r="1420">
          <cell r="A1420" t="str">
            <v>00</v>
          </cell>
          <cell r="B1420" t="str">
            <v>0</v>
          </cell>
          <cell r="C1420" t="str">
            <v>0</v>
          </cell>
          <cell r="D1420" t="str">
            <v>1</v>
          </cell>
          <cell r="F1420">
            <v>0</v>
          </cell>
          <cell r="G1420">
            <v>0</v>
          </cell>
          <cell r="H1420">
            <v>0</v>
          </cell>
          <cell r="I1420">
            <v>0</v>
          </cell>
          <cell r="J1420" t="str">
            <v>-</v>
          </cell>
          <cell r="K1420">
            <v>0</v>
          </cell>
          <cell r="L1420">
            <v>0</v>
          </cell>
          <cell r="M1420">
            <v>0</v>
          </cell>
        </row>
        <row r="1421">
          <cell r="A1421" t="str">
            <v>00</v>
          </cell>
          <cell r="B1421" t="str">
            <v>0</v>
          </cell>
          <cell r="C1421" t="str">
            <v>0</v>
          </cell>
          <cell r="D1421" t="str">
            <v>1</v>
          </cell>
          <cell r="F1421">
            <v>0</v>
          </cell>
          <cell r="G1421">
            <v>0</v>
          </cell>
          <cell r="H1421">
            <v>0</v>
          </cell>
          <cell r="I1421">
            <v>0</v>
          </cell>
          <cell r="J1421" t="str">
            <v>-</v>
          </cell>
          <cell r="K1421">
            <v>0</v>
          </cell>
          <cell r="L1421">
            <v>0</v>
          </cell>
          <cell r="M1421">
            <v>0</v>
          </cell>
        </row>
        <row r="1422">
          <cell r="A1422" t="str">
            <v>00</v>
          </cell>
          <cell r="B1422" t="str">
            <v>0</v>
          </cell>
          <cell r="C1422" t="str">
            <v>0</v>
          </cell>
          <cell r="D1422" t="str">
            <v>1</v>
          </cell>
          <cell r="F1422">
            <v>0</v>
          </cell>
          <cell r="G1422">
            <v>0</v>
          </cell>
          <cell r="H1422">
            <v>0</v>
          </cell>
          <cell r="I1422">
            <v>0</v>
          </cell>
          <cell r="J1422" t="str">
            <v>-</v>
          </cell>
          <cell r="K1422">
            <v>0</v>
          </cell>
          <cell r="L1422">
            <v>0</v>
          </cell>
          <cell r="M1422">
            <v>0</v>
          </cell>
        </row>
        <row r="1423">
          <cell r="A1423" t="str">
            <v>00</v>
          </cell>
          <cell r="B1423" t="str">
            <v>0</v>
          </cell>
          <cell r="C1423" t="str">
            <v>0</v>
          </cell>
          <cell r="D1423" t="str">
            <v>1</v>
          </cell>
          <cell r="F1423">
            <v>0</v>
          </cell>
          <cell r="G1423">
            <v>0</v>
          </cell>
          <cell r="H1423">
            <v>0</v>
          </cell>
          <cell r="I1423">
            <v>0</v>
          </cell>
          <cell r="J1423" t="str">
            <v>-</v>
          </cell>
          <cell r="K1423">
            <v>0</v>
          </cell>
          <cell r="L1423">
            <v>0</v>
          </cell>
          <cell r="M1423">
            <v>0</v>
          </cell>
        </row>
        <row r="1424">
          <cell r="A1424" t="str">
            <v>00</v>
          </cell>
          <cell r="B1424" t="str">
            <v>0</v>
          </cell>
          <cell r="C1424" t="str">
            <v>0</v>
          </cell>
          <cell r="D1424" t="str">
            <v>1</v>
          </cell>
          <cell r="F1424">
            <v>0</v>
          </cell>
          <cell r="G1424">
            <v>0</v>
          </cell>
          <cell r="H1424">
            <v>0</v>
          </cell>
          <cell r="I1424">
            <v>0</v>
          </cell>
          <cell r="J1424" t="str">
            <v>-</v>
          </cell>
          <cell r="K1424">
            <v>0</v>
          </cell>
          <cell r="L1424">
            <v>0</v>
          </cell>
          <cell r="M1424">
            <v>0</v>
          </cell>
        </row>
        <row r="1425">
          <cell r="A1425" t="str">
            <v>00</v>
          </cell>
          <cell r="B1425" t="str">
            <v>0</v>
          </cell>
          <cell r="C1425" t="str">
            <v>0</v>
          </cell>
          <cell r="D1425" t="str">
            <v>1</v>
          </cell>
          <cell r="F1425">
            <v>0</v>
          </cell>
          <cell r="G1425">
            <v>0</v>
          </cell>
          <cell r="H1425">
            <v>0</v>
          </cell>
          <cell r="I1425">
            <v>0</v>
          </cell>
          <cell r="J1425" t="str">
            <v>-</v>
          </cell>
          <cell r="K1425">
            <v>0</v>
          </cell>
          <cell r="L1425">
            <v>0</v>
          </cell>
          <cell r="M1425">
            <v>0</v>
          </cell>
        </row>
        <row r="1426">
          <cell r="A1426" t="str">
            <v>00</v>
          </cell>
          <cell r="B1426" t="str">
            <v>0</v>
          </cell>
          <cell r="C1426" t="str">
            <v>0</v>
          </cell>
          <cell r="D1426" t="str">
            <v>1</v>
          </cell>
          <cell r="F1426">
            <v>0</v>
          </cell>
          <cell r="G1426">
            <v>0</v>
          </cell>
          <cell r="H1426">
            <v>0</v>
          </cell>
          <cell r="I1426">
            <v>0</v>
          </cell>
          <cell r="J1426" t="str">
            <v>-</v>
          </cell>
          <cell r="K1426">
            <v>0</v>
          </cell>
          <cell r="L1426">
            <v>0</v>
          </cell>
          <cell r="M1426">
            <v>0</v>
          </cell>
        </row>
        <row r="1427">
          <cell r="A1427" t="str">
            <v>00</v>
          </cell>
          <cell r="B1427" t="str">
            <v>0</v>
          </cell>
          <cell r="C1427" t="str">
            <v>0</v>
          </cell>
          <cell r="D1427" t="str">
            <v>1</v>
          </cell>
          <cell r="F1427">
            <v>0</v>
          </cell>
          <cell r="G1427">
            <v>0</v>
          </cell>
          <cell r="H1427">
            <v>0</v>
          </cell>
          <cell r="I1427">
            <v>0</v>
          </cell>
          <cell r="J1427" t="str">
            <v>-</v>
          </cell>
          <cell r="K1427">
            <v>0</v>
          </cell>
          <cell r="L1427">
            <v>0</v>
          </cell>
          <cell r="M1427">
            <v>0</v>
          </cell>
        </row>
        <row r="1428">
          <cell r="A1428" t="str">
            <v>00</v>
          </cell>
          <cell r="B1428" t="str">
            <v>0</v>
          </cell>
          <cell r="C1428" t="str">
            <v>0</v>
          </cell>
          <cell r="D1428" t="str">
            <v>1</v>
          </cell>
          <cell r="F1428">
            <v>0</v>
          </cell>
          <cell r="G1428">
            <v>0</v>
          </cell>
          <cell r="H1428">
            <v>0</v>
          </cell>
          <cell r="I1428">
            <v>0</v>
          </cell>
          <cell r="J1428" t="str">
            <v>-</v>
          </cell>
          <cell r="K1428">
            <v>0</v>
          </cell>
          <cell r="L1428">
            <v>0</v>
          </cell>
          <cell r="M1428">
            <v>0</v>
          </cell>
        </row>
        <row r="1429">
          <cell r="A1429" t="str">
            <v>00</v>
          </cell>
          <cell r="B1429" t="str">
            <v>0</v>
          </cell>
          <cell r="C1429" t="str">
            <v>0</v>
          </cell>
          <cell r="D1429" t="str">
            <v>1</v>
          </cell>
          <cell r="F1429">
            <v>0</v>
          </cell>
          <cell r="G1429">
            <v>0</v>
          </cell>
          <cell r="H1429">
            <v>0</v>
          </cell>
          <cell r="I1429">
            <v>0</v>
          </cell>
          <cell r="J1429" t="str">
            <v>-</v>
          </cell>
          <cell r="K1429">
            <v>0</v>
          </cell>
          <cell r="L1429">
            <v>0</v>
          </cell>
          <cell r="M1429">
            <v>0</v>
          </cell>
        </row>
        <row r="1430">
          <cell r="A1430" t="str">
            <v>00</v>
          </cell>
          <cell r="B1430" t="str">
            <v>0</v>
          </cell>
          <cell r="C1430" t="str">
            <v>0</v>
          </cell>
          <cell r="D1430" t="str">
            <v>1</v>
          </cell>
          <cell r="F1430">
            <v>0</v>
          </cell>
          <cell r="G1430">
            <v>0</v>
          </cell>
          <cell r="H1430">
            <v>0</v>
          </cell>
          <cell r="I1430">
            <v>0</v>
          </cell>
          <cell r="J1430" t="str">
            <v>-</v>
          </cell>
          <cell r="K1430">
            <v>0</v>
          </cell>
          <cell r="L1430">
            <v>0</v>
          </cell>
          <cell r="M1430">
            <v>0</v>
          </cell>
        </row>
        <row r="1431">
          <cell r="A1431" t="str">
            <v>00</v>
          </cell>
          <cell r="B1431" t="str">
            <v>0</v>
          </cell>
          <cell r="C1431" t="str">
            <v>0</v>
          </cell>
          <cell r="D1431" t="str">
            <v>1</v>
          </cell>
          <cell r="F1431">
            <v>0</v>
          </cell>
          <cell r="G1431">
            <v>0</v>
          </cell>
          <cell r="H1431">
            <v>0</v>
          </cell>
          <cell r="I1431">
            <v>0</v>
          </cell>
          <cell r="J1431" t="str">
            <v>-</v>
          </cell>
          <cell r="K1431">
            <v>0</v>
          </cell>
          <cell r="L1431">
            <v>0</v>
          </cell>
          <cell r="M1431">
            <v>0</v>
          </cell>
        </row>
        <row r="1432">
          <cell r="A1432" t="str">
            <v>00</v>
          </cell>
          <cell r="B1432" t="str">
            <v>0</v>
          </cell>
          <cell r="C1432" t="str">
            <v>0</v>
          </cell>
          <cell r="D1432" t="str">
            <v>1</v>
          </cell>
          <cell r="F1432">
            <v>0</v>
          </cell>
          <cell r="G1432">
            <v>0</v>
          </cell>
          <cell r="H1432">
            <v>0</v>
          </cell>
          <cell r="I1432">
            <v>0</v>
          </cell>
          <cell r="J1432" t="str">
            <v>-</v>
          </cell>
          <cell r="K1432">
            <v>0</v>
          </cell>
          <cell r="L1432">
            <v>0</v>
          </cell>
          <cell r="M1432">
            <v>0</v>
          </cell>
        </row>
        <row r="1433">
          <cell r="A1433" t="str">
            <v>00</v>
          </cell>
          <cell r="B1433" t="str">
            <v>0</v>
          </cell>
          <cell r="C1433" t="str">
            <v>0</v>
          </cell>
          <cell r="D1433" t="str">
            <v>1</v>
          </cell>
          <cell r="F1433">
            <v>0</v>
          </cell>
          <cell r="G1433">
            <v>0</v>
          </cell>
          <cell r="H1433">
            <v>0</v>
          </cell>
          <cell r="I1433">
            <v>0</v>
          </cell>
          <cell r="J1433" t="str">
            <v>-</v>
          </cell>
          <cell r="K1433">
            <v>0</v>
          </cell>
          <cell r="L1433">
            <v>0</v>
          </cell>
          <cell r="M1433">
            <v>0</v>
          </cell>
        </row>
        <row r="1434">
          <cell r="A1434" t="str">
            <v>00</v>
          </cell>
          <cell r="B1434" t="str">
            <v>0</v>
          </cell>
          <cell r="C1434" t="str">
            <v>0</v>
          </cell>
          <cell r="D1434" t="str">
            <v>1</v>
          </cell>
          <cell r="F1434">
            <v>0</v>
          </cell>
          <cell r="G1434">
            <v>0</v>
          </cell>
          <cell r="H1434">
            <v>0</v>
          </cell>
          <cell r="I1434">
            <v>0</v>
          </cell>
          <cell r="J1434" t="str">
            <v>-</v>
          </cell>
          <cell r="K1434">
            <v>0</v>
          </cell>
          <cell r="L1434">
            <v>0</v>
          </cell>
          <cell r="M1434">
            <v>0</v>
          </cell>
        </row>
        <row r="1435">
          <cell r="A1435" t="str">
            <v>00</v>
          </cell>
          <cell r="B1435" t="str">
            <v>0</v>
          </cell>
          <cell r="C1435" t="str">
            <v>0</v>
          </cell>
          <cell r="D1435" t="str">
            <v>1</v>
          </cell>
          <cell r="F1435">
            <v>0</v>
          </cell>
          <cell r="G1435">
            <v>0</v>
          </cell>
          <cell r="H1435">
            <v>0</v>
          </cell>
          <cell r="I1435">
            <v>0</v>
          </cell>
          <cell r="J1435" t="str">
            <v>-</v>
          </cell>
          <cell r="K1435">
            <v>0</v>
          </cell>
          <cell r="L1435">
            <v>0</v>
          </cell>
          <cell r="M1435">
            <v>0</v>
          </cell>
        </row>
        <row r="1436">
          <cell r="A1436" t="str">
            <v>00</v>
          </cell>
          <cell r="B1436" t="str">
            <v>0</v>
          </cell>
          <cell r="C1436" t="str">
            <v>0</v>
          </cell>
          <cell r="D1436" t="str">
            <v>1</v>
          </cell>
          <cell r="F1436">
            <v>0</v>
          </cell>
          <cell r="G1436">
            <v>0</v>
          </cell>
          <cell r="H1436">
            <v>0</v>
          </cell>
          <cell r="I1436">
            <v>0</v>
          </cell>
          <cell r="J1436" t="str">
            <v>-</v>
          </cell>
          <cell r="K1436">
            <v>0</v>
          </cell>
          <cell r="L1436">
            <v>0</v>
          </cell>
          <cell r="M1436">
            <v>0</v>
          </cell>
        </row>
        <row r="1437">
          <cell r="A1437" t="str">
            <v>00</v>
          </cell>
          <cell r="B1437" t="str">
            <v>0</v>
          </cell>
          <cell r="C1437" t="str">
            <v>0</v>
          </cell>
          <cell r="D1437" t="str">
            <v>1</v>
          </cell>
          <cell r="F1437">
            <v>0</v>
          </cell>
          <cell r="G1437">
            <v>0</v>
          </cell>
          <cell r="H1437">
            <v>0</v>
          </cell>
          <cell r="I1437">
            <v>0</v>
          </cell>
          <cell r="J1437" t="str">
            <v>-</v>
          </cell>
          <cell r="K1437">
            <v>0</v>
          </cell>
          <cell r="L1437">
            <v>0</v>
          </cell>
          <cell r="M1437">
            <v>0</v>
          </cell>
        </row>
        <row r="1438">
          <cell r="A1438" t="str">
            <v>00</v>
          </cell>
          <cell r="B1438" t="str">
            <v>0</v>
          </cell>
          <cell r="C1438" t="str">
            <v>0</v>
          </cell>
          <cell r="D1438" t="str">
            <v>1</v>
          </cell>
          <cell r="F1438">
            <v>0</v>
          </cell>
          <cell r="G1438">
            <v>0</v>
          </cell>
          <cell r="H1438">
            <v>0</v>
          </cell>
          <cell r="I1438">
            <v>0</v>
          </cell>
          <cell r="J1438" t="str">
            <v>-</v>
          </cell>
          <cell r="K1438">
            <v>0</v>
          </cell>
          <cell r="L1438">
            <v>0</v>
          </cell>
          <cell r="M1438">
            <v>0</v>
          </cell>
        </row>
        <row r="1439">
          <cell r="A1439" t="str">
            <v>00</v>
          </cell>
          <cell r="B1439" t="str">
            <v>0</v>
          </cell>
          <cell r="C1439" t="str">
            <v>0</v>
          </cell>
          <cell r="D1439" t="str">
            <v>1</v>
          </cell>
          <cell r="F1439">
            <v>0</v>
          </cell>
          <cell r="G1439">
            <v>0</v>
          </cell>
          <cell r="H1439">
            <v>0</v>
          </cell>
          <cell r="I1439">
            <v>0</v>
          </cell>
          <cell r="J1439" t="str">
            <v>-</v>
          </cell>
          <cell r="K1439">
            <v>0</v>
          </cell>
          <cell r="L1439">
            <v>0</v>
          </cell>
          <cell r="M1439">
            <v>0</v>
          </cell>
        </row>
        <row r="1440">
          <cell r="A1440" t="str">
            <v>00</v>
          </cell>
          <cell r="B1440" t="str">
            <v>0</v>
          </cell>
          <cell r="C1440" t="str">
            <v>0</v>
          </cell>
          <cell r="D1440" t="str">
            <v>1</v>
          </cell>
          <cell r="F1440">
            <v>0</v>
          </cell>
          <cell r="G1440">
            <v>0</v>
          </cell>
          <cell r="H1440">
            <v>0</v>
          </cell>
          <cell r="I1440">
            <v>0</v>
          </cell>
          <cell r="J1440" t="str">
            <v>-</v>
          </cell>
          <cell r="K1440">
            <v>0</v>
          </cell>
          <cell r="L1440">
            <v>0</v>
          </cell>
          <cell r="M1440">
            <v>0</v>
          </cell>
        </row>
        <row r="1441">
          <cell r="A1441" t="str">
            <v>00</v>
          </cell>
          <cell r="B1441" t="str">
            <v>0</v>
          </cell>
          <cell r="C1441" t="str">
            <v>0</v>
          </cell>
          <cell r="D1441" t="str">
            <v>1</v>
          </cell>
          <cell r="F1441">
            <v>0</v>
          </cell>
          <cell r="G1441">
            <v>0</v>
          </cell>
          <cell r="H1441">
            <v>0</v>
          </cell>
          <cell r="I1441">
            <v>0</v>
          </cell>
          <cell r="J1441" t="str">
            <v>-</v>
          </cell>
          <cell r="K1441">
            <v>0</v>
          </cell>
          <cell r="L1441">
            <v>0</v>
          </cell>
          <cell r="M1441">
            <v>0</v>
          </cell>
        </row>
        <row r="1442">
          <cell r="A1442" t="str">
            <v>00</v>
          </cell>
          <cell r="B1442" t="str">
            <v>0</v>
          </cell>
          <cell r="C1442" t="str">
            <v>0</v>
          </cell>
          <cell r="D1442" t="str">
            <v>1</v>
          </cell>
          <cell r="F1442">
            <v>0</v>
          </cell>
          <cell r="G1442">
            <v>0</v>
          </cell>
          <cell r="H1442">
            <v>0</v>
          </cell>
          <cell r="I1442">
            <v>0</v>
          </cell>
          <cell r="J1442" t="str">
            <v>-</v>
          </cell>
          <cell r="K1442">
            <v>0</v>
          </cell>
          <cell r="L1442">
            <v>0</v>
          </cell>
          <cell r="M1442">
            <v>0</v>
          </cell>
        </row>
        <row r="1443">
          <cell r="A1443" t="str">
            <v>00</v>
          </cell>
          <cell r="B1443" t="str">
            <v>0</v>
          </cell>
          <cell r="C1443" t="str">
            <v>0</v>
          </cell>
          <cell r="D1443" t="str">
            <v>1</v>
          </cell>
          <cell r="F1443">
            <v>0</v>
          </cell>
          <cell r="G1443">
            <v>0</v>
          </cell>
          <cell r="H1443">
            <v>0</v>
          </cell>
          <cell r="I1443">
            <v>0</v>
          </cell>
          <cell r="J1443" t="str">
            <v>-</v>
          </cell>
          <cell r="K1443">
            <v>0</v>
          </cell>
          <cell r="L1443">
            <v>0</v>
          </cell>
          <cell r="M1443">
            <v>0</v>
          </cell>
        </row>
        <row r="1444">
          <cell r="A1444" t="str">
            <v>00</v>
          </cell>
          <cell r="B1444" t="str">
            <v>0</v>
          </cell>
          <cell r="C1444" t="str">
            <v>0</v>
          </cell>
          <cell r="D1444" t="str">
            <v>1</v>
          </cell>
          <cell r="F1444">
            <v>0</v>
          </cell>
          <cell r="G1444">
            <v>0</v>
          </cell>
          <cell r="H1444">
            <v>0</v>
          </cell>
          <cell r="I1444">
            <v>0</v>
          </cell>
          <cell r="J1444" t="str">
            <v>-</v>
          </cell>
          <cell r="K1444">
            <v>0</v>
          </cell>
          <cell r="L1444">
            <v>0</v>
          </cell>
          <cell r="M1444">
            <v>0</v>
          </cell>
        </row>
        <row r="1445">
          <cell r="A1445" t="str">
            <v>00</v>
          </cell>
          <cell r="B1445" t="str">
            <v>0</v>
          </cell>
          <cell r="C1445" t="str">
            <v>0</v>
          </cell>
          <cell r="D1445" t="str">
            <v>1</v>
          </cell>
          <cell r="F1445">
            <v>0</v>
          </cell>
          <cell r="G1445">
            <v>0</v>
          </cell>
          <cell r="H1445">
            <v>0</v>
          </cell>
          <cell r="I1445">
            <v>0</v>
          </cell>
          <cell r="J1445" t="str">
            <v>-</v>
          </cell>
          <cell r="K1445">
            <v>0</v>
          </cell>
          <cell r="L1445">
            <v>0</v>
          </cell>
          <cell r="M1445">
            <v>0</v>
          </cell>
        </row>
        <row r="1446">
          <cell r="A1446" t="str">
            <v>00</v>
          </cell>
          <cell r="B1446" t="str">
            <v>0</v>
          </cell>
          <cell r="C1446" t="str">
            <v>0</v>
          </cell>
          <cell r="D1446" t="str">
            <v>1</v>
          </cell>
          <cell r="F1446">
            <v>0</v>
          </cell>
          <cell r="G1446">
            <v>0</v>
          </cell>
          <cell r="H1446">
            <v>0</v>
          </cell>
          <cell r="I1446">
            <v>0</v>
          </cell>
          <cell r="J1446" t="str">
            <v>-</v>
          </cell>
          <cell r="K1446">
            <v>0</v>
          </cell>
          <cell r="L1446">
            <v>0</v>
          </cell>
          <cell r="M1446">
            <v>0</v>
          </cell>
        </row>
        <row r="1447">
          <cell r="A1447" t="str">
            <v>00</v>
          </cell>
          <cell r="B1447" t="str">
            <v>0</v>
          </cell>
          <cell r="C1447" t="str">
            <v>0</v>
          </cell>
          <cell r="D1447" t="str">
            <v>1</v>
          </cell>
          <cell r="F1447">
            <v>0</v>
          </cell>
          <cell r="G1447">
            <v>0</v>
          </cell>
          <cell r="H1447">
            <v>0</v>
          </cell>
          <cell r="I1447">
            <v>0</v>
          </cell>
          <cell r="J1447" t="str">
            <v>-</v>
          </cell>
          <cell r="K1447">
            <v>0</v>
          </cell>
          <cell r="L1447">
            <v>0</v>
          </cell>
          <cell r="M1447">
            <v>0</v>
          </cell>
        </row>
        <row r="1448">
          <cell r="A1448" t="str">
            <v>00</v>
          </cell>
          <cell r="B1448" t="str">
            <v>0</v>
          </cell>
          <cell r="C1448" t="str">
            <v>0</v>
          </cell>
          <cell r="D1448" t="str">
            <v>1</v>
          </cell>
          <cell r="F1448">
            <v>0</v>
          </cell>
          <cell r="G1448">
            <v>0</v>
          </cell>
          <cell r="H1448">
            <v>0</v>
          </cell>
          <cell r="I1448">
            <v>0</v>
          </cell>
          <cell r="J1448" t="str">
            <v>-</v>
          </cell>
          <cell r="K1448">
            <v>0</v>
          </cell>
          <cell r="L1448">
            <v>0</v>
          </cell>
          <cell r="M1448">
            <v>0</v>
          </cell>
        </row>
        <row r="1449">
          <cell r="A1449" t="str">
            <v>00</v>
          </cell>
          <cell r="B1449" t="str">
            <v>0</v>
          </cell>
          <cell r="C1449" t="str">
            <v>0</v>
          </cell>
          <cell r="D1449" t="str">
            <v>1</v>
          </cell>
          <cell r="F1449">
            <v>0</v>
          </cell>
          <cell r="G1449">
            <v>0</v>
          </cell>
          <cell r="H1449">
            <v>0</v>
          </cell>
          <cell r="I1449">
            <v>0</v>
          </cell>
          <cell r="J1449" t="str">
            <v>-</v>
          </cell>
          <cell r="K1449">
            <v>0</v>
          </cell>
          <cell r="L1449">
            <v>0</v>
          </cell>
          <cell r="M1449">
            <v>0</v>
          </cell>
        </row>
        <row r="1450">
          <cell r="A1450" t="str">
            <v>00</v>
          </cell>
          <cell r="B1450" t="str">
            <v>0</v>
          </cell>
          <cell r="C1450" t="str">
            <v>0</v>
          </cell>
          <cell r="D1450" t="str">
            <v>1</v>
          </cell>
          <cell r="F1450">
            <v>0</v>
          </cell>
          <cell r="G1450">
            <v>0</v>
          </cell>
          <cell r="H1450">
            <v>0</v>
          </cell>
          <cell r="I1450">
            <v>0</v>
          </cell>
          <cell r="J1450" t="str">
            <v>-</v>
          </cell>
          <cell r="K1450">
            <v>0</v>
          </cell>
          <cell r="L1450">
            <v>0</v>
          </cell>
          <cell r="M1450">
            <v>0</v>
          </cell>
        </row>
        <row r="1451">
          <cell r="A1451" t="str">
            <v>00</v>
          </cell>
          <cell r="B1451" t="str">
            <v>0</v>
          </cell>
          <cell r="C1451" t="str">
            <v>0</v>
          </cell>
          <cell r="D1451" t="str">
            <v>1</v>
          </cell>
          <cell r="F1451">
            <v>0</v>
          </cell>
          <cell r="G1451">
            <v>0</v>
          </cell>
          <cell r="H1451">
            <v>0</v>
          </cell>
          <cell r="I1451">
            <v>0</v>
          </cell>
          <cell r="J1451" t="str">
            <v>-</v>
          </cell>
          <cell r="K1451">
            <v>0</v>
          </cell>
          <cell r="L1451">
            <v>0</v>
          </cell>
          <cell r="M1451">
            <v>0</v>
          </cell>
        </row>
        <row r="1452">
          <cell r="A1452" t="str">
            <v>00</v>
          </cell>
          <cell r="B1452" t="str">
            <v>0</v>
          </cell>
          <cell r="C1452" t="str">
            <v>0</v>
          </cell>
          <cell r="D1452" t="str">
            <v>1</v>
          </cell>
          <cell r="F1452">
            <v>0</v>
          </cell>
          <cell r="G1452">
            <v>0</v>
          </cell>
          <cell r="H1452">
            <v>0</v>
          </cell>
          <cell r="I1452">
            <v>0</v>
          </cell>
          <cell r="J1452" t="str">
            <v>-</v>
          </cell>
          <cell r="K1452">
            <v>0</v>
          </cell>
          <cell r="L1452">
            <v>0</v>
          </cell>
          <cell r="M1452">
            <v>0</v>
          </cell>
        </row>
        <row r="1453">
          <cell r="A1453" t="str">
            <v>00</v>
          </cell>
          <cell r="B1453" t="str">
            <v>0</v>
          </cell>
          <cell r="C1453" t="str">
            <v>0</v>
          </cell>
          <cell r="D1453" t="str">
            <v>1</v>
          </cell>
          <cell r="F1453">
            <v>0</v>
          </cell>
          <cell r="G1453">
            <v>0</v>
          </cell>
          <cell r="H1453">
            <v>0</v>
          </cell>
          <cell r="I1453">
            <v>0</v>
          </cell>
          <cell r="J1453" t="str">
            <v>-</v>
          </cell>
          <cell r="K1453">
            <v>0</v>
          </cell>
          <cell r="L1453">
            <v>0</v>
          </cell>
          <cell r="M1453">
            <v>0</v>
          </cell>
        </row>
        <row r="1454">
          <cell r="A1454" t="str">
            <v>00</v>
          </cell>
          <cell r="B1454" t="str">
            <v>0</v>
          </cell>
          <cell r="C1454" t="str">
            <v>0</v>
          </cell>
          <cell r="D1454" t="str">
            <v>1</v>
          </cell>
          <cell r="F1454">
            <v>0</v>
          </cell>
          <cell r="G1454">
            <v>0</v>
          </cell>
          <cell r="H1454">
            <v>0</v>
          </cell>
          <cell r="I1454">
            <v>0</v>
          </cell>
          <cell r="J1454" t="str">
            <v>-</v>
          </cell>
          <cell r="K1454">
            <v>0</v>
          </cell>
          <cell r="L1454">
            <v>0</v>
          </cell>
          <cell r="M1454">
            <v>0</v>
          </cell>
        </row>
        <row r="1455">
          <cell r="A1455" t="str">
            <v>00</v>
          </cell>
          <cell r="B1455" t="str">
            <v>0</v>
          </cell>
          <cell r="C1455" t="str">
            <v>0</v>
          </cell>
          <cell r="D1455" t="str">
            <v>1</v>
          </cell>
          <cell r="F1455">
            <v>0</v>
          </cell>
          <cell r="G1455">
            <v>0</v>
          </cell>
          <cell r="H1455">
            <v>0</v>
          </cell>
          <cell r="I1455">
            <v>0</v>
          </cell>
          <cell r="J1455" t="str">
            <v>-</v>
          </cell>
          <cell r="K1455">
            <v>0</v>
          </cell>
          <cell r="L1455">
            <v>0</v>
          </cell>
          <cell r="M1455">
            <v>0</v>
          </cell>
        </row>
        <row r="1456">
          <cell r="A1456" t="str">
            <v>00</v>
          </cell>
          <cell r="B1456" t="str">
            <v>0</v>
          </cell>
          <cell r="C1456" t="str">
            <v>0</v>
          </cell>
          <cell r="D1456" t="str">
            <v>1</v>
          </cell>
          <cell r="F1456">
            <v>0</v>
          </cell>
          <cell r="G1456">
            <v>0</v>
          </cell>
          <cell r="H1456">
            <v>0</v>
          </cell>
          <cell r="I1456">
            <v>0</v>
          </cell>
          <cell r="J1456" t="str">
            <v>-</v>
          </cell>
          <cell r="K1456">
            <v>0</v>
          </cell>
          <cell r="L1456">
            <v>0</v>
          </cell>
          <cell r="M1456">
            <v>0</v>
          </cell>
        </row>
        <row r="1457">
          <cell r="A1457" t="str">
            <v>00</v>
          </cell>
          <cell r="B1457" t="str">
            <v>0</v>
          </cell>
          <cell r="C1457" t="str">
            <v>0</v>
          </cell>
          <cell r="D1457" t="str">
            <v>1</v>
          </cell>
          <cell r="F1457">
            <v>0</v>
          </cell>
          <cell r="G1457">
            <v>0</v>
          </cell>
          <cell r="H1457">
            <v>0</v>
          </cell>
          <cell r="I1457">
            <v>0</v>
          </cell>
          <cell r="J1457" t="str">
            <v>-</v>
          </cell>
          <cell r="K1457">
            <v>0</v>
          </cell>
          <cell r="L1457">
            <v>0</v>
          </cell>
          <cell r="M1457">
            <v>0</v>
          </cell>
        </row>
        <row r="1458">
          <cell r="A1458" t="str">
            <v>00</v>
          </cell>
          <cell r="B1458" t="str">
            <v>0</v>
          </cell>
          <cell r="C1458" t="str">
            <v>0</v>
          </cell>
          <cell r="D1458" t="str">
            <v>1</v>
          </cell>
          <cell r="F1458">
            <v>0</v>
          </cell>
          <cell r="G1458">
            <v>0</v>
          </cell>
          <cell r="H1458">
            <v>0</v>
          </cell>
          <cell r="I1458">
            <v>0</v>
          </cell>
          <cell r="J1458" t="str">
            <v>-</v>
          </cell>
          <cell r="K1458">
            <v>0</v>
          </cell>
          <cell r="L1458">
            <v>0</v>
          </cell>
          <cell r="M1458">
            <v>0</v>
          </cell>
        </row>
        <row r="1459">
          <cell r="A1459" t="str">
            <v>00</v>
          </cell>
          <cell r="B1459" t="str">
            <v>0</v>
          </cell>
          <cell r="C1459" t="str">
            <v>0</v>
          </cell>
          <cell r="D1459" t="str">
            <v>1</v>
          </cell>
          <cell r="F1459">
            <v>0</v>
          </cell>
          <cell r="G1459">
            <v>0</v>
          </cell>
          <cell r="H1459">
            <v>0</v>
          </cell>
          <cell r="I1459">
            <v>0</v>
          </cell>
          <cell r="J1459" t="str">
            <v>-</v>
          </cell>
          <cell r="K1459">
            <v>0</v>
          </cell>
          <cell r="L1459">
            <v>0</v>
          </cell>
          <cell r="M1459">
            <v>0</v>
          </cell>
        </row>
        <row r="1460">
          <cell r="A1460" t="str">
            <v>00</v>
          </cell>
          <cell r="B1460" t="str">
            <v>0</v>
          </cell>
          <cell r="C1460" t="str">
            <v>0</v>
          </cell>
          <cell r="D1460" t="str">
            <v>1</v>
          </cell>
          <cell r="F1460">
            <v>0</v>
          </cell>
          <cell r="G1460">
            <v>0</v>
          </cell>
          <cell r="H1460">
            <v>0</v>
          </cell>
          <cell r="I1460">
            <v>0</v>
          </cell>
          <cell r="J1460" t="str">
            <v>-</v>
          </cell>
          <cell r="K1460">
            <v>0</v>
          </cell>
          <cell r="L1460">
            <v>0</v>
          </cell>
          <cell r="M1460">
            <v>0</v>
          </cell>
        </row>
        <row r="1461">
          <cell r="A1461" t="str">
            <v>00</v>
          </cell>
          <cell r="B1461" t="str">
            <v>0</v>
          </cell>
          <cell r="C1461" t="str">
            <v>0</v>
          </cell>
          <cell r="D1461" t="str">
            <v>1</v>
          </cell>
          <cell r="F1461">
            <v>0</v>
          </cell>
          <cell r="G1461">
            <v>0</v>
          </cell>
          <cell r="H1461">
            <v>0</v>
          </cell>
          <cell r="I1461">
            <v>0</v>
          </cell>
          <cell r="J1461" t="str">
            <v>-</v>
          </cell>
          <cell r="K1461">
            <v>0</v>
          </cell>
          <cell r="L1461">
            <v>0</v>
          </cell>
          <cell r="M1461">
            <v>0</v>
          </cell>
        </row>
        <row r="1462">
          <cell r="A1462" t="str">
            <v>00</v>
          </cell>
          <cell r="B1462" t="str">
            <v>0</v>
          </cell>
          <cell r="C1462" t="str">
            <v>0</v>
          </cell>
          <cell r="D1462" t="str">
            <v>1</v>
          </cell>
          <cell r="F1462">
            <v>0</v>
          </cell>
          <cell r="G1462">
            <v>0</v>
          </cell>
          <cell r="H1462">
            <v>0</v>
          </cell>
          <cell r="I1462">
            <v>0</v>
          </cell>
          <cell r="J1462" t="str">
            <v>-</v>
          </cell>
          <cell r="K1462">
            <v>0</v>
          </cell>
          <cell r="L1462">
            <v>0</v>
          </cell>
          <cell r="M1462">
            <v>0</v>
          </cell>
        </row>
        <row r="1463">
          <cell r="A1463" t="str">
            <v>00</v>
          </cell>
          <cell r="B1463" t="str">
            <v>0</v>
          </cell>
          <cell r="C1463" t="str">
            <v>0</v>
          </cell>
          <cell r="D1463" t="str">
            <v>1</v>
          </cell>
          <cell r="F1463">
            <v>0</v>
          </cell>
          <cell r="G1463">
            <v>0</v>
          </cell>
          <cell r="H1463">
            <v>0</v>
          </cell>
          <cell r="I1463">
            <v>0</v>
          </cell>
          <cell r="J1463" t="str">
            <v>-</v>
          </cell>
          <cell r="K1463">
            <v>0</v>
          </cell>
          <cell r="L1463">
            <v>0</v>
          </cell>
          <cell r="M1463">
            <v>0</v>
          </cell>
        </row>
        <row r="1464">
          <cell r="A1464" t="str">
            <v>00</v>
          </cell>
          <cell r="B1464" t="str">
            <v>0</v>
          </cell>
          <cell r="C1464" t="str">
            <v>0</v>
          </cell>
          <cell r="D1464" t="str">
            <v>1</v>
          </cell>
          <cell r="F1464">
            <v>0</v>
          </cell>
          <cell r="G1464">
            <v>0</v>
          </cell>
          <cell r="H1464">
            <v>0</v>
          </cell>
          <cell r="I1464">
            <v>0</v>
          </cell>
          <cell r="J1464" t="str">
            <v>-</v>
          </cell>
          <cell r="K1464">
            <v>0</v>
          </cell>
          <cell r="L1464">
            <v>0</v>
          </cell>
          <cell r="M1464">
            <v>0</v>
          </cell>
        </row>
        <row r="1465">
          <cell r="A1465" t="str">
            <v>00</v>
          </cell>
          <cell r="B1465" t="str">
            <v>0</v>
          </cell>
          <cell r="C1465" t="str">
            <v>0</v>
          </cell>
          <cell r="D1465" t="str">
            <v>1</v>
          </cell>
          <cell r="F1465">
            <v>0</v>
          </cell>
          <cell r="G1465">
            <v>0</v>
          </cell>
          <cell r="H1465">
            <v>0</v>
          </cell>
          <cell r="I1465">
            <v>0</v>
          </cell>
          <cell r="J1465" t="str">
            <v>-</v>
          </cell>
          <cell r="K1465">
            <v>0</v>
          </cell>
          <cell r="L1465">
            <v>0</v>
          </cell>
          <cell r="M1465">
            <v>0</v>
          </cell>
        </row>
        <row r="1466">
          <cell r="A1466" t="str">
            <v>00</v>
          </cell>
          <cell r="B1466" t="str">
            <v>0</v>
          </cell>
          <cell r="C1466" t="str">
            <v>0</v>
          </cell>
          <cell r="D1466" t="str">
            <v>1</v>
          </cell>
          <cell r="F1466">
            <v>0</v>
          </cell>
          <cell r="G1466">
            <v>0</v>
          </cell>
          <cell r="H1466">
            <v>0</v>
          </cell>
          <cell r="I1466">
            <v>0</v>
          </cell>
          <cell r="J1466" t="str">
            <v>-</v>
          </cell>
          <cell r="K1466">
            <v>0</v>
          </cell>
          <cell r="L1466">
            <v>0</v>
          </cell>
          <cell r="M1466">
            <v>0</v>
          </cell>
        </row>
        <row r="1467">
          <cell r="A1467" t="str">
            <v>00</v>
          </cell>
          <cell r="B1467" t="str">
            <v>0</v>
          </cell>
          <cell r="C1467" t="str">
            <v>0</v>
          </cell>
          <cell r="D1467" t="str">
            <v>1</v>
          </cell>
          <cell r="F1467">
            <v>0</v>
          </cell>
          <cell r="G1467">
            <v>0</v>
          </cell>
          <cell r="H1467">
            <v>0</v>
          </cell>
          <cell r="I1467">
            <v>0</v>
          </cell>
          <cell r="J1467" t="str">
            <v>-</v>
          </cell>
          <cell r="K1467">
            <v>0</v>
          </cell>
          <cell r="L1467">
            <v>0</v>
          </cell>
          <cell r="M1467">
            <v>0</v>
          </cell>
        </row>
        <row r="1468">
          <cell r="A1468" t="str">
            <v>00</v>
          </cell>
          <cell r="B1468" t="str">
            <v>0</v>
          </cell>
          <cell r="C1468" t="str">
            <v>0</v>
          </cell>
          <cell r="D1468" t="str">
            <v>1</v>
          </cell>
          <cell r="F1468">
            <v>0</v>
          </cell>
          <cell r="G1468">
            <v>0</v>
          </cell>
          <cell r="H1468">
            <v>0</v>
          </cell>
          <cell r="I1468">
            <v>0</v>
          </cell>
          <cell r="J1468" t="str">
            <v>-</v>
          </cell>
          <cell r="K1468">
            <v>0</v>
          </cell>
          <cell r="L1468">
            <v>0</v>
          </cell>
          <cell r="M1468">
            <v>0</v>
          </cell>
        </row>
        <row r="1469">
          <cell r="A1469" t="str">
            <v>00</v>
          </cell>
          <cell r="B1469" t="str">
            <v>0</v>
          </cell>
          <cell r="C1469" t="str">
            <v>0</v>
          </cell>
          <cell r="D1469" t="str">
            <v>1</v>
          </cell>
          <cell r="F1469">
            <v>0</v>
          </cell>
          <cell r="G1469">
            <v>0</v>
          </cell>
          <cell r="H1469">
            <v>0</v>
          </cell>
          <cell r="I1469">
            <v>0</v>
          </cell>
          <cell r="J1469" t="str">
            <v>-</v>
          </cell>
          <cell r="K1469">
            <v>0</v>
          </cell>
          <cell r="L1469">
            <v>0</v>
          </cell>
          <cell r="M1469">
            <v>0</v>
          </cell>
        </row>
        <row r="1470">
          <cell r="A1470" t="str">
            <v>00</v>
          </cell>
          <cell r="B1470" t="str">
            <v>0</v>
          </cell>
          <cell r="C1470" t="str">
            <v>0</v>
          </cell>
          <cell r="D1470" t="str">
            <v>1</v>
          </cell>
          <cell r="F1470">
            <v>0</v>
          </cell>
          <cell r="G1470">
            <v>0</v>
          </cell>
          <cell r="H1470">
            <v>0</v>
          </cell>
          <cell r="I1470">
            <v>0</v>
          </cell>
          <cell r="J1470" t="str">
            <v>-</v>
          </cell>
          <cell r="K1470">
            <v>0</v>
          </cell>
          <cell r="L1470">
            <v>0</v>
          </cell>
          <cell r="M1470">
            <v>0</v>
          </cell>
        </row>
        <row r="1471">
          <cell r="A1471" t="str">
            <v>00</v>
          </cell>
          <cell r="B1471" t="str">
            <v>0</v>
          </cell>
          <cell r="C1471" t="str">
            <v>0</v>
          </cell>
          <cell r="D1471" t="str">
            <v>1</v>
          </cell>
          <cell r="F1471">
            <v>0</v>
          </cell>
          <cell r="G1471">
            <v>0</v>
          </cell>
          <cell r="H1471">
            <v>0</v>
          </cell>
          <cell r="I1471">
            <v>0</v>
          </cell>
          <cell r="J1471" t="str">
            <v>-</v>
          </cell>
          <cell r="K1471">
            <v>0</v>
          </cell>
          <cell r="L1471">
            <v>0</v>
          </cell>
          <cell r="M1471">
            <v>0</v>
          </cell>
        </row>
        <row r="1472">
          <cell r="A1472" t="str">
            <v>00</v>
          </cell>
          <cell r="B1472" t="str">
            <v>0</v>
          </cell>
          <cell r="C1472" t="str">
            <v>0</v>
          </cell>
          <cell r="D1472" t="str">
            <v>1</v>
          </cell>
          <cell r="F1472">
            <v>0</v>
          </cell>
          <cell r="G1472">
            <v>0</v>
          </cell>
          <cell r="H1472">
            <v>0</v>
          </cell>
          <cell r="I1472">
            <v>0</v>
          </cell>
          <cell r="J1472" t="str">
            <v>-</v>
          </cell>
          <cell r="K1472">
            <v>0</v>
          </cell>
          <cell r="L1472">
            <v>0</v>
          </cell>
          <cell r="M1472">
            <v>0</v>
          </cell>
        </row>
        <row r="1473">
          <cell r="A1473" t="str">
            <v>00</v>
          </cell>
          <cell r="B1473" t="str">
            <v>0</v>
          </cell>
          <cell r="C1473" t="str">
            <v>0</v>
          </cell>
          <cell r="D1473" t="str">
            <v>1</v>
          </cell>
          <cell r="F1473">
            <v>0</v>
          </cell>
          <cell r="G1473">
            <v>0</v>
          </cell>
          <cell r="H1473">
            <v>0</v>
          </cell>
          <cell r="I1473">
            <v>0</v>
          </cell>
          <cell r="J1473" t="str">
            <v>-</v>
          </cell>
          <cell r="K1473">
            <v>0</v>
          </cell>
          <cell r="L1473">
            <v>0</v>
          </cell>
          <cell r="M1473">
            <v>0</v>
          </cell>
        </row>
        <row r="1474">
          <cell r="A1474" t="str">
            <v>00</v>
          </cell>
          <cell r="B1474" t="str">
            <v>0</v>
          </cell>
          <cell r="C1474" t="str">
            <v>0</v>
          </cell>
          <cell r="D1474" t="str">
            <v>1</v>
          </cell>
          <cell r="F1474">
            <v>0</v>
          </cell>
          <cell r="G1474">
            <v>0</v>
          </cell>
          <cell r="H1474">
            <v>0</v>
          </cell>
          <cell r="I1474">
            <v>0</v>
          </cell>
          <cell r="J1474" t="str">
            <v>-</v>
          </cell>
          <cell r="K1474">
            <v>0</v>
          </cell>
          <cell r="L1474">
            <v>0</v>
          </cell>
          <cell r="M1474">
            <v>0</v>
          </cell>
        </row>
        <row r="1475">
          <cell r="A1475" t="str">
            <v>00</v>
          </cell>
          <cell r="B1475" t="str">
            <v>0</v>
          </cell>
          <cell r="C1475" t="str">
            <v>0</v>
          </cell>
          <cell r="D1475" t="str">
            <v>1</v>
          </cell>
          <cell r="F1475">
            <v>0</v>
          </cell>
          <cell r="G1475">
            <v>0</v>
          </cell>
          <cell r="H1475">
            <v>0</v>
          </cell>
          <cell r="I1475">
            <v>0</v>
          </cell>
          <cell r="J1475" t="str">
            <v>-</v>
          </cell>
          <cell r="K1475">
            <v>0</v>
          </cell>
          <cell r="L1475">
            <v>0</v>
          </cell>
          <cell r="M1475">
            <v>0</v>
          </cell>
        </row>
        <row r="1476">
          <cell r="A1476" t="str">
            <v>00</v>
          </cell>
          <cell r="B1476" t="str">
            <v>0</v>
          </cell>
          <cell r="C1476" t="str">
            <v>0</v>
          </cell>
          <cell r="D1476" t="str">
            <v>1</v>
          </cell>
          <cell r="F1476">
            <v>0</v>
          </cell>
          <cell r="G1476">
            <v>0</v>
          </cell>
          <cell r="H1476">
            <v>0</v>
          </cell>
          <cell r="I1476">
            <v>0</v>
          </cell>
          <cell r="J1476" t="str">
            <v>-</v>
          </cell>
          <cell r="K1476">
            <v>0</v>
          </cell>
          <cell r="L1476">
            <v>0</v>
          </cell>
          <cell r="M1476">
            <v>0</v>
          </cell>
        </row>
        <row r="1477">
          <cell r="A1477" t="str">
            <v>00</v>
          </cell>
          <cell r="B1477" t="str">
            <v>0</v>
          </cell>
          <cell r="C1477" t="str">
            <v>0</v>
          </cell>
          <cell r="D1477" t="str">
            <v>1</v>
          </cell>
          <cell r="F1477">
            <v>0</v>
          </cell>
          <cell r="G1477">
            <v>0</v>
          </cell>
          <cell r="H1477">
            <v>0</v>
          </cell>
          <cell r="I1477">
            <v>0</v>
          </cell>
          <cell r="J1477" t="str">
            <v>-</v>
          </cell>
          <cell r="K1477">
            <v>0</v>
          </cell>
          <cell r="L1477">
            <v>0</v>
          </cell>
          <cell r="M1477">
            <v>0</v>
          </cell>
        </row>
        <row r="1478">
          <cell r="A1478" t="str">
            <v>00</v>
          </cell>
          <cell r="B1478" t="str">
            <v>0</v>
          </cell>
          <cell r="C1478" t="str">
            <v>0</v>
          </cell>
          <cell r="D1478" t="str">
            <v>1</v>
          </cell>
          <cell r="F1478">
            <v>0</v>
          </cell>
          <cell r="G1478">
            <v>0</v>
          </cell>
          <cell r="H1478">
            <v>0</v>
          </cell>
          <cell r="I1478">
            <v>0</v>
          </cell>
          <cell r="J1478" t="str">
            <v>-</v>
          </cell>
          <cell r="K1478">
            <v>0</v>
          </cell>
          <cell r="L1478">
            <v>0</v>
          </cell>
          <cell r="M1478">
            <v>0</v>
          </cell>
        </row>
        <row r="1479">
          <cell r="A1479" t="str">
            <v>00</v>
          </cell>
          <cell r="B1479" t="str">
            <v>0</v>
          </cell>
          <cell r="C1479" t="str">
            <v>0</v>
          </cell>
          <cell r="D1479" t="str">
            <v>1</v>
          </cell>
          <cell r="F1479">
            <v>0</v>
          </cell>
          <cell r="G1479">
            <v>0</v>
          </cell>
          <cell r="H1479">
            <v>0</v>
          </cell>
          <cell r="I1479">
            <v>0</v>
          </cell>
          <cell r="J1479" t="str">
            <v>-</v>
          </cell>
          <cell r="K1479">
            <v>0</v>
          </cell>
          <cell r="L1479">
            <v>0</v>
          </cell>
          <cell r="M1479">
            <v>0</v>
          </cell>
        </row>
        <row r="1480">
          <cell r="A1480" t="str">
            <v>00</v>
          </cell>
          <cell r="B1480" t="str">
            <v>0</v>
          </cell>
          <cell r="C1480" t="str">
            <v>0</v>
          </cell>
          <cell r="D1480" t="str">
            <v>1</v>
          </cell>
          <cell r="F1480">
            <v>0</v>
          </cell>
          <cell r="G1480">
            <v>0</v>
          </cell>
          <cell r="H1480">
            <v>0</v>
          </cell>
          <cell r="I1480">
            <v>0</v>
          </cell>
          <cell r="J1480" t="str">
            <v>-</v>
          </cell>
          <cell r="K1480">
            <v>0</v>
          </cell>
          <cell r="L1480">
            <v>0</v>
          </cell>
          <cell r="M1480">
            <v>0</v>
          </cell>
        </row>
        <row r="1481">
          <cell r="A1481" t="str">
            <v>00</v>
          </cell>
          <cell r="B1481" t="str">
            <v>0</v>
          </cell>
          <cell r="C1481" t="str">
            <v>0</v>
          </cell>
          <cell r="D1481" t="str">
            <v>1</v>
          </cell>
          <cell r="F1481">
            <v>0</v>
          </cell>
          <cell r="G1481">
            <v>0</v>
          </cell>
          <cell r="H1481">
            <v>0</v>
          </cell>
          <cell r="I1481">
            <v>0</v>
          </cell>
          <cell r="J1481" t="str">
            <v>-</v>
          </cell>
          <cell r="K1481">
            <v>0</v>
          </cell>
          <cell r="L1481">
            <v>0</v>
          </cell>
          <cell r="M1481">
            <v>0</v>
          </cell>
        </row>
        <row r="1482">
          <cell r="A1482" t="str">
            <v>00</v>
          </cell>
          <cell r="B1482" t="str">
            <v>0</v>
          </cell>
          <cell r="C1482" t="str">
            <v>0</v>
          </cell>
          <cell r="D1482" t="str">
            <v>1</v>
          </cell>
          <cell r="F1482">
            <v>0</v>
          </cell>
          <cell r="G1482">
            <v>0</v>
          </cell>
          <cell r="H1482">
            <v>0</v>
          </cell>
          <cell r="I1482">
            <v>0</v>
          </cell>
          <cell r="J1482" t="str">
            <v>-</v>
          </cell>
          <cell r="K1482">
            <v>0</v>
          </cell>
          <cell r="L1482">
            <v>0</v>
          </cell>
          <cell r="M1482">
            <v>0</v>
          </cell>
        </row>
        <row r="1483">
          <cell r="A1483" t="str">
            <v>00</v>
          </cell>
          <cell r="B1483" t="str">
            <v>0</v>
          </cell>
          <cell r="C1483" t="str">
            <v>0</v>
          </cell>
          <cell r="D1483" t="str">
            <v>1</v>
          </cell>
          <cell r="F1483">
            <v>0</v>
          </cell>
          <cell r="G1483">
            <v>0</v>
          </cell>
          <cell r="H1483">
            <v>0</v>
          </cell>
          <cell r="I1483">
            <v>0</v>
          </cell>
          <cell r="J1483" t="str">
            <v>-</v>
          </cell>
          <cell r="K1483">
            <v>0</v>
          </cell>
          <cell r="L1483">
            <v>0</v>
          </cell>
          <cell r="M1483">
            <v>0</v>
          </cell>
        </row>
        <row r="1484">
          <cell r="A1484" t="str">
            <v>00</v>
          </cell>
          <cell r="B1484" t="str">
            <v>0</v>
          </cell>
          <cell r="C1484" t="str">
            <v>0</v>
          </cell>
          <cell r="D1484" t="str">
            <v>1</v>
          </cell>
          <cell r="F1484">
            <v>0</v>
          </cell>
          <cell r="G1484">
            <v>0</v>
          </cell>
          <cell r="H1484">
            <v>0</v>
          </cell>
          <cell r="I1484">
            <v>0</v>
          </cell>
          <cell r="J1484" t="str">
            <v>-</v>
          </cell>
          <cell r="K1484">
            <v>0</v>
          </cell>
          <cell r="L1484">
            <v>0</v>
          </cell>
          <cell r="M1484">
            <v>0</v>
          </cell>
        </row>
        <row r="1485">
          <cell r="A1485" t="str">
            <v>00</v>
          </cell>
          <cell r="B1485" t="str">
            <v>0</v>
          </cell>
          <cell r="C1485" t="str">
            <v>0</v>
          </cell>
          <cell r="D1485" t="str">
            <v>1</v>
          </cell>
          <cell r="F1485">
            <v>0</v>
          </cell>
          <cell r="G1485">
            <v>0</v>
          </cell>
          <cell r="H1485">
            <v>0</v>
          </cell>
          <cell r="I1485">
            <v>0</v>
          </cell>
          <cell r="J1485" t="str">
            <v>-</v>
          </cell>
          <cell r="K1485">
            <v>0</v>
          </cell>
          <cell r="L1485">
            <v>0</v>
          </cell>
          <cell r="M1485">
            <v>0</v>
          </cell>
        </row>
        <row r="1486">
          <cell r="A1486" t="str">
            <v>00</v>
          </cell>
          <cell r="B1486" t="str">
            <v>0</v>
          </cell>
          <cell r="C1486" t="str">
            <v>0</v>
          </cell>
          <cell r="D1486" t="str">
            <v>1</v>
          </cell>
          <cell r="F1486">
            <v>0</v>
          </cell>
          <cell r="G1486">
            <v>0</v>
          </cell>
          <cell r="H1486">
            <v>0</v>
          </cell>
          <cell r="I1486">
            <v>0</v>
          </cell>
          <cell r="J1486" t="str">
            <v>-</v>
          </cell>
          <cell r="K1486">
            <v>0</v>
          </cell>
          <cell r="L1486">
            <v>0</v>
          </cell>
          <cell r="M1486">
            <v>0</v>
          </cell>
        </row>
        <row r="1487">
          <cell r="A1487" t="str">
            <v>00</v>
          </cell>
          <cell r="B1487" t="str">
            <v>0</v>
          </cell>
          <cell r="C1487" t="str">
            <v>0</v>
          </cell>
          <cell r="D1487" t="str">
            <v>1</v>
          </cell>
          <cell r="F1487">
            <v>0</v>
          </cell>
          <cell r="G1487">
            <v>0</v>
          </cell>
          <cell r="H1487">
            <v>0</v>
          </cell>
          <cell r="I1487">
            <v>0</v>
          </cell>
          <cell r="J1487" t="str">
            <v>-</v>
          </cell>
          <cell r="K1487">
            <v>0</v>
          </cell>
          <cell r="L1487">
            <v>0</v>
          </cell>
          <cell r="M1487">
            <v>0</v>
          </cell>
        </row>
        <row r="1488">
          <cell r="A1488" t="str">
            <v>00</v>
          </cell>
          <cell r="B1488" t="str">
            <v>0</v>
          </cell>
          <cell r="C1488" t="str">
            <v>0</v>
          </cell>
          <cell r="D1488" t="str">
            <v>1</v>
          </cell>
          <cell r="F1488">
            <v>0</v>
          </cell>
          <cell r="G1488">
            <v>0</v>
          </cell>
          <cell r="H1488">
            <v>0</v>
          </cell>
          <cell r="I1488">
            <v>0</v>
          </cell>
          <cell r="J1488" t="str">
            <v>-</v>
          </cell>
          <cell r="K1488">
            <v>0</v>
          </cell>
          <cell r="L1488">
            <v>0</v>
          </cell>
          <cell r="M1488">
            <v>0</v>
          </cell>
        </row>
        <row r="1489">
          <cell r="A1489" t="str">
            <v>00</v>
          </cell>
          <cell r="B1489" t="str">
            <v>0</v>
          </cell>
          <cell r="C1489" t="str">
            <v>0</v>
          </cell>
          <cell r="D1489" t="str">
            <v>1</v>
          </cell>
          <cell r="F1489">
            <v>0</v>
          </cell>
          <cell r="G1489">
            <v>0</v>
          </cell>
          <cell r="H1489">
            <v>0</v>
          </cell>
          <cell r="I1489">
            <v>0</v>
          </cell>
          <cell r="J1489" t="str">
            <v>-</v>
          </cell>
          <cell r="K1489">
            <v>0</v>
          </cell>
          <cell r="L1489">
            <v>0</v>
          </cell>
          <cell r="M1489">
            <v>0</v>
          </cell>
        </row>
        <row r="1490">
          <cell r="A1490" t="str">
            <v>00</v>
          </cell>
          <cell r="B1490" t="str">
            <v>0</v>
          </cell>
          <cell r="C1490" t="str">
            <v>0</v>
          </cell>
          <cell r="D1490" t="str">
            <v>1</v>
          </cell>
          <cell r="F1490">
            <v>0</v>
          </cell>
          <cell r="G1490">
            <v>0</v>
          </cell>
          <cell r="H1490">
            <v>0</v>
          </cell>
          <cell r="I1490">
            <v>0</v>
          </cell>
          <cell r="J1490" t="str">
            <v>-</v>
          </cell>
          <cell r="K1490">
            <v>0</v>
          </cell>
          <cell r="L1490">
            <v>0</v>
          </cell>
          <cell r="M1490">
            <v>0</v>
          </cell>
        </row>
        <row r="1491">
          <cell r="A1491" t="str">
            <v>00</v>
          </cell>
          <cell r="B1491" t="str">
            <v>0</v>
          </cell>
          <cell r="C1491" t="str">
            <v>0</v>
          </cell>
          <cell r="D1491" t="str">
            <v>1</v>
          </cell>
          <cell r="F1491">
            <v>0</v>
          </cell>
          <cell r="G1491">
            <v>0</v>
          </cell>
          <cell r="H1491">
            <v>0</v>
          </cell>
          <cell r="I1491">
            <v>0</v>
          </cell>
          <cell r="J1491" t="str">
            <v>-</v>
          </cell>
          <cell r="K1491">
            <v>0</v>
          </cell>
          <cell r="L1491">
            <v>0</v>
          </cell>
          <cell r="M1491">
            <v>0</v>
          </cell>
        </row>
        <row r="1492">
          <cell r="A1492" t="str">
            <v>00</v>
          </cell>
          <cell r="B1492" t="str">
            <v>0</v>
          </cell>
          <cell r="C1492" t="str">
            <v>0</v>
          </cell>
          <cell r="D1492" t="str">
            <v>1</v>
          </cell>
          <cell r="F1492">
            <v>0</v>
          </cell>
          <cell r="G1492">
            <v>0</v>
          </cell>
          <cell r="H1492">
            <v>0</v>
          </cell>
          <cell r="I1492">
            <v>0</v>
          </cell>
          <cell r="J1492" t="str">
            <v>-</v>
          </cell>
          <cell r="K1492">
            <v>0</v>
          </cell>
          <cell r="L1492">
            <v>0</v>
          </cell>
          <cell r="M1492">
            <v>0</v>
          </cell>
        </row>
        <row r="1493">
          <cell r="A1493" t="str">
            <v>00</v>
          </cell>
          <cell r="B1493" t="str">
            <v>0</v>
          </cell>
          <cell r="C1493" t="str">
            <v>0</v>
          </cell>
          <cell r="D1493" t="str">
            <v>1</v>
          </cell>
          <cell r="F1493">
            <v>0</v>
          </cell>
          <cell r="G1493">
            <v>0</v>
          </cell>
          <cell r="H1493">
            <v>0</v>
          </cell>
          <cell r="I1493">
            <v>0</v>
          </cell>
          <cell r="J1493" t="str">
            <v>-</v>
          </cell>
          <cell r="K1493">
            <v>0</v>
          </cell>
          <cell r="L1493">
            <v>0</v>
          </cell>
          <cell r="M1493">
            <v>0</v>
          </cell>
        </row>
        <row r="1494">
          <cell r="A1494" t="str">
            <v>00</v>
          </cell>
          <cell r="B1494" t="str">
            <v>0</v>
          </cell>
          <cell r="C1494" t="str">
            <v>0</v>
          </cell>
          <cell r="D1494" t="str">
            <v>1</v>
          </cell>
          <cell r="F1494">
            <v>0</v>
          </cell>
          <cell r="G1494">
            <v>0</v>
          </cell>
          <cell r="H1494">
            <v>0</v>
          </cell>
          <cell r="I1494">
            <v>0</v>
          </cell>
          <cell r="J1494" t="str">
            <v>-</v>
          </cell>
          <cell r="K1494">
            <v>0</v>
          </cell>
          <cell r="L1494">
            <v>0</v>
          </cell>
          <cell r="M1494">
            <v>0</v>
          </cell>
        </row>
        <row r="1495">
          <cell r="A1495" t="str">
            <v>00</v>
          </cell>
          <cell r="B1495" t="str">
            <v>0</v>
          </cell>
          <cell r="C1495" t="str">
            <v>0</v>
          </cell>
          <cell r="D1495" t="str">
            <v>1</v>
          </cell>
          <cell r="F1495">
            <v>0</v>
          </cell>
          <cell r="G1495">
            <v>0</v>
          </cell>
          <cell r="H1495">
            <v>0</v>
          </cell>
          <cell r="I1495">
            <v>0</v>
          </cell>
          <cell r="J1495" t="str">
            <v>-</v>
          </cell>
          <cell r="K1495">
            <v>0</v>
          </cell>
          <cell r="L1495">
            <v>0</v>
          </cell>
          <cell r="M1495">
            <v>0</v>
          </cell>
        </row>
        <row r="1496">
          <cell r="A1496" t="str">
            <v>00</v>
          </cell>
          <cell r="B1496" t="str">
            <v>0</v>
          </cell>
          <cell r="C1496" t="str">
            <v>0</v>
          </cell>
          <cell r="D1496" t="str">
            <v>1</v>
          </cell>
          <cell r="F1496">
            <v>0</v>
          </cell>
          <cell r="G1496">
            <v>0</v>
          </cell>
          <cell r="H1496">
            <v>0</v>
          </cell>
          <cell r="I1496">
            <v>0</v>
          </cell>
          <cell r="J1496" t="str">
            <v>-</v>
          </cell>
          <cell r="K1496">
            <v>0</v>
          </cell>
          <cell r="L1496">
            <v>0</v>
          </cell>
          <cell r="M1496">
            <v>0</v>
          </cell>
        </row>
        <row r="1497">
          <cell r="A1497" t="str">
            <v>00</v>
          </cell>
          <cell r="B1497" t="str">
            <v>0</v>
          </cell>
          <cell r="C1497" t="str">
            <v>0</v>
          </cell>
          <cell r="D1497" t="str">
            <v>1</v>
          </cell>
          <cell r="F1497">
            <v>0</v>
          </cell>
          <cell r="G1497">
            <v>0</v>
          </cell>
          <cell r="H1497">
            <v>0</v>
          </cell>
          <cell r="I1497">
            <v>0</v>
          </cell>
          <cell r="J1497" t="str">
            <v>-</v>
          </cell>
          <cell r="K1497">
            <v>0</v>
          </cell>
          <cell r="L1497">
            <v>0</v>
          </cell>
          <cell r="M1497">
            <v>0</v>
          </cell>
        </row>
        <row r="1498">
          <cell r="A1498" t="str">
            <v>00</v>
          </cell>
          <cell r="B1498" t="str">
            <v>0</v>
          </cell>
          <cell r="C1498" t="str">
            <v>0</v>
          </cell>
          <cell r="D1498" t="str">
            <v>1</v>
          </cell>
          <cell r="F1498">
            <v>0</v>
          </cell>
          <cell r="G1498">
            <v>0</v>
          </cell>
          <cell r="H1498">
            <v>0</v>
          </cell>
          <cell r="I1498">
            <v>0</v>
          </cell>
          <cell r="J1498" t="str">
            <v>-</v>
          </cell>
          <cell r="K1498">
            <v>0</v>
          </cell>
          <cell r="L1498">
            <v>0</v>
          </cell>
          <cell r="M1498">
            <v>0</v>
          </cell>
        </row>
        <row r="1499">
          <cell r="A1499" t="str">
            <v>00</v>
          </cell>
          <cell r="B1499" t="str">
            <v>0</v>
          </cell>
          <cell r="C1499" t="str">
            <v>0</v>
          </cell>
          <cell r="D1499" t="str">
            <v>1</v>
          </cell>
          <cell r="F1499">
            <v>0</v>
          </cell>
          <cell r="G1499">
            <v>0</v>
          </cell>
          <cell r="H1499">
            <v>0</v>
          </cell>
          <cell r="I1499">
            <v>0</v>
          </cell>
          <cell r="J1499" t="str">
            <v>-</v>
          </cell>
          <cell r="K1499">
            <v>0</v>
          </cell>
          <cell r="L1499">
            <v>0</v>
          </cell>
          <cell r="M1499">
            <v>0</v>
          </cell>
        </row>
        <row r="1500">
          <cell r="A1500" t="str">
            <v>00</v>
          </cell>
          <cell r="B1500" t="str">
            <v>0</v>
          </cell>
          <cell r="C1500" t="str">
            <v>0</v>
          </cell>
          <cell r="D1500" t="str">
            <v>1</v>
          </cell>
          <cell r="F1500">
            <v>0</v>
          </cell>
          <cell r="G1500">
            <v>0</v>
          </cell>
          <cell r="H1500">
            <v>0</v>
          </cell>
          <cell r="I1500">
            <v>0</v>
          </cell>
          <cell r="J1500" t="str">
            <v>-</v>
          </cell>
          <cell r="K1500">
            <v>0</v>
          </cell>
          <cell r="L1500">
            <v>0</v>
          </cell>
          <cell r="M1500">
            <v>0</v>
          </cell>
        </row>
        <row r="1501">
          <cell r="A1501" t="str">
            <v>00</v>
          </cell>
          <cell r="B1501" t="str">
            <v>0</v>
          </cell>
          <cell r="C1501" t="str">
            <v>0</v>
          </cell>
          <cell r="D1501" t="str">
            <v>1</v>
          </cell>
          <cell r="F1501">
            <v>0</v>
          </cell>
          <cell r="G1501">
            <v>0</v>
          </cell>
          <cell r="H1501">
            <v>0</v>
          </cell>
          <cell r="I1501">
            <v>0</v>
          </cell>
          <cell r="J1501" t="str">
            <v>-</v>
          </cell>
          <cell r="K1501">
            <v>0</v>
          </cell>
          <cell r="L1501">
            <v>0</v>
          </cell>
          <cell r="M1501">
            <v>0</v>
          </cell>
        </row>
        <row r="1502">
          <cell r="A1502" t="str">
            <v>00</v>
          </cell>
          <cell r="B1502" t="str">
            <v>0</v>
          </cell>
          <cell r="C1502" t="str">
            <v>0</v>
          </cell>
          <cell r="D1502" t="str">
            <v>1</v>
          </cell>
          <cell r="F1502">
            <v>0</v>
          </cell>
          <cell r="G1502">
            <v>0</v>
          </cell>
          <cell r="H1502">
            <v>0</v>
          </cell>
          <cell r="I1502">
            <v>0</v>
          </cell>
          <cell r="J1502" t="str">
            <v>-</v>
          </cell>
          <cell r="K1502">
            <v>0</v>
          </cell>
          <cell r="L1502">
            <v>0</v>
          </cell>
          <cell r="M1502">
            <v>0</v>
          </cell>
        </row>
        <row r="1503">
          <cell r="A1503" t="str">
            <v>00</v>
          </cell>
          <cell r="B1503" t="str">
            <v>0</v>
          </cell>
          <cell r="C1503" t="str">
            <v>0</v>
          </cell>
          <cell r="D1503" t="str">
            <v>1</v>
          </cell>
          <cell r="F1503">
            <v>0</v>
          </cell>
          <cell r="G1503">
            <v>0</v>
          </cell>
          <cell r="H1503">
            <v>0</v>
          </cell>
          <cell r="I1503">
            <v>0</v>
          </cell>
          <cell r="J1503" t="str">
            <v>-</v>
          </cell>
          <cell r="K1503">
            <v>0</v>
          </cell>
          <cell r="L1503">
            <v>0</v>
          </cell>
          <cell r="M1503">
            <v>0</v>
          </cell>
        </row>
        <row r="1504">
          <cell r="A1504" t="str">
            <v>00</v>
          </cell>
          <cell r="B1504" t="str">
            <v>0</v>
          </cell>
          <cell r="C1504" t="str">
            <v>0</v>
          </cell>
          <cell r="D1504" t="str">
            <v>1</v>
          </cell>
          <cell r="F1504">
            <v>0</v>
          </cell>
          <cell r="G1504">
            <v>0</v>
          </cell>
          <cell r="H1504">
            <v>0</v>
          </cell>
          <cell r="I1504">
            <v>0</v>
          </cell>
          <cell r="J1504" t="str">
            <v>-</v>
          </cell>
          <cell r="K1504">
            <v>0</v>
          </cell>
          <cell r="L1504">
            <v>0</v>
          </cell>
          <cell r="M1504">
            <v>0</v>
          </cell>
        </row>
        <row r="1505">
          <cell r="A1505" t="str">
            <v>00</v>
          </cell>
          <cell r="B1505" t="str">
            <v>0</v>
          </cell>
          <cell r="C1505" t="str">
            <v>0</v>
          </cell>
          <cell r="D1505" t="str">
            <v>1</v>
          </cell>
          <cell r="F1505">
            <v>0</v>
          </cell>
          <cell r="G1505">
            <v>0</v>
          </cell>
          <cell r="H1505">
            <v>0</v>
          </cell>
          <cell r="I1505">
            <v>0</v>
          </cell>
          <cell r="J1505" t="str">
            <v>-</v>
          </cell>
          <cell r="K1505">
            <v>0</v>
          </cell>
          <cell r="L1505">
            <v>0</v>
          </cell>
          <cell r="M1505">
            <v>0</v>
          </cell>
        </row>
        <row r="1506">
          <cell r="A1506" t="str">
            <v>00</v>
          </cell>
          <cell r="B1506" t="str">
            <v>0</v>
          </cell>
          <cell r="C1506" t="str">
            <v>0</v>
          </cell>
          <cell r="D1506" t="str">
            <v>1</v>
          </cell>
          <cell r="F1506">
            <v>0</v>
          </cell>
          <cell r="G1506">
            <v>0</v>
          </cell>
          <cell r="H1506">
            <v>0</v>
          </cell>
          <cell r="I1506">
            <v>0</v>
          </cell>
          <cell r="J1506" t="str">
            <v>-</v>
          </cell>
          <cell r="K1506">
            <v>0</v>
          </cell>
          <cell r="L1506">
            <v>0</v>
          </cell>
          <cell r="M1506">
            <v>0</v>
          </cell>
        </row>
        <row r="1507">
          <cell r="A1507" t="str">
            <v>00</v>
          </cell>
          <cell r="B1507" t="str">
            <v>0</v>
          </cell>
          <cell r="C1507" t="str">
            <v>0</v>
          </cell>
          <cell r="D1507" t="str">
            <v>1</v>
          </cell>
          <cell r="F1507">
            <v>0</v>
          </cell>
          <cell r="G1507">
            <v>0</v>
          </cell>
          <cell r="H1507">
            <v>0</v>
          </cell>
          <cell r="I1507">
            <v>0</v>
          </cell>
          <cell r="J1507" t="str">
            <v>-</v>
          </cell>
          <cell r="K1507">
            <v>0</v>
          </cell>
          <cell r="L1507">
            <v>0</v>
          </cell>
          <cell r="M1507">
            <v>0</v>
          </cell>
        </row>
        <row r="1508">
          <cell r="A1508" t="str">
            <v>00</v>
          </cell>
          <cell r="B1508" t="str">
            <v>0</v>
          </cell>
          <cell r="C1508" t="str">
            <v>0</v>
          </cell>
          <cell r="D1508" t="str">
            <v>1</v>
          </cell>
          <cell r="F1508">
            <v>0</v>
          </cell>
          <cell r="G1508">
            <v>0</v>
          </cell>
          <cell r="H1508">
            <v>0</v>
          </cell>
          <cell r="I1508">
            <v>0</v>
          </cell>
          <cell r="J1508" t="str">
            <v>-</v>
          </cell>
          <cell r="K1508">
            <v>0</v>
          </cell>
          <cell r="L1508">
            <v>0</v>
          </cell>
          <cell r="M1508">
            <v>0</v>
          </cell>
        </row>
        <row r="1509">
          <cell r="A1509" t="str">
            <v>00</v>
          </cell>
          <cell r="B1509" t="str">
            <v>0</v>
          </cell>
          <cell r="C1509" t="str">
            <v>0</v>
          </cell>
          <cell r="D1509" t="str">
            <v>1</v>
          </cell>
          <cell r="F1509">
            <v>0</v>
          </cell>
          <cell r="G1509">
            <v>0</v>
          </cell>
          <cell r="H1509">
            <v>0</v>
          </cell>
          <cell r="I1509">
            <v>0</v>
          </cell>
          <cell r="J1509" t="str">
            <v>-</v>
          </cell>
          <cell r="K1509">
            <v>0</v>
          </cell>
          <cell r="L1509">
            <v>0</v>
          </cell>
          <cell r="M1509">
            <v>0</v>
          </cell>
        </row>
        <row r="1510">
          <cell r="A1510" t="str">
            <v>00</v>
          </cell>
          <cell r="B1510" t="str">
            <v>0</v>
          </cell>
          <cell r="C1510" t="str">
            <v>0</v>
          </cell>
          <cell r="D1510" t="str">
            <v>1</v>
          </cell>
          <cell r="F1510">
            <v>0</v>
          </cell>
          <cell r="G1510">
            <v>0</v>
          </cell>
          <cell r="H1510">
            <v>0</v>
          </cell>
          <cell r="I1510">
            <v>0</v>
          </cell>
          <cell r="J1510" t="str">
            <v>-</v>
          </cell>
          <cell r="K1510">
            <v>0</v>
          </cell>
          <cell r="L1510">
            <v>0</v>
          </cell>
          <cell r="M1510">
            <v>0</v>
          </cell>
        </row>
        <row r="1511">
          <cell r="A1511" t="str">
            <v>00</v>
          </cell>
          <cell r="B1511" t="str">
            <v>0</v>
          </cell>
          <cell r="C1511" t="str">
            <v>0</v>
          </cell>
          <cell r="D1511" t="str">
            <v>1</v>
          </cell>
          <cell r="F1511">
            <v>0</v>
          </cell>
          <cell r="G1511">
            <v>0</v>
          </cell>
          <cell r="H1511">
            <v>0</v>
          </cell>
          <cell r="I1511">
            <v>0</v>
          </cell>
          <cell r="J1511" t="str">
            <v>-</v>
          </cell>
          <cell r="K1511">
            <v>0</v>
          </cell>
          <cell r="L1511">
            <v>0</v>
          </cell>
          <cell r="M1511">
            <v>0</v>
          </cell>
        </row>
        <row r="1512">
          <cell r="A1512" t="str">
            <v>00</v>
          </cell>
          <cell r="B1512" t="str">
            <v>0</v>
          </cell>
          <cell r="C1512" t="str">
            <v>0</v>
          </cell>
          <cell r="D1512" t="str">
            <v>1</v>
          </cell>
          <cell r="F1512">
            <v>0</v>
          </cell>
          <cell r="G1512">
            <v>0</v>
          </cell>
          <cell r="H1512">
            <v>0</v>
          </cell>
          <cell r="I1512">
            <v>0</v>
          </cell>
          <cell r="J1512" t="str">
            <v>-</v>
          </cell>
          <cell r="K1512">
            <v>0</v>
          </cell>
          <cell r="L1512">
            <v>0</v>
          </cell>
          <cell r="M1512">
            <v>0</v>
          </cell>
        </row>
        <row r="1513">
          <cell r="A1513" t="str">
            <v>00</v>
          </cell>
          <cell r="B1513" t="str">
            <v>0</v>
          </cell>
          <cell r="C1513" t="str">
            <v>0</v>
          </cell>
          <cell r="D1513" t="str">
            <v>1</v>
          </cell>
          <cell r="F1513">
            <v>0</v>
          </cell>
          <cell r="G1513">
            <v>0</v>
          </cell>
          <cell r="H1513">
            <v>0</v>
          </cell>
          <cell r="I1513">
            <v>0</v>
          </cell>
          <cell r="J1513" t="str">
            <v>-</v>
          </cell>
          <cell r="K1513">
            <v>0</v>
          </cell>
          <cell r="L1513">
            <v>0</v>
          </cell>
          <cell r="M1513">
            <v>0</v>
          </cell>
        </row>
        <row r="1514">
          <cell r="A1514" t="str">
            <v>00</v>
          </cell>
          <cell r="B1514" t="str">
            <v>0</v>
          </cell>
          <cell r="C1514" t="str">
            <v>0</v>
          </cell>
          <cell r="D1514" t="str">
            <v>1</v>
          </cell>
          <cell r="F1514">
            <v>0</v>
          </cell>
          <cell r="G1514">
            <v>0</v>
          </cell>
          <cell r="H1514">
            <v>0</v>
          </cell>
          <cell r="I1514">
            <v>0</v>
          </cell>
          <cell r="J1514" t="str">
            <v>-</v>
          </cell>
          <cell r="K1514">
            <v>0</v>
          </cell>
          <cell r="L1514">
            <v>0</v>
          </cell>
          <cell r="M1514">
            <v>0</v>
          </cell>
        </row>
        <row r="1515">
          <cell r="A1515" t="str">
            <v>00</v>
          </cell>
          <cell r="B1515" t="str">
            <v>0</v>
          </cell>
          <cell r="C1515" t="str">
            <v>0</v>
          </cell>
          <cell r="D1515" t="str">
            <v>1</v>
          </cell>
          <cell r="F1515">
            <v>0</v>
          </cell>
          <cell r="G1515">
            <v>0</v>
          </cell>
          <cell r="H1515">
            <v>0</v>
          </cell>
          <cell r="I1515">
            <v>0</v>
          </cell>
          <cell r="J1515" t="str">
            <v>-</v>
          </cell>
          <cell r="K1515">
            <v>0</v>
          </cell>
          <cell r="L1515">
            <v>0</v>
          </cell>
          <cell r="M1515">
            <v>0</v>
          </cell>
        </row>
        <row r="1516">
          <cell r="A1516" t="str">
            <v>00</v>
          </cell>
          <cell r="B1516" t="str">
            <v>0</v>
          </cell>
          <cell r="C1516" t="str">
            <v>0</v>
          </cell>
          <cell r="D1516" t="str">
            <v>1</v>
          </cell>
          <cell r="F1516">
            <v>0</v>
          </cell>
          <cell r="G1516">
            <v>0</v>
          </cell>
          <cell r="H1516">
            <v>0</v>
          </cell>
          <cell r="I1516">
            <v>0</v>
          </cell>
          <cell r="J1516" t="str">
            <v>-</v>
          </cell>
          <cell r="K1516">
            <v>0</v>
          </cell>
          <cell r="L1516">
            <v>0</v>
          </cell>
          <cell r="M1516">
            <v>0</v>
          </cell>
        </row>
        <row r="1517">
          <cell r="A1517" t="str">
            <v>00</v>
          </cell>
          <cell r="B1517" t="str">
            <v>0</v>
          </cell>
          <cell r="C1517" t="str">
            <v>0</v>
          </cell>
          <cell r="D1517" t="str">
            <v>1</v>
          </cell>
          <cell r="F1517">
            <v>0</v>
          </cell>
          <cell r="G1517">
            <v>0</v>
          </cell>
          <cell r="H1517">
            <v>0</v>
          </cell>
          <cell r="I1517">
            <v>0</v>
          </cell>
          <cell r="J1517" t="str">
            <v>-</v>
          </cell>
          <cell r="K1517">
            <v>0</v>
          </cell>
          <cell r="L1517">
            <v>0</v>
          </cell>
          <cell r="M1517">
            <v>0</v>
          </cell>
        </row>
        <row r="1518">
          <cell r="A1518" t="str">
            <v>00</v>
          </cell>
          <cell r="B1518" t="str">
            <v>0</v>
          </cell>
          <cell r="C1518" t="str">
            <v>0</v>
          </cell>
          <cell r="D1518" t="str">
            <v>1</v>
          </cell>
          <cell r="F1518">
            <v>0</v>
          </cell>
          <cell r="G1518">
            <v>0</v>
          </cell>
          <cell r="H1518">
            <v>0</v>
          </cell>
          <cell r="I1518">
            <v>0</v>
          </cell>
          <cell r="J1518" t="str">
            <v>-</v>
          </cell>
          <cell r="K1518">
            <v>0</v>
          </cell>
          <cell r="L1518">
            <v>0</v>
          </cell>
          <cell r="M1518">
            <v>0</v>
          </cell>
        </row>
        <row r="1519">
          <cell r="A1519" t="str">
            <v>00</v>
          </cell>
          <cell r="B1519" t="str">
            <v>0</v>
          </cell>
          <cell r="C1519" t="str">
            <v>0</v>
          </cell>
          <cell r="D1519" t="str">
            <v>1</v>
          </cell>
          <cell r="F1519">
            <v>0</v>
          </cell>
          <cell r="G1519">
            <v>0</v>
          </cell>
          <cell r="H1519">
            <v>0</v>
          </cell>
          <cell r="I1519">
            <v>0</v>
          </cell>
          <cell r="J1519" t="str">
            <v>-</v>
          </cell>
          <cell r="K1519">
            <v>0</v>
          </cell>
          <cell r="L1519">
            <v>0</v>
          </cell>
          <cell r="M1519">
            <v>0</v>
          </cell>
        </row>
        <row r="1520">
          <cell r="A1520" t="str">
            <v>00</v>
          </cell>
          <cell r="B1520" t="str">
            <v>0</v>
          </cell>
          <cell r="C1520" t="str">
            <v>0</v>
          </cell>
          <cell r="D1520" t="str">
            <v>1</v>
          </cell>
          <cell r="F1520">
            <v>0</v>
          </cell>
          <cell r="G1520">
            <v>0</v>
          </cell>
          <cell r="H1520">
            <v>0</v>
          </cell>
          <cell r="I1520">
            <v>0</v>
          </cell>
          <cell r="J1520" t="str">
            <v>-</v>
          </cell>
          <cell r="K1520">
            <v>0</v>
          </cell>
          <cell r="L1520">
            <v>0</v>
          </cell>
          <cell r="M1520">
            <v>0</v>
          </cell>
        </row>
        <row r="1521">
          <cell r="A1521" t="str">
            <v>00</v>
          </cell>
          <cell r="B1521" t="str">
            <v>0</v>
          </cell>
          <cell r="C1521" t="str">
            <v>0</v>
          </cell>
          <cell r="D1521" t="str">
            <v>1</v>
          </cell>
          <cell r="F1521">
            <v>0</v>
          </cell>
          <cell r="G1521">
            <v>0</v>
          </cell>
          <cell r="H1521">
            <v>0</v>
          </cell>
          <cell r="I1521">
            <v>0</v>
          </cell>
          <cell r="J1521" t="str">
            <v>-</v>
          </cell>
          <cell r="K1521">
            <v>0</v>
          </cell>
          <cell r="L1521">
            <v>0</v>
          </cell>
          <cell r="M1521">
            <v>0</v>
          </cell>
        </row>
        <row r="1522">
          <cell r="A1522" t="str">
            <v>00</v>
          </cell>
          <cell r="B1522" t="str">
            <v>0</v>
          </cell>
          <cell r="C1522" t="str">
            <v>0</v>
          </cell>
          <cell r="D1522" t="str">
            <v>1</v>
          </cell>
          <cell r="F1522">
            <v>0</v>
          </cell>
          <cell r="G1522">
            <v>0</v>
          </cell>
          <cell r="H1522">
            <v>0</v>
          </cell>
          <cell r="I1522">
            <v>0</v>
          </cell>
          <cell r="J1522" t="str">
            <v>-</v>
          </cell>
          <cell r="K1522">
            <v>0</v>
          </cell>
          <cell r="L1522">
            <v>0</v>
          </cell>
          <cell r="M1522">
            <v>0</v>
          </cell>
        </row>
        <row r="1523">
          <cell r="A1523" t="str">
            <v>00</v>
          </cell>
          <cell r="B1523" t="str">
            <v>0</v>
          </cell>
          <cell r="C1523" t="str">
            <v>0</v>
          </cell>
          <cell r="D1523" t="str">
            <v>1</v>
          </cell>
          <cell r="F1523">
            <v>0</v>
          </cell>
          <cell r="G1523">
            <v>0</v>
          </cell>
          <cell r="H1523">
            <v>0</v>
          </cell>
          <cell r="I1523">
            <v>0</v>
          </cell>
          <cell r="J1523" t="str">
            <v>-</v>
          </cell>
          <cell r="K1523">
            <v>0</v>
          </cell>
          <cell r="L1523">
            <v>0</v>
          </cell>
          <cell r="M1523">
            <v>0</v>
          </cell>
        </row>
        <row r="1524">
          <cell r="A1524" t="str">
            <v>00</v>
          </cell>
          <cell r="B1524" t="str">
            <v>0</v>
          </cell>
          <cell r="C1524" t="str">
            <v>0</v>
          </cell>
          <cell r="D1524" t="str">
            <v>1</v>
          </cell>
          <cell r="F1524">
            <v>0</v>
          </cell>
          <cell r="G1524">
            <v>0</v>
          </cell>
          <cell r="H1524">
            <v>0</v>
          </cell>
          <cell r="I1524">
            <v>0</v>
          </cell>
          <cell r="J1524" t="str">
            <v>-</v>
          </cell>
          <cell r="K1524">
            <v>0</v>
          </cell>
          <cell r="L1524">
            <v>0</v>
          </cell>
          <cell r="M1524">
            <v>0</v>
          </cell>
        </row>
        <row r="1525">
          <cell r="A1525" t="str">
            <v>00</v>
          </cell>
          <cell r="B1525" t="str">
            <v>0</v>
          </cell>
          <cell r="C1525" t="str">
            <v>0</v>
          </cell>
          <cell r="D1525" t="str">
            <v>1</v>
          </cell>
          <cell r="F1525">
            <v>0</v>
          </cell>
          <cell r="G1525">
            <v>0</v>
          </cell>
          <cell r="H1525">
            <v>0</v>
          </cell>
          <cell r="I1525">
            <v>0</v>
          </cell>
          <cell r="J1525" t="str">
            <v>-</v>
          </cell>
          <cell r="K1525">
            <v>0</v>
          </cell>
          <cell r="L1525">
            <v>0</v>
          </cell>
          <cell r="M1525">
            <v>0</v>
          </cell>
        </row>
        <row r="1526">
          <cell r="A1526" t="str">
            <v>00</v>
          </cell>
          <cell r="B1526" t="str">
            <v>0</v>
          </cell>
          <cell r="C1526" t="str">
            <v>0</v>
          </cell>
          <cell r="D1526" t="str">
            <v>1</v>
          </cell>
          <cell r="F1526">
            <v>0</v>
          </cell>
          <cell r="G1526">
            <v>0</v>
          </cell>
          <cell r="H1526">
            <v>0</v>
          </cell>
          <cell r="I1526">
            <v>0</v>
          </cell>
          <cell r="J1526" t="str">
            <v>-</v>
          </cell>
          <cell r="K1526">
            <v>0</v>
          </cell>
          <cell r="L1526">
            <v>0</v>
          </cell>
          <cell r="M1526">
            <v>0</v>
          </cell>
        </row>
        <row r="1527">
          <cell r="A1527" t="str">
            <v>00</v>
          </cell>
          <cell r="B1527" t="str">
            <v>0</v>
          </cell>
          <cell r="C1527" t="str">
            <v>0</v>
          </cell>
          <cell r="D1527" t="str">
            <v>1</v>
          </cell>
          <cell r="F1527">
            <v>0</v>
          </cell>
          <cell r="G1527">
            <v>0</v>
          </cell>
          <cell r="H1527">
            <v>0</v>
          </cell>
          <cell r="I1527">
            <v>0</v>
          </cell>
          <cell r="J1527" t="str">
            <v>-</v>
          </cell>
          <cell r="K1527">
            <v>0</v>
          </cell>
          <cell r="L1527">
            <v>0</v>
          </cell>
          <cell r="M1527">
            <v>0</v>
          </cell>
        </row>
        <row r="1528">
          <cell r="A1528" t="str">
            <v>00</v>
          </cell>
          <cell r="B1528" t="str">
            <v>0</v>
          </cell>
          <cell r="C1528" t="str">
            <v>0</v>
          </cell>
          <cell r="D1528" t="str">
            <v>1</v>
          </cell>
          <cell r="F1528">
            <v>0</v>
          </cell>
          <cell r="G1528">
            <v>0</v>
          </cell>
          <cell r="H1528">
            <v>0</v>
          </cell>
          <cell r="I1528">
            <v>0</v>
          </cell>
          <cell r="J1528" t="str">
            <v>-</v>
          </cell>
          <cell r="K1528">
            <v>0</v>
          </cell>
          <cell r="L1528">
            <v>0</v>
          </cell>
          <cell r="M1528">
            <v>0</v>
          </cell>
        </row>
        <row r="1529">
          <cell r="A1529" t="str">
            <v>00</v>
          </cell>
          <cell r="B1529" t="str">
            <v>0</v>
          </cell>
          <cell r="C1529" t="str">
            <v>0</v>
          </cell>
          <cell r="D1529" t="str">
            <v>1</v>
          </cell>
          <cell r="F1529">
            <v>0</v>
          </cell>
          <cell r="G1529">
            <v>0</v>
          </cell>
          <cell r="H1529">
            <v>0</v>
          </cell>
          <cell r="I1529">
            <v>0</v>
          </cell>
          <cell r="J1529" t="str">
            <v>-</v>
          </cell>
          <cell r="K1529">
            <v>0</v>
          </cell>
          <cell r="L1529">
            <v>0</v>
          </cell>
          <cell r="M1529">
            <v>0</v>
          </cell>
        </row>
        <row r="1530">
          <cell r="A1530" t="str">
            <v>00</v>
          </cell>
          <cell r="B1530" t="str">
            <v>0</v>
          </cell>
          <cell r="C1530" t="str">
            <v>0</v>
          </cell>
          <cell r="D1530" t="str">
            <v>1</v>
          </cell>
          <cell r="F1530">
            <v>0</v>
          </cell>
          <cell r="G1530">
            <v>0</v>
          </cell>
          <cell r="H1530">
            <v>0</v>
          </cell>
          <cell r="I1530">
            <v>0</v>
          </cell>
          <cell r="J1530" t="str">
            <v>-</v>
          </cell>
          <cell r="K1530">
            <v>0</v>
          </cell>
          <cell r="L1530">
            <v>0</v>
          </cell>
          <cell r="M1530">
            <v>0</v>
          </cell>
        </row>
        <row r="1531">
          <cell r="A1531" t="str">
            <v>00</v>
          </cell>
          <cell r="B1531" t="str">
            <v>0</v>
          </cell>
          <cell r="C1531" t="str">
            <v>0</v>
          </cell>
          <cell r="D1531" t="str">
            <v>1</v>
          </cell>
          <cell r="F1531">
            <v>0</v>
          </cell>
          <cell r="G1531">
            <v>0</v>
          </cell>
          <cell r="H1531">
            <v>0</v>
          </cell>
          <cell r="I1531">
            <v>0</v>
          </cell>
          <cell r="J1531" t="str">
            <v>-</v>
          </cell>
          <cell r="K1531">
            <v>0</v>
          </cell>
          <cell r="L1531">
            <v>0</v>
          </cell>
          <cell r="M1531">
            <v>0</v>
          </cell>
        </row>
        <row r="1532">
          <cell r="A1532" t="str">
            <v>00</v>
          </cell>
          <cell r="B1532" t="str">
            <v>0</v>
          </cell>
          <cell r="C1532" t="str">
            <v>0</v>
          </cell>
          <cell r="D1532" t="str">
            <v>1</v>
          </cell>
          <cell r="F1532">
            <v>0</v>
          </cell>
          <cell r="G1532">
            <v>0</v>
          </cell>
          <cell r="H1532">
            <v>0</v>
          </cell>
          <cell r="I1532">
            <v>0</v>
          </cell>
          <cell r="J1532" t="str">
            <v>-</v>
          </cell>
          <cell r="K1532">
            <v>0</v>
          </cell>
          <cell r="L1532">
            <v>0</v>
          </cell>
          <cell r="M1532">
            <v>0</v>
          </cell>
        </row>
        <row r="1533">
          <cell r="A1533" t="str">
            <v>00</v>
          </cell>
          <cell r="B1533" t="str">
            <v>0</v>
          </cell>
          <cell r="C1533" t="str">
            <v>0</v>
          </cell>
          <cell r="D1533" t="str">
            <v>1</v>
          </cell>
          <cell r="F1533">
            <v>0</v>
          </cell>
          <cell r="G1533">
            <v>0</v>
          </cell>
          <cell r="H1533">
            <v>0</v>
          </cell>
          <cell r="I1533">
            <v>0</v>
          </cell>
          <cell r="J1533" t="str">
            <v>-</v>
          </cell>
          <cell r="K1533">
            <v>0</v>
          </cell>
          <cell r="L1533">
            <v>0</v>
          </cell>
          <cell r="M1533">
            <v>0</v>
          </cell>
        </row>
        <row r="1534">
          <cell r="A1534" t="str">
            <v>00</v>
          </cell>
          <cell r="B1534" t="str">
            <v>0</v>
          </cell>
          <cell r="C1534" t="str">
            <v>0</v>
          </cell>
          <cell r="D1534" t="str">
            <v>1</v>
          </cell>
          <cell r="F1534">
            <v>0</v>
          </cell>
          <cell r="G1534">
            <v>0</v>
          </cell>
          <cell r="H1534">
            <v>0</v>
          </cell>
          <cell r="I1534">
            <v>0</v>
          </cell>
          <cell r="J1534" t="str">
            <v>-</v>
          </cell>
          <cell r="K1534">
            <v>0</v>
          </cell>
          <cell r="L1534">
            <v>0</v>
          </cell>
          <cell r="M1534">
            <v>0</v>
          </cell>
        </row>
        <row r="1535">
          <cell r="A1535" t="str">
            <v>00</v>
          </cell>
          <cell r="B1535" t="str">
            <v>0</v>
          </cell>
          <cell r="C1535" t="str">
            <v>0</v>
          </cell>
          <cell r="D1535" t="str">
            <v>1</v>
          </cell>
          <cell r="F1535">
            <v>0</v>
          </cell>
          <cell r="G1535">
            <v>0</v>
          </cell>
          <cell r="H1535">
            <v>0</v>
          </cell>
          <cell r="I1535">
            <v>0</v>
          </cell>
          <cell r="J1535" t="str">
            <v>-</v>
          </cell>
          <cell r="K1535">
            <v>0</v>
          </cell>
          <cell r="L1535">
            <v>0</v>
          </cell>
          <cell r="M1535">
            <v>0</v>
          </cell>
        </row>
        <row r="1536">
          <cell r="A1536" t="str">
            <v>00</v>
          </cell>
          <cell r="B1536" t="str">
            <v>0</v>
          </cell>
          <cell r="C1536" t="str">
            <v>0</v>
          </cell>
          <cell r="D1536" t="str">
            <v>1</v>
          </cell>
          <cell r="F1536">
            <v>0</v>
          </cell>
          <cell r="G1536">
            <v>0</v>
          </cell>
          <cell r="H1536">
            <v>0</v>
          </cell>
          <cell r="I1536">
            <v>0</v>
          </cell>
          <cell r="J1536" t="str">
            <v>-</v>
          </cell>
          <cell r="K1536">
            <v>0</v>
          </cell>
          <cell r="L1536">
            <v>0</v>
          </cell>
          <cell r="M1536">
            <v>0</v>
          </cell>
        </row>
        <row r="1537">
          <cell r="A1537" t="str">
            <v>00</v>
          </cell>
          <cell r="B1537" t="str">
            <v>0</v>
          </cell>
          <cell r="C1537" t="str">
            <v>0</v>
          </cell>
          <cell r="D1537" t="str">
            <v>1</v>
          </cell>
          <cell r="F1537">
            <v>0</v>
          </cell>
          <cell r="G1537">
            <v>0</v>
          </cell>
          <cell r="H1537">
            <v>0</v>
          </cell>
          <cell r="I1537">
            <v>0</v>
          </cell>
          <cell r="J1537" t="str">
            <v>-</v>
          </cell>
          <cell r="K1537">
            <v>0</v>
          </cell>
          <cell r="L1537">
            <v>0</v>
          </cell>
          <cell r="M1537">
            <v>0</v>
          </cell>
        </row>
        <row r="1538">
          <cell r="A1538" t="str">
            <v>00</v>
          </cell>
          <cell r="B1538" t="str">
            <v>0</v>
          </cell>
          <cell r="C1538" t="str">
            <v>0</v>
          </cell>
          <cell r="D1538" t="str">
            <v>1</v>
          </cell>
          <cell r="F1538">
            <v>0</v>
          </cell>
          <cell r="G1538">
            <v>0</v>
          </cell>
          <cell r="H1538">
            <v>0</v>
          </cell>
          <cell r="I1538">
            <v>0</v>
          </cell>
          <cell r="J1538" t="str">
            <v>-</v>
          </cell>
          <cell r="K1538">
            <v>0</v>
          </cell>
          <cell r="L1538">
            <v>0</v>
          </cell>
          <cell r="M1538">
            <v>0</v>
          </cell>
        </row>
        <row r="1539">
          <cell r="A1539" t="str">
            <v>00</v>
          </cell>
          <cell r="B1539" t="str">
            <v>0</v>
          </cell>
          <cell r="C1539" t="str">
            <v>0</v>
          </cell>
          <cell r="D1539" t="str">
            <v>1</v>
          </cell>
          <cell r="F1539">
            <v>0</v>
          </cell>
          <cell r="G1539">
            <v>0</v>
          </cell>
          <cell r="H1539">
            <v>0</v>
          </cell>
          <cell r="I1539">
            <v>0</v>
          </cell>
          <cell r="J1539" t="str">
            <v>-</v>
          </cell>
          <cell r="K1539">
            <v>0</v>
          </cell>
          <cell r="L1539">
            <v>0</v>
          </cell>
          <cell r="M1539">
            <v>0</v>
          </cell>
        </row>
        <row r="1540">
          <cell r="A1540" t="str">
            <v>00</v>
          </cell>
          <cell r="B1540" t="str">
            <v>0</v>
          </cell>
          <cell r="C1540" t="str">
            <v>0</v>
          </cell>
          <cell r="D1540" t="str">
            <v>1</v>
          </cell>
          <cell r="F1540">
            <v>0</v>
          </cell>
          <cell r="G1540">
            <v>0</v>
          </cell>
          <cell r="H1540">
            <v>0</v>
          </cell>
          <cell r="I1540">
            <v>0</v>
          </cell>
          <cell r="J1540" t="str">
            <v>-</v>
          </cell>
          <cell r="K1540">
            <v>0</v>
          </cell>
          <cell r="L1540">
            <v>0</v>
          </cell>
          <cell r="M1540">
            <v>0</v>
          </cell>
        </row>
        <row r="1541">
          <cell r="A1541" t="str">
            <v>00</v>
          </cell>
          <cell r="B1541" t="str">
            <v>0</v>
          </cell>
          <cell r="C1541" t="str">
            <v>0</v>
          </cell>
          <cell r="D1541" t="str">
            <v>1</v>
          </cell>
          <cell r="F1541">
            <v>0</v>
          </cell>
          <cell r="G1541">
            <v>0</v>
          </cell>
          <cell r="H1541">
            <v>0</v>
          </cell>
          <cell r="I1541">
            <v>0</v>
          </cell>
          <cell r="J1541" t="str">
            <v>-</v>
          </cell>
          <cell r="K1541">
            <v>0</v>
          </cell>
          <cell r="L1541">
            <v>0</v>
          </cell>
          <cell r="M1541">
            <v>0</v>
          </cell>
        </row>
        <row r="1542">
          <cell r="A1542" t="str">
            <v>00</v>
          </cell>
          <cell r="B1542" t="str">
            <v>0</v>
          </cell>
          <cell r="C1542" t="str">
            <v>0</v>
          </cell>
          <cell r="D1542" t="str">
            <v>1</v>
          </cell>
          <cell r="F1542">
            <v>0</v>
          </cell>
          <cell r="G1542">
            <v>0</v>
          </cell>
          <cell r="H1542">
            <v>0</v>
          </cell>
          <cell r="I1542">
            <v>0</v>
          </cell>
          <cell r="J1542" t="str">
            <v>-</v>
          </cell>
          <cell r="K1542">
            <v>0</v>
          </cell>
          <cell r="L1542">
            <v>0</v>
          </cell>
          <cell r="M1542">
            <v>0</v>
          </cell>
        </row>
        <row r="1543">
          <cell r="A1543" t="str">
            <v>00</v>
          </cell>
          <cell r="B1543" t="str">
            <v>0</v>
          </cell>
          <cell r="C1543" t="str">
            <v>0</v>
          </cell>
          <cell r="D1543" t="str">
            <v>1</v>
          </cell>
          <cell r="F1543">
            <v>0</v>
          </cell>
          <cell r="G1543">
            <v>0</v>
          </cell>
          <cell r="H1543">
            <v>0</v>
          </cell>
          <cell r="I1543">
            <v>0</v>
          </cell>
          <cell r="J1543" t="str">
            <v>-</v>
          </cell>
          <cell r="K1543">
            <v>0</v>
          </cell>
          <cell r="L1543">
            <v>0</v>
          </cell>
          <cell r="M1543">
            <v>0</v>
          </cell>
        </row>
        <row r="1544">
          <cell r="A1544" t="str">
            <v>00</v>
          </cell>
          <cell r="B1544" t="str">
            <v>0</v>
          </cell>
          <cell r="C1544" t="str">
            <v>0</v>
          </cell>
          <cell r="D1544" t="str">
            <v>1</v>
          </cell>
          <cell r="F1544">
            <v>0</v>
          </cell>
          <cell r="G1544">
            <v>0</v>
          </cell>
          <cell r="H1544">
            <v>0</v>
          </cell>
          <cell r="I1544">
            <v>0</v>
          </cell>
          <cell r="J1544" t="str">
            <v>-</v>
          </cell>
          <cell r="K1544">
            <v>0</v>
          </cell>
          <cell r="L1544">
            <v>0</v>
          </cell>
          <cell r="M1544">
            <v>0</v>
          </cell>
        </row>
        <row r="1545">
          <cell r="A1545" t="str">
            <v>00</v>
          </cell>
          <cell r="B1545" t="str">
            <v>0</v>
          </cell>
          <cell r="C1545" t="str">
            <v>0</v>
          </cell>
          <cell r="D1545" t="str">
            <v>1</v>
          </cell>
          <cell r="F1545">
            <v>0</v>
          </cell>
          <cell r="G1545">
            <v>0</v>
          </cell>
          <cell r="H1545">
            <v>0</v>
          </cell>
          <cell r="I1545">
            <v>0</v>
          </cell>
          <cell r="J1545" t="str">
            <v>-</v>
          </cell>
          <cell r="K1545">
            <v>0</v>
          </cell>
          <cell r="L1545">
            <v>0</v>
          </cell>
          <cell r="M1545">
            <v>0</v>
          </cell>
        </row>
        <row r="1546">
          <cell r="A1546" t="str">
            <v>00</v>
          </cell>
          <cell r="B1546" t="str">
            <v>0</v>
          </cell>
          <cell r="C1546" t="str">
            <v>0</v>
          </cell>
          <cell r="D1546" t="str">
            <v>1</v>
          </cell>
          <cell r="F1546">
            <v>0</v>
          </cell>
          <cell r="G1546">
            <v>0</v>
          </cell>
          <cell r="H1546">
            <v>0</v>
          </cell>
          <cell r="I1546">
            <v>0</v>
          </cell>
          <cell r="J1546" t="str">
            <v>-</v>
          </cell>
          <cell r="K1546">
            <v>0</v>
          </cell>
          <cell r="L1546">
            <v>0</v>
          </cell>
          <cell r="M1546">
            <v>0</v>
          </cell>
        </row>
        <row r="1547">
          <cell r="A1547" t="str">
            <v>00</v>
          </cell>
          <cell r="B1547" t="str">
            <v>0</v>
          </cell>
          <cell r="C1547" t="str">
            <v>0</v>
          </cell>
          <cell r="D1547" t="str">
            <v>1</v>
          </cell>
          <cell r="F1547">
            <v>0</v>
          </cell>
          <cell r="G1547">
            <v>0</v>
          </cell>
          <cell r="H1547">
            <v>0</v>
          </cell>
          <cell r="I1547">
            <v>0</v>
          </cell>
          <cell r="J1547" t="str">
            <v>-</v>
          </cell>
          <cell r="K1547">
            <v>0</v>
          </cell>
          <cell r="L1547">
            <v>0</v>
          </cell>
          <cell r="M1547">
            <v>0</v>
          </cell>
        </row>
        <row r="1548">
          <cell r="A1548" t="str">
            <v>00</v>
          </cell>
          <cell r="B1548" t="str">
            <v>0</v>
          </cell>
          <cell r="C1548" t="str">
            <v>0</v>
          </cell>
          <cell r="D1548" t="str">
            <v>1</v>
          </cell>
          <cell r="F1548">
            <v>0</v>
          </cell>
          <cell r="G1548">
            <v>0</v>
          </cell>
          <cell r="H1548">
            <v>0</v>
          </cell>
          <cell r="I1548">
            <v>0</v>
          </cell>
          <cell r="J1548" t="str">
            <v>-</v>
          </cell>
          <cell r="K1548">
            <v>0</v>
          </cell>
          <cell r="L1548">
            <v>0</v>
          </cell>
          <cell r="M1548">
            <v>0</v>
          </cell>
        </row>
        <row r="1549">
          <cell r="A1549" t="str">
            <v>00</v>
          </cell>
          <cell r="B1549" t="str">
            <v>0</v>
          </cell>
          <cell r="C1549" t="str">
            <v>0</v>
          </cell>
          <cell r="D1549" t="str">
            <v>1</v>
          </cell>
          <cell r="F1549">
            <v>0</v>
          </cell>
          <cell r="G1549">
            <v>0</v>
          </cell>
          <cell r="H1549">
            <v>0</v>
          </cell>
          <cell r="I1549">
            <v>0</v>
          </cell>
          <cell r="J1549" t="str">
            <v>-</v>
          </cell>
          <cell r="K1549">
            <v>0</v>
          </cell>
          <cell r="L1549">
            <v>0</v>
          </cell>
          <cell r="M1549">
            <v>0</v>
          </cell>
        </row>
        <row r="1550">
          <cell r="A1550" t="str">
            <v>00</v>
          </cell>
          <cell r="B1550" t="str">
            <v>0</v>
          </cell>
          <cell r="C1550" t="str">
            <v>0</v>
          </cell>
          <cell r="D1550" t="str">
            <v>1</v>
          </cell>
          <cell r="F1550">
            <v>0</v>
          </cell>
          <cell r="G1550">
            <v>0</v>
          </cell>
          <cell r="H1550">
            <v>0</v>
          </cell>
          <cell r="I1550">
            <v>0</v>
          </cell>
          <cell r="J1550" t="str">
            <v>-</v>
          </cell>
          <cell r="K1550">
            <v>0</v>
          </cell>
          <cell r="L1550">
            <v>0</v>
          </cell>
          <cell r="M1550">
            <v>0</v>
          </cell>
        </row>
        <row r="1551">
          <cell r="A1551" t="str">
            <v>00</v>
          </cell>
          <cell r="B1551" t="str">
            <v>0</v>
          </cell>
          <cell r="C1551" t="str">
            <v>0</v>
          </cell>
          <cell r="D1551" t="str">
            <v>1</v>
          </cell>
          <cell r="F1551">
            <v>0</v>
          </cell>
          <cell r="G1551">
            <v>0</v>
          </cell>
          <cell r="H1551">
            <v>0</v>
          </cell>
          <cell r="I1551">
            <v>0</v>
          </cell>
          <cell r="J1551" t="str">
            <v>-</v>
          </cell>
          <cell r="K1551">
            <v>0</v>
          </cell>
          <cell r="L1551">
            <v>0</v>
          </cell>
          <cell r="M1551">
            <v>0</v>
          </cell>
        </row>
        <row r="1552">
          <cell r="A1552" t="str">
            <v>00</v>
          </cell>
          <cell r="B1552" t="str">
            <v>0</v>
          </cell>
          <cell r="C1552" t="str">
            <v>0</v>
          </cell>
          <cell r="D1552" t="str">
            <v>1</v>
          </cell>
          <cell r="F1552">
            <v>0</v>
          </cell>
          <cell r="G1552">
            <v>0</v>
          </cell>
          <cell r="H1552">
            <v>0</v>
          </cell>
          <cell r="I1552">
            <v>0</v>
          </cell>
          <cell r="J1552" t="str">
            <v>-</v>
          </cell>
          <cell r="K1552">
            <v>0</v>
          </cell>
          <cell r="L1552">
            <v>0</v>
          </cell>
          <cell r="M1552">
            <v>0</v>
          </cell>
        </row>
        <row r="1553">
          <cell r="A1553" t="str">
            <v>00</v>
          </cell>
          <cell r="B1553" t="str">
            <v>0</v>
          </cell>
          <cell r="C1553" t="str">
            <v>0</v>
          </cell>
          <cell r="D1553" t="str">
            <v>1</v>
          </cell>
          <cell r="F1553">
            <v>0</v>
          </cell>
          <cell r="G1553">
            <v>0</v>
          </cell>
          <cell r="H1553">
            <v>0</v>
          </cell>
          <cell r="I1553">
            <v>0</v>
          </cell>
          <cell r="J1553" t="str">
            <v>-</v>
          </cell>
          <cell r="K1553">
            <v>0</v>
          </cell>
          <cell r="L1553">
            <v>0</v>
          </cell>
          <cell r="M1553">
            <v>0</v>
          </cell>
        </row>
        <row r="1554">
          <cell r="A1554" t="str">
            <v>00</v>
          </cell>
          <cell r="B1554" t="str">
            <v>0</v>
          </cell>
          <cell r="C1554" t="str">
            <v>0</v>
          </cell>
          <cell r="D1554" t="str">
            <v>1</v>
          </cell>
          <cell r="F1554">
            <v>0</v>
          </cell>
          <cell r="G1554">
            <v>0</v>
          </cell>
          <cell r="H1554">
            <v>0</v>
          </cell>
          <cell r="I1554">
            <v>0</v>
          </cell>
          <cell r="J1554" t="str">
            <v>-</v>
          </cell>
          <cell r="K1554">
            <v>0</v>
          </cell>
          <cell r="L1554">
            <v>0</v>
          </cell>
          <cell r="M1554">
            <v>0</v>
          </cell>
        </row>
        <row r="1555">
          <cell r="A1555" t="str">
            <v>00</v>
          </cell>
          <cell r="B1555" t="str">
            <v>0</v>
          </cell>
          <cell r="C1555" t="str">
            <v>0</v>
          </cell>
          <cell r="D1555" t="str">
            <v>1</v>
          </cell>
          <cell r="F1555">
            <v>0</v>
          </cell>
          <cell r="G1555">
            <v>0</v>
          </cell>
          <cell r="H1555">
            <v>0</v>
          </cell>
          <cell r="I1555">
            <v>0</v>
          </cell>
          <cell r="J1555" t="str">
            <v>-</v>
          </cell>
          <cell r="K1555">
            <v>0</v>
          </cell>
          <cell r="L1555">
            <v>0</v>
          </cell>
          <cell r="M1555">
            <v>0</v>
          </cell>
        </row>
        <row r="1556">
          <cell r="A1556" t="str">
            <v>00</v>
          </cell>
          <cell r="B1556" t="str">
            <v>0</v>
          </cell>
          <cell r="C1556" t="str">
            <v>0</v>
          </cell>
          <cell r="D1556" t="str">
            <v>1</v>
          </cell>
          <cell r="F1556">
            <v>0</v>
          </cell>
          <cell r="G1556">
            <v>0</v>
          </cell>
          <cell r="H1556">
            <v>0</v>
          </cell>
          <cell r="I1556">
            <v>0</v>
          </cell>
          <cell r="J1556" t="str">
            <v>-</v>
          </cell>
          <cell r="K1556">
            <v>0</v>
          </cell>
          <cell r="L1556">
            <v>0</v>
          </cell>
          <cell r="M1556">
            <v>0</v>
          </cell>
        </row>
        <row r="1557">
          <cell r="A1557" t="str">
            <v>00</v>
          </cell>
          <cell r="B1557" t="str">
            <v>0</v>
          </cell>
          <cell r="C1557" t="str">
            <v>0</v>
          </cell>
          <cell r="D1557" t="str">
            <v>1</v>
          </cell>
          <cell r="F1557">
            <v>0</v>
          </cell>
          <cell r="G1557">
            <v>0</v>
          </cell>
          <cell r="H1557">
            <v>0</v>
          </cell>
          <cell r="I1557">
            <v>0</v>
          </cell>
          <cell r="J1557" t="str">
            <v>-</v>
          </cell>
          <cell r="K1557">
            <v>0</v>
          </cell>
          <cell r="L1557">
            <v>0</v>
          </cell>
          <cell r="M1557">
            <v>0</v>
          </cell>
        </row>
        <row r="1558">
          <cell r="A1558" t="str">
            <v>00</v>
          </cell>
          <cell r="B1558" t="str">
            <v>0</v>
          </cell>
          <cell r="C1558" t="str">
            <v>0</v>
          </cell>
          <cell r="D1558" t="str">
            <v>1</v>
          </cell>
          <cell r="F1558">
            <v>0</v>
          </cell>
          <cell r="G1558">
            <v>0</v>
          </cell>
          <cell r="H1558">
            <v>0</v>
          </cell>
          <cell r="I1558">
            <v>0</v>
          </cell>
          <cell r="J1558" t="str">
            <v>-</v>
          </cell>
          <cell r="K1558">
            <v>0</v>
          </cell>
          <cell r="L1558">
            <v>0</v>
          </cell>
          <cell r="M1558">
            <v>0</v>
          </cell>
        </row>
        <row r="1559">
          <cell r="A1559" t="str">
            <v>00</v>
          </cell>
          <cell r="B1559" t="str">
            <v>0</v>
          </cell>
          <cell r="C1559" t="str">
            <v>0</v>
          </cell>
          <cell r="D1559" t="str">
            <v>1</v>
          </cell>
          <cell r="F1559">
            <v>0</v>
          </cell>
          <cell r="G1559">
            <v>0</v>
          </cell>
          <cell r="H1559">
            <v>0</v>
          </cell>
          <cell r="I1559">
            <v>0</v>
          </cell>
          <cell r="J1559" t="str">
            <v>-</v>
          </cell>
          <cell r="K1559">
            <v>0</v>
          </cell>
          <cell r="L1559">
            <v>0</v>
          </cell>
          <cell r="M1559">
            <v>0</v>
          </cell>
        </row>
        <row r="1560">
          <cell r="A1560" t="str">
            <v>00</v>
          </cell>
          <cell r="B1560" t="str">
            <v>0</v>
          </cell>
          <cell r="C1560" t="str">
            <v>0</v>
          </cell>
          <cell r="D1560" t="str">
            <v>1</v>
          </cell>
          <cell r="F1560">
            <v>0</v>
          </cell>
          <cell r="G1560">
            <v>0</v>
          </cell>
          <cell r="H1560">
            <v>0</v>
          </cell>
          <cell r="I1560">
            <v>0</v>
          </cell>
          <cell r="J1560" t="str">
            <v>-</v>
          </cell>
          <cell r="K1560">
            <v>0</v>
          </cell>
          <cell r="L1560">
            <v>0</v>
          </cell>
          <cell r="M1560">
            <v>0</v>
          </cell>
        </row>
        <row r="1561">
          <cell r="A1561" t="str">
            <v>00</v>
          </cell>
          <cell r="B1561" t="str">
            <v>0</v>
          </cell>
          <cell r="C1561" t="str">
            <v>0</v>
          </cell>
          <cell r="D1561" t="str">
            <v>1</v>
          </cell>
          <cell r="F1561">
            <v>0</v>
          </cell>
          <cell r="G1561">
            <v>0</v>
          </cell>
          <cell r="H1561">
            <v>0</v>
          </cell>
          <cell r="I1561">
            <v>0</v>
          </cell>
          <cell r="J1561" t="str">
            <v>-</v>
          </cell>
          <cell r="K1561">
            <v>0</v>
          </cell>
          <cell r="L1561">
            <v>0</v>
          </cell>
          <cell r="M1561">
            <v>0</v>
          </cell>
        </row>
        <row r="1562">
          <cell r="A1562" t="str">
            <v>00</v>
          </cell>
          <cell r="B1562" t="str">
            <v>0</v>
          </cell>
          <cell r="C1562" t="str">
            <v>0</v>
          </cell>
          <cell r="D1562" t="str">
            <v>1</v>
          </cell>
          <cell r="F1562">
            <v>0</v>
          </cell>
          <cell r="G1562">
            <v>0</v>
          </cell>
          <cell r="H1562">
            <v>0</v>
          </cell>
          <cell r="I1562">
            <v>0</v>
          </cell>
          <cell r="J1562" t="str">
            <v>-</v>
          </cell>
          <cell r="K1562">
            <v>0</v>
          </cell>
          <cell r="L1562">
            <v>0</v>
          </cell>
          <cell r="M1562">
            <v>0</v>
          </cell>
        </row>
        <row r="1563">
          <cell r="A1563" t="str">
            <v>00</v>
          </cell>
          <cell r="B1563" t="str">
            <v>0</v>
          </cell>
          <cell r="C1563" t="str">
            <v>0</v>
          </cell>
          <cell r="D1563" t="str">
            <v>1</v>
          </cell>
          <cell r="F1563">
            <v>0</v>
          </cell>
          <cell r="G1563">
            <v>0</v>
          </cell>
          <cell r="H1563">
            <v>0</v>
          </cell>
          <cell r="I1563">
            <v>0</v>
          </cell>
          <cell r="J1563" t="str">
            <v>-</v>
          </cell>
          <cell r="K1563">
            <v>0</v>
          </cell>
          <cell r="L1563">
            <v>0</v>
          </cell>
          <cell r="M1563">
            <v>0</v>
          </cell>
        </row>
        <row r="1564">
          <cell r="A1564" t="str">
            <v>00</v>
          </cell>
          <cell r="B1564" t="str">
            <v>0</v>
          </cell>
          <cell r="C1564" t="str">
            <v>0</v>
          </cell>
          <cell r="D1564" t="str">
            <v>1</v>
          </cell>
          <cell r="F1564">
            <v>0</v>
          </cell>
          <cell r="G1564">
            <v>0</v>
          </cell>
          <cell r="H1564">
            <v>0</v>
          </cell>
          <cell r="I1564">
            <v>0</v>
          </cell>
          <cell r="J1564" t="str">
            <v>-</v>
          </cell>
          <cell r="K1564">
            <v>0</v>
          </cell>
          <cell r="L1564">
            <v>0</v>
          </cell>
          <cell r="M1564">
            <v>0</v>
          </cell>
        </row>
        <row r="1565">
          <cell r="A1565" t="str">
            <v>00</v>
          </cell>
          <cell r="B1565" t="str">
            <v>0</v>
          </cell>
          <cell r="C1565" t="str">
            <v>0</v>
          </cell>
          <cell r="D1565" t="str">
            <v>1</v>
          </cell>
          <cell r="F1565">
            <v>0</v>
          </cell>
          <cell r="G1565">
            <v>0</v>
          </cell>
          <cell r="H1565">
            <v>0</v>
          </cell>
          <cell r="I1565">
            <v>0</v>
          </cell>
          <cell r="J1565" t="str">
            <v>-</v>
          </cell>
          <cell r="K1565">
            <v>0</v>
          </cell>
          <cell r="L1565">
            <v>0</v>
          </cell>
          <cell r="M1565">
            <v>0</v>
          </cell>
        </row>
        <row r="1566">
          <cell r="A1566" t="str">
            <v>00</v>
          </cell>
          <cell r="B1566" t="str">
            <v>0</v>
          </cell>
          <cell r="C1566" t="str">
            <v>0</v>
          </cell>
          <cell r="D1566" t="str">
            <v>1</v>
          </cell>
          <cell r="F1566">
            <v>0</v>
          </cell>
          <cell r="G1566">
            <v>0</v>
          </cell>
          <cell r="H1566">
            <v>0</v>
          </cell>
          <cell r="I1566">
            <v>0</v>
          </cell>
          <cell r="J1566" t="str">
            <v>-</v>
          </cell>
          <cell r="K1566">
            <v>0</v>
          </cell>
          <cell r="L1566">
            <v>0</v>
          </cell>
          <cell r="M1566">
            <v>0</v>
          </cell>
        </row>
        <row r="1567">
          <cell r="A1567" t="str">
            <v>00</v>
          </cell>
          <cell r="B1567" t="str">
            <v>0</v>
          </cell>
          <cell r="C1567" t="str">
            <v>0</v>
          </cell>
          <cell r="D1567" t="str">
            <v>1</v>
          </cell>
          <cell r="F1567">
            <v>0</v>
          </cell>
          <cell r="G1567">
            <v>0</v>
          </cell>
          <cell r="H1567">
            <v>0</v>
          </cell>
          <cell r="I1567">
            <v>0</v>
          </cell>
          <cell r="J1567" t="str">
            <v>-</v>
          </cell>
          <cell r="K1567">
            <v>0</v>
          </cell>
          <cell r="L1567">
            <v>0</v>
          </cell>
          <cell r="M1567">
            <v>0</v>
          </cell>
        </row>
        <row r="1568">
          <cell r="A1568" t="str">
            <v>00</v>
          </cell>
          <cell r="B1568" t="str">
            <v>0</v>
          </cell>
          <cell r="C1568" t="str">
            <v>0</v>
          </cell>
          <cell r="D1568" t="str">
            <v>1</v>
          </cell>
          <cell r="F1568">
            <v>0</v>
          </cell>
          <cell r="G1568">
            <v>0</v>
          </cell>
          <cell r="H1568">
            <v>0</v>
          </cell>
          <cell r="I1568">
            <v>0</v>
          </cell>
          <cell r="J1568" t="str">
            <v>-</v>
          </cell>
          <cell r="K1568">
            <v>0</v>
          </cell>
          <cell r="L1568">
            <v>0</v>
          </cell>
          <cell r="M1568">
            <v>0</v>
          </cell>
        </row>
        <row r="1569">
          <cell r="A1569" t="str">
            <v>00</v>
          </cell>
          <cell r="B1569" t="str">
            <v>0</v>
          </cell>
          <cell r="C1569" t="str">
            <v>0</v>
          </cell>
          <cell r="D1569" t="str">
            <v>1</v>
          </cell>
          <cell r="F1569">
            <v>0</v>
          </cell>
          <cell r="G1569">
            <v>0</v>
          </cell>
          <cell r="H1569">
            <v>0</v>
          </cell>
          <cell r="I1569">
            <v>0</v>
          </cell>
          <cell r="J1569" t="str">
            <v>-</v>
          </cell>
          <cell r="K1569">
            <v>0</v>
          </cell>
          <cell r="L1569">
            <v>0</v>
          </cell>
          <cell r="M1569">
            <v>0</v>
          </cell>
        </row>
        <row r="1570">
          <cell r="A1570" t="str">
            <v>00</v>
          </cell>
          <cell r="B1570" t="str">
            <v>0</v>
          </cell>
          <cell r="C1570" t="str">
            <v>0</v>
          </cell>
          <cell r="D1570" t="str">
            <v>1</v>
          </cell>
          <cell r="F1570">
            <v>0</v>
          </cell>
          <cell r="G1570">
            <v>0</v>
          </cell>
          <cell r="H1570">
            <v>0</v>
          </cell>
          <cell r="I1570">
            <v>0</v>
          </cell>
          <cell r="J1570" t="str">
            <v>-</v>
          </cell>
          <cell r="K1570">
            <v>0</v>
          </cell>
          <cell r="L1570">
            <v>0</v>
          </cell>
          <cell r="M1570">
            <v>0</v>
          </cell>
        </row>
        <row r="1571">
          <cell r="A1571" t="str">
            <v>00</v>
          </cell>
          <cell r="B1571" t="str">
            <v>0</v>
          </cell>
          <cell r="C1571" t="str">
            <v>0</v>
          </cell>
          <cell r="D1571" t="str">
            <v>1</v>
          </cell>
          <cell r="F1571">
            <v>0</v>
          </cell>
          <cell r="G1571">
            <v>0</v>
          </cell>
          <cell r="H1571">
            <v>0</v>
          </cell>
          <cell r="I1571">
            <v>0</v>
          </cell>
          <cell r="J1571" t="str">
            <v>-</v>
          </cell>
          <cell r="K1571">
            <v>0</v>
          </cell>
          <cell r="L1571">
            <v>0</v>
          </cell>
          <cell r="M1571">
            <v>0</v>
          </cell>
        </row>
        <row r="1572">
          <cell r="A1572" t="str">
            <v>00</v>
          </cell>
          <cell r="B1572" t="str">
            <v>0</v>
          </cell>
          <cell r="C1572" t="str">
            <v>0</v>
          </cell>
          <cell r="D1572" t="str">
            <v>1</v>
          </cell>
          <cell r="F1572">
            <v>0</v>
          </cell>
          <cell r="G1572">
            <v>0</v>
          </cell>
          <cell r="H1572">
            <v>0</v>
          </cell>
          <cell r="I1572">
            <v>0</v>
          </cell>
          <cell r="J1572" t="str">
            <v>-</v>
          </cell>
          <cell r="K1572">
            <v>0</v>
          </cell>
          <cell r="L1572">
            <v>0</v>
          </cell>
          <cell r="M1572">
            <v>0</v>
          </cell>
        </row>
        <row r="1573">
          <cell r="A1573" t="str">
            <v>00</v>
          </cell>
          <cell r="B1573" t="str">
            <v>0</v>
          </cell>
          <cell r="C1573" t="str">
            <v>0</v>
          </cell>
          <cell r="D1573" t="str">
            <v>1</v>
          </cell>
          <cell r="F1573">
            <v>0</v>
          </cell>
          <cell r="G1573">
            <v>0</v>
          </cell>
          <cell r="H1573">
            <v>0</v>
          </cell>
          <cell r="I1573">
            <v>0</v>
          </cell>
          <cell r="J1573" t="str">
            <v>-</v>
          </cell>
          <cell r="K1573">
            <v>0</v>
          </cell>
          <cell r="L1573">
            <v>0</v>
          </cell>
          <cell r="M1573">
            <v>0</v>
          </cell>
        </row>
        <row r="1574">
          <cell r="A1574" t="str">
            <v>00</v>
          </cell>
          <cell r="B1574" t="str">
            <v>0</v>
          </cell>
          <cell r="C1574" t="str">
            <v>0</v>
          </cell>
          <cell r="D1574" t="str">
            <v>1</v>
          </cell>
          <cell r="F1574">
            <v>0</v>
          </cell>
          <cell r="G1574">
            <v>0</v>
          </cell>
          <cell r="H1574">
            <v>0</v>
          </cell>
          <cell r="I1574">
            <v>0</v>
          </cell>
          <cell r="J1574" t="str">
            <v>-</v>
          </cell>
          <cell r="K1574">
            <v>0</v>
          </cell>
          <cell r="L1574">
            <v>0</v>
          </cell>
          <cell r="M1574">
            <v>0</v>
          </cell>
        </row>
        <row r="1575">
          <cell r="A1575" t="str">
            <v>00</v>
          </cell>
          <cell r="B1575" t="str">
            <v>0</v>
          </cell>
          <cell r="C1575" t="str">
            <v>0</v>
          </cell>
          <cell r="D1575" t="str">
            <v>1</v>
          </cell>
          <cell r="F1575">
            <v>0</v>
          </cell>
          <cell r="G1575">
            <v>0</v>
          </cell>
          <cell r="H1575">
            <v>0</v>
          </cell>
          <cell r="I1575">
            <v>0</v>
          </cell>
          <cell r="J1575" t="str">
            <v>-</v>
          </cell>
          <cell r="K1575">
            <v>0</v>
          </cell>
          <cell r="L1575">
            <v>0</v>
          </cell>
          <cell r="M1575">
            <v>0</v>
          </cell>
        </row>
        <row r="1576">
          <cell r="A1576" t="str">
            <v>00</v>
          </cell>
          <cell r="B1576" t="str">
            <v>0</v>
          </cell>
          <cell r="C1576" t="str">
            <v>0</v>
          </cell>
          <cell r="D1576" t="str">
            <v>1</v>
          </cell>
          <cell r="F1576">
            <v>0</v>
          </cell>
          <cell r="G1576">
            <v>0</v>
          </cell>
          <cell r="H1576">
            <v>0</v>
          </cell>
          <cell r="I1576">
            <v>0</v>
          </cell>
          <cell r="J1576" t="str">
            <v>-</v>
          </cell>
          <cell r="K1576">
            <v>0</v>
          </cell>
          <cell r="L1576">
            <v>0</v>
          </cell>
          <cell r="M1576">
            <v>0</v>
          </cell>
        </row>
        <row r="1577">
          <cell r="A1577" t="str">
            <v>00</v>
          </cell>
          <cell r="B1577" t="str">
            <v>0</v>
          </cell>
          <cell r="C1577" t="str">
            <v>0</v>
          </cell>
          <cell r="D1577" t="str">
            <v>1</v>
          </cell>
          <cell r="F1577">
            <v>0</v>
          </cell>
          <cell r="G1577">
            <v>0</v>
          </cell>
          <cell r="H1577">
            <v>0</v>
          </cell>
          <cell r="I1577">
            <v>0</v>
          </cell>
          <cell r="J1577" t="str">
            <v>-</v>
          </cell>
          <cell r="K1577">
            <v>0</v>
          </cell>
          <cell r="L1577">
            <v>0</v>
          </cell>
          <cell r="M1577">
            <v>0</v>
          </cell>
        </row>
        <row r="1578">
          <cell r="A1578" t="str">
            <v>00</v>
          </cell>
          <cell r="B1578" t="str">
            <v>0</v>
          </cell>
          <cell r="C1578" t="str">
            <v>0</v>
          </cell>
          <cell r="D1578" t="str">
            <v>1</v>
          </cell>
          <cell r="F1578">
            <v>0</v>
          </cell>
          <cell r="G1578">
            <v>0</v>
          </cell>
          <cell r="H1578">
            <v>0</v>
          </cell>
          <cell r="I1578">
            <v>0</v>
          </cell>
          <cell r="J1578" t="str">
            <v>-</v>
          </cell>
          <cell r="K1578">
            <v>0</v>
          </cell>
          <cell r="L1578">
            <v>0</v>
          </cell>
          <cell r="M1578">
            <v>0</v>
          </cell>
        </row>
        <row r="1579">
          <cell r="A1579" t="str">
            <v>00</v>
          </cell>
          <cell r="B1579" t="str">
            <v>0</v>
          </cell>
          <cell r="C1579" t="str">
            <v>0</v>
          </cell>
          <cell r="D1579" t="str">
            <v>1</v>
          </cell>
          <cell r="F1579">
            <v>0</v>
          </cell>
          <cell r="G1579">
            <v>0</v>
          </cell>
          <cell r="H1579">
            <v>0</v>
          </cell>
          <cell r="I1579">
            <v>0</v>
          </cell>
          <cell r="J1579" t="str">
            <v>-</v>
          </cell>
          <cell r="K1579">
            <v>0</v>
          </cell>
          <cell r="L1579">
            <v>0</v>
          </cell>
          <cell r="M1579">
            <v>0</v>
          </cell>
        </row>
        <row r="1580">
          <cell r="A1580" t="str">
            <v>00</v>
          </cell>
          <cell r="B1580" t="str">
            <v>0</v>
          </cell>
          <cell r="C1580" t="str">
            <v>0</v>
          </cell>
          <cell r="D1580" t="str">
            <v>1</v>
          </cell>
          <cell r="F1580">
            <v>0</v>
          </cell>
          <cell r="G1580">
            <v>0</v>
          </cell>
          <cell r="H1580">
            <v>0</v>
          </cell>
          <cell r="I1580">
            <v>0</v>
          </cell>
          <cell r="J1580" t="str">
            <v>-</v>
          </cell>
          <cell r="K1580">
            <v>0</v>
          </cell>
          <cell r="L1580">
            <v>0</v>
          </cell>
          <cell r="M1580">
            <v>0</v>
          </cell>
        </row>
        <row r="1581">
          <cell r="A1581" t="str">
            <v>00</v>
          </cell>
          <cell r="B1581" t="str">
            <v>0</v>
          </cell>
          <cell r="C1581" t="str">
            <v>0</v>
          </cell>
          <cell r="D1581" t="str">
            <v>1</v>
          </cell>
          <cell r="F1581">
            <v>0</v>
          </cell>
          <cell r="G1581">
            <v>0</v>
          </cell>
          <cell r="H1581">
            <v>0</v>
          </cell>
          <cell r="I1581">
            <v>0</v>
          </cell>
          <cell r="J1581" t="str">
            <v>-</v>
          </cell>
          <cell r="K1581">
            <v>0</v>
          </cell>
          <cell r="L1581">
            <v>0</v>
          </cell>
          <cell r="M1581">
            <v>0</v>
          </cell>
        </row>
        <row r="1582">
          <cell r="A1582" t="str">
            <v>00</v>
          </cell>
          <cell r="B1582" t="str">
            <v>0</v>
          </cell>
          <cell r="C1582" t="str">
            <v>0</v>
          </cell>
          <cell r="D1582" t="str">
            <v>1</v>
          </cell>
          <cell r="F1582">
            <v>0</v>
          </cell>
          <cell r="G1582">
            <v>0</v>
          </cell>
          <cell r="H1582">
            <v>0</v>
          </cell>
          <cell r="I1582">
            <v>0</v>
          </cell>
          <cell r="J1582" t="str">
            <v>-</v>
          </cell>
          <cell r="K1582">
            <v>0</v>
          </cell>
          <cell r="L1582">
            <v>0</v>
          </cell>
          <cell r="M1582">
            <v>0</v>
          </cell>
        </row>
        <row r="1583">
          <cell r="A1583" t="str">
            <v>00</v>
          </cell>
          <cell r="B1583" t="str">
            <v>0</v>
          </cell>
          <cell r="C1583" t="str">
            <v>0</v>
          </cell>
          <cell r="D1583" t="str">
            <v>1</v>
          </cell>
          <cell r="F1583">
            <v>0</v>
          </cell>
          <cell r="G1583">
            <v>0</v>
          </cell>
          <cell r="H1583">
            <v>0</v>
          </cell>
          <cell r="I1583">
            <v>0</v>
          </cell>
          <cell r="J1583" t="str">
            <v>-</v>
          </cell>
          <cell r="K1583">
            <v>0</v>
          </cell>
          <cell r="L1583">
            <v>0</v>
          </cell>
          <cell r="M1583">
            <v>0</v>
          </cell>
        </row>
        <row r="1584">
          <cell r="A1584" t="str">
            <v>00</v>
          </cell>
          <cell r="B1584" t="str">
            <v>0</v>
          </cell>
          <cell r="C1584" t="str">
            <v>0</v>
          </cell>
          <cell r="D1584" t="str">
            <v>1</v>
          </cell>
          <cell r="F1584">
            <v>0</v>
          </cell>
          <cell r="G1584">
            <v>0</v>
          </cell>
          <cell r="H1584">
            <v>0</v>
          </cell>
          <cell r="I1584">
            <v>0</v>
          </cell>
          <cell r="J1584" t="str">
            <v>-</v>
          </cell>
          <cell r="K1584">
            <v>0</v>
          </cell>
          <cell r="L1584">
            <v>0</v>
          </cell>
          <cell r="M1584">
            <v>0</v>
          </cell>
        </row>
        <row r="1585">
          <cell r="A1585" t="str">
            <v>00</v>
          </cell>
          <cell r="B1585" t="str">
            <v>0</v>
          </cell>
          <cell r="C1585" t="str">
            <v>0</v>
          </cell>
          <cell r="D1585" t="str">
            <v>1</v>
          </cell>
          <cell r="F1585">
            <v>0</v>
          </cell>
          <cell r="G1585">
            <v>0</v>
          </cell>
          <cell r="H1585">
            <v>0</v>
          </cell>
          <cell r="I1585">
            <v>0</v>
          </cell>
          <cell r="J1585" t="str">
            <v>-</v>
          </cell>
          <cell r="K1585">
            <v>0</v>
          </cell>
          <cell r="L1585">
            <v>0</v>
          </cell>
          <cell r="M1585">
            <v>0</v>
          </cell>
        </row>
        <row r="1586">
          <cell r="A1586" t="str">
            <v>00</v>
          </cell>
          <cell r="B1586" t="str">
            <v>0</v>
          </cell>
          <cell r="C1586" t="str">
            <v>0</v>
          </cell>
          <cell r="D1586" t="str">
            <v>1</v>
          </cell>
          <cell r="F1586">
            <v>0</v>
          </cell>
          <cell r="G1586">
            <v>0</v>
          </cell>
          <cell r="H1586">
            <v>0</v>
          </cell>
          <cell r="I1586">
            <v>0</v>
          </cell>
          <cell r="J1586" t="str">
            <v>-</v>
          </cell>
          <cell r="K1586">
            <v>0</v>
          </cell>
          <cell r="L1586">
            <v>0</v>
          </cell>
          <cell r="M1586">
            <v>0</v>
          </cell>
        </row>
        <row r="1587">
          <cell r="A1587" t="str">
            <v>00</v>
          </cell>
          <cell r="B1587" t="str">
            <v>0</v>
          </cell>
          <cell r="C1587" t="str">
            <v>0</v>
          </cell>
          <cell r="D1587" t="str">
            <v>1</v>
          </cell>
          <cell r="F1587">
            <v>0</v>
          </cell>
          <cell r="G1587">
            <v>0</v>
          </cell>
          <cell r="H1587">
            <v>0</v>
          </cell>
          <cell r="I1587">
            <v>0</v>
          </cell>
          <cell r="J1587" t="str">
            <v>-</v>
          </cell>
          <cell r="K1587">
            <v>0</v>
          </cell>
          <cell r="L1587">
            <v>0</v>
          </cell>
          <cell r="M1587">
            <v>0</v>
          </cell>
        </row>
        <row r="1588">
          <cell r="A1588" t="str">
            <v>00</v>
          </cell>
          <cell r="B1588" t="str">
            <v>0</v>
          </cell>
          <cell r="C1588" t="str">
            <v>0</v>
          </cell>
          <cell r="D1588" t="str">
            <v>1</v>
          </cell>
          <cell r="F1588">
            <v>0</v>
          </cell>
          <cell r="G1588">
            <v>0</v>
          </cell>
          <cell r="H1588">
            <v>0</v>
          </cell>
          <cell r="I1588">
            <v>0</v>
          </cell>
          <cell r="J1588" t="str">
            <v>-</v>
          </cell>
          <cell r="K1588">
            <v>0</v>
          </cell>
          <cell r="L1588">
            <v>0</v>
          </cell>
          <cell r="M1588">
            <v>0</v>
          </cell>
        </row>
        <row r="1589">
          <cell r="A1589" t="str">
            <v>00</v>
          </cell>
          <cell r="B1589" t="str">
            <v>0</v>
          </cell>
          <cell r="C1589" t="str">
            <v>0</v>
          </cell>
          <cell r="D1589" t="str">
            <v>1</v>
          </cell>
          <cell r="F1589">
            <v>0</v>
          </cell>
          <cell r="G1589">
            <v>0</v>
          </cell>
          <cell r="H1589">
            <v>0</v>
          </cell>
          <cell r="I1589">
            <v>0</v>
          </cell>
          <cell r="J1589" t="str">
            <v>-</v>
          </cell>
          <cell r="K1589">
            <v>0</v>
          </cell>
          <cell r="L1589">
            <v>0</v>
          </cell>
          <cell r="M1589">
            <v>0</v>
          </cell>
        </row>
        <row r="1590">
          <cell r="A1590" t="str">
            <v>00</v>
          </cell>
          <cell r="B1590" t="str">
            <v>0</v>
          </cell>
          <cell r="C1590" t="str">
            <v>0</v>
          </cell>
          <cell r="D1590" t="str">
            <v>1</v>
          </cell>
          <cell r="F1590">
            <v>0</v>
          </cell>
          <cell r="G1590">
            <v>0</v>
          </cell>
          <cell r="H1590">
            <v>0</v>
          </cell>
          <cell r="I1590">
            <v>0</v>
          </cell>
          <cell r="J1590" t="str">
            <v>-</v>
          </cell>
          <cell r="K1590">
            <v>0</v>
          </cell>
          <cell r="L1590">
            <v>0</v>
          </cell>
          <cell r="M1590">
            <v>0</v>
          </cell>
        </row>
        <row r="1591">
          <cell r="A1591" t="str">
            <v>00</v>
          </cell>
          <cell r="B1591" t="str">
            <v>0</v>
          </cell>
          <cell r="C1591" t="str">
            <v>0</v>
          </cell>
          <cell r="D1591" t="str">
            <v>1</v>
          </cell>
          <cell r="F1591">
            <v>0</v>
          </cell>
          <cell r="G1591">
            <v>0</v>
          </cell>
          <cell r="H1591">
            <v>0</v>
          </cell>
          <cell r="I1591">
            <v>0</v>
          </cell>
          <cell r="J1591" t="str">
            <v>-</v>
          </cell>
          <cell r="K1591">
            <v>0</v>
          </cell>
          <cell r="L1591">
            <v>0</v>
          </cell>
          <cell r="M1591">
            <v>0</v>
          </cell>
        </row>
        <row r="1592">
          <cell r="A1592" t="str">
            <v>00</v>
          </cell>
          <cell r="B1592" t="str">
            <v>0</v>
          </cell>
          <cell r="C1592" t="str">
            <v>0</v>
          </cell>
          <cell r="D1592" t="str">
            <v>1</v>
          </cell>
          <cell r="F1592">
            <v>0</v>
          </cell>
          <cell r="G1592">
            <v>0</v>
          </cell>
          <cell r="H1592">
            <v>0</v>
          </cell>
          <cell r="I1592">
            <v>0</v>
          </cell>
          <cell r="J1592" t="str">
            <v>-</v>
          </cell>
          <cell r="K1592">
            <v>0</v>
          </cell>
          <cell r="L1592">
            <v>0</v>
          </cell>
          <cell r="M1592">
            <v>0</v>
          </cell>
        </row>
        <row r="1593">
          <cell r="A1593" t="str">
            <v>00</v>
          </cell>
          <cell r="B1593" t="str">
            <v>0</v>
          </cell>
          <cell r="C1593" t="str">
            <v>0</v>
          </cell>
          <cell r="D1593" t="str">
            <v>1</v>
          </cell>
          <cell r="F1593">
            <v>0</v>
          </cell>
          <cell r="G1593">
            <v>0</v>
          </cell>
          <cell r="H1593">
            <v>0</v>
          </cell>
          <cell r="I1593">
            <v>0</v>
          </cell>
          <cell r="J1593" t="str">
            <v>-</v>
          </cell>
          <cell r="K1593">
            <v>0</v>
          </cell>
          <cell r="L1593">
            <v>0</v>
          </cell>
          <cell r="M1593">
            <v>0</v>
          </cell>
        </row>
        <row r="1594">
          <cell r="A1594" t="str">
            <v>00</v>
          </cell>
          <cell r="B1594" t="str">
            <v>0</v>
          </cell>
          <cell r="C1594" t="str">
            <v>0</v>
          </cell>
          <cell r="D1594" t="str">
            <v>1</v>
          </cell>
          <cell r="F1594">
            <v>0</v>
          </cell>
          <cell r="G1594">
            <v>0</v>
          </cell>
          <cell r="H1594">
            <v>0</v>
          </cell>
          <cell r="I1594">
            <v>0</v>
          </cell>
          <cell r="J1594" t="str">
            <v>-</v>
          </cell>
          <cell r="K1594">
            <v>0</v>
          </cell>
          <cell r="L1594">
            <v>0</v>
          </cell>
          <cell r="M1594">
            <v>0</v>
          </cell>
        </row>
        <row r="1595">
          <cell r="A1595" t="str">
            <v>00</v>
          </cell>
          <cell r="B1595" t="str">
            <v>0</v>
          </cell>
          <cell r="C1595" t="str">
            <v>0</v>
          </cell>
          <cell r="D1595" t="str">
            <v>1</v>
          </cell>
          <cell r="F1595">
            <v>0</v>
          </cell>
          <cell r="G1595">
            <v>0</v>
          </cell>
          <cell r="H1595">
            <v>0</v>
          </cell>
          <cell r="I1595">
            <v>0</v>
          </cell>
          <cell r="J1595" t="str">
            <v>-</v>
          </cell>
          <cell r="K1595">
            <v>0</v>
          </cell>
          <cell r="L1595">
            <v>0</v>
          </cell>
          <cell r="M1595">
            <v>0</v>
          </cell>
        </row>
        <row r="1596">
          <cell r="A1596" t="str">
            <v>00</v>
          </cell>
          <cell r="B1596" t="str">
            <v>0</v>
          </cell>
          <cell r="C1596" t="str">
            <v>0</v>
          </cell>
          <cell r="D1596" t="str">
            <v>1</v>
          </cell>
          <cell r="F1596">
            <v>0</v>
          </cell>
          <cell r="G1596">
            <v>0</v>
          </cell>
          <cell r="H1596">
            <v>0</v>
          </cell>
          <cell r="I1596">
            <v>0</v>
          </cell>
          <cell r="J1596" t="str">
            <v>-</v>
          </cell>
          <cell r="K1596">
            <v>0</v>
          </cell>
          <cell r="L1596">
            <v>0</v>
          </cell>
          <cell r="M1596">
            <v>0</v>
          </cell>
        </row>
        <row r="1597">
          <cell r="A1597" t="str">
            <v>00</v>
          </cell>
          <cell r="B1597" t="str">
            <v>0</v>
          </cell>
          <cell r="C1597" t="str">
            <v>0</v>
          </cell>
          <cell r="D1597" t="str">
            <v>1</v>
          </cell>
          <cell r="F1597">
            <v>0</v>
          </cell>
          <cell r="G1597">
            <v>0</v>
          </cell>
          <cell r="H1597">
            <v>0</v>
          </cell>
          <cell r="I1597">
            <v>0</v>
          </cell>
          <cell r="J1597" t="str">
            <v>-</v>
          </cell>
          <cell r="K1597">
            <v>0</v>
          </cell>
          <cell r="L1597">
            <v>0</v>
          </cell>
          <cell r="M1597">
            <v>0</v>
          </cell>
        </row>
        <row r="1598">
          <cell r="A1598" t="str">
            <v>00</v>
          </cell>
          <cell r="B1598" t="str">
            <v>0</v>
          </cell>
          <cell r="C1598" t="str">
            <v>0</v>
          </cell>
          <cell r="D1598" t="str">
            <v>1</v>
          </cell>
          <cell r="F1598">
            <v>0</v>
          </cell>
          <cell r="G1598">
            <v>0</v>
          </cell>
          <cell r="H1598">
            <v>0</v>
          </cell>
          <cell r="I1598">
            <v>0</v>
          </cell>
          <cell r="J1598" t="str">
            <v>-</v>
          </cell>
          <cell r="K1598">
            <v>0</v>
          </cell>
          <cell r="L1598">
            <v>0</v>
          </cell>
          <cell r="M1598">
            <v>0</v>
          </cell>
        </row>
        <row r="1599">
          <cell r="A1599" t="str">
            <v>00</v>
          </cell>
          <cell r="B1599" t="str">
            <v>0</v>
          </cell>
          <cell r="C1599" t="str">
            <v>0</v>
          </cell>
          <cell r="D1599" t="str">
            <v>1</v>
          </cell>
          <cell r="F1599">
            <v>0</v>
          </cell>
          <cell r="G1599">
            <v>0</v>
          </cell>
          <cell r="H1599">
            <v>0</v>
          </cell>
          <cell r="I1599">
            <v>0</v>
          </cell>
          <cell r="J1599" t="str">
            <v>-</v>
          </cell>
          <cell r="K1599">
            <v>0</v>
          </cell>
          <cell r="L1599">
            <v>0</v>
          </cell>
          <cell r="M1599">
            <v>0</v>
          </cell>
        </row>
        <row r="1600">
          <cell r="A1600" t="str">
            <v>00</v>
          </cell>
          <cell r="B1600" t="str">
            <v>0</v>
          </cell>
          <cell r="C1600" t="str">
            <v>0</v>
          </cell>
          <cell r="D1600" t="str">
            <v>1</v>
          </cell>
          <cell r="F1600">
            <v>0</v>
          </cell>
          <cell r="G1600">
            <v>0</v>
          </cell>
          <cell r="H1600">
            <v>0</v>
          </cell>
          <cell r="I1600">
            <v>0</v>
          </cell>
          <cell r="J1600" t="str">
            <v>-</v>
          </cell>
          <cell r="K1600">
            <v>0</v>
          </cell>
          <cell r="L1600">
            <v>0</v>
          </cell>
          <cell r="M1600">
            <v>0</v>
          </cell>
        </row>
        <row r="1601">
          <cell r="A1601" t="str">
            <v>00</v>
          </cell>
          <cell r="B1601" t="str">
            <v>0</v>
          </cell>
          <cell r="C1601" t="str">
            <v>0</v>
          </cell>
          <cell r="D1601" t="str">
            <v>1</v>
          </cell>
          <cell r="F1601">
            <v>0</v>
          </cell>
          <cell r="G1601">
            <v>0</v>
          </cell>
          <cell r="H1601">
            <v>0</v>
          </cell>
          <cell r="I1601">
            <v>0</v>
          </cell>
          <cell r="J1601" t="str">
            <v>-</v>
          </cell>
          <cell r="K1601">
            <v>0</v>
          </cell>
          <cell r="L1601">
            <v>0</v>
          </cell>
          <cell r="M1601">
            <v>0</v>
          </cell>
        </row>
        <row r="1602">
          <cell r="A1602" t="str">
            <v>00</v>
          </cell>
          <cell r="B1602" t="str">
            <v>0</v>
          </cell>
          <cell r="C1602" t="str">
            <v>0</v>
          </cell>
          <cell r="D1602" t="str">
            <v>1</v>
          </cell>
          <cell r="F1602">
            <v>0</v>
          </cell>
          <cell r="G1602">
            <v>0</v>
          </cell>
          <cell r="H1602">
            <v>0</v>
          </cell>
          <cell r="I1602">
            <v>0</v>
          </cell>
          <cell r="J1602" t="str">
            <v>-</v>
          </cell>
          <cell r="K1602">
            <v>0</v>
          </cell>
          <cell r="L1602">
            <v>0</v>
          </cell>
          <cell r="M1602">
            <v>0</v>
          </cell>
        </row>
        <row r="1603">
          <cell r="A1603" t="str">
            <v>00</v>
          </cell>
          <cell r="B1603" t="str">
            <v>0</v>
          </cell>
          <cell r="C1603" t="str">
            <v>0</v>
          </cell>
          <cell r="D1603" t="str">
            <v>1</v>
          </cell>
          <cell r="F1603">
            <v>0</v>
          </cell>
          <cell r="G1603">
            <v>0</v>
          </cell>
          <cell r="H1603">
            <v>0</v>
          </cell>
          <cell r="I1603">
            <v>0</v>
          </cell>
          <cell r="J1603" t="str">
            <v>-</v>
          </cell>
          <cell r="K1603">
            <v>0</v>
          </cell>
          <cell r="L1603">
            <v>0</v>
          </cell>
          <cell r="M1603">
            <v>0</v>
          </cell>
        </row>
        <row r="1604">
          <cell r="A1604" t="str">
            <v>00</v>
          </cell>
          <cell r="B1604" t="str">
            <v>0</v>
          </cell>
          <cell r="C1604" t="str">
            <v>0</v>
          </cell>
          <cell r="D1604" t="str">
            <v>1</v>
          </cell>
          <cell r="F1604">
            <v>0</v>
          </cell>
          <cell r="G1604">
            <v>0</v>
          </cell>
          <cell r="H1604">
            <v>0</v>
          </cell>
          <cell r="I1604">
            <v>0</v>
          </cell>
          <cell r="J1604" t="str">
            <v>-</v>
          </cell>
          <cell r="K1604">
            <v>0</v>
          </cell>
          <cell r="L1604">
            <v>0</v>
          </cell>
          <cell r="M1604">
            <v>0</v>
          </cell>
        </row>
        <row r="1605">
          <cell r="A1605" t="str">
            <v>00</v>
          </cell>
          <cell r="B1605" t="str">
            <v>0</v>
          </cell>
          <cell r="C1605" t="str">
            <v>0</v>
          </cell>
          <cell r="D1605" t="str">
            <v>1</v>
          </cell>
          <cell r="F1605">
            <v>0</v>
          </cell>
          <cell r="G1605">
            <v>0</v>
          </cell>
          <cell r="H1605">
            <v>0</v>
          </cell>
          <cell r="I1605">
            <v>0</v>
          </cell>
          <cell r="J1605" t="str">
            <v>-</v>
          </cell>
          <cell r="K1605">
            <v>0</v>
          </cell>
          <cell r="L1605">
            <v>0</v>
          </cell>
          <cell r="M1605">
            <v>0</v>
          </cell>
        </row>
        <row r="1606">
          <cell r="A1606" t="str">
            <v>00</v>
          </cell>
          <cell r="B1606" t="str">
            <v>0</v>
          </cell>
          <cell r="C1606" t="str">
            <v>0</v>
          </cell>
          <cell r="D1606" t="str">
            <v>1</v>
          </cell>
          <cell r="F1606">
            <v>0</v>
          </cell>
          <cell r="G1606">
            <v>0</v>
          </cell>
          <cell r="H1606">
            <v>0</v>
          </cell>
          <cell r="I1606">
            <v>0</v>
          </cell>
          <cell r="J1606" t="str">
            <v>-</v>
          </cell>
          <cell r="K1606">
            <v>0</v>
          </cell>
          <cell r="L1606">
            <v>0</v>
          </cell>
          <cell r="M1606">
            <v>0</v>
          </cell>
        </row>
        <row r="1607">
          <cell r="A1607" t="str">
            <v>00</v>
          </cell>
          <cell r="B1607" t="str">
            <v>0</v>
          </cell>
          <cell r="C1607" t="str">
            <v>0</v>
          </cell>
          <cell r="D1607" t="str">
            <v>1</v>
          </cell>
          <cell r="F1607">
            <v>0</v>
          </cell>
          <cell r="G1607">
            <v>0</v>
          </cell>
          <cell r="H1607">
            <v>0</v>
          </cell>
          <cell r="I1607">
            <v>0</v>
          </cell>
          <cell r="J1607" t="str">
            <v>-</v>
          </cell>
          <cell r="K1607">
            <v>0</v>
          </cell>
          <cell r="L1607">
            <v>0</v>
          </cell>
          <cell r="M1607">
            <v>0</v>
          </cell>
        </row>
        <row r="1608">
          <cell r="A1608" t="str">
            <v>00</v>
          </cell>
          <cell r="B1608" t="str">
            <v>0</v>
          </cell>
          <cell r="C1608" t="str">
            <v>0</v>
          </cell>
          <cell r="D1608" t="str">
            <v>1</v>
          </cell>
          <cell r="F1608">
            <v>0</v>
          </cell>
          <cell r="G1608">
            <v>0</v>
          </cell>
          <cell r="H1608">
            <v>0</v>
          </cell>
          <cell r="I1608">
            <v>0</v>
          </cell>
          <cell r="J1608" t="str">
            <v>-</v>
          </cell>
          <cell r="K1608">
            <v>0</v>
          </cell>
          <cell r="L1608">
            <v>0</v>
          </cell>
          <cell r="M1608">
            <v>0</v>
          </cell>
        </row>
        <row r="1609">
          <cell r="A1609" t="str">
            <v>00</v>
          </cell>
          <cell r="B1609" t="str">
            <v>0</v>
          </cell>
          <cell r="C1609" t="str">
            <v>0</v>
          </cell>
          <cell r="D1609" t="str">
            <v>1</v>
          </cell>
          <cell r="F1609">
            <v>0</v>
          </cell>
          <cell r="G1609">
            <v>0</v>
          </cell>
          <cell r="H1609">
            <v>0</v>
          </cell>
          <cell r="I1609">
            <v>0</v>
          </cell>
          <cell r="J1609" t="str">
            <v>-</v>
          </cell>
          <cell r="K1609">
            <v>0</v>
          </cell>
          <cell r="L1609">
            <v>0</v>
          </cell>
          <cell r="M1609">
            <v>0</v>
          </cell>
        </row>
        <row r="1610">
          <cell r="A1610" t="str">
            <v>00</v>
          </cell>
          <cell r="B1610" t="str">
            <v>0</v>
          </cell>
          <cell r="C1610" t="str">
            <v>0</v>
          </cell>
          <cell r="D1610" t="str">
            <v>1</v>
          </cell>
          <cell r="F1610">
            <v>0</v>
          </cell>
          <cell r="G1610">
            <v>0</v>
          </cell>
          <cell r="H1610">
            <v>0</v>
          </cell>
          <cell r="I1610">
            <v>0</v>
          </cell>
          <cell r="J1610" t="str">
            <v>-</v>
          </cell>
          <cell r="K1610">
            <v>0</v>
          </cell>
          <cell r="L1610">
            <v>0</v>
          </cell>
          <cell r="M1610">
            <v>0</v>
          </cell>
        </row>
        <row r="1611">
          <cell r="A1611" t="str">
            <v>00</v>
          </cell>
          <cell r="B1611" t="str">
            <v>0</v>
          </cell>
          <cell r="C1611" t="str">
            <v>0</v>
          </cell>
          <cell r="D1611" t="str">
            <v>1</v>
          </cell>
          <cell r="F1611">
            <v>0</v>
          </cell>
          <cell r="G1611">
            <v>0</v>
          </cell>
          <cell r="H1611">
            <v>0</v>
          </cell>
          <cell r="I1611">
            <v>0</v>
          </cell>
          <cell r="J1611" t="str">
            <v>-</v>
          </cell>
          <cell r="K1611">
            <v>0</v>
          </cell>
          <cell r="L1611">
            <v>0</v>
          </cell>
          <cell r="M1611">
            <v>0</v>
          </cell>
        </row>
        <row r="1612">
          <cell r="A1612" t="str">
            <v>00</v>
          </cell>
          <cell r="B1612" t="str">
            <v>0</v>
          </cell>
          <cell r="C1612" t="str">
            <v>0</v>
          </cell>
          <cell r="D1612" t="str">
            <v>1</v>
          </cell>
          <cell r="F1612">
            <v>0</v>
          </cell>
          <cell r="G1612">
            <v>0</v>
          </cell>
          <cell r="H1612">
            <v>0</v>
          </cell>
          <cell r="I1612">
            <v>0</v>
          </cell>
          <cell r="J1612" t="str">
            <v>-</v>
          </cell>
          <cell r="K1612">
            <v>0</v>
          </cell>
          <cell r="L1612">
            <v>0</v>
          </cell>
          <cell r="M1612">
            <v>0</v>
          </cell>
        </row>
        <row r="1613">
          <cell r="A1613" t="str">
            <v>00</v>
          </cell>
          <cell r="B1613" t="str">
            <v>0</v>
          </cell>
          <cell r="C1613" t="str">
            <v>0</v>
          </cell>
          <cell r="D1613" t="str">
            <v>1</v>
          </cell>
          <cell r="F1613">
            <v>0</v>
          </cell>
          <cell r="G1613">
            <v>0</v>
          </cell>
          <cell r="H1613">
            <v>0</v>
          </cell>
          <cell r="I1613">
            <v>0</v>
          </cell>
          <cell r="J1613" t="str">
            <v>-</v>
          </cell>
          <cell r="K1613">
            <v>0</v>
          </cell>
          <cell r="L1613">
            <v>0</v>
          </cell>
          <cell r="M1613">
            <v>0</v>
          </cell>
        </row>
        <row r="1614">
          <cell r="A1614" t="str">
            <v>00</v>
          </cell>
          <cell r="B1614" t="str">
            <v>0</v>
          </cell>
          <cell r="C1614" t="str">
            <v>0</v>
          </cell>
          <cell r="D1614" t="str">
            <v>1</v>
          </cell>
          <cell r="F1614">
            <v>0</v>
          </cell>
          <cell r="G1614">
            <v>0</v>
          </cell>
          <cell r="H1614">
            <v>0</v>
          </cell>
          <cell r="I1614">
            <v>0</v>
          </cell>
          <cell r="J1614" t="str">
            <v>-</v>
          </cell>
          <cell r="K1614">
            <v>0</v>
          </cell>
          <cell r="L1614">
            <v>0</v>
          </cell>
          <cell r="M1614">
            <v>0</v>
          </cell>
        </row>
        <row r="1615">
          <cell r="A1615" t="str">
            <v>00</v>
          </cell>
          <cell r="B1615" t="str">
            <v>0</v>
          </cell>
          <cell r="C1615" t="str">
            <v>0</v>
          </cell>
          <cell r="D1615" t="str">
            <v>1</v>
          </cell>
          <cell r="F1615">
            <v>0</v>
          </cell>
          <cell r="G1615">
            <v>0</v>
          </cell>
          <cell r="H1615">
            <v>0</v>
          </cell>
          <cell r="I1615">
            <v>0</v>
          </cell>
          <cell r="J1615" t="str">
            <v>-</v>
          </cell>
          <cell r="K1615">
            <v>0</v>
          </cell>
          <cell r="L1615">
            <v>0</v>
          </cell>
          <cell r="M1615">
            <v>0</v>
          </cell>
        </row>
        <row r="1616">
          <cell r="A1616" t="str">
            <v>00</v>
          </cell>
          <cell r="B1616" t="str">
            <v>0</v>
          </cell>
          <cell r="C1616" t="str">
            <v>0</v>
          </cell>
          <cell r="D1616" t="str">
            <v>1</v>
          </cell>
          <cell r="F1616">
            <v>0</v>
          </cell>
          <cell r="G1616">
            <v>0</v>
          </cell>
          <cell r="H1616">
            <v>0</v>
          </cell>
          <cell r="I1616">
            <v>0</v>
          </cell>
          <cell r="J1616" t="str">
            <v>-</v>
          </cell>
          <cell r="K1616">
            <v>0</v>
          </cell>
          <cell r="L1616">
            <v>0</v>
          </cell>
          <cell r="M1616">
            <v>0</v>
          </cell>
        </row>
        <row r="1617">
          <cell r="A1617" t="str">
            <v>00</v>
          </cell>
          <cell r="B1617" t="str">
            <v>0</v>
          </cell>
          <cell r="C1617" t="str">
            <v>0</v>
          </cell>
          <cell r="D1617" t="str">
            <v>1</v>
          </cell>
          <cell r="F1617">
            <v>0</v>
          </cell>
          <cell r="G1617">
            <v>0</v>
          </cell>
          <cell r="H1617">
            <v>0</v>
          </cell>
          <cell r="I1617">
            <v>0</v>
          </cell>
          <cell r="J1617" t="str">
            <v>-</v>
          </cell>
          <cell r="K1617">
            <v>0</v>
          </cell>
          <cell r="L1617">
            <v>0</v>
          </cell>
          <cell r="M1617">
            <v>0</v>
          </cell>
        </row>
        <row r="1618">
          <cell r="A1618" t="str">
            <v>00</v>
          </cell>
          <cell r="B1618" t="str">
            <v>0</v>
          </cell>
          <cell r="C1618" t="str">
            <v>0</v>
          </cell>
          <cell r="D1618" t="str">
            <v>1</v>
          </cell>
          <cell r="F1618">
            <v>0</v>
          </cell>
          <cell r="G1618">
            <v>0</v>
          </cell>
          <cell r="H1618">
            <v>0</v>
          </cell>
          <cell r="I1618">
            <v>0</v>
          </cell>
          <cell r="J1618" t="str">
            <v>-</v>
          </cell>
          <cell r="K1618">
            <v>0</v>
          </cell>
          <cell r="L1618">
            <v>0</v>
          </cell>
          <cell r="M1618">
            <v>0</v>
          </cell>
        </row>
        <row r="1619">
          <cell r="A1619" t="str">
            <v>00</v>
          </cell>
          <cell r="B1619" t="str">
            <v>0</v>
          </cell>
          <cell r="C1619" t="str">
            <v>0</v>
          </cell>
          <cell r="D1619" t="str">
            <v>1</v>
          </cell>
          <cell r="F1619">
            <v>0</v>
          </cell>
          <cell r="G1619">
            <v>0</v>
          </cell>
          <cell r="H1619">
            <v>0</v>
          </cell>
          <cell r="I1619">
            <v>0</v>
          </cell>
          <cell r="J1619" t="str">
            <v>-</v>
          </cell>
          <cell r="K1619">
            <v>0</v>
          </cell>
          <cell r="L1619">
            <v>0</v>
          </cell>
          <cell r="M1619">
            <v>0</v>
          </cell>
        </row>
        <row r="1620">
          <cell r="A1620" t="str">
            <v>00</v>
          </cell>
          <cell r="B1620" t="str">
            <v>0</v>
          </cell>
          <cell r="C1620" t="str">
            <v>0</v>
          </cell>
          <cell r="D1620" t="str">
            <v>1</v>
          </cell>
          <cell r="F1620">
            <v>0</v>
          </cell>
          <cell r="G1620">
            <v>0</v>
          </cell>
          <cell r="H1620">
            <v>0</v>
          </cell>
          <cell r="I1620">
            <v>0</v>
          </cell>
          <cell r="J1620" t="str">
            <v>-</v>
          </cell>
          <cell r="K1620">
            <v>0</v>
          </cell>
          <cell r="L1620">
            <v>0</v>
          </cell>
          <cell r="M1620">
            <v>0</v>
          </cell>
        </row>
        <row r="1621">
          <cell r="A1621" t="str">
            <v>00</v>
          </cell>
          <cell r="B1621" t="str">
            <v>0</v>
          </cell>
          <cell r="C1621" t="str">
            <v>0</v>
          </cell>
          <cell r="D1621" t="str">
            <v>1</v>
          </cell>
          <cell r="F1621">
            <v>0</v>
          </cell>
          <cell r="G1621">
            <v>0</v>
          </cell>
          <cell r="H1621">
            <v>0</v>
          </cell>
          <cell r="I1621">
            <v>0</v>
          </cell>
          <cell r="J1621" t="str">
            <v>-</v>
          </cell>
          <cell r="K1621">
            <v>0</v>
          </cell>
          <cell r="L1621">
            <v>0</v>
          </cell>
          <cell r="M1621">
            <v>0</v>
          </cell>
        </row>
        <row r="1622">
          <cell r="A1622" t="str">
            <v>00</v>
          </cell>
          <cell r="B1622" t="str">
            <v>0</v>
          </cell>
          <cell r="C1622" t="str">
            <v>0</v>
          </cell>
          <cell r="D1622" t="str">
            <v>1</v>
          </cell>
          <cell r="F1622">
            <v>0</v>
          </cell>
          <cell r="G1622">
            <v>0</v>
          </cell>
          <cell r="H1622">
            <v>0</v>
          </cell>
          <cell r="I1622">
            <v>0</v>
          </cell>
          <cell r="J1622" t="str">
            <v>-</v>
          </cell>
          <cell r="K1622">
            <v>0</v>
          </cell>
          <cell r="L1622">
            <v>0</v>
          </cell>
          <cell r="M1622">
            <v>0</v>
          </cell>
        </row>
        <row r="1623">
          <cell r="A1623" t="str">
            <v>00</v>
          </cell>
          <cell r="B1623" t="str">
            <v>0</v>
          </cell>
          <cell r="C1623" t="str">
            <v>0</v>
          </cell>
          <cell r="D1623" t="str">
            <v>1</v>
          </cell>
          <cell r="F1623">
            <v>0</v>
          </cell>
          <cell r="G1623">
            <v>0</v>
          </cell>
          <cell r="H1623">
            <v>0</v>
          </cell>
          <cell r="I1623">
            <v>0</v>
          </cell>
          <cell r="J1623" t="str">
            <v>-</v>
          </cell>
          <cell r="K1623">
            <v>0</v>
          </cell>
          <cell r="L1623">
            <v>0</v>
          </cell>
          <cell r="M1623">
            <v>0</v>
          </cell>
        </row>
        <row r="1624">
          <cell r="A1624" t="str">
            <v>00</v>
          </cell>
          <cell r="B1624" t="str">
            <v>0</v>
          </cell>
          <cell r="C1624" t="str">
            <v>0</v>
          </cell>
          <cell r="D1624" t="str">
            <v>1</v>
          </cell>
          <cell r="F1624">
            <v>0</v>
          </cell>
          <cell r="G1624">
            <v>0</v>
          </cell>
          <cell r="H1624">
            <v>0</v>
          </cell>
          <cell r="I1624">
            <v>0</v>
          </cell>
          <cell r="J1624" t="str">
            <v>-</v>
          </cell>
          <cell r="K1624">
            <v>0</v>
          </cell>
          <cell r="L1624">
            <v>0</v>
          </cell>
          <cell r="M1624">
            <v>0</v>
          </cell>
        </row>
        <row r="1625">
          <cell r="A1625" t="str">
            <v>00</v>
          </cell>
          <cell r="B1625" t="str">
            <v>0</v>
          </cell>
          <cell r="C1625" t="str">
            <v>0</v>
          </cell>
          <cell r="D1625" t="str">
            <v>1</v>
          </cell>
          <cell r="F1625">
            <v>0</v>
          </cell>
          <cell r="G1625">
            <v>0</v>
          </cell>
          <cell r="H1625">
            <v>0</v>
          </cell>
          <cell r="I1625">
            <v>0</v>
          </cell>
          <cell r="J1625" t="str">
            <v>-</v>
          </cell>
          <cell r="K1625">
            <v>0</v>
          </cell>
          <cell r="L1625">
            <v>0</v>
          </cell>
          <cell r="M1625">
            <v>0</v>
          </cell>
        </row>
        <row r="1626">
          <cell r="A1626" t="str">
            <v>00</v>
          </cell>
          <cell r="B1626" t="str">
            <v>0</v>
          </cell>
          <cell r="C1626" t="str">
            <v>0</v>
          </cell>
          <cell r="D1626" t="str">
            <v>1</v>
          </cell>
          <cell r="F1626">
            <v>0</v>
          </cell>
          <cell r="G1626">
            <v>0</v>
          </cell>
          <cell r="H1626">
            <v>0</v>
          </cell>
          <cell r="I1626">
            <v>0</v>
          </cell>
          <cell r="J1626" t="str">
            <v>-</v>
          </cell>
          <cell r="K1626">
            <v>0</v>
          </cell>
          <cell r="L1626">
            <v>0</v>
          </cell>
          <cell r="M1626">
            <v>0</v>
          </cell>
        </row>
        <row r="1627">
          <cell r="A1627" t="str">
            <v>00</v>
          </cell>
          <cell r="B1627" t="str">
            <v>0</v>
          </cell>
          <cell r="C1627" t="str">
            <v>0</v>
          </cell>
          <cell r="D1627" t="str">
            <v>1</v>
          </cell>
          <cell r="F1627">
            <v>0</v>
          </cell>
          <cell r="G1627">
            <v>0</v>
          </cell>
          <cell r="H1627">
            <v>0</v>
          </cell>
          <cell r="I1627">
            <v>0</v>
          </cell>
          <cell r="J1627" t="str">
            <v>-</v>
          </cell>
          <cell r="K1627">
            <v>0</v>
          </cell>
          <cell r="L1627">
            <v>0</v>
          </cell>
          <cell r="M1627">
            <v>0</v>
          </cell>
        </row>
        <row r="1628">
          <cell r="A1628" t="str">
            <v>00</v>
          </cell>
          <cell r="B1628" t="str">
            <v>0</v>
          </cell>
          <cell r="C1628" t="str">
            <v>0</v>
          </cell>
          <cell r="D1628" t="str">
            <v>1</v>
          </cell>
          <cell r="F1628">
            <v>0</v>
          </cell>
          <cell r="G1628">
            <v>0</v>
          </cell>
          <cell r="H1628">
            <v>0</v>
          </cell>
          <cell r="I1628">
            <v>0</v>
          </cell>
          <cell r="J1628" t="str">
            <v>-</v>
          </cell>
          <cell r="K1628">
            <v>0</v>
          </cell>
          <cell r="L1628">
            <v>0</v>
          </cell>
          <cell r="M1628">
            <v>0</v>
          </cell>
        </row>
        <row r="1629">
          <cell r="A1629" t="str">
            <v>00</v>
          </cell>
          <cell r="B1629" t="str">
            <v>0</v>
          </cell>
          <cell r="C1629" t="str">
            <v>0</v>
          </cell>
          <cell r="D1629" t="str">
            <v>1</v>
          </cell>
          <cell r="F1629">
            <v>0</v>
          </cell>
          <cell r="G1629">
            <v>0</v>
          </cell>
          <cell r="H1629">
            <v>0</v>
          </cell>
          <cell r="I1629">
            <v>0</v>
          </cell>
          <cell r="J1629" t="str">
            <v>-</v>
          </cell>
          <cell r="K1629">
            <v>0</v>
          </cell>
          <cell r="L1629">
            <v>0</v>
          </cell>
          <cell r="M1629">
            <v>0</v>
          </cell>
        </row>
        <row r="1630">
          <cell r="A1630" t="str">
            <v>00</v>
          </cell>
          <cell r="B1630" t="str">
            <v>0</v>
          </cell>
          <cell r="C1630" t="str">
            <v>0</v>
          </cell>
          <cell r="D1630" t="str">
            <v>1</v>
          </cell>
          <cell r="F1630">
            <v>0</v>
          </cell>
          <cell r="G1630">
            <v>0</v>
          </cell>
          <cell r="H1630">
            <v>0</v>
          </cell>
          <cell r="I1630">
            <v>0</v>
          </cell>
          <cell r="J1630" t="str">
            <v>-</v>
          </cell>
          <cell r="K1630">
            <v>0</v>
          </cell>
          <cell r="L1630">
            <v>0</v>
          </cell>
          <cell r="M1630">
            <v>0</v>
          </cell>
        </row>
        <row r="1631">
          <cell r="A1631" t="str">
            <v>00</v>
          </cell>
          <cell r="B1631" t="str">
            <v>0</v>
          </cell>
          <cell r="C1631" t="str">
            <v>0</v>
          </cell>
          <cell r="D1631" t="str">
            <v>1</v>
          </cell>
          <cell r="F1631">
            <v>0</v>
          </cell>
          <cell r="G1631">
            <v>0</v>
          </cell>
          <cell r="H1631">
            <v>0</v>
          </cell>
          <cell r="I1631">
            <v>0</v>
          </cell>
          <cell r="J1631" t="str">
            <v>-</v>
          </cell>
          <cell r="K1631">
            <v>0</v>
          </cell>
          <cell r="L1631">
            <v>0</v>
          </cell>
          <cell r="M1631">
            <v>0</v>
          </cell>
        </row>
        <row r="1632">
          <cell r="A1632" t="str">
            <v>00</v>
          </cell>
          <cell r="B1632" t="str">
            <v>0</v>
          </cell>
          <cell r="C1632" t="str">
            <v>0</v>
          </cell>
          <cell r="D1632" t="str">
            <v>1</v>
          </cell>
          <cell r="F1632">
            <v>0</v>
          </cell>
          <cell r="G1632">
            <v>0</v>
          </cell>
          <cell r="H1632">
            <v>0</v>
          </cell>
          <cell r="I1632">
            <v>0</v>
          </cell>
          <cell r="J1632" t="str">
            <v>-</v>
          </cell>
          <cell r="K1632">
            <v>0</v>
          </cell>
          <cell r="L1632">
            <v>0</v>
          </cell>
          <cell r="M1632">
            <v>0</v>
          </cell>
        </row>
        <row r="1633">
          <cell r="A1633" t="str">
            <v>00</v>
          </cell>
          <cell r="B1633" t="str">
            <v>0</v>
          </cell>
          <cell r="C1633" t="str">
            <v>0</v>
          </cell>
          <cell r="D1633" t="str">
            <v>1</v>
          </cell>
          <cell r="F1633">
            <v>0</v>
          </cell>
          <cell r="G1633">
            <v>0</v>
          </cell>
          <cell r="H1633">
            <v>0</v>
          </cell>
          <cell r="I1633">
            <v>0</v>
          </cell>
          <cell r="J1633" t="str">
            <v>-</v>
          </cell>
          <cell r="K1633">
            <v>0</v>
          </cell>
          <cell r="L1633">
            <v>0</v>
          </cell>
          <cell r="M1633">
            <v>0</v>
          </cell>
        </row>
        <row r="1634">
          <cell r="A1634" t="str">
            <v>00</v>
          </cell>
          <cell r="B1634" t="str">
            <v>0</v>
          </cell>
          <cell r="C1634" t="str">
            <v>0</v>
          </cell>
          <cell r="D1634" t="str">
            <v>1</v>
          </cell>
          <cell r="F1634">
            <v>0</v>
          </cell>
          <cell r="G1634">
            <v>0</v>
          </cell>
          <cell r="H1634">
            <v>0</v>
          </cell>
          <cell r="I1634">
            <v>0</v>
          </cell>
          <cell r="J1634" t="str">
            <v>-</v>
          </cell>
          <cell r="K1634">
            <v>0</v>
          </cell>
          <cell r="L1634">
            <v>0</v>
          </cell>
          <cell r="M1634">
            <v>0</v>
          </cell>
        </row>
        <row r="1635">
          <cell r="A1635" t="str">
            <v>00</v>
          </cell>
          <cell r="B1635" t="str">
            <v>0</v>
          </cell>
          <cell r="C1635" t="str">
            <v>0</v>
          </cell>
          <cell r="D1635" t="str">
            <v>1</v>
          </cell>
          <cell r="F1635">
            <v>0</v>
          </cell>
          <cell r="G1635">
            <v>0</v>
          </cell>
          <cell r="H1635">
            <v>0</v>
          </cell>
          <cell r="I1635">
            <v>0</v>
          </cell>
          <cell r="J1635" t="str">
            <v>-</v>
          </cell>
          <cell r="K1635">
            <v>0</v>
          </cell>
          <cell r="L1635">
            <v>0</v>
          </cell>
          <cell r="M1635">
            <v>0</v>
          </cell>
        </row>
        <row r="1636">
          <cell r="A1636" t="str">
            <v>00</v>
          </cell>
          <cell r="B1636" t="str">
            <v>0</v>
          </cell>
          <cell r="C1636" t="str">
            <v>0</v>
          </cell>
          <cell r="D1636" t="str">
            <v>1</v>
          </cell>
          <cell r="F1636">
            <v>0</v>
          </cell>
          <cell r="G1636">
            <v>0</v>
          </cell>
          <cell r="H1636">
            <v>0</v>
          </cell>
          <cell r="I1636">
            <v>0</v>
          </cell>
          <cell r="J1636" t="str">
            <v>-</v>
          </cell>
          <cell r="K1636">
            <v>0</v>
          </cell>
          <cell r="L1636">
            <v>0</v>
          </cell>
          <cell r="M1636">
            <v>0</v>
          </cell>
        </row>
        <row r="1637">
          <cell r="A1637" t="str">
            <v>00</v>
          </cell>
          <cell r="B1637" t="str">
            <v>0</v>
          </cell>
          <cell r="C1637" t="str">
            <v>0</v>
          </cell>
          <cell r="D1637" t="str">
            <v>1</v>
          </cell>
          <cell r="F1637">
            <v>0</v>
          </cell>
          <cell r="G1637">
            <v>0</v>
          </cell>
          <cell r="H1637">
            <v>0</v>
          </cell>
          <cell r="I1637">
            <v>0</v>
          </cell>
          <cell r="J1637" t="str">
            <v>-</v>
          </cell>
          <cell r="K1637">
            <v>0</v>
          </cell>
          <cell r="L1637">
            <v>0</v>
          </cell>
          <cell r="M1637">
            <v>0</v>
          </cell>
        </row>
        <row r="1638">
          <cell r="A1638" t="str">
            <v>00</v>
          </cell>
          <cell r="B1638" t="str">
            <v>0</v>
          </cell>
          <cell r="C1638" t="str">
            <v>0</v>
          </cell>
          <cell r="D1638" t="str">
            <v>1</v>
          </cell>
          <cell r="F1638">
            <v>0</v>
          </cell>
          <cell r="G1638">
            <v>0</v>
          </cell>
          <cell r="H1638">
            <v>0</v>
          </cell>
          <cell r="I1638">
            <v>0</v>
          </cell>
          <cell r="J1638" t="str">
            <v>-</v>
          </cell>
          <cell r="K1638">
            <v>0</v>
          </cell>
          <cell r="L1638">
            <v>0</v>
          </cell>
          <cell r="M1638">
            <v>0</v>
          </cell>
        </row>
        <row r="1639">
          <cell r="A1639" t="str">
            <v>00</v>
          </cell>
          <cell r="B1639" t="str">
            <v>0</v>
          </cell>
          <cell r="C1639" t="str">
            <v>0</v>
          </cell>
          <cell r="D1639" t="str">
            <v>1</v>
          </cell>
          <cell r="F1639">
            <v>0</v>
          </cell>
          <cell r="G1639">
            <v>0</v>
          </cell>
          <cell r="H1639">
            <v>0</v>
          </cell>
          <cell r="I1639">
            <v>0</v>
          </cell>
          <cell r="J1639" t="str">
            <v>-</v>
          </cell>
          <cell r="K1639">
            <v>0</v>
          </cell>
          <cell r="L1639">
            <v>0</v>
          </cell>
          <cell r="M1639">
            <v>0</v>
          </cell>
        </row>
        <row r="1640">
          <cell r="A1640" t="str">
            <v>00</v>
          </cell>
          <cell r="B1640" t="str">
            <v>0</v>
          </cell>
          <cell r="C1640" t="str">
            <v>0</v>
          </cell>
          <cell r="D1640" t="str">
            <v>1</v>
          </cell>
          <cell r="F1640">
            <v>0</v>
          </cell>
          <cell r="G1640">
            <v>0</v>
          </cell>
          <cell r="H1640">
            <v>0</v>
          </cell>
          <cell r="I1640">
            <v>0</v>
          </cell>
          <cell r="J1640" t="str">
            <v>-</v>
          </cell>
          <cell r="K1640">
            <v>0</v>
          </cell>
          <cell r="L1640">
            <v>0</v>
          </cell>
          <cell r="M1640">
            <v>0</v>
          </cell>
        </row>
        <row r="1641">
          <cell r="A1641" t="str">
            <v>00</v>
          </cell>
          <cell r="B1641" t="str">
            <v>0</v>
          </cell>
          <cell r="C1641" t="str">
            <v>0</v>
          </cell>
          <cell r="D1641" t="str">
            <v>1</v>
          </cell>
          <cell r="F1641">
            <v>0</v>
          </cell>
          <cell r="G1641">
            <v>0</v>
          </cell>
          <cell r="H1641">
            <v>0</v>
          </cell>
          <cell r="I1641">
            <v>0</v>
          </cell>
          <cell r="J1641" t="str">
            <v>-</v>
          </cell>
          <cell r="K1641">
            <v>0</v>
          </cell>
          <cell r="L1641">
            <v>0</v>
          </cell>
          <cell r="M1641">
            <v>0</v>
          </cell>
        </row>
        <row r="1642">
          <cell r="A1642" t="str">
            <v>00</v>
          </cell>
          <cell r="B1642" t="str">
            <v>0</v>
          </cell>
          <cell r="C1642" t="str">
            <v>0</v>
          </cell>
          <cell r="D1642" t="str">
            <v>1</v>
          </cell>
          <cell r="F1642">
            <v>0</v>
          </cell>
          <cell r="G1642">
            <v>0</v>
          </cell>
          <cell r="H1642">
            <v>0</v>
          </cell>
          <cell r="I1642">
            <v>0</v>
          </cell>
          <cell r="J1642" t="str">
            <v>-</v>
          </cell>
          <cell r="K1642">
            <v>0</v>
          </cell>
          <cell r="L1642">
            <v>0</v>
          </cell>
          <cell r="M1642">
            <v>0</v>
          </cell>
        </row>
        <row r="1643">
          <cell r="A1643" t="str">
            <v>00</v>
          </cell>
          <cell r="B1643" t="str">
            <v>0</v>
          </cell>
          <cell r="C1643" t="str">
            <v>0</v>
          </cell>
          <cell r="D1643" t="str">
            <v>1</v>
          </cell>
          <cell r="F1643">
            <v>0</v>
          </cell>
          <cell r="G1643">
            <v>0</v>
          </cell>
          <cell r="H1643">
            <v>0</v>
          </cell>
          <cell r="I1643">
            <v>0</v>
          </cell>
          <cell r="J1643" t="str">
            <v>-</v>
          </cell>
          <cell r="K1643">
            <v>0</v>
          </cell>
          <cell r="L1643">
            <v>0</v>
          </cell>
          <cell r="M1643">
            <v>0</v>
          </cell>
        </row>
        <row r="1644">
          <cell r="A1644" t="str">
            <v>00</v>
          </cell>
          <cell r="B1644" t="str">
            <v>0</v>
          </cell>
          <cell r="C1644" t="str">
            <v>0</v>
          </cell>
          <cell r="D1644" t="str">
            <v>1</v>
          </cell>
          <cell r="F1644">
            <v>0</v>
          </cell>
          <cell r="G1644">
            <v>0</v>
          </cell>
          <cell r="H1644">
            <v>0</v>
          </cell>
          <cell r="I1644">
            <v>0</v>
          </cell>
          <cell r="J1644" t="str">
            <v>-</v>
          </cell>
          <cell r="K1644">
            <v>0</v>
          </cell>
          <cell r="L1644">
            <v>0</v>
          </cell>
          <cell r="M1644">
            <v>0</v>
          </cell>
        </row>
        <row r="1645">
          <cell r="A1645" t="str">
            <v>00</v>
          </cell>
          <cell r="B1645" t="str">
            <v>0</v>
          </cell>
          <cell r="C1645" t="str">
            <v>0</v>
          </cell>
          <cell r="D1645" t="str">
            <v>1</v>
          </cell>
          <cell r="F1645">
            <v>0</v>
          </cell>
          <cell r="G1645">
            <v>0</v>
          </cell>
          <cell r="H1645">
            <v>0</v>
          </cell>
          <cell r="I1645">
            <v>0</v>
          </cell>
          <cell r="J1645" t="str">
            <v>-</v>
          </cell>
          <cell r="K1645">
            <v>0</v>
          </cell>
          <cell r="L1645">
            <v>0</v>
          </cell>
          <cell r="M1645">
            <v>0</v>
          </cell>
        </row>
        <row r="1646">
          <cell r="A1646" t="str">
            <v>00</v>
          </cell>
          <cell r="B1646" t="str">
            <v>0</v>
          </cell>
          <cell r="C1646" t="str">
            <v>0</v>
          </cell>
          <cell r="D1646" t="str">
            <v>1</v>
          </cell>
          <cell r="F1646">
            <v>0</v>
          </cell>
          <cell r="G1646">
            <v>0</v>
          </cell>
          <cell r="H1646">
            <v>0</v>
          </cell>
          <cell r="I1646">
            <v>0</v>
          </cell>
          <cell r="J1646" t="str">
            <v>-</v>
          </cell>
          <cell r="K1646">
            <v>0</v>
          </cell>
          <cell r="L1646">
            <v>0</v>
          </cell>
          <cell r="M1646">
            <v>0</v>
          </cell>
        </row>
        <row r="1647">
          <cell r="A1647" t="str">
            <v>00</v>
          </cell>
          <cell r="B1647" t="str">
            <v>0</v>
          </cell>
          <cell r="C1647" t="str">
            <v>0</v>
          </cell>
          <cell r="D1647" t="str">
            <v>1</v>
          </cell>
          <cell r="F1647">
            <v>0</v>
          </cell>
          <cell r="G1647">
            <v>0</v>
          </cell>
          <cell r="H1647">
            <v>0</v>
          </cell>
          <cell r="I1647">
            <v>0</v>
          </cell>
          <cell r="J1647" t="str">
            <v>-</v>
          </cell>
          <cell r="K1647">
            <v>0</v>
          </cell>
          <cell r="L1647">
            <v>0</v>
          </cell>
          <cell r="M1647">
            <v>0</v>
          </cell>
        </row>
        <row r="1648">
          <cell r="A1648" t="str">
            <v>00</v>
          </cell>
          <cell r="B1648" t="str">
            <v>0</v>
          </cell>
          <cell r="C1648" t="str">
            <v>0</v>
          </cell>
          <cell r="D1648" t="str">
            <v>1</v>
          </cell>
          <cell r="F1648">
            <v>0</v>
          </cell>
          <cell r="G1648">
            <v>0</v>
          </cell>
          <cell r="H1648">
            <v>0</v>
          </cell>
          <cell r="I1648">
            <v>0</v>
          </cell>
          <cell r="J1648" t="str">
            <v>-</v>
          </cell>
          <cell r="K1648">
            <v>0</v>
          </cell>
          <cell r="L1648">
            <v>0</v>
          </cell>
          <cell r="M1648">
            <v>0</v>
          </cell>
        </row>
        <row r="1649">
          <cell r="A1649" t="str">
            <v>00</v>
          </cell>
          <cell r="B1649" t="str">
            <v>0</v>
          </cell>
          <cell r="C1649" t="str">
            <v>0</v>
          </cell>
          <cell r="D1649" t="str">
            <v>1</v>
          </cell>
          <cell r="F1649">
            <v>0</v>
          </cell>
          <cell r="G1649">
            <v>0</v>
          </cell>
          <cell r="H1649">
            <v>0</v>
          </cell>
          <cell r="I1649">
            <v>0</v>
          </cell>
          <cell r="J1649" t="str">
            <v>-</v>
          </cell>
          <cell r="K1649">
            <v>0</v>
          </cell>
          <cell r="L1649">
            <v>0</v>
          </cell>
          <cell r="M1649">
            <v>0</v>
          </cell>
        </row>
        <row r="1650">
          <cell r="A1650" t="str">
            <v>00</v>
          </cell>
          <cell r="B1650" t="str">
            <v>0</v>
          </cell>
          <cell r="C1650" t="str">
            <v>0</v>
          </cell>
          <cell r="D1650" t="str">
            <v>1</v>
          </cell>
          <cell r="F1650">
            <v>0</v>
          </cell>
          <cell r="G1650">
            <v>0</v>
          </cell>
          <cell r="H1650">
            <v>0</v>
          </cell>
          <cell r="I1650">
            <v>0</v>
          </cell>
          <cell r="J1650" t="str">
            <v>-</v>
          </cell>
          <cell r="K1650">
            <v>0</v>
          </cell>
          <cell r="L1650">
            <v>0</v>
          </cell>
          <cell r="M1650">
            <v>0</v>
          </cell>
        </row>
        <row r="1651">
          <cell r="A1651" t="str">
            <v>00</v>
          </cell>
          <cell r="B1651" t="str">
            <v>0</v>
          </cell>
          <cell r="C1651" t="str">
            <v>0</v>
          </cell>
          <cell r="D1651" t="str">
            <v>1</v>
          </cell>
          <cell r="F1651">
            <v>0</v>
          </cell>
          <cell r="G1651">
            <v>0</v>
          </cell>
          <cell r="H1651">
            <v>0</v>
          </cell>
          <cell r="I1651">
            <v>0</v>
          </cell>
          <cell r="J1651" t="str">
            <v>-</v>
          </cell>
          <cell r="K1651">
            <v>0</v>
          </cell>
          <cell r="L1651">
            <v>0</v>
          </cell>
          <cell r="M1651">
            <v>0</v>
          </cell>
        </row>
        <row r="1652">
          <cell r="A1652" t="str">
            <v>00</v>
          </cell>
          <cell r="B1652" t="str">
            <v>0</v>
          </cell>
          <cell r="C1652" t="str">
            <v>0</v>
          </cell>
          <cell r="D1652" t="str">
            <v>1</v>
          </cell>
          <cell r="F1652">
            <v>0</v>
          </cell>
          <cell r="G1652">
            <v>0</v>
          </cell>
          <cell r="H1652">
            <v>0</v>
          </cell>
          <cell r="I1652">
            <v>0</v>
          </cell>
          <cell r="J1652" t="str">
            <v>-</v>
          </cell>
          <cell r="K1652">
            <v>0</v>
          </cell>
          <cell r="L1652">
            <v>0</v>
          </cell>
          <cell r="M1652">
            <v>0</v>
          </cell>
        </row>
        <row r="1653">
          <cell r="A1653" t="str">
            <v>00</v>
          </cell>
          <cell r="B1653" t="str">
            <v>0</v>
          </cell>
          <cell r="C1653" t="str">
            <v>0</v>
          </cell>
          <cell r="D1653" t="str">
            <v>1</v>
          </cell>
          <cell r="F1653">
            <v>0</v>
          </cell>
          <cell r="G1653">
            <v>0</v>
          </cell>
          <cell r="H1653">
            <v>0</v>
          </cell>
          <cell r="I1653">
            <v>0</v>
          </cell>
          <cell r="J1653" t="str">
            <v>-</v>
          </cell>
          <cell r="K1653">
            <v>0</v>
          </cell>
          <cell r="L1653">
            <v>0</v>
          </cell>
          <cell r="M1653">
            <v>0</v>
          </cell>
        </row>
        <row r="1654">
          <cell r="A1654" t="str">
            <v>00</v>
          </cell>
          <cell r="B1654" t="str">
            <v>0</v>
          </cell>
          <cell r="C1654" t="str">
            <v>0</v>
          </cell>
          <cell r="D1654" t="str">
            <v>1</v>
          </cell>
          <cell r="F1654">
            <v>0</v>
          </cell>
          <cell r="G1654">
            <v>0</v>
          </cell>
          <cell r="H1654">
            <v>0</v>
          </cell>
          <cell r="I1654">
            <v>0</v>
          </cell>
          <cell r="J1654" t="str">
            <v>-</v>
          </cell>
          <cell r="K1654">
            <v>0</v>
          </cell>
          <cell r="L1654">
            <v>0</v>
          </cell>
          <cell r="M1654">
            <v>0</v>
          </cell>
        </row>
        <row r="1655">
          <cell r="A1655" t="str">
            <v>00</v>
          </cell>
          <cell r="B1655" t="str">
            <v>0</v>
          </cell>
          <cell r="C1655" t="str">
            <v>0</v>
          </cell>
          <cell r="D1655" t="str">
            <v>1</v>
          </cell>
          <cell r="F1655">
            <v>0</v>
          </cell>
          <cell r="G1655">
            <v>0</v>
          </cell>
          <cell r="H1655">
            <v>0</v>
          </cell>
          <cell r="I1655">
            <v>0</v>
          </cell>
          <cell r="J1655" t="str">
            <v>-</v>
          </cell>
          <cell r="K1655">
            <v>0</v>
          </cell>
          <cell r="L1655">
            <v>0</v>
          </cell>
          <cell r="M1655">
            <v>0</v>
          </cell>
        </row>
        <row r="1656">
          <cell r="A1656" t="str">
            <v>00</v>
          </cell>
          <cell r="B1656" t="str">
            <v>0</v>
          </cell>
          <cell r="C1656" t="str">
            <v>0</v>
          </cell>
          <cell r="D1656" t="str">
            <v>1</v>
          </cell>
          <cell r="F1656">
            <v>0</v>
          </cell>
          <cell r="G1656">
            <v>0</v>
          </cell>
          <cell r="H1656">
            <v>0</v>
          </cell>
          <cell r="I1656">
            <v>0</v>
          </cell>
          <cell r="J1656" t="str">
            <v>-</v>
          </cell>
          <cell r="K1656">
            <v>0</v>
          </cell>
          <cell r="L1656">
            <v>0</v>
          </cell>
          <cell r="M1656">
            <v>0</v>
          </cell>
        </row>
        <row r="1657">
          <cell r="A1657" t="str">
            <v>00</v>
          </cell>
          <cell r="B1657" t="str">
            <v>0</v>
          </cell>
          <cell r="C1657" t="str">
            <v>0</v>
          </cell>
          <cell r="D1657" t="str">
            <v>1</v>
          </cell>
          <cell r="F1657">
            <v>0</v>
          </cell>
          <cell r="G1657">
            <v>0</v>
          </cell>
          <cell r="H1657">
            <v>0</v>
          </cell>
          <cell r="I1657">
            <v>0</v>
          </cell>
          <cell r="J1657" t="str">
            <v>-</v>
          </cell>
          <cell r="K1657">
            <v>0</v>
          </cell>
          <cell r="L1657">
            <v>0</v>
          </cell>
          <cell r="M1657">
            <v>0</v>
          </cell>
        </row>
        <row r="1658">
          <cell r="A1658" t="str">
            <v>00</v>
          </cell>
          <cell r="B1658" t="str">
            <v>0</v>
          </cell>
          <cell r="C1658" t="str">
            <v>0</v>
          </cell>
          <cell r="D1658" t="str">
            <v>1</v>
          </cell>
          <cell r="F1658">
            <v>0</v>
          </cell>
          <cell r="G1658">
            <v>0</v>
          </cell>
          <cell r="H1658">
            <v>0</v>
          </cell>
          <cell r="I1658">
            <v>0</v>
          </cell>
          <cell r="J1658" t="str">
            <v>-</v>
          </cell>
          <cell r="K1658">
            <v>0</v>
          </cell>
          <cell r="L1658">
            <v>0</v>
          </cell>
          <cell r="M1658">
            <v>0</v>
          </cell>
        </row>
        <row r="1659">
          <cell r="A1659" t="str">
            <v>00</v>
          </cell>
          <cell r="B1659" t="str">
            <v>0</v>
          </cell>
          <cell r="C1659" t="str">
            <v>0</v>
          </cell>
          <cell r="D1659" t="str">
            <v>1</v>
          </cell>
          <cell r="F1659">
            <v>0</v>
          </cell>
          <cell r="G1659">
            <v>0</v>
          </cell>
          <cell r="H1659">
            <v>0</v>
          </cell>
          <cell r="I1659">
            <v>0</v>
          </cell>
          <cell r="J1659" t="str">
            <v>-</v>
          </cell>
          <cell r="K1659">
            <v>0</v>
          </cell>
          <cell r="L1659">
            <v>0</v>
          </cell>
          <cell r="M1659">
            <v>0</v>
          </cell>
        </row>
        <row r="1660">
          <cell r="A1660" t="str">
            <v>00</v>
          </cell>
          <cell r="B1660" t="str">
            <v>0</v>
          </cell>
          <cell r="C1660" t="str">
            <v>0</v>
          </cell>
          <cell r="D1660" t="str">
            <v>1</v>
          </cell>
          <cell r="F1660">
            <v>0</v>
          </cell>
          <cell r="G1660">
            <v>0</v>
          </cell>
          <cell r="H1660">
            <v>0</v>
          </cell>
          <cell r="I1660">
            <v>0</v>
          </cell>
          <cell r="J1660" t="str">
            <v>-</v>
          </cell>
          <cell r="K1660">
            <v>0</v>
          </cell>
          <cell r="L1660">
            <v>0</v>
          </cell>
          <cell r="M1660">
            <v>0</v>
          </cell>
        </row>
        <row r="1661">
          <cell r="A1661" t="str">
            <v>00</v>
          </cell>
          <cell r="B1661" t="str">
            <v>0</v>
          </cell>
          <cell r="C1661" t="str">
            <v>0</v>
          </cell>
          <cell r="D1661" t="str">
            <v>1</v>
          </cell>
          <cell r="F1661">
            <v>0</v>
          </cell>
          <cell r="G1661">
            <v>0</v>
          </cell>
          <cell r="H1661">
            <v>0</v>
          </cell>
          <cell r="I1661">
            <v>0</v>
          </cell>
          <cell r="J1661" t="str">
            <v>-</v>
          </cell>
          <cell r="K1661">
            <v>0</v>
          </cell>
          <cell r="L1661">
            <v>0</v>
          </cell>
          <cell r="M1661">
            <v>0</v>
          </cell>
        </row>
        <row r="1662">
          <cell r="A1662" t="str">
            <v>00</v>
          </cell>
          <cell r="B1662" t="str">
            <v>0</v>
          </cell>
          <cell r="C1662" t="str">
            <v>0</v>
          </cell>
          <cell r="D1662" t="str">
            <v>1</v>
          </cell>
          <cell r="F1662">
            <v>0</v>
          </cell>
          <cell r="G1662">
            <v>0</v>
          </cell>
          <cell r="H1662">
            <v>0</v>
          </cell>
          <cell r="I1662">
            <v>0</v>
          </cell>
          <cell r="J1662" t="str">
            <v>-</v>
          </cell>
          <cell r="K1662">
            <v>0</v>
          </cell>
          <cell r="L1662">
            <v>0</v>
          </cell>
          <cell r="M1662">
            <v>0</v>
          </cell>
        </row>
        <row r="1663">
          <cell r="A1663" t="str">
            <v>00</v>
          </cell>
          <cell r="B1663" t="str">
            <v>0</v>
          </cell>
          <cell r="C1663" t="str">
            <v>0</v>
          </cell>
          <cell r="D1663" t="str">
            <v>1</v>
          </cell>
          <cell r="F1663">
            <v>0</v>
          </cell>
          <cell r="G1663">
            <v>0</v>
          </cell>
          <cell r="H1663">
            <v>0</v>
          </cell>
          <cell r="I1663">
            <v>0</v>
          </cell>
          <cell r="J1663" t="str">
            <v>-</v>
          </cell>
          <cell r="K1663">
            <v>0</v>
          </cell>
          <cell r="L1663">
            <v>0</v>
          </cell>
          <cell r="M1663">
            <v>0</v>
          </cell>
        </row>
        <row r="1664">
          <cell r="A1664" t="str">
            <v>00</v>
          </cell>
          <cell r="B1664" t="str">
            <v>0</v>
          </cell>
          <cell r="C1664" t="str">
            <v>0</v>
          </cell>
          <cell r="D1664" t="str">
            <v>1</v>
          </cell>
          <cell r="F1664">
            <v>0</v>
          </cell>
          <cell r="G1664">
            <v>0</v>
          </cell>
          <cell r="H1664">
            <v>0</v>
          </cell>
          <cell r="I1664">
            <v>0</v>
          </cell>
          <cell r="J1664" t="str">
            <v>-</v>
          </cell>
          <cell r="K1664">
            <v>0</v>
          </cell>
          <cell r="L1664">
            <v>0</v>
          </cell>
          <cell r="M1664">
            <v>0</v>
          </cell>
        </row>
        <row r="1665">
          <cell r="A1665" t="str">
            <v>00</v>
          </cell>
          <cell r="B1665" t="str">
            <v>0</v>
          </cell>
          <cell r="C1665" t="str">
            <v>0</v>
          </cell>
          <cell r="D1665" t="str">
            <v>1</v>
          </cell>
          <cell r="F1665">
            <v>0</v>
          </cell>
          <cell r="G1665">
            <v>0</v>
          </cell>
          <cell r="H1665">
            <v>0</v>
          </cell>
          <cell r="I1665">
            <v>0</v>
          </cell>
          <cell r="J1665" t="str">
            <v>-</v>
          </cell>
          <cell r="K1665">
            <v>0</v>
          </cell>
          <cell r="L1665">
            <v>0</v>
          </cell>
          <cell r="M1665">
            <v>0</v>
          </cell>
        </row>
        <row r="1666">
          <cell r="A1666" t="str">
            <v>00</v>
          </cell>
          <cell r="B1666" t="str">
            <v>0</v>
          </cell>
          <cell r="C1666" t="str">
            <v>0</v>
          </cell>
          <cell r="D1666" t="str">
            <v>1</v>
          </cell>
          <cell r="F1666">
            <v>0</v>
          </cell>
          <cell r="G1666">
            <v>0</v>
          </cell>
          <cell r="H1666">
            <v>0</v>
          </cell>
          <cell r="I1666">
            <v>0</v>
          </cell>
          <cell r="J1666" t="str">
            <v>-</v>
          </cell>
          <cell r="K1666">
            <v>0</v>
          </cell>
          <cell r="L1666">
            <v>0</v>
          </cell>
          <cell r="M1666">
            <v>0</v>
          </cell>
        </row>
        <row r="1667">
          <cell r="A1667" t="str">
            <v>00</v>
          </cell>
          <cell r="B1667" t="str">
            <v>0</v>
          </cell>
          <cell r="C1667" t="str">
            <v>0</v>
          </cell>
          <cell r="D1667" t="str">
            <v>1</v>
          </cell>
          <cell r="F1667">
            <v>0</v>
          </cell>
          <cell r="G1667">
            <v>0</v>
          </cell>
          <cell r="H1667">
            <v>0</v>
          </cell>
          <cell r="I1667">
            <v>0</v>
          </cell>
          <cell r="J1667" t="str">
            <v>-</v>
          </cell>
          <cell r="K1667">
            <v>0</v>
          </cell>
          <cell r="L1667">
            <v>0</v>
          </cell>
          <cell r="M1667">
            <v>0</v>
          </cell>
        </row>
        <row r="1668">
          <cell r="A1668" t="str">
            <v>00</v>
          </cell>
          <cell r="B1668" t="str">
            <v>0</v>
          </cell>
          <cell r="C1668" t="str">
            <v>0</v>
          </cell>
          <cell r="D1668" t="str">
            <v>1</v>
          </cell>
          <cell r="F1668">
            <v>0</v>
          </cell>
          <cell r="G1668">
            <v>0</v>
          </cell>
          <cell r="H1668">
            <v>0</v>
          </cell>
          <cell r="I1668">
            <v>0</v>
          </cell>
          <cell r="J1668" t="str">
            <v>-</v>
          </cell>
          <cell r="K1668">
            <v>0</v>
          </cell>
          <cell r="L1668">
            <v>0</v>
          </cell>
          <cell r="M1668">
            <v>0</v>
          </cell>
        </row>
        <row r="1669">
          <cell r="A1669" t="str">
            <v>00</v>
          </cell>
          <cell r="B1669" t="str">
            <v>0</v>
          </cell>
          <cell r="C1669" t="str">
            <v>0</v>
          </cell>
          <cell r="D1669" t="str">
            <v>1</v>
          </cell>
          <cell r="F1669">
            <v>0</v>
          </cell>
          <cell r="G1669">
            <v>0</v>
          </cell>
          <cell r="H1669">
            <v>0</v>
          </cell>
          <cell r="I1669">
            <v>0</v>
          </cell>
          <cell r="J1669" t="str">
            <v>-</v>
          </cell>
          <cell r="K1669">
            <v>0</v>
          </cell>
          <cell r="L1669">
            <v>0</v>
          </cell>
          <cell r="M1669">
            <v>0</v>
          </cell>
        </row>
        <row r="1670">
          <cell r="A1670" t="str">
            <v>00</v>
          </cell>
          <cell r="B1670" t="str">
            <v>0</v>
          </cell>
          <cell r="C1670" t="str">
            <v>0</v>
          </cell>
          <cell r="D1670" t="str">
            <v>1</v>
          </cell>
          <cell r="F1670">
            <v>0</v>
          </cell>
          <cell r="G1670">
            <v>0</v>
          </cell>
          <cell r="H1670">
            <v>0</v>
          </cell>
          <cell r="I1670">
            <v>0</v>
          </cell>
          <cell r="J1670" t="str">
            <v>-</v>
          </cell>
          <cell r="K1670">
            <v>0</v>
          </cell>
          <cell r="L1670">
            <v>0</v>
          </cell>
          <cell r="M1670">
            <v>0</v>
          </cell>
        </row>
        <row r="1671">
          <cell r="A1671" t="str">
            <v>00</v>
          </cell>
          <cell r="B1671" t="str">
            <v>0</v>
          </cell>
          <cell r="C1671" t="str">
            <v>0</v>
          </cell>
          <cell r="D1671" t="str">
            <v>1</v>
          </cell>
          <cell r="F1671">
            <v>0</v>
          </cell>
          <cell r="G1671">
            <v>0</v>
          </cell>
          <cell r="H1671">
            <v>0</v>
          </cell>
          <cell r="I1671">
            <v>0</v>
          </cell>
          <cell r="J1671" t="str">
            <v>-</v>
          </cell>
          <cell r="K1671">
            <v>0</v>
          </cell>
          <cell r="L1671">
            <v>0</v>
          </cell>
          <cell r="M1671">
            <v>0</v>
          </cell>
        </row>
        <row r="1672">
          <cell r="A1672" t="str">
            <v>00</v>
          </cell>
          <cell r="B1672" t="str">
            <v>0</v>
          </cell>
          <cell r="C1672" t="str">
            <v>0</v>
          </cell>
          <cell r="D1672" t="str">
            <v>1</v>
          </cell>
          <cell r="F1672">
            <v>0</v>
          </cell>
          <cell r="G1672">
            <v>0</v>
          </cell>
          <cell r="H1672">
            <v>0</v>
          </cell>
          <cell r="I1672">
            <v>0</v>
          </cell>
          <cell r="J1672" t="str">
            <v>-</v>
          </cell>
          <cell r="K1672">
            <v>0</v>
          </cell>
          <cell r="L1672">
            <v>0</v>
          </cell>
          <cell r="M1672">
            <v>0</v>
          </cell>
        </row>
        <row r="1673">
          <cell r="A1673" t="str">
            <v>00</v>
          </cell>
          <cell r="B1673" t="str">
            <v>0</v>
          </cell>
          <cell r="C1673" t="str">
            <v>0</v>
          </cell>
          <cell r="D1673" t="str">
            <v>1</v>
          </cell>
          <cell r="F1673">
            <v>0</v>
          </cell>
          <cell r="G1673">
            <v>0</v>
          </cell>
          <cell r="H1673">
            <v>0</v>
          </cell>
          <cell r="I1673">
            <v>0</v>
          </cell>
          <cell r="J1673" t="str">
            <v>-</v>
          </cell>
          <cell r="K1673">
            <v>0</v>
          </cell>
          <cell r="L1673">
            <v>0</v>
          </cell>
          <cell r="M1673">
            <v>0</v>
          </cell>
        </row>
        <row r="1674">
          <cell r="A1674" t="str">
            <v>00</v>
          </cell>
          <cell r="B1674" t="str">
            <v>0</v>
          </cell>
          <cell r="C1674" t="str">
            <v>0</v>
          </cell>
          <cell r="D1674" t="str">
            <v>1</v>
          </cell>
          <cell r="F1674">
            <v>0</v>
          </cell>
          <cell r="G1674">
            <v>0</v>
          </cell>
          <cell r="H1674">
            <v>0</v>
          </cell>
          <cell r="I1674">
            <v>0</v>
          </cell>
          <cell r="J1674" t="str">
            <v>-</v>
          </cell>
          <cell r="K1674">
            <v>0</v>
          </cell>
          <cell r="L1674">
            <v>0</v>
          </cell>
          <cell r="M1674">
            <v>0</v>
          </cell>
        </row>
        <row r="1675">
          <cell r="A1675" t="str">
            <v>00</v>
          </cell>
          <cell r="B1675" t="str">
            <v>0</v>
          </cell>
          <cell r="C1675" t="str">
            <v>0</v>
          </cell>
          <cell r="D1675" t="str">
            <v>1</v>
          </cell>
          <cell r="F1675">
            <v>0</v>
          </cell>
          <cell r="G1675">
            <v>0</v>
          </cell>
          <cell r="H1675">
            <v>0</v>
          </cell>
          <cell r="I1675">
            <v>0</v>
          </cell>
          <cell r="J1675" t="str">
            <v>-</v>
          </cell>
          <cell r="K1675">
            <v>0</v>
          </cell>
          <cell r="L1675">
            <v>0</v>
          </cell>
          <cell r="M1675">
            <v>0</v>
          </cell>
        </row>
        <row r="1676">
          <cell r="A1676" t="str">
            <v>00</v>
          </cell>
          <cell r="B1676" t="str">
            <v>0</v>
          </cell>
          <cell r="C1676" t="str">
            <v>0</v>
          </cell>
          <cell r="D1676" t="str">
            <v>1</v>
          </cell>
          <cell r="F1676">
            <v>0</v>
          </cell>
          <cell r="G1676">
            <v>0</v>
          </cell>
          <cell r="H1676">
            <v>0</v>
          </cell>
          <cell r="I1676">
            <v>0</v>
          </cell>
          <cell r="J1676" t="str">
            <v>-</v>
          </cell>
          <cell r="K1676">
            <v>0</v>
          </cell>
          <cell r="L1676">
            <v>0</v>
          </cell>
          <cell r="M1676">
            <v>0</v>
          </cell>
        </row>
        <row r="1677">
          <cell r="A1677" t="str">
            <v>00</v>
          </cell>
          <cell r="B1677" t="str">
            <v>0</v>
          </cell>
          <cell r="C1677" t="str">
            <v>0</v>
          </cell>
          <cell r="D1677" t="str">
            <v>1</v>
          </cell>
          <cell r="F1677">
            <v>0</v>
          </cell>
          <cell r="G1677">
            <v>0</v>
          </cell>
          <cell r="H1677">
            <v>0</v>
          </cell>
          <cell r="I1677">
            <v>0</v>
          </cell>
          <cell r="J1677" t="str">
            <v>-</v>
          </cell>
          <cell r="K1677">
            <v>0</v>
          </cell>
          <cell r="L1677">
            <v>0</v>
          </cell>
          <cell r="M1677">
            <v>0</v>
          </cell>
        </row>
        <row r="1678">
          <cell r="A1678" t="str">
            <v>00</v>
          </cell>
          <cell r="B1678" t="str">
            <v>0</v>
          </cell>
          <cell r="C1678" t="str">
            <v>0</v>
          </cell>
          <cell r="D1678" t="str">
            <v>1</v>
          </cell>
          <cell r="F1678">
            <v>0</v>
          </cell>
          <cell r="G1678">
            <v>0</v>
          </cell>
          <cell r="H1678">
            <v>0</v>
          </cell>
          <cell r="I1678">
            <v>0</v>
          </cell>
          <cell r="J1678" t="str">
            <v>-</v>
          </cell>
          <cell r="K1678">
            <v>0</v>
          </cell>
          <cell r="L1678">
            <v>0</v>
          </cell>
          <cell r="M1678">
            <v>0</v>
          </cell>
        </row>
        <row r="1679">
          <cell r="A1679" t="str">
            <v>00</v>
          </cell>
          <cell r="B1679" t="str">
            <v>0</v>
          </cell>
          <cell r="C1679" t="str">
            <v>0</v>
          </cell>
          <cell r="D1679" t="str">
            <v>1</v>
          </cell>
          <cell r="F1679">
            <v>0</v>
          </cell>
          <cell r="G1679">
            <v>0</v>
          </cell>
          <cell r="H1679">
            <v>0</v>
          </cell>
          <cell r="I1679">
            <v>0</v>
          </cell>
          <cell r="J1679" t="str">
            <v>-</v>
          </cell>
          <cell r="K1679">
            <v>0</v>
          </cell>
          <cell r="L1679">
            <v>0</v>
          </cell>
          <cell r="M1679">
            <v>0</v>
          </cell>
        </row>
        <row r="1680">
          <cell r="A1680" t="str">
            <v>00</v>
          </cell>
          <cell r="B1680" t="str">
            <v>0</v>
          </cell>
          <cell r="C1680" t="str">
            <v>0</v>
          </cell>
          <cell r="D1680" t="str">
            <v>1</v>
          </cell>
          <cell r="F1680">
            <v>0</v>
          </cell>
          <cell r="G1680">
            <v>0</v>
          </cell>
          <cell r="H1680">
            <v>0</v>
          </cell>
          <cell r="I1680">
            <v>0</v>
          </cell>
          <cell r="J1680" t="str">
            <v>-</v>
          </cell>
          <cell r="K1680">
            <v>0</v>
          </cell>
          <cell r="L1680">
            <v>0</v>
          </cell>
          <cell r="M1680">
            <v>0</v>
          </cell>
        </row>
        <row r="1681">
          <cell r="A1681" t="str">
            <v>00</v>
          </cell>
          <cell r="B1681" t="str">
            <v>0</v>
          </cell>
          <cell r="C1681" t="str">
            <v>0</v>
          </cell>
          <cell r="D1681" t="str">
            <v>1</v>
          </cell>
          <cell r="F1681">
            <v>0</v>
          </cell>
          <cell r="G1681">
            <v>0</v>
          </cell>
          <cell r="H1681">
            <v>0</v>
          </cell>
          <cell r="I1681">
            <v>0</v>
          </cell>
          <cell r="J1681" t="str">
            <v>-</v>
          </cell>
          <cell r="K1681">
            <v>0</v>
          </cell>
          <cell r="L1681">
            <v>0</v>
          </cell>
          <cell r="M1681">
            <v>0</v>
          </cell>
        </row>
        <row r="1682">
          <cell r="A1682" t="str">
            <v>00</v>
          </cell>
          <cell r="B1682" t="str">
            <v>0</v>
          </cell>
          <cell r="C1682" t="str">
            <v>0</v>
          </cell>
          <cell r="D1682" t="str">
            <v>1</v>
          </cell>
          <cell r="F1682">
            <v>0</v>
          </cell>
          <cell r="G1682">
            <v>0</v>
          </cell>
          <cell r="H1682">
            <v>0</v>
          </cell>
          <cell r="I1682">
            <v>0</v>
          </cell>
          <cell r="J1682" t="str">
            <v>-</v>
          </cell>
          <cell r="K1682">
            <v>0</v>
          </cell>
          <cell r="L1682">
            <v>0</v>
          </cell>
          <cell r="M1682">
            <v>0</v>
          </cell>
        </row>
        <row r="1683">
          <cell r="A1683" t="str">
            <v>00</v>
          </cell>
          <cell r="B1683" t="str">
            <v>0</v>
          </cell>
          <cell r="C1683" t="str">
            <v>0</v>
          </cell>
          <cell r="D1683" t="str">
            <v>1</v>
          </cell>
          <cell r="F1683">
            <v>0</v>
          </cell>
          <cell r="G1683">
            <v>0</v>
          </cell>
          <cell r="H1683">
            <v>0</v>
          </cell>
          <cell r="I1683">
            <v>0</v>
          </cell>
          <cell r="J1683" t="str">
            <v>-</v>
          </cell>
          <cell r="K1683">
            <v>0</v>
          </cell>
          <cell r="L1683">
            <v>0</v>
          </cell>
          <cell r="M1683">
            <v>0</v>
          </cell>
        </row>
        <row r="1684">
          <cell r="A1684" t="str">
            <v>00</v>
          </cell>
          <cell r="B1684" t="str">
            <v>0</v>
          </cell>
          <cell r="C1684" t="str">
            <v>0</v>
          </cell>
          <cell r="D1684" t="str">
            <v>1</v>
          </cell>
          <cell r="F1684">
            <v>0</v>
          </cell>
          <cell r="G1684">
            <v>0</v>
          </cell>
          <cell r="H1684">
            <v>0</v>
          </cell>
          <cell r="I1684">
            <v>0</v>
          </cell>
          <cell r="J1684" t="str">
            <v>-</v>
          </cell>
          <cell r="K1684">
            <v>0</v>
          </cell>
          <cell r="L1684">
            <v>0</v>
          </cell>
          <cell r="M1684">
            <v>0</v>
          </cell>
        </row>
        <row r="1685">
          <cell r="A1685" t="str">
            <v>00</v>
          </cell>
          <cell r="B1685" t="str">
            <v>0</v>
          </cell>
          <cell r="C1685" t="str">
            <v>0</v>
          </cell>
          <cell r="D1685" t="str">
            <v>1</v>
          </cell>
          <cell r="F1685">
            <v>0</v>
          </cell>
          <cell r="G1685">
            <v>0</v>
          </cell>
          <cell r="H1685">
            <v>0</v>
          </cell>
          <cell r="I1685">
            <v>0</v>
          </cell>
          <cell r="J1685" t="str">
            <v>-</v>
          </cell>
          <cell r="K1685">
            <v>0</v>
          </cell>
          <cell r="L1685">
            <v>0</v>
          </cell>
          <cell r="M1685">
            <v>0</v>
          </cell>
        </row>
        <row r="1686">
          <cell r="A1686" t="str">
            <v>00</v>
          </cell>
          <cell r="B1686" t="str">
            <v>0</v>
          </cell>
          <cell r="C1686" t="str">
            <v>0</v>
          </cell>
          <cell r="D1686" t="str">
            <v>1</v>
          </cell>
          <cell r="F1686">
            <v>0</v>
          </cell>
          <cell r="G1686">
            <v>0</v>
          </cell>
          <cell r="H1686">
            <v>0</v>
          </cell>
          <cell r="I1686">
            <v>0</v>
          </cell>
          <cell r="J1686" t="str">
            <v>-</v>
          </cell>
          <cell r="K1686">
            <v>0</v>
          </cell>
          <cell r="L1686">
            <v>0</v>
          </cell>
          <cell r="M1686">
            <v>0</v>
          </cell>
        </row>
        <row r="1687">
          <cell r="A1687" t="str">
            <v>00</v>
          </cell>
          <cell r="B1687" t="str">
            <v>0</v>
          </cell>
          <cell r="C1687" t="str">
            <v>0</v>
          </cell>
          <cell r="D1687" t="str">
            <v>1</v>
          </cell>
          <cell r="F1687">
            <v>0</v>
          </cell>
          <cell r="G1687">
            <v>0</v>
          </cell>
          <cell r="H1687">
            <v>0</v>
          </cell>
          <cell r="I1687">
            <v>0</v>
          </cell>
          <cell r="J1687" t="str">
            <v>-</v>
          </cell>
          <cell r="K1687">
            <v>0</v>
          </cell>
          <cell r="L1687">
            <v>0</v>
          </cell>
          <cell r="M1687">
            <v>0</v>
          </cell>
        </row>
        <row r="1688">
          <cell r="A1688" t="str">
            <v>00</v>
          </cell>
          <cell r="B1688" t="str">
            <v>0</v>
          </cell>
          <cell r="C1688" t="str">
            <v>0</v>
          </cell>
          <cell r="D1688" t="str">
            <v>1</v>
          </cell>
          <cell r="F1688">
            <v>0</v>
          </cell>
          <cell r="G1688">
            <v>0</v>
          </cell>
          <cell r="H1688">
            <v>0</v>
          </cell>
          <cell r="I1688">
            <v>0</v>
          </cell>
          <cell r="J1688" t="str">
            <v>-</v>
          </cell>
          <cell r="K1688">
            <v>0</v>
          </cell>
          <cell r="L1688">
            <v>0</v>
          </cell>
          <cell r="M1688">
            <v>0</v>
          </cell>
        </row>
        <row r="1689">
          <cell r="A1689" t="str">
            <v>00</v>
          </cell>
          <cell r="B1689" t="str">
            <v>0</v>
          </cell>
          <cell r="C1689" t="str">
            <v>0</v>
          </cell>
          <cell r="D1689" t="str">
            <v>1</v>
          </cell>
          <cell r="F1689">
            <v>0</v>
          </cell>
          <cell r="G1689">
            <v>0</v>
          </cell>
          <cell r="H1689">
            <v>0</v>
          </cell>
          <cell r="I1689">
            <v>0</v>
          </cell>
          <cell r="J1689" t="str">
            <v>-</v>
          </cell>
          <cell r="K1689">
            <v>0</v>
          </cell>
          <cell r="L1689">
            <v>0</v>
          </cell>
          <cell r="M1689">
            <v>0</v>
          </cell>
        </row>
        <row r="1690">
          <cell r="A1690" t="str">
            <v>00</v>
          </cell>
          <cell r="B1690" t="str">
            <v>0</v>
          </cell>
          <cell r="C1690" t="str">
            <v>0</v>
          </cell>
          <cell r="D1690" t="str">
            <v>1</v>
          </cell>
          <cell r="F1690">
            <v>0</v>
          </cell>
          <cell r="G1690">
            <v>0</v>
          </cell>
          <cell r="H1690">
            <v>0</v>
          </cell>
          <cell r="I1690">
            <v>0</v>
          </cell>
          <cell r="J1690" t="str">
            <v>-</v>
          </cell>
          <cell r="K1690">
            <v>0</v>
          </cell>
          <cell r="L1690">
            <v>0</v>
          </cell>
          <cell r="M1690">
            <v>0</v>
          </cell>
        </row>
        <row r="1691">
          <cell r="A1691" t="str">
            <v>00</v>
          </cell>
          <cell r="B1691" t="str">
            <v>0</v>
          </cell>
          <cell r="C1691" t="str">
            <v>0</v>
          </cell>
          <cell r="D1691" t="str">
            <v>1</v>
          </cell>
          <cell r="F1691">
            <v>0</v>
          </cell>
          <cell r="G1691">
            <v>0</v>
          </cell>
          <cell r="H1691">
            <v>0</v>
          </cell>
          <cell r="I1691">
            <v>0</v>
          </cell>
          <cell r="J1691" t="str">
            <v>-</v>
          </cell>
          <cell r="K1691">
            <v>0</v>
          </cell>
          <cell r="L1691">
            <v>0</v>
          </cell>
          <cell r="M1691">
            <v>0</v>
          </cell>
        </row>
        <row r="1692">
          <cell r="A1692" t="str">
            <v>00</v>
          </cell>
          <cell r="B1692" t="str">
            <v>0</v>
          </cell>
          <cell r="C1692" t="str">
            <v>0</v>
          </cell>
          <cell r="D1692" t="str">
            <v>1</v>
          </cell>
          <cell r="F1692">
            <v>0</v>
          </cell>
          <cell r="G1692">
            <v>0</v>
          </cell>
          <cell r="H1692">
            <v>0</v>
          </cell>
          <cell r="I1692">
            <v>0</v>
          </cell>
          <cell r="J1692" t="str">
            <v>-</v>
          </cell>
          <cell r="K1692">
            <v>0</v>
          </cell>
          <cell r="L1692">
            <v>0</v>
          </cell>
          <cell r="M1692">
            <v>0</v>
          </cell>
        </row>
        <row r="1693">
          <cell r="A1693" t="str">
            <v>00</v>
          </cell>
          <cell r="B1693" t="str">
            <v>0</v>
          </cell>
          <cell r="C1693" t="str">
            <v>0</v>
          </cell>
          <cell r="D1693" t="str">
            <v>1</v>
          </cell>
          <cell r="F1693">
            <v>0</v>
          </cell>
          <cell r="G1693">
            <v>0</v>
          </cell>
          <cell r="H1693">
            <v>0</v>
          </cell>
          <cell r="I1693">
            <v>0</v>
          </cell>
          <cell r="J1693" t="str">
            <v>-</v>
          </cell>
          <cell r="K1693">
            <v>0</v>
          </cell>
          <cell r="L1693">
            <v>0</v>
          </cell>
          <cell r="M1693">
            <v>0</v>
          </cell>
        </row>
        <row r="1694">
          <cell r="A1694" t="str">
            <v>00</v>
          </cell>
          <cell r="B1694" t="str">
            <v>0</v>
          </cell>
          <cell r="C1694" t="str">
            <v>0</v>
          </cell>
          <cell r="D1694" t="str">
            <v>1</v>
          </cell>
          <cell r="F1694">
            <v>0</v>
          </cell>
          <cell r="G1694">
            <v>0</v>
          </cell>
          <cell r="H1694">
            <v>0</v>
          </cell>
          <cell r="I1694">
            <v>0</v>
          </cell>
          <cell r="J1694" t="str">
            <v>-</v>
          </cell>
          <cell r="K1694">
            <v>0</v>
          </cell>
          <cell r="L1694">
            <v>0</v>
          </cell>
          <cell r="M1694">
            <v>0</v>
          </cell>
        </row>
        <row r="1695">
          <cell r="A1695" t="str">
            <v>00</v>
          </cell>
          <cell r="B1695" t="str">
            <v>0</v>
          </cell>
          <cell r="C1695" t="str">
            <v>0</v>
          </cell>
          <cell r="D1695" t="str">
            <v>1</v>
          </cell>
          <cell r="F1695">
            <v>0</v>
          </cell>
          <cell r="G1695">
            <v>0</v>
          </cell>
          <cell r="H1695">
            <v>0</v>
          </cell>
          <cell r="I1695">
            <v>0</v>
          </cell>
          <cell r="J1695" t="str">
            <v>-</v>
          </cell>
          <cell r="K1695">
            <v>0</v>
          </cell>
          <cell r="L1695">
            <v>0</v>
          </cell>
          <cell r="M1695">
            <v>0</v>
          </cell>
        </row>
        <row r="1696">
          <cell r="A1696" t="str">
            <v>00</v>
          </cell>
          <cell r="B1696" t="str">
            <v>0</v>
          </cell>
          <cell r="C1696" t="str">
            <v>0</v>
          </cell>
          <cell r="D1696" t="str">
            <v>1</v>
          </cell>
          <cell r="F1696">
            <v>0</v>
          </cell>
          <cell r="G1696">
            <v>0</v>
          </cell>
          <cell r="H1696">
            <v>0</v>
          </cell>
          <cell r="I1696">
            <v>0</v>
          </cell>
          <cell r="J1696" t="str">
            <v>-</v>
          </cell>
          <cell r="K1696">
            <v>0</v>
          </cell>
          <cell r="L1696">
            <v>0</v>
          </cell>
          <cell r="M1696">
            <v>0</v>
          </cell>
        </row>
        <row r="1697">
          <cell r="A1697" t="str">
            <v>00</v>
          </cell>
          <cell r="B1697" t="str">
            <v>0</v>
          </cell>
          <cell r="C1697" t="str">
            <v>0</v>
          </cell>
          <cell r="D1697" t="str">
            <v>1</v>
          </cell>
          <cell r="F1697">
            <v>0</v>
          </cell>
          <cell r="G1697">
            <v>0</v>
          </cell>
          <cell r="H1697">
            <v>0</v>
          </cell>
          <cell r="I1697">
            <v>0</v>
          </cell>
          <cell r="J1697" t="str">
            <v>-</v>
          </cell>
          <cell r="K1697">
            <v>0</v>
          </cell>
          <cell r="L1697">
            <v>0</v>
          </cell>
          <cell r="M1697">
            <v>0</v>
          </cell>
        </row>
        <row r="1698">
          <cell r="A1698" t="str">
            <v>00</v>
          </cell>
          <cell r="B1698" t="str">
            <v>0</v>
          </cell>
          <cell r="C1698" t="str">
            <v>0</v>
          </cell>
          <cell r="D1698" t="str">
            <v>1</v>
          </cell>
          <cell r="F1698">
            <v>0</v>
          </cell>
          <cell r="G1698">
            <v>0</v>
          </cell>
          <cell r="H1698">
            <v>0</v>
          </cell>
          <cell r="I1698">
            <v>0</v>
          </cell>
          <cell r="J1698" t="str">
            <v>-</v>
          </cell>
          <cell r="K1698">
            <v>0</v>
          </cell>
          <cell r="L1698">
            <v>0</v>
          </cell>
          <cell r="M1698">
            <v>0</v>
          </cell>
        </row>
        <row r="1699">
          <cell r="A1699" t="str">
            <v>00</v>
          </cell>
          <cell r="B1699" t="str">
            <v>0</v>
          </cell>
          <cell r="C1699" t="str">
            <v>0</v>
          </cell>
          <cell r="D1699" t="str">
            <v>1</v>
          </cell>
          <cell r="F1699">
            <v>0</v>
          </cell>
          <cell r="G1699">
            <v>0</v>
          </cell>
          <cell r="H1699">
            <v>0</v>
          </cell>
          <cell r="I1699">
            <v>0</v>
          </cell>
          <cell r="J1699" t="str">
            <v>-</v>
          </cell>
          <cell r="K1699">
            <v>0</v>
          </cell>
          <cell r="L1699">
            <v>0</v>
          </cell>
          <cell r="M1699">
            <v>0</v>
          </cell>
        </row>
        <row r="1700">
          <cell r="A1700" t="str">
            <v>00</v>
          </cell>
          <cell r="B1700" t="str">
            <v>0</v>
          </cell>
          <cell r="C1700" t="str">
            <v>0</v>
          </cell>
          <cell r="D1700" t="str">
            <v>1</v>
          </cell>
          <cell r="F1700">
            <v>0</v>
          </cell>
          <cell r="G1700">
            <v>0</v>
          </cell>
          <cell r="H1700">
            <v>0</v>
          </cell>
          <cell r="I1700">
            <v>0</v>
          </cell>
          <cell r="J1700" t="str">
            <v>-</v>
          </cell>
          <cell r="K1700">
            <v>0</v>
          </cell>
          <cell r="L1700">
            <v>0</v>
          </cell>
          <cell r="M1700">
            <v>0</v>
          </cell>
        </row>
        <row r="1701">
          <cell r="A1701" t="str">
            <v>00</v>
          </cell>
          <cell r="B1701" t="str">
            <v>0</v>
          </cell>
          <cell r="C1701" t="str">
            <v>0</v>
          </cell>
          <cell r="D1701" t="str">
            <v>1</v>
          </cell>
          <cell r="F1701">
            <v>0</v>
          </cell>
          <cell r="G1701">
            <v>0</v>
          </cell>
          <cell r="H1701">
            <v>0</v>
          </cell>
          <cell r="I1701">
            <v>0</v>
          </cell>
          <cell r="J1701" t="str">
            <v>-</v>
          </cell>
          <cell r="K1701">
            <v>0</v>
          </cell>
          <cell r="L1701">
            <v>0</v>
          </cell>
          <cell r="M1701">
            <v>0</v>
          </cell>
        </row>
        <row r="1702">
          <cell r="A1702" t="str">
            <v>00</v>
          </cell>
          <cell r="B1702" t="str">
            <v>0</v>
          </cell>
          <cell r="C1702" t="str">
            <v>0</v>
          </cell>
          <cell r="D1702" t="str">
            <v>1</v>
          </cell>
          <cell r="F1702">
            <v>0</v>
          </cell>
          <cell r="G1702">
            <v>0</v>
          </cell>
          <cell r="H1702">
            <v>0</v>
          </cell>
          <cell r="I1702">
            <v>0</v>
          </cell>
          <cell r="J1702" t="str">
            <v>-</v>
          </cell>
          <cell r="K1702">
            <v>0</v>
          </cell>
          <cell r="L1702">
            <v>0</v>
          </cell>
          <cell r="M1702">
            <v>0</v>
          </cell>
        </row>
        <row r="1703">
          <cell r="A1703" t="str">
            <v>00</v>
          </cell>
          <cell r="B1703" t="str">
            <v>0</v>
          </cell>
          <cell r="C1703" t="str">
            <v>0</v>
          </cell>
          <cell r="D1703" t="str">
            <v>1</v>
          </cell>
          <cell r="F1703">
            <v>0</v>
          </cell>
          <cell r="G1703">
            <v>0</v>
          </cell>
          <cell r="H1703">
            <v>0</v>
          </cell>
          <cell r="I1703">
            <v>0</v>
          </cell>
          <cell r="J1703" t="str">
            <v>-</v>
          </cell>
          <cell r="K1703">
            <v>0</v>
          </cell>
          <cell r="L1703">
            <v>0</v>
          </cell>
          <cell r="M1703">
            <v>0</v>
          </cell>
        </row>
        <row r="1704">
          <cell r="A1704" t="str">
            <v>00</v>
          </cell>
          <cell r="B1704" t="str">
            <v>0</v>
          </cell>
          <cell r="C1704" t="str">
            <v>0</v>
          </cell>
          <cell r="D1704" t="str">
            <v>1</v>
          </cell>
          <cell r="F1704">
            <v>0</v>
          </cell>
          <cell r="G1704">
            <v>0</v>
          </cell>
          <cell r="H1704">
            <v>0</v>
          </cell>
          <cell r="I1704">
            <v>0</v>
          </cell>
          <cell r="J1704" t="str">
            <v>-</v>
          </cell>
          <cell r="K1704">
            <v>0</v>
          </cell>
          <cell r="L1704">
            <v>0</v>
          </cell>
          <cell r="M1704">
            <v>0</v>
          </cell>
        </row>
        <row r="1705">
          <cell r="A1705" t="str">
            <v>00</v>
          </cell>
          <cell r="B1705" t="str">
            <v>0</v>
          </cell>
          <cell r="C1705" t="str">
            <v>0</v>
          </cell>
          <cell r="D1705" t="str">
            <v>1</v>
          </cell>
          <cell r="F1705">
            <v>0</v>
          </cell>
          <cell r="G1705">
            <v>0</v>
          </cell>
          <cell r="H1705">
            <v>0</v>
          </cell>
          <cell r="I1705">
            <v>0</v>
          </cell>
          <cell r="J1705" t="str">
            <v>-</v>
          </cell>
          <cell r="K1705">
            <v>0</v>
          </cell>
          <cell r="L1705">
            <v>0</v>
          </cell>
          <cell r="M1705">
            <v>0</v>
          </cell>
        </row>
        <row r="1706">
          <cell r="A1706" t="str">
            <v>00</v>
          </cell>
          <cell r="B1706" t="str">
            <v>0</v>
          </cell>
          <cell r="C1706" t="str">
            <v>0</v>
          </cell>
          <cell r="D1706" t="str">
            <v>1</v>
          </cell>
          <cell r="F1706">
            <v>0</v>
          </cell>
          <cell r="G1706">
            <v>0</v>
          </cell>
          <cell r="H1706">
            <v>0</v>
          </cell>
          <cell r="I1706">
            <v>0</v>
          </cell>
          <cell r="J1706" t="str">
            <v>-</v>
          </cell>
          <cell r="K1706">
            <v>0</v>
          </cell>
          <cell r="L1706">
            <v>0</v>
          </cell>
          <cell r="M1706">
            <v>0</v>
          </cell>
        </row>
        <row r="1707">
          <cell r="A1707" t="str">
            <v>00</v>
          </cell>
          <cell r="B1707" t="str">
            <v>0</v>
          </cell>
          <cell r="C1707" t="str">
            <v>0</v>
          </cell>
          <cell r="D1707" t="str">
            <v>1</v>
          </cell>
          <cell r="F1707">
            <v>0</v>
          </cell>
          <cell r="G1707">
            <v>0</v>
          </cell>
          <cell r="H1707">
            <v>0</v>
          </cell>
          <cell r="I1707">
            <v>0</v>
          </cell>
          <cell r="J1707" t="str">
            <v>-</v>
          </cell>
          <cell r="K1707">
            <v>0</v>
          </cell>
          <cell r="L1707">
            <v>0</v>
          </cell>
          <cell r="M1707">
            <v>0</v>
          </cell>
        </row>
        <row r="1708">
          <cell r="A1708" t="str">
            <v>00</v>
          </cell>
          <cell r="B1708" t="str">
            <v>0</v>
          </cell>
          <cell r="C1708" t="str">
            <v>0</v>
          </cell>
          <cell r="D1708" t="str">
            <v>1</v>
          </cell>
          <cell r="F1708">
            <v>0</v>
          </cell>
          <cell r="G1708">
            <v>0</v>
          </cell>
          <cell r="H1708">
            <v>0</v>
          </cell>
          <cell r="I1708">
            <v>0</v>
          </cell>
          <cell r="J1708" t="str">
            <v>-</v>
          </cell>
          <cell r="K1708">
            <v>0</v>
          </cell>
          <cell r="L1708">
            <v>0</v>
          </cell>
          <cell r="M1708">
            <v>0</v>
          </cell>
        </row>
        <row r="1709">
          <cell r="A1709" t="str">
            <v>00</v>
          </cell>
          <cell r="B1709" t="str">
            <v>0</v>
          </cell>
          <cell r="C1709" t="str">
            <v>0</v>
          </cell>
          <cell r="D1709" t="str">
            <v>1</v>
          </cell>
          <cell r="F1709">
            <v>0</v>
          </cell>
          <cell r="G1709">
            <v>0</v>
          </cell>
          <cell r="H1709">
            <v>0</v>
          </cell>
          <cell r="I1709">
            <v>0</v>
          </cell>
          <cell r="J1709" t="str">
            <v>-</v>
          </cell>
          <cell r="K1709">
            <v>0</v>
          </cell>
          <cell r="L1709">
            <v>0</v>
          </cell>
          <cell r="M1709">
            <v>0</v>
          </cell>
        </row>
        <row r="1710">
          <cell r="A1710" t="str">
            <v>00</v>
          </cell>
          <cell r="B1710" t="str">
            <v>0</v>
          </cell>
          <cell r="C1710" t="str">
            <v>0</v>
          </cell>
          <cell r="D1710" t="str">
            <v>1</v>
          </cell>
          <cell r="F1710">
            <v>0</v>
          </cell>
          <cell r="G1710">
            <v>0</v>
          </cell>
          <cell r="H1710">
            <v>0</v>
          </cell>
          <cell r="I1710">
            <v>0</v>
          </cell>
          <cell r="J1710" t="str">
            <v>-</v>
          </cell>
          <cell r="K1710">
            <v>0</v>
          </cell>
          <cell r="L1710">
            <v>0</v>
          </cell>
          <cell r="M1710">
            <v>0</v>
          </cell>
        </row>
        <row r="1711">
          <cell r="A1711" t="str">
            <v>00</v>
          </cell>
          <cell r="B1711" t="str">
            <v>0</v>
          </cell>
          <cell r="C1711" t="str">
            <v>0</v>
          </cell>
          <cell r="D1711" t="str">
            <v>1</v>
          </cell>
          <cell r="F1711">
            <v>0</v>
          </cell>
          <cell r="G1711">
            <v>0</v>
          </cell>
          <cell r="H1711">
            <v>0</v>
          </cell>
          <cell r="I1711">
            <v>0</v>
          </cell>
          <cell r="J1711" t="str">
            <v>-</v>
          </cell>
          <cell r="K1711">
            <v>0</v>
          </cell>
          <cell r="L1711">
            <v>0</v>
          </cell>
          <cell r="M1711">
            <v>0</v>
          </cell>
        </row>
        <row r="1712">
          <cell r="A1712" t="str">
            <v>00</v>
          </cell>
          <cell r="B1712" t="str">
            <v>0</v>
          </cell>
          <cell r="C1712" t="str">
            <v>0</v>
          </cell>
          <cell r="D1712" t="str">
            <v>1</v>
          </cell>
          <cell r="F1712">
            <v>0</v>
          </cell>
          <cell r="G1712">
            <v>0</v>
          </cell>
          <cell r="H1712">
            <v>0</v>
          </cell>
          <cell r="I1712">
            <v>0</v>
          </cell>
          <cell r="J1712" t="str">
            <v>-</v>
          </cell>
          <cell r="K1712">
            <v>0</v>
          </cell>
          <cell r="L1712">
            <v>0</v>
          </cell>
          <cell r="M1712">
            <v>0</v>
          </cell>
        </row>
        <row r="1713">
          <cell r="A1713" t="str">
            <v>00</v>
          </cell>
          <cell r="B1713" t="str">
            <v>0</v>
          </cell>
          <cell r="C1713" t="str">
            <v>0</v>
          </cell>
          <cell r="D1713" t="str">
            <v>1</v>
          </cell>
          <cell r="F1713">
            <v>0</v>
          </cell>
          <cell r="G1713">
            <v>0</v>
          </cell>
          <cell r="H1713">
            <v>0</v>
          </cell>
          <cell r="I1713">
            <v>0</v>
          </cell>
          <cell r="J1713" t="str">
            <v>-</v>
          </cell>
          <cell r="K1713">
            <v>0</v>
          </cell>
          <cell r="L1713">
            <v>0</v>
          </cell>
          <cell r="M1713">
            <v>0</v>
          </cell>
        </row>
        <row r="1714">
          <cell r="A1714" t="str">
            <v>00</v>
          </cell>
          <cell r="B1714" t="str">
            <v>0</v>
          </cell>
          <cell r="C1714" t="str">
            <v>0</v>
          </cell>
          <cell r="D1714" t="str">
            <v>1</v>
          </cell>
          <cell r="F1714">
            <v>0</v>
          </cell>
          <cell r="G1714">
            <v>0</v>
          </cell>
          <cell r="H1714">
            <v>0</v>
          </cell>
          <cell r="I1714">
            <v>0</v>
          </cell>
          <cell r="J1714" t="str">
            <v>-</v>
          </cell>
          <cell r="K1714">
            <v>0</v>
          </cell>
          <cell r="L1714">
            <v>0</v>
          </cell>
          <cell r="M1714">
            <v>0</v>
          </cell>
        </row>
        <row r="1715">
          <cell r="A1715" t="str">
            <v>00</v>
          </cell>
          <cell r="B1715" t="str">
            <v>0</v>
          </cell>
          <cell r="C1715" t="str">
            <v>0</v>
          </cell>
          <cell r="D1715" t="str">
            <v>1</v>
          </cell>
          <cell r="F1715">
            <v>0</v>
          </cell>
          <cell r="G1715">
            <v>0</v>
          </cell>
          <cell r="H1715">
            <v>0</v>
          </cell>
          <cell r="I1715">
            <v>0</v>
          </cell>
          <cell r="J1715" t="str">
            <v>-</v>
          </cell>
          <cell r="K1715">
            <v>0</v>
          </cell>
          <cell r="L1715">
            <v>0</v>
          </cell>
          <cell r="M1715">
            <v>0</v>
          </cell>
        </row>
        <row r="1716">
          <cell r="A1716" t="str">
            <v>00</v>
          </cell>
          <cell r="B1716" t="str">
            <v>0</v>
          </cell>
          <cell r="C1716" t="str">
            <v>0</v>
          </cell>
          <cell r="D1716" t="str">
            <v>1</v>
          </cell>
          <cell r="F1716">
            <v>0</v>
          </cell>
          <cell r="G1716">
            <v>0</v>
          </cell>
          <cell r="H1716">
            <v>0</v>
          </cell>
          <cell r="I1716">
            <v>0</v>
          </cell>
          <cell r="J1716" t="str">
            <v>-</v>
          </cell>
          <cell r="K1716">
            <v>0</v>
          </cell>
          <cell r="L1716">
            <v>0</v>
          </cell>
          <cell r="M1716">
            <v>0</v>
          </cell>
        </row>
        <row r="1717">
          <cell r="A1717" t="str">
            <v>00</v>
          </cell>
          <cell r="B1717" t="str">
            <v>0</v>
          </cell>
          <cell r="C1717" t="str">
            <v>0</v>
          </cell>
          <cell r="D1717" t="str">
            <v>1</v>
          </cell>
          <cell r="F1717">
            <v>0</v>
          </cell>
          <cell r="G1717">
            <v>0</v>
          </cell>
          <cell r="H1717">
            <v>0</v>
          </cell>
          <cell r="I1717">
            <v>0</v>
          </cell>
          <cell r="J1717" t="str">
            <v>-</v>
          </cell>
          <cell r="K1717">
            <v>0</v>
          </cell>
          <cell r="L1717">
            <v>0</v>
          </cell>
          <cell r="M1717">
            <v>0</v>
          </cell>
        </row>
        <row r="1718">
          <cell r="A1718" t="str">
            <v>00</v>
          </cell>
          <cell r="B1718" t="str">
            <v>0</v>
          </cell>
          <cell r="C1718" t="str">
            <v>0</v>
          </cell>
          <cell r="D1718" t="str">
            <v>1</v>
          </cell>
          <cell r="F1718">
            <v>0</v>
          </cell>
          <cell r="G1718">
            <v>0</v>
          </cell>
          <cell r="H1718">
            <v>0</v>
          </cell>
          <cell r="I1718">
            <v>0</v>
          </cell>
          <cell r="J1718" t="str">
            <v>-</v>
          </cell>
          <cell r="K1718">
            <v>0</v>
          </cell>
          <cell r="L1718">
            <v>0</v>
          </cell>
          <cell r="M1718">
            <v>0</v>
          </cell>
        </row>
        <row r="1719">
          <cell r="A1719" t="str">
            <v>00</v>
          </cell>
          <cell r="B1719" t="str">
            <v>0</v>
          </cell>
          <cell r="C1719" t="str">
            <v>0</v>
          </cell>
          <cell r="D1719" t="str">
            <v>1</v>
          </cell>
          <cell r="F1719">
            <v>0</v>
          </cell>
          <cell r="G1719">
            <v>0</v>
          </cell>
          <cell r="H1719">
            <v>0</v>
          </cell>
          <cell r="I1719">
            <v>0</v>
          </cell>
          <cell r="J1719" t="str">
            <v>-</v>
          </cell>
          <cell r="K1719">
            <v>0</v>
          </cell>
          <cell r="L1719">
            <v>0</v>
          </cell>
          <cell r="M1719">
            <v>0</v>
          </cell>
        </row>
        <row r="1720">
          <cell r="A1720" t="str">
            <v>00</v>
          </cell>
          <cell r="B1720" t="str">
            <v>0</v>
          </cell>
          <cell r="C1720" t="str">
            <v>0</v>
          </cell>
          <cell r="D1720" t="str">
            <v>1</v>
          </cell>
          <cell r="F1720">
            <v>0</v>
          </cell>
          <cell r="G1720">
            <v>0</v>
          </cell>
          <cell r="H1720">
            <v>0</v>
          </cell>
          <cell r="I1720">
            <v>0</v>
          </cell>
          <cell r="J1720" t="str">
            <v>-</v>
          </cell>
          <cell r="K1720">
            <v>0</v>
          </cell>
          <cell r="L1720">
            <v>0</v>
          </cell>
          <cell r="M1720">
            <v>0</v>
          </cell>
        </row>
        <row r="1721">
          <cell r="A1721" t="str">
            <v>00</v>
          </cell>
          <cell r="B1721" t="str">
            <v>0</v>
          </cell>
          <cell r="C1721" t="str">
            <v>0</v>
          </cell>
          <cell r="D1721" t="str">
            <v>1</v>
          </cell>
          <cell r="F1721">
            <v>0</v>
          </cell>
          <cell r="G1721">
            <v>0</v>
          </cell>
          <cell r="H1721">
            <v>0</v>
          </cell>
          <cell r="I1721">
            <v>0</v>
          </cell>
          <cell r="J1721" t="str">
            <v>-</v>
          </cell>
          <cell r="K1721">
            <v>0</v>
          </cell>
          <cell r="L1721">
            <v>0</v>
          </cell>
          <cell r="M1721">
            <v>0</v>
          </cell>
        </row>
        <row r="1722">
          <cell r="A1722" t="str">
            <v>00</v>
          </cell>
          <cell r="B1722" t="str">
            <v>0</v>
          </cell>
          <cell r="C1722" t="str">
            <v>0</v>
          </cell>
          <cell r="D1722" t="str">
            <v>1</v>
          </cell>
          <cell r="F1722">
            <v>0</v>
          </cell>
          <cell r="G1722">
            <v>0</v>
          </cell>
          <cell r="H1722">
            <v>0</v>
          </cell>
          <cell r="I1722">
            <v>0</v>
          </cell>
          <cell r="J1722" t="str">
            <v>-</v>
          </cell>
          <cell r="K1722">
            <v>0</v>
          </cell>
          <cell r="L1722">
            <v>0</v>
          </cell>
          <cell r="M1722">
            <v>0</v>
          </cell>
        </row>
        <row r="1723">
          <cell r="A1723" t="str">
            <v>00</v>
          </cell>
          <cell r="B1723" t="str">
            <v>0</v>
          </cell>
          <cell r="C1723" t="str">
            <v>0</v>
          </cell>
          <cell r="D1723" t="str">
            <v>1</v>
          </cell>
          <cell r="F1723">
            <v>0</v>
          </cell>
          <cell r="G1723">
            <v>0</v>
          </cell>
          <cell r="H1723">
            <v>0</v>
          </cell>
          <cell r="I1723">
            <v>0</v>
          </cell>
          <cell r="J1723" t="str">
            <v>-</v>
          </cell>
          <cell r="K1723">
            <v>0</v>
          </cell>
          <cell r="L1723">
            <v>0</v>
          </cell>
          <cell r="M1723">
            <v>0</v>
          </cell>
        </row>
        <row r="1724">
          <cell r="A1724" t="str">
            <v>00</v>
          </cell>
          <cell r="B1724" t="str">
            <v>0</v>
          </cell>
          <cell r="C1724" t="str">
            <v>0</v>
          </cell>
          <cell r="D1724" t="str">
            <v>1</v>
          </cell>
          <cell r="F1724">
            <v>0</v>
          </cell>
          <cell r="G1724">
            <v>0</v>
          </cell>
          <cell r="H1724">
            <v>0</v>
          </cell>
          <cell r="I1724">
            <v>0</v>
          </cell>
          <cell r="J1724" t="str">
            <v>-</v>
          </cell>
          <cell r="K1724">
            <v>0</v>
          </cell>
          <cell r="L1724">
            <v>0</v>
          </cell>
          <cell r="M1724">
            <v>0</v>
          </cell>
        </row>
        <row r="1725">
          <cell r="A1725" t="str">
            <v>00</v>
          </cell>
          <cell r="B1725" t="str">
            <v>0</v>
          </cell>
          <cell r="C1725" t="str">
            <v>0</v>
          </cell>
          <cell r="D1725" t="str">
            <v>1</v>
          </cell>
          <cell r="F1725">
            <v>0</v>
          </cell>
          <cell r="G1725">
            <v>0</v>
          </cell>
          <cell r="H1725">
            <v>0</v>
          </cell>
          <cell r="I1725">
            <v>0</v>
          </cell>
          <cell r="J1725" t="str">
            <v>-</v>
          </cell>
          <cell r="K1725">
            <v>0</v>
          </cell>
          <cell r="L1725">
            <v>0</v>
          </cell>
          <cell r="M1725">
            <v>0</v>
          </cell>
        </row>
        <row r="1726">
          <cell r="A1726" t="str">
            <v>00</v>
          </cell>
          <cell r="B1726" t="str">
            <v>0</v>
          </cell>
          <cell r="C1726" t="str">
            <v>0</v>
          </cell>
          <cell r="D1726" t="str">
            <v>1</v>
          </cell>
          <cell r="F1726">
            <v>0</v>
          </cell>
          <cell r="G1726">
            <v>0</v>
          </cell>
          <cell r="H1726">
            <v>0</v>
          </cell>
          <cell r="I1726">
            <v>0</v>
          </cell>
          <cell r="J1726" t="str">
            <v>-</v>
          </cell>
          <cell r="K1726">
            <v>0</v>
          </cell>
          <cell r="L1726">
            <v>0</v>
          </cell>
          <cell r="M1726">
            <v>0</v>
          </cell>
        </row>
        <row r="1727">
          <cell r="A1727" t="str">
            <v>00</v>
          </cell>
          <cell r="B1727" t="str">
            <v>0</v>
          </cell>
          <cell r="C1727" t="str">
            <v>0</v>
          </cell>
          <cell r="D1727" t="str">
            <v>1</v>
          </cell>
          <cell r="F1727">
            <v>0</v>
          </cell>
          <cell r="G1727">
            <v>0</v>
          </cell>
          <cell r="H1727">
            <v>0</v>
          </cell>
          <cell r="I1727">
            <v>0</v>
          </cell>
          <cell r="J1727" t="str">
            <v>-</v>
          </cell>
          <cell r="K1727">
            <v>0</v>
          </cell>
          <cell r="L1727">
            <v>0</v>
          </cell>
          <cell r="M1727">
            <v>0</v>
          </cell>
        </row>
        <row r="1728">
          <cell r="A1728" t="str">
            <v>00</v>
          </cell>
          <cell r="B1728" t="str">
            <v>0</v>
          </cell>
          <cell r="C1728" t="str">
            <v>0</v>
          </cell>
          <cell r="D1728" t="str">
            <v>1</v>
          </cell>
          <cell r="F1728">
            <v>0</v>
          </cell>
          <cell r="G1728">
            <v>0</v>
          </cell>
          <cell r="H1728">
            <v>0</v>
          </cell>
          <cell r="I1728">
            <v>0</v>
          </cell>
          <cell r="J1728" t="str">
            <v>-</v>
          </cell>
          <cell r="K1728">
            <v>0</v>
          </cell>
          <cell r="L1728">
            <v>0</v>
          </cell>
          <cell r="M1728">
            <v>0</v>
          </cell>
        </row>
        <row r="1729">
          <cell r="A1729" t="str">
            <v>00</v>
          </cell>
          <cell r="B1729" t="str">
            <v>0</v>
          </cell>
          <cell r="C1729" t="str">
            <v>0</v>
          </cell>
          <cell r="D1729" t="str">
            <v>1</v>
          </cell>
          <cell r="F1729">
            <v>0</v>
          </cell>
          <cell r="G1729">
            <v>0</v>
          </cell>
          <cell r="H1729">
            <v>0</v>
          </cell>
          <cell r="I1729">
            <v>0</v>
          </cell>
          <cell r="J1729" t="str">
            <v>-</v>
          </cell>
          <cell r="K1729">
            <v>0</v>
          </cell>
          <cell r="L1729">
            <v>0</v>
          </cell>
          <cell r="M1729">
            <v>0</v>
          </cell>
        </row>
        <row r="1730">
          <cell r="A1730" t="str">
            <v>00</v>
          </cell>
          <cell r="B1730" t="str">
            <v>0</v>
          </cell>
          <cell r="C1730" t="str">
            <v>0</v>
          </cell>
          <cell r="D1730" t="str">
            <v>1</v>
          </cell>
          <cell r="F1730">
            <v>0</v>
          </cell>
          <cell r="G1730">
            <v>0</v>
          </cell>
          <cell r="H1730">
            <v>0</v>
          </cell>
          <cell r="I1730">
            <v>0</v>
          </cell>
          <cell r="J1730" t="str">
            <v>-</v>
          </cell>
          <cell r="K1730">
            <v>0</v>
          </cell>
          <cell r="L1730">
            <v>0</v>
          </cell>
          <cell r="M1730">
            <v>0</v>
          </cell>
        </row>
        <row r="1731">
          <cell r="A1731" t="str">
            <v>00</v>
          </cell>
          <cell r="B1731" t="str">
            <v>0</v>
          </cell>
          <cell r="C1731" t="str">
            <v>0</v>
          </cell>
          <cell r="D1731" t="str">
            <v>1</v>
          </cell>
          <cell r="F1731">
            <v>0</v>
          </cell>
          <cell r="G1731">
            <v>0</v>
          </cell>
          <cell r="H1731">
            <v>0</v>
          </cell>
          <cell r="I1731">
            <v>0</v>
          </cell>
          <cell r="J1731" t="str">
            <v>-</v>
          </cell>
          <cell r="K1731">
            <v>0</v>
          </cell>
          <cell r="L1731">
            <v>0</v>
          </cell>
          <cell r="M1731">
            <v>0</v>
          </cell>
        </row>
        <row r="1732">
          <cell r="A1732" t="str">
            <v>00</v>
          </cell>
          <cell r="B1732" t="str">
            <v>0</v>
          </cell>
          <cell r="C1732" t="str">
            <v>0</v>
          </cell>
          <cell r="D1732" t="str">
            <v>1</v>
          </cell>
          <cell r="F1732">
            <v>0</v>
          </cell>
          <cell r="G1732">
            <v>0</v>
          </cell>
          <cell r="H1732">
            <v>0</v>
          </cell>
          <cell r="I1732">
            <v>0</v>
          </cell>
          <cell r="J1732" t="str">
            <v>-</v>
          </cell>
          <cell r="K1732">
            <v>0</v>
          </cell>
          <cell r="L1732">
            <v>0</v>
          </cell>
          <cell r="M1732">
            <v>0</v>
          </cell>
        </row>
        <row r="1733">
          <cell r="A1733" t="str">
            <v>00</v>
          </cell>
          <cell r="B1733" t="str">
            <v>0</v>
          </cell>
          <cell r="C1733" t="str">
            <v>0</v>
          </cell>
          <cell r="D1733" t="str">
            <v>1</v>
          </cell>
          <cell r="F1733">
            <v>0</v>
          </cell>
          <cell r="G1733">
            <v>0</v>
          </cell>
          <cell r="H1733">
            <v>0</v>
          </cell>
          <cell r="I1733">
            <v>0</v>
          </cell>
          <cell r="J1733" t="str">
            <v>-</v>
          </cell>
          <cell r="K1733">
            <v>0</v>
          </cell>
          <cell r="L1733">
            <v>0</v>
          </cell>
          <cell r="M1733">
            <v>0</v>
          </cell>
        </row>
        <row r="1734">
          <cell r="A1734" t="str">
            <v>00</v>
          </cell>
          <cell r="B1734" t="str">
            <v>0</v>
          </cell>
          <cell r="C1734" t="str">
            <v>0</v>
          </cell>
          <cell r="D1734" t="str">
            <v>1</v>
          </cell>
          <cell r="F1734">
            <v>0</v>
          </cell>
          <cell r="G1734">
            <v>0</v>
          </cell>
          <cell r="H1734">
            <v>0</v>
          </cell>
          <cell r="I1734">
            <v>0</v>
          </cell>
          <cell r="J1734" t="str">
            <v>-</v>
          </cell>
          <cell r="K1734">
            <v>0</v>
          </cell>
          <cell r="L1734">
            <v>0</v>
          </cell>
          <cell r="M1734">
            <v>0</v>
          </cell>
        </row>
        <row r="1735">
          <cell r="A1735" t="str">
            <v>00</v>
          </cell>
          <cell r="B1735" t="str">
            <v>0</v>
          </cell>
          <cell r="C1735" t="str">
            <v>0</v>
          </cell>
          <cell r="D1735" t="str">
            <v>1</v>
          </cell>
          <cell r="F1735">
            <v>0</v>
          </cell>
          <cell r="G1735">
            <v>0</v>
          </cell>
          <cell r="H1735">
            <v>0</v>
          </cell>
          <cell r="I1735">
            <v>0</v>
          </cell>
          <cell r="J1735" t="str">
            <v>-</v>
          </cell>
          <cell r="K1735">
            <v>0</v>
          </cell>
          <cell r="L1735">
            <v>0</v>
          </cell>
          <cell r="M1735">
            <v>0</v>
          </cell>
        </row>
        <row r="1736">
          <cell r="A1736" t="str">
            <v>00</v>
          </cell>
          <cell r="B1736" t="str">
            <v>0</v>
          </cell>
          <cell r="C1736" t="str">
            <v>0</v>
          </cell>
          <cell r="D1736" t="str">
            <v>1</v>
          </cell>
          <cell r="F1736">
            <v>0</v>
          </cell>
          <cell r="G1736">
            <v>0</v>
          </cell>
          <cell r="H1736">
            <v>0</v>
          </cell>
          <cell r="I1736">
            <v>0</v>
          </cell>
          <cell r="J1736" t="str">
            <v>-</v>
          </cell>
          <cell r="K1736">
            <v>0</v>
          </cell>
          <cell r="L1736">
            <v>0</v>
          </cell>
          <cell r="M1736">
            <v>0</v>
          </cell>
        </row>
        <row r="1737">
          <cell r="A1737" t="str">
            <v>00</v>
          </cell>
          <cell r="B1737" t="str">
            <v>0</v>
          </cell>
          <cell r="C1737" t="str">
            <v>0</v>
          </cell>
          <cell r="D1737" t="str">
            <v>1</v>
          </cell>
          <cell r="F1737">
            <v>0</v>
          </cell>
          <cell r="G1737">
            <v>0</v>
          </cell>
          <cell r="H1737">
            <v>0</v>
          </cell>
          <cell r="I1737">
            <v>0</v>
          </cell>
          <cell r="J1737" t="str">
            <v>-</v>
          </cell>
          <cell r="K1737">
            <v>0</v>
          </cell>
          <cell r="L1737">
            <v>0</v>
          </cell>
          <cell r="M1737">
            <v>0</v>
          </cell>
        </row>
        <row r="1738">
          <cell r="A1738" t="str">
            <v>00</v>
          </cell>
          <cell r="B1738" t="str">
            <v>0</v>
          </cell>
          <cell r="C1738" t="str">
            <v>0</v>
          </cell>
          <cell r="D1738" t="str">
            <v>1</v>
          </cell>
          <cell r="F1738">
            <v>0</v>
          </cell>
          <cell r="G1738">
            <v>0</v>
          </cell>
          <cell r="H1738">
            <v>0</v>
          </cell>
          <cell r="I1738">
            <v>0</v>
          </cell>
          <cell r="J1738" t="str">
            <v>-</v>
          </cell>
          <cell r="K1738">
            <v>0</v>
          </cell>
          <cell r="L1738">
            <v>0</v>
          </cell>
          <cell r="M1738">
            <v>0</v>
          </cell>
        </row>
        <row r="1739">
          <cell r="A1739" t="str">
            <v>00</v>
          </cell>
          <cell r="B1739" t="str">
            <v>0</v>
          </cell>
          <cell r="C1739" t="str">
            <v>0</v>
          </cell>
          <cell r="D1739" t="str">
            <v>1</v>
          </cell>
          <cell r="F1739">
            <v>0</v>
          </cell>
          <cell r="G1739">
            <v>0</v>
          </cell>
          <cell r="H1739">
            <v>0</v>
          </cell>
          <cell r="I1739">
            <v>0</v>
          </cell>
          <cell r="J1739" t="str">
            <v>-</v>
          </cell>
          <cell r="K1739">
            <v>0</v>
          </cell>
          <cell r="L1739">
            <v>0</v>
          </cell>
          <cell r="M1739">
            <v>0</v>
          </cell>
        </row>
        <row r="1740">
          <cell r="A1740" t="str">
            <v>00</v>
          </cell>
          <cell r="B1740" t="str">
            <v>0</v>
          </cell>
          <cell r="C1740" t="str">
            <v>0</v>
          </cell>
          <cell r="D1740" t="str">
            <v>1</v>
          </cell>
          <cell r="F1740">
            <v>0</v>
          </cell>
          <cell r="G1740">
            <v>0</v>
          </cell>
          <cell r="H1740">
            <v>0</v>
          </cell>
          <cell r="I1740">
            <v>0</v>
          </cell>
          <cell r="J1740" t="str">
            <v>-</v>
          </cell>
          <cell r="K1740">
            <v>0</v>
          </cell>
          <cell r="L1740">
            <v>0</v>
          </cell>
          <cell r="M1740">
            <v>0</v>
          </cell>
        </row>
        <row r="1741">
          <cell r="A1741" t="str">
            <v>00</v>
          </cell>
          <cell r="B1741" t="str">
            <v>0</v>
          </cell>
          <cell r="C1741" t="str">
            <v>0</v>
          </cell>
          <cell r="D1741" t="str">
            <v>1</v>
          </cell>
          <cell r="F1741">
            <v>0</v>
          </cell>
          <cell r="G1741">
            <v>0</v>
          </cell>
          <cell r="H1741">
            <v>0</v>
          </cell>
          <cell r="I1741">
            <v>0</v>
          </cell>
          <cell r="J1741" t="str">
            <v>-</v>
          </cell>
          <cell r="K1741">
            <v>0</v>
          </cell>
          <cell r="L1741">
            <v>0</v>
          </cell>
          <cell r="M1741">
            <v>0</v>
          </cell>
        </row>
        <row r="1742">
          <cell r="A1742" t="str">
            <v>00</v>
          </cell>
          <cell r="B1742" t="str">
            <v>0</v>
          </cell>
          <cell r="C1742" t="str">
            <v>0</v>
          </cell>
          <cell r="D1742" t="str">
            <v>1</v>
          </cell>
          <cell r="F1742">
            <v>0</v>
          </cell>
          <cell r="G1742">
            <v>0</v>
          </cell>
          <cell r="H1742">
            <v>0</v>
          </cell>
          <cell r="I1742">
            <v>0</v>
          </cell>
          <cell r="J1742" t="str">
            <v>-</v>
          </cell>
          <cell r="K1742">
            <v>0</v>
          </cell>
          <cell r="L1742">
            <v>0</v>
          </cell>
          <cell r="M1742">
            <v>0</v>
          </cell>
        </row>
        <row r="1743">
          <cell r="A1743" t="str">
            <v>00</v>
          </cell>
          <cell r="B1743" t="str">
            <v>0</v>
          </cell>
          <cell r="C1743" t="str">
            <v>0</v>
          </cell>
          <cell r="D1743" t="str">
            <v>1</v>
          </cell>
          <cell r="F1743">
            <v>0</v>
          </cell>
          <cell r="G1743">
            <v>0</v>
          </cell>
          <cell r="H1743">
            <v>0</v>
          </cell>
          <cell r="I1743">
            <v>0</v>
          </cell>
          <cell r="J1743" t="str">
            <v>-</v>
          </cell>
          <cell r="K1743">
            <v>0</v>
          </cell>
          <cell r="L1743">
            <v>0</v>
          </cell>
          <cell r="M1743">
            <v>0</v>
          </cell>
        </row>
        <row r="1744">
          <cell r="A1744" t="str">
            <v>00</v>
          </cell>
          <cell r="B1744" t="str">
            <v>0</v>
          </cell>
          <cell r="C1744" t="str">
            <v>0</v>
          </cell>
          <cell r="D1744" t="str">
            <v>1</v>
          </cell>
          <cell r="F1744">
            <v>0</v>
          </cell>
          <cell r="G1744">
            <v>0</v>
          </cell>
          <cell r="H1744">
            <v>0</v>
          </cell>
          <cell r="I1744">
            <v>0</v>
          </cell>
          <cell r="J1744" t="str">
            <v>-</v>
          </cell>
          <cell r="K1744">
            <v>0</v>
          </cell>
          <cell r="L1744">
            <v>0</v>
          </cell>
          <cell r="M1744">
            <v>0</v>
          </cell>
        </row>
        <row r="1745">
          <cell r="A1745" t="str">
            <v>00</v>
          </cell>
          <cell r="B1745" t="str">
            <v>0</v>
          </cell>
          <cell r="C1745" t="str">
            <v>0</v>
          </cell>
          <cell r="D1745" t="str">
            <v>1</v>
          </cell>
          <cell r="F1745">
            <v>0</v>
          </cell>
          <cell r="G1745">
            <v>0</v>
          </cell>
          <cell r="H1745">
            <v>0</v>
          </cell>
          <cell r="I1745">
            <v>0</v>
          </cell>
          <cell r="J1745" t="str">
            <v>-</v>
          </cell>
          <cell r="K1745">
            <v>0</v>
          </cell>
          <cell r="L1745">
            <v>0</v>
          </cell>
          <cell r="M1745">
            <v>0</v>
          </cell>
        </row>
        <row r="1746">
          <cell r="A1746" t="str">
            <v>00</v>
          </cell>
          <cell r="B1746" t="str">
            <v>0</v>
          </cell>
          <cell r="C1746" t="str">
            <v>0</v>
          </cell>
          <cell r="D1746" t="str">
            <v>1</v>
          </cell>
          <cell r="F1746">
            <v>0</v>
          </cell>
          <cell r="G1746">
            <v>0</v>
          </cell>
          <cell r="H1746">
            <v>0</v>
          </cell>
          <cell r="I1746">
            <v>0</v>
          </cell>
          <cell r="J1746" t="str">
            <v>-</v>
          </cell>
          <cell r="K1746">
            <v>0</v>
          </cell>
          <cell r="L1746">
            <v>0</v>
          </cell>
          <cell r="M1746">
            <v>0</v>
          </cell>
        </row>
        <row r="1747">
          <cell r="A1747" t="str">
            <v>00</v>
          </cell>
          <cell r="B1747" t="str">
            <v>0</v>
          </cell>
          <cell r="C1747" t="str">
            <v>0</v>
          </cell>
          <cell r="D1747" t="str">
            <v>1</v>
          </cell>
          <cell r="F1747">
            <v>0</v>
          </cell>
          <cell r="G1747">
            <v>0</v>
          </cell>
          <cell r="H1747">
            <v>0</v>
          </cell>
          <cell r="I1747">
            <v>0</v>
          </cell>
          <cell r="J1747" t="str">
            <v>-</v>
          </cell>
          <cell r="K1747">
            <v>0</v>
          </cell>
          <cell r="L1747">
            <v>0</v>
          </cell>
          <cell r="M1747">
            <v>0</v>
          </cell>
        </row>
        <row r="1748">
          <cell r="A1748" t="str">
            <v>00</v>
          </cell>
          <cell r="B1748" t="str">
            <v>0</v>
          </cell>
          <cell r="C1748" t="str">
            <v>0</v>
          </cell>
          <cell r="D1748" t="str">
            <v>1</v>
          </cell>
          <cell r="F1748">
            <v>0</v>
          </cell>
          <cell r="G1748">
            <v>0</v>
          </cell>
          <cell r="H1748">
            <v>0</v>
          </cell>
          <cell r="I1748">
            <v>0</v>
          </cell>
          <cell r="J1748" t="str">
            <v>-</v>
          </cell>
          <cell r="K1748">
            <v>0</v>
          </cell>
          <cell r="L1748">
            <v>0</v>
          </cell>
          <cell r="M1748">
            <v>0</v>
          </cell>
        </row>
        <row r="1749">
          <cell r="A1749" t="str">
            <v>00</v>
          </cell>
          <cell r="B1749" t="str">
            <v>0</v>
          </cell>
          <cell r="C1749" t="str">
            <v>0</v>
          </cell>
          <cell r="D1749" t="str">
            <v>1</v>
          </cell>
          <cell r="F1749">
            <v>0</v>
          </cell>
          <cell r="G1749">
            <v>0</v>
          </cell>
          <cell r="H1749">
            <v>0</v>
          </cell>
          <cell r="I1749">
            <v>0</v>
          </cell>
          <cell r="J1749" t="str">
            <v>-</v>
          </cell>
          <cell r="K1749">
            <v>0</v>
          </cell>
          <cell r="L1749">
            <v>0</v>
          </cell>
          <cell r="M1749">
            <v>0</v>
          </cell>
        </row>
        <row r="1750">
          <cell r="A1750" t="str">
            <v>00</v>
          </cell>
          <cell r="B1750" t="str">
            <v>0</v>
          </cell>
          <cell r="C1750" t="str">
            <v>0</v>
          </cell>
          <cell r="D1750" t="str">
            <v>1</v>
          </cell>
          <cell r="F1750">
            <v>0</v>
          </cell>
          <cell r="G1750">
            <v>0</v>
          </cell>
          <cell r="H1750">
            <v>0</v>
          </cell>
          <cell r="I1750">
            <v>0</v>
          </cell>
          <cell r="J1750" t="str">
            <v>-</v>
          </cell>
          <cell r="K1750">
            <v>0</v>
          </cell>
          <cell r="L1750">
            <v>0</v>
          </cell>
          <cell r="M1750">
            <v>0</v>
          </cell>
        </row>
        <row r="1751">
          <cell r="A1751" t="str">
            <v>00</v>
          </cell>
          <cell r="B1751" t="str">
            <v>0</v>
          </cell>
          <cell r="C1751" t="str">
            <v>0</v>
          </cell>
          <cell r="D1751" t="str">
            <v>1</v>
          </cell>
          <cell r="F1751">
            <v>0</v>
          </cell>
          <cell r="G1751">
            <v>0</v>
          </cell>
          <cell r="H1751">
            <v>0</v>
          </cell>
          <cell r="I1751">
            <v>0</v>
          </cell>
          <cell r="J1751" t="str">
            <v>-</v>
          </cell>
          <cell r="K1751">
            <v>0</v>
          </cell>
          <cell r="L1751">
            <v>0</v>
          </cell>
          <cell r="M1751">
            <v>0</v>
          </cell>
        </row>
        <row r="1752">
          <cell r="A1752" t="str">
            <v>00</v>
          </cell>
          <cell r="B1752" t="str">
            <v>0</v>
          </cell>
          <cell r="C1752" t="str">
            <v>0</v>
          </cell>
          <cell r="D1752" t="str">
            <v>1</v>
          </cell>
          <cell r="F1752">
            <v>0</v>
          </cell>
          <cell r="G1752">
            <v>0</v>
          </cell>
          <cell r="H1752">
            <v>0</v>
          </cell>
          <cell r="I1752">
            <v>0</v>
          </cell>
          <cell r="J1752" t="str">
            <v>-</v>
          </cell>
          <cell r="K1752">
            <v>0</v>
          </cell>
          <cell r="L1752">
            <v>0</v>
          </cell>
          <cell r="M1752">
            <v>0</v>
          </cell>
        </row>
        <row r="1753">
          <cell r="A1753" t="str">
            <v>00</v>
          </cell>
          <cell r="B1753" t="str">
            <v>0</v>
          </cell>
          <cell r="C1753" t="str">
            <v>0</v>
          </cell>
          <cell r="D1753" t="str">
            <v>1</v>
          </cell>
          <cell r="F1753">
            <v>0</v>
          </cell>
          <cell r="G1753">
            <v>0</v>
          </cell>
          <cell r="H1753">
            <v>0</v>
          </cell>
          <cell r="I1753">
            <v>0</v>
          </cell>
          <cell r="J1753" t="str">
            <v>-</v>
          </cell>
          <cell r="K1753">
            <v>0</v>
          </cell>
          <cell r="L1753">
            <v>0</v>
          </cell>
          <cell r="M1753">
            <v>0</v>
          </cell>
        </row>
        <row r="1754">
          <cell r="A1754" t="str">
            <v>00</v>
          </cell>
          <cell r="B1754" t="str">
            <v>0</v>
          </cell>
          <cell r="C1754" t="str">
            <v>0</v>
          </cell>
          <cell r="D1754" t="str">
            <v>1</v>
          </cell>
          <cell r="F1754">
            <v>0</v>
          </cell>
          <cell r="G1754">
            <v>0</v>
          </cell>
          <cell r="H1754">
            <v>0</v>
          </cell>
          <cell r="I1754">
            <v>0</v>
          </cell>
          <cell r="J1754" t="str">
            <v>-</v>
          </cell>
          <cell r="K1754">
            <v>0</v>
          </cell>
          <cell r="L1754">
            <v>0</v>
          </cell>
          <cell r="M1754">
            <v>0</v>
          </cell>
        </row>
        <row r="1755">
          <cell r="A1755" t="str">
            <v>00</v>
          </cell>
          <cell r="B1755" t="str">
            <v>0</v>
          </cell>
          <cell r="C1755" t="str">
            <v>0</v>
          </cell>
          <cell r="D1755" t="str">
            <v>1</v>
          </cell>
          <cell r="F1755">
            <v>0</v>
          </cell>
          <cell r="G1755">
            <v>0</v>
          </cell>
          <cell r="H1755">
            <v>0</v>
          </cell>
          <cell r="I1755">
            <v>0</v>
          </cell>
          <cell r="J1755" t="str">
            <v>-</v>
          </cell>
          <cell r="K1755">
            <v>0</v>
          </cell>
          <cell r="L1755">
            <v>0</v>
          </cell>
          <cell r="M1755">
            <v>0</v>
          </cell>
        </row>
        <row r="1756">
          <cell r="A1756" t="str">
            <v>00</v>
          </cell>
          <cell r="B1756" t="str">
            <v>0</v>
          </cell>
          <cell r="C1756" t="str">
            <v>0</v>
          </cell>
          <cell r="D1756" t="str">
            <v>1</v>
          </cell>
          <cell r="F1756">
            <v>0</v>
          </cell>
          <cell r="G1756">
            <v>0</v>
          </cell>
          <cell r="H1756">
            <v>0</v>
          </cell>
          <cell r="I1756">
            <v>0</v>
          </cell>
          <cell r="J1756" t="str">
            <v>-</v>
          </cell>
          <cell r="K1756">
            <v>0</v>
          </cell>
          <cell r="L1756">
            <v>0</v>
          </cell>
          <cell r="M1756">
            <v>0</v>
          </cell>
        </row>
        <row r="1757">
          <cell r="A1757" t="str">
            <v>00</v>
          </cell>
          <cell r="B1757" t="str">
            <v>0</v>
          </cell>
          <cell r="C1757" t="str">
            <v>0</v>
          </cell>
          <cell r="D1757" t="str">
            <v>1</v>
          </cell>
          <cell r="F1757">
            <v>0</v>
          </cell>
          <cell r="G1757">
            <v>0</v>
          </cell>
          <cell r="H1757">
            <v>0</v>
          </cell>
          <cell r="I1757">
            <v>0</v>
          </cell>
          <cell r="J1757" t="str">
            <v>-</v>
          </cell>
          <cell r="K1757">
            <v>0</v>
          </cell>
          <cell r="L1757">
            <v>0</v>
          </cell>
          <cell r="M1757">
            <v>0</v>
          </cell>
        </row>
        <row r="1758">
          <cell r="A1758" t="str">
            <v>00</v>
          </cell>
          <cell r="B1758" t="str">
            <v>0</v>
          </cell>
          <cell r="C1758" t="str">
            <v>0</v>
          </cell>
          <cell r="D1758" t="str">
            <v>1</v>
          </cell>
          <cell r="F1758">
            <v>0</v>
          </cell>
          <cell r="G1758">
            <v>0</v>
          </cell>
          <cell r="H1758">
            <v>0</v>
          </cell>
          <cell r="I1758">
            <v>0</v>
          </cell>
          <cell r="J1758" t="str">
            <v>-</v>
          </cell>
          <cell r="K1758">
            <v>0</v>
          </cell>
          <cell r="L1758">
            <v>0</v>
          </cell>
          <cell r="M1758">
            <v>0</v>
          </cell>
        </row>
        <row r="1759">
          <cell r="A1759" t="str">
            <v>00</v>
          </cell>
          <cell r="B1759" t="str">
            <v>0</v>
          </cell>
          <cell r="C1759" t="str">
            <v>0</v>
          </cell>
          <cell r="D1759" t="str">
            <v>1</v>
          </cell>
          <cell r="F1759">
            <v>0</v>
          </cell>
          <cell r="G1759">
            <v>0</v>
          </cell>
          <cell r="H1759">
            <v>0</v>
          </cell>
          <cell r="I1759">
            <v>0</v>
          </cell>
          <cell r="J1759" t="str">
            <v>-</v>
          </cell>
          <cell r="K1759">
            <v>0</v>
          </cell>
          <cell r="L1759">
            <v>0</v>
          </cell>
          <cell r="M1759">
            <v>0</v>
          </cell>
        </row>
        <row r="1760">
          <cell r="A1760" t="str">
            <v>00</v>
          </cell>
          <cell r="B1760" t="str">
            <v>0</v>
          </cell>
          <cell r="C1760" t="str">
            <v>0</v>
          </cell>
          <cell r="D1760" t="str">
            <v>1</v>
          </cell>
          <cell r="F1760">
            <v>0</v>
          </cell>
          <cell r="G1760">
            <v>0</v>
          </cell>
          <cell r="H1760">
            <v>0</v>
          </cell>
          <cell r="I1760">
            <v>0</v>
          </cell>
          <cell r="J1760" t="str">
            <v>-</v>
          </cell>
          <cell r="K1760">
            <v>0</v>
          </cell>
          <cell r="L1760">
            <v>0</v>
          </cell>
          <cell r="M1760">
            <v>0</v>
          </cell>
        </row>
        <row r="1761">
          <cell r="A1761" t="str">
            <v>00</v>
          </cell>
          <cell r="B1761" t="str">
            <v>0</v>
          </cell>
          <cell r="C1761" t="str">
            <v>0</v>
          </cell>
          <cell r="D1761" t="str">
            <v>1</v>
          </cell>
          <cell r="F1761">
            <v>0</v>
          </cell>
          <cell r="G1761">
            <v>0</v>
          </cell>
          <cell r="H1761">
            <v>0</v>
          </cell>
          <cell r="I1761">
            <v>0</v>
          </cell>
          <cell r="J1761" t="str">
            <v>-</v>
          </cell>
          <cell r="K1761">
            <v>0</v>
          </cell>
          <cell r="L1761">
            <v>0</v>
          </cell>
          <cell r="M1761">
            <v>0</v>
          </cell>
        </row>
        <row r="1762">
          <cell r="A1762" t="str">
            <v>00</v>
          </cell>
          <cell r="B1762" t="str">
            <v>0</v>
          </cell>
          <cell r="C1762" t="str">
            <v>0</v>
          </cell>
          <cell r="D1762" t="str">
            <v>1</v>
          </cell>
          <cell r="F1762">
            <v>0</v>
          </cell>
          <cell r="G1762">
            <v>0</v>
          </cell>
          <cell r="H1762">
            <v>0</v>
          </cell>
          <cell r="I1762">
            <v>0</v>
          </cell>
          <cell r="J1762" t="str">
            <v>-</v>
          </cell>
          <cell r="K1762">
            <v>0</v>
          </cell>
          <cell r="L1762">
            <v>0</v>
          </cell>
          <cell r="M1762">
            <v>0</v>
          </cell>
        </row>
        <row r="1763">
          <cell r="A1763" t="str">
            <v>00</v>
          </cell>
          <cell r="B1763" t="str">
            <v>0</v>
          </cell>
          <cell r="C1763" t="str">
            <v>0</v>
          </cell>
          <cell r="D1763" t="str">
            <v>1</v>
          </cell>
          <cell r="F1763">
            <v>0</v>
          </cell>
          <cell r="G1763">
            <v>0</v>
          </cell>
          <cell r="H1763">
            <v>0</v>
          </cell>
          <cell r="I1763">
            <v>0</v>
          </cell>
          <cell r="J1763" t="str">
            <v>-</v>
          </cell>
          <cell r="K1763">
            <v>0</v>
          </cell>
          <cell r="L1763">
            <v>0</v>
          </cell>
          <cell r="M1763">
            <v>0</v>
          </cell>
        </row>
        <row r="1764">
          <cell r="A1764" t="str">
            <v>00</v>
          </cell>
          <cell r="B1764" t="str">
            <v>0</v>
          </cell>
          <cell r="C1764" t="str">
            <v>0</v>
          </cell>
          <cell r="D1764" t="str">
            <v>1</v>
          </cell>
          <cell r="F1764">
            <v>0</v>
          </cell>
          <cell r="G1764">
            <v>0</v>
          </cell>
          <cell r="H1764">
            <v>0</v>
          </cell>
          <cell r="I1764">
            <v>0</v>
          </cell>
          <cell r="J1764" t="str">
            <v>-</v>
          </cell>
          <cell r="K1764">
            <v>0</v>
          </cell>
          <cell r="L1764">
            <v>0</v>
          </cell>
          <cell r="M1764">
            <v>0</v>
          </cell>
        </row>
        <row r="1765">
          <cell r="A1765" t="str">
            <v>00</v>
          </cell>
          <cell r="B1765" t="str">
            <v>0</v>
          </cell>
          <cell r="C1765" t="str">
            <v>0</v>
          </cell>
          <cell r="D1765" t="str">
            <v>1</v>
          </cell>
          <cell r="F1765">
            <v>0</v>
          </cell>
          <cell r="G1765">
            <v>0</v>
          </cell>
          <cell r="H1765">
            <v>0</v>
          </cell>
          <cell r="I1765">
            <v>0</v>
          </cell>
          <cell r="J1765" t="str">
            <v>-</v>
          </cell>
          <cell r="K1765">
            <v>0</v>
          </cell>
          <cell r="L1765">
            <v>0</v>
          </cell>
          <cell r="M1765">
            <v>0</v>
          </cell>
        </row>
        <row r="1766">
          <cell r="A1766" t="str">
            <v>00</v>
          </cell>
          <cell r="B1766" t="str">
            <v>0</v>
          </cell>
          <cell r="C1766" t="str">
            <v>0</v>
          </cell>
          <cell r="D1766" t="str">
            <v>1</v>
          </cell>
          <cell r="F1766">
            <v>0</v>
          </cell>
          <cell r="G1766">
            <v>0</v>
          </cell>
          <cell r="H1766">
            <v>0</v>
          </cell>
          <cell r="I1766">
            <v>0</v>
          </cell>
          <cell r="J1766" t="str">
            <v>-</v>
          </cell>
          <cell r="K1766">
            <v>0</v>
          </cell>
          <cell r="L1766">
            <v>0</v>
          </cell>
          <cell r="M1766">
            <v>0</v>
          </cell>
        </row>
        <row r="1767">
          <cell r="A1767" t="str">
            <v>00</v>
          </cell>
          <cell r="B1767" t="str">
            <v>0</v>
          </cell>
          <cell r="C1767" t="str">
            <v>0</v>
          </cell>
          <cell r="D1767" t="str">
            <v>1</v>
          </cell>
          <cell r="F1767">
            <v>0</v>
          </cell>
          <cell r="G1767">
            <v>0</v>
          </cell>
          <cell r="H1767">
            <v>0</v>
          </cell>
          <cell r="I1767">
            <v>0</v>
          </cell>
          <cell r="J1767" t="str">
            <v>-</v>
          </cell>
          <cell r="K1767">
            <v>0</v>
          </cell>
          <cell r="L1767">
            <v>0</v>
          </cell>
          <cell r="M1767">
            <v>0</v>
          </cell>
        </row>
        <row r="1768">
          <cell r="A1768" t="str">
            <v>00</v>
          </cell>
          <cell r="B1768" t="str">
            <v>0</v>
          </cell>
          <cell r="C1768" t="str">
            <v>0</v>
          </cell>
          <cell r="D1768" t="str">
            <v>1</v>
          </cell>
          <cell r="F1768">
            <v>0</v>
          </cell>
          <cell r="G1768">
            <v>0</v>
          </cell>
          <cell r="H1768">
            <v>0</v>
          </cell>
          <cell r="I1768">
            <v>0</v>
          </cell>
          <cell r="J1768" t="str">
            <v>-</v>
          </cell>
          <cell r="K1768">
            <v>0</v>
          </cell>
          <cell r="L1768">
            <v>0</v>
          </cell>
          <cell r="M1768">
            <v>0</v>
          </cell>
        </row>
        <row r="1769">
          <cell r="A1769" t="str">
            <v>00</v>
          </cell>
          <cell r="B1769" t="str">
            <v>0</v>
          </cell>
          <cell r="C1769" t="str">
            <v>0</v>
          </cell>
          <cell r="D1769" t="str">
            <v>1</v>
          </cell>
          <cell r="F1769">
            <v>0</v>
          </cell>
          <cell r="G1769">
            <v>0</v>
          </cell>
          <cell r="H1769">
            <v>0</v>
          </cell>
          <cell r="I1769">
            <v>0</v>
          </cell>
          <cell r="J1769" t="str">
            <v>-</v>
          </cell>
          <cell r="K1769">
            <v>0</v>
          </cell>
          <cell r="L1769">
            <v>0</v>
          </cell>
          <cell r="M1769">
            <v>0</v>
          </cell>
        </row>
        <row r="1770">
          <cell r="A1770" t="str">
            <v>00</v>
          </cell>
          <cell r="B1770" t="str">
            <v>0</v>
          </cell>
          <cell r="C1770" t="str">
            <v>0</v>
          </cell>
          <cell r="D1770" t="str">
            <v>1</v>
          </cell>
          <cell r="F1770">
            <v>0</v>
          </cell>
          <cell r="G1770">
            <v>0</v>
          </cell>
          <cell r="H1770">
            <v>0</v>
          </cell>
          <cell r="I1770">
            <v>0</v>
          </cell>
          <cell r="J1770" t="str">
            <v>-</v>
          </cell>
          <cell r="K1770">
            <v>0</v>
          </cell>
          <cell r="L1770">
            <v>0</v>
          </cell>
          <cell r="M1770">
            <v>0</v>
          </cell>
        </row>
        <row r="1771">
          <cell r="A1771" t="str">
            <v>00</v>
          </cell>
          <cell r="B1771" t="str">
            <v>0</v>
          </cell>
          <cell r="C1771" t="str">
            <v>0</v>
          </cell>
          <cell r="D1771" t="str">
            <v>1</v>
          </cell>
          <cell r="F1771">
            <v>0</v>
          </cell>
          <cell r="G1771">
            <v>0</v>
          </cell>
          <cell r="H1771">
            <v>0</v>
          </cell>
          <cell r="I1771">
            <v>0</v>
          </cell>
          <cell r="J1771" t="str">
            <v>-</v>
          </cell>
          <cell r="K1771">
            <v>0</v>
          </cell>
          <cell r="L1771">
            <v>0</v>
          </cell>
          <cell r="M1771">
            <v>0</v>
          </cell>
        </row>
        <row r="1772">
          <cell r="A1772" t="str">
            <v>00</v>
          </cell>
          <cell r="B1772" t="str">
            <v>0</v>
          </cell>
          <cell r="C1772" t="str">
            <v>0</v>
          </cell>
          <cell r="D1772" t="str">
            <v>1</v>
          </cell>
          <cell r="F1772">
            <v>0</v>
          </cell>
          <cell r="G1772">
            <v>0</v>
          </cell>
          <cell r="H1772">
            <v>0</v>
          </cell>
          <cell r="I1772">
            <v>0</v>
          </cell>
          <cell r="J1772" t="str">
            <v>-</v>
          </cell>
          <cell r="K1772">
            <v>0</v>
          </cell>
          <cell r="L1772">
            <v>0</v>
          </cell>
          <cell r="M1772">
            <v>0</v>
          </cell>
        </row>
        <row r="1773">
          <cell r="A1773" t="str">
            <v>00</v>
          </cell>
          <cell r="B1773" t="str">
            <v>0</v>
          </cell>
          <cell r="C1773" t="str">
            <v>0</v>
          </cell>
          <cell r="D1773" t="str">
            <v>1</v>
          </cell>
          <cell r="F1773">
            <v>0</v>
          </cell>
          <cell r="G1773">
            <v>0</v>
          </cell>
          <cell r="H1773">
            <v>0</v>
          </cell>
          <cell r="I1773">
            <v>0</v>
          </cell>
          <cell r="J1773" t="str">
            <v>-</v>
          </cell>
          <cell r="K1773">
            <v>0</v>
          </cell>
          <cell r="L1773">
            <v>0</v>
          </cell>
          <cell r="M1773">
            <v>0</v>
          </cell>
        </row>
        <row r="1774">
          <cell r="A1774" t="str">
            <v>00</v>
          </cell>
          <cell r="B1774" t="str">
            <v>0</v>
          </cell>
          <cell r="C1774" t="str">
            <v>0</v>
          </cell>
          <cell r="D1774" t="str">
            <v>1</v>
          </cell>
          <cell r="F1774">
            <v>0</v>
          </cell>
          <cell r="G1774">
            <v>0</v>
          </cell>
          <cell r="H1774">
            <v>0</v>
          </cell>
          <cell r="I1774">
            <v>0</v>
          </cell>
          <cell r="J1774" t="str">
            <v>-</v>
          </cell>
          <cell r="K1774">
            <v>0</v>
          </cell>
          <cell r="L1774">
            <v>0</v>
          </cell>
          <cell r="M1774">
            <v>0</v>
          </cell>
        </row>
        <row r="1775">
          <cell r="A1775" t="str">
            <v>00</v>
          </cell>
          <cell r="B1775" t="str">
            <v>0</v>
          </cell>
          <cell r="C1775" t="str">
            <v>0</v>
          </cell>
          <cell r="D1775" t="str">
            <v>1</v>
          </cell>
          <cell r="F1775">
            <v>0</v>
          </cell>
          <cell r="G1775">
            <v>0</v>
          </cell>
          <cell r="H1775">
            <v>0</v>
          </cell>
          <cell r="I1775">
            <v>0</v>
          </cell>
          <cell r="J1775" t="str">
            <v>-</v>
          </cell>
          <cell r="K1775">
            <v>0</v>
          </cell>
          <cell r="L1775">
            <v>0</v>
          </cell>
          <cell r="M1775">
            <v>0</v>
          </cell>
        </row>
        <row r="1776">
          <cell r="A1776" t="str">
            <v>00</v>
          </cell>
          <cell r="B1776" t="str">
            <v>0</v>
          </cell>
          <cell r="C1776" t="str">
            <v>0</v>
          </cell>
          <cell r="D1776" t="str">
            <v>1</v>
          </cell>
          <cell r="F1776">
            <v>0</v>
          </cell>
          <cell r="G1776">
            <v>0</v>
          </cell>
          <cell r="H1776">
            <v>0</v>
          </cell>
          <cell r="I1776">
            <v>0</v>
          </cell>
          <cell r="J1776" t="str">
            <v>-</v>
          </cell>
          <cell r="K1776">
            <v>0</v>
          </cell>
          <cell r="L1776">
            <v>0</v>
          </cell>
          <cell r="M1776">
            <v>0</v>
          </cell>
        </row>
        <row r="1777">
          <cell r="A1777" t="str">
            <v>00</v>
          </cell>
          <cell r="B1777" t="str">
            <v>0</v>
          </cell>
          <cell r="C1777" t="str">
            <v>0</v>
          </cell>
          <cell r="D1777" t="str">
            <v>1</v>
          </cell>
          <cell r="F1777">
            <v>0</v>
          </cell>
          <cell r="G1777">
            <v>0</v>
          </cell>
          <cell r="H1777">
            <v>0</v>
          </cell>
          <cell r="I1777">
            <v>0</v>
          </cell>
          <cell r="J1777" t="str">
            <v>-</v>
          </cell>
          <cell r="K1777">
            <v>0</v>
          </cell>
          <cell r="L1777">
            <v>0</v>
          </cell>
          <cell r="M1777">
            <v>0</v>
          </cell>
        </row>
        <row r="1778">
          <cell r="A1778" t="str">
            <v>00</v>
          </cell>
          <cell r="B1778" t="str">
            <v>0</v>
          </cell>
          <cell r="C1778" t="str">
            <v>0</v>
          </cell>
          <cell r="D1778" t="str">
            <v>1</v>
          </cell>
          <cell r="F1778">
            <v>0</v>
          </cell>
          <cell r="G1778">
            <v>0</v>
          </cell>
          <cell r="H1778">
            <v>0</v>
          </cell>
          <cell r="I1778">
            <v>0</v>
          </cell>
          <cell r="J1778" t="str">
            <v>-</v>
          </cell>
          <cell r="K1778">
            <v>0</v>
          </cell>
          <cell r="L1778">
            <v>0</v>
          </cell>
          <cell r="M1778">
            <v>0</v>
          </cell>
        </row>
        <row r="1779">
          <cell r="A1779" t="str">
            <v>00</v>
          </cell>
          <cell r="B1779" t="str">
            <v>0</v>
          </cell>
          <cell r="C1779" t="str">
            <v>0</v>
          </cell>
          <cell r="D1779" t="str">
            <v>1</v>
          </cell>
          <cell r="F1779">
            <v>0</v>
          </cell>
          <cell r="G1779">
            <v>0</v>
          </cell>
          <cell r="H1779">
            <v>0</v>
          </cell>
          <cell r="I1779">
            <v>0</v>
          </cell>
          <cell r="J1779" t="str">
            <v>-</v>
          </cell>
          <cell r="K1779">
            <v>0</v>
          </cell>
          <cell r="L1779">
            <v>0</v>
          </cell>
          <cell r="M1779">
            <v>0</v>
          </cell>
        </row>
        <row r="1780">
          <cell r="A1780" t="str">
            <v>00</v>
          </cell>
          <cell r="B1780" t="str">
            <v>0</v>
          </cell>
          <cell r="C1780" t="str">
            <v>0</v>
          </cell>
          <cell r="D1780" t="str">
            <v>1</v>
          </cell>
          <cell r="F1780">
            <v>0</v>
          </cell>
          <cell r="G1780">
            <v>0</v>
          </cell>
          <cell r="H1780">
            <v>0</v>
          </cell>
          <cell r="I1780">
            <v>0</v>
          </cell>
          <cell r="J1780" t="str">
            <v>-</v>
          </cell>
          <cell r="K1780">
            <v>0</v>
          </cell>
          <cell r="L1780">
            <v>0</v>
          </cell>
          <cell r="M1780">
            <v>0</v>
          </cell>
        </row>
        <row r="1781">
          <cell r="A1781" t="str">
            <v>00</v>
          </cell>
          <cell r="B1781" t="str">
            <v>0</v>
          </cell>
          <cell r="C1781" t="str">
            <v>0</v>
          </cell>
          <cell r="D1781" t="str">
            <v>1</v>
          </cell>
          <cell r="F1781">
            <v>0</v>
          </cell>
          <cell r="G1781">
            <v>0</v>
          </cell>
          <cell r="H1781">
            <v>0</v>
          </cell>
          <cell r="I1781">
            <v>0</v>
          </cell>
          <cell r="J1781" t="str">
            <v>-</v>
          </cell>
          <cell r="K1781">
            <v>0</v>
          </cell>
          <cell r="L1781">
            <v>0</v>
          </cell>
          <cell r="M1781">
            <v>0</v>
          </cell>
        </row>
        <row r="1782">
          <cell r="A1782" t="str">
            <v>00</v>
          </cell>
          <cell r="B1782" t="str">
            <v>0</v>
          </cell>
          <cell r="C1782" t="str">
            <v>0</v>
          </cell>
          <cell r="D1782" t="str">
            <v>1</v>
          </cell>
          <cell r="F1782">
            <v>0</v>
          </cell>
          <cell r="G1782">
            <v>0</v>
          </cell>
          <cell r="H1782">
            <v>0</v>
          </cell>
          <cell r="I1782">
            <v>0</v>
          </cell>
          <cell r="J1782" t="str">
            <v>-</v>
          </cell>
          <cell r="K1782">
            <v>0</v>
          </cell>
          <cell r="L1782">
            <v>0</v>
          </cell>
          <cell r="M1782">
            <v>0</v>
          </cell>
        </row>
        <row r="1783">
          <cell r="A1783" t="str">
            <v>00</v>
          </cell>
          <cell r="B1783" t="str">
            <v>0</v>
          </cell>
          <cell r="C1783" t="str">
            <v>0</v>
          </cell>
          <cell r="D1783" t="str">
            <v>1</v>
          </cell>
          <cell r="F1783">
            <v>0</v>
          </cell>
          <cell r="G1783">
            <v>0</v>
          </cell>
          <cell r="H1783">
            <v>0</v>
          </cell>
          <cell r="I1783">
            <v>0</v>
          </cell>
          <cell r="J1783" t="str">
            <v>-</v>
          </cell>
          <cell r="K1783">
            <v>0</v>
          </cell>
          <cell r="L1783">
            <v>0</v>
          </cell>
          <cell r="M1783">
            <v>0</v>
          </cell>
        </row>
        <row r="1784">
          <cell r="A1784" t="str">
            <v>00</v>
          </cell>
          <cell r="B1784" t="str">
            <v>0</v>
          </cell>
          <cell r="C1784" t="str">
            <v>0</v>
          </cell>
          <cell r="D1784" t="str">
            <v>1</v>
          </cell>
          <cell r="F1784">
            <v>0</v>
          </cell>
          <cell r="G1784">
            <v>0</v>
          </cell>
          <cell r="H1784">
            <v>0</v>
          </cell>
          <cell r="I1784">
            <v>0</v>
          </cell>
          <cell r="J1784" t="str">
            <v>-</v>
          </cell>
          <cell r="K1784">
            <v>0</v>
          </cell>
          <cell r="L1784">
            <v>0</v>
          </cell>
          <cell r="M1784">
            <v>0</v>
          </cell>
        </row>
        <row r="1785">
          <cell r="A1785" t="str">
            <v>00</v>
          </cell>
          <cell r="B1785" t="str">
            <v>0</v>
          </cell>
          <cell r="C1785" t="str">
            <v>0</v>
          </cell>
          <cell r="D1785" t="str">
            <v>1</v>
          </cell>
          <cell r="F1785">
            <v>0</v>
          </cell>
          <cell r="G1785">
            <v>0</v>
          </cell>
          <cell r="H1785">
            <v>0</v>
          </cell>
          <cell r="I1785">
            <v>0</v>
          </cell>
          <cell r="J1785" t="str">
            <v>-</v>
          </cell>
          <cell r="K1785">
            <v>0</v>
          </cell>
          <cell r="L1785">
            <v>0</v>
          </cell>
          <cell r="M1785">
            <v>0</v>
          </cell>
        </row>
        <row r="1786">
          <cell r="A1786" t="str">
            <v>00</v>
          </cell>
          <cell r="B1786" t="str">
            <v>0</v>
          </cell>
          <cell r="C1786" t="str">
            <v>0</v>
          </cell>
          <cell r="D1786" t="str">
            <v>1</v>
          </cell>
          <cell r="F1786">
            <v>0</v>
          </cell>
          <cell r="G1786">
            <v>0</v>
          </cell>
          <cell r="H1786">
            <v>0</v>
          </cell>
          <cell r="I1786">
            <v>0</v>
          </cell>
          <cell r="J1786" t="str">
            <v>-</v>
          </cell>
          <cell r="K1786">
            <v>0</v>
          </cell>
          <cell r="L1786">
            <v>0</v>
          </cell>
          <cell r="M1786">
            <v>0</v>
          </cell>
        </row>
        <row r="1787">
          <cell r="A1787" t="str">
            <v>00</v>
          </cell>
          <cell r="B1787" t="str">
            <v>0</v>
          </cell>
          <cell r="C1787" t="str">
            <v>0</v>
          </cell>
          <cell r="D1787" t="str">
            <v>1</v>
          </cell>
          <cell r="F1787">
            <v>0</v>
          </cell>
          <cell r="G1787">
            <v>0</v>
          </cell>
          <cell r="H1787">
            <v>0</v>
          </cell>
          <cell r="I1787">
            <v>0</v>
          </cell>
          <cell r="J1787" t="str">
            <v>-</v>
          </cell>
          <cell r="K1787">
            <v>0</v>
          </cell>
          <cell r="L1787">
            <v>0</v>
          </cell>
          <cell r="M1787">
            <v>0</v>
          </cell>
        </row>
        <row r="1788">
          <cell r="A1788" t="str">
            <v>00</v>
          </cell>
          <cell r="B1788" t="str">
            <v>0</v>
          </cell>
          <cell r="C1788" t="str">
            <v>0</v>
          </cell>
          <cell r="D1788" t="str">
            <v>1</v>
          </cell>
          <cell r="F1788">
            <v>0</v>
          </cell>
          <cell r="G1788">
            <v>0</v>
          </cell>
          <cell r="H1788">
            <v>0</v>
          </cell>
          <cell r="I1788">
            <v>0</v>
          </cell>
          <cell r="J1788" t="str">
            <v>-</v>
          </cell>
          <cell r="K1788">
            <v>0</v>
          </cell>
          <cell r="L1788">
            <v>0</v>
          </cell>
          <cell r="M1788">
            <v>0</v>
          </cell>
        </row>
        <row r="1789">
          <cell r="A1789" t="str">
            <v>00</v>
          </cell>
          <cell r="B1789" t="str">
            <v>0</v>
          </cell>
          <cell r="C1789" t="str">
            <v>0</v>
          </cell>
          <cell r="D1789" t="str">
            <v>1</v>
          </cell>
          <cell r="F1789">
            <v>0</v>
          </cell>
          <cell r="G1789">
            <v>0</v>
          </cell>
          <cell r="H1789">
            <v>0</v>
          </cell>
          <cell r="I1789">
            <v>0</v>
          </cell>
          <cell r="J1789" t="str">
            <v>-</v>
          </cell>
          <cell r="K1789">
            <v>0</v>
          </cell>
          <cell r="L1789">
            <v>0</v>
          </cell>
          <cell r="M1789">
            <v>0</v>
          </cell>
        </row>
        <row r="1790">
          <cell r="A1790" t="str">
            <v>00</v>
          </cell>
          <cell r="B1790" t="str">
            <v>0</v>
          </cell>
          <cell r="C1790" t="str">
            <v>0</v>
          </cell>
          <cell r="D1790" t="str">
            <v>1</v>
          </cell>
          <cell r="F1790">
            <v>0</v>
          </cell>
          <cell r="G1790">
            <v>0</v>
          </cell>
          <cell r="H1790">
            <v>0</v>
          </cell>
          <cell r="I1790">
            <v>0</v>
          </cell>
          <cell r="J1790" t="str">
            <v>-</v>
          </cell>
          <cell r="K1790">
            <v>0</v>
          </cell>
          <cell r="L1790">
            <v>0</v>
          </cell>
          <cell r="M1790">
            <v>0</v>
          </cell>
        </row>
        <row r="1791">
          <cell r="A1791" t="str">
            <v>00</v>
          </cell>
          <cell r="B1791" t="str">
            <v>0</v>
          </cell>
          <cell r="C1791" t="str">
            <v>0</v>
          </cell>
          <cell r="D1791" t="str">
            <v>1</v>
          </cell>
          <cell r="F1791">
            <v>0</v>
          </cell>
          <cell r="G1791">
            <v>0</v>
          </cell>
          <cell r="H1791">
            <v>0</v>
          </cell>
          <cell r="I1791">
            <v>0</v>
          </cell>
          <cell r="J1791" t="str">
            <v>-</v>
          </cell>
          <cell r="K1791">
            <v>0</v>
          </cell>
          <cell r="L1791">
            <v>0</v>
          </cell>
          <cell r="M1791">
            <v>0</v>
          </cell>
        </row>
        <row r="1792">
          <cell r="A1792" t="str">
            <v>00</v>
          </cell>
          <cell r="B1792" t="str">
            <v>0</v>
          </cell>
          <cell r="C1792" t="str">
            <v>0</v>
          </cell>
          <cell r="D1792" t="str">
            <v>1</v>
          </cell>
          <cell r="F1792">
            <v>0</v>
          </cell>
          <cell r="G1792">
            <v>0</v>
          </cell>
          <cell r="H1792">
            <v>0</v>
          </cell>
          <cell r="I1792">
            <v>0</v>
          </cell>
          <cell r="J1792" t="str">
            <v>-</v>
          </cell>
          <cell r="K1792">
            <v>0</v>
          </cell>
          <cell r="L1792">
            <v>0</v>
          </cell>
          <cell r="M1792">
            <v>0</v>
          </cell>
        </row>
        <row r="1793">
          <cell r="A1793" t="str">
            <v>00</v>
          </cell>
          <cell r="B1793" t="str">
            <v>0</v>
          </cell>
          <cell r="C1793" t="str">
            <v>0</v>
          </cell>
          <cell r="D1793" t="str">
            <v>1</v>
          </cell>
          <cell r="F1793">
            <v>0</v>
          </cell>
          <cell r="G1793">
            <v>0</v>
          </cell>
          <cell r="H1793">
            <v>0</v>
          </cell>
          <cell r="I1793">
            <v>0</v>
          </cell>
          <cell r="J1793" t="str">
            <v>-</v>
          </cell>
          <cell r="K1793">
            <v>0</v>
          </cell>
          <cell r="L1793">
            <v>0</v>
          </cell>
          <cell r="M1793">
            <v>0</v>
          </cell>
        </row>
        <row r="1794">
          <cell r="A1794" t="str">
            <v>00</v>
          </cell>
          <cell r="B1794" t="str">
            <v>0</v>
          </cell>
          <cell r="C1794" t="str">
            <v>0</v>
          </cell>
          <cell r="D1794" t="str">
            <v>1</v>
          </cell>
          <cell r="F1794">
            <v>0</v>
          </cell>
          <cell r="G1794">
            <v>0</v>
          </cell>
          <cell r="H1794">
            <v>0</v>
          </cell>
          <cell r="I1794">
            <v>0</v>
          </cell>
          <cell r="J1794" t="str">
            <v>-</v>
          </cell>
          <cell r="K1794">
            <v>0</v>
          </cell>
          <cell r="L1794">
            <v>0</v>
          </cell>
          <cell r="M1794">
            <v>0</v>
          </cell>
        </row>
        <row r="1795">
          <cell r="A1795" t="str">
            <v>00</v>
          </cell>
          <cell r="B1795" t="str">
            <v>0</v>
          </cell>
          <cell r="C1795" t="str">
            <v>0</v>
          </cell>
          <cell r="D1795" t="str">
            <v>1</v>
          </cell>
          <cell r="F1795">
            <v>0</v>
          </cell>
          <cell r="G1795">
            <v>0</v>
          </cell>
          <cell r="H1795">
            <v>0</v>
          </cell>
          <cell r="I1795">
            <v>0</v>
          </cell>
          <cell r="J1795" t="str">
            <v>-</v>
          </cell>
          <cell r="K1795">
            <v>0</v>
          </cell>
          <cell r="L1795">
            <v>0</v>
          </cell>
          <cell r="M1795">
            <v>0</v>
          </cell>
        </row>
        <row r="1796">
          <cell r="A1796" t="str">
            <v>00</v>
          </cell>
          <cell r="B1796" t="str">
            <v>0</v>
          </cell>
          <cell r="C1796" t="str">
            <v>0</v>
          </cell>
          <cell r="D1796" t="str">
            <v>1</v>
          </cell>
          <cell r="F1796">
            <v>0</v>
          </cell>
          <cell r="G1796">
            <v>0</v>
          </cell>
          <cell r="H1796">
            <v>0</v>
          </cell>
          <cell r="I1796">
            <v>0</v>
          </cell>
          <cell r="J1796" t="str">
            <v>-</v>
          </cell>
          <cell r="K1796">
            <v>0</v>
          </cell>
          <cell r="L1796">
            <v>0</v>
          </cell>
          <cell r="M1796">
            <v>0</v>
          </cell>
        </row>
        <row r="1797">
          <cell r="A1797" t="str">
            <v>00</v>
          </cell>
          <cell r="B1797" t="str">
            <v>0</v>
          </cell>
          <cell r="C1797" t="str">
            <v>0</v>
          </cell>
          <cell r="D1797" t="str">
            <v>1</v>
          </cell>
          <cell r="F1797">
            <v>0</v>
          </cell>
          <cell r="G1797">
            <v>0</v>
          </cell>
          <cell r="H1797">
            <v>0</v>
          </cell>
          <cell r="I1797">
            <v>0</v>
          </cell>
          <cell r="J1797" t="str">
            <v>-</v>
          </cell>
          <cell r="K1797">
            <v>0</v>
          </cell>
          <cell r="L1797">
            <v>0</v>
          </cell>
          <cell r="M1797">
            <v>0</v>
          </cell>
        </row>
        <row r="1798">
          <cell r="A1798" t="str">
            <v>00</v>
          </cell>
          <cell r="B1798" t="str">
            <v>0</v>
          </cell>
          <cell r="C1798" t="str">
            <v>0</v>
          </cell>
          <cell r="D1798" t="str">
            <v>1</v>
          </cell>
          <cell r="F1798">
            <v>0</v>
          </cell>
          <cell r="G1798">
            <v>0</v>
          </cell>
          <cell r="H1798">
            <v>0</v>
          </cell>
          <cell r="I1798">
            <v>0</v>
          </cell>
          <cell r="J1798" t="str">
            <v>-</v>
          </cell>
          <cell r="K1798">
            <v>0</v>
          </cell>
          <cell r="L1798">
            <v>0</v>
          </cell>
          <cell r="M1798">
            <v>0</v>
          </cell>
        </row>
        <row r="1799">
          <cell r="A1799" t="str">
            <v>00</v>
          </cell>
          <cell r="B1799" t="str">
            <v>0</v>
          </cell>
          <cell r="C1799" t="str">
            <v>0</v>
          </cell>
          <cell r="D1799" t="str">
            <v>1</v>
          </cell>
          <cell r="F1799">
            <v>0</v>
          </cell>
          <cell r="G1799">
            <v>0</v>
          </cell>
          <cell r="H1799">
            <v>0</v>
          </cell>
          <cell r="I1799">
            <v>0</v>
          </cell>
          <cell r="J1799" t="str">
            <v>-</v>
          </cell>
          <cell r="K1799">
            <v>0</v>
          </cell>
          <cell r="L1799">
            <v>0</v>
          </cell>
          <cell r="M1799">
            <v>0</v>
          </cell>
        </row>
        <row r="1800">
          <cell r="A1800" t="str">
            <v>00</v>
          </cell>
          <cell r="B1800" t="str">
            <v>0</v>
          </cell>
          <cell r="C1800" t="str">
            <v>0</v>
          </cell>
          <cell r="D1800" t="str">
            <v>1</v>
          </cell>
          <cell r="F1800">
            <v>0</v>
          </cell>
          <cell r="G1800">
            <v>0</v>
          </cell>
          <cell r="H1800">
            <v>0</v>
          </cell>
          <cell r="I1800">
            <v>0</v>
          </cell>
          <cell r="J1800" t="str">
            <v>-</v>
          </cell>
          <cell r="K1800">
            <v>0</v>
          </cell>
          <cell r="L1800">
            <v>0</v>
          </cell>
          <cell r="M1800">
            <v>0</v>
          </cell>
        </row>
        <row r="1801">
          <cell r="A1801" t="str">
            <v>00</v>
          </cell>
          <cell r="B1801" t="str">
            <v>0</v>
          </cell>
          <cell r="C1801" t="str">
            <v>0</v>
          </cell>
          <cell r="D1801" t="str">
            <v>1</v>
          </cell>
          <cell r="F1801">
            <v>0</v>
          </cell>
          <cell r="G1801">
            <v>0</v>
          </cell>
          <cell r="H1801">
            <v>0</v>
          </cell>
          <cell r="I1801">
            <v>0</v>
          </cell>
          <cell r="J1801" t="str">
            <v>-</v>
          </cell>
          <cell r="K1801">
            <v>0</v>
          </cell>
          <cell r="L1801">
            <v>0</v>
          </cell>
          <cell r="M1801">
            <v>0</v>
          </cell>
        </row>
        <row r="1802">
          <cell r="A1802" t="str">
            <v>00</v>
          </cell>
          <cell r="B1802" t="str">
            <v>0</v>
          </cell>
          <cell r="C1802" t="str">
            <v>0</v>
          </cell>
          <cell r="D1802" t="str">
            <v>1</v>
          </cell>
          <cell r="F1802">
            <v>0</v>
          </cell>
          <cell r="G1802">
            <v>0</v>
          </cell>
          <cell r="H1802">
            <v>0</v>
          </cell>
          <cell r="I1802">
            <v>0</v>
          </cell>
          <cell r="J1802" t="str">
            <v>-</v>
          </cell>
          <cell r="K1802">
            <v>0</v>
          </cell>
          <cell r="L1802">
            <v>0</v>
          </cell>
          <cell r="M1802">
            <v>0</v>
          </cell>
        </row>
        <row r="1803">
          <cell r="A1803" t="str">
            <v>00</v>
          </cell>
          <cell r="B1803" t="str">
            <v>0</v>
          </cell>
          <cell r="C1803" t="str">
            <v>0</v>
          </cell>
          <cell r="D1803" t="str">
            <v>1</v>
          </cell>
          <cell r="F1803">
            <v>0</v>
          </cell>
          <cell r="G1803">
            <v>0</v>
          </cell>
          <cell r="H1803">
            <v>0</v>
          </cell>
          <cell r="I1803">
            <v>0</v>
          </cell>
          <cell r="J1803" t="str">
            <v>-</v>
          </cell>
          <cell r="K1803">
            <v>0</v>
          </cell>
          <cell r="L1803">
            <v>0</v>
          </cell>
          <cell r="M1803">
            <v>0</v>
          </cell>
        </row>
        <row r="1804">
          <cell r="A1804" t="str">
            <v>00</v>
          </cell>
          <cell r="B1804" t="str">
            <v>0</v>
          </cell>
          <cell r="C1804" t="str">
            <v>0</v>
          </cell>
          <cell r="D1804" t="str">
            <v>1</v>
          </cell>
          <cell r="F1804">
            <v>0</v>
          </cell>
          <cell r="G1804">
            <v>0</v>
          </cell>
          <cell r="H1804">
            <v>0</v>
          </cell>
          <cell r="I1804">
            <v>0</v>
          </cell>
          <cell r="J1804" t="str">
            <v>-</v>
          </cell>
          <cell r="K1804">
            <v>0</v>
          </cell>
          <cell r="L1804">
            <v>0</v>
          </cell>
          <cell r="M1804">
            <v>0</v>
          </cell>
        </row>
        <row r="1805">
          <cell r="A1805" t="str">
            <v>00</v>
          </cell>
          <cell r="B1805" t="str">
            <v>0</v>
          </cell>
          <cell r="C1805" t="str">
            <v>0</v>
          </cell>
          <cell r="D1805" t="str">
            <v>1</v>
          </cell>
          <cell r="F1805">
            <v>0</v>
          </cell>
          <cell r="G1805">
            <v>0</v>
          </cell>
          <cell r="H1805">
            <v>0</v>
          </cell>
          <cell r="I1805">
            <v>0</v>
          </cell>
          <cell r="J1805" t="str">
            <v>-</v>
          </cell>
          <cell r="K1805">
            <v>0</v>
          </cell>
          <cell r="L1805">
            <v>0</v>
          </cell>
          <cell r="M1805">
            <v>0</v>
          </cell>
        </row>
        <row r="1806">
          <cell r="A1806" t="str">
            <v>00</v>
          </cell>
          <cell r="B1806" t="str">
            <v>0</v>
          </cell>
          <cell r="C1806" t="str">
            <v>0</v>
          </cell>
          <cell r="D1806" t="str">
            <v>1</v>
          </cell>
          <cell r="F1806">
            <v>0</v>
          </cell>
          <cell r="G1806">
            <v>0</v>
          </cell>
          <cell r="H1806">
            <v>0</v>
          </cell>
          <cell r="I1806">
            <v>0</v>
          </cell>
          <cell r="J1806" t="str">
            <v>-</v>
          </cell>
          <cell r="K1806">
            <v>0</v>
          </cell>
          <cell r="L1806">
            <v>0</v>
          </cell>
          <cell r="M1806">
            <v>0</v>
          </cell>
        </row>
        <row r="1807">
          <cell r="A1807" t="str">
            <v>00</v>
          </cell>
          <cell r="B1807" t="str">
            <v>0</v>
          </cell>
          <cell r="C1807" t="str">
            <v>0</v>
          </cell>
          <cell r="D1807" t="str">
            <v>1</v>
          </cell>
          <cell r="F1807">
            <v>0</v>
          </cell>
          <cell r="G1807">
            <v>0</v>
          </cell>
          <cell r="H1807">
            <v>0</v>
          </cell>
          <cell r="I1807">
            <v>0</v>
          </cell>
          <cell r="J1807" t="str">
            <v>-</v>
          </cell>
          <cell r="K1807">
            <v>0</v>
          </cell>
          <cell r="L1807">
            <v>0</v>
          </cell>
          <cell r="M1807">
            <v>0</v>
          </cell>
        </row>
        <row r="1808">
          <cell r="A1808" t="str">
            <v>00</v>
          </cell>
          <cell r="B1808" t="str">
            <v>0</v>
          </cell>
          <cell r="C1808" t="str">
            <v>0</v>
          </cell>
          <cell r="D1808" t="str">
            <v>1</v>
          </cell>
          <cell r="F1808">
            <v>0</v>
          </cell>
          <cell r="G1808">
            <v>0</v>
          </cell>
          <cell r="H1808">
            <v>0</v>
          </cell>
          <cell r="I1808">
            <v>0</v>
          </cell>
          <cell r="J1808" t="str">
            <v>-</v>
          </cell>
          <cell r="K1808">
            <v>0</v>
          </cell>
          <cell r="L1808">
            <v>0</v>
          </cell>
          <cell r="M1808">
            <v>0</v>
          </cell>
        </row>
        <row r="1809">
          <cell r="A1809" t="str">
            <v>00</v>
          </cell>
          <cell r="B1809" t="str">
            <v>0</v>
          </cell>
          <cell r="C1809" t="str">
            <v>0</v>
          </cell>
          <cell r="D1809" t="str">
            <v>1</v>
          </cell>
          <cell r="F1809">
            <v>0</v>
          </cell>
          <cell r="G1809">
            <v>0</v>
          </cell>
          <cell r="H1809">
            <v>0</v>
          </cell>
          <cell r="I1809">
            <v>0</v>
          </cell>
          <cell r="J1809" t="str">
            <v>-</v>
          </cell>
          <cell r="K1809">
            <v>0</v>
          </cell>
          <cell r="L1809">
            <v>0</v>
          </cell>
          <cell r="M1809">
            <v>0</v>
          </cell>
        </row>
        <row r="1810">
          <cell r="A1810" t="str">
            <v>00</v>
          </cell>
          <cell r="B1810" t="str">
            <v>0</v>
          </cell>
          <cell r="C1810" t="str">
            <v>0</v>
          </cell>
          <cell r="D1810" t="str">
            <v>1</v>
          </cell>
          <cell r="F1810">
            <v>0</v>
          </cell>
          <cell r="G1810">
            <v>0</v>
          </cell>
          <cell r="H1810">
            <v>0</v>
          </cell>
          <cell r="I1810">
            <v>0</v>
          </cell>
          <cell r="J1810" t="str">
            <v>-</v>
          </cell>
          <cell r="K1810">
            <v>0</v>
          </cell>
          <cell r="L1810">
            <v>0</v>
          </cell>
          <cell r="M1810">
            <v>0</v>
          </cell>
        </row>
        <row r="1811">
          <cell r="A1811" t="str">
            <v>00</v>
          </cell>
          <cell r="B1811" t="str">
            <v>0</v>
          </cell>
          <cell r="C1811" t="str">
            <v>0</v>
          </cell>
          <cell r="D1811" t="str">
            <v>1</v>
          </cell>
          <cell r="F1811">
            <v>0</v>
          </cell>
          <cell r="G1811">
            <v>0</v>
          </cell>
          <cell r="H1811">
            <v>0</v>
          </cell>
          <cell r="I1811">
            <v>0</v>
          </cell>
          <cell r="J1811" t="str">
            <v>-</v>
          </cell>
          <cell r="K1811">
            <v>0</v>
          </cell>
          <cell r="L1811">
            <v>0</v>
          </cell>
          <cell r="M1811">
            <v>0</v>
          </cell>
        </row>
        <row r="1812">
          <cell r="A1812" t="str">
            <v>00</v>
          </cell>
          <cell r="B1812" t="str">
            <v>0</v>
          </cell>
          <cell r="C1812" t="str">
            <v>0</v>
          </cell>
          <cell r="D1812" t="str">
            <v>1</v>
          </cell>
          <cell r="F1812">
            <v>0</v>
          </cell>
          <cell r="G1812">
            <v>0</v>
          </cell>
          <cell r="H1812">
            <v>0</v>
          </cell>
          <cell r="I1812">
            <v>0</v>
          </cell>
          <cell r="J1812" t="str">
            <v>-</v>
          </cell>
          <cell r="K1812">
            <v>0</v>
          </cell>
          <cell r="L1812">
            <v>0</v>
          </cell>
          <cell r="M1812">
            <v>0</v>
          </cell>
        </row>
        <row r="1813">
          <cell r="A1813" t="str">
            <v>00</v>
          </cell>
          <cell r="B1813" t="str">
            <v>0</v>
          </cell>
          <cell r="C1813" t="str">
            <v>0</v>
          </cell>
          <cell r="D1813" t="str">
            <v>1</v>
          </cell>
          <cell r="F1813">
            <v>0</v>
          </cell>
          <cell r="G1813">
            <v>0</v>
          </cell>
          <cell r="H1813">
            <v>0</v>
          </cell>
          <cell r="I1813">
            <v>0</v>
          </cell>
          <cell r="J1813" t="str">
            <v>-</v>
          </cell>
          <cell r="K1813">
            <v>0</v>
          </cell>
          <cell r="L1813">
            <v>0</v>
          </cell>
          <cell r="M1813">
            <v>0</v>
          </cell>
        </row>
        <row r="1814">
          <cell r="A1814" t="str">
            <v>00</v>
          </cell>
          <cell r="B1814" t="str">
            <v>0</v>
          </cell>
          <cell r="C1814" t="str">
            <v>0</v>
          </cell>
          <cell r="D1814" t="str">
            <v>1</v>
          </cell>
          <cell r="F1814">
            <v>0</v>
          </cell>
          <cell r="G1814">
            <v>0</v>
          </cell>
          <cell r="H1814">
            <v>0</v>
          </cell>
          <cell r="I1814">
            <v>0</v>
          </cell>
          <cell r="J1814" t="str">
            <v>-</v>
          </cell>
          <cell r="K1814">
            <v>0</v>
          </cell>
          <cell r="L1814">
            <v>0</v>
          </cell>
          <cell r="M1814">
            <v>0</v>
          </cell>
        </row>
        <row r="1815">
          <cell r="A1815" t="str">
            <v>00</v>
          </cell>
          <cell r="B1815" t="str">
            <v>0</v>
          </cell>
          <cell r="C1815" t="str">
            <v>0</v>
          </cell>
          <cell r="D1815" t="str">
            <v>1</v>
          </cell>
          <cell r="F1815">
            <v>0</v>
          </cell>
          <cell r="G1815">
            <v>0</v>
          </cell>
          <cell r="H1815">
            <v>0</v>
          </cell>
          <cell r="I1815">
            <v>0</v>
          </cell>
          <cell r="J1815" t="str">
            <v>-</v>
          </cell>
          <cell r="K1815">
            <v>0</v>
          </cell>
          <cell r="L1815">
            <v>0</v>
          </cell>
          <cell r="M1815">
            <v>0</v>
          </cell>
        </row>
        <row r="1816">
          <cell r="A1816" t="str">
            <v>00</v>
          </cell>
          <cell r="B1816" t="str">
            <v>0</v>
          </cell>
          <cell r="C1816" t="str">
            <v>0</v>
          </cell>
          <cell r="D1816" t="str">
            <v>1</v>
          </cell>
          <cell r="F1816">
            <v>0</v>
          </cell>
          <cell r="G1816">
            <v>0</v>
          </cell>
          <cell r="H1816">
            <v>0</v>
          </cell>
          <cell r="I1816">
            <v>0</v>
          </cell>
          <cell r="J1816" t="str">
            <v>-</v>
          </cell>
          <cell r="K1816">
            <v>0</v>
          </cell>
          <cell r="L1816">
            <v>0</v>
          </cell>
          <cell r="M1816">
            <v>0</v>
          </cell>
        </row>
        <row r="1817">
          <cell r="A1817" t="str">
            <v>00</v>
          </cell>
          <cell r="B1817" t="str">
            <v>0</v>
          </cell>
          <cell r="C1817" t="str">
            <v>0</v>
          </cell>
          <cell r="D1817" t="str">
            <v>1</v>
          </cell>
          <cell r="F1817">
            <v>0</v>
          </cell>
          <cell r="G1817">
            <v>0</v>
          </cell>
          <cell r="H1817">
            <v>0</v>
          </cell>
          <cell r="I1817">
            <v>0</v>
          </cell>
          <cell r="J1817" t="str">
            <v>-</v>
          </cell>
          <cell r="K1817">
            <v>0</v>
          </cell>
          <cell r="L1817">
            <v>0</v>
          </cell>
          <cell r="M1817">
            <v>0</v>
          </cell>
        </row>
        <row r="1818">
          <cell r="A1818" t="str">
            <v>00</v>
          </cell>
          <cell r="B1818" t="str">
            <v>0</v>
          </cell>
          <cell r="C1818" t="str">
            <v>0</v>
          </cell>
          <cell r="D1818" t="str">
            <v>1</v>
          </cell>
          <cell r="F1818">
            <v>0</v>
          </cell>
          <cell r="G1818">
            <v>0</v>
          </cell>
          <cell r="H1818">
            <v>0</v>
          </cell>
          <cell r="I1818">
            <v>0</v>
          </cell>
          <cell r="J1818" t="str">
            <v>-</v>
          </cell>
          <cell r="K1818">
            <v>0</v>
          </cell>
          <cell r="L1818">
            <v>0</v>
          </cell>
          <cell r="M1818">
            <v>0</v>
          </cell>
        </row>
        <row r="1819">
          <cell r="A1819" t="str">
            <v>00</v>
          </cell>
          <cell r="B1819" t="str">
            <v>0</v>
          </cell>
          <cell r="C1819" t="str">
            <v>0</v>
          </cell>
          <cell r="D1819" t="str">
            <v>1</v>
          </cell>
          <cell r="F1819">
            <v>0</v>
          </cell>
          <cell r="G1819">
            <v>0</v>
          </cell>
          <cell r="H1819">
            <v>0</v>
          </cell>
          <cell r="I1819">
            <v>0</v>
          </cell>
          <cell r="J1819" t="str">
            <v>-</v>
          </cell>
          <cell r="K1819">
            <v>0</v>
          </cell>
          <cell r="L1819">
            <v>0</v>
          </cell>
          <cell r="M1819">
            <v>0</v>
          </cell>
        </row>
        <row r="1820">
          <cell r="A1820" t="str">
            <v>00</v>
          </cell>
          <cell r="B1820" t="str">
            <v>0</v>
          </cell>
          <cell r="C1820" t="str">
            <v>0</v>
          </cell>
          <cell r="D1820" t="str">
            <v>1</v>
          </cell>
          <cell r="F1820">
            <v>0</v>
          </cell>
          <cell r="G1820">
            <v>0</v>
          </cell>
          <cell r="H1820">
            <v>0</v>
          </cell>
          <cell r="I1820">
            <v>0</v>
          </cell>
          <cell r="J1820" t="str">
            <v>-</v>
          </cell>
          <cell r="K1820">
            <v>0</v>
          </cell>
          <cell r="L1820">
            <v>0</v>
          </cell>
          <cell r="M1820">
            <v>0</v>
          </cell>
        </row>
        <row r="1821">
          <cell r="A1821" t="str">
            <v>00</v>
          </cell>
          <cell r="B1821" t="str">
            <v>0</v>
          </cell>
          <cell r="C1821" t="str">
            <v>0</v>
          </cell>
          <cell r="D1821" t="str">
            <v>1</v>
          </cell>
          <cell r="F1821">
            <v>0</v>
          </cell>
          <cell r="G1821">
            <v>0</v>
          </cell>
          <cell r="H1821">
            <v>0</v>
          </cell>
          <cell r="I1821">
            <v>0</v>
          </cell>
          <cell r="J1821" t="str">
            <v>-</v>
          </cell>
          <cell r="K1821">
            <v>0</v>
          </cell>
          <cell r="L1821">
            <v>0</v>
          </cell>
          <cell r="M1821">
            <v>0</v>
          </cell>
        </row>
        <row r="1822">
          <cell r="A1822" t="str">
            <v>00</v>
          </cell>
          <cell r="B1822" t="str">
            <v>0</v>
          </cell>
          <cell r="C1822" t="str">
            <v>0</v>
          </cell>
          <cell r="D1822" t="str">
            <v>1</v>
          </cell>
          <cell r="F1822">
            <v>0</v>
          </cell>
          <cell r="G1822">
            <v>0</v>
          </cell>
          <cell r="H1822">
            <v>0</v>
          </cell>
          <cell r="I1822">
            <v>0</v>
          </cell>
          <cell r="J1822" t="str">
            <v>-</v>
          </cell>
          <cell r="K1822">
            <v>0</v>
          </cell>
          <cell r="L1822">
            <v>0</v>
          </cell>
          <cell r="M1822">
            <v>0</v>
          </cell>
        </row>
        <row r="1823">
          <cell r="A1823" t="str">
            <v>00</v>
          </cell>
          <cell r="B1823" t="str">
            <v>0</v>
          </cell>
          <cell r="C1823" t="str">
            <v>0</v>
          </cell>
          <cell r="D1823" t="str">
            <v>1</v>
          </cell>
          <cell r="F1823">
            <v>0</v>
          </cell>
          <cell r="G1823">
            <v>0</v>
          </cell>
          <cell r="H1823">
            <v>0</v>
          </cell>
          <cell r="I1823">
            <v>0</v>
          </cell>
          <cell r="J1823" t="str">
            <v>-</v>
          </cell>
          <cell r="K1823">
            <v>0</v>
          </cell>
          <cell r="L1823">
            <v>0</v>
          </cell>
          <cell r="M1823">
            <v>0</v>
          </cell>
        </row>
        <row r="1824">
          <cell r="A1824" t="str">
            <v>00</v>
          </cell>
          <cell r="B1824" t="str">
            <v>0</v>
          </cell>
          <cell r="C1824" t="str">
            <v>0</v>
          </cell>
          <cell r="D1824" t="str">
            <v>1</v>
          </cell>
          <cell r="F1824">
            <v>0</v>
          </cell>
          <cell r="G1824">
            <v>0</v>
          </cell>
          <cell r="H1824">
            <v>0</v>
          </cell>
          <cell r="I1824">
            <v>0</v>
          </cell>
          <cell r="J1824" t="str">
            <v>-</v>
          </cell>
          <cell r="K1824">
            <v>0</v>
          </cell>
          <cell r="L1824">
            <v>0</v>
          </cell>
          <cell r="M1824">
            <v>0</v>
          </cell>
        </row>
        <row r="1825">
          <cell r="A1825" t="str">
            <v>00</v>
          </cell>
          <cell r="B1825" t="str">
            <v>0</v>
          </cell>
          <cell r="C1825" t="str">
            <v>0</v>
          </cell>
          <cell r="D1825" t="str">
            <v>1</v>
          </cell>
          <cell r="F1825">
            <v>0</v>
          </cell>
          <cell r="G1825">
            <v>0</v>
          </cell>
          <cell r="H1825">
            <v>0</v>
          </cell>
          <cell r="I1825">
            <v>0</v>
          </cell>
          <cell r="J1825" t="str">
            <v>-</v>
          </cell>
          <cell r="K1825">
            <v>0</v>
          </cell>
          <cell r="L1825">
            <v>0</v>
          </cell>
          <cell r="M1825">
            <v>0</v>
          </cell>
        </row>
        <row r="1826">
          <cell r="A1826" t="str">
            <v>00</v>
          </cell>
          <cell r="B1826" t="str">
            <v>0</v>
          </cell>
          <cell r="C1826" t="str">
            <v>0</v>
          </cell>
          <cell r="D1826" t="str">
            <v>1</v>
          </cell>
          <cell r="F1826">
            <v>0</v>
          </cell>
          <cell r="G1826">
            <v>0</v>
          </cell>
          <cell r="H1826">
            <v>0</v>
          </cell>
          <cell r="I1826">
            <v>0</v>
          </cell>
          <cell r="J1826" t="str">
            <v>-</v>
          </cell>
          <cell r="K1826">
            <v>0</v>
          </cell>
          <cell r="L1826">
            <v>0</v>
          </cell>
          <cell r="M1826">
            <v>0</v>
          </cell>
        </row>
        <row r="1827">
          <cell r="A1827" t="str">
            <v>00</v>
          </cell>
          <cell r="B1827" t="str">
            <v>0</v>
          </cell>
          <cell r="C1827" t="str">
            <v>0</v>
          </cell>
          <cell r="D1827" t="str">
            <v>1</v>
          </cell>
          <cell r="F1827">
            <v>0</v>
          </cell>
          <cell r="G1827">
            <v>0</v>
          </cell>
          <cell r="H1827">
            <v>0</v>
          </cell>
          <cell r="I1827">
            <v>0</v>
          </cell>
          <cell r="J1827" t="str">
            <v>-</v>
          </cell>
          <cell r="K1827">
            <v>0</v>
          </cell>
          <cell r="L1827">
            <v>0</v>
          </cell>
          <cell r="M1827">
            <v>0</v>
          </cell>
        </row>
        <row r="1828">
          <cell r="A1828" t="str">
            <v>00</v>
          </cell>
          <cell r="B1828" t="str">
            <v>0</v>
          </cell>
          <cell r="C1828" t="str">
            <v>0</v>
          </cell>
          <cell r="D1828" t="str">
            <v>1</v>
          </cell>
          <cell r="F1828">
            <v>0</v>
          </cell>
          <cell r="G1828">
            <v>0</v>
          </cell>
          <cell r="H1828">
            <v>0</v>
          </cell>
          <cell r="I1828">
            <v>0</v>
          </cell>
          <cell r="J1828" t="str">
            <v>-</v>
          </cell>
          <cell r="K1828">
            <v>0</v>
          </cell>
          <cell r="L1828">
            <v>0</v>
          </cell>
          <cell r="M1828">
            <v>0</v>
          </cell>
        </row>
        <row r="1829">
          <cell r="A1829" t="str">
            <v>00</v>
          </cell>
          <cell r="B1829" t="str">
            <v>0</v>
          </cell>
          <cell r="C1829" t="str">
            <v>0</v>
          </cell>
          <cell r="D1829" t="str">
            <v>1</v>
          </cell>
          <cell r="F1829">
            <v>0</v>
          </cell>
          <cell r="G1829">
            <v>0</v>
          </cell>
          <cell r="H1829">
            <v>0</v>
          </cell>
          <cell r="I1829">
            <v>0</v>
          </cell>
          <cell r="J1829" t="str">
            <v>-</v>
          </cell>
          <cell r="K1829">
            <v>0</v>
          </cell>
          <cell r="L1829">
            <v>0</v>
          </cell>
          <cell r="M1829">
            <v>0</v>
          </cell>
        </row>
        <row r="1830">
          <cell r="A1830" t="str">
            <v>00</v>
          </cell>
          <cell r="B1830" t="str">
            <v>0</v>
          </cell>
          <cell r="C1830" t="str">
            <v>0</v>
          </cell>
          <cell r="D1830" t="str">
            <v>1</v>
          </cell>
          <cell r="F1830">
            <v>0</v>
          </cell>
          <cell r="G1830">
            <v>0</v>
          </cell>
          <cell r="H1830">
            <v>0</v>
          </cell>
          <cell r="I1830">
            <v>0</v>
          </cell>
          <cell r="J1830" t="str">
            <v>-</v>
          </cell>
          <cell r="K1830">
            <v>0</v>
          </cell>
          <cell r="L1830">
            <v>0</v>
          </cell>
          <cell r="M1830">
            <v>0</v>
          </cell>
        </row>
        <row r="1831">
          <cell r="A1831" t="str">
            <v>00</v>
          </cell>
          <cell r="B1831" t="str">
            <v>0</v>
          </cell>
          <cell r="C1831" t="str">
            <v>0</v>
          </cell>
          <cell r="D1831" t="str">
            <v>1</v>
          </cell>
          <cell r="F1831">
            <v>0</v>
          </cell>
          <cell r="G1831">
            <v>0</v>
          </cell>
          <cell r="H1831">
            <v>0</v>
          </cell>
          <cell r="I1831">
            <v>0</v>
          </cell>
          <cell r="J1831" t="str">
            <v>-</v>
          </cell>
          <cell r="K1831">
            <v>0</v>
          </cell>
          <cell r="L1831">
            <v>0</v>
          </cell>
          <cell r="M1831">
            <v>0</v>
          </cell>
        </row>
        <row r="1832">
          <cell r="A1832" t="str">
            <v>00</v>
          </cell>
          <cell r="B1832" t="str">
            <v>0</v>
          </cell>
          <cell r="C1832" t="str">
            <v>0</v>
          </cell>
          <cell r="D1832" t="str">
            <v>1</v>
          </cell>
          <cell r="F1832">
            <v>0</v>
          </cell>
          <cell r="G1832">
            <v>0</v>
          </cell>
          <cell r="H1832">
            <v>0</v>
          </cell>
          <cell r="I1832">
            <v>0</v>
          </cell>
          <cell r="J1832" t="str">
            <v>-</v>
          </cell>
          <cell r="K1832">
            <v>0</v>
          </cell>
          <cell r="L1832">
            <v>0</v>
          </cell>
          <cell r="M1832">
            <v>0</v>
          </cell>
        </row>
        <row r="1833">
          <cell r="A1833" t="str">
            <v>00</v>
          </cell>
          <cell r="B1833" t="str">
            <v>0</v>
          </cell>
          <cell r="C1833" t="str">
            <v>0</v>
          </cell>
          <cell r="D1833" t="str">
            <v>1</v>
          </cell>
          <cell r="F1833">
            <v>0</v>
          </cell>
          <cell r="G1833">
            <v>0</v>
          </cell>
          <cell r="H1833">
            <v>0</v>
          </cell>
          <cell r="I1833">
            <v>0</v>
          </cell>
          <cell r="J1833" t="str">
            <v>-</v>
          </cell>
          <cell r="K1833">
            <v>0</v>
          </cell>
          <cell r="L1833">
            <v>0</v>
          </cell>
          <cell r="M1833">
            <v>0</v>
          </cell>
        </row>
        <row r="1834">
          <cell r="A1834" t="str">
            <v>00</v>
          </cell>
          <cell r="B1834" t="str">
            <v>0</v>
          </cell>
          <cell r="C1834" t="str">
            <v>0</v>
          </cell>
          <cell r="D1834" t="str">
            <v>1</v>
          </cell>
          <cell r="F1834">
            <v>0</v>
          </cell>
          <cell r="G1834">
            <v>0</v>
          </cell>
          <cell r="H1834">
            <v>0</v>
          </cell>
          <cell r="I1834">
            <v>0</v>
          </cell>
          <cell r="J1834" t="str">
            <v>-</v>
          </cell>
          <cell r="K1834">
            <v>0</v>
          </cell>
          <cell r="L1834">
            <v>0</v>
          </cell>
          <cell r="M1834">
            <v>0</v>
          </cell>
        </row>
        <row r="1835">
          <cell r="A1835" t="str">
            <v>00</v>
          </cell>
          <cell r="B1835" t="str">
            <v>0</v>
          </cell>
          <cell r="C1835" t="str">
            <v>0</v>
          </cell>
          <cell r="D1835" t="str">
            <v>1</v>
          </cell>
          <cell r="F1835">
            <v>0</v>
          </cell>
          <cell r="G1835">
            <v>0</v>
          </cell>
          <cell r="H1835">
            <v>0</v>
          </cell>
          <cell r="I1835">
            <v>0</v>
          </cell>
          <cell r="J1835" t="str">
            <v>-</v>
          </cell>
          <cell r="K1835">
            <v>0</v>
          </cell>
          <cell r="L1835">
            <v>0</v>
          </cell>
          <cell r="M1835">
            <v>0</v>
          </cell>
        </row>
        <row r="1836">
          <cell r="A1836" t="str">
            <v>00</v>
          </cell>
          <cell r="B1836" t="str">
            <v>0</v>
          </cell>
          <cell r="C1836" t="str">
            <v>0</v>
          </cell>
          <cell r="D1836" t="str">
            <v>1</v>
          </cell>
          <cell r="F1836">
            <v>0</v>
          </cell>
          <cell r="G1836">
            <v>0</v>
          </cell>
          <cell r="H1836">
            <v>0</v>
          </cell>
          <cell r="I1836">
            <v>0</v>
          </cell>
          <cell r="J1836" t="str">
            <v>-</v>
          </cell>
          <cell r="K1836">
            <v>0</v>
          </cell>
          <cell r="L1836">
            <v>0</v>
          </cell>
          <cell r="M1836">
            <v>0</v>
          </cell>
        </row>
        <row r="1837">
          <cell r="A1837" t="str">
            <v>00</v>
          </cell>
          <cell r="B1837" t="str">
            <v>0</v>
          </cell>
          <cell r="C1837" t="str">
            <v>0</v>
          </cell>
          <cell r="D1837" t="str">
            <v>1</v>
          </cell>
          <cell r="F1837">
            <v>0</v>
          </cell>
          <cell r="G1837">
            <v>0</v>
          </cell>
          <cell r="H1837">
            <v>0</v>
          </cell>
          <cell r="I1837">
            <v>0</v>
          </cell>
          <cell r="J1837" t="str">
            <v>-</v>
          </cell>
          <cell r="K1837">
            <v>0</v>
          </cell>
          <cell r="L1837">
            <v>0</v>
          </cell>
          <cell r="M1837">
            <v>0</v>
          </cell>
        </row>
        <row r="1838">
          <cell r="A1838" t="str">
            <v>00</v>
          </cell>
          <cell r="B1838" t="str">
            <v>0</v>
          </cell>
          <cell r="C1838" t="str">
            <v>0</v>
          </cell>
          <cell r="D1838" t="str">
            <v>1</v>
          </cell>
          <cell r="F1838">
            <v>0</v>
          </cell>
          <cell r="G1838">
            <v>0</v>
          </cell>
          <cell r="H1838">
            <v>0</v>
          </cell>
          <cell r="I1838">
            <v>0</v>
          </cell>
          <cell r="J1838" t="str">
            <v>-</v>
          </cell>
          <cell r="K1838">
            <v>0</v>
          </cell>
          <cell r="L1838">
            <v>0</v>
          </cell>
          <cell r="M1838">
            <v>0</v>
          </cell>
        </row>
        <row r="1839">
          <cell r="A1839" t="str">
            <v>00</v>
          </cell>
          <cell r="B1839" t="str">
            <v>0</v>
          </cell>
          <cell r="C1839" t="str">
            <v>0</v>
          </cell>
          <cell r="D1839" t="str">
            <v>1</v>
          </cell>
          <cell r="F1839">
            <v>0</v>
          </cell>
          <cell r="G1839">
            <v>0</v>
          </cell>
          <cell r="H1839">
            <v>0</v>
          </cell>
          <cell r="I1839">
            <v>0</v>
          </cell>
          <cell r="J1839" t="str">
            <v>-</v>
          </cell>
          <cell r="K1839">
            <v>0</v>
          </cell>
          <cell r="L1839">
            <v>0</v>
          </cell>
          <cell r="M1839">
            <v>0</v>
          </cell>
        </row>
        <row r="1840">
          <cell r="A1840" t="str">
            <v>00</v>
          </cell>
          <cell r="B1840" t="str">
            <v>0</v>
          </cell>
          <cell r="C1840" t="str">
            <v>0</v>
          </cell>
          <cell r="D1840" t="str">
            <v>1</v>
          </cell>
          <cell r="F1840">
            <v>0</v>
          </cell>
          <cell r="G1840">
            <v>0</v>
          </cell>
          <cell r="H1840">
            <v>0</v>
          </cell>
          <cell r="I1840">
            <v>0</v>
          </cell>
          <cell r="J1840" t="str">
            <v>-</v>
          </cell>
          <cell r="K1840">
            <v>0</v>
          </cell>
          <cell r="L1840">
            <v>0</v>
          </cell>
          <cell r="M1840">
            <v>0</v>
          </cell>
        </row>
        <row r="1841">
          <cell r="A1841" t="str">
            <v>00</v>
          </cell>
          <cell r="B1841" t="str">
            <v>0</v>
          </cell>
          <cell r="C1841" t="str">
            <v>0</v>
          </cell>
          <cell r="D1841" t="str">
            <v>1</v>
          </cell>
          <cell r="F1841">
            <v>0</v>
          </cell>
          <cell r="G1841">
            <v>0</v>
          </cell>
          <cell r="H1841">
            <v>0</v>
          </cell>
          <cell r="I1841">
            <v>0</v>
          </cell>
          <cell r="J1841" t="str">
            <v>-</v>
          </cell>
          <cell r="K1841">
            <v>0</v>
          </cell>
          <cell r="L1841">
            <v>0</v>
          </cell>
          <cell r="M1841">
            <v>0</v>
          </cell>
        </row>
        <row r="1842">
          <cell r="A1842" t="str">
            <v>00</v>
          </cell>
          <cell r="B1842" t="str">
            <v>0</v>
          </cell>
          <cell r="C1842" t="str">
            <v>0</v>
          </cell>
          <cell r="D1842" t="str">
            <v>1</v>
          </cell>
          <cell r="F1842">
            <v>0</v>
          </cell>
          <cell r="G1842">
            <v>0</v>
          </cell>
          <cell r="H1842">
            <v>0</v>
          </cell>
          <cell r="I1842">
            <v>0</v>
          </cell>
          <cell r="J1842" t="str">
            <v>-</v>
          </cell>
          <cell r="K1842">
            <v>0</v>
          </cell>
          <cell r="L1842">
            <v>0</v>
          </cell>
          <cell r="M1842">
            <v>0</v>
          </cell>
        </row>
        <row r="1843">
          <cell r="A1843" t="str">
            <v>00</v>
          </cell>
          <cell r="B1843" t="str">
            <v>0</v>
          </cell>
          <cell r="C1843" t="str">
            <v>0</v>
          </cell>
          <cell r="D1843" t="str">
            <v>1</v>
          </cell>
          <cell r="F1843">
            <v>0</v>
          </cell>
          <cell r="G1843">
            <v>0</v>
          </cell>
          <cell r="H1843">
            <v>0</v>
          </cell>
          <cell r="I1843">
            <v>0</v>
          </cell>
          <cell r="J1843" t="str">
            <v>-</v>
          </cell>
          <cell r="K1843">
            <v>0</v>
          </cell>
          <cell r="L1843">
            <v>0</v>
          </cell>
          <cell r="M1843">
            <v>0</v>
          </cell>
        </row>
        <row r="1844">
          <cell r="A1844" t="str">
            <v>00</v>
          </cell>
          <cell r="B1844" t="str">
            <v>0</v>
          </cell>
          <cell r="C1844" t="str">
            <v>0</v>
          </cell>
          <cell r="D1844" t="str">
            <v>1</v>
          </cell>
          <cell r="F1844">
            <v>0</v>
          </cell>
          <cell r="G1844">
            <v>0</v>
          </cell>
          <cell r="H1844">
            <v>0</v>
          </cell>
          <cell r="I1844">
            <v>0</v>
          </cell>
          <cell r="J1844" t="str">
            <v>-</v>
          </cell>
          <cell r="K1844">
            <v>0</v>
          </cell>
          <cell r="L1844">
            <v>0</v>
          </cell>
          <cell r="M1844">
            <v>0</v>
          </cell>
        </row>
        <row r="1845">
          <cell r="A1845" t="str">
            <v>00</v>
          </cell>
          <cell r="B1845" t="str">
            <v>0</v>
          </cell>
          <cell r="C1845" t="str">
            <v>0</v>
          </cell>
          <cell r="D1845" t="str">
            <v>1</v>
          </cell>
          <cell r="F1845">
            <v>0</v>
          </cell>
          <cell r="G1845">
            <v>0</v>
          </cell>
          <cell r="H1845">
            <v>0</v>
          </cell>
          <cell r="I1845">
            <v>0</v>
          </cell>
          <cell r="J1845" t="str">
            <v>-</v>
          </cell>
          <cell r="K1845">
            <v>0</v>
          </cell>
          <cell r="L1845">
            <v>0</v>
          </cell>
          <cell r="M1845">
            <v>0</v>
          </cell>
        </row>
        <row r="1846">
          <cell r="A1846" t="str">
            <v>00</v>
          </cell>
          <cell r="B1846" t="str">
            <v>0</v>
          </cell>
          <cell r="C1846" t="str">
            <v>0</v>
          </cell>
          <cell r="D1846" t="str">
            <v>1</v>
          </cell>
          <cell r="F1846">
            <v>0</v>
          </cell>
          <cell r="G1846">
            <v>0</v>
          </cell>
          <cell r="H1846">
            <v>0</v>
          </cell>
          <cell r="I1846">
            <v>0</v>
          </cell>
          <cell r="J1846" t="str">
            <v>-</v>
          </cell>
          <cell r="K1846">
            <v>0</v>
          </cell>
          <cell r="L1846">
            <v>0</v>
          </cell>
          <cell r="M1846">
            <v>0</v>
          </cell>
        </row>
        <row r="1847">
          <cell r="A1847" t="str">
            <v>00</v>
          </cell>
          <cell r="B1847" t="str">
            <v>0</v>
          </cell>
          <cell r="C1847" t="str">
            <v>0</v>
          </cell>
          <cell r="D1847" t="str">
            <v>1</v>
          </cell>
          <cell r="F1847">
            <v>0</v>
          </cell>
          <cell r="G1847">
            <v>0</v>
          </cell>
          <cell r="H1847">
            <v>0</v>
          </cell>
          <cell r="I1847">
            <v>0</v>
          </cell>
          <cell r="J1847" t="str">
            <v>-</v>
          </cell>
          <cell r="K1847">
            <v>0</v>
          </cell>
          <cell r="L1847">
            <v>0</v>
          </cell>
          <cell r="M1847">
            <v>0</v>
          </cell>
        </row>
        <row r="1848">
          <cell r="A1848" t="str">
            <v>00</v>
          </cell>
          <cell r="B1848" t="str">
            <v>0</v>
          </cell>
          <cell r="C1848" t="str">
            <v>0</v>
          </cell>
          <cell r="D1848" t="str">
            <v>1</v>
          </cell>
          <cell r="F1848">
            <v>0</v>
          </cell>
          <cell r="G1848">
            <v>0</v>
          </cell>
          <cell r="H1848">
            <v>0</v>
          </cell>
          <cell r="I1848">
            <v>0</v>
          </cell>
          <cell r="J1848" t="str">
            <v>-</v>
          </cell>
          <cell r="K1848">
            <v>0</v>
          </cell>
          <cell r="L1848">
            <v>0</v>
          </cell>
          <cell r="M1848">
            <v>0</v>
          </cell>
        </row>
        <row r="1849">
          <cell r="A1849" t="str">
            <v>00</v>
          </cell>
          <cell r="B1849" t="str">
            <v>0</v>
          </cell>
          <cell r="C1849" t="str">
            <v>0</v>
          </cell>
          <cell r="D1849" t="str">
            <v>1</v>
          </cell>
          <cell r="F1849">
            <v>0</v>
          </cell>
          <cell r="G1849">
            <v>0</v>
          </cell>
          <cell r="H1849">
            <v>0</v>
          </cell>
          <cell r="I1849">
            <v>0</v>
          </cell>
          <cell r="J1849" t="str">
            <v>-</v>
          </cell>
          <cell r="K1849">
            <v>0</v>
          </cell>
          <cell r="L1849">
            <v>0</v>
          </cell>
          <cell r="M1849">
            <v>0</v>
          </cell>
        </row>
        <row r="1850">
          <cell r="A1850" t="str">
            <v>00</v>
          </cell>
          <cell r="B1850" t="str">
            <v>0</v>
          </cell>
          <cell r="C1850" t="str">
            <v>0</v>
          </cell>
          <cell r="D1850" t="str">
            <v>1</v>
          </cell>
          <cell r="F1850">
            <v>0</v>
          </cell>
          <cell r="G1850">
            <v>0</v>
          </cell>
          <cell r="H1850">
            <v>0</v>
          </cell>
          <cell r="I1850">
            <v>0</v>
          </cell>
          <cell r="J1850" t="str">
            <v>-</v>
          </cell>
          <cell r="K1850">
            <v>0</v>
          </cell>
          <cell r="L1850">
            <v>0</v>
          </cell>
          <cell r="M1850">
            <v>0</v>
          </cell>
        </row>
        <row r="1851">
          <cell r="A1851" t="str">
            <v>00</v>
          </cell>
          <cell r="B1851" t="str">
            <v>0</v>
          </cell>
          <cell r="C1851" t="str">
            <v>0</v>
          </cell>
          <cell r="D1851" t="str">
            <v>1</v>
          </cell>
          <cell r="F1851">
            <v>0</v>
          </cell>
          <cell r="G1851">
            <v>0</v>
          </cell>
          <cell r="H1851">
            <v>0</v>
          </cell>
          <cell r="I1851">
            <v>0</v>
          </cell>
          <cell r="J1851" t="str">
            <v>-</v>
          </cell>
          <cell r="K1851">
            <v>0</v>
          </cell>
          <cell r="L1851">
            <v>0</v>
          </cell>
          <cell r="M1851">
            <v>0</v>
          </cell>
        </row>
        <row r="1852">
          <cell r="A1852" t="str">
            <v>00</v>
          </cell>
          <cell r="B1852" t="str">
            <v>0</v>
          </cell>
          <cell r="C1852" t="str">
            <v>0</v>
          </cell>
          <cell r="D1852" t="str">
            <v>1</v>
          </cell>
          <cell r="F1852">
            <v>0</v>
          </cell>
          <cell r="G1852">
            <v>0</v>
          </cell>
          <cell r="H1852">
            <v>0</v>
          </cell>
          <cell r="I1852">
            <v>0</v>
          </cell>
          <cell r="J1852" t="str">
            <v>-</v>
          </cell>
          <cell r="K1852">
            <v>0</v>
          </cell>
          <cell r="L1852">
            <v>0</v>
          </cell>
          <cell r="M1852">
            <v>0</v>
          </cell>
        </row>
        <row r="1853">
          <cell r="A1853" t="str">
            <v>00</v>
          </cell>
          <cell r="B1853" t="str">
            <v>0</v>
          </cell>
          <cell r="C1853" t="str">
            <v>0</v>
          </cell>
          <cell r="D1853" t="str">
            <v>1</v>
          </cell>
          <cell r="F1853">
            <v>0</v>
          </cell>
          <cell r="G1853">
            <v>0</v>
          </cell>
          <cell r="H1853">
            <v>0</v>
          </cell>
          <cell r="I1853">
            <v>0</v>
          </cell>
          <cell r="J1853" t="str">
            <v>-</v>
          </cell>
          <cell r="K1853">
            <v>0</v>
          </cell>
          <cell r="L1853">
            <v>0</v>
          </cell>
          <cell r="M1853">
            <v>0</v>
          </cell>
        </row>
        <row r="1854">
          <cell r="A1854" t="str">
            <v>00</v>
          </cell>
          <cell r="B1854" t="str">
            <v>0</v>
          </cell>
          <cell r="C1854" t="str">
            <v>0</v>
          </cell>
          <cell r="D1854" t="str">
            <v>1</v>
          </cell>
          <cell r="F1854">
            <v>0</v>
          </cell>
          <cell r="G1854">
            <v>0</v>
          </cell>
          <cell r="H1854">
            <v>0</v>
          </cell>
          <cell r="I1854">
            <v>0</v>
          </cell>
          <cell r="J1854" t="str">
            <v>-</v>
          </cell>
          <cell r="K1854">
            <v>0</v>
          </cell>
          <cell r="L1854">
            <v>0</v>
          </cell>
          <cell r="M1854">
            <v>0</v>
          </cell>
        </row>
        <row r="1855">
          <cell r="A1855" t="str">
            <v>00</v>
          </cell>
          <cell r="B1855" t="str">
            <v>0</v>
          </cell>
          <cell r="C1855" t="str">
            <v>0</v>
          </cell>
          <cell r="D1855" t="str">
            <v>1</v>
          </cell>
          <cell r="F1855">
            <v>0</v>
          </cell>
          <cell r="G1855">
            <v>0</v>
          </cell>
          <cell r="H1855">
            <v>0</v>
          </cell>
          <cell r="I1855">
            <v>0</v>
          </cell>
          <cell r="J1855" t="str">
            <v>-</v>
          </cell>
          <cell r="K1855">
            <v>0</v>
          </cell>
          <cell r="L1855">
            <v>0</v>
          </cell>
          <cell r="M1855">
            <v>0</v>
          </cell>
        </row>
        <row r="1856">
          <cell r="A1856" t="str">
            <v>00</v>
          </cell>
          <cell r="B1856" t="str">
            <v>0</v>
          </cell>
          <cell r="C1856" t="str">
            <v>0</v>
          </cell>
          <cell r="D1856" t="str">
            <v>1</v>
          </cell>
          <cell r="F1856">
            <v>0</v>
          </cell>
          <cell r="G1856">
            <v>0</v>
          </cell>
          <cell r="H1856">
            <v>0</v>
          </cell>
          <cell r="I1856">
            <v>0</v>
          </cell>
          <cell r="J1856" t="str">
            <v>-</v>
          </cell>
          <cell r="K1856">
            <v>0</v>
          </cell>
          <cell r="L1856">
            <v>0</v>
          </cell>
          <cell r="M1856">
            <v>0</v>
          </cell>
        </row>
        <row r="1857">
          <cell r="A1857" t="str">
            <v>00</v>
          </cell>
          <cell r="B1857" t="str">
            <v>0</v>
          </cell>
          <cell r="C1857" t="str">
            <v>0</v>
          </cell>
          <cell r="D1857" t="str">
            <v>1</v>
          </cell>
          <cell r="F1857">
            <v>0</v>
          </cell>
          <cell r="G1857">
            <v>0</v>
          </cell>
          <cell r="H1857">
            <v>0</v>
          </cell>
          <cell r="I1857">
            <v>0</v>
          </cell>
          <cell r="J1857" t="str">
            <v>-</v>
          </cell>
          <cell r="K1857">
            <v>0</v>
          </cell>
          <cell r="L1857">
            <v>0</v>
          </cell>
          <cell r="M1857">
            <v>0</v>
          </cell>
        </row>
        <row r="1858">
          <cell r="A1858" t="str">
            <v>00</v>
          </cell>
          <cell r="B1858" t="str">
            <v>0</v>
          </cell>
          <cell r="C1858" t="str">
            <v>0</v>
          </cell>
          <cell r="D1858" t="str">
            <v>1</v>
          </cell>
          <cell r="F1858">
            <v>0</v>
          </cell>
          <cell r="G1858">
            <v>0</v>
          </cell>
          <cell r="H1858">
            <v>0</v>
          </cell>
          <cell r="I1858">
            <v>0</v>
          </cell>
          <cell r="J1858" t="str">
            <v>-</v>
          </cell>
          <cell r="K1858">
            <v>0</v>
          </cell>
          <cell r="L1858">
            <v>0</v>
          </cell>
          <cell r="M1858">
            <v>0</v>
          </cell>
        </row>
        <row r="1859">
          <cell r="A1859" t="str">
            <v>00</v>
          </cell>
          <cell r="B1859" t="str">
            <v>0</v>
          </cell>
          <cell r="C1859" t="str">
            <v>0</v>
          </cell>
          <cell r="D1859" t="str">
            <v>1</v>
          </cell>
          <cell r="F1859">
            <v>0</v>
          </cell>
          <cell r="G1859">
            <v>0</v>
          </cell>
          <cell r="H1859">
            <v>0</v>
          </cell>
          <cell r="I1859">
            <v>0</v>
          </cell>
          <cell r="J1859" t="str">
            <v>-</v>
          </cell>
          <cell r="K1859">
            <v>0</v>
          </cell>
          <cell r="L1859">
            <v>0</v>
          </cell>
          <cell r="M1859">
            <v>0</v>
          </cell>
        </row>
        <row r="1860">
          <cell r="A1860" t="str">
            <v>00</v>
          </cell>
          <cell r="B1860" t="str">
            <v>0</v>
          </cell>
          <cell r="C1860" t="str">
            <v>0</v>
          </cell>
          <cell r="D1860" t="str">
            <v>1</v>
          </cell>
          <cell r="F1860">
            <v>0</v>
          </cell>
          <cell r="G1860">
            <v>0</v>
          </cell>
          <cell r="H1860">
            <v>0</v>
          </cell>
          <cell r="I1860">
            <v>0</v>
          </cell>
          <cell r="J1860" t="str">
            <v>-</v>
          </cell>
          <cell r="K1860">
            <v>0</v>
          </cell>
          <cell r="L1860">
            <v>0</v>
          </cell>
          <cell r="M1860">
            <v>0</v>
          </cell>
        </row>
        <row r="1861">
          <cell r="A1861" t="str">
            <v>00</v>
          </cell>
          <cell r="B1861" t="str">
            <v>0</v>
          </cell>
          <cell r="C1861" t="str">
            <v>0</v>
          </cell>
          <cell r="D1861" t="str">
            <v>1</v>
          </cell>
          <cell r="F1861">
            <v>0</v>
          </cell>
          <cell r="G1861">
            <v>0</v>
          </cell>
          <cell r="H1861">
            <v>0</v>
          </cell>
          <cell r="I1861">
            <v>0</v>
          </cell>
          <cell r="J1861" t="str">
            <v>-</v>
          </cell>
          <cell r="K1861">
            <v>0</v>
          </cell>
          <cell r="L1861">
            <v>0</v>
          </cell>
          <cell r="M1861">
            <v>0</v>
          </cell>
        </row>
        <row r="1862">
          <cell r="A1862" t="str">
            <v>00</v>
          </cell>
          <cell r="B1862" t="str">
            <v>0</v>
          </cell>
          <cell r="C1862" t="str">
            <v>0</v>
          </cell>
          <cell r="D1862" t="str">
            <v>1</v>
          </cell>
          <cell r="F1862">
            <v>0</v>
          </cell>
          <cell r="G1862">
            <v>0</v>
          </cell>
          <cell r="H1862">
            <v>0</v>
          </cell>
          <cell r="I1862">
            <v>0</v>
          </cell>
          <cell r="J1862" t="str">
            <v>-</v>
          </cell>
          <cell r="K1862">
            <v>0</v>
          </cell>
          <cell r="L1862">
            <v>0</v>
          </cell>
          <cell r="M1862">
            <v>0</v>
          </cell>
        </row>
        <row r="1863">
          <cell r="A1863" t="str">
            <v>00</v>
          </cell>
          <cell r="B1863" t="str">
            <v>0</v>
          </cell>
          <cell r="C1863" t="str">
            <v>0</v>
          </cell>
          <cell r="D1863" t="str">
            <v>1</v>
          </cell>
          <cell r="F1863">
            <v>0</v>
          </cell>
          <cell r="G1863">
            <v>0</v>
          </cell>
          <cell r="H1863">
            <v>0</v>
          </cell>
          <cell r="I1863">
            <v>0</v>
          </cell>
          <cell r="J1863" t="str">
            <v>-</v>
          </cell>
          <cell r="K1863">
            <v>0</v>
          </cell>
          <cell r="L1863">
            <v>0</v>
          </cell>
          <cell r="M1863">
            <v>0</v>
          </cell>
        </row>
        <row r="1864">
          <cell r="A1864" t="str">
            <v>00</v>
          </cell>
          <cell r="B1864" t="str">
            <v>0</v>
          </cell>
          <cell r="C1864" t="str">
            <v>0</v>
          </cell>
          <cell r="D1864" t="str">
            <v>1</v>
          </cell>
          <cell r="F1864">
            <v>0</v>
          </cell>
          <cell r="G1864">
            <v>0</v>
          </cell>
          <cell r="H1864">
            <v>0</v>
          </cell>
          <cell r="I1864">
            <v>0</v>
          </cell>
          <cell r="J1864" t="str">
            <v>-</v>
          </cell>
          <cell r="K1864">
            <v>0</v>
          </cell>
          <cell r="L1864">
            <v>0</v>
          </cell>
          <cell r="M1864">
            <v>0</v>
          </cell>
        </row>
        <row r="1865">
          <cell r="A1865" t="str">
            <v>00</v>
          </cell>
          <cell r="B1865" t="str">
            <v>0</v>
          </cell>
          <cell r="C1865" t="str">
            <v>0</v>
          </cell>
          <cell r="D1865" t="str">
            <v>1</v>
          </cell>
          <cell r="F1865">
            <v>0</v>
          </cell>
          <cell r="G1865">
            <v>0</v>
          </cell>
          <cell r="H1865">
            <v>0</v>
          </cell>
          <cell r="I1865">
            <v>0</v>
          </cell>
          <cell r="J1865" t="str">
            <v>-</v>
          </cell>
          <cell r="K1865">
            <v>0</v>
          </cell>
          <cell r="L1865">
            <v>0</v>
          </cell>
          <cell r="M1865">
            <v>0</v>
          </cell>
        </row>
        <row r="1866">
          <cell r="A1866" t="str">
            <v>00</v>
          </cell>
          <cell r="B1866" t="str">
            <v>0</v>
          </cell>
          <cell r="C1866" t="str">
            <v>0</v>
          </cell>
          <cell r="D1866" t="str">
            <v>1</v>
          </cell>
          <cell r="F1866">
            <v>0</v>
          </cell>
          <cell r="G1866">
            <v>0</v>
          </cell>
          <cell r="H1866">
            <v>0</v>
          </cell>
          <cell r="I1866">
            <v>0</v>
          </cell>
          <cell r="J1866" t="str">
            <v>-</v>
          </cell>
          <cell r="K1866">
            <v>0</v>
          </cell>
          <cell r="L1866">
            <v>0</v>
          </cell>
          <cell r="M1866">
            <v>0</v>
          </cell>
        </row>
        <row r="1867">
          <cell r="A1867" t="str">
            <v>00</v>
          </cell>
          <cell r="B1867" t="str">
            <v>0</v>
          </cell>
          <cell r="C1867" t="str">
            <v>0</v>
          </cell>
          <cell r="D1867" t="str">
            <v>1</v>
          </cell>
          <cell r="F1867">
            <v>0</v>
          </cell>
          <cell r="G1867">
            <v>0</v>
          </cell>
          <cell r="H1867">
            <v>0</v>
          </cell>
          <cell r="I1867">
            <v>0</v>
          </cell>
          <cell r="J1867" t="str">
            <v>-</v>
          </cell>
          <cell r="K1867">
            <v>0</v>
          </cell>
          <cell r="L1867">
            <v>0</v>
          </cell>
          <cell r="M1867">
            <v>0</v>
          </cell>
        </row>
        <row r="1868">
          <cell r="A1868" t="str">
            <v>00</v>
          </cell>
          <cell r="B1868" t="str">
            <v>0</v>
          </cell>
          <cell r="C1868" t="str">
            <v>0</v>
          </cell>
          <cell r="D1868" t="str">
            <v>1</v>
          </cell>
          <cell r="F1868">
            <v>0</v>
          </cell>
          <cell r="G1868">
            <v>0</v>
          </cell>
          <cell r="H1868">
            <v>0</v>
          </cell>
          <cell r="I1868">
            <v>0</v>
          </cell>
          <cell r="J1868" t="str">
            <v>-</v>
          </cell>
          <cell r="K1868">
            <v>0</v>
          </cell>
          <cell r="L1868">
            <v>0</v>
          </cell>
          <cell r="M1868">
            <v>0</v>
          </cell>
        </row>
        <row r="1869">
          <cell r="A1869" t="str">
            <v>00</v>
          </cell>
          <cell r="B1869" t="str">
            <v>0</v>
          </cell>
          <cell r="C1869" t="str">
            <v>0</v>
          </cell>
          <cell r="D1869" t="str">
            <v>1</v>
          </cell>
          <cell r="F1869">
            <v>0</v>
          </cell>
          <cell r="G1869">
            <v>0</v>
          </cell>
          <cell r="H1869">
            <v>0</v>
          </cell>
          <cell r="I1869">
            <v>0</v>
          </cell>
          <cell r="J1869" t="str">
            <v>-</v>
          </cell>
          <cell r="K1869">
            <v>0</v>
          </cell>
          <cell r="L1869">
            <v>0</v>
          </cell>
          <cell r="M1869">
            <v>0</v>
          </cell>
        </row>
        <row r="1870">
          <cell r="A1870" t="str">
            <v>00</v>
          </cell>
          <cell r="B1870" t="str">
            <v>0</v>
          </cell>
          <cell r="C1870" t="str">
            <v>0</v>
          </cell>
          <cell r="D1870" t="str">
            <v>1</v>
          </cell>
          <cell r="F1870">
            <v>0</v>
          </cell>
          <cell r="G1870">
            <v>0</v>
          </cell>
          <cell r="H1870">
            <v>0</v>
          </cell>
          <cell r="I1870">
            <v>0</v>
          </cell>
          <cell r="J1870" t="str">
            <v>-</v>
          </cell>
          <cell r="K1870">
            <v>0</v>
          </cell>
          <cell r="L1870">
            <v>0</v>
          </cell>
          <cell r="M1870">
            <v>0</v>
          </cell>
        </row>
        <row r="1871">
          <cell r="A1871" t="str">
            <v>00</v>
          </cell>
          <cell r="B1871" t="str">
            <v>0</v>
          </cell>
          <cell r="C1871" t="str">
            <v>0</v>
          </cell>
          <cell r="D1871" t="str">
            <v>1</v>
          </cell>
          <cell r="F1871">
            <v>0</v>
          </cell>
          <cell r="G1871">
            <v>0</v>
          </cell>
          <cell r="H1871">
            <v>0</v>
          </cell>
          <cell r="I1871">
            <v>0</v>
          </cell>
          <cell r="J1871" t="str">
            <v>-</v>
          </cell>
          <cell r="K1871">
            <v>0</v>
          </cell>
          <cell r="L1871">
            <v>0</v>
          </cell>
          <cell r="M1871">
            <v>0</v>
          </cell>
        </row>
        <row r="1872">
          <cell r="A1872" t="str">
            <v>00</v>
          </cell>
          <cell r="B1872" t="str">
            <v>0</v>
          </cell>
          <cell r="C1872" t="str">
            <v>0</v>
          </cell>
          <cell r="D1872" t="str">
            <v>1</v>
          </cell>
          <cell r="F1872">
            <v>0</v>
          </cell>
          <cell r="G1872">
            <v>0</v>
          </cell>
          <cell r="H1872">
            <v>0</v>
          </cell>
          <cell r="I1872">
            <v>0</v>
          </cell>
          <cell r="J1872" t="str">
            <v>-</v>
          </cell>
          <cell r="K1872">
            <v>0</v>
          </cell>
          <cell r="L1872">
            <v>0</v>
          </cell>
          <cell r="M1872">
            <v>0</v>
          </cell>
        </row>
        <row r="1873">
          <cell r="A1873" t="str">
            <v>00</v>
          </cell>
          <cell r="B1873" t="str">
            <v>0</v>
          </cell>
          <cell r="C1873" t="str">
            <v>0</v>
          </cell>
          <cell r="D1873" t="str">
            <v>1</v>
          </cell>
          <cell r="F1873">
            <v>0</v>
          </cell>
          <cell r="G1873">
            <v>0</v>
          </cell>
          <cell r="H1873">
            <v>0</v>
          </cell>
          <cell r="I1873">
            <v>0</v>
          </cell>
          <cell r="J1873" t="str">
            <v>-</v>
          </cell>
          <cell r="K1873">
            <v>0</v>
          </cell>
          <cell r="L1873">
            <v>0</v>
          </cell>
          <cell r="M1873">
            <v>0</v>
          </cell>
        </row>
        <row r="1874">
          <cell r="A1874" t="str">
            <v>00</v>
          </cell>
          <cell r="B1874" t="str">
            <v>0</v>
          </cell>
          <cell r="C1874" t="str">
            <v>0</v>
          </cell>
          <cell r="D1874" t="str">
            <v>1</v>
          </cell>
          <cell r="F1874">
            <v>0</v>
          </cell>
          <cell r="G1874">
            <v>0</v>
          </cell>
          <cell r="H1874">
            <v>0</v>
          </cell>
          <cell r="I1874">
            <v>0</v>
          </cell>
          <cell r="J1874" t="str">
            <v>-</v>
          </cell>
          <cell r="K1874">
            <v>0</v>
          </cell>
          <cell r="L1874">
            <v>0</v>
          </cell>
          <cell r="M1874">
            <v>0</v>
          </cell>
        </row>
        <row r="1875">
          <cell r="A1875" t="str">
            <v>00</v>
          </cell>
          <cell r="B1875" t="str">
            <v>0</v>
          </cell>
          <cell r="C1875" t="str">
            <v>0</v>
          </cell>
          <cell r="D1875" t="str">
            <v>1</v>
          </cell>
          <cell r="F1875">
            <v>0</v>
          </cell>
          <cell r="G1875">
            <v>0</v>
          </cell>
          <cell r="H1875">
            <v>0</v>
          </cell>
          <cell r="I1875">
            <v>0</v>
          </cell>
          <cell r="J1875" t="str">
            <v>-</v>
          </cell>
          <cell r="K1875">
            <v>0</v>
          </cell>
          <cell r="L1875">
            <v>0</v>
          </cell>
          <cell r="M1875">
            <v>0</v>
          </cell>
        </row>
        <row r="1876">
          <cell r="A1876" t="str">
            <v>00</v>
          </cell>
          <cell r="B1876" t="str">
            <v>0</v>
          </cell>
          <cell r="C1876" t="str">
            <v>0</v>
          </cell>
          <cell r="D1876" t="str">
            <v>1</v>
          </cell>
          <cell r="F1876">
            <v>0</v>
          </cell>
          <cell r="G1876">
            <v>0</v>
          </cell>
          <cell r="H1876">
            <v>0</v>
          </cell>
          <cell r="I1876">
            <v>0</v>
          </cell>
          <cell r="J1876" t="str">
            <v>-</v>
          </cell>
          <cell r="K1876">
            <v>0</v>
          </cell>
          <cell r="L1876">
            <v>0</v>
          </cell>
          <cell r="M1876">
            <v>0</v>
          </cell>
        </row>
        <row r="1877">
          <cell r="A1877" t="str">
            <v>00</v>
          </cell>
          <cell r="B1877" t="str">
            <v>0</v>
          </cell>
          <cell r="C1877" t="str">
            <v>0</v>
          </cell>
          <cell r="D1877" t="str">
            <v>1</v>
          </cell>
          <cell r="F1877">
            <v>0</v>
          </cell>
          <cell r="G1877">
            <v>0</v>
          </cell>
          <cell r="H1877">
            <v>0</v>
          </cell>
          <cell r="I1877">
            <v>0</v>
          </cell>
          <cell r="J1877" t="str">
            <v>-</v>
          </cell>
          <cell r="K1877">
            <v>0</v>
          </cell>
          <cell r="L1877">
            <v>0</v>
          </cell>
          <cell r="M1877">
            <v>0</v>
          </cell>
        </row>
        <row r="1878">
          <cell r="A1878" t="str">
            <v>00</v>
          </cell>
          <cell r="B1878" t="str">
            <v>0</v>
          </cell>
          <cell r="C1878" t="str">
            <v>0</v>
          </cell>
          <cell r="D1878" t="str">
            <v>1</v>
          </cell>
          <cell r="F1878">
            <v>0</v>
          </cell>
          <cell r="G1878">
            <v>0</v>
          </cell>
          <cell r="H1878">
            <v>0</v>
          </cell>
          <cell r="I1878">
            <v>0</v>
          </cell>
          <cell r="J1878" t="str">
            <v>-</v>
          </cell>
          <cell r="K1878">
            <v>0</v>
          </cell>
          <cell r="L1878">
            <v>0</v>
          </cell>
          <cell r="M1878">
            <v>0</v>
          </cell>
        </row>
        <row r="1879">
          <cell r="A1879" t="str">
            <v>00</v>
          </cell>
          <cell r="B1879" t="str">
            <v>0</v>
          </cell>
          <cell r="C1879" t="str">
            <v>0</v>
          </cell>
          <cell r="D1879" t="str">
            <v>1</v>
          </cell>
          <cell r="F1879">
            <v>0</v>
          </cell>
          <cell r="G1879">
            <v>0</v>
          </cell>
          <cell r="H1879">
            <v>0</v>
          </cell>
          <cell r="I1879">
            <v>0</v>
          </cell>
          <cell r="J1879" t="str">
            <v>-</v>
          </cell>
          <cell r="K1879">
            <v>0</v>
          </cell>
          <cell r="L1879">
            <v>0</v>
          </cell>
          <cell r="M1879">
            <v>0</v>
          </cell>
        </row>
        <row r="1880">
          <cell r="A1880" t="str">
            <v>00</v>
          </cell>
          <cell r="B1880" t="str">
            <v>0</v>
          </cell>
          <cell r="C1880" t="str">
            <v>0</v>
          </cell>
          <cell r="D1880" t="str">
            <v>1</v>
          </cell>
          <cell r="F1880">
            <v>0</v>
          </cell>
          <cell r="G1880">
            <v>0</v>
          </cell>
          <cell r="H1880">
            <v>0</v>
          </cell>
          <cell r="I1880">
            <v>0</v>
          </cell>
          <cell r="J1880" t="str">
            <v>-</v>
          </cell>
          <cell r="K1880">
            <v>0</v>
          </cell>
          <cell r="L1880">
            <v>0</v>
          </cell>
          <cell r="M1880">
            <v>0</v>
          </cell>
        </row>
        <row r="1881">
          <cell r="A1881" t="str">
            <v>00</v>
          </cell>
          <cell r="B1881" t="str">
            <v>0</v>
          </cell>
          <cell r="C1881" t="str">
            <v>0</v>
          </cell>
          <cell r="D1881" t="str">
            <v>1</v>
          </cell>
          <cell r="F1881">
            <v>0</v>
          </cell>
          <cell r="G1881">
            <v>0</v>
          </cell>
          <cell r="H1881">
            <v>0</v>
          </cell>
          <cell r="I1881">
            <v>0</v>
          </cell>
          <cell r="J1881" t="str">
            <v>-</v>
          </cell>
          <cell r="K1881">
            <v>0</v>
          </cell>
          <cell r="L1881">
            <v>0</v>
          </cell>
          <cell r="M1881">
            <v>0</v>
          </cell>
        </row>
        <row r="1882">
          <cell r="A1882" t="str">
            <v>00</v>
          </cell>
          <cell r="B1882" t="str">
            <v>0</v>
          </cell>
          <cell r="C1882" t="str">
            <v>0</v>
          </cell>
          <cell r="D1882" t="str">
            <v>1</v>
          </cell>
          <cell r="F1882">
            <v>0</v>
          </cell>
          <cell r="G1882">
            <v>0</v>
          </cell>
          <cell r="H1882">
            <v>0</v>
          </cell>
          <cell r="I1882">
            <v>0</v>
          </cell>
          <cell r="J1882" t="str">
            <v>-</v>
          </cell>
          <cell r="K1882">
            <v>0</v>
          </cell>
          <cell r="L1882">
            <v>0</v>
          </cell>
          <cell r="M1882">
            <v>0</v>
          </cell>
        </row>
        <row r="1883">
          <cell r="A1883" t="str">
            <v>00</v>
          </cell>
          <cell r="B1883" t="str">
            <v>0</v>
          </cell>
          <cell r="C1883" t="str">
            <v>0</v>
          </cell>
          <cell r="D1883" t="str">
            <v>1</v>
          </cell>
          <cell r="F1883">
            <v>0</v>
          </cell>
          <cell r="G1883">
            <v>0</v>
          </cell>
          <cell r="H1883">
            <v>0</v>
          </cell>
          <cell r="I1883">
            <v>0</v>
          </cell>
          <cell r="J1883" t="str">
            <v>-</v>
          </cell>
          <cell r="K1883">
            <v>0</v>
          </cell>
          <cell r="L1883">
            <v>0</v>
          </cell>
          <cell r="M1883">
            <v>0</v>
          </cell>
        </row>
        <row r="1884">
          <cell r="A1884" t="str">
            <v>00</v>
          </cell>
          <cell r="B1884" t="str">
            <v>0</v>
          </cell>
          <cell r="C1884" t="str">
            <v>0</v>
          </cell>
          <cell r="D1884" t="str">
            <v>1</v>
          </cell>
          <cell r="F1884">
            <v>0</v>
          </cell>
          <cell r="G1884">
            <v>0</v>
          </cell>
          <cell r="H1884">
            <v>0</v>
          </cell>
          <cell r="I1884">
            <v>0</v>
          </cell>
          <cell r="J1884" t="str">
            <v>-</v>
          </cell>
          <cell r="K1884">
            <v>0</v>
          </cell>
          <cell r="L1884">
            <v>0</v>
          </cell>
          <cell r="M1884">
            <v>0</v>
          </cell>
        </row>
        <row r="1885">
          <cell r="A1885" t="str">
            <v>00</v>
          </cell>
          <cell r="B1885" t="str">
            <v>0</v>
          </cell>
          <cell r="C1885" t="str">
            <v>0</v>
          </cell>
          <cell r="D1885" t="str">
            <v>1</v>
          </cell>
          <cell r="F1885">
            <v>0</v>
          </cell>
          <cell r="G1885">
            <v>0</v>
          </cell>
          <cell r="H1885">
            <v>0</v>
          </cell>
          <cell r="I1885">
            <v>0</v>
          </cell>
          <cell r="J1885" t="str">
            <v>-</v>
          </cell>
          <cell r="K1885">
            <v>0</v>
          </cell>
          <cell r="L1885">
            <v>0</v>
          </cell>
          <cell r="M1885">
            <v>0</v>
          </cell>
        </row>
        <row r="1886">
          <cell r="A1886" t="str">
            <v>00</v>
          </cell>
          <cell r="B1886" t="str">
            <v>0</v>
          </cell>
          <cell r="C1886" t="str">
            <v>0</v>
          </cell>
          <cell r="D1886" t="str">
            <v>1</v>
          </cell>
          <cell r="F1886">
            <v>0</v>
          </cell>
          <cell r="G1886">
            <v>0</v>
          </cell>
          <cell r="H1886">
            <v>0</v>
          </cell>
          <cell r="I1886">
            <v>0</v>
          </cell>
          <cell r="J1886" t="str">
            <v>-</v>
          </cell>
          <cell r="K1886">
            <v>0</v>
          </cell>
          <cell r="L1886">
            <v>0</v>
          </cell>
          <cell r="M1886">
            <v>0</v>
          </cell>
        </row>
        <row r="1887">
          <cell r="A1887" t="str">
            <v>00</v>
          </cell>
          <cell r="B1887" t="str">
            <v>0</v>
          </cell>
          <cell r="C1887" t="str">
            <v>0</v>
          </cell>
          <cell r="D1887" t="str">
            <v>1</v>
          </cell>
          <cell r="F1887">
            <v>0</v>
          </cell>
          <cell r="G1887">
            <v>0</v>
          </cell>
          <cell r="H1887">
            <v>0</v>
          </cell>
          <cell r="I1887">
            <v>0</v>
          </cell>
          <cell r="J1887" t="str">
            <v>-</v>
          </cell>
          <cell r="K1887">
            <v>0</v>
          </cell>
          <cell r="L1887">
            <v>0</v>
          </cell>
          <cell r="M1887">
            <v>0</v>
          </cell>
        </row>
        <row r="1888">
          <cell r="A1888" t="str">
            <v>00</v>
          </cell>
          <cell r="B1888" t="str">
            <v>0</v>
          </cell>
          <cell r="C1888" t="str">
            <v>0</v>
          </cell>
          <cell r="D1888" t="str">
            <v>1</v>
          </cell>
          <cell r="F1888">
            <v>0</v>
          </cell>
          <cell r="G1888">
            <v>0</v>
          </cell>
          <cell r="H1888">
            <v>0</v>
          </cell>
          <cell r="I1888">
            <v>0</v>
          </cell>
          <cell r="J1888" t="str">
            <v>-</v>
          </cell>
          <cell r="K1888">
            <v>0</v>
          </cell>
          <cell r="L1888">
            <v>0</v>
          </cell>
          <cell r="M1888">
            <v>0</v>
          </cell>
        </row>
        <row r="1889">
          <cell r="A1889" t="str">
            <v>00</v>
          </cell>
          <cell r="B1889" t="str">
            <v>0</v>
          </cell>
          <cell r="C1889" t="str">
            <v>0</v>
          </cell>
          <cell r="D1889" t="str">
            <v>1</v>
          </cell>
          <cell r="F1889">
            <v>0</v>
          </cell>
          <cell r="G1889">
            <v>0</v>
          </cell>
          <cell r="H1889">
            <v>0</v>
          </cell>
          <cell r="I1889">
            <v>0</v>
          </cell>
          <cell r="J1889" t="str">
            <v>-</v>
          </cell>
          <cell r="K1889">
            <v>0</v>
          </cell>
          <cell r="L1889">
            <v>0</v>
          </cell>
          <cell r="M1889">
            <v>0</v>
          </cell>
        </row>
        <row r="1890">
          <cell r="A1890" t="str">
            <v>00</v>
          </cell>
          <cell r="B1890" t="str">
            <v>0</v>
          </cell>
          <cell r="C1890" t="str">
            <v>0</v>
          </cell>
          <cell r="D1890" t="str">
            <v>1</v>
          </cell>
          <cell r="F1890">
            <v>0</v>
          </cell>
          <cell r="G1890">
            <v>0</v>
          </cell>
          <cell r="H1890">
            <v>0</v>
          </cell>
          <cell r="I1890">
            <v>0</v>
          </cell>
          <cell r="J1890" t="str">
            <v>-</v>
          </cell>
          <cell r="K1890">
            <v>0</v>
          </cell>
          <cell r="L1890">
            <v>0</v>
          </cell>
          <cell r="M1890">
            <v>0</v>
          </cell>
        </row>
        <row r="1891">
          <cell r="A1891" t="str">
            <v>00</v>
          </cell>
          <cell r="B1891" t="str">
            <v>0</v>
          </cell>
          <cell r="C1891" t="str">
            <v>0</v>
          </cell>
          <cell r="D1891" t="str">
            <v>1</v>
          </cell>
          <cell r="F1891">
            <v>0</v>
          </cell>
          <cell r="G1891">
            <v>0</v>
          </cell>
          <cell r="H1891">
            <v>0</v>
          </cell>
          <cell r="I1891">
            <v>0</v>
          </cell>
          <cell r="J1891" t="str">
            <v>-</v>
          </cell>
          <cell r="K1891">
            <v>0</v>
          </cell>
          <cell r="L1891">
            <v>0</v>
          </cell>
          <cell r="M1891">
            <v>0</v>
          </cell>
        </row>
        <row r="1892">
          <cell r="A1892" t="str">
            <v>00</v>
          </cell>
          <cell r="B1892" t="str">
            <v>0</v>
          </cell>
          <cell r="C1892" t="str">
            <v>0</v>
          </cell>
          <cell r="D1892" t="str">
            <v>1</v>
          </cell>
          <cell r="F1892">
            <v>0</v>
          </cell>
          <cell r="G1892">
            <v>0</v>
          </cell>
          <cell r="H1892">
            <v>0</v>
          </cell>
          <cell r="I1892">
            <v>0</v>
          </cell>
          <cell r="J1892" t="str">
            <v>-</v>
          </cell>
          <cell r="K1892">
            <v>0</v>
          </cell>
          <cell r="L1892">
            <v>0</v>
          </cell>
          <cell r="M1892">
            <v>0</v>
          </cell>
        </row>
        <row r="1893">
          <cell r="A1893" t="str">
            <v>00</v>
          </cell>
          <cell r="B1893" t="str">
            <v>0</v>
          </cell>
          <cell r="C1893" t="str">
            <v>0</v>
          </cell>
          <cell r="D1893" t="str">
            <v>1</v>
          </cell>
          <cell r="F1893">
            <v>0</v>
          </cell>
          <cell r="G1893">
            <v>0</v>
          </cell>
          <cell r="H1893">
            <v>0</v>
          </cell>
          <cell r="I1893">
            <v>0</v>
          </cell>
          <cell r="J1893" t="str">
            <v>-</v>
          </cell>
          <cell r="K1893">
            <v>0</v>
          </cell>
          <cell r="L1893">
            <v>0</v>
          </cell>
          <cell r="M1893">
            <v>0</v>
          </cell>
        </row>
        <row r="1894">
          <cell r="A1894" t="str">
            <v>00</v>
          </cell>
          <cell r="B1894" t="str">
            <v>0</v>
          </cell>
          <cell r="C1894" t="str">
            <v>0</v>
          </cell>
          <cell r="D1894" t="str">
            <v>1</v>
          </cell>
          <cell r="F1894">
            <v>0</v>
          </cell>
          <cell r="G1894">
            <v>0</v>
          </cell>
          <cell r="H1894">
            <v>0</v>
          </cell>
          <cell r="I1894">
            <v>0</v>
          </cell>
          <cell r="J1894" t="str">
            <v>-</v>
          </cell>
          <cell r="K1894">
            <v>0</v>
          </cell>
          <cell r="L1894">
            <v>0</v>
          </cell>
          <cell r="M1894">
            <v>0</v>
          </cell>
        </row>
        <row r="1895">
          <cell r="A1895" t="str">
            <v>00</v>
          </cell>
          <cell r="B1895" t="str">
            <v>0</v>
          </cell>
          <cell r="C1895" t="str">
            <v>0</v>
          </cell>
          <cell r="D1895" t="str">
            <v>1</v>
          </cell>
          <cell r="F1895">
            <v>0</v>
          </cell>
          <cell r="G1895">
            <v>0</v>
          </cell>
          <cell r="H1895">
            <v>0</v>
          </cell>
          <cell r="I1895">
            <v>0</v>
          </cell>
          <cell r="J1895" t="str">
            <v>-</v>
          </cell>
          <cell r="K1895">
            <v>0</v>
          </cell>
          <cell r="L1895">
            <v>0</v>
          </cell>
          <cell r="M1895">
            <v>0</v>
          </cell>
        </row>
        <row r="1896">
          <cell r="A1896" t="str">
            <v>00</v>
          </cell>
          <cell r="B1896" t="str">
            <v>0</v>
          </cell>
          <cell r="C1896" t="str">
            <v>0</v>
          </cell>
          <cell r="D1896" t="str">
            <v>1</v>
          </cell>
          <cell r="F1896">
            <v>0</v>
          </cell>
          <cell r="G1896">
            <v>0</v>
          </cell>
          <cell r="H1896">
            <v>0</v>
          </cell>
          <cell r="I1896">
            <v>0</v>
          </cell>
          <cell r="J1896" t="str">
            <v>-</v>
          </cell>
          <cell r="K1896">
            <v>0</v>
          </cell>
          <cell r="L1896">
            <v>0</v>
          </cell>
          <cell r="M1896">
            <v>0</v>
          </cell>
        </row>
        <row r="1897">
          <cell r="A1897" t="str">
            <v>00</v>
          </cell>
          <cell r="B1897" t="str">
            <v>0</v>
          </cell>
          <cell r="C1897" t="str">
            <v>0</v>
          </cell>
          <cell r="D1897" t="str">
            <v>1</v>
          </cell>
          <cell r="F1897">
            <v>0</v>
          </cell>
          <cell r="G1897">
            <v>0</v>
          </cell>
          <cell r="H1897">
            <v>0</v>
          </cell>
          <cell r="I1897">
            <v>0</v>
          </cell>
          <cell r="J1897" t="str">
            <v>-</v>
          </cell>
          <cell r="K1897">
            <v>0</v>
          </cell>
          <cell r="L1897">
            <v>0</v>
          </cell>
          <cell r="M1897">
            <v>0</v>
          </cell>
        </row>
        <row r="1898">
          <cell r="A1898" t="str">
            <v>00</v>
          </cell>
          <cell r="B1898" t="str">
            <v>0</v>
          </cell>
          <cell r="C1898" t="str">
            <v>0</v>
          </cell>
          <cell r="D1898" t="str">
            <v>1</v>
          </cell>
          <cell r="F1898">
            <v>0</v>
          </cell>
          <cell r="G1898">
            <v>0</v>
          </cell>
          <cell r="H1898">
            <v>0</v>
          </cell>
          <cell r="I1898">
            <v>0</v>
          </cell>
          <cell r="J1898" t="str">
            <v>-</v>
          </cell>
          <cell r="K1898">
            <v>0</v>
          </cell>
          <cell r="L1898">
            <v>0</v>
          </cell>
          <cell r="M1898">
            <v>0</v>
          </cell>
        </row>
        <row r="1899">
          <cell r="A1899" t="str">
            <v>00</v>
          </cell>
          <cell r="B1899" t="str">
            <v>0</v>
          </cell>
          <cell r="C1899" t="str">
            <v>0</v>
          </cell>
          <cell r="D1899" t="str">
            <v>1</v>
          </cell>
          <cell r="F1899">
            <v>0</v>
          </cell>
          <cell r="G1899">
            <v>0</v>
          </cell>
          <cell r="H1899">
            <v>0</v>
          </cell>
          <cell r="I1899">
            <v>0</v>
          </cell>
          <cell r="J1899" t="str">
            <v>-</v>
          </cell>
          <cell r="K1899">
            <v>0</v>
          </cell>
          <cell r="L1899">
            <v>0</v>
          </cell>
          <cell r="M1899">
            <v>0</v>
          </cell>
        </row>
        <row r="1900">
          <cell r="A1900" t="str">
            <v>00</v>
          </cell>
          <cell r="B1900" t="str">
            <v>0</v>
          </cell>
          <cell r="C1900" t="str">
            <v>0</v>
          </cell>
          <cell r="D1900" t="str">
            <v>1</v>
          </cell>
          <cell r="F1900">
            <v>0</v>
          </cell>
          <cell r="G1900">
            <v>0</v>
          </cell>
          <cell r="H1900">
            <v>0</v>
          </cell>
          <cell r="I1900">
            <v>0</v>
          </cell>
          <cell r="J1900" t="str">
            <v>-</v>
          </cell>
          <cell r="K1900">
            <v>0</v>
          </cell>
          <cell r="L1900">
            <v>0</v>
          </cell>
          <cell r="M1900">
            <v>0</v>
          </cell>
        </row>
        <row r="1901">
          <cell r="A1901" t="str">
            <v>00</v>
          </cell>
          <cell r="B1901" t="str">
            <v>0</v>
          </cell>
          <cell r="C1901" t="str">
            <v>0</v>
          </cell>
          <cell r="D1901" t="str">
            <v>1</v>
          </cell>
          <cell r="F1901">
            <v>0</v>
          </cell>
          <cell r="G1901">
            <v>0</v>
          </cell>
          <cell r="H1901">
            <v>0</v>
          </cell>
          <cell r="I1901">
            <v>0</v>
          </cell>
          <cell r="J1901" t="str">
            <v>-</v>
          </cell>
          <cell r="K1901">
            <v>0</v>
          </cell>
          <cell r="L1901">
            <v>0</v>
          </cell>
          <cell r="M1901">
            <v>0</v>
          </cell>
        </row>
        <row r="1902">
          <cell r="A1902" t="str">
            <v>00</v>
          </cell>
          <cell r="B1902" t="str">
            <v>0</v>
          </cell>
          <cell r="C1902" t="str">
            <v>0</v>
          </cell>
          <cell r="D1902" t="str">
            <v>1</v>
          </cell>
          <cell r="F1902">
            <v>0</v>
          </cell>
          <cell r="G1902">
            <v>0</v>
          </cell>
          <cell r="H1902">
            <v>0</v>
          </cell>
          <cell r="I1902">
            <v>0</v>
          </cell>
          <cell r="J1902" t="str">
            <v>-</v>
          </cell>
          <cell r="K1902">
            <v>0</v>
          </cell>
          <cell r="L1902">
            <v>0</v>
          </cell>
          <cell r="M1902">
            <v>0</v>
          </cell>
        </row>
        <row r="1903">
          <cell r="A1903" t="str">
            <v>00</v>
          </cell>
          <cell r="B1903" t="str">
            <v>0</v>
          </cell>
          <cell r="C1903" t="str">
            <v>0</v>
          </cell>
          <cell r="D1903" t="str">
            <v>1</v>
          </cell>
          <cell r="F1903">
            <v>0</v>
          </cell>
          <cell r="G1903">
            <v>0</v>
          </cell>
          <cell r="H1903">
            <v>0</v>
          </cell>
          <cell r="I1903">
            <v>0</v>
          </cell>
          <cell r="J1903" t="str">
            <v>-</v>
          </cell>
          <cell r="K1903">
            <v>0</v>
          </cell>
          <cell r="L1903">
            <v>0</v>
          </cell>
          <cell r="M1903">
            <v>0</v>
          </cell>
        </row>
        <row r="1904">
          <cell r="A1904" t="str">
            <v>00</v>
          </cell>
          <cell r="B1904" t="str">
            <v>0</v>
          </cell>
          <cell r="C1904" t="str">
            <v>0</v>
          </cell>
          <cell r="D1904" t="str">
            <v>1</v>
          </cell>
          <cell r="F1904">
            <v>0</v>
          </cell>
          <cell r="G1904">
            <v>0</v>
          </cell>
          <cell r="H1904">
            <v>0</v>
          </cell>
          <cell r="I1904">
            <v>0</v>
          </cell>
          <cell r="J1904" t="str">
            <v>-</v>
          </cell>
          <cell r="K1904">
            <v>0</v>
          </cell>
          <cell r="L1904">
            <v>0</v>
          </cell>
          <cell r="M1904">
            <v>0</v>
          </cell>
        </row>
        <row r="1905">
          <cell r="A1905" t="str">
            <v>00</v>
          </cell>
          <cell r="B1905" t="str">
            <v>0</v>
          </cell>
          <cell r="C1905" t="str">
            <v>0</v>
          </cell>
          <cell r="D1905" t="str">
            <v>1</v>
          </cell>
          <cell r="F1905">
            <v>0</v>
          </cell>
          <cell r="G1905">
            <v>0</v>
          </cell>
          <cell r="H1905">
            <v>0</v>
          </cell>
          <cell r="I1905">
            <v>0</v>
          </cell>
          <cell r="J1905" t="str">
            <v>-</v>
          </cell>
          <cell r="K1905">
            <v>0</v>
          </cell>
          <cell r="L1905">
            <v>0</v>
          </cell>
          <cell r="M1905">
            <v>0</v>
          </cell>
        </row>
        <row r="1906">
          <cell r="A1906" t="str">
            <v>00</v>
          </cell>
          <cell r="B1906" t="str">
            <v>0</v>
          </cell>
          <cell r="C1906" t="str">
            <v>0</v>
          </cell>
          <cell r="D1906" t="str">
            <v>1</v>
          </cell>
          <cell r="F1906">
            <v>0</v>
          </cell>
          <cell r="G1906">
            <v>0</v>
          </cell>
          <cell r="H1906">
            <v>0</v>
          </cell>
          <cell r="I1906">
            <v>0</v>
          </cell>
          <cell r="J1906" t="str">
            <v>-</v>
          </cell>
          <cell r="K1906">
            <v>0</v>
          </cell>
          <cell r="L1906">
            <v>0</v>
          </cell>
          <cell r="M1906">
            <v>0</v>
          </cell>
        </row>
        <row r="1907">
          <cell r="A1907" t="str">
            <v>00</v>
          </cell>
          <cell r="B1907" t="str">
            <v>0</v>
          </cell>
          <cell r="C1907" t="str">
            <v>0</v>
          </cell>
          <cell r="D1907" t="str">
            <v>1</v>
          </cell>
          <cell r="F1907">
            <v>0</v>
          </cell>
          <cell r="G1907">
            <v>0</v>
          </cell>
          <cell r="H1907">
            <v>0</v>
          </cell>
          <cell r="I1907">
            <v>0</v>
          </cell>
          <cell r="J1907" t="str">
            <v>-</v>
          </cell>
          <cell r="K1907">
            <v>0</v>
          </cell>
          <cell r="L1907">
            <v>0</v>
          </cell>
          <cell r="M1907">
            <v>0</v>
          </cell>
        </row>
        <row r="1908">
          <cell r="A1908" t="str">
            <v>00</v>
          </cell>
          <cell r="B1908" t="str">
            <v>0</v>
          </cell>
          <cell r="C1908" t="str">
            <v>0</v>
          </cell>
          <cell r="D1908" t="str">
            <v>1</v>
          </cell>
          <cell r="F1908">
            <v>0</v>
          </cell>
          <cell r="G1908">
            <v>0</v>
          </cell>
          <cell r="H1908">
            <v>0</v>
          </cell>
          <cell r="I1908">
            <v>0</v>
          </cell>
          <cell r="J1908" t="str">
            <v>-</v>
          </cell>
          <cell r="K1908">
            <v>0</v>
          </cell>
          <cell r="L1908">
            <v>0</v>
          </cell>
          <cell r="M1908">
            <v>0</v>
          </cell>
        </row>
        <row r="1909">
          <cell r="A1909" t="str">
            <v>00</v>
          </cell>
          <cell r="B1909" t="str">
            <v>0</v>
          </cell>
          <cell r="C1909" t="str">
            <v>0</v>
          </cell>
          <cell r="D1909" t="str">
            <v>1</v>
          </cell>
          <cell r="F1909">
            <v>0</v>
          </cell>
          <cell r="G1909">
            <v>0</v>
          </cell>
          <cell r="H1909">
            <v>0</v>
          </cell>
          <cell r="I1909">
            <v>0</v>
          </cell>
          <cell r="J1909" t="str">
            <v>-</v>
          </cell>
          <cell r="K1909">
            <v>0</v>
          </cell>
          <cell r="L1909">
            <v>0</v>
          </cell>
          <cell r="M1909">
            <v>0</v>
          </cell>
        </row>
        <row r="1910">
          <cell r="A1910" t="str">
            <v>00</v>
          </cell>
          <cell r="B1910" t="str">
            <v>0</v>
          </cell>
          <cell r="C1910" t="str">
            <v>0</v>
          </cell>
          <cell r="D1910" t="str">
            <v>1</v>
          </cell>
          <cell r="F1910">
            <v>0</v>
          </cell>
          <cell r="G1910">
            <v>0</v>
          </cell>
          <cell r="H1910">
            <v>0</v>
          </cell>
          <cell r="I1910">
            <v>0</v>
          </cell>
          <cell r="J1910" t="str">
            <v>-</v>
          </cell>
          <cell r="K1910">
            <v>0</v>
          </cell>
          <cell r="L1910">
            <v>0</v>
          </cell>
          <cell r="M1910">
            <v>0</v>
          </cell>
        </row>
        <row r="1911">
          <cell r="A1911" t="str">
            <v>00</v>
          </cell>
          <cell r="B1911" t="str">
            <v>0</v>
          </cell>
          <cell r="C1911" t="str">
            <v>0</v>
          </cell>
          <cell r="D1911" t="str">
            <v>1</v>
          </cell>
          <cell r="F1911">
            <v>0</v>
          </cell>
          <cell r="G1911">
            <v>0</v>
          </cell>
          <cell r="H1911">
            <v>0</v>
          </cell>
          <cell r="I1911">
            <v>0</v>
          </cell>
          <cell r="J1911" t="str">
            <v>-</v>
          </cell>
          <cell r="K1911">
            <v>0</v>
          </cell>
          <cell r="L1911">
            <v>0</v>
          </cell>
          <cell r="M1911">
            <v>0</v>
          </cell>
        </row>
        <row r="1912">
          <cell r="A1912" t="str">
            <v>00</v>
          </cell>
          <cell r="B1912" t="str">
            <v>0</v>
          </cell>
          <cell r="C1912" t="str">
            <v>0</v>
          </cell>
          <cell r="D1912" t="str">
            <v>1</v>
          </cell>
          <cell r="F1912">
            <v>0</v>
          </cell>
          <cell r="G1912">
            <v>0</v>
          </cell>
          <cell r="H1912">
            <v>0</v>
          </cell>
          <cell r="I1912">
            <v>0</v>
          </cell>
          <cell r="J1912" t="str">
            <v>-</v>
          </cell>
          <cell r="K1912">
            <v>0</v>
          </cell>
          <cell r="L1912">
            <v>0</v>
          </cell>
          <cell r="M1912">
            <v>0</v>
          </cell>
        </row>
        <row r="1913">
          <cell r="A1913" t="str">
            <v>00</v>
          </cell>
          <cell r="B1913" t="str">
            <v>0</v>
          </cell>
          <cell r="C1913" t="str">
            <v>0</v>
          </cell>
          <cell r="D1913" t="str">
            <v>1</v>
          </cell>
          <cell r="F1913">
            <v>0</v>
          </cell>
          <cell r="G1913">
            <v>0</v>
          </cell>
          <cell r="H1913">
            <v>0</v>
          </cell>
          <cell r="I1913">
            <v>0</v>
          </cell>
          <cell r="J1913" t="str">
            <v>-</v>
          </cell>
          <cell r="K1913">
            <v>0</v>
          </cell>
          <cell r="L1913">
            <v>0</v>
          </cell>
          <cell r="M1913">
            <v>0</v>
          </cell>
        </row>
        <row r="1914">
          <cell r="A1914" t="str">
            <v>00</v>
          </cell>
          <cell r="B1914" t="str">
            <v>0</v>
          </cell>
          <cell r="C1914" t="str">
            <v>0</v>
          </cell>
          <cell r="D1914" t="str">
            <v>1</v>
          </cell>
          <cell r="F1914">
            <v>0</v>
          </cell>
          <cell r="G1914">
            <v>0</v>
          </cell>
          <cell r="H1914">
            <v>0</v>
          </cell>
          <cell r="I1914">
            <v>0</v>
          </cell>
          <cell r="J1914" t="str">
            <v>-</v>
          </cell>
          <cell r="K1914">
            <v>0</v>
          </cell>
          <cell r="L1914">
            <v>0</v>
          </cell>
          <cell r="M1914">
            <v>0</v>
          </cell>
        </row>
        <row r="1915">
          <cell r="A1915" t="str">
            <v>00</v>
          </cell>
          <cell r="B1915" t="str">
            <v>0</v>
          </cell>
          <cell r="C1915" t="str">
            <v>0</v>
          </cell>
          <cell r="D1915" t="str">
            <v>1</v>
          </cell>
          <cell r="F1915">
            <v>0</v>
          </cell>
          <cell r="G1915">
            <v>0</v>
          </cell>
          <cell r="H1915">
            <v>0</v>
          </cell>
          <cell r="I1915">
            <v>0</v>
          </cell>
          <cell r="J1915" t="str">
            <v>-</v>
          </cell>
          <cell r="K1915">
            <v>0</v>
          </cell>
          <cell r="L1915">
            <v>0</v>
          </cell>
          <cell r="M1915">
            <v>0</v>
          </cell>
        </row>
        <row r="1916">
          <cell r="A1916" t="str">
            <v>00</v>
          </cell>
          <cell r="B1916" t="str">
            <v>0</v>
          </cell>
          <cell r="C1916" t="str">
            <v>0</v>
          </cell>
          <cell r="D1916" t="str">
            <v>1</v>
          </cell>
          <cell r="F1916">
            <v>0</v>
          </cell>
          <cell r="G1916">
            <v>0</v>
          </cell>
          <cell r="H1916">
            <v>0</v>
          </cell>
          <cell r="I1916">
            <v>0</v>
          </cell>
          <cell r="J1916" t="str">
            <v>-</v>
          </cell>
          <cell r="K1916">
            <v>0</v>
          </cell>
          <cell r="L1916">
            <v>0</v>
          </cell>
          <cell r="M1916">
            <v>0</v>
          </cell>
        </row>
        <row r="1917">
          <cell r="A1917" t="str">
            <v>00</v>
          </cell>
          <cell r="B1917" t="str">
            <v>0</v>
          </cell>
          <cell r="C1917" t="str">
            <v>0</v>
          </cell>
          <cell r="D1917" t="str">
            <v>1</v>
          </cell>
          <cell r="F1917">
            <v>0</v>
          </cell>
          <cell r="G1917">
            <v>0</v>
          </cell>
          <cell r="H1917">
            <v>0</v>
          </cell>
          <cell r="I1917">
            <v>0</v>
          </cell>
          <cell r="J1917" t="str">
            <v>-</v>
          </cell>
          <cell r="K1917">
            <v>0</v>
          </cell>
          <cell r="L1917">
            <v>0</v>
          </cell>
          <cell r="M1917">
            <v>0</v>
          </cell>
        </row>
        <row r="1918">
          <cell r="A1918" t="str">
            <v>00</v>
          </cell>
          <cell r="B1918" t="str">
            <v>0</v>
          </cell>
          <cell r="C1918" t="str">
            <v>0</v>
          </cell>
          <cell r="D1918" t="str">
            <v>1</v>
          </cell>
          <cell r="F1918">
            <v>0</v>
          </cell>
          <cell r="G1918">
            <v>0</v>
          </cell>
          <cell r="H1918">
            <v>0</v>
          </cell>
          <cell r="I1918">
            <v>0</v>
          </cell>
          <cell r="J1918" t="str">
            <v>-</v>
          </cell>
          <cell r="K1918">
            <v>0</v>
          </cell>
          <cell r="L1918">
            <v>0</v>
          </cell>
          <cell r="M1918">
            <v>0</v>
          </cell>
        </row>
        <row r="1919">
          <cell r="A1919" t="str">
            <v>00</v>
          </cell>
          <cell r="B1919" t="str">
            <v>0</v>
          </cell>
          <cell r="C1919" t="str">
            <v>0</v>
          </cell>
          <cell r="D1919" t="str">
            <v>1</v>
          </cell>
          <cell r="F1919">
            <v>0</v>
          </cell>
          <cell r="G1919">
            <v>0</v>
          </cell>
          <cell r="H1919">
            <v>0</v>
          </cell>
          <cell r="I1919">
            <v>0</v>
          </cell>
          <cell r="J1919" t="str">
            <v>-</v>
          </cell>
          <cell r="K1919">
            <v>0</v>
          </cell>
          <cell r="L1919">
            <v>0</v>
          </cell>
          <cell r="M1919">
            <v>0</v>
          </cell>
        </row>
        <row r="1920">
          <cell r="A1920" t="str">
            <v>00</v>
          </cell>
          <cell r="B1920" t="str">
            <v>0</v>
          </cell>
          <cell r="C1920" t="str">
            <v>0</v>
          </cell>
          <cell r="D1920" t="str">
            <v>1</v>
          </cell>
          <cell r="F1920">
            <v>0</v>
          </cell>
          <cell r="G1920">
            <v>0</v>
          </cell>
          <cell r="H1920">
            <v>0</v>
          </cell>
          <cell r="I1920">
            <v>0</v>
          </cell>
          <cell r="J1920" t="str">
            <v>-</v>
          </cell>
          <cell r="K1920">
            <v>0</v>
          </cell>
          <cell r="L1920">
            <v>0</v>
          </cell>
          <cell r="M1920">
            <v>0</v>
          </cell>
        </row>
        <row r="1921">
          <cell r="A1921" t="str">
            <v>00</v>
          </cell>
          <cell r="B1921" t="str">
            <v>0</v>
          </cell>
          <cell r="C1921" t="str">
            <v>0</v>
          </cell>
          <cell r="D1921" t="str">
            <v>1</v>
          </cell>
          <cell r="F1921">
            <v>0</v>
          </cell>
          <cell r="G1921">
            <v>0</v>
          </cell>
          <cell r="H1921">
            <v>0</v>
          </cell>
          <cell r="I1921">
            <v>0</v>
          </cell>
          <cell r="J1921" t="str">
            <v>-</v>
          </cell>
          <cell r="K1921">
            <v>0</v>
          </cell>
          <cell r="L1921">
            <v>0</v>
          </cell>
          <cell r="M1921">
            <v>0</v>
          </cell>
        </row>
        <row r="1922">
          <cell r="A1922" t="str">
            <v>00</v>
          </cell>
          <cell r="B1922" t="str">
            <v>0</v>
          </cell>
          <cell r="C1922" t="str">
            <v>0</v>
          </cell>
          <cell r="D1922" t="str">
            <v>1</v>
          </cell>
          <cell r="F1922">
            <v>0</v>
          </cell>
          <cell r="G1922">
            <v>0</v>
          </cell>
          <cell r="H1922">
            <v>0</v>
          </cell>
          <cell r="I1922">
            <v>0</v>
          </cell>
          <cell r="J1922" t="str">
            <v>-</v>
          </cell>
          <cell r="K1922">
            <v>0</v>
          </cell>
          <cell r="L1922">
            <v>0</v>
          </cell>
          <cell r="M1922">
            <v>0</v>
          </cell>
        </row>
        <row r="1923">
          <cell r="A1923" t="str">
            <v>00</v>
          </cell>
          <cell r="B1923" t="str">
            <v>0</v>
          </cell>
          <cell r="C1923" t="str">
            <v>0</v>
          </cell>
          <cell r="D1923" t="str">
            <v>1</v>
          </cell>
          <cell r="F1923">
            <v>0</v>
          </cell>
          <cell r="G1923">
            <v>0</v>
          </cell>
          <cell r="H1923">
            <v>0</v>
          </cell>
          <cell r="I1923">
            <v>0</v>
          </cell>
          <cell r="J1923" t="str">
            <v>-</v>
          </cell>
          <cell r="K1923">
            <v>0</v>
          </cell>
          <cell r="L1923">
            <v>0</v>
          </cell>
          <cell r="M1923">
            <v>0</v>
          </cell>
        </row>
        <row r="1924">
          <cell r="A1924" t="str">
            <v>00</v>
          </cell>
          <cell r="B1924" t="str">
            <v>0</v>
          </cell>
          <cell r="C1924" t="str">
            <v>0</v>
          </cell>
          <cell r="D1924" t="str">
            <v>1</v>
          </cell>
          <cell r="F1924">
            <v>0</v>
          </cell>
          <cell r="G1924">
            <v>0</v>
          </cell>
          <cell r="H1924">
            <v>0</v>
          </cell>
          <cell r="I1924">
            <v>0</v>
          </cell>
          <cell r="J1924" t="str">
            <v>-</v>
          </cell>
          <cell r="K1924">
            <v>0</v>
          </cell>
          <cell r="L1924">
            <v>0</v>
          </cell>
          <cell r="M1924">
            <v>0</v>
          </cell>
        </row>
        <row r="1925">
          <cell r="A1925" t="str">
            <v>00</v>
          </cell>
          <cell r="B1925" t="str">
            <v>0</v>
          </cell>
          <cell r="C1925" t="str">
            <v>0</v>
          </cell>
          <cell r="D1925" t="str">
            <v>1</v>
          </cell>
          <cell r="F1925">
            <v>0</v>
          </cell>
          <cell r="G1925">
            <v>0</v>
          </cell>
          <cell r="H1925">
            <v>0</v>
          </cell>
          <cell r="I1925">
            <v>0</v>
          </cell>
          <cell r="J1925" t="str">
            <v>-</v>
          </cell>
          <cell r="K1925">
            <v>0</v>
          </cell>
          <cell r="L1925">
            <v>0</v>
          </cell>
          <cell r="M1925">
            <v>0</v>
          </cell>
        </row>
        <row r="1926">
          <cell r="A1926" t="str">
            <v>00</v>
          </cell>
          <cell r="B1926" t="str">
            <v>0</v>
          </cell>
          <cell r="C1926" t="str">
            <v>0</v>
          </cell>
          <cell r="D1926" t="str">
            <v>1</v>
          </cell>
          <cell r="F1926">
            <v>0</v>
          </cell>
          <cell r="G1926">
            <v>0</v>
          </cell>
          <cell r="H1926">
            <v>0</v>
          </cell>
          <cell r="I1926">
            <v>0</v>
          </cell>
          <cell r="J1926" t="str">
            <v>-</v>
          </cell>
          <cell r="K1926">
            <v>0</v>
          </cell>
          <cell r="L1926">
            <v>0</v>
          </cell>
          <cell r="M1926">
            <v>0</v>
          </cell>
        </row>
        <row r="1927">
          <cell r="A1927" t="str">
            <v>00</v>
          </cell>
          <cell r="B1927" t="str">
            <v>0</v>
          </cell>
          <cell r="C1927" t="str">
            <v>0</v>
          </cell>
          <cell r="D1927" t="str">
            <v>1</v>
          </cell>
          <cell r="F1927">
            <v>0</v>
          </cell>
          <cell r="G1927">
            <v>0</v>
          </cell>
          <cell r="H1927">
            <v>0</v>
          </cell>
          <cell r="I1927">
            <v>0</v>
          </cell>
          <cell r="J1927" t="str">
            <v>-</v>
          </cell>
          <cell r="K1927">
            <v>0</v>
          </cell>
          <cell r="L1927">
            <v>0</v>
          </cell>
          <cell r="M1927">
            <v>0</v>
          </cell>
        </row>
        <row r="1928">
          <cell r="A1928" t="str">
            <v>00</v>
          </cell>
          <cell r="B1928" t="str">
            <v>0</v>
          </cell>
          <cell r="C1928" t="str">
            <v>0</v>
          </cell>
          <cell r="D1928" t="str">
            <v>1</v>
          </cell>
          <cell r="F1928">
            <v>0</v>
          </cell>
          <cell r="G1928">
            <v>0</v>
          </cell>
          <cell r="H1928">
            <v>0</v>
          </cell>
          <cell r="I1928">
            <v>0</v>
          </cell>
          <cell r="J1928" t="str">
            <v>-</v>
          </cell>
          <cell r="K1928">
            <v>0</v>
          </cell>
          <cell r="L1928">
            <v>0</v>
          </cell>
          <cell r="M1928">
            <v>0</v>
          </cell>
        </row>
        <row r="1929">
          <cell r="A1929" t="str">
            <v>00</v>
          </cell>
          <cell r="B1929" t="str">
            <v>0</v>
          </cell>
          <cell r="C1929" t="str">
            <v>0</v>
          </cell>
          <cell r="D1929" t="str">
            <v>1</v>
          </cell>
          <cell r="F1929">
            <v>0</v>
          </cell>
          <cell r="G1929">
            <v>0</v>
          </cell>
          <cell r="H1929">
            <v>0</v>
          </cell>
          <cell r="I1929">
            <v>0</v>
          </cell>
          <cell r="J1929" t="str">
            <v>-</v>
          </cell>
          <cell r="K1929">
            <v>0</v>
          </cell>
          <cell r="L1929">
            <v>0</v>
          </cell>
          <cell r="M1929">
            <v>0</v>
          </cell>
        </row>
        <row r="1930">
          <cell r="A1930" t="str">
            <v>00</v>
          </cell>
          <cell r="B1930" t="str">
            <v>0</v>
          </cell>
          <cell r="C1930" t="str">
            <v>0</v>
          </cell>
          <cell r="D1930" t="str">
            <v>1</v>
          </cell>
          <cell r="F1930">
            <v>0</v>
          </cell>
          <cell r="G1930">
            <v>0</v>
          </cell>
          <cell r="H1930">
            <v>0</v>
          </cell>
          <cell r="I1930">
            <v>0</v>
          </cell>
          <cell r="J1930" t="str">
            <v>-</v>
          </cell>
          <cell r="K1930">
            <v>0</v>
          </cell>
          <cell r="L1930">
            <v>0</v>
          </cell>
          <cell r="M1930">
            <v>0</v>
          </cell>
        </row>
        <row r="1931">
          <cell r="A1931" t="str">
            <v>00</v>
          </cell>
          <cell r="B1931" t="str">
            <v>0</v>
          </cell>
          <cell r="C1931" t="str">
            <v>0</v>
          </cell>
          <cell r="D1931" t="str">
            <v>1</v>
          </cell>
          <cell r="F1931">
            <v>0</v>
          </cell>
          <cell r="G1931">
            <v>0</v>
          </cell>
          <cell r="H1931">
            <v>0</v>
          </cell>
          <cell r="I1931">
            <v>0</v>
          </cell>
          <cell r="J1931" t="str">
            <v>-</v>
          </cell>
          <cell r="K1931">
            <v>0</v>
          </cell>
          <cell r="L1931">
            <v>0</v>
          </cell>
          <cell r="M1931">
            <v>0</v>
          </cell>
        </row>
        <row r="1932">
          <cell r="A1932" t="str">
            <v>00</v>
          </cell>
          <cell r="B1932" t="str">
            <v>0</v>
          </cell>
          <cell r="C1932" t="str">
            <v>0</v>
          </cell>
          <cell r="D1932" t="str">
            <v>1</v>
          </cell>
          <cell r="F1932">
            <v>0</v>
          </cell>
          <cell r="G1932">
            <v>0</v>
          </cell>
          <cell r="H1932">
            <v>0</v>
          </cell>
          <cell r="I1932">
            <v>0</v>
          </cell>
          <cell r="J1932" t="str">
            <v>-</v>
          </cell>
          <cell r="K1932">
            <v>0</v>
          </cell>
          <cell r="L1932">
            <v>0</v>
          </cell>
          <cell r="M1932">
            <v>0</v>
          </cell>
        </row>
        <row r="1933">
          <cell r="A1933" t="str">
            <v>00</v>
          </cell>
          <cell r="B1933" t="str">
            <v>0</v>
          </cell>
          <cell r="C1933" t="str">
            <v>0</v>
          </cell>
          <cell r="D1933" t="str">
            <v>1</v>
          </cell>
          <cell r="F1933">
            <v>0</v>
          </cell>
          <cell r="G1933">
            <v>0</v>
          </cell>
          <cell r="H1933">
            <v>0</v>
          </cell>
          <cell r="I1933">
            <v>0</v>
          </cell>
          <cell r="J1933" t="str">
            <v>-</v>
          </cell>
          <cell r="K1933">
            <v>0</v>
          </cell>
          <cell r="L1933">
            <v>0</v>
          </cell>
          <cell r="M1933">
            <v>0</v>
          </cell>
        </row>
        <row r="1934">
          <cell r="A1934" t="str">
            <v>00</v>
          </cell>
          <cell r="B1934" t="str">
            <v>0</v>
          </cell>
          <cell r="C1934" t="str">
            <v>0</v>
          </cell>
          <cell r="D1934" t="str">
            <v>1</v>
          </cell>
          <cell r="F1934">
            <v>0</v>
          </cell>
          <cell r="G1934">
            <v>0</v>
          </cell>
          <cell r="H1934">
            <v>0</v>
          </cell>
          <cell r="I1934">
            <v>0</v>
          </cell>
          <cell r="J1934" t="str">
            <v>-</v>
          </cell>
          <cell r="K1934">
            <v>0</v>
          </cell>
          <cell r="L1934">
            <v>0</v>
          </cell>
          <cell r="M1934">
            <v>0</v>
          </cell>
        </row>
        <row r="1935">
          <cell r="A1935" t="str">
            <v>00</v>
          </cell>
          <cell r="B1935" t="str">
            <v>0</v>
          </cell>
          <cell r="C1935" t="str">
            <v>0</v>
          </cell>
          <cell r="D1935" t="str">
            <v>1</v>
          </cell>
          <cell r="F1935">
            <v>0</v>
          </cell>
          <cell r="G1935">
            <v>0</v>
          </cell>
          <cell r="H1935">
            <v>0</v>
          </cell>
          <cell r="I1935">
            <v>0</v>
          </cell>
          <cell r="J1935" t="str">
            <v>-</v>
          </cell>
          <cell r="K1935">
            <v>0</v>
          </cell>
          <cell r="L1935">
            <v>0</v>
          </cell>
          <cell r="M1935">
            <v>0</v>
          </cell>
        </row>
        <row r="1936">
          <cell r="A1936" t="str">
            <v>00</v>
          </cell>
          <cell r="B1936" t="str">
            <v>0</v>
          </cell>
          <cell r="C1936" t="str">
            <v>0</v>
          </cell>
          <cell r="D1936" t="str">
            <v>1</v>
          </cell>
          <cell r="F1936">
            <v>0</v>
          </cell>
          <cell r="G1936">
            <v>0</v>
          </cell>
          <cell r="H1936">
            <v>0</v>
          </cell>
          <cell r="I1936">
            <v>0</v>
          </cell>
          <cell r="J1936" t="str">
            <v>-</v>
          </cell>
          <cell r="K1936">
            <v>0</v>
          </cell>
          <cell r="L1936">
            <v>0</v>
          </cell>
          <cell r="M1936">
            <v>0</v>
          </cell>
        </row>
        <row r="1937">
          <cell r="A1937" t="str">
            <v>00</v>
          </cell>
          <cell r="B1937" t="str">
            <v>0</v>
          </cell>
          <cell r="C1937" t="str">
            <v>0</v>
          </cell>
          <cell r="D1937" t="str">
            <v>1</v>
          </cell>
          <cell r="F1937">
            <v>0</v>
          </cell>
          <cell r="G1937">
            <v>0</v>
          </cell>
          <cell r="H1937">
            <v>0</v>
          </cell>
          <cell r="I1937">
            <v>0</v>
          </cell>
          <cell r="J1937" t="str">
            <v>-</v>
          </cell>
          <cell r="K1937">
            <v>0</v>
          </cell>
          <cell r="L1937">
            <v>0</v>
          </cell>
          <cell r="M1937">
            <v>0</v>
          </cell>
        </row>
        <row r="1938">
          <cell r="A1938" t="str">
            <v>00</v>
          </cell>
          <cell r="B1938" t="str">
            <v>0</v>
          </cell>
          <cell r="C1938" t="str">
            <v>0</v>
          </cell>
          <cell r="D1938" t="str">
            <v>1</v>
          </cell>
          <cell r="F1938">
            <v>0</v>
          </cell>
          <cell r="G1938">
            <v>0</v>
          </cell>
          <cell r="H1938">
            <v>0</v>
          </cell>
          <cell r="I1938">
            <v>0</v>
          </cell>
          <cell r="J1938" t="str">
            <v>-</v>
          </cell>
          <cell r="K1938">
            <v>0</v>
          </cell>
          <cell r="L1938">
            <v>0</v>
          </cell>
          <cell r="M1938">
            <v>0</v>
          </cell>
        </row>
        <row r="1939">
          <cell r="A1939" t="str">
            <v>00</v>
          </cell>
          <cell r="B1939" t="str">
            <v>0</v>
          </cell>
          <cell r="C1939" t="str">
            <v>0</v>
          </cell>
          <cell r="D1939" t="str">
            <v>1</v>
          </cell>
          <cell r="F1939">
            <v>0</v>
          </cell>
          <cell r="G1939">
            <v>0</v>
          </cell>
          <cell r="H1939">
            <v>0</v>
          </cell>
          <cell r="I1939">
            <v>0</v>
          </cell>
          <cell r="J1939" t="str">
            <v>-</v>
          </cell>
          <cell r="K1939">
            <v>0</v>
          </cell>
          <cell r="L1939">
            <v>0</v>
          </cell>
          <cell r="M1939">
            <v>0</v>
          </cell>
        </row>
        <row r="1940">
          <cell r="A1940" t="str">
            <v>00</v>
          </cell>
          <cell r="B1940" t="str">
            <v>0</v>
          </cell>
          <cell r="C1940" t="str">
            <v>0</v>
          </cell>
          <cell r="D1940" t="str">
            <v>1</v>
          </cell>
          <cell r="F1940">
            <v>0</v>
          </cell>
          <cell r="G1940">
            <v>0</v>
          </cell>
          <cell r="H1940">
            <v>0</v>
          </cell>
          <cell r="I1940">
            <v>0</v>
          </cell>
          <cell r="J1940" t="str">
            <v>-</v>
          </cell>
          <cell r="K1940">
            <v>0</v>
          </cell>
          <cell r="L1940">
            <v>0</v>
          </cell>
          <cell r="M1940">
            <v>0</v>
          </cell>
        </row>
        <row r="1941">
          <cell r="A1941" t="str">
            <v>00</v>
          </cell>
          <cell r="B1941" t="str">
            <v>0</v>
          </cell>
          <cell r="C1941" t="str">
            <v>0</v>
          </cell>
          <cell r="D1941" t="str">
            <v>1</v>
          </cell>
          <cell r="F1941">
            <v>0</v>
          </cell>
          <cell r="G1941">
            <v>0</v>
          </cell>
          <cell r="H1941">
            <v>0</v>
          </cell>
          <cell r="I1941">
            <v>0</v>
          </cell>
          <cell r="J1941" t="str">
            <v>-</v>
          </cell>
          <cell r="K1941">
            <v>0</v>
          </cell>
          <cell r="L1941">
            <v>0</v>
          </cell>
          <cell r="M1941">
            <v>0</v>
          </cell>
        </row>
        <row r="1942">
          <cell r="A1942" t="str">
            <v>00</v>
          </cell>
          <cell r="B1942" t="str">
            <v>0</v>
          </cell>
          <cell r="C1942" t="str">
            <v>0</v>
          </cell>
          <cell r="D1942" t="str">
            <v>1</v>
          </cell>
          <cell r="F1942">
            <v>0</v>
          </cell>
          <cell r="G1942">
            <v>0</v>
          </cell>
          <cell r="H1942">
            <v>0</v>
          </cell>
          <cell r="I1942">
            <v>0</v>
          </cell>
          <cell r="J1942" t="str">
            <v>-</v>
          </cell>
          <cell r="K1942">
            <v>0</v>
          </cell>
          <cell r="L1942">
            <v>0</v>
          </cell>
          <cell r="M1942">
            <v>0</v>
          </cell>
        </row>
        <row r="1943">
          <cell r="A1943" t="str">
            <v>00</v>
          </cell>
          <cell r="B1943" t="str">
            <v>0</v>
          </cell>
          <cell r="C1943" t="str">
            <v>0</v>
          </cell>
          <cell r="D1943" t="str">
            <v>1</v>
          </cell>
          <cell r="F1943">
            <v>0</v>
          </cell>
          <cell r="G1943">
            <v>0</v>
          </cell>
          <cell r="H1943">
            <v>0</v>
          </cell>
          <cell r="I1943">
            <v>0</v>
          </cell>
          <cell r="J1943" t="str">
            <v>-</v>
          </cell>
          <cell r="K1943">
            <v>0</v>
          </cell>
          <cell r="L1943">
            <v>0</v>
          </cell>
          <cell r="M1943">
            <v>0</v>
          </cell>
        </row>
        <row r="1944">
          <cell r="A1944" t="str">
            <v>00</v>
          </cell>
          <cell r="B1944" t="str">
            <v>0</v>
          </cell>
          <cell r="C1944" t="str">
            <v>0</v>
          </cell>
          <cell r="D1944" t="str">
            <v>1</v>
          </cell>
          <cell r="F1944">
            <v>0</v>
          </cell>
          <cell r="G1944">
            <v>0</v>
          </cell>
          <cell r="H1944">
            <v>0</v>
          </cell>
          <cell r="I1944">
            <v>0</v>
          </cell>
          <cell r="J1944" t="str">
            <v>-</v>
          </cell>
          <cell r="K1944">
            <v>0</v>
          </cell>
          <cell r="L1944">
            <v>0</v>
          </cell>
          <cell r="M1944">
            <v>0</v>
          </cell>
        </row>
        <row r="1945">
          <cell r="A1945" t="str">
            <v>00</v>
          </cell>
          <cell r="B1945" t="str">
            <v>0</v>
          </cell>
          <cell r="C1945" t="str">
            <v>0</v>
          </cell>
          <cell r="D1945" t="str">
            <v>1</v>
          </cell>
          <cell r="F1945">
            <v>0</v>
          </cell>
          <cell r="G1945">
            <v>0</v>
          </cell>
          <cell r="H1945">
            <v>0</v>
          </cell>
          <cell r="I1945">
            <v>0</v>
          </cell>
          <cell r="J1945" t="str">
            <v>-</v>
          </cell>
          <cell r="K1945">
            <v>0</v>
          </cell>
          <cell r="L1945">
            <v>0</v>
          </cell>
          <cell r="M1945">
            <v>0</v>
          </cell>
        </row>
        <row r="1946">
          <cell r="A1946" t="str">
            <v>00</v>
          </cell>
          <cell r="B1946" t="str">
            <v>0</v>
          </cell>
          <cell r="C1946" t="str">
            <v>0</v>
          </cell>
          <cell r="D1946" t="str">
            <v>1</v>
          </cell>
          <cell r="F1946">
            <v>0</v>
          </cell>
          <cell r="G1946">
            <v>0</v>
          </cell>
          <cell r="H1946">
            <v>0</v>
          </cell>
          <cell r="I1946">
            <v>0</v>
          </cell>
          <cell r="J1946" t="str">
            <v>-</v>
          </cell>
          <cell r="K1946">
            <v>0</v>
          </cell>
          <cell r="L1946">
            <v>0</v>
          </cell>
          <cell r="M1946">
            <v>0</v>
          </cell>
        </row>
        <row r="1947">
          <cell r="A1947" t="str">
            <v>00</v>
          </cell>
          <cell r="B1947" t="str">
            <v>0</v>
          </cell>
          <cell r="C1947" t="str">
            <v>0</v>
          </cell>
          <cell r="D1947" t="str">
            <v>1</v>
          </cell>
          <cell r="F1947">
            <v>0</v>
          </cell>
          <cell r="G1947">
            <v>0</v>
          </cell>
          <cell r="H1947">
            <v>0</v>
          </cell>
          <cell r="I1947">
            <v>0</v>
          </cell>
          <cell r="J1947" t="str">
            <v>-</v>
          </cell>
          <cell r="K1947">
            <v>0</v>
          </cell>
          <cell r="L1947">
            <v>0</v>
          </cell>
          <cell r="M1947">
            <v>0</v>
          </cell>
        </row>
        <row r="1948">
          <cell r="A1948" t="str">
            <v>00</v>
          </cell>
          <cell r="B1948" t="str">
            <v>0</v>
          </cell>
          <cell r="C1948" t="str">
            <v>0</v>
          </cell>
          <cell r="D1948" t="str">
            <v>1</v>
          </cell>
          <cell r="F1948">
            <v>0</v>
          </cell>
          <cell r="G1948">
            <v>0</v>
          </cell>
          <cell r="H1948">
            <v>0</v>
          </cell>
          <cell r="I1948">
            <v>0</v>
          </cell>
          <cell r="J1948" t="str">
            <v>-</v>
          </cell>
          <cell r="K1948">
            <v>0</v>
          </cell>
          <cell r="L1948">
            <v>0</v>
          </cell>
          <cell r="M1948">
            <v>0</v>
          </cell>
        </row>
        <row r="1949">
          <cell r="A1949" t="str">
            <v>00</v>
          </cell>
          <cell r="B1949" t="str">
            <v>0</v>
          </cell>
          <cell r="C1949" t="str">
            <v>0</v>
          </cell>
          <cell r="D1949" t="str">
            <v>1</v>
          </cell>
          <cell r="F1949">
            <v>0</v>
          </cell>
          <cell r="G1949">
            <v>0</v>
          </cell>
          <cell r="H1949">
            <v>0</v>
          </cell>
          <cell r="I1949">
            <v>0</v>
          </cell>
          <cell r="J1949" t="str">
            <v>-</v>
          </cell>
          <cell r="K1949">
            <v>0</v>
          </cell>
          <cell r="L1949">
            <v>0</v>
          </cell>
          <cell r="M1949">
            <v>0</v>
          </cell>
        </row>
        <row r="1950">
          <cell r="A1950" t="str">
            <v>00</v>
          </cell>
          <cell r="B1950" t="str">
            <v>0</v>
          </cell>
          <cell r="C1950" t="str">
            <v>0</v>
          </cell>
          <cell r="D1950" t="str">
            <v>1</v>
          </cell>
          <cell r="F1950">
            <v>0</v>
          </cell>
          <cell r="G1950">
            <v>0</v>
          </cell>
          <cell r="H1950">
            <v>0</v>
          </cell>
          <cell r="I1950">
            <v>0</v>
          </cell>
          <cell r="J1950" t="str">
            <v>-</v>
          </cell>
          <cell r="K1950">
            <v>0</v>
          </cell>
          <cell r="L1950">
            <v>0</v>
          </cell>
          <cell r="M1950">
            <v>0</v>
          </cell>
        </row>
        <row r="1951">
          <cell r="A1951" t="str">
            <v>00</v>
          </cell>
          <cell r="B1951" t="str">
            <v>0</v>
          </cell>
          <cell r="C1951" t="str">
            <v>0</v>
          </cell>
          <cell r="D1951" t="str">
            <v>1</v>
          </cell>
          <cell r="F1951">
            <v>0</v>
          </cell>
          <cell r="G1951">
            <v>0</v>
          </cell>
          <cell r="H1951">
            <v>0</v>
          </cell>
          <cell r="I1951">
            <v>0</v>
          </cell>
          <cell r="J1951" t="str">
            <v>-</v>
          </cell>
          <cell r="K1951">
            <v>0</v>
          </cell>
          <cell r="L1951">
            <v>0</v>
          </cell>
          <cell r="M1951">
            <v>0</v>
          </cell>
        </row>
        <row r="1952">
          <cell r="A1952" t="str">
            <v>00</v>
          </cell>
          <cell r="B1952" t="str">
            <v>0</v>
          </cell>
          <cell r="C1952" t="str">
            <v>0</v>
          </cell>
          <cell r="D1952" t="str">
            <v>1</v>
          </cell>
          <cell r="F1952">
            <v>0</v>
          </cell>
          <cell r="G1952">
            <v>0</v>
          </cell>
          <cell r="H1952">
            <v>0</v>
          </cell>
          <cell r="I1952">
            <v>0</v>
          </cell>
          <cell r="J1952" t="str">
            <v>-</v>
          </cell>
          <cell r="K1952">
            <v>0</v>
          </cell>
          <cell r="L1952">
            <v>0</v>
          </cell>
          <cell r="M1952">
            <v>0</v>
          </cell>
        </row>
        <row r="1953">
          <cell r="A1953" t="str">
            <v>00</v>
          </cell>
          <cell r="B1953" t="str">
            <v>0</v>
          </cell>
          <cell r="C1953" t="str">
            <v>0</v>
          </cell>
          <cell r="D1953" t="str">
            <v>1</v>
          </cell>
          <cell r="F1953">
            <v>0</v>
          </cell>
          <cell r="G1953">
            <v>0</v>
          </cell>
          <cell r="H1953">
            <v>0</v>
          </cell>
          <cell r="I1953">
            <v>0</v>
          </cell>
          <cell r="J1953" t="str">
            <v>-</v>
          </cell>
          <cell r="K1953">
            <v>0</v>
          </cell>
          <cell r="L1953">
            <v>0</v>
          </cell>
          <cell r="M1953">
            <v>0</v>
          </cell>
        </row>
        <row r="1954">
          <cell r="A1954" t="str">
            <v>00</v>
          </cell>
          <cell r="B1954" t="str">
            <v>0</v>
          </cell>
          <cell r="C1954" t="str">
            <v>0</v>
          </cell>
          <cell r="D1954" t="str">
            <v>1</v>
          </cell>
          <cell r="F1954">
            <v>0</v>
          </cell>
          <cell r="G1954">
            <v>0</v>
          </cell>
          <cell r="H1954">
            <v>0</v>
          </cell>
          <cell r="I1954">
            <v>0</v>
          </cell>
          <cell r="J1954" t="str">
            <v>-</v>
          </cell>
          <cell r="K1954">
            <v>0</v>
          </cell>
          <cell r="L1954">
            <v>0</v>
          </cell>
          <cell r="M1954">
            <v>0</v>
          </cell>
        </row>
        <row r="1955">
          <cell r="A1955" t="str">
            <v>00</v>
          </cell>
          <cell r="B1955" t="str">
            <v>0</v>
          </cell>
          <cell r="C1955" t="str">
            <v>0</v>
          </cell>
          <cell r="D1955" t="str">
            <v>1</v>
          </cell>
          <cell r="F1955">
            <v>0</v>
          </cell>
          <cell r="G1955">
            <v>0</v>
          </cell>
          <cell r="H1955">
            <v>0</v>
          </cell>
          <cell r="I1955">
            <v>0</v>
          </cell>
          <cell r="J1955" t="str">
            <v>-</v>
          </cell>
          <cell r="K1955">
            <v>0</v>
          </cell>
          <cell r="L1955">
            <v>0</v>
          </cell>
          <cell r="M1955">
            <v>0</v>
          </cell>
        </row>
        <row r="1956">
          <cell r="A1956" t="str">
            <v>00</v>
          </cell>
          <cell r="B1956" t="str">
            <v>0</v>
          </cell>
          <cell r="C1956" t="str">
            <v>0</v>
          </cell>
          <cell r="D1956" t="str">
            <v>1</v>
          </cell>
          <cell r="F1956">
            <v>0</v>
          </cell>
          <cell r="G1956">
            <v>0</v>
          </cell>
          <cell r="H1956">
            <v>0</v>
          </cell>
          <cell r="I1956">
            <v>0</v>
          </cell>
          <cell r="J1956" t="str">
            <v>-</v>
          </cell>
          <cell r="K1956">
            <v>0</v>
          </cell>
          <cell r="L1956">
            <v>0</v>
          </cell>
          <cell r="M1956">
            <v>0</v>
          </cell>
        </row>
        <row r="1957">
          <cell r="A1957" t="str">
            <v>00</v>
          </cell>
          <cell r="B1957" t="str">
            <v>0</v>
          </cell>
          <cell r="C1957" t="str">
            <v>0</v>
          </cell>
          <cell r="D1957" t="str">
            <v>1</v>
          </cell>
          <cell r="F1957">
            <v>0</v>
          </cell>
          <cell r="G1957">
            <v>0</v>
          </cell>
          <cell r="H1957">
            <v>0</v>
          </cell>
          <cell r="I1957">
            <v>0</v>
          </cell>
          <cell r="J1957" t="str">
            <v>-</v>
          </cell>
          <cell r="K1957">
            <v>0</v>
          </cell>
          <cell r="L1957">
            <v>0</v>
          </cell>
          <cell r="M1957">
            <v>0</v>
          </cell>
        </row>
        <row r="1958">
          <cell r="A1958" t="str">
            <v>00</v>
          </cell>
          <cell r="B1958" t="str">
            <v>0</v>
          </cell>
          <cell r="C1958" t="str">
            <v>0</v>
          </cell>
          <cell r="D1958" t="str">
            <v>1</v>
          </cell>
          <cell r="F1958">
            <v>0</v>
          </cell>
          <cell r="G1958">
            <v>0</v>
          </cell>
          <cell r="H1958">
            <v>0</v>
          </cell>
          <cell r="I1958">
            <v>0</v>
          </cell>
          <cell r="J1958" t="str">
            <v>-</v>
          </cell>
          <cell r="K1958">
            <v>0</v>
          </cell>
          <cell r="L1958">
            <v>0</v>
          </cell>
          <cell r="M1958">
            <v>0</v>
          </cell>
        </row>
        <row r="1959">
          <cell r="A1959" t="str">
            <v>00</v>
          </cell>
          <cell r="B1959" t="str">
            <v>0</v>
          </cell>
          <cell r="C1959" t="str">
            <v>0</v>
          </cell>
          <cell r="D1959" t="str">
            <v>1</v>
          </cell>
          <cell r="F1959">
            <v>0</v>
          </cell>
          <cell r="G1959">
            <v>0</v>
          </cell>
          <cell r="H1959">
            <v>0</v>
          </cell>
          <cell r="I1959">
            <v>0</v>
          </cell>
          <cell r="J1959" t="str">
            <v>-</v>
          </cell>
          <cell r="K1959">
            <v>0</v>
          </cell>
          <cell r="L1959">
            <v>0</v>
          </cell>
          <cell r="M1959">
            <v>0</v>
          </cell>
        </row>
        <row r="1960">
          <cell r="A1960" t="str">
            <v>00</v>
          </cell>
          <cell r="B1960" t="str">
            <v>0</v>
          </cell>
          <cell r="C1960" t="str">
            <v>0</v>
          </cell>
          <cell r="D1960" t="str">
            <v>1</v>
          </cell>
          <cell r="F1960">
            <v>0</v>
          </cell>
          <cell r="G1960">
            <v>0</v>
          </cell>
          <cell r="H1960">
            <v>0</v>
          </cell>
          <cell r="I1960">
            <v>0</v>
          </cell>
          <cell r="J1960" t="str">
            <v>-</v>
          </cell>
          <cell r="K1960">
            <v>0</v>
          </cell>
          <cell r="L1960">
            <v>0</v>
          </cell>
          <cell r="M1960">
            <v>0</v>
          </cell>
        </row>
        <row r="1961">
          <cell r="A1961" t="str">
            <v>00</v>
          </cell>
          <cell r="B1961" t="str">
            <v>0</v>
          </cell>
          <cell r="C1961" t="str">
            <v>0</v>
          </cell>
          <cell r="D1961" t="str">
            <v>1</v>
          </cell>
          <cell r="F1961">
            <v>0</v>
          </cell>
          <cell r="G1961">
            <v>0</v>
          </cell>
          <cell r="H1961">
            <v>0</v>
          </cell>
          <cell r="I1961">
            <v>0</v>
          </cell>
          <cell r="J1961" t="str">
            <v>-</v>
          </cell>
          <cell r="K1961">
            <v>0</v>
          </cell>
          <cell r="L1961">
            <v>0</v>
          </cell>
          <cell r="M1961">
            <v>0</v>
          </cell>
        </row>
        <row r="1962">
          <cell r="A1962" t="str">
            <v>00</v>
          </cell>
          <cell r="B1962" t="str">
            <v>0</v>
          </cell>
          <cell r="C1962" t="str">
            <v>0</v>
          </cell>
          <cell r="D1962" t="str">
            <v>1</v>
          </cell>
          <cell r="F1962">
            <v>0</v>
          </cell>
          <cell r="G1962">
            <v>0</v>
          </cell>
          <cell r="H1962">
            <v>0</v>
          </cell>
          <cell r="I1962">
            <v>0</v>
          </cell>
          <cell r="J1962" t="str">
            <v>-</v>
          </cell>
          <cell r="K1962">
            <v>0</v>
          </cell>
          <cell r="L1962">
            <v>0</v>
          </cell>
          <cell r="M1962">
            <v>0</v>
          </cell>
        </row>
        <row r="1963">
          <cell r="A1963" t="str">
            <v>00</v>
          </cell>
          <cell r="B1963" t="str">
            <v>0</v>
          </cell>
          <cell r="C1963" t="str">
            <v>0</v>
          </cell>
          <cell r="D1963" t="str">
            <v>1</v>
          </cell>
          <cell r="F1963">
            <v>0</v>
          </cell>
          <cell r="G1963">
            <v>0</v>
          </cell>
          <cell r="H1963">
            <v>0</v>
          </cell>
          <cell r="I1963">
            <v>0</v>
          </cell>
          <cell r="J1963" t="str">
            <v>-</v>
          </cell>
          <cell r="K1963">
            <v>0</v>
          </cell>
          <cell r="L1963">
            <v>0</v>
          </cell>
          <cell r="M1963">
            <v>0</v>
          </cell>
        </row>
        <row r="1964">
          <cell r="A1964" t="str">
            <v>00</v>
          </cell>
          <cell r="B1964" t="str">
            <v>0</v>
          </cell>
          <cell r="C1964" t="str">
            <v>0</v>
          </cell>
          <cell r="D1964" t="str">
            <v>1</v>
          </cell>
          <cell r="F1964">
            <v>0</v>
          </cell>
          <cell r="G1964">
            <v>0</v>
          </cell>
          <cell r="H1964">
            <v>0</v>
          </cell>
          <cell r="I1964">
            <v>0</v>
          </cell>
          <cell r="J1964" t="str">
            <v>-</v>
          </cell>
          <cell r="K1964">
            <v>0</v>
          </cell>
          <cell r="L1964">
            <v>0</v>
          </cell>
          <cell r="M1964">
            <v>0</v>
          </cell>
        </row>
        <row r="1965">
          <cell r="A1965" t="str">
            <v>00</v>
          </cell>
          <cell r="B1965" t="str">
            <v>0</v>
          </cell>
          <cell r="C1965" t="str">
            <v>0</v>
          </cell>
          <cell r="D1965" t="str">
            <v>1</v>
          </cell>
          <cell r="F1965">
            <v>0</v>
          </cell>
          <cell r="G1965">
            <v>0</v>
          </cell>
          <cell r="H1965">
            <v>0</v>
          </cell>
          <cell r="I1965">
            <v>0</v>
          </cell>
          <cell r="J1965" t="str">
            <v>-</v>
          </cell>
          <cell r="K1965">
            <v>0</v>
          </cell>
          <cell r="L1965">
            <v>0</v>
          </cell>
          <cell r="M1965">
            <v>0</v>
          </cell>
        </row>
        <row r="1966">
          <cell r="A1966" t="str">
            <v>00</v>
          </cell>
          <cell r="B1966" t="str">
            <v>0</v>
          </cell>
          <cell r="C1966" t="str">
            <v>0</v>
          </cell>
          <cell r="D1966" t="str">
            <v>1</v>
          </cell>
          <cell r="F1966">
            <v>0</v>
          </cell>
          <cell r="G1966">
            <v>0</v>
          </cell>
          <cell r="H1966">
            <v>0</v>
          </cell>
          <cell r="I1966">
            <v>0</v>
          </cell>
          <cell r="J1966" t="str">
            <v>-</v>
          </cell>
          <cell r="K1966">
            <v>0</v>
          </cell>
          <cell r="L1966">
            <v>0</v>
          </cell>
          <cell r="M1966">
            <v>0</v>
          </cell>
        </row>
        <row r="1967">
          <cell r="A1967" t="str">
            <v>00</v>
          </cell>
          <cell r="B1967" t="str">
            <v>0</v>
          </cell>
          <cell r="C1967" t="str">
            <v>0</v>
          </cell>
          <cell r="D1967" t="str">
            <v>1</v>
          </cell>
          <cell r="F1967">
            <v>0</v>
          </cell>
          <cell r="G1967">
            <v>0</v>
          </cell>
          <cell r="H1967">
            <v>0</v>
          </cell>
          <cell r="I1967">
            <v>0</v>
          </cell>
          <cell r="J1967" t="str">
            <v>-</v>
          </cell>
          <cell r="K1967">
            <v>0</v>
          </cell>
          <cell r="L1967">
            <v>0</v>
          </cell>
          <cell r="M1967">
            <v>0</v>
          </cell>
        </row>
        <row r="1968">
          <cell r="A1968" t="str">
            <v>00</v>
          </cell>
          <cell r="B1968" t="str">
            <v>0</v>
          </cell>
          <cell r="C1968" t="str">
            <v>0</v>
          </cell>
          <cell r="D1968" t="str">
            <v>1</v>
          </cell>
          <cell r="F1968">
            <v>0</v>
          </cell>
          <cell r="G1968">
            <v>0</v>
          </cell>
          <cell r="H1968">
            <v>0</v>
          </cell>
          <cell r="I1968">
            <v>0</v>
          </cell>
          <cell r="J1968" t="str">
            <v>-</v>
          </cell>
          <cell r="K1968">
            <v>0</v>
          </cell>
          <cell r="L1968">
            <v>0</v>
          </cell>
          <cell r="M1968">
            <v>0</v>
          </cell>
        </row>
        <row r="1969">
          <cell r="A1969" t="str">
            <v>00</v>
          </cell>
          <cell r="B1969" t="str">
            <v>0</v>
          </cell>
          <cell r="C1969" t="str">
            <v>0</v>
          </cell>
          <cell r="D1969" t="str">
            <v>1</v>
          </cell>
          <cell r="F1969">
            <v>0</v>
          </cell>
          <cell r="G1969">
            <v>0</v>
          </cell>
          <cell r="H1969">
            <v>0</v>
          </cell>
          <cell r="I1969">
            <v>0</v>
          </cell>
          <cell r="J1969" t="str">
            <v>-</v>
          </cell>
          <cell r="K1969">
            <v>0</v>
          </cell>
          <cell r="L1969">
            <v>0</v>
          </cell>
          <cell r="M1969">
            <v>0</v>
          </cell>
        </row>
        <row r="1970">
          <cell r="A1970" t="str">
            <v>00</v>
          </cell>
          <cell r="B1970" t="str">
            <v>0</v>
          </cell>
          <cell r="C1970" t="str">
            <v>0</v>
          </cell>
          <cell r="D1970" t="str">
            <v>1</v>
          </cell>
          <cell r="F1970">
            <v>0</v>
          </cell>
          <cell r="G1970">
            <v>0</v>
          </cell>
          <cell r="H1970">
            <v>0</v>
          </cell>
          <cell r="I1970">
            <v>0</v>
          </cell>
          <cell r="J1970" t="str">
            <v>-</v>
          </cell>
          <cell r="K1970">
            <v>0</v>
          </cell>
          <cell r="L1970">
            <v>0</v>
          </cell>
          <cell r="M1970">
            <v>0</v>
          </cell>
        </row>
        <row r="1971">
          <cell r="A1971" t="str">
            <v>00</v>
          </cell>
          <cell r="B1971" t="str">
            <v>0</v>
          </cell>
          <cell r="C1971" t="str">
            <v>0</v>
          </cell>
          <cell r="D1971" t="str">
            <v>1</v>
          </cell>
          <cell r="F1971">
            <v>0</v>
          </cell>
          <cell r="G1971">
            <v>0</v>
          </cell>
          <cell r="H1971">
            <v>0</v>
          </cell>
          <cell r="I1971">
            <v>0</v>
          </cell>
          <cell r="J1971" t="str">
            <v>-</v>
          </cell>
          <cell r="K1971">
            <v>0</v>
          </cell>
          <cell r="L1971">
            <v>0</v>
          </cell>
          <cell r="M1971">
            <v>0</v>
          </cell>
        </row>
        <row r="1972">
          <cell r="A1972" t="str">
            <v>00</v>
          </cell>
          <cell r="B1972" t="str">
            <v>0</v>
          </cell>
          <cell r="C1972" t="str">
            <v>0</v>
          </cell>
          <cell r="D1972" t="str">
            <v>1</v>
          </cell>
          <cell r="F1972">
            <v>0</v>
          </cell>
          <cell r="G1972">
            <v>0</v>
          </cell>
          <cell r="H1972">
            <v>0</v>
          </cell>
          <cell r="I1972">
            <v>0</v>
          </cell>
          <cell r="J1972" t="str">
            <v>-</v>
          </cell>
          <cell r="K1972">
            <v>0</v>
          </cell>
          <cell r="L1972">
            <v>0</v>
          </cell>
          <cell r="M1972">
            <v>0</v>
          </cell>
        </row>
        <row r="1973">
          <cell r="A1973" t="str">
            <v>00</v>
          </cell>
          <cell r="B1973" t="str">
            <v>0</v>
          </cell>
          <cell r="C1973" t="str">
            <v>0</v>
          </cell>
          <cell r="D1973" t="str">
            <v>1</v>
          </cell>
          <cell r="F1973">
            <v>0</v>
          </cell>
          <cell r="G1973">
            <v>0</v>
          </cell>
          <cell r="H1973">
            <v>0</v>
          </cell>
          <cell r="I1973">
            <v>0</v>
          </cell>
          <cell r="J1973" t="str">
            <v>-</v>
          </cell>
          <cell r="K1973">
            <v>0</v>
          </cell>
          <cell r="L1973">
            <v>0</v>
          </cell>
          <cell r="M1973">
            <v>0</v>
          </cell>
        </row>
        <row r="1974">
          <cell r="A1974" t="str">
            <v>00</v>
          </cell>
          <cell r="B1974" t="str">
            <v>0</v>
          </cell>
          <cell r="C1974" t="str">
            <v>0</v>
          </cell>
          <cell r="D1974" t="str">
            <v>1</v>
          </cell>
          <cell r="F1974">
            <v>0</v>
          </cell>
          <cell r="G1974">
            <v>0</v>
          </cell>
          <cell r="H1974">
            <v>0</v>
          </cell>
          <cell r="I1974">
            <v>0</v>
          </cell>
          <cell r="J1974" t="str">
            <v>-</v>
          </cell>
          <cell r="K1974">
            <v>0</v>
          </cell>
          <cell r="L1974">
            <v>0</v>
          </cell>
          <cell r="M1974">
            <v>0</v>
          </cell>
        </row>
        <row r="1975">
          <cell r="A1975" t="str">
            <v>00</v>
          </cell>
          <cell r="B1975" t="str">
            <v>0</v>
          </cell>
          <cell r="C1975" t="str">
            <v>0</v>
          </cell>
          <cell r="D1975" t="str">
            <v>1</v>
          </cell>
          <cell r="F1975">
            <v>0</v>
          </cell>
          <cell r="G1975">
            <v>0</v>
          </cell>
          <cell r="H1975">
            <v>0</v>
          </cell>
          <cell r="I1975">
            <v>0</v>
          </cell>
          <cell r="J1975" t="str">
            <v>-</v>
          </cell>
          <cell r="K1975">
            <v>0</v>
          </cell>
          <cell r="L1975">
            <v>0</v>
          </cell>
          <cell r="M1975">
            <v>0</v>
          </cell>
        </row>
        <row r="1976">
          <cell r="A1976" t="str">
            <v>00</v>
          </cell>
          <cell r="B1976" t="str">
            <v>0</v>
          </cell>
          <cell r="C1976" t="str">
            <v>0</v>
          </cell>
          <cell r="D1976" t="str">
            <v>1</v>
          </cell>
          <cell r="F1976">
            <v>0</v>
          </cell>
          <cell r="G1976">
            <v>0</v>
          </cell>
          <cell r="H1976">
            <v>0</v>
          </cell>
          <cell r="I1976">
            <v>0</v>
          </cell>
          <cell r="J1976" t="str">
            <v>-</v>
          </cell>
          <cell r="K1976">
            <v>0</v>
          </cell>
          <cell r="L1976">
            <v>0</v>
          </cell>
          <cell r="M1976">
            <v>0</v>
          </cell>
        </row>
        <row r="1977">
          <cell r="A1977" t="str">
            <v>00</v>
          </cell>
          <cell r="B1977" t="str">
            <v>0</v>
          </cell>
          <cell r="C1977" t="str">
            <v>0</v>
          </cell>
          <cell r="D1977" t="str">
            <v>1</v>
          </cell>
          <cell r="F1977">
            <v>0</v>
          </cell>
          <cell r="G1977">
            <v>0</v>
          </cell>
          <cell r="H1977">
            <v>0</v>
          </cell>
          <cell r="I1977">
            <v>0</v>
          </cell>
          <cell r="J1977" t="str">
            <v>-</v>
          </cell>
          <cell r="K1977">
            <v>0</v>
          </cell>
          <cell r="L1977">
            <v>0</v>
          </cell>
          <cell r="M1977">
            <v>0</v>
          </cell>
        </row>
        <row r="1978">
          <cell r="A1978" t="str">
            <v>00</v>
          </cell>
          <cell r="B1978" t="str">
            <v>0</v>
          </cell>
          <cell r="C1978" t="str">
            <v>0</v>
          </cell>
          <cell r="D1978" t="str">
            <v>1</v>
          </cell>
          <cell r="F1978">
            <v>0</v>
          </cell>
          <cell r="G1978">
            <v>0</v>
          </cell>
          <cell r="H1978">
            <v>0</v>
          </cell>
          <cell r="I1978">
            <v>0</v>
          </cell>
          <cell r="J1978" t="str">
            <v>-</v>
          </cell>
          <cell r="K1978">
            <v>0</v>
          </cell>
          <cell r="L1978">
            <v>0</v>
          </cell>
          <cell r="M1978">
            <v>0</v>
          </cell>
        </row>
        <row r="1979">
          <cell r="A1979" t="str">
            <v>00</v>
          </cell>
          <cell r="B1979" t="str">
            <v>0</v>
          </cell>
          <cell r="C1979" t="str">
            <v>0</v>
          </cell>
          <cell r="D1979" t="str">
            <v>1</v>
          </cell>
          <cell r="F1979">
            <v>0</v>
          </cell>
          <cell r="G1979">
            <v>0</v>
          </cell>
          <cell r="H1979">
            <v>0</v>
          </cell>
          <cell r="I1979">
            <v>0</v>
          </cell>
          <cell r="J1979" t="str">
            <v>-</v>
          </cell>
          <cell r="K1979">
            <v>0</v>
          </cell>
          <cell r="L1979">
            <v>0</v>
          </cell>
          <cell r="M1979">
            <v>0</v>
          </cell>
        </row>
        <row r="1980">
          <cell r="A1980" t="str">
            <v>00</v>
          </cell>
          <cell r="B1980" t="str">
            <v>0</v>
          </cell>
          <cell r="C1980" t="str">
            <v>0</v>
          </cell>
          <cell r="D1980" t="str">
            <v>1</v>
          </cell>
          <cell r="F1980">
            <v>0</v>
          </cell>
          <cell r="G1980">
            <v>0</v>
          </cell>
          <cell r="H1980">
            <v>0</v>
          </cell>
          <cell r="I1980">
            <v>0</v>
          </cell>
          <cell r="J1980" t="str">
            <v>-</v>
          </cell>
          <cell r="K1980">
            <v>0</v>
          </cell>
          <cell r="L1980">
            <v>0</v>
          </cell>
          <cell r="M1980">
            <v>0</v>
          </cell>
        </row>
        <row r="1981">
          <cell r="A1981" t="str">
            <v>00</v>
          </cell>
          <cell r="B1981" t="str">
            <v>0</v>
          </cell>
          <cell r="C1981" t="str">
            <v>0</v>
          </cell>
          <cell r="D1981" t="str">
            <v>1</v>
          </cell>
          <cell r="F1981">
            <v>0</v>
          </cell>
          <cell r="G1981">
            <v>0</v>
          </cell>
          <cell r="H1981">
            <v>0</v>
          </cell>
          <cell r="I1981">
            <v>0</v>
          </cell>
          <cell r="J1981" t="str">
            <v>-</v>
          </cell>
          <cell r="K1981">
            <v>0</v>
          </cell>
          <cell r="L1981">
            <v>0</v>
          </cell>
          <cell r="M1981">
            <v>0</v>
          </cell>
        </row>
        <row r="1982">
          <cell r="A1982" t="str">
            <v>00</v>
          </cell>
          <cell r="B1982" t="str">
            <v>0</v>
          </cell>
          <cell r="C1982" t="str">
            <v>0</v>
          </cell>
          <cell r="D1982" t="str">
            <v>1</v>
          </cell>
          <cell r="F1982">
            <v>0</v>
          </cell>
          <cell r="G1982">
            <v>0</v>
          </cell>
          <cell r="H1982">
            <v>0</v>
          </cell>
          <cell r="I1982">
            <v>0</v>
          </cell>
          <cell r="J1982" t="str">
            <v>-</v>
          </cell>
          <cell r="K1982">
            <v>0</v>
          </cell>
          <cell r="L1982">
            <v>0</v>
          </cell>
          <cell r="M1982">
            <v>0</v>
          </cell>
        </row>
        <row r="1983">
          <cell r="A1983" t="str">
            <v>00</v>
          </cell>
          <cell r="B1983" t="str">
            <v>0</v>
          </cell>
          <cell r="C1983" t="str">
            <v>0</v>
          </cell>
          <cell r="D1983" t="str">
            <v>1</v>
          </cell>
          <cell r="F1983">
            <v>0</v>
          </cell>
          <cell r="G1983">
            <v>0</v>
          </cell>
          <cell r="H1983">
            <v>0</v>
          </cell>
          <cell r="I1983">
            <v>0</v>
          </cell>
          <cell r="J1983" t="str">
            <v>-</v>
          </cell>
          <cell r="K1983">
            <v>0</v>
          </cell>
          <cell r="L1983">
            <v>0</v>
          </cell>
          <cell r="M1983">
            <v>0</v>
          </cell>
        </row>
        <row r="1984">
          <cell r="A1984" t="str">
            <v>00</v>
          </cell>
          <cell r="B1984" t="str">
            <v>0</v>
          </cell>
          <cell r="C1984" t="str">
            <v>0</v>
          </cell>
          <cell r="D1984" t="str">
            <v>1</v>
          </cell>
          <cell r="F1984">
            <v>0</v>
          </cell>
          <cell r="G1984">
            <v>0</v>
          </cell>
          <cell r="H1984">
            <v>0</v>
          </cell>
          <cell r="I1984">
            <v>0</v>
          </cell>
          <cell r="J1984" t="str">
            <v>-</v>
          </cell>
          <cell r="K1984">
            <v>0</v>
          </cell>
          <cell r="L1984">
            <v>0</v>
          </cell>
          <cell r="M1984">
            <v>0</v>
          </cell>
        </row>
        <row r="1985">
          <cell r="A1985" t="str">
            <v>00</v>
          </cell>
          <cell r="B1985" t="str">
            <v>0</v>
          </cell>
          <cell r="C1985" t="str">
            <v>0</v>
          </cell>
          <cell r="D1985" t="str">
            <v>1</v>
          </cell>
          <cell r="F1985">
            <v>0</v>
          </cell>
          <cell r="G1985">
            <v>0</v>
          </cell>
          <cell r="H1985">
            <v>0</v>
          </cell>
          <cell r="I1985">
            <v>0</v>
          </cell>
          <cell r="J1985" t="str">
            <v>-</v>
          </cell>
          <cell r="K1985">
            <v>0</v>
          </cell>
          <cell r="L1985">
            <v>0</v>
          </cell>
          <cell r="M1985">
            <v>0</v>
          </cell>
        </row>
        <row r="1986">
          <cell r="A1986" t="str">
            <v>00</v>
          </cell>
          <cell r="B1986" t="str">
            <v>0</v>
          </cell>
          <cell r="C1986" t="str">
            <v>0</v>
          </cell>
          <cell r="D1986" t="str">
            <v>1</v>
          </cell>
          <cell r="F1986">
            <v>0</v>
          </cell>
          <cell r="G1986">
            <v>0</v>
          </cell>
          <cell r="H1986">
            <v>0</v>
          </cell>
          <cell r="I1986">
            <v>0</v>
          </cell>
          <cell r="J1986" t="str">
            <v>-</v>
          </cell>
          <cell r="K1986">
            <v>0</v>
          </cell>
          <cell r="L1986">
            <v>0</v>
          </cell>
          <cell r="M1986">
            <v>0</v>
          </cell>
        </row>
        <row r="1987">
          <cell r="A1987" t="str">
            <v>00</v>
          </cell>
          <cell r="B1987" t="str">
            <v>0</v>
          </cell>
          <cell r="C1987" t="str">
            <v>0</v>
          </cell>
          <cell r="D1987" t="str">
            <v>1</v>
          </cell>
          <cell r="F1987">
            <v>0</v>
          </cell>
          <cell r="G1987">
            <v>0</v>
          </cell>
          <cell r="H1987">
            <v>0</v>
          </cell>
          <cell r="I1987">
            <v>0</v>
          </cell>
          <cell r="J1987" t="str">
            <v>-</v>
          </cell>
          <cell r="K1987">
            <v>0</v>
          </cell>
          <cell r="L1987">
            <v>0</v>
          </cell>
          <cell r="M1987">
            <v>0</v>
          </cell>
        </row>
        <row r="1988">
          <cell r="A1988" t="str">
            <v>00</v>
          </cell>
          <cell r="B1988" t="str">
            <v>0</v>
          </cell>
          <cell r="C1988" t="str">
            <v>0</v>
          </cell>
          <cell r="D1988" t="str">
            <v>1</v>
          </cell>
          <cell r="F1988">
            <v>0</v>
          </cell>
          <cell r="G1988">
            <v>0</v>
          </cell>
          <cell r="H1988">
            <v>0</v>
          </cell>
          <cell r="I1988">
            <v>0</v>
          </cell>
          <cell r="J1988" t="str">
            <v>-</v>
          </cell>
          <cell r="K1988">
            <v>0</v>
          </cell>
          <cell r="L1988">
            <v>0</v>
          </cell>
          <cell r="M1988">
            <v>0</v>
          </cell>
        </row>
        <row r="1989">
          <cell r="A1989" t="str">
            <v>00</v>
          </cell>
          <cell r="B1989" t="str">
            <v>0</v>
          </cell>
          <cell r="C1989" t="str">
            <v>0</v>
          </cell>
          <cell r="D1989" t="str">
            <v>1</v>
          </cell>
          <cell r="F1989">
            <v>0</v>
          </cell>
          <cell r="G1989">
            <v>0</v>
          </cell>
          <cell r="H1989">
            <v>0</v>
          </cell>
          <cell r="I1989">
            <v>0</v>
          </cell>
          <cell r="J1989" t="str">
            <v>-</v>
          </cell>
          <cell r="K1989">
            <v>0</v>
          </cell>
          <cell r="L1989">
            <v>0</v>
          </cell>
          <cell r="M1989">
            <v>0</v>
          </cell>
        </row>
        <row r="1990">
          <cell r="A1990" t="str">
            <v>00</v>
          </cell>
          <cell r="B1990" t="str">
            <v>0</v>
          </cell>
          <cell r="C1990" t="str">
            <v>0</v>
          </cell>
          <cell r="D1990" t="str">
            <v>1</v>
          </cell>
          <cell r="F1990">
            <v>0</v>
          </cell>
          <cell r="G1990">
            <v>0</v>
          </cell>
          <cell r="H1990">
            <v>0</v>
          </cell>
          <cell r="I1990">
            <v>0</v>
          </cell>
          <cell r="J1990" t="str">
            <v>-</v>
          </cell>
          <cell r="K1990">
            <v>0</v>
          </cell>
          <cell r="L1990">
            <v>0</v>
          </cell>
          <cell r="M1990">
            <v>0</v>
          </cell>
        </row>
        <row r="1991">
          <cell r="A1991" t="str">
            <v>00</v>
          </cell>
          <cell r="B1991" t="str">
            <v>0</v>
          </cell>
          <cell r="C1991" t="str">
            <v>0</v>
          </cell>
          <cell r="D1991" t="str">
            <v>1</v>
          </cell>
          <cell r="F1991">
            <v>0</v>
          </cell>
          <cell r="G1991">
            <v>0</v>
          </cell>
          <cell r="H1991">
            <v>0</v>
          </cell>
          <cell r="I1991">
            <v>0</v>
          </cell>
          <cell r="J1991" t="str">
            <v>-</v>
          </cell>
          <cell r="K1991">
            <v>0</v>
          </cell>
          <cell r="L1991">
            <v>0</v>
          </cell>
          <cell r="M1991">
            <v>0</v>
          </cell>
        </row>
        <row r="1992">
          <cell r="A1992" t="str">
            <v>00</v>
          </cell>
          <cell r="B1992" t="str">
            <v>0</v>
          </cell>
          <cell r="C1992" t="str">
            <v>0</v>
          </cell>
          <cell r="D1992" t="str">
            <v>1</v>
          </cell>
          <cell r="F1992">
            <v>0</v>
          </cell>
          <cell r="G1992">
            <v>0</v>
          </cell>
          <cell r="H1992">
            <v>0</v>
          </cell>
          <cell r="I1992">
            <v>0</v>
          </cell>
          <cell r="J1992" t="str">
            <v>-</v>
          </cell>
          <cell r="K1992">
            <v>0</v>
          </cell>
          <cell r="L1992">
            <v>0</v>
          </cell>
          <cell r="M1992">
            <v>0</v>
          </cell>
        </row>
        <row r="1993">
          <cell r="A1993" t="str">
            <v>00</v>
          </cell>
          <cell r="B1993" t="str">
            <v>0</v>
          </cell>
          <cell r="C1993" t="str">
            <v>0</v>
          </cell>
          <cell r="D1993" t="str">
            <v>1</v>
          </cell>
          <cell r="F1993">
            <v>0</v>
          </cell>
          <cell r="G1993">
            <v>0</v>
          </cell>
          <cell r="H1993">
            <v>0</v>
          </cell>
          <cell r="I1993">
            <v>0</v>
          </cell>
          <cell r="J1993" t="str">
            <v>-</v>
          </cell>
          <cell r="K1993">
            <v>0</v>
          </cell>
          <cell r="L1993">
            <v>0</v>
          </cell>
          <cell r="M1993">
            <v>0</v>
          </cell>
        </row>
        <row r="1994">
          <cell r="A1994" t="str">
            <v>00</v>
          </cell>
          <cell r="B1994" t="str">
            <v>0</v>
          </cell>
          <cell r="C1994" t="str">
            <v>0</v>
          </cell>
          <cell r="D1994" t="str">
            <v>1</v>
          </cell>
          <cell r="F1994">
            <v>0</v>
          </cell>
          <cell r="G1994">
            <v>0</v>
          </cell>
          <cell r="H1994">
            <v>0</v>
          </cell>
          <cell r="I1994">
            <v>0</v>
          </cell>
          <cell r="J1994" t="str">
            <v>-</v>
          </cell>
          <cell r="K1994">
            <v>0</v>
          </cell>
          <cell r="L1994">
            <v>0</v>
          </cell>
          <cell r="M1994">
            <v>0</v>
          </cell>
        </row>
        <row r="1995">
          <cell r="A1995" t="str">
            <v>00</v>
          </cell>
          <cell r="B1995" t="str">
            <v>0</v>
          </cell>
          <cell r="C1995" t="str">
            <v>0</v>
          </cell>
          <cell r="D1995" t="str">
            <v>1</v>
          </cell>
          <cell r="F1995">
            <v>0</v>
          </cell>
          <cell r="G1995">
            <v>0</v>
          </cell>
          <cell r="H1995">
            <v>0</v>
          </cell>
          <cell r="I1995">
            <v>0</v>
          </cell>
          <cell r="J1995" t="str">
            <v>-</v>
          </cell>
          <cell r="K1995">
            <v>0</v>
          </cell>
          <cell r="L1995">
            <v>0</v>
          </cell>
          <cell r="M1995">
            <v>0</v>
          </cell>
        </row>
        <row r="1996">
          <cell r="A1996" t="str">
            <v>00</v>
          </cell>
          <cell r="B1996" t="str">
            <v>0</v>
          </cell>
          <cell r="C1996" t="str">
            <v>0</v>
          </cell>
          <cell r="D1996" t="str">
            <v>1</v>
          </cell>
          <cell r="F1996">
            <v>0</v>
          </cell>
          <cell r="G1996">
            <v>0</v>
          </cell>
          <cell r="H1996">
            <v>0</v>
          </cell>
          <cell r="I1996">
            <v>0</v>
          </cell>
          <cell r="J1996" t="str">
            <v>-</v>
          </cell>
          <cell r="K1996">
            <v>0</v>
          </cell>
          <cell r="L1996">
            <v>0</v>
          </cell>
          <cell r="M1996">
            <v>0</v>
          </cell>
        </row>
        <row r="1997">
          <cell r="A1997" t="str">
            <v>00</v>
          </cell>
          <cell r="B1997" t="str">
            <v>0</v>
          </cell>
          <cell r="C1997" t="str">
            <v>0</v>
          </cell>
          <cell r="D1997" t="str">
            <v>1</v>
          </cell>
          <cell r="F1997">
            <v>0</v>
          </cell>
          <cell r="G1997">
            <v>0</v>
          </cell>
          <cell r="H1997">
            <v>0</v>
          </cell>
          <cell r="I1997">
            <v>0</v>
          </cell>
          <cell r="J1997" t="str">
            <v>-</v>
          </cell>
          <cell r="K1997">
            <v>0</v>
          </cell>
          <cell r="L1997">
            <v>0</v>
          </cell>
          <cell r="M1997">
            <v>0</v>
          </cell>
        </row>
        <row r="1998">
          <cell r="A1998" t="str">
            <v>00</v>
          </cell>
          <cell r="B1998" t="str">
            <v>0</v>
          </cell>
          <cell r="C1998" t="str">
            <v>0</v>
          </cell>
          <cell r="D1998" t="str">
            <v>1</v>
          </cell>
          <cell r="F1998">
            <v>0</v>
          </cell>
          <cell r="G1998">
            <v>0</v>
          </cell>
          <cell r="H1998">
            <v>0</v>
          </cell>
          <cell r="I1998">
            <v>0</v>
          </cell>
          <cell r="J1998" t="str">
            <v>-</v>
          </cell>
          <cell r="K1998">
            <v>0</v>
          </cell>
          <cell r="L1998">
            <v>0</v>
          </cell>
          <cell r="M1998">
            <v>0</v>
          </cell>
        </row>
        <row r="1999">
          <cell r="A1999" t="str">
            <v>00</v>
          </cell>
          <cell r="B1999" t="str">
            <v>0</v>
          </cell>
          <cell r="C1999" t="str">
            <v>0</v>
          </cell>
          <cell r="D1999" t="str">
            <v>1</v>
          </cell>
          <cell r="F1999">
            <v>0</v>
          </cell>
          <cell r="G1999">
            <v>0</v>
          </cell>
          <cell r="H1999">
            <v>0</v>
          </cell>
          <cell r="I1999">
            <v>0</v>
          </cell>
          <cell r="J1999" t="str">
            <v>-</v>
          </cell>
          <cell r="K1999">
            <v>0</v>
          </cell>
          <cell r="L1999">
            <v>0</v>
          </cell>
          <cell r="M1999">
            <v>0</v>
          </cell>
        </row>
        <row r="2000">
          <cell r="A2000" t="str">
            <v>00</v>
          </cell>
          <cell r="B2000" t="str">
            <v>0</v>
          </cell>
          <cell r="C2000" t="str">
            <v>0</v>
          </cell>
          <cell r="D2000" t="str">
            <v>1</v>
          </cell>
          <cell r="F2000">
            <v>0</v>
          </cell>
          <cell r="G2000">
            <v>0</v>
          </cell>
          <cell r="H2000">
            <v>0</v>
          </cell>
          <cell r="I2000">
            <v>0</v>
          </cell>
          <cell r="J2000" t="str">
            <v>-</v>
          </cell>
          <cell r="K2000">
            <v>0</v>
          </cell>
          <cell r="L2000">
            <v>0</v>
          </cell>
          <cell r="M2000">
            <v>0</v>
          </cell>
        </row>
        <row r="2001">
          <cell r="A2001" t="str">
            <v>00</v>
          </cell>
          <cell r="B2001" t="str">
            <v>0</v>
          </cell>
          <cell r="C2001" t="str">
            <v>0</v>
          </cell>
          <cell r="D2001" t="str">
            <v>1</v>
          </cell>
          <cell r="F2001">
            <v>0</v>
          </cell>
          <cell r="G2001">
            <v>0</v>
          </cell>
          <cell r="H2001">
            <v>0</v>
          </cell>
          <cell r="I2001">
            <v>0</v>
          </cell>
          <cell r="J2001" t="str">
            <v>-</v>
          </cell>
          <cell r="K2001">
            <v>0</v>
          </cell>
          <cell r="L2001">
            <v>0</v>
          </cell>
          <cell r="M2001">
            <v>0</v>
          </cell>
        </row>
        <row r="2002">
          <cell r="A2002" t="str">
            <v>00</v>
          </cell>
          <cell r="B2002" t="str">
            <v>0</v>
          </cell>
          <cell r="C2002" t="str">
            <v>0</v>
          </cell>
          <cell r="D2002" t="str">
            <v>1</v>
          </cell>
          <cell r="F2002">
            <v>0</v>
          </cell>
          <cell r="G2002">
            <v>0</v>
          </cell>
          <cell r="H2002">
            <v>0</v>
          </cell>
          <cell r="I2002">
            <v>0</v>
          </cell>
          <cell r="J2002" t="str">
            <v>-</v>
          </cell>
          <cell r="K2002">
            <v>0</v>
          </cell>
          <cell r="L2002">
            <v>0</v>
          </cell>
          <cell r="M2002">
            <v>0</v>
          </cell>
        </row>
        <row r="2003">
          <cell r="A2003" t="str">
            <v>00</v>
          </cell>
          <cell r="B2003" t="str">
            <v>0</v>
          </cell>
          <cell r="C2003" t="str">
            <v>0</v>
          </cell>
          <cell r="D2003" t="str">
            <v>1</v>
          </cell>
          <cell r="F2003">
            <v>0</v>
          </cell>
          <cell r="G2003">
            <v>0</v>
          </cell>
          <cell r="H2003">
            <v>0</v>
          </cell>
          <cell r="I2003">
            <v>0</v>
          </cell>
          <cell r="J2003" t="str">
            <v>-</v>
          </cell>
          <cell r="K2003">
            <v>0</v>
          </cell>
          <cell r="L2003">
            <v>0</v>
          </cell>
          <cell r="M2003">
            <v>0</v>
          </cell>
        </row>
        <row r="2004">
          <cell r="A2004" t="str">
            <v>00</v>
          </cell>
          <cell r="B2004" t="str">
            <v>0</v>
          </cell>
          <cell r="C2004" t="str">
            <v>0</v>
          </cell>
          <cell r="D2004" t="str">
            <v>1</v>
          </cell>
          <cell r="F2004">
            <v>0</v>
          </cell>
          <cell r="G2004">
            <v>0</v>
          </cell>
          <cell r="H2004">
            <v>0</v>
          </cell>
          <cell r="I2004">
            <v>0</v>
          </cell>
          <cell r="J2004" t="str">
            <v>-</v>
          </cell>
          <cell r="K2004">
            <v>0</v>
          </cell>
          <cell r="L2004">
            <v>0</v>
          </cell>
          <cell r="M2004">
            <v>0</v>
          </cell>
        </row>
        <row r="2005">
          <cell r="A2005" t="str">
            <v>00</v>
          </cell>
          <cell r="B2005" t="str">
            <v>0</v>
          </cell>
          <cell r="C2005" t="str">
            <v>0</v>
          </cell>
          <cell r="D2005" t="str">
            <v>1</v>
          </cell>
          <cell r="F2005">
            <v>0</v>
          </cell>
          <cell r="G2005">
            <v>0</v>
          </cell>
          <cell r="H2005">
            <v>0</v>
          </cell>
          <cell r="I2005">
            <v>0</v>
          </cell>
          <cell r="J2005" t="str">
            <v>-</v>
          </cell>
          <cell r="K2005">
            <v>0</v>
          </cell>
          <cell r="L2005">
            <v>0</v>
          </cell>
          <cell r="M2005">
            <v>0</v>
          </cell>
        </row>
        <row r="2006">
          <cell r="A2006" t="str">
            <v>00</v>
          </cell>
          <cell r="B2006" t="str">
            <v>0</v>
          </cell>
          <cell r="C2006" t="str">
            <v>0</v>
          </cell>
          <cell r="D2006" t="str">
            <v>1</v>
          </cell>
          <cell r="F2006">
            <v>0</v>
          </cell>
          <cell r="G2006">
            <v>0</v>
          </cell>
          <cell r="H2006">
            <v>0</v>
          </cell>
          <cell r="I2006">
            <v>0</v>
          </cell>
          <cell r="J2006" t="str">
            <v>-</v>
          </cell>
          <cell r="K2006">
            <v>0</v>
          </cell>
          <cell r="L2006">
            <v>0</v>
          </cell>
          <cell r="M2006">
            <v>0</v>
          </cell>
        </row>
        <row r="2007">
          <cell r="A2007" t="str">
            <v>00</v>
          </cell>
          <cell r="B2007" t="str">
            <v>0</v>
          </cell>
          <cell r="C2007" t="str">
            <v>0</v>
          </cell>
          <cell r="D2007" t="str">
            <v>1</v>
          </cell>
          <cell r="F2007">
            <v>0</v>
          </cell>
          <cell r="G2007">
            <v>0</v>
          </cell>
          <cell r="H2007">
            <v>0</v>
          </cell>
          <cell r="I2007">
            <v>0</v>
          </cell>
          <cell r="J2007" t="str">
            <v>-</v>
          </cell>
          <cell r="K2007">
            <v>0</v>
          </cell>
          <cell r="L2007">
            <v>0</v>
          </cell>
          <cell r="M2007">
            <v>0</v>
          </cell>
        </row>
        <row r="2008">
          <cell r="A2008" t="str">
            <v>00</v>
          </cell>
          <cell r="B2008" t="str">
            <v>0</v>
          </cell>
          <cell r="C2008" t="str">
            <v>0</v>
          </cell>
          <cell r="D2008" t="str">
            <v>1</v>
          </cell>
          <cell r="F2008">
            <v>0</v>
          </cell>
          <cell r="G2008">
            <v>0</v>
          </cell>
          <cell r="H2008">
            <v>0</v>
          </cell>
          <cell r="I2008">
            <v>0</v>
          </cell>
          <cell r="J2008" t="str">
            <v>-</v>
          </cell>
          <cell r="K2008">
            <v>0</v>
          </cell>
          <cell r="L2008">
            <v>0</v>
          </cell>
          <cell r="M2008">
            <v>0</v>
          </cell>
        </row>
        <row r="2009">
          <cell r="A2009" t="str">
            <v>00</v>
          </cell>
          <cell r="B2009" t="str">
            <v>0</v>
          </cell>
          <cell r="C2009" t="str">
            <v>0</v>
          </cell>
          <cell r="D2009" t="str">
            <v>1</v>
          </cell>
          <cell r="F2009">
            <v>0</v>
          </cell>
          <cell r="G2009">
            <v>0</v>
          </cell>
          <cell r="H2009">
            <v>0</v>
          </cell>
          <cell r="I2009">
            <v>0</v>
          </cell>
          <cell r="J2009" t="str">
            <v>-</v>
          </cell>
          <cell r="K2009">
            <v>0</v>
          </cell>
          <cell r="L2009">
            <v>0</v>
          </cell>
          <cell r="M2009">
            <v>0</v>
          </cell>
        </row>
        <row r="2010">
          <cell r="A2010" t="str">
            <v>00</v>
          </cell>
          <cell r="B2010" t="str">
            <v>0</v>
          </cell>
          <cell r="C2010" t="str">
            <v>0</v>
          </cell>
          <cell r="D2010" t="str">
            <v>1</v>
          </cell>
          <cell r="F2010">
            <v>0</v>
          </cell>
          <cell r="G2010">
            <v>0</v>
          </cell>
          <cell r="H2010">
            <v>0</v>
          </cell>
          <cell r="I2010">
            <v>0</v>
          </cell>
          <cell r="J2010" t="str">
            <v>-</v>
          </cell>
          <cell r="K2010">
            <v>0</v>
          </cell>
          <cell r="L2010">
            <v>0</v>
          </cell>
          <cell r="M2010">
            <v>0</v>
          </cell>
        </row>
        <row r="2011">
          <cell r="A2011" t="str">
            <v>00</v>
          </cell>
          <cell r="B2011" t="str">
            <v>0</v>
          </cell>
          <cell r="C2011" t="str">
            <v>0</v>
          </cell>
          <cell r="D2011" t="str">
            <v>1</v>
          </cell>
          <cell r="F2011">
            <v>0</v>
          </cell>
          <cell r="G2011">
            <v>0</v>
          </cell>
          <cell r="H2011">
            <v>0</v>
          </cell>
          <cell r="I2011">
            <v>0</v>
          </cell>
          <cell r="J2011" t="str">
            <v>-</v>
          </cell>
          <cell r="K2011">
            <v>0</v>
          </cell>
          <cell r="L2011">
            <v>0</v>
          </cell>
          <cell r="M2011">
            <v>0</v>
          </cell>
        </row>
        <row r="2012">
          <cell r="A2012" t="str">
            <v>00</v>
          </cell>
          <cell r="B2012" t="str">
            <v>0</v>
          </cell>
          <cell r="C2012" t="str">
            <v>0</v>
          </cell>
          <cell r="D2012" t="str">
            <v>1</v>
          </cell>
          <cell r="F2012">
            <v>0</v>
          </cell>
          <cell r="G2012">
            <v>0</v>
          </cell>
          <cell r="H2012">
            <v>0</v>
          </cell>
          <cell r="I2012">
            <v>0</v>
          </cell>
          <cell r="J2012" t="str">
            <v>-</v>
          </cell>
          <cell r="K2012">
            <v>0</v>
          </cell>
          <cell r="L2012">
            <v>0</v>
          </cell>
          <cell r="M2012">
            <v>0</v>
          </cell>
        </row>
        <row r="2013">
          <cell r="A2013" t="str">
            <v>00</v>
          </cell>
          <cell r="B2013" t="str">
            <v>0</v>
          </cell>
          <cell r="C2013" t="str">
            <v>0</v>
          </cell>
          <cell r="D2013" t="str">
            <v>1</v>
          </cell>
          <cell r="F2013">
            <v>0</v>
          </cell>
          <cell r="G2013">
            <v>0</v>
          </cell>
          <cell r="H2013">
            <v>0</v>
          </cell>
          <cell r="I2013">
            <v>0</v>
          </cell>
          <cell r="J2013" t="str">
            <v>-</v>
          </cell>
          <cell r="K2013">
            <v>0</v>
          </cell>
          <cell r="L2013">
            <v>0</v>
          </cell>
          <cell r="M2013">
            <v>0</v>
          </cell>
        </row>
        <row r="2014">
          <cell r="A2014" t="str">
            <v>00</v>
          </cell>
          <cell r="B2014" t="str">
            <v>0</v>
          </cell>
          <cell r="C2014" t="str">
            <v>0</v>
          </cell>
          <cell r="D2014" t="str">
            <v>1</v>
          </cell>
          <cell r="F2014">
            <v>0</v>
          </cell>
          <cell r="G2014">
            <v>0</v>
          </cell>
          <cell r="H2014">
            <v>0</v>
          </cell>
          <cell r="I2014">
            <v>0</v>
          </cell>
          <cell r="J2014" t="str">
            <v>-</v>
          </cell>
          <cell r="K2014">
            <v>0</v>
          </cell>
          <cell r="L2014">
            <v>0</v>
          </cell>
          <cell r="M2014">
            <v>0</v>
          </cell>
        </row>
        <row r="2015">
          <cell r="A2015" t="str">
            <v>00</v>
          </cell>
          <cell r="B2015" t="str">
            <v>0</v>
          </cell>
          <cell r="C2015" t="str">
            <v>0</v>
          </cell>
          <cell r="D2015" t="str">
            <v>1</v>
          </cell>
          <cell r="F2015">
            <v>0</v>
          </cell>
          <cell r="G2015">
            <v>0</v>
          </cell>
          <cell r="H2015">
            <v>0</v>
          </cell>
          <cell r="I2015">
            <v>0</v>
          </cell>
          <cell r="J2015" t="str">
            <v>-</v>
          </cell>
          <cell r="K2015">
            <v>0</v>
          </cell>
          <cell r="L2015">
            <v>0</v>
          </cell>
          <cell r="M2015">
            <v>0</v>
          </cell>
        </row>
        <row r="2016">
          <cell r="A2016" t="str">
            <v>00</v>
          </cell>
          <cell r="B2016" t="str">
            <v>0</v>
          </cell>
          <cell r="C2016" t="str">
            <v>0</v>
          </cell>
          <cell r="D2016" t="str">
            <v>1</v>
          </cell>
          <cell r="F2016">
            <v>0</v>
          </cell>
          <cell r="G2016">
            <v>0</v>
          </cell>
          <cell r="H2016">
            <v>0</v>
          </cell>
          <cell r="I2016">
            <v>0</v>
          </cell>
          <cell r="J2016" t="str">
            <v>-</v>
          </cell>
          <cell r="K2016">
            <v>0</v>
          </cell>
          <cell r="L2016">
            <v>0</v>
          </cell>
          <cell r="M2016">
            <v>0</v>
          </cell>
        </row>
        <row r="2017">
          <cell r="A2017" t="str">
            <v>00</v>
          </cell>
          <cell r="B2017" t="str">
            <v>0</v>
          </cell>
          <cell r="C2017" t="str">
            <v>0</v>
          </cell>
          <cell r="D2017" t="str">
            <v>1</v>
          </cell>
          <cell r="F2017">
            <v>0</v>
          </cell>
          <cell r="G2017">
            <v>0</v>
          </cell>
          <cell r="H2017">
            <v>0</v>
          </cell>
          <cell r="I2017">
            <v>0</v>
          </cell>
          <cell r="J2017" t="str">
            <v>-</v>
          </cell>
          <cell r="K2017">
            <v>0</v>
          </cell>
          <cell r="L2017">
            <v>0</v>
          </cell>
          <cell r="M2017">
            <v>0</v>
          </cell>
        </row>
        <row r="2018">
          <cell r="A2018" t="str">
            <v>00</v>
          </cell>
          <cell r="B2018" t="str">
            <v>0</v>
          </cell>
          <cell r="C2018" t="str">
            <v>0</v>
          </cell>
          <cell r="D2018" t="str">
            <v>1</v>
          </cell>
          <cell r="F2018">
            <v>0</v>
          </cell>
          <cell r="G2018">
            <v>0</v>
          </cell>
          <cell r="H2018">
            <v>0</v>
          </cell>
          <cell r="I2018">
            <v>0</v>
          </cell>
          <cell r="J2018" t="str">
            <v>-</v>
          </cell>
          <cell r="K2018">
            <v>0</v>
          </cell>
          <cell r="L2018">
            <v>0</v>
          </cell>
          <cell r="M2018">
            <v>0</v>
          </cell>
        </row>
        <row r="2019">
          <cell r="A2019" t="str">
            <v>00</v>
          </cell>
          <cell r="B2019" t="str">
            <v>0</v>
          </cell>
          <cell r="C2019" t="str">
            <v>0</v>
          </cell>
          <cell r="D2019" t="str">
            <v>1</v>
          </cell>
          <cell r="F2019">
            <v>0</v>
          </cell>
          <cell r="G2019">
            <v>0</v>
          </cell>
          <cell r="H2019">
            <v>0</v>
          </cell>
          <cell r="I2019">
            <v>0</v>
          </cell>
          <cell r="J2019" t="str">
            <v>-</v>
          </cell>
          <cell r="K2019">
            <v>0</v>
          </cell>
          <cell r="L2019">
            <v>0</v>
          </cell>
          <cell r="M2019">
            <v>0</v>
          </cell>
        </row>
        <row r="2020">
          <cell r="A2020" t="str">
            <v>00</v>
          </cell>
          <cell r="B2020" t="str">
            <v>0</v>
          </cell>
          <cell r="C2020" t="str">
            <v>0</v>
          </cell>
          <cell r="D2020" t="str">
            <v>1</v>
          </cell>
          <cell r="F2020">
            <v>0</v>
          </cell>
          <cell r="G2020">
            <v>0</v>
          </cell>
          <cell r="H2020">
            <v>0</v>
          </cell>
          <cell r="I2020">
            <v>0</v>
          </cell>
          <cell r="J2020" t="str">
            <v>-</v>
          </cell>
          <cell r="K2020">
            <v>0</v>
          </cell>
          <cell r="L2020">
            <v>0</v>
          </cell>
          <cell r="M2020">
            <v>0</v>
          </cell>
        </row>
        <row r="2021">
          <cell r="A2021" t="str">
            <v>00</v>
          </cell>
          <cell r="B2021" t="str">
            <v>0</v>
          </cell>
          <cell r="C2021" t="str">
            <v>0</v>
          </cell>
          <cell r="D2021" t="str">
            <v>1</v>
          </cell>
          <cell r="F2021">
            <v>0</v>
          </cell>
          <cell r="G2021">
            <v>0</v>
          </cell>
          <cell r="H2021">
            <v>0</v>
          </cell>
          <cell r="I2021">
            <v>0</v>
          </cell>
          <cell r="J2021" t="str">
            <v>-</v>
          </cell>
          <cell r="K2021">
            <v>0</v>
          </cell>
          <cell r="L2021">
            <v>0</v>
          </cell>
          <cell r="M2021">
            <v>0</v>
          </cell>
        </row>
        <row r="2022">
          <cell r="A2022" t="str">
            <v>00</v>
          </cell>
          <cell r="B2022" t="str">
            <v>0</v>
          </cell>
          <cell r="C2022" t="str">
            <v>0</v>
          </cell>
          <cell r="D2022" t="str">
            <v>1</v>
          </cell>
          <cell r="F2022">
            <v>0</v>
          </cell>
          <cell r="G2022">
            <v>0</v>
          </cell>
          <cell r="H2022">
            <v>0</v>
          </cell>
          <cell r="I2022">
            <v>0</v>
          </cell>
          <cell r="J2022" t="str">
            <v>-</v>
          </cell>
          <cell r="K2022">
            <v>0</v>
          </cell>
          <cell r="L2022">
            <v>0</v>
          </cell>
          <cell r="M2022">
            <v>0</v>
          </cell>
        </row>
        <row r="2023">
          <cell r="A2023" t="str">
            <v>00</v>
          </cell>
          <cell r="B2023" t="str">
            <v>0</v>
          </cell>
          <cell r="C2023" t="str">
            <v>0</v>
          </cell>
          <cell r="D2023" t="str">
            <v>1</v>
          </cell>
          <cell r="F2023">
            <v>0</v>
          </cell>
          <cell r="G2023">
            <v>0</v>
          </cell>
          <cell r="H2023">
            <v>0</v>
          </cell>
          <cell r="I2023">
            <v>0</v>
          </cell>
          <cell r="J2023" t="str">
            <v>-</v>
          </cell>
          <cell r="K2023">
            <v>0</v>
          </cell>
          <cell r="L2023">
            <v>0</v>
          </cell>
          <cell r="M2023">
            <v>0</v>
          </cell>
        </row>
        <row r="2024">
          <cell r="A2024" t="str">
            <v>00</v>
          </cell>
          <cell r="B2024" t="str">
            <v>0</v>
          </cell>
          <cell r="C2024" t="str">
            <v>0</v>
          </cell>
          <cell r="D2024" t="str">
            <v>1</v>
          </cell>
          <cell r="F2024">
            <v>0</v>
          </cell>
          <cell r="G2024">
            <v>0</v>
          </cell>
          <cell r="H2024">
            <v>0</v>
          </cell>
          <cell r="I2024">
            <v>0</v>
          </cell>
          <cell r="J2024" t="str">
            <v>-</v>
          </cell>
          <cell r="K2024">
            <v>0</v>
          </cell>
          <cell r="L2024">
            <v>0</v>
          </cell>
          <cell r="M2024">
            <v>0</v>
          </cell>
        </row>
        <row r="2025">
          <cell r="A2025" t="str">
            <v>00</v>
          </cell>
          <cell r="B2025" t="str">
            <v>0</v>
          </cell>
          <cell r="C2025" t="str">
            <v>0</v>
          </cell>
          <cell r="D2025" t="str">
            <v>1</v>
          </cell>
          <cell r="F2025">
            <v>0</v>
          </cell>
          <cell r="G2025">
            <v>0</v>
          </cell>
          <cell r="H2025">
            <v>0</v>
          </cell>
          <cell r="I2025">
            <v>0</v>
          </cell>
          <cell r="J2025" t="str">
            <v>-</v>
          </cell>
          <cell r="K2025">
            <v>0</v>
          </cell>
          <cell r="L2025">
            <v>0</v>
          </cell>
          <cell r="M2025">
            <v>0</v>
          </cell>
        </row>
        <row r="2026">
          <cell r="A2026" t="str">
            <v>00</v>
          </cell>
          <cell r="B2026" t="str">
            <v>0</v>
          </cell>
          <cell r="C2026" t="str">
            <v>0</v>
          </cell>
          <cell r="D2026" t="str">
            <v>1</v>
          </cell>
          <cell r="F2026">
            <v>0</v>
          </cell>
          <cell r="G2026">
            <v>0</v>
          </cell>
          <cell r="H2026">
            <v>0</v>
          </cell>
          <cell r="I2026">
            <v>0</v>
          </cell>
          <cell r="J2026" t="str">
            <v>-</v>
          </cell>
          <cell r="K2026">
            <v>0</v>
          </cell>
          <cell r="L2026">
            <v>0</v>
          </cell>
          <cell r="M2026">
            <v>0</v>
          </cell>
        </row>
        <row r="2027">
          <cell r="A2027" t="str">
            <v>00</v>
          </cell>
          <cell r="B2027" t="str">
            <v>0</v>
          </cell>
          <cell r="C2027" t="str">
            <v>0</v>
          </cell>
          <cell r="D2027" t="str">
            <v>1</v>
          </cell>
          <cell r="F2027">
            <v>0</v>
          </cell>
          <cell r="G2027">
            <v>0</v>
          </cell>
          <cell r="H2027">
            <v>0</v>
          </cell>
          <cell r="I2027">
            <v>0</v>
          </cell>
          <cell r="J2027" t="str">
            <v>-</v>
          </cell>
          <cell r="K2027">
            <v>0</v>
          </cell>
          <cell r="L2027">
            <v>0</v>
          </cell>
          <cell r="M2027">
            <v>0</v>
          </cell>
        </row>
        <row r="2028">
          <cell r="A2028" t="str">
            <v>00</v>
          </cell>
          <cell r="B2028" t="str">
            <v>0</v>
          </cell>
          <cell r="C2028" t="str">
            <v>0</v>
          </cell>
          <cell r="D2028" t="str">
            <v>1</v>
          </cell>
          <cell r="F2028">
            <v>0</v>
          </cell>
          <cell r="G2028">
            <v>0</v>
          </cell>
          <cell r="H2028">
            <v>0</v>
          </cell>
          <cell r="I2028">
            <v>0</v>
          </cell>
          <cell r="J2028" t="str">
            <v>-</v>
          </cell>
          <cell r="K2028">
            <v>0</v>
          </cell>
          <cell r="L2028">
            <v>0</v>
          </cell>
          <cell r="M2028">
            <v>0</v>
          </cell>
        </row>
        <row r="2029">
          <cell r="A2029" t="str">
            <v>00</v>
          </cell>
          <cell r="B2029" t="str">
            <v>0</v>
          </cell>
          <cell r="C2029" t="str">
            <v>0</v>
          </cell>
          <cell r="D2029" t="str">
            <v>1</v>
          </cell>
          <cell r="F2029">
            <v>0</v>
          </cell>
          <cell r="G2029">
            <v>0</v>
          </cell>
          <cell r="H2029">
            <v>0</v>
          </cell>
          <cell r="I2029">
            <v>0</v>
          </cell>
          <cell r="J2029" t="str">
            <v>-</v>
          </cell>
          <cell r="K2029">
            <v>0</v>
          </cell>
          <cell r="L2029">
            <v>0</v>
          </cell>
          <cell r="M2029">
            <v>0</v>
          </cell>
        </row>
        <row r="2030">
          <cell r="A2030" t="str">
            <v>00</v>
          </cell>
          <cell r="B2030" t="str">
            <v>0</v>
          </cell>
          <cell r="C2030" t="str">
            <v>0</v>
          </cell>
          <cell r="D2030" t="str">
            <v>1</v>
          </cell>
          <cell r="F2030">
            <v>0</v>
          </cell>
          <cell r="G2030">
            <v>0</v>
          </cell>
          <cell r="H2030">
            <v>0</v>
          </cell>
          <cell r="I2030">
            <v>0</v>
          </cell>
          <cell r="J2030" t="str">
            <v>-</v>
          </cell>
          <cell r="K2030">
            <v>0</v>
          </cell>
          <cell r="L2030">
            <v>0</v>
          </cell>
          <cell r="M2030">
            <v>0</v>
          </cell>
        </row>
        <row r="2031">
          <cell r="A2031" t="str">
            <v>00</v>
          </cell>
          <cell r="B2031" t="str">
            <v>0</v>
          </cell>
          <cell r="C2031" t="str">
            <v>0</v>
          </cell>
          <cell r="D2031" t="str">
            <v>1</v>
          </cell>
          <cell r="F2031">
            <v>0</v>
          </cell>
          <cell r="G2031">
            <v>0</v>
          </cell>
          <cell r="H2031">
            <v>0</v>
          </cell>
          <cell r="I2031">
            <v>0</v>
          </cell>
          <cell r="J2031" t="str">
            <v>-</v>
          </cell>
          <cell r="K2031">
            <v>0</v>
          </cell>
          <cell r="L2031">
            <v>0</v>
          </cell>
          <cell r="M2031">
            <v>0</v>
          </cell>
        </row>
        <row r="2032">
          <cell r="A2032" t="str">
            <v>00</v>
          </cell>
          <cell r="B2032" t="str">
            <v>0</v>
          </cell>
          <cell r="C2032" t="str">
            <v>0</v>
          </cell>
          <cell r="D2032" t="str">
            <v>1</v>
          </cell>
          <cell r="F2032">
            <v>0</v>
          </cell>
          <cell r="G2032">
            <v>0</v>
          </cell>
          <cell r="H2032">
            <v>0</v>
          </cell>
          <cell r="I2032">
            <v>0</v>
          </cell>
          <cell r="J2032" t="str">
            <v>-</v>
          </cell>
          <cell r="K2032">
            <v>0</v>
          </cell>
          <cell r="L2032">
            <v>0</v>
          </cell>
          <cell r="M2032">
            <v>0</v>
          </cell>
        </row>
        <row r="2033">
          <cell r="A2033" t="str">
            <v>00</v>
          </cell>
          <cell r="B2033" t="str">
            <v>0</v>
          </cell>
          <cell r="C2033" t="str">
            <v>0</v>
          </cell>
          <cell r="D2033" t="str">
            <v>1</v>
          </cell>
          <cell r="F2033">
            <v>0</v>
          </cell>
          <cell r="G2033">
            <v>0</v>
          </cell>
          <cell r="H2033">
            <v>0</v>
          </cell>
          <cell r="I2033">
            <v>0</v>
          </cell>
          <cell r="J2033" t="str">
            <v>-</v>
          </cell>
          <cell r="K2033">
            <v>0</v>
          </cell>
          <cell r="L2033">
            <v>0</v>
          </cell>
          <cell r="M2033">
            <v>0</v>
          </cell>
        </row>
        <row r="2034">
          <cell r="A2034" t="str">
            <v>00</v>
          </cell>
          <cell r="B2034" t="str">
            <v>0</v>
          </cell>
          <cell r="C2034" t="str">
            <v>0</v>
          </cell>
          <cell r="D2034" t="str">
            <v>1</v>
          </cell>
          <cell r="F2034">
            <v>0</v>
          </cell>
          <cell r="G2034">
            <v>0</v>
          </cell>
          <cell r="H2034">
            <v>0</v>
          </cell>
          <cell r="I2034">
            <v>0</v>
          </cell>
          <cell r="J2034" t="str">
            <v>-</v>
          </cell>
          <cell r="K2034">
            <v>0</v>
          </cell>
          <cell r="L2034">
            <v>0</v>
          </cell>
          <cell r="M2034">
            <v>0</v>
          </cell>
        </row>
        <row r="2035">
          <cell r="A2035" t="str">
            <v>00</v>
          </cell>
          <cell r="B2035" t="str">
            <v>0</v>
          </cell>
          <cell r="C2035" t="str">
            <v>0</v>
          </cell>
          <cell r="D2035" t="str">
            <v>1</v>
          </cell>
          <cell r="F2035">
            <v>0</v>
          </cell>
          <cell r="G2035">
            <v>0</v>
          </cell>
          <cell r="H2035">
            <v>0</v>
          </cell>
          <cell r="I2035">
            <v>0</v>
          </cell>
          <cell r="J2035" t="str">
            <v>-</v>
          </cell>
          <cell r="K2035">
            <v>0</v>
          </cell>
          <cell r="L2035">
            <v>0</v>
          </cell>
          <cell r="M2035">
            <v>0</v>
          </cell>
        </row>
        <row r="2036">
          <cell r="A2036" t="str">
            <v>00</v>
          </cell>
          <cell r="B2036" t="str">
            <v>0</v>
          </cell>
          <cell r="C2036" t="str">
            <v>0</v>
          </cell>
          <cell r="D2036" t="str">
            <v>1</v>
          </cell>
          <cell r="F2036">
            <v>0</v>
          </cell>
          <cell r="G2036">
            <v>0</v>
          </cell>
          <cell r="H2036">
            <v>0</v>
          </cell>
          <cell r="I2036">
            <v>0</v>
          </cell>
          <cell r="J2036" t="str">
            <v>-</v>
          </cell>
          <cell r="K2036">
            <v>0</v>
          </cell>
          <cell r="L2036">
            <v>0</v>
          </cell>
          <cell r="M2036">
            <v>0</v>
          </cell>
        </row>
        <row r="2037">
          <cell r="A2037" t="str">
            <v>00</v>
          </cell>
          <cell r="B2037" t="str">
            <v>0</v>
          </cell>
          <cell r="C2037" t="str">
            <v>0</v>
          </cell>
          <cell r="D2037" t="str">
            <v>1</v>
          </cell>
          <cell r="F2037">
            <v>0</v>
          </cell>
          <cell r="G2037">
            <v>0</v>
          </cell>
          <cell r="H2037">
            <v>0</v>
          </cell>
          <cell r="I2037">
            <v>0</v>
          </cell>
          <cell r="J2037" t="str">
            <v>-</v>
          </cell>
          <cell r="K2037">
            <v>0</v>
          </cell>
          <cell r="L2037">
            <v>0</v>
          </cell>
          <cell r="M2037">
            <v>0</v>
          </cell>
        </row>
        <row r="2038">
          <cell r="A2038" t="str">
            <v>00</v>
          </cell>
          <cell r="B2038" t="str">
            <v>0</v>
          </cell>
          <cell r="C2038" t="str">
            <v>0</v>
          </cell>
          <cell r="D2038" t="str">
            <v>1</v>
          </cell>
          <cell r="F2038">
            <v>0</v>
          </cell>
          <cell r="G2038">
            <v>0</v>
          </cell>
          <cell r="H2038">
            <v>0</v>
          </cell>
          <cell r="I2038">
            <v>0</v>
          </cell>
          <cell r="J2038" t="str">
            <v>-</v>
          </cell>
          <cell r="K2038">
            <v>0</v>
          </cell>
          <cell r="L2038">
            <v>0</v>
          </cell>
          <cell r="M2038">
            <v>0</v>
          </cell>
        </row>
        <row r="2039">
          <cell r="A2039" t="str">
            <v>00</v>
          </cell>
          <cell r="B2039" t="str">
            <v>0</v>
          </cell>
          <cell r="C2039" t="str">
            <v>0</v>
          </cell>
          <cell r="D2039" t="str">
            <v>1</v>
          </cell>
          <cell r="F2039">
            <v>0</v>
          </cell>
          <cell r="G2039">
            <v>0</v>
          </cell>
          <cell r="H2039">
            <v>0</v>
          </cell>
          <cell r="I2039">
            <v>0</v>
          </cell>
          <cell r="J2039" t="str">
            <v>-</v>
          </cell>
          <cell r="K2039">
            <v>0</v>
          </cell>
          <cell r="L2039">
            <v>0</v>
          </cell>
          <cell r="M2039">
            <v>0</v>
          </cell>
        </row>
        <row r="2040">
          <cell r="A2040" t="str">
            <v>00</v>
          </cell>
          <cell r="B2040" t="str">
            <v>0</v>
          </cell>
          <cell r="C2040" t="str">
            <v>0</v>
          </cell>
          <cell r="D2040" t="str">
            <v>1</v>
          </cell>
          <cell r="F2040">
            <v>0</v>
          </cell>
          <cell r="G2040">
            <v>0</v>
          </cell>
          <cell r="H2040">
            <v>0</v>
          </cell>
          <cell r="I2040">
            <v>0</v>
          </cell>
          <cell r="J2040" t="str">
            <v>-</v>
          </cell>
          <cell r="K2040">
            <v>0</v>
          </cell>
          <cell r="L2040">
            <v>0</v>
          </cell>
          <cell r="M2040">
            <v>0</v>
          </cell>
        </row>
        <row r="2041">
          <cell r="A2041" t="str">
            <v>00</v>
          </cell>
          <cell r="B2041" t="str">
            <v>0</v>
          </cell>
          <cell r="C2041" t="str">
            <v>0</v>
          </cell>
          <cell r="D2041" t="str">
            <v>1</v>
          </cell>
          <cell r="F2041">
            <v>0</v>
          </cell>
          <cell r="G2041">
            <v>0</v>
          </cell>
          <cell r="H2041">
            <v>0</v>
          </cell>
          <cell r="I2041">
            <v>0</v>
          </cell>
          <cell r="J2041" t="str">
            <v>-</v>
          </cell>
          <cell r="K2041">
            <v>0</v>
          </cell>
          <cell r="L2041">
            <v>0</v>
          </cell>
          <cell r="M2041">
            <v>0</v>
          </cell>
        </row>
        <row r="2042">
          <cell r="A2042" t="str">
            <v>00</v>
          </cell>
          <cell r="B2042" t="str">
            <v>0</v>
          </cell>
          <cell r="C2042" t="str">
            <v>0</v>
          </cell>
          <cell r="D2042" t="str">
            <v>1</v>
          </cell>
          <cell r="F2042">
            <v>0</v>
          </cell>
          <cell r="G2042">
            <v>0</v>
          </cell>
          <cell r="H2042">
            <v>0</v>
          </cell>
          <cell r="I2042">
            <v>0</v>
          </cell>
          <cell r="J2042" t="str">
            <v>-</v>
          </cell>
          <cell r="K2042">
            <v>0</v>
          </cell>
          <cell r="L2042">
            <v>0</v>
          </cell>
          <cell r="M2042">
            <v>0</v>
          </cell>
        </row>
        <row r="2043">
          <cell r="A2043" t="str">
            <v>00</v>
          </cell>
          <cell r="B2043" t="str">
            <v>0</v>
          </cell>
          <cell r="C2043" t="str">
            <v>0</v>
          </cell>
          <cell r="D2043" t="str">
            <v>1</v>
          </cell>
          <cell r="F2043">
            <v>0</v>
          </cell>
          <cell r="G2043">
            <v>0</v>
          </cell>
          <cell r="H2043">
            <v>0</v>
          </cell>
          <cell r="I2043">
            <v>0</v>
          </cell>
          <cell r="J2043" t="str">
            <v>-</v>
          </cell>
          <cell r="K2043">
            <v>0</v>
          </cell>
          <cell r="L2043">
            <v>0</v>
          </cell>
          <cell r="M2043">
            <v>0</v>
          </cell>
        </row>
        <row r="2044">
          <cell r="A2044" t="str">
            <v>00</v>
          </cell>
          <cell r="B2044" t="str">
            <v>0</v>
          </cell>
          <cell r="C2044" t="str">
            <v>0</v>
          </cell>
          <cell r="D2044" t="str">
            <v>1</v>
          </cell>
          <cell r="F2044">
            <v>0</v>
          </cell>
          <cell r="G2044">
            <v>0</v>
          </cell>
          <cell r="H2044">
            <v>0</v>
          </cell>
          <cell r="I2044">
            <v>0</v>
          </cell>
          <cell r="J2044" t="str">
            <v>-</v>
          </cell>
          <cell r="K2044">
            <v>0</v>
          </cell>
          <cell r="L2044">
            <v>0</v>
          </cell>
          <cell r="M2044">
            <v>0</v>
          </cell>
        </row>
        <row r="2045">
          <cell r="A2045" t="str">
            <v>00</v>
          </cell>
          <cell r="B2045" t="str">
            <v>0</v>
          </cell>
          <cell r="C2045" t="str">
            <v>0</v>
          </cell>
          <cell r="D2045" t="str">
            <v>1</v>
          </cell>
          <cell r="F2045">
            <v>0</v>
          </cell>
          <cell r="G2045">
            <v>0</v>
          </cell>
          <cell r="H2045">
            <v>0</v>
          </cell>
          <cell r="I2045">
            <v>0</v>
          </cell>
          <cell r="J2045" t="str">
            <v>-</v>
          </cell>
          <cell r="K2045">
            <v>0</v>
          </cell>
          <cell r="L2045">
            <v>0</v>
          </cell>
          <cell r="M2045">
            <v>0</v>
          </cell>
        </row>
        <row r="2046">
          <cell r="A2046" t="str">
            <v>00</v>
          </cell>
          <cell r="B2046" t="str">
            <v>0</v>
          </cell>
          <cell r="C2046" t="str">
            <v>0</v>
          </cell>
          <cell r="D2046" t="str">
            <v>1</v>
          </cell>
          <cell r="F2046">
            <v>0</v>
          </cell>
          <cell r="G2046">
            <v>0</v>
          </cell>
          <cell r="H2046">
            <v>0</v>
          </cell>
          <cell r="I2046">
            <v>0</v>
          </cell>
          <cell r="J2046" t="str">
            <v>-</v>
          </cell>
          <cell r="K2046">
            <v>0</v>
          </cell>
          <cell r="L2046">
            <v>0</v>
          </cell>
          <cell r="M2046">
            <v>0</v>
          </cell>
        </row>
        <row r="2047">
          <cell r="A2047" t="str">
            <v>00</v>
          </cell>
          <cell r="B2047" t="str">
            <v>0</v>
          </cell>
          <cell r="C2047" t="str">
            <v>0</v>
          </cell>
          <cell r="D2047" t="str">
            <v>1</v>
          </cell>
          <cell r="F2047">
            <v>0</v>
          </cell>
          <cell r="G2047">
            <v>0</v>
          </cell>
          <cell r="H2047">
            <v>0</v>
          </cell>
          <cell r="I2047">
            <v>0</v>
          </cell>
          <cell r="J2047" t="str">
            <v>-</v>
          </cell>
          <cell r="K2047">
            <v>0</v>
          </cell>
          <cell r="L2047">
            <v>0</v>
          </cell>
          <cell r="M2047">
            <v>0</v>
          </cell>
        </row>
        <row r="2048">
          <cell r="A2048" t="str">
            <v>00</v>
          </cell>
          <cell r="B2048" t="str">
            <v>0</v>
          </cell>
          <cell r="C2048" t="str">
            <v>0</v>
          </cell>
          <cell r="D2048" t="str">
            <v>1</v>
          </cell>
          <cell r="F2048">
            <v>0</v>
          </cell>
          <cell r="G2048">
            <v>0</v>
          </cell>
          <cell r="H2048">
            <v>0</v>
          </cell>
          <cell r="I2048">
            <v>0</v>
          </cell>
          <cell r="J2048" t="str">
            <v>-</v>
          </cell>
          <cell r="K2048">
            <v>0</v>
          </cell>
          <cell r="L2048">
            <v>0</v>
          </cell>
          <cell r="M2048">
            <v>0</v>
          </cell>
        </row>
        <row r="2049">
          <cell r="A2049" t="str">
            <v>00</v>
          </cell>
          <cell r="B2049" t="str">
            <v>0</v>
          </cell>
          <cell r="C2049" t="str">
            <v>0</v>
          </cell>
          <cell r="D2049" t="str">
            <v>1</v>
          </cell>
          <cell r="F2049">
            <v>0</v>
          </cell>
          <cell r="G2049">
            <v>0</v>
          </cell>
          <cell r="H2049">
            <v>0</v>
          </cell>
          <cell r="I2049">
            <v>0</v>
          </cell>
          <cell r="J2049" t="str">
            <v>-</v>
          </cell>
          <cell r="K2049">
            <v>0</v>
          </cell>
          <cell r="L2049">
            <v>0</v>
          </cell>
          <cell r="M2049">
            <v>0</v>
          </cell>
        </row>
        <row r="2050">
          <cell r="A2050" t="str">
            <v>00</v>
          </cell>
          <cell r="B2050" t="str">
            <v>0</v>
          </cell>
          <cell r="C2050" t="str">
            <v>0</v>
          </cell>
          <cell r="D2050" t="str">
            <v>1</v>
          </cell>
          <cell r="F2050">
            <v>0</v>
          </cell>
          <cell r="G2050">
            <v>0</v>
          </cell>
          <cell r="H2050">
            <v>0</v>
          </cell>
          <cell r="I2050">
            <v>0</v>
          </cell>
          <cell r="J2050" t="str">
            <v>-</v>
          </cell>
          <cell r="K2050">
            <v>0</v>
          </cell>
          <cell r="L2050">
            <v>0</v>
          </cell>
          <cell r="M2050">
            <v>0</v>
          </cell>
        </row>
        <row r="2051">
          <cell r="A2051" t="str">
            <v>00</v>
          </cell>
          <cell r="B2051" t="str">
            <v>0</v>
          </cell>
          <cell r="C2051" t="str">
            <v>0</v>
          </cell>
          <cell r="D2051" t="str">
            <v>1</v>
          </cell>
          <cell r="F2051">
            <v>0</v>
          </cell>
          <cell r="G2051">
            <v>0</v>
          </cell>
          <cell r="H2051">
            <v>0</v>
          </cell>
          <cell r="I2051">
            <v>0</v>
          </cell>
          <cell r="J2051" t="str">
            <v>-</v>
          </cell>
          <cell r="K2051">
            <v>0</v>
          </cell>
          <cell r="L2051">
            <v>0</v>
          </cell>
          <cell r="M2051">
            <v>0</v>
          </cell>
        </row>
        <row r="2052">
          <cell r="A2052" t="str">
            <v>00</v>
          </cell>
          <cell r="B2052" t="str">
            <v>0</v>
          </cell>
          <cell r="C2052" t="str">
            <v>0</v>
          </cell>
          <cell r="D2052" t="str">
            <v>1</v>
          </cell>
          <cell r="F2052">
            <v>0</v>
          </cell>
          <cell r="G2052">
            <v>0</v>
          </cell>
          <cell r="H2052">
            <v>0</v>
          </cell>
          <cell r="I2052">
            <v>0</v>
          </cell>
          <cell r="J2052" t="str">
            <v>-</v>
          </cell>
          <cell r="K2052">
            <v>0</v>
          </cell>
          <cell r="L2052">
            <v>0</v>
          </cell>
          <cell r="M2052">
            <v>0</v>
          </cell>
        </row>
        <row r="2053">
          <cell r="A2053" t="str">
            <v>00</v>
          </cell>
          <cell r="B2053" t="str">
            <v>0</v>
          </cell>
          <cell r="C2053" t="str">
            <v>0</v>
          </cell>
          <cell r="D2053" t="str">
            <v>1</v>
          </cell>
          <cell r="F2053">
            <v>0</v>
          </cell>
          <cell r="G2053">
            <v>0</v>
          </cell>
          <cell r="H2053">
            <v>0</v>
          </cell>
          <cell r="I2053">
            <v>0</v>
          </cell>
          <cell r="J2053" t="str">
            <v>-</v>
          </cell>
          <cell r="K2053">
            <v>0</v>
          </cell>
          <cell r="L2053">
            <v>0</v>
          </cell>
          <cell r="M2053">
            <v>0</v>
          </cell>
        </row>
        <row r="2054">
          <cell r="A2054" t="str">
            <v>00</v>
          </cell>
          <cell r="B2054" t="str">
            <v>0</v>
          </cell>
          <cell r="C2054" t="str">
            <v>0</v>
          </cell>
          <cell r="D2054" t="str">
            <v>1</v>
          </cell>
          <cell r="F2054">
            <v>0</v>
          </cell>
          <cell r="G2054">
            <v>0</v>
          </cell>
          <cell r="H2054">
            <v>0</v>
          </cell>
          <cell r="I2054">
            <v>0</v>
          </cell>
          <cell r="J2054" t="str">
            <v>-</v>
          </cell>
          <cell r="K2054">
            <v>0</v>
          </cell>
          <cell r="L2054">
            <v>0</v>
          </cell>
          <cell r="M2054">
            <v>0</v>
          </cell>
        </row>
        <row r="2055">
          <cell r="A2055" t="str">
            <v>00</v>
          </cell>
          <cell r="B2055" t="str">
            <v>0</v>
          </cell>
          <cell r="C2055" t="str">
            <v>0</v>
          </cell>
          <cell r="D2055" t="str">
            <v>1</v>
          </cell>
          <cell r="F2055">
            <v>0</v>
          </cell>
          <cell r="G2055">
            <v>0</v>
          </cell>
          <cell r="H2055">
            <v>0</v>
          </cell>
          <cell r="I2055">
            <v>0</v>
          </cell>
          <cell r="J2055" t="str">
            <v>-</v>
          </cell>
          <cell r="K2055">
            <v>0</v>
          </cell>
          <cell r="L2055">
            <v>0</v>
          </cell>
          <cell r="M2055">
            <v>0</v>
          </cell>
        </row>
        <row r="2056">
          <cell r="A2056" t="str">
            <v>00</v>
          </cell>
          <cell r="B2056" t="str">
            <v>0</v>
          </cell>
          <cell r="C2056" t="str">
            <v>0</v>
          </cell>
          <cell r="D2056" t="str">
            <v>1</v>
          </cell>
          <cell r="F2056">
            <v>0</v>
          </cell>
          <cell r="G2056">
            <v>0</v>
          </cell>
          <cell r="H2056">
            <v>0</v>
          </cell>
          <cell r="I2056">
            <v>0</v>
          </cell>
          <cell r="J2056" t="str">
            <v>-</v>
          </cell>
          <cell r="K2056">
            <v>0</v>
          </cell>
          <cell r="L2056">
            <v>0</v>
          </cell>
          <cell r="M2056">
            <v>0</v>
          </cell>
        </row>
        <row r="2057">
          <cell r="A2057" t="str">
            <v>00</v>
          </cell>
          <cell r="B2057" t="str">
            <v>0</v>
          </cell>
          <cell r="C2057" t="str">
            <v>0</v>
          </cell>
          <cell r="D2057" t="str">
            <v>1</v>
          </cell>
          <cell r="F2057">
            <v>0</v>
          </cell>
          <cell r="G2057">
            <v>0</v>
          </cell>
          <cell r="H2057">
            <v>0</v>
          </cell>
          <cell r="I2057">
            <v>0</v>
          </cell>
          <cell r="J2057" t="str">
            <v>-</v>
          </cell>
          <cell r="K2057">
            <v>0</v>
          </cell>
          <cell r="L2057">
            <v>0</v>
          </cell>
          <cell r="M2057">
            <v>0</v>
          </cell>
        </row>
        <row r="2058">
          <cell r="A2058" t="str">
            <v>00</v>
          </cell>
          <cell r="B2058" t="str">
            <v>0</v>
          </cell>
          <cell r="C2058" t="str">
            <v>0</v>
          </cell>
          <cell r="D2058" t="str">
            <v>1</v>
          </cell>
          <cell r="F2058">
            <v>0</v>
          </cell>
          <cell r="G2058">
            <v>0</v>
          </cell>
          <cell r="H2058">
            <v>0</v>
          </cell>
          <cell r="I2058">
            <v>0</v>
          </cell>
          <cell r="J2058" t="str">
            <v>-</v>
          </cell>
          <cell r="K2058">
            <v>0</v>
          </cell>
          <cell r="L2058">
            <v>0</v>
          </cell>
          <cell r="M2058">
            <v>0</v>
          </cell>
        </row>
        <row r="2059">
          <cell r="A2059" t="str">
            <v>00</v>
          </cell>
          <cell r="B2059" t="str">
            <v>0</v>
          </cell>
          <cell r="C2059" t="str">
            <v>0</v>
          </cell>
          <cell r="D2059" t="str">
            <v>1</v>
          </cell>
          <cell r="F2059">
            <v>0</v>
          </cell>
          <cell r="G2059">
            <v>0</v>
          </cell>
          <cell r="H2059">
            <v>0</v>
          </cell>
          <cell r="I2059">
            <v>0</v>
          </cell>
          <cell r="J2059" t="str">
            <v>-</v>
          </cell>
          <cell r="K2059">
            <v>0</v>
          </cell>
          <cell r="L2059">
            <v>0</v>
          </cell>
          <cell r="M2059">
            <v>0</v>
          </cell>
        </row>
        <row r="2060">
          <cell r="A2060" t="str">
            <v>00</v>
          </cell>
          <cell r="B2060" t="str">
            <v>0</v>
          </cell>
          <cell r="C2060" t="str">
            <v>0</v>
          </cell>
          <cell r="D2060" t="str">
            <v>1</v>
          </cell>
          <cell r="F2060">
            <v>0</v>
          </cell>
          <cell r="G2060">
            <v>0</v>
          </cell>
          <cell r="H2060">
            <v>0</v>
          </cell>
          <cell r="I2060">
            <v>0</v>
          </cell>
          <cell r="J2060" t="str">
            <v>-</v>
          </cell>
          <cell r="K2060">
            <v>0</v>
          </cell>
          <cell r="L2060">
            <v>0</v>
          </cell>
          <cell r="M2060">
            <v>0</v>
          </cell>
        </row>
        <row r="2061">
          <cell r="A2061" t="str">
            <v>00</v>
          </cell>
          <cell r="B2061" t="str">
            <v>0</v>
          </cell>
          <cell r="C2061" t="str">
            <v>0</v>
          </cell>
          <cell r="D2061" t="str">
            <v>1</v>
          </cell>
          <cell r="F2061">
            <v>0</v>
          </cell>
          <cell r="G2061">
            <v>0</v>
          </cell>
          <cell r="H2061">
            <v>0</v>
          </cell>
          <cell r="I2061">
            <v>0</v>
          </cell>
          <cell r="J2061" t="str">
            <v>-</v>
          </cell>
          <cell r="K2061">
            <v>0</v>
          </cell>
          <cell r="L2061">
            <v>0</v>
          </cell>
          <cell r="M2061">
            <v>0</v>
          </cell>
        </row>
        <row r="2062">
          <cell r="A2062" t="str">
            <v>00</v>
          </cell>
          <cell r="B2062" t="str">
            <v>0</v>
          </cell>
          <cell r="C2062" t="str">
            <v>0</v>
          </cell>
          <cell r="D2062" t="str">
            <v>1</v>
          </cell>
          <cell r="F2062">
            <v>0</v>
          </cell>
          <cell r="G2062">
            <v>0</v>
          </cell>
          <cell r="H2062">
            <v>0</v>
          </cell>
          <cell r="I2062">
            <v>0</v>
          </cell>
          <cell r="J2062" t="str">
            <v>-</v>
          </cell>
          <cell r="K2062">
            <v>0</v>
          </cell>
          <cell r="L2062">
            <v>0</v>
          </cell>
          <cell r="M2062">
            <v>0</v>
          </cell>
        </row>
        <row r="2063">
          <cell r="A2063" t="str">
            <v>00</v>
          </cell>
          <cell r="B2063" t="str">
            <v>0</v>
          </cell>
          <cell r="C2063" t="str">
            <v>0</v>
          </cell>
          <cell r="D2063" t="str">
            <v>1</v>
          </cell>
          <cell r="F2063">
            <v>0</v>
          </cell>
          <cell r="G2063">
            <v>0</v>
          </cell>
          <cell r="H2063">
            <v>0</v>
          </cell>
          <cell r="I2063">
            <v>0</v>
          </cell>
          <cell r="J2063" t="str">
            <v>-</v>
          </cell>
          <cell r="K2063">
            <v>0</v>
          </cell>
          <cell r="L2063">
            <v>0</v>
          </cell>
          <cell r="M2063">
            <v>0</v>
          </cell>
        </row>
        <row r="2064">
          <cell r="A2064" t="str">
            <v>00</v>
          </cell>
          <cell r="B2064" t="str">
            <v>0</v>
          </cell>
          <cell r="C2064" t="str">
            <v>0</v>
          </cell>
          <cell r="D2064" t="str">
            <v>1</v>
          </cell>
          <cell r="F2064">
            <v>0</v>
          </cell>
          <cell r="G2064">
            <v>0</v>
          </cell>
          <cell r="H2064">
            <v>0</v>
          </cell>
          <cell r="I2064">
            <v>0</v>
          </cell>
          <cell r="J2064" t="str">
            <v>-</v>
          </cell>
          <cell r="K2064">
            <v>0</v>
          </cell>
          <cell r="L2064">
            <v>0</v>
          </cell>
          <cell r="M2064">
            <v>0</v>
          </cell>
        </row>
        <row r="2065">
          <cell r="A2065" t="str">
            <v>00</v>
          </cell>
          <cell r="B2065" t="str">
            <v>0</v>
          </cell>
          <cell r="C2065" t="str">
            <v>0</v>
          </cell>
          <cell r="D2065" t="str">
            <v>1</v>
          </cell>
          <cell r="F2065">
            <v>0</v>
          </cell>
          <cell r="G2065">
            <v>0</v>
          </cell>
          <cell r="H2065">
            <v>0</v>
          </cell>
          <cell r="I2065">
            <v>0</v>
          </cell>
          <cell r="J2065" t="str">
            <v>-</v>
          </cell>
          <cell r="K2065">
            <v>0</v>
          </cell>
          <cell r="L2065">
            <v>0</v>
          </cell>
          <cell r="M2065">
            <v>0</v>
          </cell>
        </row>
        <row r="2066">
          <cell r="A2066" t="str">
            <v>00</v>
          </cell>
          <cell r="B2066" t="str">
            <v>0</v>
          </cell>
          <cell r="C2066" t="str">
            <v>0</v>
          </cell>
          <cell r="D2066" t="str">
            <v>1</v>
          </cell>
          <cell r="F2066">
            <v>0</v>
          </cell>
          <cell r="G2066">
            <v>0</v>
          </cell>
          <cell r="H2066">
            <v>0</v>
          </cell>
          <cell r="I2066">
            <v>0</v>
          </cell>
          <cell r="J2066" t="str">
            <v>-</v>
          </cell>
          <cell r="K2066">
            <v>0</v>
          </cell>
          <cell r="L2066">
            <v>0</v>
          </cell>
          <cell r="M2066">
            <v>0</v>
          </cell>
        </row>
        <row r="2067">
          <cell r="A2067" t="str">
            <v>00</v>
          </cell>
          <cell r="B2067" t="str">
            <v>0</v>
          </cell>
          <cell r="C2067" t="str">
            <v>0</v>
          </cell>
          <cell r="D2067" t="str">
            <v>1</v>
          </cell>
          <cell r="F2067">
            <v>0</v>
          </cell>
          <cell r="G2067">
            <v>0</v>
          </cell>
          <cell r="H2067">
            <v>0</v>
          </cell>
          <cell r="I2067">
            <v>0</v>
          </cell>
          <cell r="J2067" t="str">
            <v>-</v>
          </cell>
          <cell r="K2067">
            <v>0</v>
          </cell>
          <cell r="L2067">
            <v>0</v>
          </cell>
          <cell r="M2067">
            <v>0</v>
          </cell>
        </row>
        <row r="2068">
          <cell r="A2068" t="str">
            <v>00</v>
          </cell>
          <cell r="B2068" t="str">
            <v>0</v>
          </cell>
          <cell r="C2068" t="str">
            <v>0</v>
          </cell>
          <cell r="D2068" t="str">
            <v>1</v>
          </cell>
          <cell r="F2068">
            <v>0</v>
          </cell>
          <cell r="G2068">
            <v>0</v>
          </cell>
          <cell r="H2068">
            <v>0</v>
          </cell>
          <cell r="I2068">
            <v>0</v>
          </cell>
          <cell r="J2068" t="str">
            <v>-</v>
          </cell>
          <cell r="K2068">
            <v>0</v>
          </cell>
          <cell r="L2068">
            <v>0</v>
          </cell>
          <cell r="M2068">
            <v>0</v>
          </cell>
        </row>
        <row r="2069">
          <cell r="A2069" t="str">
            <v>00</v>
          </cell>
          <cell r="B2069" t="str">
            <v>0</v>
          </cell>
          <cell r="C2069" t="str">
            <v>0</v>
          </cell>
          <cell r="D2069" t="str">
            <v>1</v>
          </cell>
          <cell r="F2069">
            <v>0</v>
          </cell>
          <cell r="G2069">
            <v>0</v>
          </cell>
          <cell r="H2069">
            <v>0</v>
          </cell>
          <cell r="I2069">
            <v>0</v>
          </cell>
          <cell r="J2069" t="str">
            <v>-</v>
          </cell>
          <cell r="K2069">
            <v>0</v>
          </cell>
          <cell r="L2069">
            <v>0</v>
          </cell>
          <cell r="M2069">
            <v>0</v>
          </cell>
        </row>
        <row r="2070">
          <cell r="A2070" t="str">
            <v>00</v>
          </cell>
          <cell r="B2070" t="str">
            <v>0</v>
          </cell>
          <cell r="C2070" t="str">
            <v>0</v>
          </cell>
          <cell r="D2070" t="str">
            <v>1</v>
          </cell>
          <cell r="F2070">
            <v>0</v>
          </cell>
          <cell r="G2070">
            <v>0</v>
          </cell>
          <cell r="H2070">
            <v>0</v>
          </cell>
          <cell r="I2070">
            <v>0</v>
          </cell>
          <cell r="J2070" t="str">
            <v>-</v>
          </cell>
          <cell r="K2070">
            <v>0</v>
          </cell>
          <cell r="L2070">
            <v>0</v>
          </cell>
          <cell r="M2070">
            <v>0</v>
          </cell>
        </row>
        <row r="2071">
          <cell r="A2071" t="str">
            <v>00</v>
          </cell>
          <cell r="B2071" t="str">
            <v>0</v>
          </cell>
          <cell r="C2071" t="str">
            <v>0</v>
          </cell>
          <cell r="D2071" t="str">
            <v>1</v>
          </cell>
          <cell r="F2071">
            <v>0</v>
          </cell>
          <cell r="G2071">
            <v>0</v>
          </cell>
          <cell r="H2071">
            <v>0</v>
          </cell>
          <cell r="I2071">
            <v>0</v>
          </cell>
          <cell r="J2071" t="str">
            <v>-</v>
          </cell>
          <cell r="K2071">
            <v>0</v>
          </cell>
          <cell r="L2071">
            <v>0</v>
          </cell>
          <cell r="M2071">
            <v>0</v>
          </cell>
        </row>
        <row r="2072">
          <cell r="A2072" t="str">
            <v>00</v>
          </cell>
          <cell r="B2072" t="str">
            <v>0</v>
          </cell>
          <cell r="C2072" t="str">
            <v>0</v>
          </cell>
          <cell r="D2072" t="str">
            <v>1</v>
          </cell>
          <cell r="F2072">
            <v>0</v>
          </cell>
          <cell r="G2072">
            <v>0</v>
          </cell>
          <cell r="H2072">
            <v>0</v>
          </cell>
          <cell r="I2072">
            <v>0</v>
          </cell>
          <cell r="J2072" t="str">
            <v>-</v>
          </cell>
          <cell r="K2072">
            <v>0</v>
          </cell>
          <cell r="L2072">
            <v>0</v>
          </cell>
          <cell r="M2072">
            <v>0</v>
          </cell>
        </row>
        <row r="2073">
          <cell r="A2073" t="str">
            <v>00</v>
          </cell>
          <cell r="B2073" t="str">
            <v>0</v>
          </cell>
          <cell r="C2073" t="str">
            <v>0</v>
          </cell>
          <cell r="D2073" t="str">
            <v>1</v>
          </cell>
          <cell r="F2073">
            <v>0</v>
          </cell>
          <cell r="G2073">
            <v>0</v>
          </cell>
          <cell r="H2073">
            <v>0</v>
          </cell>
          <cell r="I2073">
            <v>0</v>
          </cell>
          <cell r="J2073" t="str">
            <v>-</v>
          </cell>
          <cell r="K2073">
            <v>0</v>
          </cell>
          <cell r="L2073">
            <v>0</v>
          </cell>
          <cell r="M2073">
            <v>0</v>
          </cell>
        </row>
        <row r="2074">
          <cell r="A2074" t="str">
            <v>00</v>
          </cell>
          <cell r="B2074" t="str">
            <v>0</v>
          </cell>
          <cell r="C2074" t="str">
            <v>0</v>
          </cell>
          <cell r="D2074" t="str">
            <v>1</v>
          </cell>
          <cell r="F2074">
            <v>0</v>
          </cell>
          <cell r="G2074">
            <v>0</v>
          </cell>
          <cell r="H2074">
            <v>0</v>
          </cell>
          <cell r="I2074">
            <v>0</v>
          </cell>
          <cell r="J2074" t="str">
            <v>-</v>
          </cell>
          <cell r="K2074">
            <v>0</v>
          </cell>
          <cell r="L2074">
            <v>0</v>
          </cell>
          <cell r="M2074">
            <v>0</v>
          </cell>
        </row>
        <row r="2075">
          <cell r="A2075" t="str">
            <v>00</v>
          </cell>
          <cell r="B2075" t="str">
            <v>0</v>
          </cell>
          <cell r="C2075" t="str">
            <v>0</v>
          </cell>
          <cell r="D2075" t="str">
            <v>1</v>
          </cell>
          <cell r="F2075">
            <v>0</v>
          </cell>
          <cell r="G2075">
            <v>0</v>
          </cell>
          <cell r="H2075">
            <v>0</v>
          </cell>
          <cell r="I2075">
            <v>0</v>
          </cell>
          <cell r="J2075" t="str">
            <v>-</v>
          </cell>
          <cell r="K2075">
            <v>0</v>
          </cell>
          <cell r="L2075">
            <v>0</v>
          </cell>
          <cell r="M2075">
            <v>0</v>
          </cell>
        </row>
        <row r="2076">
          <cell r="A2076" t="str">
            <v>00</v>
          </cell>
          <cell r="B2076" t="str">
            <v>0</v>
          </cell>
          <cell r="C2076" t="str">
            <v>0</v>
          </cell>
          <cell r="D2076" t="str">
            <v>1</v>
          </cell>
          <cell r="F2076">
            <v>0</v>
          </cell>
          <cell r="G2076">
            <v>0</v>
          </cell>
          <cell r="H2076">
            <v>0</v>
          </cell>
          <cell r="I2076">
            <v>0</v>
          </cell>
          <cell r="J2076" t="str">
            <v>-</v>
          </cell>
          <cell r="K2076">
            <v>0</v>
          </cell>
          <cell r="L2076">
            <v>0</v>
          </cell>
          <cell r="M2076">
            <v>0</v>
          </cell>
        </row>
        <row r="2077">
          <cell r="A2077" t="str">
            <v>00</v>
          </cell>
          <cell r="B2077" t="str">
            <v>0</v>
          </cell>
          <cell r="C2077" t="str">
            <v>0</v>
          </cell>
          <cell r="D2077" t="str">
            <v>1</v>
          </cell>
          <cell r="F2077">
            <v>0</v>
          </cell>
          <cell r="G2077">
            <v>0</v>
          </cell>
          <cell r="H2077">
            <v>0</v>
          </cell>
          <cell r="I2077">
            <v>0</v>
          </cell>
          <cell r="J2077" t="str">
            <v>-</v>
          </cell>
          <cell r="K2077">
            <v>0</v>
          </cell>
          <cell r="L2077">
            <v>0</v>
          </cell>
          <cell r="M2077">
            <v>0</v>
          </cell>
        </row>
        <row r="2078">
          <cell r="A2078" t="str">
            <v>00</v>
          </cell>
          <cell r="B2078" t="str">
            <v>0</v>
          </cell>
          <cell r="C2078" t="str">
            <v>0</v>
          </cell>
          <cell r="D2078" t="str">
            <v>1</v>
          </cell>
          <cell r="F2078">
            <v>0</v>
          </cell>
          <cell r="G2078">
            <v>0</v>
          </cell>
          <cell r="H2078">
            <v>0</v>
          </cell>
          <cell r="I2078">
            <v>0</v>
          </cell>
          <cell r="J2078" t="str">
            <v>-</v>
          </cell>
          <cell r="K2078">
            <v>0</v>
          </cell>
          <cell r="L2078">
            <v>0</v>
          </cell>
          <cell r="M2078">
            <v>0</v>
          </cell>
        </row>
        <row r="2079">
          <cell r="A2079" t="str">
            <v>00</v>
          </cell>
          <cell r="B2079" t="str">
            <v>0</v>
          </cell>
          <cell r="C2079" t="str">
            <v>0</v>
          </cell>
          <cell r="D2079" t="str">
            <v>1</v>
          </cell>
          <cell r="F2079">
            <v>0</v>
          </cell>
          <cell r="G2079">
            <v>0</v>
          </cell>
          <cell r="H2079">
            <v>0</v>
          </cell>
          <cell r="I2079">
            <v>0</v>
          </cell>
          <cell r="J2079" t="str">
            <v>-</v>
          </cell>
          <cell r="K2079">
            <v>0</v>
          </cell>
          <cell r="L2079">
            <v>0</v>
          </cell>
          <cell r="M2079">
            <v>0</v>
          </cell>
        </row>
        <row r="2080">
          <cell r="A2080" t="str">
            <v>00</v>
          </cell>
          <cell r="B2080" t="str">
            <v>0</v>
          </cell>
          <cell r="C2080" t="str">
            <v>0</v>
          </cell>
          <cell r="D2080" t="str">
            <v>1</v>
          </cell>
          <cell r="F2080">
            <v>0</v>
          </cell>
          <cell r="G2080">
            <v>0</v>
          </cell>
          <cell r="H2080">
            <v>0</v>
          </cell>
          <cell r="I2080">
            <v>0</v>
          </cell>
          <cell r="J2080" t="str">
            <v>-</v>
          </cell>
          <cell r="K2080">
            <v>0</v>
          </cell>
          <cell r="L2080">
            <v>0</v>
          </cell>
          <cell r="M2080">
            <v>0</v>
          </cell>
        </row>
        <row r="2081">
          <cell r="A2081" t="str">
            <v>00</v>
          </cell>
          <cell r="B2081" t="str">
            <v>0</v>
          </cell>
          <cell r="C2081" t="str">
            <v>0</v>
          </cell>
          <cell r="D2081" t="str">
            <v>1</v>
          </cell>
          <cell r="F2081">
            <v>0</v>
          </cell>
          <cell r="G2081">
            <v>0</v>
          </cell>
          <cell r="H2081">
            <v>0</v>
          </cell>
          <cell r="I2081">
            <v>0</v>
          </cell>
          <cell r="J2081" t="str">
            <v>-</v>
          </cell>
          <cell r="K2081">
            <v>0</v>
          </cell>
          <cell r="L2081">
            <v>0</v>
          </cell>
          <cell r="M2081">
            <v>0</v>
          </cell>
        </row>
        <row r="2082">
          <cell r="A2082" t="str">
            <v>00</v>
          </cell>
          <cell r="B2082" t="str">
            <v>0</v>
          </cell>
          <cell r="C2082" t="str">
            <v>0</v>
          </cell>
          <cell r="D2082" t="str">
            <v>1</v>
          </cell>
          <cell r="F2082">
            <v>0</v>
          </cell>
          <cell r="G2082">
            <v>0</v>
          </cell>
          <cell r="H2082">
            <v>0</v>
          </cell>
          <cell r="I2082">
            <v>0</v>
          </cell>
          <cell r="J2082" t="str">
            <v>-</v>
          </cell>
          <cell r="K2082">
            <v>0</v>
          </cell>
          <cell r="L2082">
            <v>0</v>
          </cell>
          <cell r="M2082">
            <v>0</v>
          </cell>
        </row>
        <row r="2083">
          <cell r="A2083" t="str">
            <v>00</v>
          </cell>
          <cell r="B2083" t="str">
            <v>0</v>
          </cell>
          <cell r="C2083" t="str">
            <v>0</v>
          </cell>
          <cell r="D2083" t="str">
            <v>1</v>
          </cell>
          <cell r="F2083">
            <v>0</v>
          </cell>
          <cell r="G2083">
            <v>0</v>
          </cell>
          <cell r="H2083">
            <v>0</v>
          </cell>
          <cell r="I2083">
            <v>0</v>
          </cell>
          <cell r="J2083" t="str">
            <v>-</v>
          </cell>
          <cell r="K2083">
            <v>0</v>
          </cell>
          <cell r="L2083">
            <v>0</v>
          </cell>
          <cell r="M2083">
            <v>0</v>
          </cell>
        </row>
        <row r="2084">
          <cell r="A2084" t="str">
            <v>00</v>
          </cell>
          <cell r="B2084" t="str">
            <v>0</v>
          </cell>
          <cell r="C2084" t="str">
            <v>0</v>
          </cell>
          <cell r="D2084" t="str">
            <v>1</v>
          </cell>
          <cell r="F2084">
            <v>0</v>
          </cell>
          <cell r="G2084">
            <v>0</v>
          </cell>
          <cell r="H2084">
            <v>0</v>
          </cell>
          <cell r="I2084">
            <v>0</v>
          </cell>
          <cell r="J2084" t="str">
            <v>-</v>
          </cell>
          <cell r="K2084">
            <v>0</v>
          </cell>
          <cell r="L2084">
            <v>0</v>
          </cell>
          <cell r="M2084">
            <v>0</v>
          </cell>
        </row>
        <row r="2085">
          <cell r="A2085" t="str">
            <v>00</v>
          </cell>
          <cell r="B2085" t="str">
            <v>0</v>
          </cell>
          <cell r="C2085" t="str">
            <v>0</v>
          </cell>
          <cell r="D2085" t="str">
            <v>1</v>
          </cell>
          <cell r="F2085">
            <v>0</v>
          </cell>
          <cell r="G2085">
            <v>0</v>
          </cell>
          <cell r="H2085">
            <v>0</v>
          </cell>
          <cell r="I2085">
            <v>0</v>
          </cell>
          <cell r="J2085" t="str">
            <v>-</v>
          </cell>
          <cell r="K2085">
            <v>0</v>
          </cell>
          <cell r="L2085">
            <v>0</v>
          </cell>
          <cell r="M2085">
            <v>0</v>
          </cell>
        </row>
        <row r="2086">
          <cell r="A2086" t="str">
            <v>00</v>
          </cell>
          <cell r="B2086" t="str">
            <v>0</v>
          </cell>
          <cell r="C2086" t="str">
            <v>0</v>
          </cell>
          <cell r="D2086" t="str">
            <v>1</v>
          </cell>
          <cell r="F2086">
            <v>0</v>
          </cell>
          <cell r="G2086">
            <v>0</v>
          </cell>
          <cell r="H2086">
            <v>0</v>
          </cell>
          <cell r="I2086">
            <v>0</v>
          </cell>
          <cell r="J2086" t="str">
            <v>-</v>
          </cell>
          <cell r="K2086">
            <v>0</v>
          </cell>
          <cell r="L2086">
            <v>0</v>
          </cell>
          <cell r="M2086">
            <v>0</v>
          </cell>
        </row>
        <row r="2087">
          <cell r="A2087" t="str">
            <v>00</v>
          </cell>
          <cell r="B2087" t="str">
            <v>0</v>
          </cell>
          <cell r="C2087" t="str">
            <v>0</v>
          </cell>
          <cell r="D2087" t="str">
            <v>1</v>
          </cell>
          <cell r="F2087">
            <v>0</v>
          </cell>
          <cell r="G2087">
            <v>0</v>
          </cell>
          <cell r="H2087">
            <v>0</v>
          </cell>
          <cell r="I2087">
            <v>0</v>
          </cell>
          <cell r="J2087" t="str">
            <v>-</v>
          </cell>
          <cell r="K2087">
            <v>0</v>
          </cell>
          <cell r="L2087">
            <v>0</v>
          </cell>
          <cell r="M2087">
            <v>0</v>
          </cell>
        </row>
        <row r="2088">
          <cell r="A2088" t="str">
            <v>00</v>
          </cell>
          <cell r="B2088" t="str">
            <v>0</v>
          </cell>
          <cell r="C2088" t="str">
            <v>0</v>
          </cell>
          <cell r="D2088" t="str">
            <v>1</v>
          </cell>
          <cell r="F2088">
            <v>0</v>
          </cell>
          <cell r="G2088">
            <v>0</v>
          </cell>
          <cell r="H2088">
            <v>0</v>
          </cell>
          <cell r="I2088">
            <v>0</v>
          </cell>
          <cell r="J2088" t="str">
            <v>-</v>
          </cell>
          <cell r="K2088">
            <v>0</v>
          </cell>
          <cell r="L2088">
            <v>0</v>
          </cell>
          <cell r="M2088">
            <v>0</v>
          </cell>
        </row>
        <row r="2089">
          <cell r="A2089" t="str">
            <v>00</v>
          </cell>
          <cell r="B2089" t="str">
            <v>0</v>
          </cell>
          <cell r="C2089" t="str">
            <v>0</v>
          </cell>
          <cell r="D2089" t="str">
            <v>1</v>
          </cell>
          <cell r="F2089">
            <v>0</v>
          </cell>
          <cell r="G2089">
            <v>0</v>
          </cell>
          <cell r="H2089">
            <v>0</v>
          </cell>
          <cell r="I2089">
            <v>0</v>
          </cell>
          <cell r="J2089" t="str">
            <v>-</v>
          </cell>
          <cell r="K2089">
            <v>0</v>
          </cell>
          <cell r="L2089">
            <v>0</v>
          </cell>
          <cell r="M2089">
            <v>0</v>
          </cell>
        </row>
        <row r="2090">
          <cell r="A2090" t="str">
            <v>00</v>
          </cell>
          <cell r="B2090" t="str">
            <v>0</v>
          </cell>
          <cell r="C2090" t="str">
            <v>0</v>
          </cell>
          <cell r="D2090" t="str">
            <v>1</v>
          </cell>
          <cell r="F2090">
            <v>0</v>
          </cell>
          <cell r="G2090">
            <v>0</v>
          </cell>
          <cell r="H2090">
            <v>0</v>
          </cell>
          <cell r="I2090">
            <v>0</v>
          </cell>
          <cell r="J2090" t="str">
            <v>-</v>
          </cell>
          <cell r="K2090">
            <v>0</v>
          </cell>
          <cell r="L2090">
            <v>0</v>
          </cell>
          <cell r="M2090">
            <v>0</v>
          </cell>
        </row>
        <row r="2091">
          <cell r="A2091" t="str">
            <v>00</v>
          </cell>
          <cell r="B2091" t="str">
            <v>0</v>
          </cell>
          <cell r="C2091" t="str">
            <v>0</v>
          </cell>
          <cell r="D2091" t="str">
            <v>1</v>
          </cell>
          <cell r="F2091">
            <v>0</v>
          </cell>
          <cell r="G2091">
            <v>0</v>
          </cell>
          <cell r="H2091">
            <v>0</v>
          </cell>
          <cell r="I2091">
            <v>0</v>
          </cell>
          <cell r="J2091" t="str">
            <v>-</v>
          </cell>
          <cell r="K2091">
            <v>0</v>
          </cell>
          <cell r="L2091">
            <v>0</v>
          </cell>
          <cell r="M2091">
            <v>0</v>
          </cell>
        </row>
        <row r="2092">
          <cell r="A2092" t="str">
            <v>00</v>
          </cell>
          <cell r="B2092" t="str">
            <v>0</v>
          </cell>
          <cell r="C2092" t="str">
            <v>0</v>
          </cell>
          <cell r="D2092" t="str">
            <v>1</v>
          </cell>
          <cell r="F2092">
            <v>0</v>
          </cell>
          <cell r="G2092">
            <v>0</v>
          </cell>
          <cell r="H2092">
            <v>0</v>
          </cell>
          <cell r="I2092">
            <v>0</v>
          </cell>
          <cell r="J2092" t="str">
            <v>-</v>
          </cell>
          <cell r="K2092">
            <v>0</v>
          </cell>
          <cell r="L2092">
            <v>0</v>
          </cell>
          <cell r="M2092">
            <v>0</v>
          </cell>
        </row>
        <row r="2093">
          <cell r="A2093" t="str">
            <v>00</v>
          </cell>
          <cell r="B2093" t="str">
            <v>0</v>
          </cell>
          <cell r="C2093" t="str">
            <v>0</v>
          </cell>
          <cell r="D2093" t="str">
            <v>1</v>
          </cell>
          <cell r="F2093">
            <v>0</v>
          </cell>
          <cell r="G2093">
            <v>0</v>
          </cell>
          <cell r="H2093">
            <v>0</v>
          </cell>
          <cell r="I2093">
            <v>0</v>
          </cell>
          <cell r="J2093" t="str">
            <v>-</v>
          </cell>
          <cell r="K2093">
            <v>0</v>
          </cell>
          <cell r="L2093">
            <v>0</v>
          </cell>
          <cell r="M2093">
            <v>0</v>
          </cell>
        </row>
        <row r="2094">
          <cell r="A2094" t="str">
            <v>00</v>
          </cell>
          <cell r="B2094" t="str">
            <v>0</v>
          </cell>
          <cell r="C2094" t="str">
            <v>0</v>
          </cell>
          <cell r="D2094" t="str">
            <v>1</v>
          </cell>
          <cell r="F2094">
            <v>0</v>
          </cell>
          <cell r="G2094">
            <v>0</v>
          </cell>
          <cell r="H2094">
            <v>0</v>
          </cell>
          <cell r="I2094">
            <v>0</v>
          </cell>
          <cell r="J2094" t="str">
            <v>-</v>
          </cell>
          <cell r="K2094">
            <v>0</v>
          </cell>
          <cell r="L2094">
            <v>0</v>
          </cell>
          <cell r="M2094">
            <v>0</v>
          </cell>
        </row>
        <row r="2095">
          <cell r="A2095" t="str">
            <v>00</v>
          </cell>
          <cell r="B2095" t="str">
            <v>0</v>
          </cell>
          <cell r="C2095" t="str">
            <v>0</v>
          </cell>
          <cell r="D2095" t="str">
            <v>1</v>
          </cell>
          <cell r="F2095">
            <v>0</v>
          </cell>
          <cell r="G2095">
            <v>0</v>
          </cell>
          <cell r="H2095">
            <v>0</v>
          </cell>
          <cell r="I2095">
            <v>0</v>
          </cell>
          <cell r="J2095" t="str">
            <v>-</v>
          </cell>
          <cell r="K2095">
            <v>0</v>
          </cell>
          <cell r="L2095">
            <v>0</v>
          </cell>
          <cell r="M2095">
            <v>0</v>
          </cell>
        </row>
        <row r="2096">
          <cell r="A2096" t="str">
            <v>00</v>
          </cell>
          <cell r="B2096" t="str">
            <v>0</v>
          </cell>
          <cell r="C2096" t="str">
            <v>0</v>
          </cell>
          <cell r="D2096" t="str">
            <v>1</v>
          </cell>
          <cell r="F2096">
            <v>0</v>
          </cell>
          <cell r="G2096">
            <v>0</v>
          </cell>
          <cell r="H2096">
            <v>0</v>
          </cell>
          <cell r="I2096">
            <v>0</v>
          </cell>
          <cell r="J2096" t="str">
            <v>-</v>
          </cell>
          <cell r="K2096">
            <v>0</v>
          </cell>
          <cell r="L2096">
            <v>0</v>
          </cell>
          <cell r="M2096">
            <v>0</v>
          </cell>
        </row>
        <row r="2097">
          <cell r="A2097" t="str">
            <v>00</v>
          </cell>
          <cell r="B2097" t="str">
            <v>0</v>
          </cell>
          <cell r="C2097" t="str">
            <v>0</v>
          </cell>
          <cell r="D2097" t="str">
            <v>1</v>
          </cell>
          <cell r="F2097">
            <v>0</v>
          </cell>
          <cell r="G2097">
            <v>0</v>
          </cell>
          <cell r="H2097">
            <v>0</v>
          </cell>
          <cell r="I2097">
            <v>0</v>
          </cell>
          <cell r="J2097" t="str">
            <v>-</v>
          </cell>
          <cell r="K2097">
            <v>0</v>
          </cell>
          <cell r="L2097">
            <v>0</v>
          </cell>
          <cell r="M2097">
            <v>0</v>
          </cell>
        </row>
        <row r="2098">
          <cell r="A2098" t="str">
            <v>00</v>
          </cell>
          <cell r="B2098" t="str">
            <v>0</v>
          </cell>
          <cell r="C2098" t="str">
            <v>0</v>
          </cell>
          <cell r="D2098" t="str">
            <v>1</v>
          </cell>
          <cell r="F2098">
            <v>0</v>
          </cell>
          <cell r="G2098">
            <v>0</v>
          </cell>
          <cell r="H2098">
            <v>0</v>
          </cell>
          <cell r="I2098">
            <v>0</v>
          </cell>
          <cell r="J2098" t="str">
            <v>-</v>
          </cell>
          <cell r="K2098">
            <v>0</v>
          </cell>
          <cell r="L2098">
            <v>0</v>
          </cell>
          <cell r="M2098">
            <v>0</v>
          </cell>
        </row>
        <row r="2099">
          <cell r="A2099" t="str">
            <v>00</v>
          </cell>
          <cell r="B2099" t="str">
            <v>0</v>
          </cell>
          <cell r="C2099" t="str">
            <v>0</v>
          </cell>
          <cell r="D2099" t="str">
            <v>1</v>
          </cell>
          <cell r="F2099">
            <v>0</v>
          </cell>
          <cell r="G2099">
            <v>0</v>
          </cell>
          <cell r="H2099">
            <v>0</v>
          </cell>
          <cell r="I2099">
            <v>0</v>
          </cell>
          <cell r="J2099" t="str">
            <v>-</v>
          </cell>
          <cell r="K2099">
            <v>0</v>
          </cell>
          <cell r="L2099">
            <v>0</v>
          </cell>
          <cell r="M2099">
            <v>0</v>
          </cell>
        </row>
        <row r="2100">
          <cell r="A2100" t="str">
            <v>00</v>
          </cell>
          <cell r="B2100" t="str">
            <v>0</v>
          </cell>
          <cell r="C2100" t="str">
            <v>0</v>
          </cell>
          <cell r="D2100" t="str">
            <v>1</v>
          </cell>
          <cell r="F2100">
            <v>0</v>
          </cell>
          <cell r="G2100">
            <v>0</v>
          </cell>
          <cell r="H2100">
            <v>0</v>
          </cell>
          <cell r="I2100">
            <v>0</v>
          </cell>
          <cell r="J2100" t="str">
            <v>-</v>
          </cell>
          <cell r="K2100">
            <v>0</v>
          </cell>
          <cell r="L2100">
            <v>0</v>
          </cell>
          <cell r="M2100">
            <v>0</v>
          </cell>
        </row>
        <row r="2101">
          <cell r="A2101" t="str">
            <v>00</v>
          </cell>
          <cell r="B2101" t="str">
            <v>0</v>
          </cell>
          <cell r="C2101" t="str">
            <v>0</v>
          </cell>
          <cell r="D2101" t="str">
            <v>1</v>
          </cell>
          <cell r="F2101">
            <v>0</v>
          </cell>
          <cell r="G2101">
            <v>0</v>
          </cell>
          <cell r="H2101">
            <v>0</v>
          </cell>
          <cell r="I2101">
            <v>0</v>
          </cell>
          <cell r="J2101" t="str">
            <v>-</v>
          </cell>
          <cell r="K2101">
            <v>0</v>
          </cell>
          <cell r="L2101">
            <v>0</v>
          </cell>
          <cell r="M2101">
            <v>0</v>
          </cell>
        </row>
        <row r="2102">
          <cell r="A2102" t="str">
            <v>00</v>
          </cell>
          <cell r="B2102" t="str">
            <v>0</v>
          </cell>
          <cell r="C2102" t="str">
            <v>0</v>
          </cell>
          <cell r="D2102" t="str">
            <v>1</v>
          </cell>
          <cell r="F2102">
            <v>0</v>
          </cell>
          <cell r="G2102">
            <v>0</v>
          </cell>
          <cell r="H2102">
            <v>0</v>
          </cell>
          <cell r="I2102">
            <v>0</v>
          </cell>
          <cell r="J2102" t="str">
            <v>-</v>
          </cell>
          <cell r="K2102">
            <v>0</v>
          </cell>
          <cell r="L2102">
            <v>0</v>
          </cell>
          <cell r="M2102">
            <v>0</v>
          </cell>
        </row>
        <row r="2103">
          <cell r="A2103" t="str">
            <v>00</v>
          </cell>
          <cell r="B2103" t="str">
            <v>0</v>
          </cell>
          <cell r="C2103" t="str">
            <v>0</v>
          </cell>
          <cell r="D2103" t="str">
            <v>1</v>
          </cell>
          <cell r="F2103">
            <v>0</v>
          </cell>
          <cell r="G2103">
            <v>0</v>
          </cell>
          <cell r="H2103">
            <v>0</v>
          </cell>
          <cell r="I2103">
            <v>0</v>
          </cell>
          <cell r="J2103" t="str">
            <v>-</v>
          </cell>
          <cell r="K2103">
            <v>0</v>
          </cell>
          <cell r="L2103">
            <v>0</v>
          </cell>
          <cell r="M2103">
            <v>0</v>
          </cell>
        </row>
        <row r="2104">
          <cell r="A2104" t="str">
            <v>00</v>
          </cell>
          <cell r="B2104" t="str">
            <v>0</v>
          </cell>
          <cell r="C2104" t="str">
            <v>0</v>
          </cell>
          <cell r="D2104" t="str">
            <v>1</v>
          </cell>
          <cell r="F2104">
            <v>0</v>
          </cell>
          <cell r="G2104">
            <v>0</v>
          </cell>
          <cell r="H2104">
            <v>0</v>
          </cell>
          <cell r="I2104">
            <v>0</v>
          </cell>
          <cell r="J2104" t="str">
            <v>-</v>
          </cell>
          <cell r="K2104">
            <v>0</v>
          </cell>
          <cell r="L2104">
            <v>0</v>
          </cell>
          <cell r="M2104">
            <v>0</v>
          </cell>
        </row>
        <row r="2105">
          <cell r="A2105" t="str">
            <v>00</v>
          </cell>
          <cell r="B2105" t="str">
            <v>0</v>
          </cell>
          <cell r="C2105" t="str">
            <v>0</v>
          </cell>
          <cell r="D2105" t="str">
            <v>1</v>
          </cell>
          <cell r="F2105">
            <v>0</v>
          </cell>
          <cell r="G2105">
            <v>0</v>
          </cell>
          <cell r="H2105">
            <v>0</v>
          </cell>
          <cell r="I2105">
            <v>0</v>
          </cell>
          <cell r="J2105" t="str">
            <v>-</v>
          </cell>
          <cell r="K2105">
            <v>0</v>
          </cell>
          <cell r="L2105">
            <v>0</v>
          </cell>
          <cell r="M2105">
            <v>0</v>
          </cell>
        </row>
        <row r="2106">
          <cell r="A2106" t="str">
            <v>00</v>
          </cell>
          <cell r="B2106" t="str">
            <v>0</v>
          </cell>
          <cell r="C2106" t="str">
            <v>0</v>
          </cell>
          <cell r="D2106" t="str">
            <v>1</v>
          </cell>
          <cell r="F2106">
            <v>0</v>
          </cell>
          <cell r="G2106">
            <v>0</v>
          </cell>
          <cell r="H2106">
            <v>0</v>
          </cell>
          <cell r="I2106">
            <v>0</v>
          </cell>
          <cell r="J2106" t="str">
            <v>-</v>
          </cell>
          <cell r="K2106">
            <v>0</v>
          </cell>
          <cell r="L2106">
            <v>0</v>
          </cell>
          <cell r="M2106">
            <v>0</v>
          </cell>
        </row>
        <row r="2107">
          <cell r="A2107" t="str">
            <v>00</v>
          </cell>
          <cell r="B2107" t="str">
            <v>0</v>
          </cell>
          <cell r="C2107" t="str">
            <v>0</v>
          </cell>
          <cell r="D2107" t="str">
            <v>1</v>
          </cell>
          <cell r="F2107">
            <v>0</v>
          </cell>
          <cell r="G2107">
            <v>0</v>
          </cell>
          <cell r="H2107">
            <v>0</v>
          </cell>
          <cell r="I2107">
            <v>0</v>
          </cell>
          <cell r="J2107" t="str">
            <v>-</v>
          </cell>
          <cell r="K2107">
            <v>0</v>
          </cell>
          <cell r="L2107">
            <v>0</v>
          </cell>
          <cell r="M2107">
            <v>0</v>
          </cell>
        </row>
        <row r="2108">
          <cell r="A2108" t="str">
            <v>00</v>
          </cell>
          <cell r="B2108" t="str">
            <v>0</v>
          </cell>
          <cell r="C2108" t="str">
            <v>0</v>
          </cell>
          <cell r="D2108" t="str">
            <v>1</v>
          </cell>
          <cell r="F2108">
            <v>0</v>
          </cell>
          <cell r="G2108">
            <v>0</v>
          </cell>
          <cell r="H2108">
            <v>0</v>
          </cell>
          <cell r="I2108">
            <v>0</v>
          </cell>
          <cell r="J2108" t="str">
            <v>-</v>
          </cell>
          <cell r="K2108">
            <v>0</v>
          </cell>
          <cell r="L2108">
            <v>0</v>
          </cell>
          <cell r="M2108">
            <v>0</v>
          </cell>
        </row>
        <row r="2109">
          <cell r="A2109" t="str">
            <v>00</v>
          </cell>
          <cell r="B2109" t="str">
            <v>0</v>
          </cell>
          <cell r="C2109" t="str">
            <v>0</v>
          </cell>
          <cell r="D2109" t="str">
            <v>1</v>
          </cell>
          <cell r="F2109">
            <v>0</v>
          </cell>
          <cell r="G2109">
            <v>0</v>
          </cell>
          <cell r="H2109">
            <v>0</v>
          </cell>
          <cell r="I2109">
            <v>0</v>
          </cell>
          <cell r="J2109" t="str">
            <v>-</v>
          </cell>
          <cell r="K2109">
            <v>0</v>
          </cell>
          <cell r="L2109">
            <v>0</v>
          </cell>
          <cell r="M2109">
            <v>0</v>
          </cell>
        </row>
        <row r="2110">
          <cell r="A2110" t="str">
            <v>00</v>
          </cell>
          <cell r="B2110" t="str">
            <v>0</v>
          </cell>
          <cell r="C2110" t="str">
            <v>0</v>
          </cell>
          <cell r="D2110" t="str">
            <v>1</v>
          </cell>
          <cell r="F2110">
            <v>0</v>
          </cell>
          <cell r="G2110">
            <v>0</v>
          </cell>
          <cell r="H2110">
            <v>0</v>
          </cell>
          <cell r="I2110">
            <v>0</v>
          </cell>
          <cell r="J2110" t="str">
            <v>-</v>
          </cell>
          <cell r="K2110">
            <v>0</v>
          </cell>
          <cell r="L2110">
            <v>0</v>
          </cell>
          <cell r="M2110">
            <v>0</v>
          </cell>
        </row>
        <row r="2111">
          <cell r="A2111" t="str">
            <v>00</v>
          </cell>
          <cell r="B2111" t="str">
            <v>0</v>
          </cell>
          <cell r="C2111" t="str">
            <v>0</v>
          </cell>
          <cell r="D2111" t="str">
            <v>1</v>
          </cell>
          <cell r="F2111">
            <v>0</v>
          </cell>
          <cell r="G2111">
            <v>0</v>
          </cell>
          <cell r="H2111">
            <v>0</v>
          </cell>
          <cell r="I2111">
            <v>0</v>
          </cell>
          <cell r="J2111" t="str">
            <v>-</v>
          </cell>
          <cell r="K2111">
            <v>0</v>
          </cell>
          <cell r="L2111">
            <v>0</v>
          </cell>
          <cell r="M2111">
            <v>0</v>
          </cell>
        </row>
        <row r="2112">
          <cell r="A2112" t="str">
            <v>00</v>
          </cell>
          <cell r="B2112" t="str">
            <v>0</v>
          </cell>
          <cell r="C2112" t="str">
            <v>0</v>
          </cell>
          <cell r="D2112" t="str">
            <v>1</v>
          </cell>
          <cell r="F2112">
            <v>0</v>
          </cell>
          <cell r="G2112">
            <v>0</v>
          </cell>
          <cell r="H2112">
            <v>0</v>
          </cell>
          <cell r="I2112">
            <v>0</v>
          </cell>
          <cell r="J2112" t="str">
            <v>-</v>
          </cell>
          <cell r="K2112">
            <v>0</v>
          </cell>
          <cell r="L2112">
            <v>0</v>
          </cell>
          <cell r="M2112">
            <v>0</v>
          </cell>
        </row>
        <row r="2113">
          <cell r="A2113" t="str">
            <v>00</v>
          </cell>
          <cell r="B2113" t="str">
            <v>0</v>
          </cell>
          <cell r="C2113" t="str">
            <v>0</v>
          </cell>
          <cell r="D2113" t="str">
            <v>1</v>
          </cell>
          <cell r="F2113">
            <v>0</v>
          </cell>
          <cell r="G2113">
            <v>0</v>
          </cell>
          <cell r="H2113">
            <v>0</v>
          </cell>
          <cell r="I2113">
            <v>0</v>
          </cell>
          <cell r="J2113" t="str">
            <v>-</v>
          </cell>
          <cell r="K2113">
            <v>0</v>
          </cell>
          <cell r="L2113">
            <v>0</v>
          </cell>
          <cell r="M2113">
            <v>0</v>
          </cell>
        </row>
        <row r="2114">
          <cell r="A2114" t="str">
            <v>00</v>
          </cell>
          <cell r="B2114" t="str">
            <v>0</v>
          </cell>
          <cell r="C2114" t="str">
            <v>0</v>
          </cell>
          <cell r="D2114" t="str">
            <v>1</v>
          </cell>
          <cell r="F2114">
            <v>0</v>
          </cell>
          <cell r="G2114">
            <v>0</v>
          </cell>
          <cell r="H2114">
            <v>0</v>
          </cell>
          <cell r="I2114">
            <v>0</v>
          </cell>
          <cell r="J2114" t="str">
            <v>-</v>
          </cell>
          <cell r="K2114">
            <v>0</v>
          </cell>
          <cell r="L2114">
            <v>0</v>
          </cell>
          <cell r="M2114">
            <v>0</v>
          </cell>
        </row>
        <row r="2115">
          <cell r="A2115" t="str">
            <v>00</v>
          </cell>
          <cell r="B2115" t="str">
            <v>0</v>
          </cell>
          <cell r="C2115" t="str">
            <v>0</v>
          </cell>
          <cell r="D2115" t="str">
            <v>1</v>
          </cell>
          <cell r="F2115">
            <v>0</v>
          </cell>
          <cell r="G2115">
            <v>0</v>
          </cell>
          <cell r="H2115">
            <v>0</v>
          </cell>
          <cell r="I2115">
            <v>0</v>
          </cell>
          <cell r="J2115" t="str">
            <v>-</v>
          </cell>
          <cell r="K2115">
            <v>0</v>
          </cell>
          <cell r="L2115">
            <v>0</v>
          </cell>
          <cell r="M2115">
            <v>0</v>
          </cell>
        </row>
        <row r="2116">
          <cell r="A2116" t="str">
            <v>00</v>
          </cell>
          <cell r="B2116" t="str">
            <v>0</v>
          </cell>
          <cell r="C2116" t="str">
            <v>0</v>
          </cell>
          <cell r="D2116" t="str">
            <v>1</v>
          </cell>
          <cell r="F2116">
            <v>0</v>
          </cell>
          <cell r="G2116">
            <v>0</v>
          </cell>
          <cell r="H2116">
            <v>0</v>
          </cell>
          <cell r="I2116">
            <v>0</v>
          </cell>
          <cell r="J2116" t="str">
            <v>-</v>
          </cell>
          <cell r="K2116">
            <v>0</v>
          </cell>
          <cell r="L2116">
            <v>0</v>
          </cell>
          <cell r="M2116">
            <v>0</v>
          </cell>
        </row>
        <row r="2117">
          <cell r="A2117" t="str">
            <v>00</v>
          </cell>
          <cell r="B2117" t="str">
            <v>0</v>
          </cell>
          <cell r="C2117" t="str">
            <v>0</v>
          </cell>
          <cell r="D2117" t="str">
            <v>1</v>
          </cell>
          <cell r="F2117">
            <v>0</v>
          </cell>
          <cell r="G2117">
            <v>0</v>
          </cell>
          <cell r="H2117">
            <v>0</v>
          </cell>
          <cell r="I2117">
            <v>0</v>
          </cell>
          <cell r="J2117" t="str">
            <v>-</v>
          </cell>
          <cell r="K2117">
            <v>0</v>
          </cell>
          <cell r="L2117">
            <v>0</v>
          </cell>
          <cell r="M2117">
            <v>0</v>
          </cell>
        </row>
        <row r="2118">
          <cell r="A2118" t="str">
            <v>00</v>
          </cell>
          <cell r="B2118" t="str">
            <v>0</v>
          </cell>
          <cell r="C2118" t="str">
            <v>0</v>
          </cell>
          <cell r="D2118" t="str">
            <v>1</v>
          </cell>
          <cell r="F2118">
            <v>0</v>
          </cell>
          <cell r="G2118">
            <v>0</v>
          </cell>
          <cell r="H2118">
            <v>0</v>
          </cell>
          <cell r="I2118">
            <v>0</v>
          </cell>
          <cell r="J2118" t="str">
            <v>-</v>
          </cell>
          <cell r="K2118">
            <v>0</v>
          </cell>
          <cell r="L2118">
            <v>0</v>
          </cell>
          <cell r="M2118">
            <v>0</v>
          </cell>
        </row>
        <row r="2119">
          <cell r="A2119" t="str">
            <v>00</v>
          </cell>
          <cell r="B2119" t="str">
            <v>0</v>
          </cell>
          <cell r="C2119" t="str">
            <v>0</v>
          </cell>
          <cell r="D2119" t="str">
            <v>1</v>
          </cell>
          <cell r="F2119">
            <v>0</v>
          </cell>
          <cell r="G2119">
            <v>0</v>
          </cell>
          <cell r="H2119">
            <v>0</v>
          </cell>
          <cell r="I2119">
            <v>0</v>
          </cell>
          <cell r="J2119" t="str">
            <v>-</v>
          </cell>
          <cell r="K2119">
            <v>0</v>
          </cell>
          <cell r="L2119">
            <v>0</v>
          </cell>
          <cell r="M2119">
            <v>0</v>
          </cell>
        </row>
        <row r="2120">
          <cell r="A2120" t="str">
            <v>00</v>
          </cell>
          <cell r="B2120" t="str">
            <v>0</v>
          </cell>
          <cell r="C2120" t="str">
            <v>0</v>
          </cell>
          <cell r="D2120" t="str">
            <v>1</v>
          </cell>
          <cell r="F2120">
            <v>0</v>
          </cell>
          <cell r="G2120">
            <v>0</v>
          </cell>
          <cell r="H2120">
            <v>0</v>
          </cell>
          <cell r="I2120">
            <v>0</v>
          </cell>
          <cell r="J2120" t="str">
            <v>-</v>
          </cell>
          <cell r="K2120">
            <v>0</v>
          </cell>
          <cell r="L2120">
            <v>0</v>
          </cell>
          <cell r="M2120">
            <v>0</v>
          </cell>
        </row>
        <row r="2121">
          <cell r="A2121" t="str">
            <v>00</v>
          </cell>
          <cell r="B2121" t="str">
            <v>0</v>
          </cell>
          <cell r="C2121" t="str">
            <v>0</v>
          </cell>
          <cell r="D2121" t="str">
            <v>1</v>
          </cell>
          <cell r="F2121">
            <v>0</v>
          </cell>
          <cell r="G2121">
            <v>0</v>
          </cell>
          <cell r="H2121">
            <v>0</v>
          </cell>
          <cell r="I2121">
            <v>0</v>
          </cell>
          <cell r="J2121" t="str">
            <v>-</v>
          </cell>
          <cell r="K2121">
            <v>0</v>
          </cell>
          <cell r="L2121">
            <v>0</v>
          </cell>
          <cell r="M2121">
            <v>0</v>
          </cell>
        </row>
        <row r="2122">
          <cell r="A2122" t="str">
            <v>00</v>
          </cell>
          <cell r="B2122" t="str">
            <v>0</v>
          </cell>
          <cell r="C2122" t="str">
            <v>0</v>
          </cell>
          <cell r="D2122" t="str">
            <v>1</v>
          </cell>
          <cell r="F2122">
            <v>0</v>
          </cell>
          <cell r="G2122">
            <v>0</v>
          </cell>
          <cell r="H2122">
            <v>0</v>
          </cell>
          <cell r="I2122">
            <v>0</v>
          </cell>
          <cell r="J2122" t="str">
            <v>-</v>
          </cell>
          <cell r="K2122">
            <v>0</v>
          </cell>
          <cell r="L2122">
            <v>0</v>
          </cell>
          <cell r="M2122">
            <v>0</v>
          </cell>
        </row>
        <row r="2123">
          <cell r="A2123" t="str">
            <v>00</v>
          </cell>
          <cell r="B2123" t="str">
            <v>0</v>
          </cell>
          <cell r="C2123" t="str">
            <v>0</v>
          </cell>
          <cell r="D2123" t="str">
            <v>1</v>
          </cell>
          <cell r="F2123">
            <v>0</v>
          </cell>
          <cell r="G2123">
            <v>0</v>
          </cell>
          <cell r="H2123">
            <v>0</v>
          </cell>
          <cell r="I2123">
            <v>0</v>
          </cell>
          <cell r="J2123" t="str">
            <v>-</v>
          </cell>
          <cell r="K2123">
            <v>0</v>
          </cell>
          <cell r="L2123">
            <v>0</v>
          </cell>
          <cell r="M2123">
            <v>0</v>
          </cell>
        </row>
        <row r="2124">
          <cell r="A2124" t="str">
            <v>00</v>
          </cell>
          <cell r="B2124" t="str">
            <v>0</v>
          </cell>
          <cell r="C2124" t="str">
            <v>0</v>
          </cell>
          <cell r="D2124" t="str">
            <v>1</v>
          </cell>
          <cell r="F2124">
            <v>0</v>
          </cell>
          <cell r="G2124">
            <v>0</v>
          </cell>
          <cell r="H2124">
            <v>0</v>
          </cell>
          <cell r="I2124">
            <v>0</v>
          </cell>
          <cell r="J2124" t="str">
            <v>-</v>
          </cell>
          <cell r="K2124">
            <v>0</v>
          </cell>
          <cell r="L2124">
            <v>0</v>
          </cell>
          <cell r="M2124">
            <v>0</v>
          </cell>
        </row>
        <row r="2125">
          <cell r="A2125" t="str">
            <v>00</v>
          </cell>
          <cell r="B2125" t="str">
            <v>0</v>
          </cell>
          <cell r="C2125" t="str">
            <v>0</v>
          </cell>
          <cell r="D2125" t="str">
            <v>1</v>
          </cell>
          <cell r="F2125">
            <v>0</v>
          </cell>
          <cell r="G2125">
            <v>0</v>
          </cell>
          <cell r="H2125">
            <v>0</v>
          </cell>
          <cell r="I2125">
            <v>0</v>
          </cell>
          <cell r="J2125" t="str">
            <v>-</v>
          </cell>
          <cell r="K2125">
            <v>0</v>
          </cell>
          <cell r="L2125">
            <v>0</v>
          </cell>
          <cell r="M2125">
            <v>0</v>
          </cell>
        </row>
        <row r="2126">
          <cell r="A2126" t="str">
            <v>00</v>
          </cell>
          <cell r="B2126" t="str">
            <v>0</v>
          </cell>
          <cell r="C2126" t="str">
            <v>0</v>
          </cell>
          <cell r="D2126" t="str">
            <v>1</v>
          </cell>
          <cell r="F2126">
            <v>0</v>
          </cell>
          <cell r="G2126">
            <v>0</v>
          </cell>
          <cell r="H2126">
            <v>0</v>
          </cell>
          <cell r="I2126">
            <v>0</v>
          </cell>
          <cell r="J2126" t="str">
            <v>-</v>
          </cell>
          <cell r="K2126">
            <v>0</v>
          </cell>
          <cell r="L2126">
            <v>0</v>
          </cell>
          <cell r="M2126">
            <v>0</v>
          </cell>
        </row>
        <row r="2127">
          <cell r="A2127" t="str">
            <v>00</v>
          </cell>
          <cell r="B2127" t="str">
            <v>0</v>
          </cell>
          <cell r="C2127" t="str">
            <v>0</v>
          </cell>
          <cell r="D2127" t="str">
            <v>1</v>
          </cell>
          <cell r="F2127">
            <v>0</v>
          </cell>
          <cell r="G2127">
            <v>0</v>
          </cell>
          <cell r="H2127">
            <v>0</v>
          </cell>
          <cell r="I2127">
            <v>0</v>
          </cell>
          <cell r="J2127" t="str">
            <v>-</v>
          </cell>
          <cell r="K2127">
            <v>0</v>
          </cell>
          <cell r="L2127">
            <v>0</v>
          </cell>
          <cell r="M2127">
            <v>0</v>
          </cell>
        </row>
        <row r="2128">
          <cell r="A2128" t="str">
            <v>00</v>
          </cell>
          <cell r="B2128" t="str">
            <v>0</v>
          </cell>
          <cell r="C2128" t="str">
            <v>0</v>
          </cell>
          <cell r="D2128" t="str">
            <v>1</v>
          </cell>
          <cell r="F2128">
            <v>0</v>
          </cell>
          <cell r="G2128">
            <v>0</v>
          </cell>
          <cell r="H2128">
            <v>0</v>
          </cell>
          <cell r="I2128">
            <v>0</v>
          </cell>
          <cell r="J2128" t="str">
            <v>-</v>
          </cell>
          <cell r="K2128">
            <v>0</v>
          </cell>
          <cell r="L2128">
            <v>0</v>
          </cell>
          <cell r="M2128">
            <v>0</v>
          </cell>
        </row>
        <row r="2129">
          <cell r="A2129" t="str">
            <v>00</v>
          </cell>
          <cell r="B2129" t="str">
            <v>0</v>
          </cell>
          <cell r="C2129" t="str">
            <v>0</v>
          </cell>
          <cell r="D2129" t="str">
            <v>1</v>
          </cell>
          <cell r="F2129">
            <v>0</v>
          </cell>
          <cell r="G2129">
            <v>0</v>
          </cell>
          <cell r="H2129">
            <v>0</v>
          </cell>
          <cell r="I2129">
            <v>0</v>
          </cell>
          <cell r="J2129" t="str">
            <v>-</v>
          </cell>
          <cell r="K2129">
            <v>0</v>
          </cell>
          <cell r="L2129">
            <v>0</v>
          </cell>
          <cell r="M2129">
            <v>0</v>
          </cell>
        </row>
        <row r="2130">
          <cell r="A2130" t="str">
            <v>00</v>
          </cell>
          <cell r="B2130" t="str">
            <v>0</v>
          </cell>
          <cell r="C2130" t="str">
            <v>0</v>
          </cell>
          <cell r="D2130" t="str">
            <v>1</v>
          </cell>
          <cell r="F2130">
            <v>0</v>
          </cell>
          <cell r="G2130">
            <v>0</v>
          </cell>
          <cell r="H2130">
            <v>0</v>
          </cell>
          <cell r="I2130">
            <v>0</v>
          </cell>
          <cell r="J2130" t="str">
            <v>-</v>
          </cell>
          <cell r="K2130">
            <v>0</v>
          </cell>
          <cell r="L2130">
            <v>0</v>
          </cell>
          <cell r="M2130">
            <v>0</v>
          </cell>
        </row>
        <row r="2131">
          <cell r="A2131" t="str">
            <v>00</v>
          </cell>
          <cell r="B2131" t="str">
            <v>0</v>
          </cell>
          <cell r="C2131" t="str">
            <v>0</v>
          </cell>
          <cell r="D2131" t="str">
            <v>1</v>
          </cell>
          <cell r="F2131">
            <v>0</v>
          </cell>
          <cell r="G2131">
            <v>0</v>
          </cell>
          <cell r="H2131">
            <v>0</v>
          </cell>
          <cell r="I2131">
            <v>0</v>
          </cell>
          <cell r="J2131" t="str">
            <v>-</v>
          </cell>
          <cell r="K2131">
            <v>0</v>
          </cell>
          <cell r="L2131">
            <v>0</v>
          </cell>
          <cell r="M2131">
            <v>0</v>
          </cell>
        </row>
        <row r="2132">
          <cell r="A2132" t="str">
            <v>00</v>
          </cell>
          <cell r="B2132" t="str">
            <v>0</v>
          </cell>
          <cell r="C2132" t="str">
            <v>0</v>
          </cell>
          <cell r="D2132" t="str">
            <v>1</v>
          </cell>
          <cell r="F2132">
            <v>0</v>
          </cell>
          <cell r="G2132">
            <v>0</v>
          </cell>
          <cell r="H2132">
            <v>0</v>
          </cell>
          <cell r="I2132">
            <v>0</v>
          </cell>
          <cell r="J2132" t="str">
            <v>-</v>
          </cell>
          <cell r="K2132">
            <v>0</v>
          </cell>
          <cell r="L2132">
            <v>0</v>
          </cell>
          <cell r="M2132">
            <v>0</v>
          </cell>
        </row>
        <row r="2133">
          <cell r="A2133" t="str">
            <v>00</v>
          </cell>
          <cell r="B2133" t="str">
            <v>0</v>
          </cell>
          <cell r="C2133" t="str">
            <v>0</v>
          </cell>
          <cell r="D2133" t="str">
            <v>1</v>
          </cell>
          <cell r="F2133">
            <v>0</v>
          </cell>
          <cell r="G2133">
            <v>0</v>
          </cell>
          <cell r="H2133">
            <v>0</v>
          </cell>
          <cell r="I2133">
            <v>0</v>
          </cell>
          <cell r="J2133" t="str">
            <v>-</v>
          </cell>
          <cell r="K2133">
            <v>0</v>
          </cell>
          <cell r="L2133">
            <v>0</v>
          </cell>
          <cell r="M2133">
            <v>0</v>
          </cell>
        </row>
        <row r="2134">
          <cell r="A2134" t="str">
            <v>00</v>
          </cell>
          <cell r="B2134" t="str">
            <v>0</v>
          </cell>
          <cell r="C2134" t="str">
            <v>0</v>
          </cell>
          <cell r="D2134" t="str">
            <v>1</v>
          </cell>
          <cell r="F2134">
            <v>0</v>
          </cell>
          <cell r="G2134">
            <v>0</v>
          </cell>
          <cell r="H2134">
            <v>0</v>
          </cell>
          <cell r="I2134">
            <v>0</v>
          </cell>
          <cell r="J2134" t="str">
            <v>-</v>
          </cell>
          <cell r="K2134">
            <v>0</v>
          </cell>
          <cell r="L2134">
            <v>0</v>
          </cell>
          <cell r="M2134">
            <v>0</v>
          </cell>
        </row>
        <row r="2135">
          <cell r="A2135" t="str">
            <v>00</v>
          </cell>
          <cell r="B2135" t="str">
            <v>0</v>
          </cell>
          <cell r="C2135" t="str">
            <v>0</v>
          </cell>
          <cell r="D2135" t="str">
            <v>1</v>
          </cell>
          <cell r="F2135">
            <v>0</v>
          </cell>
          <cell r="G2135">
            <v>0</v>
          </cell>
          <cell r="H2135">
            <v>0</v>
          </cell>
          <cell r="I2135">
            <v>0</v>
          </cell>
          <cell r="J2135" t="str">
            <v>-</v>
          </cell>
          <cell r="K2135">
            <v>0</v>
          </cell>
          <cell r="L2135">
            <v>0</v>
          </cell>
          <cell r="M2135">
            <v>0</v>
          </cell>
        </row>
        <row r="2136">
          <cell r="A2136" t="str">
            <v>00</v>
          </cell>
          <cell r="B2136" t="str">
            <v>0</v>
          </cell>
          <cell r="C2136" t="str">
            <v>0</v>
          </cell>
          <cell r="D2136" t="str">
            <v>1</v>
          </cell>
          <cell r="F2136">
            <v>0</v>
          </cell>
          <cell r="G2136">
            <v>0</v>
          </cell>
          <cell r="H2136">
            <v>0</v>
          </cell>
          <cell r="I2136">
            <v>0</v>
          </cell>
          <cell r="J2136" t="str">
            <v>-</v>
          </cell>
          <cell r="K2136">
            <v>0</v>
          </cell>
          <cell r="L2136">
            <v>0</v>
          </cell>
          <cell r="M2136">
            <v>0</v>
          </cell>
        </row>
        <row r="2137">
          <cell r="A2137" t="str">
            <v>00</v>
          </cell>
          <cell r="B2137" t="str">
            <v>0</v>
          </cell>
          <cell r="C2137" t="str">
            <v>0</v>
          </cell>
          <cell r="D2137" t="str">
            <v>1</v>
          </cell>
          <cell r="F2137">
            <v>0</v>
          </cell>
          <cell r="G2137">
            <v>0</v>
          </cell>
          <cell r="H2137">
            <v>0</v>
          </cell>
          <cell r="I2137">
            <v>0</v>
          </cell>
          <cell r="J2137" t="str">
            <v>-</v>
          </cell>
          <cell r="K2137">
            <v>0</v>
          </cell>
          <cell r="L2137">
            <v>0</v>
          </cell>
          <cell r="M2137">
            <v>0</v>
          </cell>
        </row>
        <row r="2138">
          <cell r="A2138" t="str">
            <v>00</v>
          </cell>
          <cell r="B2138" t="str">
            <v>0</v>
          </cell>
          <cell r="C2138" t="str">
            <v>0</v>
          </cell>
          <cell r="D2138" t="str">
            <v>1</v>
          </cell>
          <cell r="F2138">
            <v>0</v>
          </cell>
          <cell r="G2138">
            <v>0</v>
          </cell>
          <cell r="H2138">
            <v>0</v>
          </cell>
          <cell r="I2138">
            <v>0</v>
          </cell>
          <cell r="J2138" t="str">
            <v>-</v>
          </cell>
          <cell r="K2138">
            <v>0</v>
          </cell>
          <cell r="L2138">
            <v>0</v>
          </cell>
          <cell r="M2138">
            <v>0</v>
          </cell>
        </row>
        <row r="2139">
          <cell r="A2139" t="str">
            <v>00</v>
          </cell>
          <cell r="B2139" t="str">
            <v>0</v>
          </cell>
          <cell r="C2139" t="str">
            <v>0</v>
          </cell>
          <cell r="D2139" t="str">
            <v>1</v>
          </cell>
          <cell r="F2139">
            <v>0</v>
          </cell>
          <cell r="G2139">
            <v>0</v>
          </cell>
          <cell r="H2139">
            <v>0</v>
          </cell>
          <cell r="I2139">
            <v>0</v>
          </cell>
          <cell r="J2139" t="str">
            <v>-</v>
          </cell>
          <cell r="K2139">
            <v>0</v>
          </cell>
          <cell r="L2139">
            <v>0</v>
          </cell>
          <cell r="M2139">
            <v>0</v>
          </cell>
        </row>
        <row r="2140">
          <cell r="A2140" t="str">
            <v>00</v>
          </cell>
          <cell r="B2140" t="str">
            <v>0</v>
          </cell>
          <cell r="C2140" t="str">
            <v>0</v>
          </cell>
          <cell r="D2140" t="str">
            <v>1</v>
          </cell>
          <cell r="F2140">
            <v>0</v>
          </cell>
          <cell r="G2140">
            <v>0</v>
          </cell>
          <cell r="H2140">
            <v>0</v>
          </cell>
          <cell r="I2140">
            <v>0</v>
          </cell>
          <cell r="J2140" t="str">
            <v>-</v>
          </cell>
          <cell r="K2140">
            <v>0</v>
          </cell>
          <cell r="L2140">
            <v>0</v>
          </cell>
          <cell r="M2140">
            <v>0</v>
          </cell>
        </row>
        <row r="2141">
          <cell r="A2141" t="str">
            <v>00</v>
          </cell>
          <cell r="B2141" t="str">
            <v>0</v>
          </cell>
          <cell r="C2141" t="str">
            <v>0</v>
          </cell>
          <cell r="D2141" t="str">
            <v>1</v>
          </cell>
          <cell r="F2141">
            <v>0</v>
          </cell>
          <cell r="G2141">
            <v>0</v>
          </cell>
          <cell r="H2141">
            <v>0</v>
          </cell>
          <cell r="I2141">
            <v>0</v>
          </cell>
          <cell r="J2141" t="str">
            <v>-</v>
          </cell>
          <cell r="K2141">
            <v>0</v>
          </cell>
          <cell r="L2141">
            <v>0</v>
          </cell>
          <cell r="M2141">
            <v>0</v>
          </cell>
        </row>
        <row r="2142">
          <cell r="A2142" t="str">
            <v>00</v>
          </cell>
          <cell r="B2142" t="str">
            <v>0</v>
          </cell>
          <cell r="C2142" t="str">
            <v>0</v>
          </cell>
          <cell r="D2142" t="str">
            <v>1</v>
          </cell>
          <cell r="F2142">
            <v>0</v>
          </cell>
          <cell r="G2142">
            <v>0</v>
          </cell>
          <cell r="H2142">
            <v>0</v>
          </cell>
          <cell r="I2142">
            <v>0</v>
          </cell>
          <cell r="J2142" t="str">
            <v>-</v>
          </cell>
          <cell r="K2142">
            <v>0</v>
          </cell>
          <cell r="L2142">
            <v>0</v>
          </cell>
          <cell r="M2142">
            <v>0</v>
          </cell>
        </row>
        <row r="2143">
          <cell r="A2143" t="str">
            <v>00</v>
          </cell>
          <cell r="B2143" t="str">
            <v>0</v>
          </cell>
          <cell r="C2143" t="str">
            <v>0</v>
          </cell>
          <cell r="D2143" t="str">
            <v>1</v>
          </cell>
          <cell r="F2143">
            <v>0</v>
          </cell>
          <cell r="G2143">
            <v>0</v>
          </cell>
          <cell r="H2143">
            <v>0</v>
          </cell>
          <cell r="I2143">
            <v>0</v>
          </cell>
          <cell r="J2143" t="str">
            <v>-</v>
          </cell>
          <cell r="K2143">
            <v>0</v>
          </cell>
          <cell r="L2143">
            <v>0</v>
          </cell>
          <cell r="M2143">
            <v>0</v>
          </cell>
        </row>
        <row r="2144">
          <cell r="A2144" t="str">
            <v>00</v>
          </cell>
          <cell r="B2144" t="str">
            <v>0</v>
          </cell>
          <cell r="C2144" t="str">
            <v>0</v>
          </cell>
          <cell r="D2144" t="str">
            <v>1</v>
          </cell>
          <cell r="F2144">
            <v>0</v>
          </cell>
          <cell r="G2144">
            <v>0</v>
          </cell>
          <cell r="H2144">
            <v>0</v>
          </cell>
          <cell r="I2144">
            <v>0</v>
          </cell>
          <cell r="J2144" t="str">
            <v>-</v>
          </cell>
          <cell r="K2144">
            <v>0</v>
          </cell>
          <cell r="L2144">
            <v>0</v>
          </cell>
          <cell r="M2144">
            <v>0</v>
          </cell>
        </row>
        <row r="2145">
          <cell r="A2145" t="str">
            <v>00</v>
          </cell>
          <cell r="B2145" t="str">
            <v>0</v>
          </cell>
          <cell r="C2145" t="str">
            <v>0</v>
          </cell>
          <cell r="D2145" t="str">
            <v>1</v>
          </cell>
          <cell r="F2145">
            <v>0</v>
          </cell>
          <cell r="G2145">
            <v>0</v>
          </cell>
          <cell r="H2145">
            <v>0</v>
          </cell>
          <cell r="I2145">
            <v>0</v>
          </cell>
          <cell r="J2145" t="str">
            <v>-</v>
          </cell>
          <cell r="K2145">
            <v>0</v>
          </cell>
          <cell r="L2145">
            <v>0</v>
          </cell>
          <cell r="M2145">
            <v>0</v>
          </cell>
        </row>
        <row r="2146">
          <cell r="A2146" t="str">
            <v>00</v>
          </cell>
          <cell r="B2146" t="str">
            <v>0</v>
          </cell>
          <cell r="C2146" t="str">
            <v>0</v>
          </cell>
          <cell r="D2146" t="str">
            <v>1</v>
          </cell>
          <cell r="F2146">
            <v>0</v>
          </cell>
          <cell r="G2146">
            <v>0</v>
          </cell>
          <cell r="H2146">
            <v>0</v>
          </cell>
          <cell r="I2146">
            <v>0</v>
          </cell>
          <cell r="J2146" t="str">
            <v>-</v>
          </cell>
          <cell r="K2146">
            <v>0</v>
          </cell>
          <cell r="L2146">
            <v>0</v>
          </cell>
          <cell r="M2146">
            <v>0</v>
          </cell>
        </row>
        <row r="2147">
          <cell r="A2147" t="str">
            <v>00</v>
          </cell>
          <cell r="B2147" t="str">
            <v>0</v>
          </cell>
          <cell r="C2147" t="str">
            <v>0</v>
          </cell>
          <cell r="D2147" t="str">
            <v>1</v>
          </cell>
          <cell r="F2147">
            <v>0</v>
          </cell>
          <cell r="G2147">
            <v>0</v>
          </cell>
          <cell r="H2147">
            <v>0</v>
          </cell>
          <cell r="I2147">
            <v>0</v>
          </cell>
          <cell r="J2147" t="str">
            <v>-</v>
          </cell>
          <cell r="K2147">
            <v>0</v>
          </cell>
          <cell r="L2147">
            <v>0</v>
          </cell>
          <cell r="M2147">
            <v>0</v>
          </cell>
        </row>
        <row r="2148">
          <cell r="A2148" t="str">
            <v>00</v>
          </cell>
          <cell r="B2148" t="str">
            <v>0</v>
          </cell>
          <cell r="C2148" t="str">
            <v>0</v>
          </cell>
          <cell r="D2148" t="str">
            <v>1</v>
          </cell>
          <cell r="F2148">
            <v>0</v>
          </cell>
          <cell r="G2148">
            <v>0</v>
          </cell>
          <cell r="H2148">
            <v>0</v>
          </cell>
          <cell r="I2148">
            <v>0</v>
          </cell>
          <cell r="J2148" t="str">
            <v>-</v>
          </cell>
          <cell r="K2148">
            <v>0</v>
          </cell>
          <cell r="L2148">
            <v>0</v>
          </cell>
          <cell r="M2148">
            <v>0</v>
          </cell>
        </row>
        <row r="2149">
          <cell r="A2149" t="str">
            <v>00</v>
          </cell>
          <cell r="B2149" t="str">
            <v>0</v>
          </cell>
          <cell r="C2149" t="str">
            <v>0</v>
          </cell>
          <cell r="D2149" t="str">
            <v>1</v>
          </cell>
          <cell r="F2149">
            <v>0</v>
          </cell>
          <cell r="G2149">
            <v>0</v>
          </cell>
          <cell r="H2149">
            <v>0</v>
          </cell>
          <cell r="I2149">
            <v>0</v>
          </cell>
          <cell r="J2149" t="str">
            <v>-</v>
          </cell>
          <cell r="K2149">
            <v>0</v>
          </cell>
          <cell r="L2149">
            <v>0</v>
          </cell>
          <cell r="M2149">
            <v>0</v>
          </cell>
        </row>
        <row r="2150">
          <cell r="A2150" t="str">
            <v>00</v>
          </cell>
          <cell r="B2150" t="str">
            <v>0</v>
          </cell>
          <cell r="C2150" t="str">
            <v>0</v>
          </cell>
          <cell r="D2150" t="str">
            <v>1</v>
          </cell>
          <cell r="F2150">
            <v>0</v>
          </cell>
          <cell r="G2150">
            <v>0</v>
          </cell>
          <cell r="H2150">
            <v>0</v>
          </cell>
          <cell r="I2150">
            <v>0</v>
          </cell>
          <cell r="J2150" t="str">
            <v>-</v>
          </cell>
          <cell r="K2150">
            <v>0</v>
          </cell>
          <cell r="L2150">
            <v>0</v>
          </cell>
          <cell r="M2150">
            <v>0</v>
          </cell>
        </row>
        <row r="2151">
          <cell r="A2151" t="str">
            <v>00</v>
          </cell>
          <cell r="B2151" t="str">
            <v>0</v>
          </cell>
          <cell r="C2151" t="str">
            <v>0</v>
          </cell>
          <cell r="D2151" t="str">
            <v>1</v>
          </cell>
          <cell r="F2151">
            <v>0</v>
          </cell>
          <cell r="G2151">
            <v>0</v>
          </cell>
          <cell r="H2151">
            <v>0</v>
          </cell>
          <cell r="I2151">
            <v>0</v>
          </cell>
          <cell r="J2151" t="str">
            <v>-</v>
          </cell>
          <cell r="K2151">
            <v>0</v>
          </cell>
          <cell r="L2151">
            <v>0</v>
          </cell>
          <cell r="M2151">
            <v>0</v>
          </cell>
        </row>
        <row r="2152">
          <cell r="A2152" t="str">
            <v>00</v>
          </cell>
          <cell r="B2152" t="str">
            <v>0</v>
          </cell>
          <cell r="C2152" t="str">
            <v>0</v>
          </cell>
          <cell r="D2152" t="str">
            <v>1</v>
          </cell>
          <cell r="F2152">
            <v>0</v>
          </cell>
          <cell r="G2152">
            <v>0</v>
          </cell>
          <cell r="H2152">
            <v>0</v>
          </cell>
          <cell r="I2152">
            <v>0</v>
          </cell>
          <cell r="J2152" t="str">
            <v>-</v>
          </cell>
          <cell r="K2152">
            <v>0</v>
          </cell>
          <cell r="L2152">
            <v>0</v>
          </cell>
          <cell r="M2152">
            <v>0</v>
          </cell>
        </row>
        <row r="2153">
          <cell r="A2153" t="str">
            <v>00</v>
          </cell>
          <cell r="B2153" t="str">
            <v>0</v>
          </cell>
          <cell r="C2153" t="str">
            <v>0</v>
          </cell>
          <cell r="D2153" t="str">
            <v>1</v>
          </cell>
          <cell r="F2153">
            <v>0</v>
          </cell>
          <cell r="G2153">
            <v>0</v>
          </cell>
          <cell r="H2153">
            <v>0</v>
          </cell>
          <cell r="I2153">
            <v>0</v>
          </cell>
          <cell r="J2153" t="str">
            <v>-</v>
          </cell>
          <cell r="K2153">
            <v>0</v>
          </cell>
          <cell r="L2153">
            <v>0</v>
          </cell>
          <cell r="M2153">
            <v>0</v>
          </cell>
        </row>
        <row r="2154">
          <cell r="A2154" t="str">
            <v>00</v>
          </cell>
          <cell r="B2154" t="str">
            <v>0</v>
          </cell>
          <cell r="C2154" t="str">
            <v>0</v>
          </cell>
          <cell r="D2154" t="str">
            <v>1</v>
          </cell>
          <cell r="F2154">
            <v>0</v>
          </cell>
          <cell r="G2154">
            <v>0</v>
          </cell>
          <cell r="H2154">
            <v>0</v>
          </cell>
          <cell r="I2154">
            <v>0</v>
          </cell>
          <cell r="J2154" t="str">
            <v>-</v>
          </cell>
          <cell r="K2154">
            <v>0</v>
          </cell>
          <cell r="L2154">
            <v>0</v>
          </cell>
          <cell r="M2154">
            <v>0</v>
          </cell>
        </row>
        <row r="2155">
          <cell r="A2155" t="str">
            <v>00</v>
          </cell>
          <cell r="B2155" t="str">
            <v>0</v>
          </cell>
          <cell r="C2155" t="str">
            <v>0</v>
          </cell>
          <cell r="D2155" t="str">
            <v>1</v>
          </cell>
          <cell r="F2155">
            <v>0</v>
          </cell>
          <cell r="G2155">
            <v>0</v>
          </cell>
          <cell r="H2155">
            <v>0</v>
          </cell>
          <cell r="I2155">
            <v>0</v>
          </cell>
          <cell r="J2155" t="str">
            <v>-</v>
          </cell>
          <cell r="K2155">
            <v>0</v>
          </cell>
          <cell r="L2155">
            <v>0</v>
          </cell>
          <cell r="M2155">
            <v>0</v>
          </cell>
        </row>
        <row r="2156">
          <cell r="A2156" t="str">
            <v>00</v>
          </cell>
          <cell r="B2156" t="str">
            <v>0</v>
          </cell>
          <cell r="C2156" t="str">
            <v>0</v>
          </cell>
          <cell r="D2156" t="str">
            <v>1</v>
          </cell>
          <cell r="F2156">
            <v>0</v>
          </cell>
          <cell r="G2156">
            <v>0</v>
          </cell>
          <cell r="H2156">
            <v>0</v>
          </cell>
          <cell r="I2156">
            <v>0</v>
          </cell>
          <cell r="J2156" t="str">
            <v>-</v>
          </cell>
          <cell r="K2156">
            <v>0</v>
          </cell>
          <cell r="L2156">
            <v>0</v>
          </cell>
          <cell r="M2156">
            <v>0</v>
          </cell>
        </row>
        <row r="2157">
          <cell r="A2157" t="str">
            <v>00</v>
          </cell>
          <cell r="B2157" t="str">
            <v>0</v>
          </cell>
          <cell r="C2157" t="str">
            <v>0</v>
          </cell>
          <cell r="D2157" t="str">
            <v>1</v>
          </cell>
          <cell r="F2157">
            <v>0</v>
          </cell>
          <cell r="G2157">
            <v>0</v>
          </cell>
          <cell r="H2157">
            <v>0</v>
          </cell>
          <cell r="I2157">
            <v>0</v>
          </cell>
          <cell r="J2157" t="str">
            <v>-</v>
          </cell>
          <cell r="K2157">
            <v>0</v>
          </cell>
          <cell r="L2157">
            <v>0</v>
          </cell>
          <cell r="M2157">
            <v>0</v>
          </cell>
        </row>
        <row r="2158">
          <cell r="A2158" t="str">
            <v>00</v>
          </cell>
          <cell r="B2158" t="str">
            <v>0</v>
          </cell>
          <cell r="C2158" t="str">
            <v>0</v>
          </cell>
          <cell r="D2158" t="str">
            <v>1</v>
          </cell>
          <cell r="F2158">
            <v>0</v>
          </cell>
          <cell r="G2158">
            <v>0</v>
          </cell>
          <cell r="H2158">
            <v>0</v>
          </cell>
          <cell r="I2158">
            <v>0</v>
          </cell>
          <cell r="J2158" t="str">
            <v>-</v>
          </cell>
          <cell r="K2158">
            <v>0</v>
          </cell>
          <cell r="L2158">
            <v>0</v>
          </cell>
          <cell r="M2158">
            <v>0</v>
          </cell>
        </row>
        <row r="2159">
          <cell r="A2159" t="str">
            <v>00</v>
          </cell>
          <cell r="B2159" t="str">
            <v>0</v>
          </cell>
          <cell r="C2159" t="str">
            <v>0</v>
          </cell>
          <cell r="D2159" t="str">
            <v>1</v>
          </cell>
          <cell r="F2159">
            <v>0</v>
          </cell>
          <cell r="G2159">
            <v>0</v>
          </cell>
          <cell r="H2159">
            <v>0</v>
          </cell>
          <cell r="I2159">
            <v>0</v>
          </cell>
          <cell r="J2159" t="str">
            <v>-</v>
          </cell>
          <cell r="K2159">
            <v>0</v>
          </cell>
          <cell r="L2159">
            <v>0</v>
          </cell>
          <cell r="M2159">
            <v>0</v>
          </cell>
        </row>
        <row r="2160">
          <cell r="A2160" t="str">
            <v>00</v>
          </cell>
          <cell r="B2160" t="str">
            <v>0</v>
          </cell>
          <cell r="C2160" t="str">
            <v>0</v>
          </cell>
          <cell r="D2160" t="str">
            <v>1</v>
          </cell>
          <cell r="F2160">
            <v>0</v>
          </cell>
          <cell r="G2160">
            <v>0</v>
          </cell>
          <cell r="H2160">
            <v>0</v>
          </cell>
          <cell r="I2160">
            <v>0</v>
          </cell>
          <cell r="J2160" t="str">
            <v>-</v>
          </cell>
          <cell r="K2160">
            <v>0</v>
          </cell>
          <cell r="L2160">
            <v>0</v>
          </cell>
          <cell r="M2160">
            <v>0</v>
          </cell>
        </row>
        <row r="2161">
          <cell r="A2161" t="str">
            <v>00</v>
          </cell>
          <cell r="B2161" t="str">
            <v>0</v>
          </cell>
          <cell r="C2161" t="str">
            <v>0</v>
          </cell>
          <cell r="D2161" t="str">
            <v>1</v>
          </cell>
          <cell r="F2161">
            <v>0</v>
          </cell>
          <cell r="G2161">
            <v>0</v>
          </cell>
          <cell r="H2161">
            <v>0</v>
          </cell>
          <cell r="I2161">
            <v>0</v>
          </cell>
          <cell r="J2161" t="str">
            <v>-</v>
          </cell>
          <cell r="K2161">
            <v>0</v>
          </cell>
          <cell r="L2161">
            <v>0</v>
          </cell>
          <cell r="M2161">
            <v>0</v>
          </cell>
        </row>
        <row r="2162">
          <cell r="A2162" t="str">
            <v>00</v>
          </cell>
          <cell r="B2162" t="str">
            <v>0</v>
          </cell>
          <cell r="C2162" t="str">
            <v>0</v>
          </cell>
          <cell r="D2162" t="str">
            <v>1</v>
          </cell>
          <cell r="F2162">
            <v>0</v>
          </cell>
          <cell r="G2162">
            <v>0</v>
          </cell>
          <cell r="H2162">
            <v>0</v>
          </cell>
          <cell r="I2162">
            <v>0</v>
          </cell>
          <cell r="J2162" t="str">
            <v>-</v>
          </cell>
          <cell r="K2162">
            <v>0</v>
          </cell>
          <cell r="L2162">
            <v>0</v>
          </cell>
          <cell r="M2162">
            <v>0</v>
          </cell>
        </row>
        <row r="2163">
          <cell r="A2163" t="str">
            <v>00</v>
          </cell>
          <cell r="B2163" t="str">
            <v>0</v>
          </cell>
          <cell r="C2163" t="str">
            <v>0</v>
          </cell>
          <cell r="D2163" t="str">
            <v>1</v>
          </cell>
          <cell r="F2163">
            <v>0</v>
          </cell>
          <cell r="G2163">
            <v>0</v>
          </cell>
          <cell r="H2163">
            <v>0</v>
          </cell>
          <cell r="I2163">
            <v>0</v>
          </cell>
          <cell r="J2163" t="str">
            <v>-</v>
          </cell>
          <cell r="K2163">
            <v>0</v>
          </cell>
          <cell r="L2163">
            <v>0</v>
          </cell>
          <cell r="M2163">
            <v>0</v>
          </cell>
        </row>
        <row r="2164">
          <cell r="A2164" t="str">
            <v>00</v>
          </cell>
          <cell r="B2164" t="str">
            <v>0</v>
          </cell>
          <cell r="C2164" t="str">
            <v>0</v>
          </cell>
          <cell r="D2164" t="str">
            <v>1</v>
          </cell>
          <cell r="F2164">
            <v>0</v>
          </cell>
          <cell r="G2164">
            <v>0</v>
          </cell>
          <cell r="H2164">
            <v>0</v>
          </cell>
          <cell r="I2164">
            <v>0</v>
          </cell>
          <cell r="J2164" t="str">
            <v>-</v>
          </cell>
          <cell r="K2164">
            <v>0</v>
          </cell>
          <cell r="L2164">
            <v>0</v>
          </cell>
          <cell r="M2164">
            <v>0</v>
          </cell>
        </row>
        <row r="2165">
          <cell r="A2165" t="str">
            <v>00</v>
          </cell>
          <cell r="B2165" t="str">
            <v>0</v>
          </cell>
          <cell r="C2165" t="str">
            <v>0</v>
          </cell>
          <cell r="D2165" t="str">
            <v>1</v>
          </cell>
          <cell r="F2165">
            <v>0</v>
          </cell>
          <cell r="G2165">
            <v>0</v>
          </cell>
          <cell r="H2165">
            <v>0</v>
          </cell>
          <cell r="I2165">
            <v>0</v>
          </cell>
          <cell r="J2165" t="str">
            <v>-</v>
          </cell>
          <cell r="K2165">
            <v>0</v>
          </cell>
          <cell r="L2165">
            <v>0</v>
          </cell>
          <cell r="M2165">
            <v>0</v>
          </cell>
        </row>
        <row r="2166">
          <cell r="A2166" t="str">
            <v>00</v>
          </cell>
          <cell r="B2166" t="str">
            <v>0</v>
          </cell>
          <cell r="C2166" t="str">
            <v>0</v>
          </cell>
          <cell r="D2166" t="str">
            <v>1</v>
          </cell>
          <cell r="F2166">
            <v>0</v>
          </cell>
          <cell r="G2166">
            <v>0</v>
          </cell>
          <cell r="H2166">
            <v>0</v>
          </cell>
          <cell r="I2166">
            <v>0</v>
          </cell>
          <cell r="J2166" t="str">
            <v>-</v>
          </cell>
          <cell r="K2166">
            <v>0</v>
          </cell>
          <cell r="L2166">
            <v>0</v>
          </cell>
          <cell r="M2166">
            <v>0</v>
          </cell>
        </row>
        <row r="2167">
          <cell r="A2167" t="str">
            <v>00</v>
          </cell>
          <cell r="B2167" t="str">
            <v>0</v>
          </cell>
          <cell r="C2167" t="str">
            <v>0</v>
          </cell>
          <cell r="D2167" t="str">
            <v>1</v>
          </cell>
          <cell r="F2167">
            <v>0</v>
          </cell>
          <cell r="G2167">
            <v>0</v>
          </cell>
          <cell r="H2167">
            <v>0</v>
          </cell>
          <cell r="I2167">
            <v>0</v>
          </cell>
          <cell r="J2167" t="str">
            <v>-</v>
          </cell>
          <cell r="K2167">
            <v>0</v>
          </cell>
          <cell r="L2167">
            <v>0</v>
          </cell>
          <cell r="M2167">
            <v>0</v>
          </cell>
        </row>
        <row r="2168">
          <cell r="A2168" t="str">
            <v>00</v>
          </cell>
          <cell r="B2168" t="str">
            <v>0</v>
          </cell>
          <cell r="C2168" t="str">
            <v>0</v>
          </cell>
          <cell r="D2168" t="str">
            <v>1</v>
          </cell>
          <cell r="F2168">
            <v>0</v>
          </cell>
          <cell r="G2168">
            <v>0</v>
          </cell>
          <cell r="H2168">
            <v>0</v>
          </cell>
          <cell r="I2168">
            <v>0</v>
          </cell>
          <cell r="J2168" t="str">
            <v>-</v>
          </cell>
          <cell r="K2168">
            <v>0</v>
          </cell>
          <cell r="L2168">
            <v>0</v>
          </cell>
          <cell r="M2168">
            <v>0</v>
          </cell>
        </row>
        <row r="2169">
          <cell r="A2169" t="str">
            <v>00</v>
          </cell>
          <cell r="B2169" t="str">
            <v>0</v>
          </cell>
          <cell r="C2169" t="str">
            <v>0</v>
          </cell>
          <cell r="D2169" t="str">
            <v>1</v>
          </cell>
          <cell r="F2169">
            <v>0</v>
          </cell>
          <cell r="G2169">
            <v>0</v>
          </cell>
          <cell r="H2169">
            <v>0</v>
          </cell>
          <cell r="I2169">
            <v>0</v>
          </cell>
          <cell r="J2169" t="str">
            <v>-</v>
          </cell>
          <cell r="K2169">
            <v>0</v>
          </cell>
          <cell r="L2169">
            <v>0</v>
          </cell>
          <cell r="M2169">
            <v>0</v>
          </cell>
        </row>
        <row r="2170">
          <cell r="A2170" t="str">
            <v>00</v>
          </cell>
          <cell r="B2170" t="str">
            <v>0</v>
          </cell>
          <cell r="C2170" t="str">
            <v>0</v>
          </cell>
          <cell r="D2170" t="str">
            <v>1</v>
          </cell>
          <cell r="F2170">
            <v>0</v>
          </cell>
          <cell r="G2170">
            <v>0</v>
          </cell>
          <cell r="H2170">
            <v>0</v>
          </cell>
          <cell r="I2170">
            <v>0</v>
          </cell>
          <cell r="J2170" t="str">
            <v>-</v>
          </cell>
          <cell r="K2170">
            <v>0</v>
          </cell>
          <cell r="L2170">
            <v>0</v>
          </cell>
          <cell r="M2170">
            <v>0</v>
          </cell>
        </row>
        <row r="2171">
          <cell r="A2171" t="str">
            <v>00</v>
          </cell>
          <cell r="B2171" t="str">
            <v>0</v>
          </cell>
          <cell r="C2171" t="str">
            <v>0</v>
          </cell>
          <cell r="D2171" t="str">
            <v>1</v>
          </cell>
          <cell r="F2171">
            <v>0</v>
          </cell>
          <cell r="G2171">
            <v>0</v>
          </cell>
          <cell r="H2171">
            <v>0</v>
          </cell>
          <cell r="I2171">
            <v>0</v>
          </cell>
          <cell r="J2171" t="str">
            <v>-</v>
          </cell>
          <cell r="K2171">
            <v>0</v>
          </cell>
          <cell r="L2171">
            <v>0</v>
          </cell>
          <cell r="M2171">
            <v>0</v>
          </cell>
        </row>
        <row r="2172">
          <cell r="A2172" t="str">
            <v>00</v>
          </cell>
          <cell r="B2172" t="str">
            <v>0</v>
          </cell>
          <cell r="C2172" t="str">
            <v>0</v>
          </cell>
          <cell r="D2172" t="str">
            <v>1</v>
          </cell>
          <cell r="F2172">
            <v>0</v>
          </cell>
          <cell r="G2172">
            <v>0</v>
          </cell>
          <cell r="H2172">
            <v>0</v>
          </cell>
          <cell r="I2172">
            <v>0</v>
          </cell>
          <cell r="J2172" t="str">
            <v>-</v>
          </cell>
          <cell r="K2172">
            <v>0</v>
          </cell>
          <cell r="L2172">
            <v>0</v>
          </cell>
          <cell r="M2172">
            <v>0</v>
          </cell>
        </row>
        <row r="2173">
          <cell r="A2173" t="str">
            <v>00</v>
          </cell>
          <cell r="B2173" t="str">
            <v>0</v>
          </cell>
          <cell r="C2173" t="str">
            <v>0</v>
          </cell>
          <cell r="D2173" t="str">
            <v>1</v>
          </cell>
          <cell r="F2173">
            <v>0</v>
          </cell>
          <cell r="G2173">
            <v>0</v>
          </cell>
          <cell r="H2173">
            <v>0</v>
          </cell>
          <cell r="I2173">
            <v>0</v>
          </cell>
          <cell r="J2173" t="str">
            <v>-</v>
          </cell>
          <cell r="K2173">
            <v>0</v>
          </cell>
          <cell r="L2173">
            <v>0</v>
          </cell>
          <cell r="M2173">
            <v>0</v>
          </cell>
        </row>
        <row r="2174">
          <cell r="A2174" t="str">
            <v>00</v>
          </cell>
          <cell r="B2174" t="str">
            <v>0</v>
          </cell>
          <cell r="C2174" t="str">
            <v>0</v>
          </cell>
          <cell r="D2174" t="str">
            <v>1</v>
          </cell>
          <cell r="F2174">
            <v>0</v>
          </cell>
          <cell r="G2174">
            <v>0</v>
          </cell>
          <cell r="H2174">
            <v>0</v>
          </cell>
          <cell r="I2174">
            <v>0</v>
          </cell>
          <cell r="J2174" t="str">
            <v>-</v>
          </cell>
          <cell r="K2174">
            <v>0</v>
          </cell>
          <cell r="L2174">
            <v>0</v>
          </cell>
          <cell r="M2174">
            <v>0</v>
          </cell>
        </row>
        <row r="2175">
          <cell r="A2175" t="str">
            <v>00</v>
          </cell>
          <cell r="B2175" t="str">
            <v>0</v>
          </cell>
          <cell r="C2175" t="str">
            <v>0</v>
          </cell>
          <cell r="D2175" t="str">
            <v>1</v>
          </cell>
          <cell r="F2175">
            <v>0</v>
          </cell>
          <cell r="G2175">
            <v>0</v>
          </cell>
          <cell r="H2175">
            <v>0</v>
          </cell>
          <cell r="I2175">
            <v>0</v>
          </cell>
          <cell r="J2175" t="str">
            <v>-</v>
          </cell>
          <cell r="K2175">
            <v>0</v>
          </cell>
          <cell r="L2175">
            <v>0</v>
          </cell>
          <cell r="M2175">
            <v>0</v>
          </cell>
        </row>
        <row r="2176">
          <cell r="A2176" t="str">
            <v>00</v>
          </cell>
          <cell r="B2176" t="str">
            <v>0</v>
          </cell>
          <cell r="C2176" t="str">
            <v>0</v>
          </cell>
          <cell r="D2176" t="str">
            <v>1</v>
          </cell>
          <cell r="F2176">
            <v>0</v>
          </cell>
          <cell r="G2176">
            <v>0</v>
          </cell>
          <cell r="H2176">
            <v>0</v>
          </cell>
          <cell r="I2176">
            <v>0</v>
          </cell>
          <cell r="J2176" t="str">
            <v>-</v>
          </cell>
          <cell r="K2176">
            <v>0</v>
          </cell>
          <cell r="L2176">
            <v>0</v>
          </cell>
          <cell r="M2176">
            <v>0</v>
          </cell>
        </row>
        <row r="2177">
          <cell r="A2177" t="str">
            <v>00</v>
          </cell>
          <cell r="B2177" t="str">
            <v>0</v>
          </cell>
          <cell r="C2177" t="str">
            <v>0</v>
          </cell>
          <cell r="D2177" t="str">
            <v>1</v>
          </cell>
          <cell r="F2177">
            <v>0</v>
          </cell>
          <cell r="G2177">
            <v>0</v>
          </cell>
          <cell r="H2177">
            <v>0</v>
          </cell>
          <cell r="I2177">
            <v>0</v>
          </cell>
          <cell r="J2177" t="str">
            <v>-</v>
          </cell>
          <cell r="K2177">
            <v>0</v>
          </cell>
          <cell r="L2177">
            <v>0</v>
          </cell>
          <cell r="M2177">
            <v>0</v>
          </cell>
        </row>
        <row r="2178">
          <cell r="A2178" t="str">
            <v>00</v>
          </cell>
          <cell r="B2178" t="str">
            <v>0</v>
          </cell>
          <cell r="C2178" t="str">
            <v>0</v>
          </cell>
          <cell r="D2178" t="str">
            <v>1</v>
          </cell>
          <cell r="F2178">
            <v>0</v>
          </cell>
          <cell r="G2178">
            <v>0</v>
          </cell>
          <cell r="H2178">
            <v>0</v>
          </cell>
          <cell r="I2178">
            <v>0</v>
          </cell>
          <cell r="J2178" t="str">
            <v>-</v>
          </cell>
          <cell r="K2178">
            <v>0</v>
          </cell>
          <cell r="L2178">
            <v>0</v>
          </cell>
          <cell r="M2178">
            <v>0</v>
          </cell>
        </row>
        <row r="2179">
          <cell r="A2179" t="str">
            <v>00</v>
          </cell>
          <cell r="B2179" t="str">
            <v>0</v>
          </cell>
          <cell r="C2179" t="str">
            <v>0</v>
          </cell>
          <cell r="D2179" t="str">
            <v>1</v>
          </cell>
          <cell r="F2179">
            <v>0</v>
          </cell>
          <cell r="G2179">
            <v>0</v>
          </cell>
          <cell r="H2179">
            <v>0</v>
          </cell>
          <cell r="I2179">
            <v>0</v>
          </cell>
          <cell r="J2179" t="str">
            <v>-</v>
          </cell>
          <cell r="K2179">
            <v>0</v>
          </cell>
          <cell r="L2179">
            <v>0</v>
          </cell>
          <cell r="M2179">
            <v>0</v>
          </cell>
        </row>
        <row r="2180">
          <cell r="A2180" t="str">
            <v>00</v>
          </cell>
          <cell r="B2180" t="str">
            <v>0</v>
          </cell>
          <cell r="C2180" t="str">
            <v>0</v>
          </cell>
          <cell r="D2180" t="str">
            <v>1</v>
          </cell>
          <cell r="F2180">
            <v>0</v>
          </cell>
          <cell r="G2180">
            <v>0</v>
          </cell>
          <cell r="H2180">
            <v>0</v>
          </cell>
          <cell r="I2180">
            <v>0</v>
          </cell>
          <cell r="J2180" t="str">
            <v>-</v>
          </cell>
          <cell r="K2180">
            <v>0</v>
          </cell>
          <cell r="L2180">
            <v>0</v>
          </cell>
          <cell r="M2180">
            <v>0</v>
          </cell>
        </row>
        <row r="2181">
          <cell r="A2181" t="str">
            <v>00</v>
          </cell>
          <cell r="B2181" t="str">
            <v>0</v>
          </cell>
          <cell r="C2181" t="str">
            <v>0</v>
          </cell>
          <cell r="D2181" t="str">
            <v>1</v>
          </cell>
          <cell r="F2181">
            <v>0</v>
          </cell>
          <cell r="G2181">
            <v>0</v>
          </cell>
          <cell r="H2181">
            <v>0</v>
          </cell>
          <cell r="I2181">
            <v>0</v>
          </cell>
          <cell r="J2181" t="str">
            <v>-</v>
          </cell>
          <cell r="K2181">
            <v>0</v>
          </cell>
          <cell r="L2181">
            <v>0</v>
          </cell>
          <cell r="M2181">
            <v>0</v>
          </cell>
        </row>
        <row r="2182">
          <cell r="A2182" t="str">
            <v>00</v>
          </cell>
          <cell r="B2182" t="str">
            <v>0</v>
          </cell>
          <cell r="C2182" t="str">
            <v>0</v>
          </cell>
          <cell r="D2182" t="str">
            <v>1</v>
          </cell>
          <cell r="F2182">
            <v>0</v>
          </cell>
          <cell r="G2182">
            <v>0</v>
          </cell>
          <cell r="H2182">
            <v>0</v>
          </cell>
          <cell r="I2182">
            <v>0</v>
          </cell>
          <cell r="J2182" t="str">
            <v>-</v>
          </cell>
          <cell r="K2182">
            <v>0</v>
          </cell>
          <cell r="L2182">
            <v>0</v>
          </cell>
          <cell r="M2182">
            <v>0</v>
          </cell>
        </row>
        <row r="2183">
          <cell r="A2183" t="str">
            <v>00</v>
          </cell>
          <cell r="B2183" t="str">
            <v>0</v>
          </cell>
          <cell r="C2183" t="str">
            <v>0</v>
          </cell>
          <cell r="D2183" t="str">
            <v>1</v>
          </cell>
          <cell r="F2183">
            <v>0</v>
          </cell>
          <cell r="G2183">
            <v>0</v>
          </cell>
          <cell r="H2183">
            <v>0</v>
          </cell>
          <cell r="I2183">
            <v>0</v>
          </cell>
          <cell r="J2183" t="str">
            <v>-</v>
          </cell>
          <cell r="K2183">
            <v>0</v>
          </cell>
          <cell r="L2183">
            <v>0</v>
          </cell>
          <cell r="M2183">
            <v>0</v>
          </cell>
        </row>
        <row r="2184">
          <cell r="A2184" t="str">
            <v>00</v>
          </cell>
          <cell r="B2184" t="str">
            <v>0</v>
          </cell>
          <cell r="C2184" t="str">
            <v>0</v>
          </cell>
          <cell r="D2184" t="str">
            <v>1</v>
          </cell>
          <cell r="F2184">
            <v>0</v>
          </cell>
          <cell r="G2184">
            <v>0</v>
          </cell>
          <cell r="H2184">
            <v>0</v>
          </cell>
          <cell r="I2184">
            <v>0</v>
          </cell>
          <cell r="J2184" t="str">
            <v>-</v>
          </cell>
          <cell r="K2184">
            <v>0</v>
          </cell>
          <cell r="L2184">
            <v>0</v>
          </cell>
          <cell r="M2184">
            <v>0</v>
          </cell>
        </row>
        <row r="2185">
          <cell r="A2185" t="str">
            <v>00</v>
          </cell>
          <cell r="B2185" t="str">
            <v>0</v>
          </cell>
          <cell r="C2185" t="str">
            <v>0</v>
          </cell>
          <cell r="D2185" t="str">
            <v>1</v>
          </cell>
          <cell r="F2185">
            <v>0</v>
          </cell>
          <cell r="G2185">
            <v>0</v>
          </cell>
          <cell r="H2185">
            <v>0</v>
          </cell>
          <cell r="I2185">
            <v>0</v>
          </cell>
          <cell r="J2185" t="str">
            <v>-</v>
          </cell>
          <cell r="K2185">
            <v>0</v>
          </cell>
          <cell r="L2185">
            <v>0</v>
          </cell>
          <cell r="M2185">
            <v>0</v>
          </cell>
        </row>
        <row r="2186">
          <cell r="A2186" t="str">
            <v>00</v>
          </cell>
          <cell r="B2186" t="str">
            <v>0</v>
          </cell>
          <cell r="C2186" t="str">
            <v>0</v>
          </cell>
          <cell r="D2186" t="str">
            <v>1</v>
          </cell>
          <cell r="F2186">
            <v>0</v>
          </cell>
          <cell r="G2186">
            <v>0</v>
          </cell>
          <cell r="H2186">
            <v>0</v>
          </cell>
          <cell r="I2186">
            <v>0</v>
          </cell>
          <cell r="J2186" t="str">
            <v>-</v>
          </cell>
          <cell r="K2186">
            <v>0</v>
          </cell>
          <cell r="L2186">
            <v>0</v>
          </cell>
          <cell r="M2186">
            <v>0</v>
          </cell>
        </row>
        <row r="2187">
          <cell r="A2187" t="str">
            <v>00</v>
          </cell>
          <cell r="B2187" t="str">
            <v>0</v>
          </cell>
          <cell r="C2187" t="str">
            <v>0</v>
          </cell>
          <cell r="D2187" t="str">
            <v>1</v>
          </cell>
          <cell r="F2187">
            <v>0</v>
          </cell>
          <cell r="G2187">
            <v>0</v>
          </cell>
          <cell r="H2187">
            <v>0</v>
          </cell>
          <cell r="I2187">
            <v>0</v>
          </cell>
          <cell r="J2187" t="str">
            <v>-</v>
          </cell>
          <cell r="K2187">
            <v>0</v>
          </cell>
          <cell r="L2187">
            <v>0</v>
          </cell>
          <cell r="M2187">
            <v>0</v>
          </cell>
        </row>
        <row r="2188">
          <cell r="A2188" t="str">
            <v>00</v>
          </cell>
          <cell r="B2188" t="str">
            <v>0</v>
          </cell>
          <cell r="C2188" t="str">
            <v>0</v>
          </cell>
          <cell r="D2188" t="str">
            <v>1</v>
          </cell>
          <cell r="F2188">
            <v>0</v>
          </cell>
          <cell r="G2188">
            <v>0</v>
          </cell>
          <cell r="H2188">
            <v>0</v>
          </cell>
          <cell r="I2188">
            <v>0</v>
          </cell>
          <cell r="J2188" t="str">
            <v>-</v>
          </cell>
          <cell r="K2188">
            <v>0</v>
          </cell>
          <cell r="L2188">
            <v>0</v>
          </cell>
          <cell r="M2188">
            <v>0</v>
          </cell>
        </row>
        <row r="2189">
          <cell r="A2189" t="str">
            <v>00</v>
          </cell>
          <cell r="B2189" t="str">
            <v>0</v>
          </cell>
          <cell r="C2189" t="str">
            <v>0</v>
          </cell>
          <cell r="D2189" t="str">
            <v>1</v>
          </cell>
          <cell r="F2189">
            <v>0</v>
          </cell>
          <cell r="G2189">
            <v>0</v>
          </cell>
          <cell r="H2189">
            <v>0</v>
          </cell>
          <cell r="I2189">
            <v>0</v>
          </cell>
          <cell r="J2189" t="str">
            <v>-</v>
          </cell>
          <cell r="K2189">
            <v>0</v>
          </cell>
          <cell r="L2189">
            <v>0</v>
          </cell>
          <cell r="M2189">
            <v>0</v>
          </cell>
        </row>
        <row r="2190">
          <cell r="A2190" t="str">
            <v>00</v>
          </cell>
          <cell r="B2190" t="str">
            <v>0</v>
          </cell>
          <cell r="C2190" t="str">
            <v>0</v>
          </cell>
          <cell r="D2190" t="str">
            <v>1</v>
          </cell>
          <cell r="F2190">
            <v>0</v>
          </cell>
          <cell r="G2190">
            <v>0</v>
          </cell>
          <cell r="H2190">
            <v>0</v>
          </cell>
          <cell r="I2190">
            <v>0</v>
          </cell>
          <cell r="J2190" t="str">
            <v>-</v>
          </cell>
          <cell r="K2190">
            <v>0</v>
          </cell>
          <cell r="L2190">
            <v>0</v>
          </cell>
          <cell r="M2190">
            <v>0</v>
          </cell>
        </row>
        <row r="2191">
          <cell r="A2191" t="str">
            <v>00</v>
          </cell>
          <cell r="B2191" t="str">
            <v>0</v>
          </cell>
          <cell r="C2191" t="str">
            <v>0</v>
          </cell>
          <cell r="D2191" t="str">
            <v>1</v>
          </cell>
          <cell r="F2191">
            <v>0</v>
          </cell>
          <cell r="G2191">
            <v>0</v>
          </cell>
          <cell r="H2191">
            <v>0</v>
          </cell>
          <cell r="I2191">
            <v>0</v>
          </cell>
          <cell r="J2191" t="str">
            <v>-</v>
          </cell>
          <cell r="K2191">
            <v>0</v>
          </cell>
          <cell r="L2191">
            <v>0</v>
          </cell>
          <cell r="M2191">
            <v>0</v>
          </cell>
        </row>
        <row r="2192">
          <cell r="A2192" t="str">
            <v>00</v>
          </cell>
          <cell r="B2192" t="str">
            <v>0</v>
          </cell>
          <cell r="C2192" t="str">
            <v>0</v>
          </cell>
          <cell r="D2192" t="str">
            <v>1</v>
          </cell>
          <cell r="F2192">
            <v>0</v>
          </cell>
          <cell r="G2192">
            <v>0</v>
          </cell>
          <cell r="H2192">
            <v>0</v>
          </cell>
          <cell r="I2192">
            <v>0</v>
          </cell>
          <cell r="J2192" t="str">
            <v>-</v>
          </cell>
          <cell r="K2192">
            <v>0</v>
          </cell>
          <cell r="L2192">
            <v>0</v>
          </cell>
          <cell r="M2192">
            <v>0</v>
          </cell>
        </row>
        <row r="2193">
          <cell r="A2193" t="str">
            <v>00</v>
          </cell>
          <cell r="B2193" t="str">
            <v>0</v>
          </cell>
          <cell r="C2193" t="str">
            <v>0</v>
          </cell>
          <cell r="D2193" t="str">
            <v>1</v>
          </cell>
          <cell r="F2193">
            <v>0</v>
          </cell>
          <cell r="G2193">
            <v>0</v>
          </cell>
          <cell r="H2193">
            <v>0</v>
          </cell>
          <cell r="I2193">
            <v>0</v>
          </cell>
          <cell r="J2193" t="str">
            <v>-</v>
          </cell>
          <cell r="K2193">
            <v>0</v>
          </cell>
          <cell r="L2193">
            <v>0</v>
          </cell>
          <cell r="M2193">
            <v>0</v>
          </cell>
        </row>
        <row r="2194">
          <cell r="A2194" t="str">
            <v>00</v>
          </cell>
          <cell r="B2194" t="str">
            <v>0</v>
          </cell>
          <cell r="C2194" t="str">
            <v>0</v>
          </cell>
          <cell r="D2194" t="str">
            <v>1</v>
          </cell>
          <cell r="F2194">
            <v>0</v>
          </cell>
          <cell r="G2194">
            <v>0</v>
          </cell>
          <cell r="H2194">
            <v>0</v>
          </cell>
          <cell r="I2194">
            <v>0</v>
          </cell>
          <cell r="J2194" t="str">
            <v>-</v>
          </cell>
          <cell r="K2194">
            <v>0</v>
          </cell>
          <cell r="L2194">
            <v>0</v>
          </cell>
          <cell r="M2194">
            <v>0</v>
          </cell>
        </row>
        <row r="2195">
          <cell r="A2195" t="str">
            <v>00</v>
          </cell>
          <cell r="B2195" t="str">
            <v>0</v>
          </cell>
          <cell r="C2195" t="str">
            <v>0</v>
          </cell>
          <cell r="D2195" t="str">
            <v>1</v>
          </cell>
          <cell r="F2195">
            <v>0</v>
          </cell>
          <cell r="G2195">
            <v>0</v>
          </cell>
          <cell r="H2195">
            <v>0</v>
          </cell>
          <cell r="I2195">
            <v>0</v>
          </cell>
          <cell r="J2195" t="str">
            <v>-</v>
          </cell>
          <cell r="K2195">
            <v>0</v>
          </cell>
          <cell r="L2195">
            <v>0</v>
          </cell>
          <cell r="M2195">
            <v>0</v>
          </cell>
        </row>
        <row r="2196">
          <cell r="A2196" t="str">
            <v>00</v>
          </cell>
          <cell r="B2196" t="str">
            <v>0</v>
          </cell>
          <cell r="C2196" t="str">
            <v>0</v>
          </cell>
          <cell r="D2196" t="str">
            <v>1</v>
          </cell>
          <cell r="F2196">
            <v>0</v>
          </cell>
          <cell r="G2196">
            <v>0</v>
          </cell>
          <cell r="H2196">
            <v>0</v>
          </cell>
          <cell r="I2196">
            <v>0</v>
          </cell>
          <cell r="J2196" t="str">
            <v>-</v>
          </cell>
          <cell r="K2196">
            <v>0</v>
          </cell>
          <cell r="L2196">
            <v>0</v>
          </cell>
          <cell r="M2196">
            <v>0</v>
          </cell>
        </row>
        <row r="2197">
          <cell r="A2197" t="str">
            <v>00</v>
          </cell>
          <cell r="B2197" t="str">
            <v>0</v>
          </cell>
          <cell r="C2197" t="str">
            <v>0</v>
          </cell>
          <cell r="D2197" t="str">
            <v>1</v>
          </cell>
          <cell r="F2197">
            <v>0</v>
          </cell>
          <cell r="G2197">
            <v>0</v>
          </cell>
          <cell r="H2197">
            <v>0</v>
          </cell>
          <cell r="I2197">
            <v>0</v>
          </cell>
          <cell r="J2197" t="str">
            <v>-</v>
          </cell>
          <cell r="K2197">
            <v>0</v>
          </cell>
          <cell r="L2197">
            <v>0</v>
          </cell>
          <cell r="M2197">
            <v>0</v>
          </cell>
        </row>
        <row r="2198">
          <cell r="A2198" t="str">
            <v>00</v>
          </cell>
          <cell r="B2198" t="str">
            <v>0</v>
          </cell>
          <cell r="C2198" t="str">
            <v>0</v>
          </cell>
          <cell r="D2198" t="str">
            <v>1</v>
          </cell>
          <cell r="F2198">
            <v>0</v>
          </cell>
          <cell r="G2198">
            <v>0</v>
          </cell>
          <cell r="H2198">
            <v>0</v>
          </cell>
          <cell r="I2198">
            <v>0</v>
          </cell>
          <cell r="J2198" t="str">
            <v>-</v>
          </cell>
          <cell r="K2198">
            <v>0</v>
          </cell>
          <cell r="L2198">
            <v>0</v>
          </cell>
          <cell r="M2198">
            <v>0</v>
          </cell>
        </row>
        <row r="2199">
          <cell r="A2199" t="str">
            <v>00</v>
          </cell>
          <cell r="B2199" t="str">
            <v>0</v>
          </cell>
          <cell r="C2199" t="str">
            <v>0</v>
          </cell>
          <cell r="D2199" t="str">
            <v>1</v>
          </cell>
          <cell r="F2199">
            <v>0</v>
          </cell>
          <cell r="G2199">
            <v>0</v>
          </cell>
          <cell r="H2199">
            <v>0</v>
          </cell>
          <cell r="I2199">
            <v>0</v>
          </cell>
          <cell r="J2199" t="str">
            <v>-</v>
          </cell>
          <cell r="K2199">
            <v>0</v>
          </cell>
          <cell r="L2199">
            <v>0</v>
          </cell>
          <cell r="M2199">
            <v>0</v>
          </cell>
        </row>
        <row r="2200">
          <cell r="A2200" t="str">
            <v>00</v>
          </cell>
          <cell r="B2200" t="str">
            <v>0</v>
          </cell>
          <cell r="C2200" t="str">
            <v>0</v>
          </cell>
          <cell r="D2200" t="str">
            <v>1</v>
          </cell>
          <cell r="F2200">
            <v>0</v>
          </cell>
          <cell r="G2200">
            <v>0</v>
          </cell>
          <cell r="H2200">
            <v>0</v>
          </cell>
          <cell r="I2200">
            <v>0</v>
          </cell>
          <cell r="J2200" t="str">
            <v>-</v>
          </cell>
          <cell r="K2200">
            <v>0</v>
          </cell>
          <cell r="L2200">
            <v>0</v>
          </cell>
          <cell r="M2200">
            <v>0</v>
          </cell>
        </row>
        <row r="2201">
          <cell r="A2201" t="str">
            <v>00</v>
          </cell>
          <cell r="B2201" t="str">
            <v>0</v>
          </cell>
          <cell r="C2201" t="str">
            <v>0</v>
          </cell>
          <cell r="D2201" t="str">
            <v>1</v>
          </cell>
          <cell r="F2201">
            <v>0</v>
          </cell>
          <cell r="G2201">
            <v>0</v>
          </cell>
          <cell r="H2201">
            <v>0</v>
          </cell>
          <cell r="I2201">
            <v>0</v>
          </cell>
          <cell r="J2201" t="str">
            <v>-</v>
          </cell>
          <cell r="K2201">
            <v>0</v>
          </cell>
          <cell r="L2201">
            <v>0</v>
          </cell>
          <cell r="M2201">
            <v>0</v>
          </cell>
        </row>
        <row r="2202">
          <cell r="A2202" t="str">
            <v>00</v>
          </cell>
          <cell r="B2202" t="str">
            <v>0</v>
          </cell>
          <cell r="C2202" t="str">
            <v>0</v>
          </cell>
          <cell r="D2202" t="str">
            <v>1</v>
          </cell>
          <cell r="F2202">
            <v>0</v>
          </cell>
          <cell r="G2202">
            <v>0</v>
          </cell>
          <cell r="H2202">
            <v>0</v>
          </cell>
          <cell r="I2202">
            <v>0</v>
          </cell>
          <cell r="J2202" t="str">
            <v>-</v>
          </cell>
          <cell r="K2202">
            <v>0</v>
          </cell>
          <cell r="L2202">
            <v>0</v>
          </cell>
          <cell r="M2202">
            <v>0</v>
          </cell>
        </row>
        <row r="2203">
          <cell r="A2203" t="str">
            <v>00</v>
          </cell>
          <cell r="B2203" t="str">
            <v>0</v>
          </cell>
          <cell r="C2203" t="str">
            <v>0</v>
          </cell>
          <cell r="D2203" t="str">
            <v>1</v>
          </cell>
          <cell r="F2203">
            <v>0</v>
          </cell>
          <cell r="G2203">
            <v>0</v>
          </cell>
          <cell r="H2203">
            <v>0</v>
          </cell>
          <cell r="I2203">
            <v>0</v>
          </cell>
          <cell r="J2203" t="str">
            <v>-</v>
          </cell>
          <cell r="K2203">
            <v>0</v>
          </cell>
          <cell r="L2203">
            <v>0</v>
          </cell>
          <cell r="M2203">
            <v>0</v>
          </cell>
        </row>
        <row r="2204">
          <cell r="A2204" t="str">
            <v>00</v>
          </cell>
          <cell r="B2204" t="str">
            <v>0</v>
          </cell>
          <cell r="C2204" t="str">
            <v>0</v>
          </cell>
          <cell r="D2204" t="str">
            <v>1</v>
          </cell>
          <cell r="F2204">
            <v>0</v>
          </cell>
          <cell r="G2204">
            <v>0</v>
          </cell>
          <cell r="H2204">
            <v>0</v>
          </cell>
          <cell r="I2204">
            <v>0</v>
          </cell>
          <cell r="J2204" t="str">
            <v>-</v>
          </cell>
          <cell r="K2204">
            <v>0</v>
          </cell>
          <cell r="L2204">
            <v>0</v>
          </cell>
          <cell r="M2204">
            <v>0</v>
          </cell>
        </row>
        <row r="2205">
          <cell r="A2205" t="str">
            <v>00</v>
          </cell>
          <cell r="B2205" t="str">
            <v>0</v>
          </cell>
          <cell r="C2205" t="str">
            <v>0</v>
          </cell>
          <cell r="D2205" t="str">
            <v>1</v>
          </cell>
          <cell r="F2205">
            <v>0</v>
          </cell>
          <cell r="G2205">
            <v>0</v>
          </cell>
          <cell r="H2205">
            <v>0</v>
          </cell>
          <cell r="I2205">
            <v>0</v>
          </cell>
          <cell r="J2205" t="str">
            <v>-</v>
          </cell>
          <cell r="K2205">
            <v>0</v>
          </cell>
          <cell r="L2205">
            <v>0</v>
          </cell>
          <cell r="M2205">
            <v>0</v>
          </cell>
        </row>
        <row r="2206">
          <cell r="A2206" t="str">
            <v>00</v>
          </cell>
          <cell r="B2206" t="str">
            <v>0</v>
          </cell>
          <cell r="C2206" t="str">
            <v>0</v>
          </cell>
          <cell r="D2206" t="str">
            <v>1</v>
          </cell>
          <cell r="F2206">
            <v>0</v>
          </cell>
          <cell r="G2206">
            <v>0</v>
          </cell>
          <cell r="H2206">
            <v>0</v>
          </cell>
          <cell r="I2206">
            <v>0</v>
          </cell>
          <cell r="J2206" t="str">
            <v>-</v>
          </cell>
          <cell r="K2206">
            <v>0</v>
          </cell>
          <cell r="L2206">
            <v>0</v>
          </cell>
          <cell r="M2206">
            <v>0</v>
          </cell>
        </row>
        <row r="2207">
          <cell r="A2207" t="str">
            <v>00</v>
          </cell>
          <cell r="B2207" t="str">
            <v>0</v>
          </cell>
          <cell r="C2207" t="str">
            <v>0</v>
          </cell>
          <cell r="D2207" t="str">
            <v>1</v>
          </cell>
          <cell r="F2207">
            <v>0</v>
          </cell>
          <cell r="G2207">
            <v>0</v>
          </cell>
          <cell r="H2207">
            <v>0</v>
          </cell>
          <cell r="I2207">
            <v>0</v>
          </cell>
          <cell r="J2207" t="str">
            <v>-</v>
          </cell>
          <cell r="K2207">
            <v>0</v>
          </cell>
          <cell r="L2207">
            <v>0</v>
          </cell>
          <cell r="M2207">
            <v>0</v>
          </cell>
        </row>
        <row r="2208">
          <cell r="A2208" t="str">
            <v>00</v>
          </cell>
          <cell r="B2208" t="str">
            <v>0</v>
          </cell>
          <cell r="C2208" t="str">
            <v>0</v>
          </cell>
          <cell r="D2208" t="str">
            <v>1</v>
          </cell>
          <cell r="F2208">
            <v>0</v>
          </cell>
          <cell r="G2208">
            <v>0</v>
          </cell>
          <cell r="H2208">
            <v>0</v>
          </cell>
          <cell r="I2208">
            <v>0</v>
          </cell>
          <cell r="J2208" t="str">
            <v>-</v>
          </cell>
          <cell r="K2208">
            <v>0</v>
          </cell>
          <cell r="L2208">
            <v>0</v>
          </cell>
          <cell r="M2208">
            <v>0</v>
          </cell>
        </row>
        <row r="2209">
          <cell r="A2209" t="str">
            <v>00</v>
          </cell>
          <cell r="B2209" t="str">
            <v>0</v>
          </cell>
          <cell r="C2209" t="str">
            <v>0</v>
          </cell>
          <cell r="D2209" t="str">
            <v>1</v>
          </cell>
          <cell r="F2209">
            <v>0</v>
          </cell>
          <cell r="G2209">
            <v>0</v>
          </cell>
          <cell r="H2209">
            <v>0</v>
          </cell>
          <cell r="I2209">
            <v>0</v>
          </cell>
          <cell r="J2209" t="str">
            <v>-</v>
          </cell>
          <cell r="K2209">
            <v>0</v>
          </cell>
          <cell r="L2209">
            <v>0</v>
          </cell>
          <cell r="M2209">
            <v>0</v>
          </cell>
        </row>
        <row r="2210">
          <cell r="A2210" t="str">
            <v>00</v>
          </cell>
          <cell r="B2210" t="str">
            <v>0</v>
          </cell>
          <cell r="C2210" t="str">
            <v>0</v>
          </cell>
          <cell r="D2210" t="str">
            <v>1</v>
          </cell>
          <cell r="F2210">
            <v>0</v>
          </cell>
          <cell r="G2210">
            <v>0</v>
          </cell>
          <cell r="H2210">
            <v>0</v>
          </cell>
          <cell r="I2210">
            <v>0</v>
          </cell>
          <cell r="J2210" t="str">
            <v>-</v>
          </cell>
          <cell r="K2210">
            <v>0</v>
          </cell>
          <cell r="L2210">
            <v>0</v>
          </cell>
          <cell r="M2210">
            <v>0</v>
          </cell>
        </row>
        <row r="2211">
          <cell r="A2211" t="str">
            <v>00</v>
          </cell>
          <cell r="B2211" t="str">
            <v>0</v>
          </cell>
          <cell r="C2211" t="str">
            <v>0</v>
          </cell>
          <cell r="D2211" t="str">
            <v>1</v>
          </cell>
          <cell r="F2211">
            <v>0</v>
          </cell>
          <cell r="G2211">
            <v>0</v>
          </cell>
          <cell r="H2211">
            <v>0</v>
          </cell>
          <cell r="I2211">
            <v>0</v>
          </cell>
          <cell r="J2211" t="str">
            <v>-</v>
          </cell>
          <cell r="K2211">
            <v>0</v>
          </cell>
          <cell r="L2211">
            <v>0</v>
          </cell>
          <cell r="M2211">
            <v>0</v>
          </cell>
        </row>
        <row r="2212">
          <cell r="A2212" t="str">
            <v>00</v>
          </cell>
          <cell r="B2212" t="str">
            <v>0</v>
          </cell>
          <cell r="C2212" t="str">
            <v>0</v>
          </cell>
          <cell r="D2212" t="str">
            <v>1</v>
          </cell>
          <cell r="F2212">
            <v>0</v>
          </cell>
          <cell r="G2212">
            <v>0</v>
          </cell>
          <cell r="H2212">
            <v>0</v>
          </cell>
          <cell r="I2212">
            <v>0</v>
          </cell>
          <cell r="J2212" t="str">
            <v>-</v>
          </cell>
          <cell r="K2212">
            <v>0</v>
          </cell>
          <cell r="L2212">
            <v>0</v>
          </cell>
          <cell r="M2212">
            <v>0</v>
          </cell>
        </row>
        <row r="2213">
          <cell r="A2213" t="str">
            <v>00</v>
          </cell>
          <cell r="B2213" t="str">
            <v>0</v>
          </cell>
          <cell r="C2213" t="str">
            <v>0</v>
          </cell>
          <cell r="D2213" t="str">
            <v>1</v>
          </cell>
          <cell r="F2213">
            <v>0</v>
          </cell>
          <cell r="G2213">
            <v>0</v>
          </cell>
          <cell r="H2213">
            <v>0</v>
          </cell>
          <cell r="I2213">
            <v>0</v>
          </cell>
          <cell r="J2213" t="str">
            <v>-</v>
          </cell>
          <cell r="K2213">
            <v>0</v>
          </cell>
          <cell r="L2213">
            <v>0</v>
          </cell>
          <cell r="M2213">
            <v>0</v>
          </cell>
        </row>
        <row r="2214">
          <cell r="A2214" t="str">
            <v>00</v>
          </cell>
          <cell r="B2214" t="str">
            <v>0</v>
          </cell>
          <cell r="C2214" t="str">
            <v>0</v>
          </cell>
          <cell r="D2214" t="str">
            <v>1</v>
          </cell>
          <cell r="F2214">
            <v>0</v>
          </cell>
          <cell r="G2214">
            <v>0</v>
          </cell>
          <cell r="H2214">
            <v>0</v>
          </cell>
          <cell r="I2214">
            <v>0</v>
          </cell>
          <cell r="J2214" t="str">
            <v>-</v>
          </cell>
          <cell r="K2214">
            <v>0</v>
          </cell>
          <cell r="L2214">
            <v>0</v>
          </cell>
          <cell r="M2214">
            <v>0</v>
          </cell>
        </row>
        <row r="2215">
          <cell r="A2215" t="str">
            <v>00</v>
          </cell>
          <cell r="B2215" t="str">
            <v>0</v>
          </cell>
          <cell r="C2215" t="str">
            <v>0</v>
          </cell>
          <cell r="D2215" t="str">
            <v>1</v>
          </cell>
          <cell r="F2215">
            <v>0</v>
          </cell>
          <cell r="G2215">
            <v>0</v>
          </cell>
          <cell r="H2215">
            <v>0</v>
          </cell>
          <cell r="I2215">
            <v>0</v>
          </cell>
          <cell r="J2215" t="str">
            <v>-</v>
          </cell>
          <cell r="K2215">
            <v>0</v>
          </cell>
          <cell r="L2215">
            <v>0</v>
          </cell>
          <cell r="M2215">
            <v>0</v>
          </cell>
        </row>
        <row r="2216">
          <cell r="A2216" t="str">
            <v>00</v>
          </cell>
          <cell r="B2216" t="str">
            <v>0</v>
          </cell>
          <cell r="C2216" t="str">
            <v>0</v>
          </cell>
          <cell r="D2216" t="str">
            <v>1</v>
          </cell>
          <cell r="F2216">
            <v>0</v>
          </cell>
          <cell r="G2216">
            <v>0</v>
          </cell>
          <cell r="H2216">
            <v>0</v>
          </cell>
          <cell r="I2216">
            <v>0</v>
          </cell>
          <cell r="J2216" t="str">
            <v>-</v>
          </cell>
          <cell r="K2216">
            <v>0</v>
          </cell>
          <cell r="L2216">
            <v>0</v>
          </cell>
          <cell r="M2216">
            <v>0</v>
          </cell>
        </row>
        <row r="2217">
          <cell r="A2217" t="str">
            <v>00</v>
          </cell>
          <cell r="B2217" t="str">
            <v>0</v>
          </cell>
          <cell r="C2217" t="str">
            <v>0</v>
          </cell>
          <cell r="D2217" t="str">
            <v>1</v>
          </cell>
          <cell r="F2217">
            <v>0</v>
          </cell>
          <cell r="G2217">
            <v>0</v>
          </cell>
          <cell r="H2217">
            <v>0</v>
          </cell>
          <cell r="I2217">
            <v>0</v>
          </cell>
          <cell r="J2217" t="str">
            <v>-</v>
          </cell>
          <cell r="K2217">
            <v>0</v>
          </cell>
          <cell r="L2217">
            <v>0</v>
          </cell>
          <cell r="M2217">
            <v>0</v>
          </cell>
        </row>
        <row r="2218">
          <cell r="A2218" t="str">
            <v>00</v>
          </cell>
          <cell r="B2218" t="str">
            <v>0</v>
          </cell>
          <cell r="C2218" t="str">
            <v>0</v>
          </cell>
          <cell r="D2218" t="str">
            <v>1</v>
          </cell>
          <cell r="F2218">
            <v>0</v>
          </cell>
          <cell r="G2218">
            <v>0</v>
          </cell>
          <cell r="H2218">
            <v>0</v>
          </cell>
          <cell r="I2218">
            <v>0</v>
          </cell>
          <cell r="J2218" t="str">
            <v>-</v>
          </cell>
          <cell r="K2218">
            <v>0</v>
          </cell>
          <cell r="L2218">
            <v>0</v>
          </cell>
          <cell r="M2218">
            <v>0</v>
          </cell>
        </row>
        <row r="2219">
          <cell r="A2219" t="str">
            <v>00</v>
          </cell>
          <cell r="B2219" t="str">
            <v>0</v>
          </cell>
          <cell r="C2219" t="str">
            <v>0</v>
          </cell>
          <cell r="D2219" t="str">
            <v>1</v>
          </cell>
          <cell r="F2219">
            <v>0</v>
          </cell>
          <cell r="G2219">
            <v>0</v>
          </cell>
          <cell r="H2219">
            <v>0</v>
          </cell>
          <cell r="I2219">
            <v>0</v>
          </cell>
          <cell r="J2219" t="str">
            <v>-</v>
          </cell>
          <cell r="K2219">
            <v>0</v>
          </cell>
          <cell r="L2219">
            <v>0</v>
          </cell>
          <cell r="M2219">
            <v>0</v>
          </cell>
        </row>
        <row r="2220">
          <cell r="A2220" t="str">
            <v>00</v>
          </cell>
          <cell r="B2220" t="str">
            <v>0</v>
          </cell>
          <cell r="C2220" t="str">
            <v>0</v>
          </cell>
          <cell r="D2220" t="str">
            <v>1</v>
          </cell>
          <cell r="F2220">
            <v>0</v>
          </cell>
          <cell r="G2220">
            <v>0</v>
          </cell>
          <cell r="H2220">
            <v>0</v>
          </cell>
          <cell r="I2220">
            <v>0</v>
          </cell>
          <cell r="J2220" t="str">
            <v>-</v>
          </cell>
          <cell r="K2220">
            <v>0</v>
          </cell>
          <cell r="L2220">
            <v>0</v>
          </cell>
          <cell r="M2220">
            <v>0</v>
          </cell>
        </row>
        <row r="2221">
          <cell r="A2221" t="str">
            <v>00</v>
          </cell>
          <cell r="B2221" t="str">
            <v>0</v>
          </cell>
          <cell r="C2221" t="str">
            <v>0</v>
          </cell>
          <cell r="D2221" t="str">
            <v>1</v>
          </cell>
          <cell r="F2221">
            <v>0</v>
          </cell>
          <cell r="G2221">
            <v>0</v>
          </cell>
          <cell r="H2221">
            <v>0</v>
          </cell>
          <cell r="I2221">
            <v>0</v>
          </cell>
          <cell r="J2221" t="str">
            <v>-</v>
          </cell>
          <cell r="K2221">
            <v>0</v>
          </cell>
          <cell r="L2221">
            <v>0</v>
          </cell>
          <cell r="M2221">
            <v>0</v>
          </cell>
        </row>
        <row r="2222">
          <cell r="A2222" t="str">
            <v>00</v>
          </cell>
          <cell r="B2222" t="str">
            <v>0</v>
          </cell>
          <cell r="C2222" t="str">
            <v>0</v>
          </cell>
          <cell r="D2222" t="str">
            <v>1</v>
          </cell>
          <cell r="F2222">
            <v>0</v>
          </cell>
          <cell r="G2222">
            <v>0</v>
          </cell>
          <cell r="H2222">
            <v>0</v>
          </cell>
          <cell r="I2222">
            <v>0</v>
          </cell>
          <cell r="J2222" t="str">
            <v>-</v>
          </cell>
          <cell r="K2222">
            <v>0</v>
          </cell>
          <cell r="L2222">
            <v>0</v>
          </cell>
          <cell r="M2222">
            <v>0</v>
          </cell>
        </row>
        <row r="2223">
          <cell r="A2223" t="str">
            <v>00</v>
          </cell>
          <cell r="B2223" t="str">
            <v>0</v>
          </cell>
          <cell r="C2223" t="str">
            <v>0</v>
          </cell>
          <cell r="D2223" t="str">
            <v>1</v>
          </cell>
          <cell r="F2223">
            <v>0</v>
          </cell>
          <cell r="G2223">
            <v>0</v>
          </cell>
          <cell r="H2223">
            <v>0</v>
          </cell>
          <cell r="I2223">
            <v>0</v>
          </cell>
          <cell r="J2223" t="str">
            <v>-</v>
          </cell>
          <cell r="K2223">
            <v>0</v>
          </cell>
          <cell r="L2223">
            <v>0</v>
          </cell>
          <cell r="M2223">
            <v>0</v>
          </cell>
        </row>
        <row r="2224">
          <cell r="A2224" t="str">
            <v>00</v>
          </cell>
          <cell r="B2224" t="str">
            <v>0</v>
          </cell>
          <cell r="C2224" t="str">
            <v>0</v>
          </cell>
          <cell r="D2224" t="str">
            <v>1</v>
          </cell>
          <cell r="F2224">
            <v>0</v>
          </cell>
          <cell r="G2224">
            <v>0</v>
          </cell>
          <cell r="H2224">
            <v>0</v>
          </cell>
          <cell r="I2224">
            <v>0</v>
          </cell>
          <cell r="J2224" t="str">
            <v>-</v>
          </cell>
          <cell r="K2224">
            <v>0</v>
          </cell>
          <cell r="L2224">
            <v>0</v>
          </cell>
          <cell r="M2224">
            <v>0</v>
          </cell>
        </row>
        <row r="2225">
          <cell r="A2225" t="str">
            <v>00</v>
          </cell>
          <cell r="B2225" t="str">
            <v>0</v>
          </cell>
          <cell r="C2225" t="str">
            <v>0</v>
          </cell>
          <cell r="D2225" t="str">
            <v>1</v>
          </cell>
          <cell r="F2225">
            <v>0</v>
          </cell>
          <cell r="G2225">
            <v>0</v>
          </cell>
          <cell r="H2225">
            <v>0</v>
          </cell>
          <cell r="I2225">
            <v>0</v>
          </cell>
          <cell r="J2225" t="str">
            <v>-</v>
          </cell>
          <cell r="K2225">
            <v>0</v>
          </cell>
          <cell r="L2225">
            <v>0</v>
          </cell>
          <cell r="M2225">
            <v>0</v>
          </cell>
        </row>
        <row r="2226">
          <cell r="A2226" t="str">
            <v>00</v>
          </cell>
          <cell r="B2226" t="str">
            <v>0</v>
          </cell>
          <cell r="C2226" t="str">
            <v>0</v>
          </cell>
          <cell r="D2226" t="str">
            <v>1</v>
          </cell>
          <cell r="F2226">
            <v>0</v>
          </cell>
          <cell r="G2226">
            <v>0</v>
          </cell>
          <cell r="H2226">
            <v>0</v>
          </cell>
          <cell r="I2226">
            <v>0</v>
          </cell>
          <cell r="J2226" t="str">
            <v>-</v>
          </cell>
          <cell r="K2226">
            <v>0</v>
          </cell>
          <cell r="L2226">
            <v>0</v>
          </cell>
          <cell r="M2226">
            <v>0</v>
          </cell>
        </row>
        <row r="2227">
          <cell r="A2227" t="str">
            <v>00</v>
          </cell>
          <cell r="B2227" t="str">
            <v>0</v>
          </cell>
          <cell r="C2227" t="str">
            <v>0</v>
          </cell>
          <cell r="D2227" t="str">
            <v>1</v>
          </cell>
          <cell r="F2227">
            <v>0</v>
          </cell>
          <cell r="G2227">
            <v>0</v>
          </cell>
          <cell r="H2227">
            <v>0</v>
          </cell>
          <cell r="I2227">
            <v>0</v>
          </cell>
          <cell r="J2227" t="str">
            <v>-</v>
          </cell>
          <cell r="K2227">
            <v>0</v>
          </cell>
          <cell r="L2227">
            <v>0</v>
          </cell>
          <cell r="M2227">
            <v>0</v>
          </cell>
        </row>
        <row r="2228">
          <cell r="A2228" t="str">
            <v>00</v>
          </cell>
          <cell r="B2228" t="str">
            <v>0</v>
          </cell>
          <cell r="C2228" t="str">
            <v>0</v>
          </cell>
          <cell r="D2228" t="str">
            <v>1</v>
          </cell>
          <cell r="F2228">
            <v>0</v>
          </cell>
          <cell r="G2228">
            <v>0</v>
          </cell>
          <cell r="H2228">
            <v>0</v>
          </cell>
          <cell r="I2228">
            <v>0</v>
          </cell>
          <cell r="J2228" t="str">
            <v>-</v>
          </cell>
          <cell r="K2228">
            <v>0</v>
          </cell>
          <cell r="L2228">
            <v>0</v>
          </cell>
          <cell r="M2228">
            <v>0</v>
          </cell>
        </row>
        <row r="2229">
          <cell r="A2229" t="str">
            <v>00</v>
          </cell>
          <cell r="B2229" t="str">
            <v>0</v>
          </cell>
          <cell r="C2229" t="str">
            <v>0</v>
          </cell>
          <cell r="D2229" t="str">
            <v>1</v>
          </cell>
          <cell r="F2229">
            <v>0</v>
          </cell>
          <cell r="G2229">
            <v>0</v>
          </cell>
          <cell r="H2229">
            <v>0</v>
          </cell>
          <cell r="I2229">
            <v>0</v>
          </cell>
          <cell r="J2229" t="str">
            <v>-</v>
          </cell>
          <cell r="K2229">
            <v>0</v>
          </cell>
          <cell r="L2229">
            <v>0</v>
          </cell>
          <cell r="M2229">
            <v>0</v>
          </cell>
        </row>
        <row r="2230">
          <cell r="A2230" t="str">
            <v>00</v>
          </cell>
          <cell r="B2230" t="str">
            <v>0</v>
          </cell>
          <cell r="C2230" t="str">
            <v>0</v>
          </cell>
          <cell r="D2230" t="str">
            <v>1</v>
          </cell>
          <cell r="F2230">
            <v>0</v>
          </cell>
          <cell r="G2230">
            <v>0</v>
          </cell>
          <cell r="H2230">
            <v>0</v>
          </cell>
          <cell r="I2230">
            <v>0</v>
          </cell>
          <cell r="J2230" t="str">
            <v>-</v>
          </cell>
          <cell r="K2230">
            <v>0</v>
          </cell>
          <cell r="L2230">
            <v>0</v>
          </cell>
          <cell r="M2230">
            <v>0</v>
          </cell>
        </row>
        <row r="2231">
          <cell r="A2231" t="str">
            <v>00</v>
          </cell>
          <cell r="B2231" t="str">
            <v>0</v>
          </cell>
          <cell r="C2231" t="str">
            <v>0</v>
          </cell>
          <cell r="D2231" t="str">
            <v>1</v>
          </cell>
          <cell r="F2231">
            <v>0</v>
          </cell>
          <cell r="G2231">
            <v>0</v>
          </cell>
          <cell r="H2231">
            <v>0</v>
          </cell>
          <cell r="I2231">
            <v>0</v>
          </cell>
          <cell r="J2231" t="str">
            <v>-</v>
          </cell>
          <cell r="K2231">
            <v>0</v>
          </cell>
          <cell r="L2231">
            <v>0</v>
          </cell>
          <cell r="M2231">
            <v>0</v>
          </cell>
        </row>
        <row r="2232">
          <cell r="A2232" t="str">
            <v>00</v>
          </cell>
          <cell r="B2232" t="str">
            <v>0</v>
          </cell>
          <cell r="C2232" t="str">
            <v>0</v>
          </cell>
          <cell r="D2232" t="str">
            <v>1</v>
          </cell>
          <cell r="F2232">
            <v>0</v>
          </cell>
          <cell r="G2232">
            <v>0</v>
          </cell>
          <cell r="H2232">
            <v>0</v>
          </cell>
          <cell r="I2232">
            <v>0</v>
          </cell>
          <cell r="J2232" t="str">
            <v>-</v>
          </cell>
          <cell r="K2232">
            <v>0</v>
          </cell>
          <cell r="L2232">
            <v>0</v>
          </cell>
          <cell r="M2232">
            <v>0</v>
          </cell>
        </row>
        <row r="2233">
          <cell r="A2233" t="str">
            <v>00</v>
          </cell>
          <cell r="B2233" t="str">
            <v>0</v>
          </cell>
          <cell r="C2233" t="str">
            <v>0</v>
          </cell>
          <cell r="D2233" t="str">
            <v>1</v>
          </cell>
          <cell r="F2233">
            <v>0</v>
          </cell>
          <cell r="G2233">
            <v>0</v>
          </cell>
          <cell r="H2233">
            <v>0</v>
          </cell>
          <cell r="I2233">
            <v>0</v>
          </cell>
          <cell r="J2233" t="str">
            <v>-</v>
          </cell>
          <cell r="K2233">
            <v>0</v>
          </cell>
          <cell r="L2233">
            <v>0</v>
          </cell>
          <cell r="M2233">
            <v>0</v>
          </cell>
        </row>
        <row r="2234">
          <cell r="A2234" t="str">
            <v>00</v>
          </cell>
          <cell r="B2234" t="str">
            <v>0</v>
          </cell>
          <cell r="C2234" t="str">
            <v>0</v>
          </cell>
          <cell r="D2234" t="str">
            <v>1</v>
          </cell>
          <cell r="F2234">
            <v>0</v>
          </cell>
          <cell r="G2234">
            <v>0</v>
          </cell>
          <cell r="H2234">
            <v>0</v>
          </cell>
          <cell r="I2234">
            <v>0</v>
          </cell>
          <cell r="J2234" t="str">
            <v>-</v>
          </cell>
          <cell r="K2234">
            <v>0</v>
          </cell>
          <cell r="L2234">
            <v>0</v>
          </cell>
          <cell r="M2234">
            <v>0</v>
          </cell>
        </row>
        <row r="2235">
          <cell r="A2235" t="str">
            <v>00</v>
          </cell>
          <cell r="B2235" t="str">
            <v>0</v>
          </cell>
          <cell r="C2235" t="str">
            <v>0</v>
          </cell>
          <cell r="D2235" t="str">
            <v>1</v>
          </cell>
          <cell r="F2235">
            <v>0</v>
          </cell>
          <cell r="G2235">
            <v>0</v>
          </cell>
          <cell r="H2235">
            <v>0</v>
          </cell>
          <cell r="I2235">
            <v>0</v>
          </cell>
          <cell r="J2235" t="str">
            <v>-</v>
          </cell>
          <cell r="K2235">
            <v>0</v>
          </cell>
          <cell r="L2235">
            <v>0</v>
          </cell>
          <cell r="M2235">
            <v>0</v>
          </cell>
        </row>
        <row r="2236">
          <cell r="A2236" t="str">
            <v>00</v>
          </cell>
          <cell r="B2236" t="str">
            <v>0</v>
          </cell>
          <cell r="C2236" t="str">
            <v>0</v>
          </cell>
          <cell r="D2236" t="str">
            <v>1</v>
          </cell>
          <cell r="F2236">
            <v>0</v>
          </cell>
          <cell r="G2236">
            <v>0</v>
          </cell>
          <cell r="H2236">
            <v>0</v>
          </cell>
          <cell r="I2236">
            <v>0</v>
          </cell>
          <cell r="J2236" t="str">
            <v>-</v>
          </cell>
          <cell r="K2236">
            <v>0</v>
          </cell>
          <cell r="L2236">
            <v>0</v>
          </cell>
          <cell r="M2236">
            <v>0</v>
          </cell>
        </row>
        <row r="2237">
          <cell r="A2237" t="str">
            <v>00</v>
          </cell>
          <cell r="B2237" t="str">
            <v>0</v>
          </cell>
          <cell r="C2237" t="str">
            <v>0</v>
          </cell>
          <cell r="D2237" t="str">
            <v>1</v>
          </cell>
          <cell r="F2237">
            <v>0</v>
          </cell>
          <cell r="G2237">
            <v>0</v>
          </cell>
          <cell r="H2237">
            <v>0</v>
          </cell>
          <cell r="I2237">
            <v>0</v>
          </cell>
          <cell r="J2237" t="str">
            <v>-</v>
          </cell>
          <cell r="K2237">
            <v>0</v>
          </cell>
          <cell r="L2237">
            <v>0</v>
          </cell>
          <cell r="M2237">
            <v>0</v>
          </cell>
        </row>
        <row r="2238">
          <cell r="A2238" t="str">
            <v>00</v>
          </cell>
          <cell r="B2238" t="str">
            <v>0</v>
          </cell>
          <cell r="C2238" t="str">
            <v>0</v>
          </cell>
          <cell r="D2238" t="str">
            <v>1</v>
          </cell>
          <cell r="F2238">
            <v>0</v>
          </cell>
          <cell r="G2238">
            <v>0</v>
          </cell>
          <cell r="H2238">
            <v>0</v>
          </cell>
          <cell r="I2238">
            <v>0</v>
          </cell>
          <cell r="J2238" t="str">
            <v>-</v>
          </cell>
          <cell r="K2238">
            <v>0</v>
          </cell>
          <cell r="L2238">
            <v>0</v>
          </cell>
          <cell r="M2238">
            <v>0</v>
          </cell>
        </row>
        <row r="2239">
          <cell r="A2239" t="str">
            <v>00</v>
          </cell>
          <cell r="B2239" t="str">
            <v>0</v>
          </cell>
          <cell r="C2239" t="str">
            <v>0</v>
          </cell>
          <cell r="D2239" t="str">
            <v>1</v>
          </cell>
          <cell r="F2239">
            <v>0</v>
          </cell>
          <cell r="G2239">
            <v>0</v>
          </cell>
          <cell r="H2239">
            <v>0</v>
          </cell>
          <cell r="I2239">
            <v>0</v>
          </cell>
          <cell r="J2239" t="str">
            <v>-</v>
          </cell>
          <cell r="K2239">
            <v>0</v>
          </cell>
          <cell r="L2239">
            <v>0</v>
          </cell>
          <cell r="M2239">
            <v>0</v>
          </cell>
        </row>
        <row r="2240">
          <cell r="A2240" t="str">
            <v>00</v>
          </cell>
          <cell r="B2240" t="str">
            <v>0</v>
          </cell>
          <cell r="C2240" t="str">
            <v>0</v>
          </cell>
          <cell r="D2240" t="str">
            <v>1</v>
          </cell>
          <cell r="F2240">
            <v>0</v>
          </cell>
          <cell r="G2240">
            <v>0</v>
          </cell>
          <cell r="H2240">
            <v>0</v>
          </cell>
          <cell r="I2240">
            <v>0</v>
          </cell>
          <cell r="J2240" t="str">
            <v>-</v>
          </cell>
          <cell r="K2240">
            <v>0</v>
          </cell>
          <cell r="L2240">
            <v>0</v>
          </cell>
          <cell r="M2240">
            <v>0</v>
          </cell>
        </row>
        <row r="2241">
          <cell r="A2241" t="str">
            <v>00</v>
          </cell>
          <cell r="B2241" t="str">
            <v>0</v>
          </cell>
          <cell r="C2241" t="str">
            <v>0</v>
          </cell>
          <cell r="D2241" t="str">
            <v>1</v>
          </cell>
          <cell r="F2241">
            <v>0</v>
          </cell>
          <cell r="G2241">
            <v>0</v>
          </cell>
          <cell r="H2241">
            <v>0</v>
          </cell>
          <cell r="I2241">
            <v>0</v>
          </cell>
          <cell r="J2241" t="str">
            <v>-</v>
          </cell>
          <cell r="K2241">
            <v>0</v>
          </cell>
          <cell r="L2241">
            <v>0</v>
          </cell>
          <cell r="M2241">
            <v>0</v>
          </cell>
        </row>
        <row r="2242">
          <cell r="A2242" t="str">
            <v>00</v>
          </cell>
          <cell r="B2242" t="str">
            <v>0</v>
          </cell>
          <cell r="C2242" t="str">
            <v>0</v>
          </cell>
          <cell r="D2242" t="str">
            <v>1</v>
          </cell>
          <cell r="F2242">
            <v>0</v>
          </cell>
          <cell r="G2242">
            <v>0</v>
          </cell>
          <cell r="H2242">
            <v>0</v>
          </cell>
          <cell r="I2242">
            <v>0</v>
          </cell>
          <cell r="J2242" t="str">
            <v>-</v>
          </cell>
          <cell r="K2242">
            <v>0</v>
          </cell>
          <cell r="L2242">
            <v>0</v>
          </cell>
          <cell r="M2242">
            <v>0</v>
          </cell>
        </row>
        <row r="2243">
          <cell r="A2243" t="str">
            <v>00</v>
          </cell>
          <cell r="B2243" t="str">
            <v>0</v>
          </cell>
          <cell r="C2243" t="str">
            <v>0</v>
          </cell>
          <cell r="D2243" t="str">
            <v>1</v>
          </cell>
          <cell r="F2243">
            <v>0</v>
          </cell>
          <cell r="G2243">
            <v>0</v>
          </cell>
          <cell r="H2243">
            <v>0</v>
          </cell>
          <cell r="I2243">
            <v>0</v>
          </cell>
          <cell r="J2243" t="str">
            <v>-</v>
          </cell>
          <cell r="K2243">
            <v>0</v>
          </cell>
          <cell r="L2243">
            <v>0</v>
          </cell>
          <cell r="M2243">
            <v>0</v>
          </cell>
        </row>
        <row r="2244">
          <cell r="A2244" t="str">
            <v>00</v>
          </cell>
          <cell r="B2244" t="str">
            <v>0</v>
          </cell>
          <cell r="C2244" t="str">
            <v>0</v>
          </cell>
          <cell r="D2244" t="str">
            <v>1</v>
          </cell>
          <cell r="F2244">
            <v>0</v>
          </cell>
          <cell r="G2244">
            <v>0</v>
          </cell>
          <cell r="H2244">
            <v>0</v>
          </cell>
          <cell r="I2244">
            <v>0</v>
          </cell>
          <cell r="J2244" t="str">
            <v>-</v>
          </cell>
          <cell r="K2244">
            <v>0</v>
          </cell>
          <cell r="L2244">
            <v>0</v>
          </cell>
          <cell r="M2244">
            <v>0</v>
          </cell>
        </row>
        <row r="2245">
          <cell r="A2245" t="str">
            <v>00</v>
          </cell>
          <cell r="B2245" t="str">
            <v>0</v>
          </cell>
          <cell r="C2245" t="str">
            <v>0</v>
          </cell>
          <cell r="D2245" t="str">
            <v>1</v>
          </cell>
          <cell r="F2245">
            <v>0</v>
          </cell>
          <cell r="G2245">
            <v>0</v>
          </cell>
          <cell r="H2245">
            <v>0</v>
          </cell>
          <cell r="I2245">
            <v>0</v>
          </cell>
          <cell r="J2245" t="str">
            <v>-</v>
          </cell>
          <cell r="K2245">
            <v>0</v>
          </cell>
          <cell r="L2245">
            <v>0</v>
          </cell>
          <cell r="M2245">
            <v>0</v>
          </cell>
        </row>
        <row r="2246">
          <cell r="A2246" t="str">
            <v>00</v>
          </cell>
          <cell r="B2246" t="str">
            <v>0</v>
          </cell>
          <cell r="C2246" t="str">
            <v>0</v>
          </cell>
          <cell r="D2246" t="str">
            <v>1</v>
          </cell>
          <cell r="F2246">
            <v>0</v>
          </cell>
          <cell r="G2246">
            <v>0</v>
          </cell>
          <cell r="H2246">
            <v>0</v>
          </cell>
          <cell r="I2246">
            <v>0</v>
          </cell>
          <cell r="J2246" t="str">
            <v>-</v>
          </cell>
          <cell r="K2246">
            <v>0</v>
          </cell>
          <cell r="L2246">
            <v>0</v>
          </cell>
          <cell r="M2246">
            <v>0</v>
          </cell>
        </row>
        <row r="2247">
          <cell r="A2247" t="str">
            <v>00</v>
          </cell>
          <cell r="B2247" t="str">
            <v>0</v>
          </cell>
          <cell r="C2247" t="str">
            <v>0</v>
          </cell>
          <cell r="D2247" t="str">
            <v>1</v>
          </cell>
          <cell r="F2247">
            <v>0</v>
          </cell>
          <cell r="G2247">
            <v>0</v>
          </cell>
          <cell r="H2247">
            <v>0</v>
          </cell>
          <cell r="I2247">
            <v>0</v>
          </cell>
          <cell r="J2247" t="str">
            <v>-</v>
          </cell>
          <cell r="K2247">
            <v>0</v>
          </cell>
          <cell r="L2247">
            <v>0</v>
          </cell>
          <cell r="M2247">
            <v>0</v>
          </cell>
        </row>
        <row r="2248">
          <cell r="A2248" t="str">
            <v>00</v>
          </cell>
          <cell r="B2248" t="str">
            <v>0</v>
          </cell>
          <cell r="C2248" t="str">
            <v>0</v>
          </cell>
          <cell r="D2248" t="str">
            <v>1</v>
          </cell>
          <cell r="F2248">
            <v>0</v>
          </cell>
          <cell r="G2248">
            <v>0</v>
          </cell>
          <cell r="H2248">
            <v>0</v>
          </cell>
          <cell r="I2248">
            <v>0</v>
          </cell>
          <cell r="J2248" t="str">
            <v>-</v>
          </cell>
          <cell r="K2248">
            <v>0</v>
          </cell>
          <cell r="L2248">
            <v>0</v>
          </cell>
          <cell r="M2248">
            <v>0</v>
          </cell>
        </row>
        <row r="2249">
          <cell r="A2249" t="str">
            <v>00</v>
          </cell>
          <cell r="B2249" t="str">
            <v>0</v>
          </cell>
          <cell r="C2249" t="str">
            <v>0</v>
          </cell>
          <cell r="D2249" t="str">
            <v>1</v>
          </cell>
          <cell r="F2249">
            <v>0</v>
          </cell>
          <cell r="G2249">
            <v>0</v>
          </cell>
          <cell r="H2249">
            <v>0</v>
          </cell>
          <cell r="I2249">
            <v>0</v>
          </cell>
          <cell r="J2249" t="str">
            <v>-</v>
          </cell>
          <cell r="K2249">
            <v>0</v>
          </cell>
          <cell r="L2249">
            <v>0</v>
          </cell>
          <cell r="M2249">
            <v>0</v>
          </cell>
        </row>
        <row r="2250">
          <cell r="A2250" t="str">
            <v>00</v>
          </cell>
          <cell r="B2250" t="str">
            <v>0</v>
          </cell>
          <cell r="C2250" t="str">
            <v>0</v>
          </cell>
          <cell r="D2250" t="str">
            <v>1</v>
          </cell>
          <cell r="F2250">
            <v>0</v>
          </cell>
          <cell r="G2250">
            <v>0</v>
          </cell>
          <cell r="H2250">
            <v>0</v>
          </cell>
          <cell r="I2250">
            <v>0</v>
          </cell>
          <cell r="J2250" t="str">
            <v>-</v>
          </cell>
          <cell r="K2250">
            <v>0</v>
          </cell>
          <cell r="L2250">
            <v>0</v>
          </cell>
          <cell r="M2250">
            <v>0</v>
          </cell>
        </row>
        <row r="2251">
          <cell r="A2251" t="str">
            <v>00</v>
          </cell>
          <cell r="B2251" t="str">
            <v>0</v>
          </cell>
          <cell r="C2251" t="str">
            <v>0</v>
          </cell>
          <cell r="D2251" t="str">
            <v>1</v>
          </cell>
          <cell r="F2251">
            <v>0</v>
          </cell>
          <cell r="G2251">
            <v>0</v>
          </cell>
          <cell r="H2251">
            <v>0</v>
          </cell>
          <cell r="I2251">
            <v>0</v>
          </cell>
          <cell r="J2251" t="str">
            <v>-</v>
          </cell>
          <cell r="K2251">
            <v>0</v>
          </cell>
          <cell r="L2251">
            <v>0</v>
          </cell>
          <cell r="M2251">
            <v>0</v>
          </cell>
        </row>
        <row r="2252">
          <cell r="A2252" t="str">
            <v>00</v>
          </cell>
          <cell r="B2252" t="str">
            <v>0</v>
          </cell>
          <cell r="C2252" t="str">
            <v>0</v>
          </cell>
          <cell r="D2252" t="str">
            <v>1</v>
          </cell>
          <cell r="F2252">
            <v>0</v>
          </cell>
          <cell r="G2252">
            <v>0</v>
          </cell>
          <cell r="H2252">
            <v>0</v>
          </cell>
          <cell r="I2252">
            <v>0</v>
          </cell>
          <cell r="J2252" t="str">
            <v>-</v>
          </cell>
          <cell r="K2252">
            <v>0</v>
          </cell>
          <cell r="L2252">
            <v>0</v>
          </cell>
          <cell r="M2252">
            <v>0</v>
          </cell>
        </row>
        <row r="2253">
          <cell r="A2253" t="str">
            <v>00</v>
          </cell>
          <cell r="B2253" t="str">
            <v>0</v>
          </cell>
          <cell r="C2253" t="str">
            <v>0</v>
          </cell>
          <cell r="D2253" t="str">
            <v>1</v>
          </cell>
          <cell r="F2253">
            <v>0</v>
          </cell>
          <cell r="G2253">
            <v>0</v>
          </cell>
          <cell r="H2253">
            <v>0</v>
          </cell>
          <cell r="I2253">
            <v>0</v>
          </cell>
          <cell r="J2253" t="str">
            <v>-</v>
          </cell>
          <cell r="K2253">
            <v>0</v>
          </cell>
          <cell r="L2253">
            <v>0</v>
          </cell>
          <cell r="M2253">
            <v>0</v>
          </cell>
        </row>
        <row r="2254">
          <cell r="A2254" t="str">
            <v>00</v>
          </cell>
          <cell r="B2254" t="str">
            <v>0</v>
          </cell>
          <cell r="C2254" t="str">
            <v>0</v>
          </cell>
          <cell r="D2254" t="str">
            <v>1</v>
          </cell>
          <cell r="F2254">
            <v>0</v>
          </cell>
          <cell r="G2254">
            <v>0</v>
          </cell>
          <cell r="H2254">
            <v>0</v>
          </cell>
          <cell r="I2254">
            <v>0</v>
          </cell>
          <cell r="J2254" t="str">
            <v>-</v>
          </cell>
          <cell r="K2254">
            <v>0</v>
          </cell>
          <cell r="L2254">
            <v>0</v>
          </cell>
          <cell r="M2254">
            <v>0</v>
          </cell>
        </row>
        <row r="2255">
          <cell r="A2255" t="str">
            <v>00</v>
          </cell>
          <cell r="B2255" t="str">
            <v>0</v>
          </cell>
          <cell r="C2255" t="str">
            <v>0</v>
          </cell>
          <cell r="D2255" t="str">
            <v>1</v>
          </cell>
          <cell r="F2255">
            <v>0</v>
          </cell>
          <cell r="G2255">
            <v>0</v>
          </cell>
          <cell r="H2255">
            <v>0</v>
          </cell>
          <cell r="I2255">
            <v>0</v>
          </cell>
          <cell r="J2255" t="str">
            <v>-</v>
          </cell>
          <cell r="K2255">
            <v>0</v>
          </cell>
          <cell r="L2255">
            <v>0</v>
          </cell>
          <cell r="M2255">
            <v>0</v>
          </cell>
        </row>
        <row r="2256">
          <cell r="A2256" t="str">
            <v>00</v>
          </cell>
          <cell r="B2256" t="str">
            <v>0</v>
          </cell>
          <cell r="C2256" t="str">
            <v>0</v>
          </cell>
          <cell r="D2256" t="str">
            <v>1</v>
          </cell>
          <cell r="F2256">
            <v>0</v>
          </cell>
          <cell r="G2256">
            <v>0</v>
          </cell>
          <cell r="H2256">
            <v>0</v>
          </cell>
          <cell r="I2256">
            <v>0</v>
          </cell>
          <cell r="J2256" t="str">
            <v>-</v>
          </cell>
          <cell r="K2256">
            <v>0</v>
          </cell>
          <cell r="L2256">
            <v>0</v>
          </cell>
          <cell r="M2256">
            <v>0</v>
          </cell>
        </row>
        <row r="2257">
          <cell r="A2257" t="str">
            <v>00</v>
          </cell>
          <cell r="B2257" t="str">
            <v>0</v>
          </cell>
          <cell r="C2257" t="str">
            <v>0</v>
          </cell>
          <cell r="D2257" t="str">
            <v>1</v>
          </cell>
          <cell r="F2257">
            <v>0</v>
          </cell>
          <cell r="G2257">
            <v>0</v>
          </cell>
          <cell r="H2257">
            <v>0</v>
          </cell>
          <cell r="I2257">
            <v>0</v>
          </cell>
          <cell r="J2257" t="str">
            <v>-</v>
          </cell>
          <cell r="K2257">
            <v>0</v>
          </cell>
          <cell r="L2257">
            <v>0</v>
          </cell>
          <cell r="M2257">
            <v>0</v>
          </cell>
        </row>
        <row r="2258">
          <cell r="A2258" t="str">
            <v>00</v>
          </cell>
          <cell r="B2258" t="str">
            <v>0</v>
          </cell>
          <cell r="C2258" t="str">
            <v>0</v>
          </cell>
          <cell r="D2258" t="str">
            <v>1</v>
          </cell>
          <cell r="F2258">
            <v>0</v>
          </cell>
          <cell r="G2258">
            <v>0</v>
          </cell>
          <cell r="H2258">
            <v>0</v>
          </cell>
          <cell r="I2258">
            <v>0</v>
          </cell>
          <cell r="J2258" t="str">
            <v>-</v>
          </cell>
          <cell r="K2258">
            <v>0</v>
          </cell>
          <cell r="L2258">
            <v>0</v>
          </cell>
          <cell r="M2258">
            <v>0</v>
          </cell>
        </row>
        <row r="2259">
          <cell r="A2259" t="str">
            <v>00</v>
          </cell>
          <cell r="B2259" t="str">
            <v>0</v>
          </cell>
          <cell r="C2259" t="str">
            <v>0</v>
          </cell>
          <cell r="D2259" t="str">
            <v>1</v>
          </cell>
          <cell r="F2259">
            <v>0</v>
          </cell>
          <cell r="G2259">
            <v>0</v>
          </cell>
          <cell r="H2259">
            <v>0</v>
          </cell>
          <cell r="I2259">
            <v>0</v>
          </cell>
          <cell r="J2259" t="str">
            <v>-</v>
          </cell>
          <cell r="K2259">
            <v>0</v>
          </cell>
          <cell r="L2259">
            <v>0</v>
          </cell>
          <cell r="M2259">
            <v>0</v>
          </cell>
        </row>
        <row r="2260">
          <cell r="A2260" t="str">
            <v>00</v>
          </cell>
          <cell r="B2260" t="str">
            <v>0</v>
          </cell>
          <cell r="C2260" t="str">
            <v>0</v>
          </cell>
          <cell r="D2260" t="str">
            <v>1</v>
          </cell>
          <cell r="F2260">
            <v>0</v>
          </cell>
          <cell r="G2260">
            <v>0</v>
          </cell>
          <cell r="H2260">
            <v>0</v>
          </cell>
          <cell r="I2260">
            <v>0</v>
          </cell>
          <cell r="J2260" t="str">
            <v>-</v>
          </cell>
          <cell r="K2260">
            <v>0</v>
          </cell>
          <cell r="L2260">
            <v>0</v>
          </cell>
          <cell r="M2260">
            <v>0</v>
          </cell>
        </row>
        <row r="2261">
          <cell r="A2261" t="str">
            <v>00</v>
          </cell>
          <cell r="B2261" t="str">
            <v>0</v>
          </cell>
          <cell r="C2261" t="str">
            <v>0</v>
          </cell>
          <cell r="D2261" t="str">
            <v>1</v>
          </cell>
          <cell r="F2261">
            <v>0</v>
          </cell>
          <cell r="G2261">
            <v>0</v>
          </cell>
          <cell r="H2261">
            <v>0</v>
          </cell>
          <cell r="I2261">
            <v>0</v>
          </cell>
          <cell r="J2261" t="str">
            <v>-</v>
          </cell>
          <cell r="K2261">
            <v>0</v>
          </cell>
          <cell r="L2261">
            <v>0</v>
          </cell>
          <cell r="M2261">
            <v>0</v>
          </cell>
        </row>
        <row r="2262">
          <cell r="A2262" t="str">
            <v>00</v>
          </cell>
          <cell r="B2262" t="str">
            <v>0</v>
          </cell>
          <cell r="C2262" t="str">
            <v>0</v>
          </cell>
          <cell r="D2262" t="str">
            <v>1</v>
          </cell>
          <cell r="F2262">
            <v>0</v>
          </cell>
          <cell r="G2262">
            <v>0</v>
          </cell>
          <cell r="H2262">
            <v>0</v>
          </cell>
          <cell r="I2262">
            <v>0</v>
          </cell>
          <cell r="J2262" t="str">
            <v>-</v>
          </cell>
          <cell r="K2262">
            <v>0</v>
          </cell>
          <cell r="L2262">
            <v>0</v>
          </cell>
          <cell r="M2262">
            <v>0</v>
          </cell>
        </row>
        <row r="2263">
          <cell r="A2263" t="str">
            <v>00</v>
          </cell>
          <cell r="B2263" t="str">
            <v>0</v>
          </cell>
          <cell r="C2263" t="str">
            <v>0</v>
          </cell>
          <cell r="D2263" t="str">
            <v>1</v>
          </cell>
          <cell r="F2263">
            <v>0</v>
          </cell>
          <cell r="G2263">
            <v>0</v>
          </cell>
          <cell r="H2263">
            <v>0</v>
          </cell>
          <cell r="I2263">
            <v>0</v>
          </cell>
          <cell r="J2263" t="str">
            <v>-</v>
          </cell>
          <cell r="K2263">
            <v>0</v>
          </cell>
          <cell r="L2263">
            <v>0</v>
          </cell>
          <cell r="M2263">
            <v>0</v>
          </cell>
        </row>
        <row r="2264">
          <cell r="A2264" t="str">
            <v>00</v>
          </cell>
          <cell r="B2264" t="str">
            <v>0</v>
          </cell>
          <cell r="C2264" t="str">
            <v>0</v>
          </cell>
          <cell r="D2264" t="str">
            <v>1</v>
          </cell>
          <cell r="F2264">
            <v>0</v>
          </cell>
          <cell r="G2264">
            <v>0</v>
          </cell>
          <cell r="H2264">
            <v>0</v>
          </cell>
          <cell r="I2264">
            <v>0</v>
          </cell>
          <cell r="J2264" t="str">
            <v>-</v>
          </cell>
          <cell r="K2264">
            <v>0</v>
          </cell>
          <cell r="L2264">
            <v>0</v>
          </cell>
          <cell r="M2264">
            <v>0</v>
          </cell>
        </row>
        <row r="2265">
          <cell r="A2265" t="str">
            <v>00</v>
          </cell>
          <cell r="B2265" t="str">
            <v>0</v>
          </cell>
          <cell r="C2265" t="str">
            <v>0</v>
          </cell>
          <cell r="D2265" t="str">
            <v>1</v>
          </cell>
          <cell r="F2265">
            <v>0</v>
          </cell>
          <cell r="G2265">
            <v>0</v>
          </cell>
          <cell r="H2265">
            <v>0</v>
          </cell>
          <cell r="I2265">
            <v>0</v>
          </cell>
          <cell r="J2265" t="str">
            <v>-</v>
          </cell>
          <cell r="K2265">
            <v>0</v>
          </cell>
          <cell r="L2265">
            <v>0</v>
          </cell>
          <cell r="M2265">
            <v>0</v>
          </cell>
        </row>
        <row r="2266">
          <cell r="A2266" t="str">
            <v>00</v>
          </cell>
          <cell r="B2266" t="str">
            <v>0</v>
          </cell>
          <cell r="C2266" t="str">
            <v>0</v>
          </cell>
          <cell r="D2266" t="str">
            <v>1</v>
          </cell>
          <cell r="F2266">
            <v>0</v>
          </cell>
          <cell r="G2266">
            <v>0</v>
          </cell>
          <cell r="H2266">
            <v>0</v>
          </cell>
          <cell r="I2266">
            <v>0</v>
          </cell>
          <cell r="J2266" t="str">
            <v>-</v>
          </cell>
          <cell r="K2266">
            <v>0</v>
          </cell>
          <cell r="L2266">
            <v>0</v>
          </cell>
          <cell r="M2266">
            <v>0</v>
          </cell>
        </row>
        <row r="2267">
          <cell r="A2267" t="str">
            <v>00</v>
          </cell>
          <cell r="B2267" t="str">
            <v>0</v>
          </cell>
          <cell r="C2267" t="str">
            <v>0</v>
          </cell>
          <cell r="D2267" t="str">
            <v>1</v>
          </cell>
          <cell r="F2267">
            <v>0</v>
          </cell>
          <cell r="G2267">
            <v>0</v>
          </cell>
          <cell r="H2267">
            <v>0</v>
          </cell>
          <cell r="I2267">
            <v>0</v>
          </cell>
          <cell r="J2267" t="str">
            <v>-</v>
          </cell>
          <cell r="K2267">
            <v>0</v>
          </cell>
          <cell r="L2267">
            <v>0</v>
          </cell>
          <cell r="M2267">
            <v>0</v>
          </cell>
        </row>
        <row r="2268">
          <cell r="A2268" t="str">
            <v>00</v>
          </cell>
          <cell r="B2268" t="str">
            <v>0</v>
          </cell>
          <cell r="C2268" t="str">
            <v>0</v>
          </cell>
          <cell r="D2268" t="str">
            <v>1</v>
          </cell>
          <cell r="F2268">
            <v>0</v>
          </cell>
          <cell r="G2268">
            <v>0</v>
          </cell>
          <cell r="H2268">
            <v>0</v>
          </cell>
          <cell r="I2268">
            <v>0</v>
          </cell>
          <cell r="J2268" t="str">
            <v>-</v>
          </cell>
          <cell r="K2268">
            <v>0</v>
          </cell>
          <cell r="L2268">
            <v>0</v>
          </cell>
          <cell r="M2268">
            <v>0</v>
          </cell>
        </row>
        <row r="2269">
          <cell r="A2269" t="str">
            <v>00</v>
          </cell>
          <cell r="B2269" t="str">
            <v>0</v>
          </cell>
          <cell r="C2269" t="str">
            <v>0</v>
          </cell>
          <cell r="D2269" t="str">
            <v>1</v>
          </cell>
          <cell r="F2269">
            <v>0</v>
          </cell>
          <cell r="G2269">
            <v>0</v>
          </cell>
          <cell r="H2269">
            <v>0</v>
          </cell>
          <cell r="I2269">
            <v>0</v>
          </cell>
          <cell r="J2269" t="str">
            <v>-</v>
          </cell>
          <cell r="K2269">
            <v>0</v>
          </cell>
          <cell r="L2269">
            <v>0</v>
          </cell>
          <cell r="M2269">
            <v>0</v>
          </cell>
        </row>
        <row r="2270">
          <cell r="A2270" t="str">
            <v>00</v>
          </cell>
          <cell r="B2270" t="str">
            <v>0</v>
          </cell>
          <cell r="C2270" t="str">
            <v>0</v>
          </cell>
          <cell r="D2270" t="str">
            <v>1</v>
          </cell>
          <cell r="F2270">
            <v>0</v>
          </cell>
          <cell r="G2270">
            <v>0</v>
          </cell>
          <cell r="H2270">
            <v>0</v>
          </cell>
          <cell r="I2270">
            <v>0</v>
          </cell>
          <cell r="J2270" t="str">
            <v>-</v>
          </cell>
          <cell r="K2270">
            <v>0</v>
          </cell>
          <cell r="L2270">
            <v>0</v>
          </cell>
          <cell r="M2270">
            <v>0</v>
          </cell>
        </row>
        <row r="2271">
          <cell r="A2271" t="str">
            <v>00</v>
          </cell>
          <cell r="B2271" t="str">
            <v>0</v>
          </cell>
          <cell r="C2271" t="str">
            <v>0</v>
          </cell>
          <cell r="D2271" t="str">
            <v>1</v>
          </cell>
          <cell r="F2271">
            <v>0</v>
          </cell>
          <cell r="G2271">
            <v>0</v>
          </cell>
          <cell r="H2271">
            <v>0</v>
          </cell>
          <cell r="I2271">
            <v>0</v>
          </cell>
          <cell r="J2271" t="str">
            <v>-</v>
          </cell>
          <cell r="K2271">
            <v>0</v>
          </cell>
          <cell r="L2271">
            <v>0</v>
          </cell>
          <cell r="M2271">
            <v>0</v>
          </cell>
        </row>
        <row r="2272">
          <cell r="A2272" t="str">
            <v>00</v>
          </cell>
          <cell r="B2272" t="str">
            <v>0</v>
          </cell>
          <cell r="C2272" t="str">
            <v>0</v>
          </cell>
          <cell r="D2272" t="str">
            <v>1</v>
          </cell>
          <cell r="F2272">
            <v>0</v>
          </cell>
          <cell r="G2272">
            <v>0</v>
          </cell>
          <cell r="H2272">
            <v>0</v>
          </cell>
          <cell r="I2272">
            <v>0</v>
          </cell>
          <cell r="J2272" t="str">
            <v>-</v>
          </cell>
          <cell r="K2272">
            <v>0</v>
          </cell>
          <cell r="L2272">
            <v>0</v>
          </cell>
          <cell r="M2272">
            <v>0</v>
          </cell>
        </row>
        <row r="2273">
          <cell r="A2273" t="str">
            <v>00</v>
          </cell>
          <cell r="B2273" t="str">
            <v>0</v>
          </cell>
          <cell r="C2273" t="str">
            <v>0</v>
          </cell>
          <cell r="D2273" t="str">
            <v>1</v>
          </cell>
          <cell r="F2273">
            <v>0</v>
          </cell>
          <cell r="G2273">
            <v>0</v>
          </cell>
          <cell r="H2273">
            <v>0</v>
          </cell>
          <cell r="I2273">
            <v>0</v>
          </cell>
          <cell r="J2273" t="str">
            <v>-</v>
          </cell>
          <cell r="K2273">
            <v>0</v>
          </cell>
          <cell r="L2273">
            <v>0</v>
          </cell>
          <cell r="M2273">
            <v>0</v>
          </cell>
        </row>
        <row r="2274">
          <cell r="A2274" t="str">
            <v>00</v>
          </cell>
          <cell r="B2274" t="str">
            <v>0</v>
          </cell>
          <cell r="C2274" t="str">
            <v>0</v>
          </cell>
          <cell r="D2274" t="str">
            <v>1</v>
          </cell>
          <cell r="F2274">
            <v>0</v>
          </cell>
          <cell r="G2274">
            <v>0</v>
          </cell>
          <cell r="H2274">
            <v>0</v>
          </cell>
          <cell r="I2274">
            <v>0</v>
          </cell>
          <cell r="J2274" t="str">
            <v>-</v>
          </cell>
          <cell r="K2274">
            <v>0</v>
          </cell>
          <cell r="L2274">
            <v>0</v>
          </cell>
          <cell r="M2274">
            <v>0</v>
          </cell>
        </row>
        <row r="2275">
          <cell r="A2275" t="str">
            <v>00</v>
          </cell>
          <cell r="B2275" t="str">
            <v>0</v>
          </cell>
          <cell r="C2275" t="str">
            <v>0</v>
          </cell>
          <cell r="D2275" t="str">
            <v>1</v>
          </cell>
          <cell r="F2275">
            <v>0</v>
          </cell>
          <cell r="G2275">
            <v>0</v>
          </cell>
          <cell r="H2275">
            <v>0</v>
          </cell>
          <cell r="I2275">
            <v>0</v>
          </cell>
          <cell r="J2275" t="str">
            <v>-</v>
          </cell>
          <cell r="K2275">
            <v>0</v>
          </cell>
          <cell r="L2275">
            <v>0</v>
          </cell>
          <cell r="M2275">
            <v>0</v>
          </cell>
        </row>
        <row r="2276">
          <cell r="A2276" t="str">
            <v>00</v>
          </cell>
          <cell r="B2276" t="str">
            <v>0</v>
          </cell>
          <cell r="C2276" t="str">
            <v>0</v>
          </cell>
          <cell r="D2276" t="str">
            <v>1</v>
          </cell>
          <cell r="F2276">
            <v>0</v>
          </cell>
          <cell r="G2276">
            <v>0</v>
          </cell>
          <cell r="H2276">
            <v>0</v>
          </cell>
          <cell r="I2276">
            <v>0</v>
          </cell>
          <cell r="J2276" t="str">
            <v>-</v>
          </cell>
          <cell r="K2276">
            <v>0</v>
          </cell>
          <cell r="L2276">
            <v>0</v>
          </cell>
          <cell r="M2276">
            <v>0</v>
          </cell>
        </row>
        <row r="2277">
          <cell r="A2277" t="str">
            <v>00</v>
          </cell>
          <cell r="B2277" t="str">
            <v>0</v>
          </cell>
          <cell r="C2277" t="str">
            <v>0</v>
          </cell>
          <cell r="D2277" t="str">
            <v>1</v>
          </cell>
          <cell r="F2277">
            <v>0</v>
          </cell>
          <cell r="G2277">
            <v>0</v>
          </cell>
          <cell r="H2277">
            <v>0</v>
          </cell>
          <cell r="I2277">
            <v>0</v>
          </cell>
          <cell r="J2277" t="str">
            <v>-</v>
          </cell>
          <cell r="K2277">
            <v>0</v>
          </cell>
          <cell r="L2277">
            <v>0</v>
          </cell>
          <cell r="M2277">
            <v>0</v>
          </cell>
        </row>
        <row r="2278">
          <cell r="A2278" t="str">
            <v>00</v>
          </cell>
          <cell r="B2278" t="str">
            <v>0</v>
          </cell>
          <cell r="C2278" t="str">
            <v>0</v>
          </cell>
          <cell r="D2278" t="str">
            <v>1</v>
          </cell>
          <cell r="F2278">
            <v>0</v>
          </cell>
          <cell r="G2278">
            <v>0</v>
          </cell>
          <cell r="H2278">
            <v>0</v>
          </cell>
          <cell r="I2278">
            <v>0</v>
          </cell>
          <cell r="J2278" t="str">
            <v>-</v>
          </cell>
          <cell r="K2278">
            <v>0</v>
          </cell>
          <cell r="L2278">
            <v>0</v>
          </cell>
          <cell r="M2278">
            <v>0</v>
          </cell>
        </row>
        <row r="2279">
          <cell r="A2279" t="str">
            <v>00</v>
          </cell>
          <cell r="B2279" t="str">
            <v>0</v>
          </cell>
          <cell r="C2279" t="str">
            <v>0</v>
          </cell>
          <cell r="D2279" t="str">
            <v>1</v>
          </cell>
          <cell r="F2279">
            <v>0</v>
          </cell>
          <cell r="G2279">
            <v>0</v>
          </cell>
          <cell r="H2279">
            <v>0</v>
          </cell>
          <cell r="I2279">
            <v>0</v>
          </cell>
          <cell r="J2279" t="str">
            <v>-</v>
          </cell>
          <cell r="K2279">
            <v>0</v>
          </cell>
          <cell r="L2279">
            <v>0</v>
          </cell>
          <cell r="M2279">
            <v>0</v>
          </cell>
        </row>
        <row r="2280">
          <cell r="A2280" t="str">
            <v>00</v>
          </cell>
          <cell r="B2280" t="str">
            <v>0</v>
          </cell>
          <cell r="C2280" t="str">
            <v>0</v>
          </cell>
          <cell r="D2280" t="str">
            <v>1</v>
          </cell>
          <cell r="F2280">
            <v>0</v>
          </cell>
          <cell r="G2280">
            <v>0</v>
          </cell>
          <cell r="H2280">
            <v>0</v>
          </cell>
          <cell r="I2280">
            <v>0</v>
          </cell>
          <cell r="J2280" t="str">
            <v>-</v>
          </cell>
          <cell r="K2280">
            <v>0</v>
          </cell>
          <cell r="L2280">
            <v>0</v>
          </cell>
          <cell r="M2280">
            <v>0</v>
          </cell>
        </row>
        <row r="2281">
          <cell r="A2281" t="str">
            <v>00</v>
          </cell>
          <cell r="B2281" t="str">
            <v>0</v>
          </cell>
          <cell r="C2281" t="str">
            <v>0</v>
          </cell>
          <cell r="D2281" t="str">
            <v>1</v>
          </cell>
          <cell r="F2281">
            <v>0</v>
          </cell>
          <cell r="G2281">
            <v>0</v>
          </cell>
          <cell r="H2281">
            <v>0</v>
          </cell>
          <cell r="I2281">
            <v>0</v>
          </cell>
          <cell r="J2281" t="str">
            <v>-</v>
          </cell>
          <cell r="K2281">
            <v>0</v>
          </cell>
          <cell r="L2281">
            <v>0</v>
          </cell>
          <cell r="M2281">
            <v>0</v>
          </cell>
        </row>
        <row r="2282">
          <cell r="A2282" t="str">
            <v>00</v>
          </cell>
          <cell r="B2282" t="str">
            <v>0</v>
          </cell>
          <cell r="C2282" t="str">
            <v>0</v>
          </cell>
          <cell r="D2282" t="str">
            <v>1</v>
          </cell>
          <cell r="F2282">
            <v>0</v>
          </cell>
          <cell r="G2282">
            <v>0</v>
          </cell>
          <cell r="H2282">
            <v>0</v>
          </cell>
          <cell r="I2282">
            <v>0</v>
          </cell>
          <cell r="J2282" t="str">
            <v>-</v>
          </cell>
          <cell r="K2282">
            <v>0</v>
          </cell>
          <cell r="L2282">
            <v>0</v>
          </cell>
          <cell r="M2282">
            <v>0</v>
          </cell>
        </row>
        <row r="2283">
          <cell r="A2283" t="str">
            <v>00</v>
          </cell>
          <cell r="B2283" t="str">
            <v>0</v>
          </cell>
          <cell r="C2283" t="str">
            <v>0</v>
          </cell>
          <cell r="D2283" t="str">
            <v>1</v>
          </cell>
          <cell r="F2283">
            <v>0</v>
          </cell>
          <cell r="G2283">
            <v>0</v>
          </cell>
          <cell r="H2283">
            <v>0</v>
          </cell>
          <cell r="I2283">
            <v>0</v>
          </cell>
          <cell r="J2283" t="str">
            <v>-</v>
          </cell>
          <cell r="K2283">
            <v>0</v>
          </cell>
          <cell r="L2283">
            <v>0</v>
          </cell>
          <cell r="M2283">
            <v>0</v>
          </cell>
        </row>
        <row r="2284">
          <cell r="A2284" t="str">
            <v>00</v>
          </cell>
          <cell r="B2284" t="str">
            <v>0</v>
          </cell>
          <cell r="C2284" t="str">
            <v>0</v>
          </cell>
          <cell r="D2284" t="str">
            <v>1</v>
          </cell>
          <cell r="F2284">
            <v>0</v>
          </cell>
          <cell r="G2284">
            <v>0</v>
          </cell>
          <cell r="H2284">
            <v>0</v>
          </cell>
          <cell r="I2284">
            <v>0</v>
          </cell>
          <cell r="J2284" t="str">
            <v>-</v>
          </cell>
          <cell r="K2284">
            <v>0</v>
          </cell>
          <cell r="L2284">
            <v>0</v>
          </cell>
          <cell r="M2284">
            <v>0</v>
          </cell>
        </row>
        <row r="2285">
          <cell r="A2285" t="str">
            <v>00</v>
          </cell>
          <cell r="B2285" t="str">
            <v>0</v>
          </cell>
          <cell r="C2285" t="str">
            <v>0</v>
          </cell>
          <cell r="D2285" t="str">
            <v>1</v>
          </cell>
          <cell r="F2285">
            <v>0</v>
          </cell>
          <cell r="G2285">
            <v>0</v>
          </cell>
          <cell r="H2285">
            <v>0</v>
          </cell>
          <cell r="I2285">
            <v>0</v>
          </cell>
          <cell r="J2285" t="str">
            <v>-</v>
          </cell>
          <cell r="K2285">
            <v>0</v>
          </cell>
          <cell r="L2285">
            <v>0</v>
          </cell>
          <cell r="M2285">
            <v>0</v>
          </cell>
        </row>
        <row r="2286">
          <cell r="A2286" t="str">
            <v>00</v>
          </cell>
          <cell r="B2286" t="str">
            <v>0</v>
          </cell>
          <cell r="C2286" t="str">
            <v>0</v>
          </cell>
          <cell r="D2286" t="str">
            <v>1</v>
          </cell>
          <cell r="F2286">
            <v>0</v>
          </cell>
          <cell r="G2286">
            <v>0</v>
          </cell>
          <cell r="H2286">
            <v>0</v>
          </cell>
          <cell r="I2286">
            <v>0</v>
          </cell>
          <cell r="J2286" t="str">
            <v>-</v>
          </cell>
          <cell r="K2286">
            <v>0</v>
          </cell>
          <cell r="L2286">
            <v>0</v>
          </cell>
          <cell r="M2286">
            <v>0</v>
          </cell>
        </row>
        <row r="2287">
          <cell r="A2287" t="str">
            <v>00</v>
          </cell>
          <cell r="B2287" t="str">
            <v>0</v>
          </cell>
          <cell r="C2287" t="str">
            <v>0</v>
          </cell>
          <cell r="D2287" t="str">
            <v>1</v>
          </cell>
          <cell r="F2287">
            <v>0</v>
          </cell>
          <cell r="G2287">
            <v>0</v>
          </cell>
          <cell r="H2287">
            <v>0</v>
          </cell>
          <cell r="I2287">
            <v>0</v>
          </cell>
          <cell r="J2287" t="str">
            <v>-</v>
          </cell>
          <cell r="K2287">
            <v>0</v>
          </cell>
          <cell r="L2287">
            <v>0</v>
          </cell>
          <cell r="M2287">
            <v>0</v>
          </cell>
        </row>
        <row r="2288">
          <cell r="A2288" t="str">
            <v>00</v>
          </cell>
          <cell r="B2288" t="str">
            <v>0</v>
          </cell>
          <cell r="C2288" t="str">
            <v>0</v>
          </cell>
          <cell r="D2288" t="str">
            <v>1</v>
          </cell>
          <cell r="F2288">
            <v>0</v>
          </cell>
          <cell r="G2288">
            <v>0</v>
          </cell>
          <cell r="H2288">
            <v>0</v>
          </cell>
          <cell r="I2288">
            <v>0</v>
          </cell>
          <cell r="J2288" t="str">
            <v>-</v>
          </cell>
          <cell r="K2288">
            <v>0</v>
          </cell>
          <cell r="L2288">
            <v>0</v>
          </cell>
          <cell r="M2288">
            <v>0</v>
          </cell>
        </row>
        <row r="2289">
          <cell r="A2289" t="str">
            <v>00</v>
          </cell>
          <cell r="B2289" t="str">
            <v>0</v>
          </cell>
          <cell r="C2289" t="str">
            <v>0</v>
          </cell>
          <cell r="D2289" t="str">
            <v>1</v>
          </cell>
          <cell r="F2289">
            <v>0</v>
          </cell>
          <cell r="G2289">
            <v>0</v>
          </cell>
          <cell r="H2289">
            <v>0</v>
          </cell>
          <cell r="I2289">
            <v>0</v>
          </cell>
          <cell r="J2289" t="str">
            <v>-</v>
          </cell>
          <cell r="K2289">
            <v>0</v>
          </cell>
          <cell r="L2289">
            <v>0</v>
          </cell>
          <cell r="M2289">
            <v>0</v>
          </cell>
        </row>
        <row r="2290">
          <cell r="A2290" t="str">
            <v>00</v>
          </cell>
          <cell r="B2290" t="str">
            <v>0</v>
          </cell>
          <cell r="C2290" t="str">
            <v>0</v>
          </cell>
          <cell r="D2290" t="str">
            <v>1</v>
          </cell>
          <cell r="F2290">
            <v>0</v>
          </cell>
          <cell r="G2290">
            <v>0</v>
          </cell>
          <cell r="H2290">
            <v>0</v>
          </cell>
          <cell r="I2290">
            <v>0</v>
          </cell>
          <cell r="J2290" t="str">
            <v>-</v>
          </cell>
          <cell r="K2290">
            <v>0</v>
          </cell>
          <cell r="L2290">
            <v>0</v>
          </cell>
          <cell r="M2290">
            <v>0</v>
          </cell>
        </row>
        <row r="2291">
          <cell r="A2291" t="str">
            <v>00</v>
          </cell>
          <cell r="B2291" t="str">
            <v>0</v>
          </cell>
          <cell r="C2291" t="str">
            <v>0</v>
          </cell>
          <cell r="D2291" t="str">
            <v>1</v>
          </cell>
          <cell r="F2291">
            <v>0</v>
          </cell>
          <cell r="G2291">
            <v>0</v>
          </cell>
          <cell r="H2291">
            <v>0</v>
          </cell>
          <cell r="I2291">
            <v>0</v>
          </cell>
          <cell r="J2291" t="str">
            <v>-</v>
          </cell>
          <cell r="K2291">
            <v>0</v>
          </cell>
          <cell r="L2291">
            <v>0</v>
          </cell>
          <cell r="M2291">
            <v>0</v>
          </cell>
        </row>
        <row r="2292">
          <cell r="A2292" t="str">
            <v>00</v>
          </cell>
          <cell r="B2292" t="str">
            <v>0</v>
          </cell>
          <cell r="C2292" t="str">
            <v>0</v>
          </cell>
          <cell r="D2292" t="str">
            <v>1</v>
          </cell>
          <cell r="F2292">
            <v>0</v>
          </cell>
          <cell r="G2292">
            <v>0</v>
          </cell>
          <cell r="H2292">
            <v>0</v>
          </cell>
          <cell r="I2292">
            <v>0</v>
          </cell>
          <cell r="J2292" t="str">
            <v>-</v>
          </cell>
          <cell r="K2292">
            <v>0</v>
          </cell>
          <cell r="L2292">
            <v>0</v>
          </cell>
          <cell r="M2292">
            <v>0</v>
          </cell>
        </row>
        <row r="2293">
          <cell r="A2293" t="str">
            <v>00</v>
          </cell>
          <cell r="B2293" t="str">
            <v>0</v>
          </cell>
          <cell r="C2293" t="str">
            <v>0</v>
          </cell>
          <cell r="D2293" t="str">
            <v>1</v>
          </cell>
          <cell r="F2293">
            <v>0</v>
          </cell>
          <cell r="G2293">
            <v>0</v>
          </cell>
          <cell r="H2293">
            <v>0</v>
          </cell>
          <cell r="I2293">
            <v>0</v>
          </cell>
          <cell r="J2293" t="str">
            <v>-</v>
          </cell>
          <cell r="K2293">
            <v>0</v>
          </cell>
          <cell r="L2293">
            <v>0</v>
          </cell>
          <cell r="M2293">
            <v>0</v>
          </cell>
        </row>
        <row r="2294">
          <cell r="A2294" t="str">
            <v>00</v>
          </cell>
          <cell r="B2294" t="str">
            <v>0</v>
          </cell>
          <cell r="C2294" t="str">
            <v>0</v>
          </cell>
          <cell r="D2294" t="str">
            <v>1</v>
          </cell>
          <cell r="F2294">
            <v>0</v>
          </cell>
          <cell r="G2294">
            <v>0</v>
          </cell>
          <cell r="H2294">
            <v>0</v>
          </cell>
          <cell r="I2294">
            <v>0</v>
          </cell>
          <cell r="J2294" t="str">
            <v>-</v>
          </cell>
          <cell r="K2294">
            <v>0</v>
          </cell>
          <cell r="L2294">
            <v>0</v>
          </cell>
          <cell r="M2294">
            <v>0</v>
          </cell>
        </row>
        <row r="2295">
          <cell r="A2295" t="str">
            <v>00</v>
          </cell>
          <cell r="B2295" t="str">
            <v>0</v>
          </cell>
          <cell r="C2295" t="str">
            <v>0</v>
          </cell>
          <cell r="D2295" t="str">
            <v>1</v>
          </cell>
          <cell r="F2295">
            <v>0</v>
          </cell>
          <cell r="G2295">
            <v>0</v>
          </cell>
          <cell r="H2295">
            <v>0</v>
          </cell>
          <cell r="I2295">
            <v>0</v>
          </cell>
          <cell r="J2295" t="str">
            <v>-</v>
          </cell>
          <cell r="K2295">
            <v>0</v>
          </cell>
          <cell r="L2295">
            <v>0</v>
          </cell>
          <cell r="M2295">
            <v>0</v>
          </cell>
        </row>
        <row r="2296">
          <cell r="A2296" t="str">
            <v>00</v>
          </cell>
          <cell r="B2296" t="str">
            <v>0</v>
          </cell>
          <cell r="C2296" t="str">
            <v>0</v>
          </cell>
          <cell r="D2296" t="str">
            <v>1</v>
          </cell>
          <cell r="F2296">
            <v>0</v>
          </cell>
          <cell r="G2296">
            <v>0</v>
          </cell>
          <cell r="H2296">
            <v>0</v>
          </cell>
          <cell r="I2296">
            <v>0</v>
          </cell>
          <cell r="J2296" t="str">
            <v>-</v>
          </cell>
          <cell r="K2296">
            <v>0</v>
          </cell>
          <cell r="L2296">
            <v>0</v>
          </cell>
          <cell r="M2296">
            <v>0</v>
          </cell>
        </row>
        <row r="2297">
          <cell r="A2297" t="str">
            <v>00</v>
          </cell>
          <cell r="B2297" t="str">
            <v>0</v>
          </cell>
          <cell r="C2297" t="str">
            <v>0</v>
          </cell>
          <cell r="D2297" t="str">
            <v>1</v>
          </cell>
          <cell r="F2297">
            <v>0</v>
          </cell>
          <cell r="G2297">
            <v>0</v>
          </cell>
          <cell r="H2297">
            <v>0</v>
          </cell>
          <cell r="I2297">
            <v>0</v>
          </cell>
          <cell r="J2297" t="str">
            <v>-</v>
          </cell>
          <cell r="K2297">
            <v>0</v>
          </cell>
          <cell r="L2297">
            <v>0</v>
          </cell>
          <cell r="M2297">
            <v>0</v>
          </cell>
        </row>
        <row r="2298">
          <cell r="A2298" t="str">
            <v>00</v>
          </cell>
          <cell r="B2298" t="str">
            <v>0</v>
          </cell>
          <cell r="C2298" t="str">
            <v>0</v>
          </cell>
          <cell r="D2298" t="str">
            <v>1</v>
          </cell>
          <cell r="F2298">
            <v>0</v>
          </cell>
          <cell r="G2298">
            <v>0</v>
          </cell>
          <cell r="H2298">
            <v>0</v>
          </cell>
          <cell r="I2298">
            <v>0</v>
          </cell>
          <cell r="J2298" t="str">
            <v>-</v>
          </cell>
          <cell r="K2298">
            <v>0</v>
          </cell>
          <cell r="L2298">
            <v>0</v>
          </cell>
          <cell r="M2298">
            <v>0</v>
          </cell>
        </row>
        <row r="2299">
          <cell r="A2299" t="str">
            <v>00</v>
          </cell>
          <cell r="B2299" t="str">
            <v>0</v>
          </cell>
          <cell r="C2299" t="str">
            <v>0</v>
          </cell>
          <cell r="D2299" t="str">
            <v>1</v>
          </cell>
          <cell r="F2299">
            <v>0</v>
          </cell>
          <cell r="G2299">
            <v>0</v>
          </cell>
          <cell r="H2299">
            <v>0</v>
          </cell>
          <cell r="I2299">
            <v>0</v>
          </cell>
          <cell r="J2299" t="str">
            <v>-</v>
          </cell>
          <cell r="K2299">
            <v>0</v>
          </cell>
          <cell r="L2299">
            <v>0</v>
          </cell>
          <cell r="M2299">
            <v>0</v>
          </cell>
        </row>
        <row r="2300">
          <cell r="A2300" t="str">
            <v>00</v>
          </cell>
          <cell r="B2300" t="str">
            <v>0</v>
          </cell>
          <cell r="C2300" t="str">
            <v>0</v>
          </cell>
          <cell r="D2300" t="str">
            <v>1</v>
          </cell>
          <cell r="F2300">
            <v>0</v>
          </cell>
          <cell r="G2300">
            <v>0</v>
          </cell>
          <cell r="H2300">
            <v>0</v>
          </cell>
          <cell r="I2300">
            <v>0</v>
          </cell>
          <cell r="J2300" t="str">
            <v>-</v>
          </cell>
          <cell r="K2300">
            <v>0</v>
          </cell>
          <cell r="L2300">
            <v>0</v>
          </cell>
          <cell r="M2300">
            <v>0</v>
          </cell>
        </row>
        <row r="2301">
          <cell r="A2301" t="str">
            <v>00</v>
          </cell>
          <cell r="B2301" t="str">
            <v>0</v>
          </cell>
          <cell r="C2301" t="str">
            <v>0</v>
          </cell>
          <cell r="D2301" t="str">
            <v>1</v>
          </cell>
          <cell r="F2301">
            <v>0</v>
          </cell>
          <cell r="G2301">
            <v>0</v>
          </cell>
          <cell r="H2301">
            <v>0</v>
          </cell>
          <cell r="I2301">
            <v>0</v>
          </cell>
          <cell r="J2301" t="str">
            <v>-</v>
          </cell>
          <cell r="K2301">
            <v>0</v>
          </cell>
          <cell r="L2301">
            <v>0</v>
          </cell>
          <cell r="M2301">
            <v>0</v>
          </cell>
        </row>
        <row r="2302">
          <cell r="A2302" t="str">
            <v>00</v>
          </cell>
          <cell r="B2302" t="str">
            <v>0</v>
          </cell>
          <cell r="C2302" t="str">
            <v>0</v>
          </cell>
          <cell r="D2302" t="str">
            <v>1</v>
          </cell>
          <cell r="F2302">
            <v>0</v>
          </cell>
          <cell r="G2302">
            <v>0</v>
          </cell>
          <cell r="H2302">
            <v>0</v>
          </cell>
          <cell r="I2302">
            <v>0</v>
          </cell>
          <cell r="J2302" t="str">
            <v>-</v>
          </cell>
          <cell r="K2302">
            <v>0</v>
          </cell>
          <cell r="L2302">
            <v>0</v>
          </cell>
          <cell r="M2302">
            <v>0</v>
          </cell>
        </row>
        <row r="2303">
          <cell r="A2303" t="str">
            <v>00</v>
          </cell>
          <cell r="B2303" t="str">
            <v>0</v>
          </cell>
          <cell r="C2303" t="str">
            <v>0</v>
          </cell>
          <cell r="D2303" t="str">
            <v>1</v>
          </cell>
          <cell r="F2303">
            <v>0</v>
          </cell>
          <cell r="G2303">
            <v>0</v>
          </cell>
          <cell r="H2303">
            <v>0</v>
          </cell>
          <cell r="I2303">
            <v>0</v>
          </cell>
          <cell r="J2303" t="str">
            <v>-</v>
          </cell>
          <cell r="K2303">
            <v>0</v>
          </cell>
          <cell r="L2303">
            <v>0</v>
          </cell>
          <cell r="M2303">
            <v>0</v>
          </cell>
        </row>
        <row r="2304">
          <cell r="A2304" t="str">
            <v>00</v>
          </cell>
          <cell r="B2304" t="str">
            <v>0</v>
          </cell>
          <cell r="C2304" t="str">
            <v>0</v>
          </cell>
          <cell r="D2304" t="str">
            <v>1</v>
          </cell>
          <cell r="F2304">
            <v>0</v>
          </cell>
          <cell r="G2304">
            <v>0</v>
          </cell>
          <cell r="H2304">
            <v>0</v>
          </cell>
          <cell r="I2304">
            <v>0</v>
          </cell>
          <cell r="J2304" t="str">
            <v>-</v>
          </cell>
          <cell r="K2304">
            <v>0</v>
          </cell>
          <cell r="L2304">
            <v>0</v>
          </cell>
          <cell r="M2304">
            <v>0</v>
          </cell>
        </row>
        <row r="2305">
          <cell r="A2305" t="str">
            <v>00</v>
          </cell>
          <cell r="B2305" t="str">
            <v>0</v>
          </cell>
          <cell r="C2305" t="str">
            <v>0</v>
          </cell>
          <cell r="D2305" t="str">
            <v>1</v>
          </cell>
          <cell r="F2305">
            <v>0</v>
          </cell>
          <cell r="G2305">
            <v>0</v>
          </cell>
          <cell r="H2305">
            <v>0</v>
          </cell>
          <cell r="I2305">
            <v>0</v>
          </cell>
          <cell r="J2305" t="str">
            <v>-</v>
          </cell>
          <cell r="K2305">
            <v>0</v>
          </cell>
          <cell r="L2305">
            <v>0</v>
          </cell>
          <cell r="M2305">
            <v>0</v>
          </cell>
        </row>
        <row r="2306">
          <cell r="A2306" t="str">
            <v>00</v>
          </cell>
          <cell r="B2306" t="str">
            <v>0</v>
          </cell>
          <cell r="C2306" t="str">
            <v>0</v>
          </cell>
          <cell r="D2306" t="str">
            <v>1</v>
          </cell>
          <cell r="F2306">
            <v>0</v>
          </cell>
          <cell r="G2306">
            <v>0</v>
          </cell>
          <cell r="H2306">
            <v>0</v>
          </cell>
          <cell r="I2306">
            <v>0</v>
          </cell>
          <cell r="J2306" t="str">
            <v>-</v>
          </cell>
          <cell r="K2306">
            <v>0</v>
          </cell>
          <cell r="L2306">
            <v>0</v>
          </cell>
          <cell r="M2306">
            <v>0</v>
          </cell>
        </row>
        <row r="2307">
          <cell r="A2307" t="str">
            <v>00</v>
          </cell>
          <cell r="B2307" t="str">
            <v>0</v>
          </cell>
          <cell r="C2307" t="str">
            <v>0</v>
          </cell>
          <cell r="D2307" t="str">
            <v>1</v>
          </cell>
          <cell r="F2307">
            <v>0</v>
          </cell>
          <cell r="G2307">
            <v>0</v>
          </cell>
          <cell r="H2307">
            <v>0</v>
          </cell>
          <cell r="I2307">
            <v>0</v>
          </cell>
          <cell r="J2307" t="str">
            <v>-</v>
          </cell>
          <cell r="K2307">
            <v>0</v>
          </cell>
          <cell r="L2307">
            <v>0</v>
          </cell>
          <cell r="M2307">
            <v>0</v>
          </cell>
        </row>
        <row r="2308">
          <cell r="A2308" t="str">
            <v>00</v>
          </cell>
          <cell r="B2308" t="str">
            <v>0</v>
          </cell>
          <cell r="C2308" t="str">
            <v>0</v>
          </cell>
          <cell r="D2308" t="str">
            <v>1</v>
          </cell>
          <cell r="F2308">
            <v>0</v>
          </cell>
          <cell r="G2308">
            <v>0</v>
          </cell>
          <cell r="H2308">
            <v>0</v>
          </cell>
          <cell r="I2308">
            <v>0</v>
          </cell>
          <cell r="J2308" t="str">
            <v>-</v>
          </cell>
          <cell r="K2308">
            <v>0</v>
          </cell>
          <cell r="L2308">
            <v>0</v>
          </cell>
          <cell r="M2308">
            <v>0</v>
          </cell>
        </row>
        <row r="2309">
          <cell r="A2309" t="str">
            <v>00</v>
          </cell>
          <cell r="B2309" t="str">
            <v>0</v>
          </cell>
          <cell r="C2309" t="str">
            <v>0</v>
          </cell>
          <cell r="D2309" t="str">
            <v>1</v>
          </cell>
          <cell r="F2309">
            <v>0</v>
          </cell>
          <cell r="G2309">
            <v>0</v>
          </cell>
          <cell r="H2309">
            <v>0</v>
          </cell>
          <cell r="I2309">
            <v>0</v>
          </cell>
          <cell r="J2309" t="str">
            <v>-</v>
          </cell>
          <cell r="K2309">
            <v>0</v>
          </cell>
          <cell r="L2309">
            <v>0</v>
          </cell>
          <cell r="M2309">
            <v>0</v>
          </cell>
        </row>
        <row r="2310">
          <cell r="A2310" t="str">
            <v>00</v>
          </cell>
          <cell r="B2310" t="str">
            <v>0</v>
          </cell>
          <cell r="C2310" t="str">
            <v>0</v>
          </cell>
          <cell r="D2310" t="str">
            <v>1</v>
          </cell>
          <cell r="F2310">
            <v>0</v>
          </cell>
          <cell r="G2310">
            <v>0</v>
          </cell>
          <cell r="H2310">
            <v>0</v>
          </cell>
          <cell r="I2310">
            <v>0</v>
          </cell>
          <cell r="J2310" t="str">
            <v>-</v>
          </cell>
          <cell r="K2310">
            <v>0</v>
          </cell>
          <cell r="L2310">
            <v>0</v>
          </cell>
          <cell r="M2310">
            <v>0</v>
          </cell>
        </row>
        <row r="2311">
          <cell r="A2311" t="str">
            <v>00</v>
          </cell>
          <cell r="B2311" t="str">
            <v>0</v>
          </cell>
          <cell r="C2311" t="str">
            <v>0</v>
          </cell>
          <cell r="D2311" t="str">
            <v>1</v>
          </cell>
          <cell r="F2311">
            <v>0</v>
          </cell>
          <cell r="G2311">
            <v>0</v>
          </cell>
          <cell r="H2311">
            <v>0</v>
          </cell>
          <cell r="I2311">
            <v>0</v>
          </cell>
          <cell r="J2311" t="str">
            <v>-</v>
          </cell>
          <cell r="K2311">
            <v>0</v>
          </cell>
          <cell r="L2311">
            <v>0</v>
          </cell>
          <cell r="M2311">
            <v>0</v>
          </cell>
        </row>
        <row r="2312">
          <cell r="A2312" t="str">
            <v>00</v>
          </cell>
          <cell r="B2312" t="str">
            <v>0</v>
          </cell>
          <cell r="C2312" t="str">
            <v>0</v>
          </cell>
          <cell r="D2312" t="str">
            <v>1</v>
          </cell>
          <cell r="F2312">
            <v>0</v>
          </cell>
          <cell r="G2312">
            <v>0</v>
          </cell>
          <cell r="H2312">
            <v>0</v>
          </cell>
          <cell r="I2312">
            <v>0</v>
          </cell>
          <cell r="J2312" t="str">
            <v>-</v>
          </cell>
          <cell r="K2312">
            <v>0</v>
          </cell>
          <cell r="L2312">
            <v>0</v>
          </cell>
          <cell r="M2312">
            <v>0</v>
          </cell>
        </row>
        <row r="2313">
          <cell r="A2313" t="str">
            <v>00</v>
          </cell>
          <cell r="B2313" t="str">
            <v>0</v>
          </cell>
          <cell r="C2313" t="str">
            <v>0</v>
          </cell>
          <cell r="D2313" t="str">
            <v>1</v>
          </cell>
          <cell r="F2313">
            <v>0</v>
          </cell>
          <cell r="G2313">
            <v>0</v>
          </cell>
          <cell r="H2313">
            <v>0</v>
          </cell>
          <cell r="I2313">
            <v>0</v>
          </cell>
          <cell r="J2313" t="str">
            <v>-</v>
          </cell>
          <cell r="K2313">
            <v>0</v>
          </cell>
          <cell r="L2313">
            <v>0</v>
          </cell>
          <cell r="M2313">
            <v>0</v>
          </cell>
        </row>
        <row r="2314">
          <cell r="A2314" t="str">
            <v>00</v>
          </cell>
          <cell r="B2314" t="str">
            <v>0</v>
          </cell>
          <cell r="C2314" t="str">
            <v>0</v>
          </cell>
          <cell r="D2314" t="str">
            <v>1</v>
          </cell>
          <cell r="F2314">
            <v>0</v>
          </cell>
          <cell r="G2314">
            <v>0</v>
          </cell>
          <cell r="H2314">
            <v>0</v>
          </cell>
          <cell r="I2314">
            <v>0</v>
          </cell>
          <cell r="J2314" t="str">
            <v>-</v>
          </cell>
          <cell r="K2314">
            <v>0</v>
          </cell>
          <cell r="L2314">
            <v>0</v>
          </cell>
          <cell r="M2314">
            <v>0</v>
          </cell>
        </row>
        <row r="2315">
          <cell r="A2315" t="str">
            <v>00</v>
          </cell>
          <cell r="B2315" t="str">
            <v>0</v>
          </cell>
          <cell r="C2315" t="str">
            <v>0</v>
          </cell>
          <cell r="D2315" t="str">
            <v>1</v>
          </cell>
          <cell r="F2315">
            <v>0</v>
          </cell>
          <cell r="G2315">
            <v>0</v>
          </cell>
          <cell r="H2315">
            <v>0</v>
          </cell>
          <cell r="I2315">
            <v>0</v>
          </cell>
          <cell r="J2315" t="str">
            <v>-</v>
          </cell>
          <cell r="K2315">
            <v>0</v>
          </cell>
          <cell r="L2315">
            <v>0</v>
          </cell>
          <cell r="M2315">
            <v>0</v>
          </cell>
        </row>
        <row r="2316">
          <cell r="A2316" t="str">
            <v>00</v>
          </cell>
          <cell r="B2316" t="str">
            <v>0</v>
          </cell>
          <cell r="C2316" t="str">
            <v>0</v>
          </cell>
          <cell r="D2316" t="str">
            <v>1</v>
          </cell>
          <cell r="F2316">
            <v>0</v>
          </cell>
          <cell r="G2316">
            <v>0</v>
          </cell>
          <cell r="H2316">
            <v>0</v>
          </cell>
          <cell r="I2316">
            <v>0</v>
          </cell>
          <cell r="J2316" t="str">
            <v>-</v>
          </cell>
          <cell r="K2316">
            <v>0</v>
          </cell>
          <cell r="L2316">
            <v>0</v>
          </cell>
          <cell r="M2316">
            <v>0</v>
          </cell>
        </row>
        <row r="2317">
          <cell r="A2317" t="str">
            <v>00</v>
          </cell>
          <cell r="B2317" t="str">
            <v>0</v>
          </cell>
          <cell r="C2317" t="str">
            <v>0</v>
          </cell>
          <cell r="D2317" t="str">
            <v>1</v>
          </cell>
          <cell r="F2317">
            <v>0</v>
          </cell>
          <cell r="G2317">
            <v>0</v>
          </cell>
          <cell r="H2317">
            <v>0</v>
          </cell>
          <cell r="I2317">
            <v>0</v>
          </cell>
          <cell r="J2317" t="str">
            <v>-</v>
          </cell>
          <cell r="K2317">
            <v>0</v>
          </cell>
          <cell r="L2317">
            <v>0</v>
          </cell>
          <cell r="M2317">
            <v>0</v>
          </cell>
        </row>
        <row r="2318">
          <cell r="A2318" t="str">
            <v>00</v>
          </cell>
          <cell r="B2318" t="str">
            <v>0</v>
          </cell>
          <cell r="C2318" t="str">
            <v>0</v>
          </cell>
          <cell r="D2318" t="str">
            <v>1</v>
          </cell>
          <cell r="F2318">
            <v>0</v>
          </cell>
          <cell r="G2318">
            <v>0</v>
          </cell>
          <cell r="H2318">
            <v>0</v>
          </cell>
          <cell r="I2318">
            <v>0</v>
          </cell>
          <cell r="J2318" t="str">
            <v>-</v>
          </cell>
          <cell r="K2318">
            <v>0</v>
          </cell>
          <cell r="L2318">
            <v>0</v>
          </cell>
          <cell r="M2318">
            <v>0</v>
          </cell>
        </row>
        <row r="2319">
          <cell r="A2319" t="str">
            <v>00</v>
          </cell>
          <cell r="B2319" t="str">
            <v>0</v>
          </cell>
          <cell r="C2319" t="str">
            <v>0</v>
          </cell>
          <cell r="D2319" t="str">
            <v>1</v>
          </cell>
          <cell r="F2319">
            <v>0</v>
          </cell>
          <cell r="G2319">
            <v>0</v>
          </cell>
          <cell r="H2319">
            <v>0</v>
          </cell>
          <cell r="I2319">
            <v>0</v>
          </cell>
          <cell r="J2319" t="str">
            <v>-</v>
          </cell>
          <cell r="K2319">
            <v>0</v>
          </cell>
          <cell r="L2319">
            <v>0</v>
          </cell>
          <cell r="M2319">
            <v>0</v>
          </cell>
        </row>
        <row r="2320">
          <cell r="A2320" t="str">
            <v>00</v>
          </cell>
          <cell r="B2320" t="str">
            <v>0</v>
          </cell>
          <cell r="C2320" t="str">
            <v>0</v>
          </cell>
          <cell r="D2320" t="str">
            <v>1</v>
          </cell>
          <cell r="F2320">
            <v>0</v>
          </cell>
          <cell r="G2320">
            <v>0</v>
          </cell>
          <cell r="H2320">
            <v>0</v>
          </cell>
          <cell r="I2320">
            <v>0</v>
          </cell>
          <cell r="J2320" t="str">
            <v>-</v>
          </cell>
          <cell r="K2320">
            <v>0</v>
          </cell>
          <cell r="L2320">
            <v>0</v>
          </cell>
          <cell r="M2320">
            <v>0</v>
          </cell>
        </row>
        <row r="2321">
          <cell r="A2321" t="str">
            <v>00</v>
          </cell>
          <cell r="B2321" t="str">
            <v>0</v>
          </cell>
          <cell r="C2321" t="str">
            <v>0</v>
          </cell>
          <cell r="D2321" t="str">
            <v>1</v>
          </cell>
          <cell r="F2321">
            <v>0</v>
          </cell>
          <cell r="G2321">
            <v>0</v>
          </cell>
          <cell r="H2321">
            <v>0</v>
          </cell>
          <cell r="I2321">
            <v>0</v>
          </cell>
          <cell r="J2321" t="str">
            <v>-</v>
          </cell>
          <cell r="K2321">
            <v>0</v>
          </cell>
          <cell r="L2321">
            <v>0</v>
          </cell>
          <cell r="M2321">
            <v>0</v>
          </cell>
        </row>
        <row r="2322">
          <cell r="A2322" t="str">
            <v>00</v>
          </cell>
          <cell r="B2322" t="str">
            <v>0</v>
          </cell>
          <cell r="C2322" t="str">
            <v>0</v>
          </cell>
          <cell r="D2322" t="str">
            <v>1</v>
          </cell>
          <cell r="F2322">
            <v>0</v>
          </cell>
          <cell r="G2322">
            <v>0</v>
          </cell>
          <cell r="H2322">
            <v>0</v>
          </cell>
          <cell r="I2322">
            <v>0</v>
          </cell>
          <cell r="J2322" t="str">
            <v>-</v>
          </cell>
          <cell r="K2322">
            <v>0</v>
          </cell>
          <cell r="L2322">
            <v>0</v>
          </cell>
          <cell r="M2322">
            <v>0</v>
          </cell>
        </row>
        <row r="2323">
          <cell r="A2323" t="str">
            <v>00</v>
          </cell>
          <cell r="B2323" t="str">
            <v>0</v>
          </cell>
          <cell r="C2323" t="str">
            <v>0</v>
          </cell>
          <cell r="D2323" t="str">
            <v>1</v>
          </cell>
          <cell r="F2323">
            <v>0</v>
          </cell>
          <cell r="G2323">
            <v>0</v>
          </cell>
          <cell r="H2323">
            <v>0</v>
          </cell>
          <cell r="I2323">
            <v>0</v>
          </cell>
          <cell r="J2323" t="str">
            <v>-</v>
          </cell>
          <cell r="K2323">
            <v>0</v>
          </cell>
          <cell r="L2323">
            <v>0</v>
          </cell>
          <cell r="M2323">
            <v>0</v>
          </cell>
        </row>
        <row r="2324">
          <cell r="A2324" t="str">
            <v>00</v>
          </cell>
          <cell r="B2324" t="str">
            <v>0</v>
          </cell>
          <cell r="C2324" t="str">
            <v>0</v>
          </cell>
          <cell r="D2324" t="str">
            <v>1</v>
          </cell>
          <cell r="F2324">
            <v>0</v>
          </cell>
          <cell r="G2324">
            <v>0</v>
          </cell>
          <cell r="H2324">
            <v>0</v>
          </cell>
          <cell r="I2324">
            <v>0</v>
          </cell>
          <cell r="J2324" t="str">
            <v>-</v>
          </cell>
          <cell r="K2324">
            <v>0</v>
          </cell>
          <cell r="L2324">
            <v>0</v>
          </cell>
          <cell r="M2324">
            <v>0</v>
          </cell>
        </row>
        <row r="2325">
          <cell r="A2325" t="str">
            <v>00</v>
          </cell>
          <cell r="B2325" t="str">
            <v>0</v>
          </cell>
          <cell r="C2325" t="str">
            <v>0</v>
          </cell>
          <cell r="D2325" t="str">
            <v>1</v>
          </cell>
          <cell r="F2325">
            <v>0</v>
          </cell>
          <cell r="G2325">
            <v>0</v>
          </cell>
          <cell r="H2325">
            <v>0</v>
          </cell>
          <cell r="I2325">
            <v>0</v>
          </cell>
          <cell r="J2325" t="str">
            <v>-</v>
          </cell>
          <cell r="K2325">
            <v>0</v>
          </cell>
          <cell r="L2325">
            <v>0</v>
          </cell>
          <cell r="M2325">
            <v>0</v>
          </cell>
        </row>
        <row r="2326">
          <cell r="A2326" t="str">
            <v>00</v>
          </cell>
          <cell r="B2326" t="str">
            <v>0</v>
          </cell>
          <cell r="C2326" t="str">
            <v>0</v>
          </cell>
          <cell r="D2326" t="str">
            <v>1</v>
          </cell>
          <cell r="F2326">
            <v>0</v>
          </cell>
          <cell r="G2326">
            <v>0</v>
          </cell>
          <cell r="H2326">
            <v>0</v>
          </cell>
          <cell r="I2326">
            <v>0</v>
          </cell>
          <cell r="J2326" t="str">
            <v>-</v>
          </cell>
          <cell r="K2326">
            <v>0</v>
          </cell>
          <cell r="L2326">
            <v>0</v>
          </cell>
          <cell r="M2326">
            <v>0</v>
          </cell>
        </row>
        <row r="2327">
          <cell r="A2327" t="str">
            <v>00</v>
          </cell>
          <cell r="B2327" t="str">
            <v>0</v>
          </cell>
          <cell r="C2327" t="str">
            <v>0</v>
          </cell>
          <cell r="D2327" t="str">
            <v>1</v>
          </cell>
          <cell r="F2327">
            <v>0</v>
          </cell>
          <cell r="G2327">
            <v>0</v>
          </cell>
          <cell r="H2327">
            <v>0</v>
          </cell>
          <cell r="I2327">
            <v>0</v>
          </cell>
          <cell r="J2327" t="str">
            <v>-</v>
          </cell>
          <cell r="K2327">
            <v>0</v>
          </cell>
          <cell r="L2327">
            <v>0</v>
          </cell>
          <cell r="M2327">
            <v>0</v>
          </cell>
        </row>
        <row r="2328">
          <cell r="A2328" t="str">
            <v>00</v>
          </cell>
          <cell r="B2328" t="str">
            <v>0</v>
          </cell>
          <cell r="C2328" t="str">
            <v>0</v>
          </cell>
          <cell r="D2328" t="str">
            <v>1</v>
          </cell>
          <cell r="F2328">
            <v>0</v>
          </cell>
          <cell r="G2328">
            <v>0</v>
          </cell>
          <cell r="H2328">
            <v>0</v>
          </cell>
          <cell r="I2328">
            <v>0</v>
          </cell>
          <cell r="J2328" t="str">
            <v>-</v>
          </cell>
          <cell r="K2328">
            <v>0</v>
          </cell>
          <cell r="L2328">
            <v>0</v>
          </cell>
          <cell r="M2328">
            <v>0</v>
          </cell>
        </row>
        <row r="2329">
          <cell r="A2329" t="str">
            <v>00</v>
          </cell>
          <cell r="B2329" t="str">
            <v>0</v>
          </cell>
          <cell r="C2329" t="str">
            <v>0</v>
          </cell>
          <cell r="D2329" t="str">
            <v>1</v>
          </cell>
          <cell r="F2329">
            <v>0</v>
          </cell>
          <cell r="G2329">
            <v>0</v>
          </cell>
          <cell r="H2329">
            <v>0</v>
          </cell>
          <cell r="I2329">
            <v>0</v>
          </cell>
          <cell r="J2329" t="str">
            <v>-</v>
          </cell>
          <cell r="K2329">
            <v>0</v>
          </cell>
          <cell r="L2329">
            <v>0</v>
          </cell>
          <cell r="M2329">
            <v>0</v>
          </cell>
        </row>
        <row r="2330">
          <cell r="A2330" t="str">
            <v>00</v>
          </cell>
          <cell r="B2330" t="str">
            <v>0</v>
          </cell>
          <cell r="C2330" t="str">
            <v>0</v>
          </cell>
          <cell r="D2330" t="str">
            <v>1</v>
          </cell>
          <cell r="F2330">
            <v>0</v>
          </cell>
          <cell r="G2330">
            <v>0</v>
          </cell>
          <cell r="H2330">
            <v>0</v>
          </cell>
          <cell r="I2330">
            <v>0</v>
          </cell>
          <cell r="J2330" t="str">
            <v>-</v>
          </cell>
          <cell r="K2330">
            <v>0</v>
          </cell>
          <cell r="L2330">
            <v>0</v>
          </cell>
          <cell r="M2330">
            <v>0</v>
          </cell>
        </row>
        <row r="2331">
          <cell r="A2331" t="str">
            <v>00</v>
          </cell>
          <cell r="B2331" t="str">
            <v>0</v>
          </cell>
          <cell r="C2331" t="str">
            <v>0</v>
          </cell>
          <cell r="D2331" t="str">
            <v>1</v>
          </cell>
          <cell r="F2331">
            <v>0</v>
          </cell>
          <cell r="G2331">
            <v>0</v>
          </cell>
          <cell r="H2331">
            <v>0</v>
          </cell>
          <cell r="I2331">
            <v>0</v>
          </cell>
          <cell r="J2331" t="str">
            <v>-</v>
          </cell>
          <cell r="K2331">
            <v>0</v>
          </cell>
          <cell r="L2331">
            <v>0</v>
          </cell>
          <cell r="M2331">
            <v>0</v>
          </cell>
        </row>
        <row r="2332">
          <cell r="A2332" t="str">
            <v>00</v>
          </cell>
          <cell r="B2332" t="str">
            <v>0</v>
          </cell>
          <cell r="C2332" t="str">
            <v>0</v>
          </cell>
          <cell r="D2332" t="str">
            <v>1</v>
          </cell>
          <cell r="F2332">
            <v>0</v>
          </cell>
          <cell r="G2332">
            <v>0</v>
          </cell>
          <cell r="H2332">
            <v>0</v>
          </cell>
          <cell r="I2332">
            <v>0</v>
          </cell>
          <cell r="J2332" t="str">
            <v>-</v>
          </cell>
          <cell r="K2332">
            <v>0</v>
          </cell>
          <cell r="L2332">
            <v>0</v>
          </cell>
          <cell r="M2332">
            <v>0</v>
          </cell>
        </row>
        <row r="2333">
          <cell r="A2333" t="str">
            <v>00</v>
          </cell>
          <cell r="B2333" t="str">
            <v>0</v>
          </cell>
          <cell r="C2333" t="str">
            <v>0</v>
          </cell>
          <cell r="D2333" t="str">
            <v>1</v>
          </cell>
          <cell r="F2333">
            <v>0</v>
          </cell>
          <cell r="G2333">
            <v>0</v>
          </cell>
          <cell r="H2333">
            <v>0</v>
          </cell>
          <cell r="I2333">
            <v>0</v>
          </cell>
          <cell r="J2333" t="str">
            <v>-</v>
          </cell>
          <cell r="K2333">
            <v>0</v>
          </cell>
          <cell r="L2333">
            <v>0</v>
          </cell>
          <cell r="M2333">
            <v>0</v>
          </cell>
        </row>
        <row r="2334">
          <cell r="A2334" t="str">
            <v>00</v>
          </cell>
          <cell r="B2334" t="str">
            <v>0</v>
          </cell>
          <cell r="C2334" t="str">
            <v>0</v>
          </cell>
          <cell r="D2334" t="str">
            <v>1</v>
          </cell>
          <cell r="F2334">
            <v>0</v>
          </cell>
          <cell r="G2334">
            <v>0</v>
          </cell>
          <cell r="H2334">
            <v>0</v>
          </cell>
          <cell r="I2334">
            <v>0</v>
          </cell>
          <cell r="J2334" t="str">
            <v>-</v>
          </cell>
          <cell r="K2334">
            <v>0</v>
          </cell>
          <cell r="L2334">
            <v>0</v>
          </cell>
          <cell r="M2334">
            <v>0</v>
          </cell>
        </row>
        <row r="2335">
          <cell r="A2335" t="str">
            <v>00</v>
          </cell>
          <cell r="B2335" t="str">
            <v>0</v>
          </cell>
          <cell r="C2335" t="str">
            <v>0</v>
          </cell>
          <cell r="D2335" t="str">
            <v>1</v>
          </cell>
          <cell r="F2335">
            <v>0</v>
          </cell>
          <cell r="G2335">
            <v>0</v>
          </cell>
          <cell r="H2335">
            <v>0</v>
          </cell>
          <cell r="I2335">
            <v>0</v>
          </cell>
          <cell r="J2335" t="str">
            <v>-</v>
          </cell>
          <cell r="K2335">
            <v>0</v>
          </cell>
          <cell r="L2335">
            <v>0</v>
          </cell>
          <cell r="M2335">
            <v>0</v>
          </cell>
        </row>
        <row r="2336">
          <cell r="A2336" t="str">
            <v>00</v>
          </cell>
          <cell r="B2336" t="str">
            <v>0</v>
          </cell>
          <cell r="C2336" t="str">
            <v>0</v>
          </cell>
          <cell r="D2336" t="str">
            <v>1</v>
          </cell>
          <cell r="F2336">
            <v>0</v>
          </cell>
          <cell r="G2336">
            <v>0</v>
          </cell>
          <cell r="H2336">
            <v>0</v>
          </cell>
          <cell r="I2336">
            <v>0</v>
          </cell>
          <cell r="J2336" t="str">
            <v>-</v>
          </cell>
          <cell r="K2336">
            <v>0</v>
          </cell>
          <cell r="L2336">
            <v>0</v>
          </cell>
          <cell r="M2336">
            <v>0</v>
          </cell>
        </row>
        <row r="2337">
          <cell r="A2337" t="str">
            <v>00</v>
          </cell>
          <cell r="B2337" t="str">
            <v>0</v>
          </cell>
          <cell r="C2337" t="str">
            <v>0</v>
          </cell>
          <cell r="D2337" t="str">
            <v>1</v>
          </cell>
          <cell r="F2337">
            <v>0</v>
          </cell>
          <cell r="G2337">
            <v>0</v>
          </cell>
          <cell r="H2337">
            <v>0</v>
          </cell>
          <cell r="I2337">
            <v>0</v>
          </cell>
          <cell r="J2337" t="str">
            <v>-</v>
          </cell>
          <cell r="K2337">
            <v>0</v>
          </cell>
          <cell r="L2337">
            <v>0</v>
          </cell>
          <cell r="M2337">
            <v>0</v>
          </cell>
        </row>
        <row r="2338">
          <cell r="A2338" t="str">
            <v>00</v>
          </cell>
          <cell r="B2338" t="str">
            <v>0</v>
          </cell>
          <cell r="C2338" t="str">
            <v>0</v>
          </cell>
          <cell r="D2338" t="str">
            <v>1</v>
          </cell>
          <cell r="F2338">
            <v>0</v>
          </cell>
          <cell r="G2338">
            <v>0</v>
          </cell>
          <cell r="H2338">
            <v>0</v>
          </cell>
          <cell r="I2338">
            <v>0</v>
          </cell>
          <cell r="J2338" t="str">
            <v>-</v>
          </cell>
          <cell r="K2338">
            <v>0</v>
          </cell>
          <cell r="L2338">
            <v>0</v>
          </cell>
          <cell r="M2338">
            <v>0</v>
          </cell>
        </row>
        <row r="2339">
          <cell r="A2339" t="str">
            <v>00</v>
          </cell>
          <cell r="B2339" t="str">
            <v>0</v>
          </cell>
          <cell r="C2339" t="str">
            <v>0</v>
          </cell>
          <cell r="D2339" t="str">
            <v>1</v>
          </cell>
          <cell r="F2339">
            <v>0</v>
          </cell>
          <cell r="G2339">
            <v>0</v>
          </cell>
          <cell r="H2339">
            <v>0</v>
          </cell>
          <cell r="I2339">
            <v>0</v>
          </cell>
          <cell r="J2339" t="str">
            <v>-</v>
          </cell>
          <cell r="K2339">
            <v>0</v>
          </cell>
          <cell r="L2339">
            <v>0</v>
          </cell>
          <cell r="M2339">
            <v>0</v>
          </cell>
        </row>
        <row r="2340">
          <cell r="A2340" t="str">
            <v>00</v>
          </cell>
          <cell r="B2340" t="str">
            <v>0</v>
          </cell>
          <cell r="C2340" t="str">
            <v>0</v>
          </cell>
          <cell r="D2340" t="str">
            <v>1</v>
          </cell>
          <cell r="F2340">
            <v>0</v>
          </cell>
          <cell r="G2340">
            <v>0</v>
          </cell>
          <cell r="H2340">
            <v>0</v>
          </cell>
          <cell r="I2340">
            <v>0</v>
          </cell>
          <cell r="J2340" t="str">
            <v>-</v>
          </cell>
          <cell r="K2340">
            <v>0</v>
          </cell>
          <cell r="L2340">
            <v>0</v>
          </cell>
          <cell r="M2340">
            <v>0</v>
          </cell>
        </row>
        <row r="2341">
          <cell r="A2341" t="str">
            <v>00</v>
          </cell>
          <cell r="B2341" t="str">
            <v>0</v>
          </cell>
          <cell r="C2341" t="str">
            <v>0</v>
          </cell>
          <cell r="D2341" t="str">
            <v>1</v>
          </cell>
          <cell r="F2341">
            <v>0</v>
          </cell>
          <cell r="G2341">
            <v>0</v>
          </cell>
          <cell r="H2341">
            <v>0</v>
          </cell>
          <cell r="I2341">
            <v>0</v>
          </cell>
          <cell r="J2341" t="str">
            <v>-</v>
          </cell>
          <cell r="K2341">
            <v>0</v>
          </cell>
          <cell r="L2341">
            <v>0</v>
          </cell>
          <cell r="M2341">
            <v>0</v>
          </cell>
        </row>
        <row r="2342">
          <cell r="A2342" t="str">
            <v>00</v>
          </cell>
          <cell r="B2342" t="str">
            <v>0</v>
          </cell>
          <cell r="C2342" t="str">
            <v>0</v>
          </cell>
          <cell r="D2342" t="str">
            <v>1</v>
          </cell>
          <cell r="F2342">
            <v>0</v>
          </cell>
          <cell r="G2342">
            <v>0</v>
          </cell>
          <cell r="H2342">
            <v>0</v>
          </cell>
          <cell r="I2342">
            <v>0</v>
          </cell>
          <cell r="J2342" t="str">
            <v>-</v>
          </cell>
          <cell r="K2342">
            <v>0</v>
          </cell>
          <cell r="L2342">
            <v>0</v>
          </cell>
          <cell r="M2342">
            <v>0</v>
          </cell>
        </row>
        <row r="2343">
          <cell r="A2343" t="str">
            <v>00</v>
          </cell>
          <cell r="B2343" t="str">
            <v>0</v>
          </cell>
          <cell r="C2343" t="str">
            <v>0</v>
          </cell>
          <cell r="D2343" t="str">
            <v>1</v>
          </cell>
          <cell r="F2343">
            <v>0</v>
          </cell>
          <cell r="G2343">
            <v>0</v>
          </cell>
          <cell r="H2343">
            <v>0</v>
          </cell>
          <cell r="I2343">
            <v>0</v>
          </cell>
          <cell r="J2343" t="str">
            <v>-</v>
          </cell>
          <cell r="K2343">
            <v>0</v>
          </cell>
          <cell r="L2343">
            <v>0</v>
          </cell>
          <cell r="M2343">
            <v>0</v>
          </cell>
        </row>
        <row r="2344">
          <cell r="A2344" t="str">
            <v>00</v>
          </cell>
          <cell r="B2344" t="str">
            <v>0</v>
          </cell>
          <cell r="C2344" t="str">
            <v>0</v>
          </cell>
          <cell r="D2344" t="str">
            <v>1</v>
          </cell>
          <cell r="F2344">
            <v>0</v>
          </cell>
          <cell r="G2344">
            <v>0</v>
          </cell>
          <cell r="H2344">
            <v>0</v>
          </cell>
          <cell r="I2344">
            <v>0</v>
          </cell>
          <cell r="J2344" t="str">
            <v>-</v>
          </cell>
          <cell r="K2344">
            <v>0</v>
          </cell>
          <cell r="L2344">
            <v>0</v>
          </cell>
          <cell r="M2344">
            <v>0</v>
          </cell>
        </row>
        <row r="2345">
          <cell r="A2345" t="str">
            <v>00</v>
          </cell>
          <cell r="B2345" t="str">
            <v>0</v>
          </cell>
          <cell r="C2345" t="str">
            <v>0</v>
          </cell>
          <cell r="D2345" t="str">
            <v>1</v>
          </cell>
          <cell r="F2345">
            <v>0</v>
          </cell>
          <cell r="G2345">
            <v>0</v>
          </cell>
          <cell r="H2345">
            <v>0</v>
          </cell>
          <cell r="I2345">
            <v>0</v>
          </cell>
          <cell r="J2345" t="str">
            <v>-</v>
          </cell>
          <cell r="K2345">
            <v>0</v>
          </cell>
          <cell r="L2345">
            <v>0</v>
          </cell>
          <cell r="M2345">
            <v>0</v>
          </cell>
        </row>
        <row r="2346">
          <cell r="A2346" t="str">
            <v>00</v>
          </cell>
          <cell r="B2346" t="str">
            <v>0</v>
          </cell>
          <cell r="C2346" t="str">
            <v>0</v>
          </cell>
          <cell r="D2346" t="str">
            <v>1</v>
          </cell>
          <cell r="F2346">
            <v>0</v>
          </cell>
          <cell r="G2346">
            <v>0</v>
          </cell>
          <cell r="H2346">
            <v>0</v>
          </cell>
          <cell r="I2346">
            <v>0</v>
          </cell>
          <cell r="J2346" t="str">
            <v>-</v>
          </cell>
          <cell r="K2346">
            <v>0</v>
          </cell>
          <cell r="L2346">
            <v>0</v>
          </cell>
          <cell r="M2346">
            <v>0</v>
          </cell>
        </row>
        <row r="2347">
          <cell r="A2347" t="str">
            <v>00</v>
          </cell>
          <cell r="B2347" t="str">
            <v>0</v>
          </cell>
          <cell r="C2347" t="str">
            <v>0</v>
          </cell>
          <cell r="D2347" t="str">
            <v>1</v>
          </cell>
          <cell r="F2347">
            <v>0</v>
          </cell>
          <cell r="G2347">
            <v>0</v>
          </cell>
          <cell r="H2347">
            <v>0</v>
          </cell>
          <cell r="I2347">
            <v>0</v>
          </cell>
          <cell r="J2347" t="str">
            <v>-</v>
          </cell>
          <cell r="K2347">
            <v>0</v>
          </cell>
          <cell r="L2347">
            <v>0</v>
          </cell>
          <cell r="M2347">
            <v>0</v>
          </cell>
        </row>
        <row r="2348">
          <cell r="A2348" t="str">
            <v>00</v>
          </cell>
          <cell r="B2348" t="str">
            <v>0</v>
          </cell>
          <cell r="C2348" t="str">
            <v>0</v>
          </cell>
          <cell r="D2348" t="str">
            <v>1</v>
          </cell>
          <cell r="F2348">
            <v>0</v>
          </cell>
          <cell r="G2348">
            <v>0</v>
          </cell>
          <cell r="H2348">
            <v>0</v>
          </cell>
          <cell r="I2348">
            <v>0</v>
          </cell>
          <cell r="J2348" t="str">
            <v>-</v>
          </cell>
          <cell r="K2348">
            <v>0</v>
          </cell>
          <cell r="L2348">
            <v>0</v>
          </cell>
          <cell r="M2348">
            <v>0</v>
          </cell>
        </row>
        <row r="2349">
          <cell r="A2349" t="str">
            <v>00</v>
          </cell>
          <cell r="B2349" t="str">
            <v>0</v>
          </cell>
          <cell r="C2349" t="str">
            <v>0</v>
          </cell>
          <cell r="D2349" t="str">
            <v>1</v>
          </cell>
          <cell r="F2349">
            <v>0</v>
          </cell>
          <cell r="G2349">
            <v>0</v>
          </cell>
          <cell r="H2349">
            <v>0</v>
          </cell>
          <cell r="I2349">
            <v>0</v>
          </cell>
          <cell r="J2349" t="str">
            <v>-</v>
          </cell>
          <cell r="K2349">
            <v>0</v>
          </cell>
          <cell r="L2349">
            <v>0</v>
          </cell>
          <cell r="M2349">
            <v>0</v>
          </cell>
        </row>
        <row r="2350">
          <cell r="A2350" t="str">
            <v>00</v>
          </cell>
          <cell r="B2350" t="str">
            <v>0</v>
          </cell>
          <cell r="C2350" t="str">
            <v>0</v>
          </cell>
          <cell r="D2350" t="str">
            <v>1</v>
          </cell>
          <cell r="F2350">
            <v>0</v>
          </cell>
          <cell r="G2350">
            <v>0</v>
          </cell>
          <cell r="H2350">
            <v>0</v>
          </cell>
          <cell r="I2350">
            <v>0</v>
          </cell>
          <cell r="J2350" t="str">
            <v>-</v>
          </cell>
          <cell r="K2350">
            <v>0</v>
          </cell>
          <cell r="L2350">
            <v>0</v>
          </cell>
          <cell r="M2350">
            <v>0</v>
          </cell>
        </row>
        <row r="2351">
          <cell r="A2351" t="str">
            <v>00</v>
          </cell>
          <cell r="B2351" t="str">
            <v>0</v>
          </cell>
          <cell r="C2351" t="str">
            <v>0</v>
          </cell>
          <cell r="D2351" t="str">
            <v>1</v>
          </cell>
          <cell r="F2351">
            <v>0</v>
          </cell>
          <cell r="G2351">
            <v>0</v>
          </cell>
          <cell r="H2351">
            <v>0</v>
          </cell>
          <cell r="I2351">
            <v>0</v>
          </cell>
          <cell r="J2351" t="str">
            <v>-</v>
          </cell>
          <cell r="K2351">
            <v>0</v>
          </cell>
          <cell r="L2351">
            <v>0</v>
          </cell>
          <cell r="M2351">
            <v>0</v>
          </cell>
        </row>
        <row r="2352">
          <cell r="A2352" t="str">
            <v>00</v>
          </cell>
          <cell r="B2352" t="str">
            <v>0</v>
          </cell>
          <cell r="C2352" t="str">
            <v>0</v>
          </cell>
          <cell r="D2352" t="str">
            <v>1</v>
          </cell>
          <cell r="F2352">
            <v>0</v>
          </cell>
          <cell r="G2352">
            <v>0</v>
          </cell>
          <cell r="H2352">
            <v>0</v>
          </cell>
          <cell r="I2352">
            <v>0</v>
          </cell>
          <cell r="J2352" t="str">
            <v>-</v>
          </cell>
          <cell r="K2352">
            <v>0</v>
          </cell>
          <cell r="L2352">
            <v>0</v>
          </cell>
          <cell r="M2352">
            <v>0</v>
          </cell>
        </row>
        <row r="2353">
          <cell r="A2353" t="str">
            <v>00</v>
          </cell>
          <cell r="B2353" t="str">
            <v>0</v>
          </cell>
          <cell r="C2353" t="str">
            <v>0</v>
          </cell>
          <cell r="D2353" t="str">
            <v>1</v>
          </cell>
          <cell r="F2353">
            <v>0</v>
          </cell>
          <cell r="G2353">
            <v>0</v>
          </cell>
          <cell r="H2353">
            <v>0</v>
          </cell>
          <cell r="I2353">
            <v>0</v>
          </cell>
          <cell r="J2353" t="str">
            <v>-</v>
          </cell>
          <cell r="K2353">
            <v>0</v>
          </cell>
          <cell r="L2353">
            <v>0</v>
          </cell>
          <cell r="M2353">
            <v>0</v>
          </cell>
        </row>
        <row r="2354">
          <cell r="A2354" t="str">
            <v>00</v>
          </cell>
          <cell r="B2354" t="str">
            <v>0</v>
          </cell>
          <cell r="C2354" t="str">
            <v>0</v>
          </cell>
          <cell r="D2354" t="str">
            <v>1</v>
          </cell>
          <cell r="F2354">
            <v>0</v>
          </cell>
          <cell r="G2354">
            <v>0</v>
          </cell>
          <cell r="H2354">
            <v>0</v>
          </cell>
          <cell r="I2354">
            <v>0</v>
          </cell>
          <cell r="J2354" t="str">
            <v>-</v>
          </cell>
          <cell r="K2354">
            <v>0</v>
          </cell>
          <cell r="L2354">
            <v>0</v>
          </cell>
          <cell r="M2354">
            <v>0</v>
          </cell>
        </row>
        <row r="2355">
          <cell r="A2355" t="str">
            <v>00</v>
          </cell>
          <cell r="B2355" t="str">
            <v>0</v>
          </cell>
          <cell r="C2355" t="str">
            <v>0</v>
          </cell>
          <cell r="D2355" t="str">
            <v>1</v>
          </cell>
          <cell r="F2355">
            <v>0</v>
          </cell>
          <cell r="G2355">
            <v>0</v>
          </cell>
          <cell r="H2355">
            <v>0</v>
          </cell>
          <cell r="I2355">
            <v>0</v>
          </cell>
          <cell r="J2355" t="str">
            <v>-</v>
          </cell>
          <cell r="K2355">
            <v>0</v>
          </cell>
          <cell r="L2355">
            <v>0</v>
          </cell>
          <cell r="M2355">
            <v>0</v>
          </cell>
        </row>
        <row r="2356">
          <cell r="A2356" t="str">
            <v>00</v>
          </cell>
          <cell r="B2356" t="str">
            <v>0</v>
          </cell>
          <cell r="C2356" t="str">
            <v>0</v>
          </cell>
          <cell r="D2356" t="str">
            <v>1</v>
          </cell>
          <cell r="F2356">
            <v>0</v>
          </cell>
          <cell r="G2356">
            <v>0</v>
          </cell>
          <cell r="H2356">
            <v>0</v>
          </cell>
          <cell r="I2356">
            <v>0</v>
          </cell>
          <cell r="J2356" t="str">
            <v>-</v>
          </cell>
          <cell r="K2356">
            <v>0</v>
          </cell>
          <cell r="L2356">
            <v>0</v>
          </cell>
          <cell r="M2356">
            <v>0</v>
          </cell>
        </row>
        <row r="2357">
          <cell r="A2357" t="str">
            <v>00</v>
          </cell>
          <cell r="B2357" t="str">
            <v>0</v>
          </cell>
          <cell r="C2357" t="str">
            <v>0</v>
          </cell>
          <cell r="D2357" t="str">
            <v>1</v>
          </cell>
          <cell r="F2357">
            <v>0</v>
          </cell>
          <cell r="G2357">
            <v>0</v>
          </cell>
          <cell r="H2357">
            <v>0</v>
          </cell>
          <cell r="I2357">
            <v>0</v>
          </cell>
          <cell r="J2357" t="str">
            <v>-</v>
          </cell>
          <cell r="K2357">
            <v>0</v>
          </cell>
          <cell r="L2357">
            <v>0</v>
          </cell>
          <cell r="M2357">
            <v>0</v>
          </cell>
        </row>
        <row r="2358">
          <cell r="A2358" t="str">
            <v>00</v>
          </cell>
          <cell r="B2358" t="str">
            <v>0</v>
          </cell>
          <cell r="C2358" t="str">
            <v>0</v>
          </cell>
          <cell r="D2358" t="str">
            <v>1</v>
          </cell>
          <cell r="F2358">
            <v>0</v>
          </cell>
          <cell r="G2358">
            <v>0</v>
          </cell>
          <cell r="H2358">
            <v>0</v>
          </cell>
          <cell r="I2358">
            <v>0</v>
          </cell>
          <cell r="J2358" t="str">
            <v>-</v>
          </cell>
          <cell r="K2358">
            <v>0</v>
          </cell>
          <cell r="L2358">
            <v>0</v>
          </cell>
          <cell r="M2358">
            <v>0</v>
          </cell>
        </row>
        <row r="2359">
          <cell r="A2359" t="str">
            <v>00</v>
          </cell>
          <cell r="B2359" t="str">
            <v>0</v>
          </cell>
          <cell r="C2359" t="str">
            <v>0</v>
          </cell>
          <cell r="D2359" t="str">
            <v>1</v>
          </cell>
          <cell r="F2359">
            <v>0</v>
          </cell>
          <cell r="G2359">
            <v>0</v>
          </cell>
          <cell r="H2359">
            <v>0</v>
          </cell>
          <cell r="I2359">
            <v>0</v>
          </cell>
          <cell r="J2359" t="str">
            <v>-</v>
          </cell>
          <cell r="K2359">
            <v>0</v>
          </cell>
          <cell r="L2359">
            <v>0</v>
          </cell>
          <cell r="M2359">
            <v>0</v>
          </cell>
        </row>
        <row r="2360">
          <cell r="A2360" t="str">
            <v>00</v>
          </cell>
          <cell r="B2360" t="str">
            <v>0</v>
          </cell>
          <cell r="C2360" t="str">
            <v>0</v>
          </cell>
          <cell r="D2360" t="str">
            <v>1</v>
          </cell>
          <cell r="F2360">
            <v>0</v>
          </cell>
          <cell r="G2360">
            <v>0</v>
          </cell>
          <cell r="H2360">
            <v>0</v>
          </cell>
          <cell r="I2360">
            <v>0</v>
          </cell>
          <cell r="J2360" t="str">
            <v>-</v>
          </cell>
          <cell r="K2360">
            <v>0</v>
          </cell>
          <cell r="L2360">
            <v>0</v>
          </cell>
          <cell r="M2360">
            <v>0</v>
          </cell>
        </row>
        <row r="2361">
          <cell r="A2361" t="str">
            <v>00</v>
          </cell>
          <cell r="B2361" t="str">
            <v>0</v>
          </cell>
          <cell r="C2361" t="str">
            <v>0</v>
          </cell>
          <cell r="D2361" t="str">
            <v>1</v>
          </cell>
          <cell r="F2361">
            <v>0</v>
          </cell>
          <cell r="G2361">
            <v>0</v>
          </cell>
          <cell r="H2361">
            <v>0</v>
          </cell>
          <cell r="I2361">
            <v>0</v>
          </cell>
          <cell r="J2361" t="str">
            <v>-</v>
          </cell>
          <cell r="K2361">
            <v>0</v>
          </cell>
          <cell r="L2361">
            <v>0</v>
          </cell>
          <cell r="M2361">
            <v>0</v>
          </cell>
        </row>
        <row r="2362">
          <cell r="A2362" t="str">
            <v>00</v>
          </cell>
          <cell r="B2362" t="str">
            <v>0</v>
          </cell>
          <cell r="C2362" t="str">
            <v>0</v>
          </cell>
          <cell r="D2362" t="str">
            <v>1</v>
          </cell>
          <cell r="F2362">
            <v>0</v>
          </cell>
          <cell r="G2362">
            <v>0</v>
          </cell>
          <cell r="H2362">
            <v>0</v>
          </cell>
          <cell r="I2362">
            <v>0</v>
          </cell>
          <cell r="J2362" t="str">
            <v>-</v>
          </cell>
          <cell r="K2362">
            <v>0</v>
          </cell>
          <cell r="L2362">
            <v>0</v>
          </cell>
          <cell r="M2362">
            <v>0</v>
          </cell>
        </row>
        <row r="2363">
          <cell r="A2363" t="str">
            <v>00</v>
          </cell>
          <cell r="B2363" t="str">
            <v>0</v>
          </cell>
          <cell r="C2363" t="str">
            <v>0</v>
          </cell>
          <cell r="D2363" t="str">
            <v>1</v>
          </cell>
          <cell r="F2363">
            <v>0</v>
          </cell>
          <cell r="G2363">
            <v>0</v>
          </cell>
          <cell r="H2363">
            <v>0</v>
          </cell>
          <cell r="I2363">
            <v>0</v>
          </cell>
          <cell r="J2363" t="str">
            <v>-</v>
          </cell>
          <cell r="K2363">
            <v>0</v>
          </cell>
          <cell r="L2363">
            <v>0</v>
          </cell>
          <cell r="M2363">
            <v>0</v>
          </cell>
        </row>
        <row r="2364">
          <cell r="A2364" t="str">
            <v>00</v>
          </cell>
          <cell r="B2364" t="str">
            <v>0</v>
          </cell>
          <cell r="C2364" t="str">
            <v>0</v>
          </cell>
          <cell r="D2364" t="str">
            <v>1</v>
          </cell>
          <cell r="F2364">
            <v>0</v>
          </cell>
          <cell r="G2364">
            <v>0</v>
          </cell>
          <cell r="H2364">
            <v>0</v>
          </cell>
          <cell r="I2364">
            <v>0</v>
          </cell>
          <cell r="J2364" t="str">
            <v>-</v>
          </cell>
          <cell r="K2364">
            <v>0</v>
          </cell>
          <cell r="L2364">
            <v>0</v>
          </cell>
          <cell r="M2364">
            <v>0</v>
          </cell>
        </row>
        <row r="2365">
          <cell r="A2365" t="str">
            <v>00</v>
          </cell>
          <cell r="B2365" t="str">
            <v>0</v>
          </cell>
          <cell r="C2365" t="str">
            <v>0</v>
          </cell>
          <cell r="D2365" t="str">
            <v>1</v>
          </cell>
          <cell r="F2365">
            <v>0</v>
          </cell>
          <cell r="G2365">
            <v>0</v>
          </cell>
          <cell r="H2365">
            <v>0</v>
          </cell>
          <cell r="I2365">
            <v>0</v>
          </cell>
          <cell r="J2365" t="str">
            <v>-</v>
          </cell>
          <cell r="K2365">
            <v>0</v>
          </cell>
          <cell r="L2365">
            <v>0</v>
          </cell>
          <cell r="M2365">
            <v>0</v>
          </cell>
        </row>
        <row r="2366">
          <cell r="A2366" t="str">
            <v>00</v>
          </cell>
          <cell r="B2366" t="str">
            <v>0</v>
          </cell>
          <cell r="C2366" t="str">
            <v>0</v>
          </cell>
          <cell r="D2366" t="str">
            <v>1</v>
          </cell>
          <cell r="F2366">
            <v>0</v>
          </cell>
          <cell r="G2366">
            <v>0</v>
          </cell>
          <cell r="H2366">
            <v>0</v>
          </cell>
          <cell r="I2366">
            <v>0</v>
          </cell>
          <cell r="J2366" t="str">
            <v>-</v>
          </cell>
          <cell r="K2366">
            <v>0</v>
          </cell>
          <cell r="L2366">
            <v>0</v>
          </cell>
          <cell r="M2366">
            <v>0</v>
          </cell>
        </row>
        <row r="2367">
          <cell r="A2367" t="str">
            <v>00</v>
          </cell>
          <cell r="B2367" t="str">
            <v>0</v>
          </cell>
          <cell r="C2367" t="str">
            <v>0</v>
          </cell>
          <cell r="D2367" t="str">
            <v>1</v>
          </cell>
          <cell r="F2367">
            <v>0</v>
          </cell>
          <cell r="G2367">
            <v>0</v>
          </cell>
          <cell r="H2367">
            <v>0</v>
          </cell>
          <cell r="I2367">
            <v>0</v>
          </cell>
          <cell r="J2367" t="str">
            <v>-</v>
          </cell>
          <cell r="K2367">
            <v>0</v>
          </cell>
          <cell r="L2367">
            <v>0</v>
          </cell>
          <cell r="M2367">
            <v>0</v>
          </cell>
        </row>
        <row r="2368">
          <cell r="A2368" t="str">
            <v>00</v>
          </cell>
          <cell r="B2368" t="str">
            <v>0</v>
          </cell>
          <cell r="C2368" t="str">
            <v>0</v>
          </cell>
          <cell r="D2368" t="str">
            <v>1</v>
          </cell>
          <cell r="F2368">
            <v>0</v>
          </cell>
          <cell r="G2368">
            <v>0</v>
          </cell>
          <cell r="H2368">
            <v>0</v>
          </cell>
          <cell r="I2368">
            <v>0</v>
          </cell>
          <cell r="J2368" t="str">
            <v>-</v>
          </cell>
          <cell r="K2368">
            <v>0</v>
          </cell>
          <cell r="L2368">
            <v>0</v>
          </cell>
          <cell r="M2368">
            <v>0</v>
          </cell>
        </row>
        <row r="2369">
          <cell r="A2369" t="str">
            <v>00</v>
          </cell>
          <cell r="B2369" t="str">
            <v>0</v>
          </cell>
          <cell r="C2369" t="str">
            <v>0</v>
          </cell>
          <cell r="D2369" t="str">
            <v>1</v>
          </cell>
          <cell r="F2369">
            <v>0</v>
          </cell>
          <cell r="G2369">
            <v>0</v>
          </cell>
          <cell r="H2369">
            <v>0</v>
          </cell>
          <cell r="I2369">
            <v>0</v>
          </cell>
          <cell r="J2369" t="str">
            <v>-</v>
          </cell>
          <cell r="K2369">
            <v>0</v>
          </cell>
          <cell r="L2369">
            <v>0</v>
          </cell>
          <cell r="M2369">
            <v>0</v>
          </cell>
        </row>
        <row r="2370">
          <cell r="A2370" t="str">
            <v>00</v>
          </cell>
          <cell r="B2370" t="str">
            <v>0</v>
          </cell>
          <cell r="C2370" t="str">
            <v>0</v>
          </cell>
          <cell r="D2370" t="str">
            <v>1</v>
          </cell>
          <cell r="F2370">
            <v>0</v>
          </cell>
          <cell r="G2370">
            <v>0</v>
          </cell>
          <cell r="H2370">
            <v>0</v>
          </cell>
          <cell r="I2370">
            <v>0</v>
          </cell>
          <cell r="J2370" t="str">
            <v>-</v>
          </cell>
          <cell r="K2370">
            <v>0</v>
          </cell>
          <cell r="L2370">
            <v>0</v>
          </cell>
          <cell r="M2370">
            <v>0</v>
          </cell>
        </row>
        <row r="2371">
          <cell r="A2371" t="str">
            <v>00</v>
          </cell>
          <cell r="B2371" t="str">
            <v>0</v>
          </cell>
          <cell r="C2371" t="str">
            <v>0</v>
          </cell>
          <cell r="D2371" t="str">
            <v>1</v>
          </cell>
          <cell r="F2371">
            <v>0</v>
          </cell>
          <cell r="G2371">
            <v>0</v>
          </cell>
          <cell r="H2371">
            <v>0</v>
          </cell>
          <cell r="I2371">
            <v>0</v>
          </cell>
          <cell r="J2371" t="str">
            <v>-</v>
          </cell>
          <cell r="K2371">
            <v>0</v>
          </cell>
          <cell r="L2371">
            <v>0</v>
          </cell>
          <cell r="M2371">
            <v>0</v>
          </cell>
        </row>
        <row r="2372">
          <cell r="A2372" t="str">
            <v>00</v>
          </cell>
          <cell r="B2372" t="str">
            <v>0</v>
          </cell>
          <cell r="C2372" t="str">
            <v>0</v>
          </cell>
          <cell r="D2372" t="str">
            <v>1</v>
          </cell>
          <cell r="F2372">
            <v>0</v>
          </cell>
          <cell r="G2372">
            <v>0</v>
          </cell>
          <cell r="H2372">
            <v>0</v>
          </cell>
          <cell r="I2372">
            <v>0</v>
          </cell>
          <cell r="J2372" t="str">
            <v>-</v>
          </cell>
          <cell r="K2372">
            <v>0</v>
          </cell>
          <cell r="L2372">
            <v>0</v>
          </cell>
          <cell r="M2372">
            <v>0</v>
          </cell>
        </row>
        <row r="2373">
          <cell r="A2373" t="str">
            <v>00</v>
          </cell>
          <cell r="B2373" t="str">
            <v>0</v>
          </cell>
          <cell r="C2373" t="str">
            <v>0</v>
          </cell>
          <cell r="D2373" t="str">
            <v>1</v>
          </cell>
          <cell r="F2373">
            <v>0</v>
          </cell>
          <cell r="G2373">
            <v>0</v>
          </cell>
          <cell r="H2373">
            <v>0</v>
          </cell>
          <cell r="I2373">
            <v>0</v>
          </cell>
          <cell r="J2373" t="str">
            <v>-</v>
          </cell>
          <cell r="K2373">
            <v>0</v>
          </cell>
          <cell r="L2373">
            <v>0</v>
          </cell>
          <cell r="M2373">
            <v>0</v>
          </cell>
        </row>
        <row r="2374">
          <cell r="A2374" t="str">
            <v>00</v>
          </cell>
          <cell r="B2374" t="str">
            <v>0</v>
          </cell>
          <cell r="C2374" t="str">
            <v>0</v>
          </cell>
          <cell r="D2374" t="str">
            <v>1</v>
          </cell>
          <cell r="F2374">
            <v>0</v>
          </cell>
          <cell r="G2374">
            <v>0</v>
          </cell>
          <cell r="H2374">
            <v>0</v>
          </cell>
          <cell r="I2374">
            <v>0</v>
          </cell>
          <cell r="J2374" t="str">
            <v>-</v>
          </cell>
          <cell r="K2374">
            <v>0</v>
          </cell>
          <cell r="L2374">
            <v>0</v>
          </cell>
          <cell r="M2374">
            <v>0</v>
          </cell>
        </row>
        <row r="2375">
          <cell r="A2375" t="str">
            <v>00</v>
          </cell>
          <cell r="B2375" t="str">
            <v>0</v>
          </cell>
          <cell r="C2375" t="str">
            <v>0</v>
          </cell>
          <cell r="D2375" t="str">
            <v>1</v>
          </cell>
          <cell r="F2375">
            <v>0</v>
          </cell>
          <cell r="G2375">
            <v>0</v>
          </cell>
          <cell r="H2375">
            <v>0</v>
          </cell>
          <cell r="I2375">
            <v>0</v>
          </cell>
          <cell r="J2375" t="str">
            <v>-</v>
          </cell>
          <cell r="K2375">
            <v>0</v>
          </cell>
          <cell r="L2375">
            <v>0</v>
          </cell>
          <cell r="M2375">
            <v>0</v>
          </cell>
        </row>
        <row r="2376">
          <cell r="A2376" t="str">
            <v>00</v>
          </cell>
          <cell r="B2376" t="str">
            <v>0</v>
          </cell>
          <cell r="C2376" t="str">
            <v>0</v>
          </cell>
          <cell r="D2376" t="str">
            <v>1</v>
          </cell>
          <cell r="F2376">
            <v>0</v>
          </cell>
          <cell r="G2376">
            <v>0</v>
          </cell>
          <cell r="H2376">
            <v>0</v>
          </cell>
          <cell r="I2376">
            <v>0</v>
          </cell>
          <cell r="J2376" t="str">
            <v>-</v>
          </cell>
          <cell r="K2376">
            <v>0</v>
          </cell>
          <cell r="L2376">
            <v>0</v>
          </cell>
          <cell r="M2376">
            <v>0</v>
          </cell>
        </row>
        <row r="2377">
          <cell r="A2377" t="str">
            <v>00</v>
          </cell>
          <cell r="B2377" t="str">
            <v>0</v>
          </cell>
          <cell r="C2377" t="str">
            <v>0</v>
          </cell>
          <cell r="D2377" t="str">
            <v>1</v>
          </cell>
          <cell r="F2377">
            <v>0</v>
          </cell>
          <cell r="G2377">
            <v>0</v>
          </cell>
          <cell r="H2377">
            <v>0</v>
          </cell>
          <cell r="I2377">
            <v>0</v>
          </cell>
          <cell r="J2377" t="str">
            <v>-</v>
          </cell>
          <cell r="K2377">
            <v>0</v>
          </cell>
          <cell r="L2377">
            <v>0</v>
          </cell>
          <cell r="M2377">
            <v>0</v>
          </cell>
        </row>
        <row r="2378">
          <cell r="A2378" t="str">
            <v>00</v>
          </cell>
          <cell r="B2378" t="str">
            <v>0</v>
          </cell>
          <cell r="C2378" t="str">
            <v>0</v>
          </cell>
          <cell r="D2378" t="str">
            <v>1</v>
          </cell>
          <cell r="F2378">
            <v>0</v>
          </cell>
          <cell r="G2378">
            <v>0</v>
          </cell>
          <cell r="H2378">
            <v>0</v>
          </cell>
          <cell r="I2378">
            <v>0</v>
          </cell>
          <cell r="J2378" t="str">
            <v>-</v>
          </cell>
          <cell r="K2378">
            <v>0</v>
          </cell>
          <cell r="L2378">
            <v>0</v>
          </cell>
          <cell r="M2378">
            <v>0</v>
          </cell>
        </row>
        <row r="2379">
          <cell r="A2379" t="str">
            <v>00</v>
          </cell>
          <cell r="B2379" t="str">
            <v>0</v>
          </cell>
          <cell r="C2379" t="str">
            <v>0</v>
          </cell>
          <cell r="D2379" t="str">
            <v>1</v>
          </cell>
          <cell r="F2379">
            <v>0</v>
          </cell>
          <cell r="G2379">
            <v>0</v>
          </cell>
          <cell r="H2379">
            <v>0</v>
          </cell>
          <cell r="I2379">
            <v>0</v>
          </cell>
          <cell r="J2379" t="str">
            <v>-</v>
          </cell>
          <cell r="K2379">
            <v>0</v>
          </cell>
          <cell r="L2379">
            <v>0</v>
          </cell>
          <cell r="M2379">
            <v>0</v>
          </cell>
        </row>
        <row r="2380">
          <cell r="A2380" t="str">
            <v>00</v>
          </cell>
          <cell r="B2380" t="str">
            <v>0</v>
          </cell>
          <cell r="C2380" t="str">
            <v>0</v>
          </cell>
          <cell r="D2380" t="str">
            <v>1</v>
          </cell>
          <cell r="F2380">
            <v>0</v>
          </cell>
          <cell r="G2380">
            <v>0</v>
          </cell>
          <cell r="H2380">
            <v>0</v>
          </cell>
          <cell r="I2380">
            <v>0</v>
          </cell>
          <cell r="J2380" t="str">
            <v>-</v>
          </cell>
          <cell r="K2380">
            <v>0</v>
          </cell>
          <cell r="L2380">
            <v>0</v>
          </cell>
          <cell r="M2380">
            <v>0</v>
          </cell>
        </row>
        <row r="2381">
          <cell r="A2381" t="str">
            <v>00</v>
          </cell>
          <cell r="B2381" t="str">
            <v>0</v>
          </cell>
          <cell r="C2381" t="str">
            <v>0</v>
          </cell>
          <cell r="D2381" t="str">
            <v>1</v>
          </cell>
          <cell r="F2381">
            <v>0</v>
          </cell>
          <cell r="G2381">
            <v>0</v>
          </cell>
          <cell r="H2381">
            <v>0</v>
          </cell>
          <cell r="I2381">
            <v>0</v>
          </cell>
          <cell r="J2381" t="str">
            <v>-</v>
          </cell>
          <cell r="K2381">
            <v>0</v>
          </cell>
          <cell r="L2381">
            <v>0</v>
          </cell>
          <cell r="M2381">
            <v>0</v>
          </cell>
        </row>
        <row r="2382">
          <cell r="A2382" t="str">
            <v>00</v>
          </cell>
          <cell r="B2382" t="str">
            <v>0</v>
          </cell>
          <cell r="C2382" t="str">
            <v>0</v>
          </cell>
          <cell r="D2382" t="str">
            <v>1</v>
          </cell>
          <cell r="F2382">
            <v>0</v>
          </cell>
          <cell r="G2382">
            <v>0</v>
          </cell>
          <cell r="H2382">
            <v>0</v>
          </cell>
          <cell r="I2382">
            <v>0</v>
          </cell>
          <cell r="J2382" t="str">
            <v>-</v>
          </cell>
          <cell r="K2382">
            <v>0</v>
          </cell>
          <cell r="L2382">
            <v>0</v>
          </cell>
          <cell r="M2382">
            <v>0</v>
          </cell>
        </row>
        <row r="2383">
          <cell r="A2383" t="str">
            <v>00</v>
          </cell>
          <cell r="B2383" t="str">
            <v>0</v>
          </cell>
          <cell r="C2383" t="str">
            <v>0</v>
          </cell>
          <cell r="D2383" t="str">
            <v>1</v>
          </cell>
          <cell r="F2383">
            <v>0</v>
          </cell>
          <cell r="G2383">
            <v>0</v>
          </cell>
          <cell r="H2383">
            <v>0</v>
          </cell>
          <cell r="I2383">
            <v>0</v>
          </cell>
          <cell r="J2383" t="str">
            <v>-</v>
          </cell>
          <cell r="K2383">
            <v>0</v>
          </cell>
          <cell r="L2383">
            <v>0</v>
          </cell>
          <cell r="M2383">
            <v>0</v>
          </cell>
        </row>
        <row r="2384">
          <cell r="A2384" t="str">
            <v>00</v>
          </cell>
          <cell r="B2384" t="str">
            <v>0</v>
          </cell>
          <cell r="C2384" t="str">
            <v>0</v>
          </cell>
          <cell r="D2384" t="str">
            <v>1</v>
          </cell>
          <cell r="F2384">
            <v>0</v>
          </cell>
          <cell r="G2384">
            <v>0</v>
          </cell>
          <cell r="H2384">
            <v>0</v>
          </cell>
          <cell r="I2384">
            <v>0</v>
          </cell>
          <cell r="J2384" t="str">
            <v>-</v>
          </cell>
          <cell r="K2384">
            <v>0</v>
          </cell>
          <cell r="L2384">
            <v>0</v>
          </cell>
          <cell r="M2384">
            <v>0</v>
          </cell>
        </row>
        <row r="2385">
          <cell r="A2385" t="str">
            <v>00</v>
          </cell>
          <cell r="B2385" t="str">
            <v>0</v>
          </cell>
          <cell r="C2385" t="str">
            <v>0</v>
          </cell>
          <cell r="D2385" t="str">
            <v>1</v>
          </cell>
          <cell r="F2385">
            <v>0</v>
          </cell>
          <cell r="G2385">
            <v>0</v>
          </cell>
          <cell r="H2385">
            <v>0</v>
          </cell>
          <cell r="I2385">
            <v>0</v>
          </cell>
          <cell r="J2385" t="str">
            <v>-</v>
          </cell>
          <cell r="K2385">
            <v>0</v>
          </cell>
          <cell r="L2385">
            <v>0</v>
          </cell>
          <cell r="M2385">
            <v>0</v>
          </cell>
        </row>
        <row r="2386">
          <cell r="A2386" t="str">
            <v>00</v>
          </cell>
          <cell r="B2386" t="str">
            <v>0</v>
          </cell>
          <cell r="C2386" t="str">
            <v>0</v>
          </cell>
          <cell r="D2386" t="str">
            <v>1</v>
          </cell>
          <cell r="F2386">
            <v>0</v>
          </cell>
          <cell r="G2386">
            <v>0</v>
          </cell>
          <cell r="H2386">
            <v>0</v>
          </cell>
          <cell r="I2386">
            <v>0</v>
          </cell>
          <cell r="J2386" t="str">
            <v>-</v>
          </cell>
          <cell r="K2386">
            <v>0</v>
          </cell>
          <cell r="L2386">
            <v>0</v>
          </cell>
          <cell r="M2386">
            <v>0</v>
          </cell>
        </row>
        <row r="2387">
          <cell r="A2387" t="str">
            <v>00</v>
          </cell>
          <cell r="B2387" t="str">
            <v>0</v>
          </cell>
          <cell r="C2387" t="str">
            <v>0</v>
          </cell>
          <cell r="D2387" t="str">
            <v>1</v>
          </cell>
          <cell r="F2387">
            <v>0</v>
          </cell>
          <cell r="G2387">
            <v>0</v>
          </cell>
          <cell r="H2387">
            <v>0</v>
          </cell>
          <cell r="I2387">
            <v>0</v>
          </cell>
          <cell r="J2387" t="str">
            <v>-</v>
          </cell>
          <cell r="K2387">
            <v>0</v>
          </cell>
          <cell r="L2387">
            <v>0</v>
          </cell>
          <cell r="M2387">
            <v>0</v>
          </cell>
        </row>
        <row r="2388">
          <cell r="A2388" t="str">
            <v>00</v>
          </cell>
          <cell r="B2388" t="str">
            <v>0</v>
          </cell>
          <cell r="C2388" t="str">
            <v>0</v>
          </cell>
          <cell r="D2388" t="str">
            <v>1</v>
          </cell>
          <cell r="F2388">
            <v>0</v>
          </cell>
          <cell r="G2388">
            <v>0</v>
          </cell>
          <cell r="H2388">
            <v>0</v>
          </cell>
          <cell r="I2388">
            <v>0</v>
          </cell>
          <cell r="J2388" t="str">
            <v>-</v>
          </cell>
          <cell r="K2388">
            <v>0</v>
          </cell>
          <cell r="L2388">
            <v>0</v>
          </cell>
          <cell r="M2388">
            <v>0</v>
          </cell>
        </row>
        <row r="2389">
          <cell r="A2389" t="str">
            <v>00</v>
          </cell>
          <cell r="B2389" t="str">
            <v>0</v>
          </cell>
          <cell r="C2389" t="str">
            <v>0</v>
          </cell>
          <cell r="D2389" t="str">
            <v>1</v>
          </cell>
          <cell r="F2389">
            <v>0</v>
          </cell>
          <cell r="G2389">
            <v>0</v>
          </cell>
          <cell r="H2389">
            <v>0</v>
          </cell>
          <cell r="I2389">
            <v>0</v>
          </cell>
          <cell r="J2389" t="str">
            <v>-</v>
          </cell>
          <cell r="K2389">
            <v>0</v>
          </cell>
          <cell r="L2389">
            <v>0</v>
          </cell>
          <cell r="M2389">
            <v>0</v>
          </cell>
        </row>
        <row r="2390">
          <cell r="A2390" t="str">
            <v>00</v>
          </cell>
          <cell r="B2390" t="str">
            <v>0</v>
          </cell>
          <cell r="C2390" t="str">
            <v>0</v>
          </cell>
          <cell r="D2390" t="str">
            <v>1</v>
          </cell>
          <cell r="F2390">
            <v>0</v>
          </cell>
          <cell r="G2390">
            <v>0</v>
          </cell>
          <cell r="H2390">
            <v>0</v>
          </cell>
          <cell r="I2390">
            <v>0</v>
          </cell>
          <cell r="J2390" t="str">
            <v>-</v>
          </cell>
          <cell r="K2390">
            <v>0</v>
          </cell>
          <cell r="L2390">
            <v>0</v>
          </cell>
          <cell r="M2390">
            <v>0</v>
          </cell>
        </row>
        <row r="2391">
          <cell r="A2391" t="str">
            <v>00</v>
          </cell>
          <cell r="B2391" t="str">
            <v>0</v>
          </cell>
          <cell r="C2391" t="str">
            <v>0</v>
          </cell>
          <cell r="D2391" t="str">
            <v>1</v>
          </cell>
          <cell r="F2391">
            <v>0</v>
          </cell>
          <cell r="G2391">
            <v>0</v>
          </cell>
          <cell r="H2391">
            <v>0</v>
          </cell>
          <cell r="I2391">
            <v>0</v>
          </cell>
          <cell r="J2391" t="str">
            <v>-</v>
          </cell>
          <cell r="K2391">
            <v>0</v>
          </cell>
          <cell r="L2391">
            <v>0</v>
          </cell>
          <cell r="M2391">
            <v>0</v>
          </cell>
        </row>
        <row r="2392">
          <cell r="A2392" t="str">
            <v>00</v>
          </cell>
          <cell r="B2392" t="str">
            <v>0</v>
          </cell>
          <cell r="C2392" t="str">
            <v>0</v>
          </cell>
          <cell r="D2392" t="str">
            <v>1</v>
          </cell>
          <cell r="F2392">
            <v>0</v>
          </cell>
          <cell r="G2392">
            <v>0</v>
          </cell>
          <cell r="H2392">
            <v>0</v>
          </cell>
          <cell r="I2392">
            <v>0</v>
          </cell>
          <cell r="J2392" t="str">
            <v>-</v>
          </cell>
          <cell r="K2392">
            <v>0</v>
          </cell>
          <cell r="L2392">
            <v>0</v>
          </cell>
          <cell r="M2392">
            <v>0</v>
          </cell>
        </row>
        <row r="2393">
          <cell r="A2393" t="str">
            <v>00</v>
          </cell>
          <cell r="B2393" t="str">
            <v>0</v>
          </cell>
          <cell r="C2393" t="str">
            <v>0</v>
          </cell>
          <cell r="D2393" t="str">
            <v>1</v>
          </cell>
          <cell r="F2393">
            <v>0</v>
          </cell>
          <cell r="G2393">
            <v>0</v>
          </cell>
          <cell r="H2393">
            <v>0</v>
          </cell>
          <cell r="I2393">
            <v>0</v>
          </cell>
          <cell r="J2393" t="str">
            <v>-</v>
          </cell>
          <cell r="K2393">
            <v>0</v>
          </cell>
          <cell r="L2393">
            <v>0</v>
          </cell>
          <cell r="M2393">
            <v>0</v>
          </cell>
        </row>
        <row r="2394">
          <cell r="A2394" t="str">
            <v>00</v>
          </cell>
          <cell r="B2394" t="str">
            <v>0</v>
          </cell>
          <cell r="C2394" t="str">
            <v>0</v>
          </cell>
          <cell r="D2394" t="str">
            <v>1</v>
          </cell>
          <cell r="F2394">
            <v>0</v>
          </cell>
          <cell r="G2394">
            <v>0</v>
          </cell>
          <cell r="H2394">
            <v>0</v>
          </cell>
          <cell r="I2394">
            <v>0</v>
          </cell>
          <cell r="J2394" t="str">
            <v>-</v>
          </cell>
          <cell r="K2394">
            <v>0</v>
          </cell>
          <cell r="L2394">
            <v>0</v>
          </cell>
          <cell r="M2394">
            <v>0</v>
          </cell>
        </row>
        <row r="2395">
          <cell r="A2395" t="str">
            <v>00</v>
          </cell>
          <cell r="B2395" t="str">
            <v>0</v>
          </cell>
          <cell r="C2395" t="str">
            <v>0</v>
          </cell>
          <cell r="D2395" t="str">
            <v>1</v>
          </cell>
          <cell r="F2395">
            <v>0</v>
          </cell>
          <cell r="G2395">
            <v>0</v>
          </cell>
          <cell r="H2395">
            <v>0</v>
          </cell>
          <cell r="I2395">
            <v>0</v>
          </cell>
          <cell r="J2395" t="str">
            <v>-</v>
          </cell>
          <cell r="K2395">
            <v>0</v>
          </cell>
          <cell r="L2395">
            <v>0</v>
          </cell>
          <cell r="M2395">
            <v>0</v>
          </cell>
        </row>
        <row r="2396">
          <cell r="A2396" t="str">
            <v>00</v>
          </cell>
          <cell r="B2396" t="str">
            <v>0</v>
          </cell>
          <cell r="C2396" t="str">
            <v>0</v>
          </cell>
          <cell r="D2396" t="str">
            <v>1</v>
          </cell>
          <cell r="F2396">
            <v>0</v>
          </cell>
          <cell r="G2396">
            <v>0</v>
          </cell>
          <cell r="H2396">
            <v>0</v>
          </cell>
          <cell r="I2396">
            <v>0</v>
          </cell>
          <cell r="J2396" t="str">
            <v>-</v>
          </cell>
          <cell r="K2396">
            <v>0</v>
          </cell>
          <cell r="L2396">
            <v>0</v>
          </cell>
          <cell r="M2396">
            <v>0</v>
          </cell>
        </row>
        <row r="2397">
          <cell r="A2397" t="str">
            <v>00</v>
          </cell>
          <cell r="B2397" t="str">
            <v>0</v>
          </cell>
          <cell r="C2397" t="str">
            <v>0</v>
          </cell>
          <cell r="D2397" t="str">
            <v>1</v>
          </cell>
          <cell r="F2397">
            <v>0</v>
          </cell>
          <cell r="G2397">
            <v>0</v>
          </cell>
          <cell r="H2397">
            <v>0</v>
          </cell>
          <cell r="I2397">
            <v>0</v>
          </cell>
          <cell r="J2397" t="str">
            <v>-</v>
          </cell>
          <cell r="K2397">
            <v>0</v>
          </cell>
          <cell r="L2397">
            <v>0</v>
          </cell>
          <cell r="M2397">
            <v>0</v>
          </cell>
        </row>
        <row r="2398">
          <cell r="A2398" t="str">
            <v>00</v>
          </cell>
          <cell r="B2398" t="str">
            <v>0</v>
          </cell>
          <cell r="C2398" t="str">
            <v>0</v>
          </cell>
          <cell r="D2398" t="str">
            <v>1</v>
          </cell>
          <cell r="F2398">
            <v>0</v>
          </cell>
          <cell r="G2398">
            <v>0</v>
          </cell>
          <cell r="H2398">
            <v>0</v>
          </cell>
          <cell r="I2398">
            <v>0</v>
          </cell>
          <cell r="J2398" t="str">
            <v>-</v>
          </cell>
          <cell r="K2398">
            <v>0</v>
          </cell>
          <cell r="L2398">
            <v>0</v>
          </cell>
          <cell r="M2398">
            <v>0</v>
          </cell>
        </row>
        <row r="2399">
          <cell r="A2399" t="str">
            <v>00</v>
          </cell>
          <cell r="B2399" t="str">
            <v>0</v>
          </cell>
          <cell r="C2399" t="str">
            <v>0</v>
          </cell>
          <cell r="D2399" t="str">
            <v>1</v>
          </cell>
          <cell r="F2399">
            <v>0</v>
          </cell>
          <cell r="G2399">
            <v>0</v>
          </cell>
          <cell r="H2399">
            <v>0</v>
          </cell>
          <cell r="I2399">
            <v>0</v>
          </cell>
          <cell r="J2399" t="str">
            <v>-</v>
          </cell>
          <cell r="K2399">
            <v>0</v>
          </cell>
          <cell r="L2399">
            <v>0</v>
          </cell>
          <cell r="M2399">
            <v>0</v>
          </cell>
        </row>
        <row r="2400">
          <cell r="A2400" t="str">
            <v>00</v>
          </cell>
          <cell r="B2400" t="str">
            <v>0</v>
          </cell>
          <cell r="C2400" t="str">
            <v>0</v>
          </cell>
          <cell r="D2400" t="str">
            <v>1</v>
          </cell>
          <cell r="F2400">
            <v>0</v>
          </cell>
          <cell r="G2400">
            <v>0</v>
          </cell>
          <cell r="H2400">
            <v>0</v>
          </cell>
          <cell r="I2400">
            <v>0</v>
          </cell>
          <cell r="J2400" t="str">
            <v>-</v>
          </cell>
          <cell r="K2400">
            <v>0</v>
          </cell>
          <cell r="L2400">
            <v>0</v>
          </cell>
          <cell r="M2400">
            <v>0</v>
          </cell>
        </row>
        <row r="2401">
          <cell r="A2401" t="str">
            <v>00</v>
          </cell>
          <cell r="B2401" t="str">
            <v>0</v>
          </cell>
          <cell r="C2401" t="str">
            <v>0</v>
          </cell>
          <cell r="D2401" t="str">
            <v>1</v>
          </cell>
          <cell r="F2401">
            <v>0</v>
          </cell>
          <cell r="G2401">
            <v>0</v>
          </cell>
          <cell r="H2401">
            <v>0</v>
          </cell>
          <cell r="I2401">
            <v>0</v>
          </cell>
          <cell r="J2401" t="str">
            <v>-</v>
          </cell>
          <cell r="K2401">
            <v>0</v>
          </cell>
          <cell r="L2401">
            <v>0</v>
          </cell>
          <cell r="M2401">
            <v>0</v>
          </cell>
        </row>
        <row r="2402">
          <cell r="A2402" t="str">
            <v>00</v>
          </cell>
          <cell r="B2402" t="str">
            <v>0</v>
          </cell>
          <cell r="C2402" t="str">
            <v>0</v>
          </cell>
          <cell r="D2402" t="str">
            <v>1</v>
          </cell>
          <cell r="F2402">
            <v>0</v>
          </cell>
          <cell r="G2402">
            <v>0</v>
          </cell>
          <cell r="H2402">
            <v>0</v>
          </cell>
          <cell r="I2402">
            <v>0</v>
          </cell>
          <cell r="J2402" t="str">
            <v>-</v>
          </cell>
          <cell r="K2402">
            <v>0</v>
          </cell>
          <cell r="L2402">
            <v>0</v>
          </cell>
          <cell r="M2402">
            <v>0</v>
          </cell>
        </row>
        <row r="2403">
          <cell r="A2403" t="str">
            <v>00</v>
          </cell>
          <cell r="B2403" t="str">
            <v>0</v>
          </cell>
          <cell r="C2403" t="str">
            <v>0</v>
          </cell>
          <cell r="D2403" t="str">
            <v>1</v>
          </cell>
          <cell r="F2403">
            <v>0</v>
          </cell>
          <cell r="G2403">
            <v>0</v>
          </cell>
          <cell r="H2403">
            <v>0</v>
          </cell>
          <cell r="I2403">
            <v>0</v>
          </cell>
          <cell r="J2403" t="str">
            <v>-</v>
          </cell>
          <cell r="K2403">
            <v>0</v>
          </cell>
          <cell r="L2403">
            <v>0</v>
          </cell>
          <cell r="M2403">
            <v>0</v>
          </cell>
        </row>
        <row r="2404">
          <cell r="A2404" t="str">
            <v>00</v>
          </cell>
          <cell r="B2404" t="str">
            <v>0</v>
          </cell>
          <cell r="C2404" t="str">
            <v>0</v>
          </cell>
          <cell r="D2404" t="str">
            <v>1</v>
          </cell>
          <cell r="F2404">
            <v>0</v>
          </cell>
          <cell r="G2404">
            <v>0</v>
          </cell>
          <cell r="H2404">
            <v>0</v>
          </cell>
          <cell r="I2404">
            <v>0</v>
          </cell>
          <cell r="J2404" t="str">
            <v>-</v>
          </cell>
          <cell r="K2404">
            <v>0</v>
          </cell>
          <cell r="L2404">
            <v>0</v>
          </cell>
          <cell r="M2404">
            <v>0</v>
          </cell>
        </row>
        <row r="2405">
          <cell r="A2405" t="str">
            <v>00</v>
          </cell>
          <cell r="B2405" t="str">
            <v>0</v>
          </cell>
          <cell r="C2405" t="str">
            <v>0</v>
          </cell>
          <cell r="D2405" t="str">
            <v>1</v>
          </cell>
          <cell r="F2405">
            <v>0</v>
          </cell>
          <cell r="G2405">
            <v>0</v>
          </cell>
          <cell r="H2405">
            <v>0</v>
          </cell>
          <cell r="I2405">
            <v>0</v>
          </cell>
          <cell r="J2405" t="str">
            <v>-</v>
          </cell>
          <cell r="K2405">
            <v>0</v>
          </cell>
          <cell r="L2405">
            <v>0</v>
          </cell>
          <cell r="M2405">
            <v>0</v>
          </cell>
        </row>
        <row r="2406">
          <cell r="A2406" t="str">
            <v>00</v>
          </cell>
          <cell r="B2406" t="str">
            <v>0</v>
          </cell>
          <cell r="C2406" t="str">
            <v>0</v>
          </cell>
          <cell r="D2406" t="str">
            <v>1</v>
          </cell>
          <cell r="F2406">
            <v>0</v>
          </cell>
          <cell r="G2406">
            <v>0</v>
          </cell>
          <cell r="H2406">
            <v>0</v>
          </cell>
          <cell r="I2406">
            <v>0</v>
          </cell>
          <cell r="J2406" t="str">
            <v>-</v>
          </cell>
          <cell r="K2406">
            <v>0</v>
          </cell>
          <cell r="L2406">
            <v>0</v>
          </cell>
          <cell r="M2406">
            <v>0</v>
          </cell>
        </row>
        <row r="2407">
          <cell r="A2407" t="str">
            <v>00</v>
          </cell>
          <cell r="B2407" t="str">
            <v>0</v>
          </cell>
          <cell r="C2407" t="str">
            <v>0</v>
          </cell>
          <cell r="D2407" t="str">
            <v>1</v>
          </cell>
          <cell r="F2407">
            <v>0</v>
          </cell>
          <cell r="G2407">
            <v>0</v>
          </cell>
          <cell r="H2407">
            <v>0</v>
          </cell>
          <cell r="I2407">
            <v>0</v>
          </cell>
          <cell r="J2407" t="str">
            <v>-</v>
          </cell>
          <cell r="K2407">
            <v>0</v>
          </cell>
          <cell r="L2407">
            <v>0</v>
          </cell>
          <cell r="M2407">
            <v>0</v>
          </cell>
        </row>
        <row r="2408">
          <cell r="A2408" t="str">
            <v>00</v>
          </cell>
          <cell r="B2408" t="str">
            <v>0</v>
          </cell>
          <cell r="C2408" t="str">
            <v>0</v>
          </cell>
          <cell r="D2408" t="str">
            <v>1</v>
          </cell>
          <cell r="F2408">
            <v>0</v>
          </cell>
          <cell r="G2408">
            <v>0</v>
          </cell>
          <cell r="H2408">
            <v>0</v>
          </cell>
          <cell r="I2408">
            <v>0</v>
          </cell>
          <cell r="J2408" t="str">
            <v>-</v>
          </cell>
          <cell r="K2408">
            <v>0</v>
          </cell>
          <cell r="L2408">
            <v>0</v>
          </cell>
          <cell r="M2408">
            <v>0</v>
          </cell>
        </row>
        <row r="2409">
          <cell r="A2409" t="str">
            <v>00</v>
          </cell>
          <cell r="B2409" t="str">
            <v>0</v>
          </cell>
          <cell r="C2409" t="str">
            <v>0</v>
          </cell>
          <cell r="D2409" t="str">
            <v>1</v>
          </cell>
          <cell r="F2409">
            <v>0</v>
          </cell>
          <cell r="G2409">
            <v>0</v>
          </cell>
          <cell r="H2409">
            <v>0</v>
          </cell>
          <cell r="I2409">
            <v>0</v>
          </cell>
          <cell r="J2409" t="str">
            <v>-</v>
          </cell>
          <cell r="K2409">
            <v>0</v>
          </cell>
          <cell r="L2409">
            <v>0</v>
          </cell>
          <cell r="M2409">
            <v>0</v>
          </cell>
        </row>
        <row r="2410">
          <cell r="A2410" t="str">
            <v>00</v>
          </cell>
          <cell r="B2410" t="str">
            <v>0</v>
          </cell>
          <cell r="C2410" t="str">
            <v>0</v>
          </cell>
          <cell r="D2410" t="str">
            <v>1</v>
          </cell>
          <cell r="F2410">
            <v>0</v>
          </cell>
          <cell r="G2410">
            <v>0</v>
          </cell>
          <cell r="H2410">
            <v>0</v>
          </cell>
          <cell r="I2410">
            <v>0</v>
          </cell>
          <cell r="J2410" t="str">
            <v>-</v>
          </cell>
          <cell r="K2410">
            <v>0</v>
          </cell>
          <cell r="L2410">
            <v>0</v>
          </cell>
          <cell r="M2410">
            <v>0</v>
          </cell>
        </row>
        <row r="2411">
          <cell r="A2411" t="str">
            <v>00</v>
          </cell>
          <cell r="B2411" t="str">
            <v>0</v>
          </cell>
          <cell r="C2411" t="str">
            <v>0</v>
          </cell>
          <cell r="D2411" t="str">
            <v>1</v>
          </cell>
          <cell r="F2411">
            <v>0</v>
          </cell>
          <cell r="G2411">
            <v>0</v>
          </cell>
          <cell r="H2411">
            <v>0</v>
          </cell>
          <cell r="I2411">
            <v>0</v>
          </cell>
          <cell r="J2411" t="str">
            <v>-</v>
          </cell>
          <cell r="K2411">
            <v>0</v>
          </cell>
          <cell r="L2411">
            <v>0</v>
          </cell>
          <cell r="M2411">
            <v>0</v>
          </cell>
        </row>
        <row r="2412">
          <cell r="A2412" t="str">
            <v>00</v>
          </cell>
          <cell r="B2412" t="str">
            <v>0</v>
          </cell>
          <cell r="C2412" t="str">
            <v>0</v>
          </cell>
          <cell r="D2412" t="str">
            <v>1</v>
          </cell>
          <cell r="F2412">
            <v>0</v>
          </cell>
          <cell r="G2412">
            <v>0</v>
          </cell>
          <cell r="H2412">
            <v>0</v>
          </cell>
          <cell r="I2412">
            <v>0</v>
          </cell>
          <cell r="J2412" t="str">
            <v>-</v>
          </cell>
          <cell r="K2412">
            <v>0</v>
          </cell>
          <cell r="L2412">
            <v>0</v>
          </cell>
          <cell r="M2412">
            <v>0</v>
          </cell>
        </row>
        <row r="2413">
          <cell r="A2413" t="str">
            <v>00</v>
          </cell>
          <cell r="B2413" t="str">
            <v>0</v>
          </cell>
          <cell r="C2413" t="str">
            <v>0</v>
          </cell>
          <cell r="D2413" t="str">
            <v>1</v>
          </cell>
          <cell r="F2413">
            <v>0</v>
          </cell>
          <cell r="G2413">
            <v>0</v>
          </cell>
          <cell r="H2413">
            <v>0</v>
          </cell>
          <cell r="I2413">
            <v>0</v>
          </cell>
          <cell r="J2413" t="str">
            <v>-</v>
          </cell>
          <cell r="K2413">
            <v>0</v>
          </cell>
          <cell r="L2413">
            <v>0</v>
          </cell>
          <cell r="M2413">
            <v>0</v>
          </cell>
        </row>
        <row r="2414">
          <cell r="A2414" t="str">
            <v>00</v>
          </cell>
          <cell r="B2414" t="str">
            <v>0</v>
          </cell>
          <cell r="C2414" t="str">
            <v>0</v>
          </cell>
          <cell r="D2414" t="str">
            <v>1</v>
          </cell>
          <cell r="F2414">
            <v>0</v>
          </cell>
          <cell r="G2414">
            <v>0</v>
          </cell>
          <cell r="H2414">
            <v>0</v>
          </cell>
          <cell r="I2414">
            <v>0</v>
          </cell>
          <cell r="J2414" t="str">
            <v>-</v>
          </cell>
          <cell r="K2414">
            <v>0</v>
          </cell>
          <cell r="L2414">
            <v>0</v>
          </cell>
          <cell r="M2414">
            <v>0</v>
          </cell>
        </row>
        <row r="2415">
          <cell r="A2415" t="str">
            <v>00</v>
          </cell>
          <cell r="B2415" t="str">
            <v>0</v>
          </cell>
          <cell r="C2415" t="str">
            <v>0</v>
          </cell>
          <cell r="D2415" t="str">
            <v>1</v>
          </cell>
          <cell r="F2415">
            <v>0</v>
          </cell>
          <cell r="G2415">
            <v>0</v>
          </cell>
          <cell r="H2415">
            <v>0</v>
          </cell>
          <cell r="I2415">
            <v>0</v>
          </cell>
          <cell r="J2415" t="str">
            <v>-</v>
          </cell>
          <cell r="K2415">
            <v>0</v>
          </cell>
          <cell r="L2415">
            <v>0</v>
          </cell>
          <cell r="M2415">
            <v>0</v>
          </cell>
        </row>
        <row r="2416">
          <cell r="A2416" t="str">
            <v>00</v>
          </cell>
          <cell r="B2416" t="str">
            <v>0</v>
          </cell>
          <cell r="C2416" t="str">
            <v>0</v>
          </cell>
          <cell r="D2416" t="str">
            <v>1</v>
          </cell>
          <cell r="F2416">
            <v>0</v>
          </cell>
          <cell r="G2416">
            <v>0</v>
          </cell>
          <cell r="H2416">
            <v>0</v>
          </cell>
          <cell r="I2416">
            <v>0</v>
          </cell>
          <cell r="J2416" t="str">
            <v>-</v>
          </cell>
          <cell r="K2416">
            <v>0</v>
          </cell>
          <cell r="L2416">
            <v>0</v>
          </cell>
          <cell r="M2416">
            <v>0</v>
          </cell>
        </row>
        <row r="2417">
          <cell r="A2417" t="str">
            <v>00</v>
          </cell>
          <cell r="B2417" t="str">
            <v>0</v>
          </cell>
          <cell r="C2417" t="str">
            <v>0</v>
          </cell>
          <cell r="D2417" t="str">
            <v>1</v>
          </cell>
          <cell r="F2417">
            <v>0</v>
          </cell>
          <cell r="G2417">
            <v>0</v>
          </cell>
          <cell r="H2417">
            <v>0</v>
          </cell>
          <cell r="I2417">
            <v>0</v>
          </cell>
          <cell r="J2417" t="str">
            <v>-</v>
          </cell>
          <cell r="K2417">
            <v>0</v>
          </cell>
          <cell r="L2417">
            <v>0</v>
          </cell>
          <cell r="M2417">
            <v>0</v>
          </cell>
        </row>
        <row r="2418">
          <cell r="A2418" t="str">
            <v>00</v>
          </cell>
          <cell r="B2418" t="str">
            <v>0</v>
          </cell>
          <cell r="C2418" t="str">
            <v>0</v>
          </cell>
          <cell r="D2418" t="str">
            <v>1</v>
          </cell>
          <cell r="F2418">
            <v>0</v>
          </cell>
          <cell r="G2418">
            <v>0</v>
          </cell>
          <cell r="H2418">
            <v>0</v>
          </cell>
          <cell r="I2418">
            <v>0</v>
          </cell>
          <cell r="J2418" t="str">
            <v>-</v>
          </cell>
          <cell r="K2418">
            <v>0</v>
          </cell>
          <cell r="L2418">
            <v>0</v>
          </cell>
          <cell r="M2418">
            <v>0</v>
          </cell>
        </row>
        <row r="2419">
          <cell r="A2419" t="str">
            <v>00</v>
          </cell>
          <cell r="B2419" t="str">
            <v>0</v>
          </cell>
          <cell r="C2419" t="str">
            <v>0</v>
          </cell>
          <cell r="D2419" t="str">
            <v>1</v>
          </cell>
          <cell r="F2419">
            <v>0</v>
          </cell>
          <cell r="G2419">
            <v>0</v>
          </cell>
          <cell r="H2419">
            <v>0</v>
          </cell>
          <cell r="I2419">
            <v>0</v>
          </cell>
          <cell r="J2419" t="str">
            <v>-</v>
          </cell>
          <cell r="K2419">
            <v>0</v>
          </cell>
          <cell r="L2419">
            <v>0</v>
          </cell>
          <cell r="M2419">
            <v>0</v>
          </cell>
        </row>
        <row r="2420">
          <cell r="A2420" t="str">
            <v>00</v>
          </cell>
          <cell r="B2420" t="str">
            <v>0</v>
          </cell>
          <cell r="C2420" t="str">
            <v>0</v>
          </cell>
          <cell r="D2420" t="str">
            <v>1</v>
          </cell>
          <cell r="F2420">
            <v>0</v>
          </cell>
          <cell r="G2420">
            <v>0</v>
          </cell>
          <cell r="H2420">
            <v>0</v>
          </cell>
          <cell r="I2420">
            <v>0</v>
          </cell>
          <cell r="J2420" t="str">
            <v>-</v>
          </cell>
          <cell r="K2420">
            <v>0</v>
          </cell>
          <cell r="L2420">
            <v>0</v>
          </cell>
          <cell r="M2420">
            <v>0</v>
          </cell>
        </row>
        <row r="2421">
          <cell r="A2421" t="str">
            <v>00</v>
          </cell>
          <cell r="B2421" t="str">
            <v>0</v>
          </cell>
          <cell r="C2421" t="str">
            <v>0</v>
          </cell>
          <cell r="D2421" t="str">
            <v>1</v>
          </cell>
          <cell r="F2421">
            <v>0</v>
          </cell>
          <cell r="G2421">
            <v>0</v>
          </cell>
          <cell r="H2421">
            <v>0</v>
          </cell>
          <cell r="I2421">
            <v>0</v>
          </cell>
          <cell r="J2421" t="str">
            <v>-</v>
          </cell>
          <cell r="K2421">
            <v>0</v>
          </cell>
          <cell r="L2421">
            <v>0</v>
          </cell>
          <cell r="M2421">
            <v>0</v>
          </cell>
        </row>
        <row r="2422">
          <cell r="A2422" t="str">
            <v>00</v>
          </cell>
          <cell r="B2422" t="str">
            <v>0</v>
          </cell>
          <cell r="C2422" t="str">
            <v>0</v>
          </cell>
          <cell r="D2422" t="str">
            <v>1</v>
          </cell>
          <cell r="F2422">
            <v>0</v>
          </cell>
          <cell r="G2422">
            <v>0</v>
          </cell>
          <cell r="H2422">
            <v>0</v>
          </cell>
          <cell r="I2422">
            <v>0</v>
          </cell>
          <cell r="J2422" t="str">
            <v>-</v>
          </cell>
          <cell r="K2422">
            <v>0</v>
          </cell>
          <cell r="L2422">
            <v>0</v>
          </cell>
          <cell r="M2422">
            <v>0</v>
          </cell>
        </row>
        <row r="2423">
          <cell r="A2423" t="str">
            <v>00</v>
          </cell>
          <cell r="B2423" t="str">
            <v>0</v>
          </cell>
          <cell r="C2423" t="str">
            <v>0</v>
          </cell>
          <cell r="D2423" t="str">
            <v>1</v>
          </cell>
          <cell r="F2423">
            <v>0</v>
          </cell>
          <cell r="G2423">
            <v>0</v>
          </cell>
          <cell r="H2423">
            <v>0</v>
          </cell>
          <cell r="I2423">
            <v>0</v>
          </cell>
          <cell r="J2423" t="str">
            <v>-</v>
          </cell>
          <cell r="K2423">
            <v>0</v>
          </cell>
          <cell r="L2423">
            <v>0</v>
          </cell>
          <cell r="M2423">
            <v>0</v>
          </cell>
        </row>
        <row r="2424">
          <cell r="A2424" t="str">
            <v>00</v>
          </cell>
          <cell r="B2424" t="str">
            <v>0</v>
          </cell>
          <cell r="C2424" t="str">
            <v>0</v>
          </cell>
          <cell r="D2424" t="str">
            <v>1</v>
          </cell>
          <cell r="F2424">
            <v>0</v>
          </cell>
          <cell r="G2424">
            <v>0</v>
          </cell>
          <cell r="H2424">
            <v>0</v>
          </cell>
          <cell r="I2424">
            <v>0</v>
          </cell>
          <cell r="J2424" t="str">
            <v>-</v>
          </cell>
          <cell r="K2424">
            <v>0</v>
          </cell>
          <cell r="L2424">
            <v>0</v>
          </cell>
          <cell r="M2424">
            <v>0</v>
          </cell>
        </row>
        <row r="2425">
          <cell r="A2425" t="str">
            <v>00</v>
          </cell>
          <cell r="B2425" t="str">
            <v>0</v>
          </cell>
          <cell r="C2425" t="str">
            <v>0</v>
          </cell>
          <cell r="D2425" t="str">
            <v>1</v>
          </cell>
          <cell r="F2425">
            <v>0</v>
          </cell>
          <cell r="G2425">
            <v>0</v>
          </cell>
          <cell r="H2425">
            <v>0</v>
          </cell>
          <cell r="I2425">
            <v>0</v>
          </cell>
          <cell r="J2425" t="str">
            <v>-</v>
          </cell>
          <cell r="K2425">
            <v>0</v>
          </cell>
          <cell r="L2425">
            <v>0</v>
          </cell>
          <cell r="M2425">
            <v>0</v>
          </cell>
        </row>
        <row r="2426">
          <cell r="A2426" t="str">
            <v>00</v>
          </cell>
          <cell r="B2426" t="str">
            <v>0</v>
          </cell>
          <cell r="C2426" t="str">
            <v>0</v>
          </cell>
          <cell r="D2426" t="str">
            <v>1</v>
          </cell>
          <cell r="F2426">
            <v>0</v>
          </cell>
          <cell r="G2426">
            <v>0</v>
          </cell>
          <cell r="H2426">
            <v>0</v>
          </cell>
          <cell r="I2426">
            <v>0</v>
          </cell>
          <cell r="J2426" t="str">
            <v>-</v>
          </cell>
          <cell r="K2426">
            <v>0</v>
          </cell>
          <cell r="L2426">
            <v>0</v>
          </cell>
          <cell r="M2426">
            <v>0</v>
          </cell>
        </row>
        <row r="2427">
          <cell r="A2427" t="str">
            <v>00</v>
          </cell>
          <cell r="B2427" t="str">
            <v>0</v>
          </cell>
          <cell r="C2427" t="str">
            <v>0</v>
          </cell>
          <cell r="D2427" t="str">
            <v>1</v>
          </cell>
          <cell r="F2427">
            <v>0</v>
          </cell>
          <cell r="G2427">
            <v>0</v>
          </cell>
          <cell r="H2427">
            <v>0</v>
          </cell>
          <cell r="I2427">
            <v>0</v>
          </cell>
          <cell r="J2427" t="str">
            <v>-</v>
          </cell>
          <cell r="K2427">
            <v>0</v>
          </cell>
          <cell r="L2427">
            <v>0</v>
          </cell>
          <cell r="M2427">
            <v>0</v>
          </cell>
        </row>
        <row r="2428">
          <cell r="A2428" t="str">
            <v>00</v>
          </cell>
          <cell r="B2428" t="str">
            <v>0</v>
          </cell>
          <cell r="C2428" t="str">
            <v>0</v>
          </cell>
          <cell r="D2428" t="str">
            <v>1</v>
          </cell>
          <cell r="F2428">
            <v>0</v>
          </cell>
          <cell r="G2428">
            <v>0</v>
          </cell>
          <cell r="H2428">
            <v>0</v>
          </cell>
          <cell r="I2428">
            <v>0</v>
          </cell>
          <cell r="J2428" t="str">
            <v>-</v>
          </cell>
          <cell r="K2428">
            <v>0</v>
          </cell>
          <cell r="L2428">
            <v>0</v>
          </cell>
          <cell r="M2428">
            <v>0</v>
          </cell>
        </row>
        <row r="2429">
          <cell r="A2429" t="str">
            <v>00</v>
          </cell>
          <cell r="B2429" t="str">
            <v>0</v>
          </cell>
          <cell r="C2429" t="str">
            <v>0</v>
          </cell>
          <cell r="D2429" t="str">
            <v>1</v>
          </cell>
          <cell r="F2429">
            <v>0</v>
          </cell>
          <cell r="G2429">
            <v>0</v>
          </cell>
          <cell r="H2429">
            <v>0</v>
          </cell>
          <cell r="I2429">
            <v>0</v>
          </cell>
          <cell r="J2429" t="str">
            <v>-</v>
          </cell>
          <cell r="K2429">
            <v>0</v>
          </cell>
          <cell r="L2429">
            <v>0</v>
          </cell>
          <cell r="M2429">
            <v>0</v>
          </cell>
        </row>
        <row r="2430">
          <cell r="A2430" t="str">
            <v>00</v>
          </cell>
          <cell r="B2430" t="str">
            <v>0</v>
          </cell>
          <cell r="C2430" t="str">
            <v>0</v>
          </cell>
          <cell r="D2430" t="str">
            <v>1</v>
          </cell>
          <cell r="F2430">
            <v>0</v>
          </cell>
          <cell r="G2430">
            <v>0</v>
          </cell>
          <cell r="H2430">
            <v>0</v>
          </cell>
          <cell r="I2430">
            <v>0</v>
          </cell>
          <cell r="J2430" t="str">
            <v>-</v>
          </cell>
          <cell r="K2430">
            <v>0</v>
          </cell>
          <cell r="L2430">
            <v>0</v>
          </cell>
          <cell r="M2430">
            <v>0</v>
          </cell>
        </row>
        <row r="2431">
          <cell r="A2431" t="str">
            <v>00</v>
          </cell>
          <cell r="B2431" t="str">
            <v>0</v>
          </cell>
          <cell r="C2431" t="str">
            <v>0</v>
          </cell>
          <cell r="D2431" t="str">
            <v>1</v>
          </cell>
          <cell r="F2431">
            <v>0</v>
          </cell>
          <cell r="G2431">
            <v>0</v>
          </cell>
          <cell r="H2431">
            <v>0</v>
          </cell>
          <cell r="I2431">
            <v>0</v>
          </cell>
          <cell r="J2431" t="str">
            <v>-</v>
          </cell>
          <cell r="K2431">
            <v>0</v>
          </cell>
          <cell r="L2431">
            <v>0</v>
          </cell>
          <cell r="M2431">
            <v>0</v>
          </cell>
        </row>
        <row r="2432">
          <cell r="A2432" t="str">
            <v>00</v>
          </cell>
          <cell r="B2432" t="str">
            <v>0</v>
          </cell>
          <cell r="C2432" t="str">
            <v>0</v>
          </cell>
          <cell r="D2432" t="str">
            <v>1</v>
          </cell>
          <cell r="F2432">
            <v>0</v>
          </cell>
          <cell r="G2432">
            <v>0</v>
          </cell>
          <cell r="H2432">
            <v>0</v>
          </cell>
          <cell r="I2432">
            <v>0</v>
          </cell>
          <cell r="J2432" t="str">
            <v>-</v>
          </cell>
          <cell r="K2432">
            <v>0</v>
          </cell>
          <cell r="L2432">
            <v>0</v>
          </cell>
          <cell r="M2432">
            <v>0</v>
          </cell>
        </row>
        <row r="2433">
          <cell r="A2433" t="str">
            <v>00</v>
          </cell>
          <cell r="B2433" t="str">
            <v>0</v>
          </cell>
          <cell r="C2433" t="str">
            <v>0</v>
          </cell>
          <cell r="D2433" t="str">
            <v>1</v>
          </cell>
          <cell r="F2433">
            <v>0</v>
          </cell>
          <cell r="G2433">
            <v>0</v>
          </cell>
          <cell r="H2433">
            <v>0</v>
          </cell>
          <cell r="I2433">
            <v>0</v>
          </cell>
          <cell r="J2433" t="str">
            <v>-</v>
          </cell>
          <cell r="K2433">
            <v>0</v>
          </cell>
          <cell r="L2433">
            <v>0</v>
          </cell>
          <cell r="M2433">
            <v>0</v>
          </cell>
        </row>
        <row r="2434">
          <cell r="A2434" t="str">
            <v>00</v>
          </cell>
          <cell r="B2434" t="str">
            <v>0</v>
          </cell>
          <cell r="C2434" t="str">
            <v>0</v>
          </cell>
          <cell r="D2434" t="str">
            <v>1</v>
          </cell>
          <cell r="F2434">
            <v>0</v>
          </cell>
          <cell r="G2434">
            <v>0</v>
          </cell>
          <cell r="H2434">
            <v>0</v>
          </cell>
          <cell r="I2434">
            <v>0</v>
          </cell>
          <cell r="J2434" t="str">
            <v>-</v>
          </cell>
          <cell r="K2434">
            <v>0</v>
          </cell>
          <cell r="L2434">
            <v>0</v>
          </cell>
          <cell r="M2434">
            <v>0</v>
          </cell>
        </row>
        <row r="2435">
          <cell r="A2435" t="str">
            <v>00</v>
          </cell>
          <cell r="B2435" t="str">
            <v>0</v>
          </cell>
          <cell r="C2435" t="str">
            <v>0</v>
          </cell>
          <cell r="D2435" t="str">
            <v>1</v>
          </cell>
          <cell r="F2435">
            <v>0</v>
          </cell>
          <cell r="G2435">
            <v>0</v>
          </cell>
          <cell r="H2435">
            <v>0</v>
          </cell>
          <cell r="I2435">
            <v>0</v>
          </cell>
          <cell r="J2435" t="str">
            <v>-</v>
          </cell>
          <cell r="K2435">
            <v>0</v>
          </cell>
          <cell r="L2435">
            <v>0</v>
          </cell>
          <cell r="M2435">
            <v>0</v>
          </cell>
        </row>
        <row r="2436">
          <cell r="A2436" t="str">
            <v>00</v>
          </cell>
          <cell r="B2436" t="str">
            <v>0</v>
          </cell>
          <cell r="C2436" t="str">
            <v>0</v>
          </cell>
          <cell r="D2436" t="str">
            <v>1</v>
          </cell>
          <cell r="F2436">
            <v>0</v>
          </cell>
          <cell r="G2436">
            <v>0</v>
          </cell>
          <cell r="H2436">
            <v>0</v>
          </cell>
          <cell r="I2436">
            <v>0</v>
          </cell>
          <cell r="J2436" t="str">
            <v>-</v>
          </cell>
          <cell r="K2436">
            <v>0</v>
          </cell>
          <cell r="L2436">
            <v>0</v>
          </cell>
          <cell r="M2436">
            <v>0</v>
          </cell>
        </row>
        <row r="2437">
          <cell r="A2437" t="str">
            <v>00</v>
          </cell>
          <cell r="B2437" t="str">
            <v>0</v>
          </cell>
          <cell r="C2437" t="str">
            <v>0</v>
          </cell>
          <cell r="D2437" t="str">
            <v>1</v>
          </cell>
          <cell r="F2437">
            <v>0</v>
          </cell>
          <cell r="G2437">
            <v>0</v>
          </cell>
          <cell r="H2437">
            <v>0</v>
          </cell>
          <cell r="I2437">
            <v>0</v>
          </cell>
          <cell r="J2437" t="str">
            <v>-</v>
          </cell>
          <cell r="K2437">
            <v>0</v>
          </cell>
          <cell r="L2437">
            <v>0</v>
          </cell>
          <cell r="M2437">
            <v>0</v>
          </cell>
        </row>
        <row r="2438">
          <cell r="A2438" t="str">
            <v>00</v>
          </cell>
          <cell r="B2438" t="str">
            <v>0</v>
          </cell>
          <cell r="C2438" t="str">
            <v>0</v>
          </cell>
          <cell r="D2438" t="str">
            <v>1</v>
          </cell>
          <cell r="F2438">
            <v>0</v>
          </cell>
          <cell r="G2438">
            <v>0</v>
          </cell>
          <cell r="H2438">
            <v>0</v>
          </cell>
          <cell r="I2438">
            <v>0</v>
          </cell>
          <cell r="J2438" t="str">
            <v>-</v>
          </cell>
          <cell r="K2438">
            <v>0</v>
          </cell>
          <cell r="L2438">
            <v>0</v>
          </cell>
          <cell r="M2438">
            <v>0</v>
          </cell>
        </row>
        <row r="2439">
          <cell r="A2439" t="str">
            <v>00</v>
          </cell>
          <cell r="B2439" t="str">
            <v>0</v>
          </cell>
          <cell r="C2439" t="str">
            <v>0</v>
          </cell>
          <cell r="D2439" t="str">
            <v>1</v>
          </cell>
          <cell r="F2439">
            <v>0</v>
          </cell>
          <cell r="G2439">
            <v>0</v>
          </cell>
          <cell r="H2439">
            <v>0</v>
          </cell>
          <cell r="I2439">
            <v>0</v>
          </cell>
          <cell r="J2439" t="str">
            <v>-</v>
          </cell>
          <cell r="K2439">
            <v>0</v>
          </cell>
          <cell r="L2439">
            <v>0</v>
          </cell>
          <cell r="M2439">
            <v>0</v>
          </cell>
        </row>
        <row r="2440">
          <cell r="A2440" t="str">
            <v>00</v>
          </cell>
          <cell r="B2440" t="str">
            <v>0</v>
          </cell>
          <cell r="C2440" t="str">
            <v>0</v>
          </cell>
          <cell r="D2440" t="str">
            <v>1</v>
          </cell>
          <cell r="F2440">
            <v>0</v>
          </cell>
          <cell r="G2440">
            <v>0</v>
          </cell>
          <cell r="H2440">
            <v>0</v>
          </cell>
          <cell r="I2440">
            <v>0</v>
          </cell>
          <cell r="J2440" t="str">
            <v>-</v>
          </cell>
          <cell r="K2440">
            <v>0</v>
          </cell>
          <cell r="L2440">
            <v>0</v>
          </cell>
          <cell r="M2440">
            <v>0</v>
          </cell>
        </row>
        <row r="2441">
          <cell r="A2441" t="str">
            <v>00</v>
          </cell>
          <cell r="B2441" t="str">
            <v>0</v>
          </cell>
          <cell r="C2441" t="str">
            <v>0</v>
          </cell>
          <cell r="D2441" t="str">
            <v>1</v>
          </cell>
          <cell r="F2441">
            <v>0</v>
          </cell>
          <cell r="G2441">
            <v>0</v>
          </cell>
          <cell r="H2441">
            <v>0</v>
          </cell>
          <cell r="I2441">
            <v>0</v>
          </cell>
          <cell r="J2441" t="str">
            <v>-</v>
          </cell>
          <cell r="K2441">
            <v>0</v>
          </cell>
          <cell r="L2441">
            <v>0</v>
          </cell>
          <cell r="M2441">
            <v>0</v>
          </cell>
        </row>
        <row r="2442">
          <cell r="A2442" t="str">
            <v>00</v>
          </cell>
          <cell r="B2442" t="str">
            <v>0</v>
          </cell>
          <cell r="C2442" t="str">
            <v>0</v>
          </cell>
          <cell r="D2442" t="str">
            <v>1</v>
          </cell>
          <cell r="F2442">
            <v>0</v>
          </cell>
          <cell r="G2442">
            <v>0</v>
          </cell>
          <cell r="H2442">
            <v>0</v>
          </cell>
          <cell r="I2442">
            <v>0</v>
          </cell>
          <cell r="J2442" t="str">
            <v>-</v>
          </cell>
          <cell r="K2442">
            <v>0</v>
          </cell>
          <cell r="L2442">
            <v>0</v>
          </cell>
          <cell r="M2442">
            <v>0</v>
          </cell>
        </row>
        <row r="2443">
          <cell r="A2443" t="str">
            <v>00</v>
          </cell>
          <cell r="B2443" t="str">
            <v>0</v>
          </cell>
          <cell r="C2443" t="str">
            <v>0</v>
          </cell>
          <cell r="D2443" t="str">
            <v>1</v>
          </cell>
          <cell r="F2443">
            <v>0</v>
          </cell>
          <cell r="G2443">
            <v>0</v>
          </cell>
          <cell r="H2443">
            <v>0</v>
          </cell>
          <cell r="I2443">
            <v>0</v>
          </cell>
          <cell r="J2443" t="str">
            <v>-</v>
          </cell>
          <cell r="K2443">
            <v>0</v>
          </cell>
          <cell r="L2443">
            <v>0</v>
          </cell>
          <cell r="M2443">
            <v>0</v>
          </cell>
        </row>
        <row r="2444">
          <cell r="A2444" t="str">
            <v>00</v>
          </cell>
          <cell r="B2444" t="str">
            <v>0</v>
          </cell>
          <cell r="C2444" t="str">
            <v>0</v>
          </cell>
          <cell r="D2444" t="str">
            <v>1</v>
          </cell>
          <cell r="F2444">
            <v>0</v>
          </cell>
          <cell r="G2444">
            <v>0</v>
          </cell>
          <cell r="H2444">
            <v>0</v>
          </cell>
          <cell r="I2444">
            <v>0</v>
          </cell>
          <cell r="J2444" t="str">
            <v>-</v>
          </cell>
          <cell r="K2444">
            <v>0</v>
          </cell>
          <cell r="L2444">
            <v>0</v>
          </cell>
          <cell r="M2444">
            <v>0</v>
          </cell>
        </row>
        <row r="2445">
          <cell r="A2445" t="str">
            <v>00</v>
          </cell>
          <cell r="B2445" t="str">
            <v>0</v>
          </cell>
          <cell r="C2445" t="str">
            <v>0</v>
          </cell>
          <cell r="D2445" t="str">
            <v>1</v>
          </cell>
          <cell r="F2445">
            <v>0</v>
          </cell>
          <cell r="G2445">
            <v>0</v>
          </cell>
          <cell r="H2445">
            <v>0</v>
          </cell>
          <cell r="I2445">
            <v>0</v>
          </cell>
          <cell r="J2445" t="str">
            <v>-</v>
          </cell>
          <cell r="K2445">
            <v>0</v>
          </cell>
          <cell r="L2445">
            <v>0</v>
          </cell>
          <cell r="M2445">
            <v>0</v>
          </cell>
        </row>
        <row r="2446">
          <cell r="A2446" t="str">
            <v>00</v>
          </cell>
          <cell r="B2446" t="str">
            <v>0</v>
          </cell>
          <cell r="C2446" t="str">
            <v>0</v>
          </cell>
          <cell r="D2446" t="str">
            <v>1</v>
          </cell>
          <cell r="F2446">
            <v>0</v>
          </cell>
          <cell r="G2446">
            <v>0</v>
          </cell>
          <cell r="H2446">
            <v>0</v>
          </cell>
          <cell r="I2446">
            <v>0</v>
          </cell>
          <cell r="J2446" t="str">
            <v>-</v>
          </cell>
          <cell r="K2446">
            <v>0</v>
          </cell>
          <cell r="L2446">
            <v>0</v>
          </cell>
          <cell r="M2446">
            <v>0</v>
          </cell>
        </row>
        <row r="2447">
          <cell r="A2447" t="str">
            <v>00</v>
          </cell>
          <cell r="B2447" t="str">
            <v>0</v>
          </cell>
          <cell r="C2447" t="str">
            <v>0</v>
          </cell>
          <cell r="D2447" t="str">
            <v>1</v>
          </cell>
          <cell r="F2447">
            <v>0</v>
          </cell>
          <cell r="G2447">
            <v>0</v>
          </cell>
          <cell r="H2447">
            <v>0</v>
          </cell>
          <cell r="I2447">
            <v>0</v>
          </cell>
          <cell r="J2447" t="str">
            <v>-</v>
          </cell>
          <cell r="K2447">
            <v>0</v>
          </cell>
          <cell r="L2447">
            <v>0</v>
          </cell>
          <cell r="M2447">
            <v>0</v>
          </cell>
        </row>
        <row r="2448">
          <cell r="A2448" t="str">
            <v>00</v>
          </cell>
          <cell r="B2448" t="str">
            <v>0</v>
          </cell>
          <cell r="C2448" t="str">
            <v>0</v>
          </cell>
          <cell r="D2448" t="str">
            <v>1</v>
          </cell>
          <cell r="F2448">
            <v>0</v>
          </cell>
          <cell r="G2448">
            <v>0</v>
          </cell>
          <cell r="H2448">
            <v>0</v>
          </cell>
          <cell r="I2448">
            <v>0</v>
          </cell>
          <cell r="J2448" t="str">
            <v>-</v>
          </cell>
          <cell r="K2448">
            <v>0</v>
          </cell>
          <cell r="L2448">
            <v>0</v>
          </cell>
          <cell r="M2448">
            <v>0</v>
          </cell>
        </row>
        <row r="2449">
          <cell r="A2449" t="str">
            <v>00</v>
          </cell>
          <cell r="B2449" t="str">
            <v>0</v>
          </cell>
          <cell r="C2449" t="str">
            <v>0</v>
          </cell>
          <cell r="D2449" t="str">
            <v>1</v>
          </cell>
          <cell r="F2449">
            <v>0</v>
          </cell>
          <cell r="G2449">
            <v>0</v>
          </cell>
          <cell r="H2449">
            <v>0</v>
          </cell>
          <cell r="I2449">
            <v>0</v>
          </cell>
          <cell r="J2449" t="str">
            <v>-</v>
          </cell>
          <cell r="K2449">
            <v>0</v>
          </cell>
          <cell r="L2449">
            <v>0</v>
          </cell>
          <cell r="M2449">
            <v>0</v>
          </cell>
        </row>
        <row r="2450">
          <cell r="A2450" t="str">
            <v>00</v>
          </cell>
          <cell r="B2450" t="str">
            <v>0</v>
          </cell>
          <cell r="C2450" t="str">
            <v>0</v>
          </cell>
          <cell r="D2450" t="str">
            <v>1</v>
          </cell>
          <cell r="F2450">
            <v>0</v>
          </cell>
          <cell r="G2450">
            <v>0</v>
          </cell>
          <cell r="H2450">
            <v>0</v>
          </cell>
          <cell r="I2450">
            <v>0</v>
          </cell>
          <cell r="J2450" t="str">
            <v>-</v>
          </cell>
          <cell r="K2450">
            <v>0</v>
          </cell>
          <cell r="L2450">
            <v>0</v>
          </cell>
          <cell r="M2450">
            <v>0</v>
          </cell>
        </row>
        <row r="2451">
          <cell r="A2451" t="str">
            <v>00</v>
          </cell>
          <cell r="B2451" t="str">
            <v>0</v>
          </cell>
          <cell r="C2451" t="str">
            <v>0</v>
          </cell>
          <cell r="D2451" t="str">
            <v>1</v>
          </cell>
          <cell r="F2451">
            <v>0</v>
          </cell>
          <cell r="G2451">
            <v>0</v>
          </cell>
          <cell r="H2451">
            <v>0</v>
          </cell>
          <cell r="I2451">
            <v>0</v>
          </cell>
          <cell r="J2451" t="str">
            <v>-</v>
          </cell>
          <cell r="K2451">
            <v>0</v>
          </cell>
          <cell r="L2451">
            <v>0</v>
          </cell>
          <cell r="M2451">
            <v>0</v>
          </cell>
        </row>
        <row r="2452">
          <cell r="A2452" t="str">
            <v>00</v>
          </cell>
          <cell r="B2452" t="str">
            <v>0</v>
          </cell>
          <cell r="C2452" t="str">
            <v>0</v>
          </cell>
          <cell r="D2452" t="str">
            <v>1</v>
          </cell>
          <cell r="F2452">
            <v>0</v>
          </cell>
          <cell r="G2452">
            <v>0</v>
          </cell>
          <cell r="H2452">
            <v>0</v>
          </cell>
          <cell r="I2452">
            <v>0</v>
          </cell>
          <cell r="J2452" t="str">
            <v>-</v>
          </cell>
          <cell r="K2452">
            <v>0</v>
          </cell>
          <cell r="L2452">
            <v>0</v>
          </cell>
          <cell r="M2452">
            <v>0</v>
          </cell>
        </row>
        <row r="2453">
          <cell r="A2453" t="str">
            <v>00</v>
          </cell>
          <cell r="B2453" t="str">
            <v>0</v>
          </cell>
          <cell r="C2453" t="str">
            <v>0</v>
          </cell>
          <cell r="D2453" t="str">
            <v>1</v>
          </cell>
          <cell r="F2453">
            <v>0</v>
          </cell>
          <cell r="G2453">
            <v>0</v>
          </cell>
          <cell r="H2453">
            <v>0</v>
          </cell>
          <cell r="I2453">
            <v>0</v>
          </cell>
          <cell r="J2453" t="str">
            <v>-</v>
          </cell>
          <cell r="K2453">
            <v>0</v>
          </cell>
          <cell r="L2453">
            <v>0</v>
          </cell>
          <cell r="M2453">
            <v>0</v>
          </cell>
        </row>
        <row r="2454">
          <cell r="A2454" t="str">
            <v>00</v>
          </cell>
          <cell r="B2454" t="str">
            <v>0</v>
          </cell>
          <cell r="C2454" t="str">
            <v>0</v>
          </cell>
          <cell r="D2454" t="str">
            <v>1</v>
          </cell>
          <cell r="F2454">
            <v>0</v>
          </cell>
          <cell r="G2454">
            <v>0</v>
          </cell>
          <cell r="H2454">
            <v>0</v>
          </cell>
          <cell r="I2454">
            <v>0</v>
          </cell>
          <cell r="J2454" t="str">
            <v>-</v>
          </cell>
          <cell r="K2454">
            <v>0</v>
          </cell>
          <cell r="L2454">
            <v>0</v>
          </cell>
          <cell r="M2454">
            <v>0</v>
          </cell>
        </row>
        <row r="2455">
          <cell r="A2455" t="str">
            <v>00</v>
          </cell>
          <cell r="B2455" t="str">
            <v>0</v>
          </cell>
          <cell r="C2455" t="str">
            <v>0</v>
          </cell>
          <cell r="D2455" t="str">
            <v>1</v>
          </cell>
          <cell r="F2455">
            <v>0</v>
          </cell>
          <cell r="G2455">
            <v>0</v>
          </cell>
          <cell r="H2455">
            <v>0</v>
          </cell>
          <cell r="I2455">
            <v>0</v>
          </cell>
          <cell r="J2455" t="str">
            <v>-</v>
          </cell>
          <cell r="K2455">
            <v>0</v>
          </cell>
          <cell r="L2455">
            <v>0</v>
          </cell>
          <cell r="M2455">
            <v>0</v>
          </cell>
        </row>
        <row r="2456">
          <cell r="A2456" t="str">
            <v>00</v>
          </cell>
          <cell r="B2456" t="str">
            <v>0</v>
          </cell>
          <cell r="C2456" t="str">
            <v>0</v>
          </cell>
          <cell r="D2456" t="str">
            <v>1</v>
          </cell>
          <cell r="F2456">
            <v>0</v>
          </cell>
          <cell r="G2456">
            <v>0</v>
          </cell>
          <cell r="H2456">
            <v>0</v>
          </cell>
          <cell r="I2456">
            <v>0</v>
          </cell>
          <cell r="J2456" t="str">
            <v>-</v>
          </cell>
          <cell r="K2456">
            <v>0</v>
          </cell>
          <cell r="L2456">
            <v>0</v>
          </cell>
          <cell r="M2456">
            <v>0</v>
          </cell>
        </row>
        <row r="2457">
          <cell r="A2457" t="str">
            <v>00</v>
          </cell>
          <cell r="B2457" t="str">
            <v>0</v>
          </cell>
          <cell r="C2457" t="str">
            <v>0</v>
          </cell>
          <cell r="D2457" t="str">
            <v>1</v>
          </cell>
          <cell r="F2457">
            <v>0</v>
          </cell>
          <cell r="G2457">
            <v>0</v>
          </cell>
          <cell r="H2457">
            <v>0</v>
          </cell>
          <cell r="I2457">
            <v>0</v>
          </cell>
          <cell r="J2457" t="str">
            <v>-</v>
          </cell>
          <cell r="K2457">
            <v>0</v>
          </cell>
          <cell r="L2457">
            <v>0</v>
          </cell>
          <cell r="M2457">
            <v>0</v>
          </cell>
        </row>
        <row r="2458">
          <cell r="A2458" t="str">
            <v>00</v>
          </cell>
          <cell r="B2458" t="str">
            <v>0</v>
          </cell>
          <cell r="C2458" t="str">
            <v>0</v>
          </cell>
          <cell r="D2458" t="str">
            <v>1</v>
          </cell>
          <cell r="F2458">
            <v>0</v>
          </cell>
          <cell r="G2458">
            <v>0</v>
          </cell>
          <cell r="H2458">
            <v>0</v>
          </cell>
          <cell r="I2458">
            <v>0</v>
          </cell>
          <cell r="J2458" t="str">
            <v>-</v>
          </cell>
          <cell r="K2458">
            <v>0</v>
          </cell>
          <cell r="L2458">
            <v>0</v>
          </cell>
          <cell r="M2458">
            <v>0</v>
          </cell>
        </row>
        <row r="2459">
          <cell r="A2459" t="str">
            <v>00</v>
          </cell>
          <cell r="B2459" t="str">
            <v>0</v>
          </cell>
          <cell r="C2459" t="str">
            <v>0</v>
          </cell>
          <cell r="D2459" t="str">
            <v>1</v>
          </cell>
          <cell r="F2459">
            <v>0</v>
          </cell>
          <cell r="G2459">
            <v>0</v>
          </cell>
          <cell r="H2459">
            <v>0</v>
          </cell>
          <cell r="I2459">
            <v>0</v>
          </cell>
          <cell r="J2459" t="str">
            <v>-</v>
          </cell>
          <cell r="K2459">
            <v>0</v>
          </cell>
          <cell r="L2459">
            <v>0</v>
          </cell>
          <cell r="M2459">
            <v>0</v>
          </cell>
        </row>
        <row r="2460">
          <cell r="A2460" t="str">
            <v>00</v>
          </cell>
          <cell r="B2460" t="str">
            <v>0</v>
          </cell>
          <cell r="C2460" t="str">
            <v>0</v>
          </cell>
          <cell r="D2460" t="str">
            <v>1</v>
          </cell>
          <cell r="F2460">
            <v>0</v>
          </cell>
          <cell r="G2460">
            <v>0</v>
          </cell>
          <cell r="H2460">
            <v>0</v>
          </cell>
          <cell r="I2460">
            <v>0</v>
          </cell>
          <cell r="J2460" t="str">
            <v>-</v>
          </cell>
          <cell r="K2460">
            <v>0</v>
          </cell>
          <cell r="L2460">
            <v>0</v>
          </cell>
          <cell r="M2460">
            <v>0</v>
          </cell>
        </row>
        <row r="2461">
          <cell r="A2461" t="str">
            <v>00</v>
          </cell>
          <cell r="B2461" t="str">
            <v>0</v>
          </cell>
          <cell r="C2461" t="str">
            <v>0</v>
          </cell>
          <cell r="D2461" t="str">
            <v>1</v>
          </cell>
          <cell r="F2461">
            <v>0</v>
          </cell>
          <cell r="G2461">
            <v>0</v>
          </cell>
          <cell r="H2461">
            <v>0</v>
          </cell>
          <cell r="I2461">
            <v>0</v>
          </cell>
          <cell r="J2461" t="str">
            <v>-</v>
          </cell>
          <cell r="K2461">
            <v>0</v>
          </cell>
          <cell r="L2461">
            <v>0</v>
          </cell>
          <cell r="M2461">
            <v>0</v>
          </cell>
        </row>
        <row r="2462">
          <cell r="A2462" t="str">
            <v>00</v>
          </cell>
          <cell r="B2462" t="str">
            <v>0</v>
          </cell>
          <cell r="C2462" t="str">
            <v>0</v>
          </cell>
          <cell r="D2462" t="str">
            <v>1</v>
          </cell>
          <cell r="F2462">
            <v>0</v>
          </cell>
          <cell r="G2462">
            <v>0</v>
          </cell>
          <cell r="H2462">
            <v>0</v>
          </cell>
          <cell r="I2462">
            <v>0</v>
          </cell>
          <cell r="J2462" t="str">
            <v>-</v>
          </cell>
          <cell r="K2462">
            <v>0</v>
          </cell>
          <cell r="L2462">
            <v>0</v>
          </cell>
          <cell r="M2462">
            <v>0</v>
          </cell>
        </row>
        <row r="2463">
          <cell r="A2463" t="str">
            <v>00</v>
          </cell>
          <cell r="B2463" t="str">
            <v>0</v>
          </cell>
          <cell r="C2463" t="str">
            <v>0</v>
          </cell>
          <cell r="D2463" t="str">
            <v>1</v>
          </cell>
          <cell r="F2463">
            <v>0</v>
          </cell>
          <cell r="G2463">
            <v>0</v>
          </cell>
          <cell r="H2463">
            <v>0</v>
          </cell>
          <cell r="I2463">
            <v>0</v>
          </cell>
          <cell r="J2463" t="str">
            <v>-</v>
          </cell>
          <cell r="K2463">
            <v>0</v>
          </cell>
          <cell r="L2463">
            <v>0</v>
          </cell>
          <cell r="M2463">
            <v>0</v>
          </cell>
        </row>
        <row r="2464">
          <cell r="A2464" t="str">
            <v>00</v>
          </cell>
          <cell r="B2464" t="str">
            <v>0</v>
          </cell>
          <cell r="C2464" t="str">
            <v>0</v>
          </cell>
          <cell r="D2464" t="str">
            <v>1</v>
          </cell>
          <cell r="F2464">
            <v>0</v>
          </cell>
          <cell r="G2464">
            <v>0</v>
          </cell>
          <cell r="H2464">
            <v>0</v>
          </cell>
          <cell r="I2464">
            <v>0</v>
          </cell>
          <cell r="J2464" t="str">
            <v>-</v>
          </cell>
          <cell r="K2464">
            <v>0</v>
          </cell>
          <cell r="L2464">
            <v>0</v>
          </cell>
          <cell r="M2464">
            <v>0</v>
          </cell>
        </row>
        <row r="2465">
          <cell r="A2465" t="str">
            <v>00</v>
          </cell>
          <cell r="B2465" t="str">
            <v>0</v>
          </cell>
          <cell r="C2465" t="str">
            <v>0</v>
          </cell>
          <cell r="D2465" t="str">
            <v>1</v>
          </cell>
          <cell r="F2465">
            <v>0</v>
          </cell>
          <cell r="G2465">
            <v>0</v>
          </cell>
          <cell r="H2465">
            <v>0</v>
          </cell>
          <cell r="I2465">
            <v>0</v>
          </cell>
          <cell r="J2465" t="str">
            <v>-</v>
          </cell>
          <cell r="K2465">
            <v>0</v>
          </cell>
          <cell r="L2465">
            <v>0</v>
          </cell>
          <cell r="M2465">
            <v>0</v>
          </cell>
        </row>
        <row r="2466">
          <cell r="A2466" t="str">
            <v>00</v>
          </cell>
          <cell r="B2466" t="str">
            <v>0</v>
          </cell>
          <cell r="C2466" t="str">
            <v>0</v>
          </cell>
          <cell r="D2466" t="str">
            <v>1</v>
          </cell>
          <cell r="F2466">
            <v>0</v>
          </cell>
          <cell r="G2466">
            <v>0</v>
          </cell>
          <cell r="H2466">
            <v>0</v>
          </cell>
          <cell r="I2466">
            <v>0</v>
          </cell>
          <cell r="J2466" t="str">
            <v>-</v>
          </cell>
          <cell r="K2466">
            <v>0</v>
          </cell>
          <cell r="L2466">
            <v>0</v>
          </cell>
          <cell r="M2466">
            <v>0</v>
          </cell>
        </row>
        <row r="2467">
          <cell r="A2467" t="str">
            <v>00</v>
          </cell>
          <cell r="B2467" t="str">
            <v>0</v>
          </cell>
          <cell r="C2467" t="str">
            <v>0</v>
          </cell>
          <cell r="D2467" t="str">
            <v>1</v>
          </cell>
          <cell r="F2467">
            <v>0</v>
          </cell>
          <cell r="G2467">
            <v>0</v>
          </cell>
          <cell r="H2467">
            <v>0</v>
          </cell>
          <cell r="I2467">
            <v>0</v>
          </cell>
          <cell r="J2467" t="str">
            <v>-</v>
          </cell>
          <cell r="K2467">
            <v>0</v>
          </cell>
          <cell r="L2467">
            <v>0</v>
          </cell>
          <cell r="M2467">
            <v>0</v>
          </cell>
        </row>
        <row r="2468">
          <cell r="A2468" t="str">
            <v>00</v>
          </cell>
          <cell r="B2468" t="str">
            <v>0</v>
          </cell>
          <cell r="C2468" t="str">
            <v>0</v>
          </cell>
          <cell r="D2468" t="str">
            <v>1</v>
          </cell>
          <cell r="F2468">
            <v>0</v>
          </cell>
          <cell r="G2468">
            <v>0</v>
          </cell>
          <cell r="H2468">
            <v>0</v>
          </cell>
          <cell r="I2468">
            <v>0</v>
          </cell>
          <cell r="J2468" t="str">
            <v>-</v>
          </cell>
          <cell r="K2468">
            <v>0</v>
          </cell>
          <cell r="L2468">
            <v>0</v>
          </cell>
          <cell r="M2468">
            <v>0</v>
          </cell>
        </row>
        <row r="2469">
          <cell r="A2469" t="str">
            <v>00</v>
          </cell>
          <cell r="B2469" t="str">
            <v>0</v>
          </cell>
          <cell r="C2469" t="str">
            <v>0</v>
          </cell>
          <cell r="D2469" t="str">
            <v>1</v>
          </cell>
          <cell r="F2469">
            <v>0</v>
          </cell>
          <cell r="G2469">
            <v>0</v>
          </cell>
          <cell r="H2469">
            <v>0</v>
          </cell>
          <cell r="I2469">
            <v>0</v>
          </cell>
          <cell r="J2469" t="str">
            <v>-</v>
          </cell>
          <cell r="K2469">
            <v>0</v>
          </cell>
          <cell r="L2469">
            <v>0</v>
          </cell>
          <cell r="M2469">
            <v>0</v>
          </cell>
        </row>
        <row r="2470">
          <cell r="A2470" t="str">
            <v>00</v>
          </cell>
          <cell r="B2470" t="str">
            <v>0</v>
          </cell>
          <cell r="C2470" t="str">
            <v>0</v>
          </cell>
          <cell r="D2470" t="str">
            <v>1</v>
          </cell>
          <cell r="F2470">
            <v>0</v>
          </cell>
          <cell r="G2470">
            <v>0</v>
          </cell>
          <cell r="H2470">
            <v>0</v>
          </cell>
          <cell r="I2470">
            <v>0</v>
          </cell>
          <cell r="J2470" t="str">
            <v>-</v>
          </cell>
          <cell r="K2470">
            <v>0</v>
          </cell>
          <cell r="L2470">
            <v>0</v>
          </cell>
          <cell r="M2470">
            <v>0</v>
          </cell>
        </row>
        <row r="2471">
          <cell r="A2471" t="str">
            <v>00</v>
          </cell>
          <cell r="B2471" t="str">
            <v>0</v>
          </cell>
          <cell r="C2471" t="str">
            <v>0</v>
          </cell>
          <cell r="D2471" t="str">
            <v>1</v>
          </cell>
          <cell r="F2471">
            <v>0</v>
          </cell>
          <cell r="G2471">
            <v>0</v>
          </cell>
          <cell r="H2471">
            <v>0</v>
          </cell>
          <cell r="I2471">
            <v>0</v>
          </cell>
          <cell r="J2471" t="str">
            <v>-</v>
          </cell>
          <cell r="K2471">
            <v>0</v>
          </cell>
          <cell r="L2471">
            <v>0</v>
          </cell>
          <cell r="M2471">
            <v>0</v>
          </cell>
        </row>
        <row r="2472">
          <cell r="A2472" t="str">
            <v>00</v>
          </cell>
          <cell r="B2472" t="str">
            <v>0</v>
          </cell>
          <cell r="C2472" t="str">
            <v>0</v>
          </cell>
          <cell r="D2472" t="str">
            <v>1</v>
          </cell>
          <cell r="F2472">
            <v>0</v>
          </cell>
          <cell r="G2472">
            <v>0</v>
          </cell>
          <cell r="H2472">
            <v>0</v>
          </cell>
          <cell r="I2472">
            <v>0</v>
          </cell>
          <cell r="J2472" t="str">
            <v>-</v>
          </cell>
          <cell r="K2472">
            <v>0</v>
          </cell>
          <cell r="L2472">
            <v>0</v>
          </cell>
          <cell r="M2472">
            <v>0</v>
          </cell>
        </row>
        <row r="2473">
          <cell r="A2473" t="str">
            <v>00</v>
          </cell>
          <cell r="B2473" t="str">
            <v>0</v>
          </cell>
          <cell r="C2473" t="str">
            <v>0</v>
          </cell>
          <cell r="D2473" t="str">
            <v>1</v>
          </cell>
          <cell r="F2473">
            <v>0</v>
          </cell>
          <cell r="G2473">
            <v>0</v>
          </cell>
          <cell r="H2473">
            <v>0</v>
          </cell>
          <cell r="I2473">
            <v>0</v>
          </cell>
          <cell r="J2473" t="str">
            <v>-</v>
          </cell>
          <cell r="K2473">
            <v>0</v>
          </cell>
          <cell r="L2473">
            <v>0</v>
          </cell>
          <cell r="M2473">
            <v>0</v>
          </cell>
        </row>
        <row r="2474">
          <cell r="A2474" t="str">
            <v>00</v>
          </cell>
          <cell r="B2474" t="str">
            <v>0</v>
          </cell>
          <cell r="C2474" t="str">
            <v>0</v>
          </cell>
          <cell r="D2474" t="str">
            <v>1</v>
          </cell>
          <cell r="F2474">
            <v>0</v>
          </cell>
          <cell r="G2474">
            <v>0</v>
          </cell>
          <cell r="H2474">
            <v>0</v>
          </cell>
          <cell r="I2474">
            <v>0</v>
          </cell>
          <cell r="J2474" t="str">
            <v>-</v>
          </cell>
          <cell r="K2474">
            <v>0</v>
          </cell>
          <cell r="L2474">
            <v>0</v>
          </cell>
          <cell r="M2474">
            <v>0</v>
          </cell>
        </row>
        <row r="2475">
          <cell r="A2475" t="str">
            <v>00</v>
          </cell>
          <cell r="B2475" t="str">
            <v>0</v>
          </cell>
          <cell r="C2475" t="str">
            <v>0</v>
          </cell>
          <cell r="D2475" t="str">
            <v>1</v>
          </cell>
          <cell r="F2475">
            <v>0</v>
          </cell>
          <cell r="G2475">
            <v>0</v>
          </cell>
          <cell r="H2475">
            <v>0</v>
          </cell>
          <cell r="I2475">
            <v>0</v>
          </cell>
          <cell r="J2475" t="str">
            <v>-</v>
          </cell>
          <cell r="K2475">
            <v>0</v>
          </cell>
          <cell r="L2475">
            <v>0</v>
          </cell>
          <cell r="M2475">
            <v>0</v>
          </cell>
        </row>
        <row r="2476">
          <cell r="A2476" t="str">
            <v>00</v>
          </cell>
          <cell r="B2476" t="str">
            <v>0</v>
          </cell>
          <cell r="C2476" t="str">
            <v>0</v>
          </cell>
          <cell r="D2476" t="str">
            <v>1</v>
          </cell>
          <cell r="F2476">
            <v>0</v>
          </cell>
          <cell r="G2476">
            <v>0</v>
          </cell>
          <cell r="H2476">
            <v>0</v>
          </cell>
          <cell r="I2476">
            <v>0</v>
          </cell>
          <cell r="J2476" t="str">
            <v>-</v>
          </cell>
          <cell r="K2476">
            <v>0</v>
          </cell>
          <cell r="L2476">
            <v>0</v>
          </cell>
          <cell r="M2476">
            <v>0</v>
          </cell>
        </row>
        <row r="2477">
          <cell r="A2477" t="str">
            <v>00</v>
          </cell>
          <cell r="B2477" t="str">
            <v>0</v>
          </cell>
          <cell r="C2477" t="str">
            <v>0</v>
          </cell>
          <cell r="D2477" t="str">
            <v>1</v>
          </cell>
          <cell r="F2477">
            <v>0</v>
          </cell>
          <cell r="G2477">
            <v>0</v>
          </cell>
          <cell r="H2477">
            <v>0</v>
          </cell>
          <cell r="I2477">
            <v>0</v>
          </cell>
          <cell r="J2477" t="str">
            <v>-</v>
          </cell>
          <cell r="K2477">
            <v>0</v>
          </cell>
          <cell r="L2477">
            <v>0</v>
          </cell>
          <cell r="M2477">
            <v>0</v>
          </cell>
        </row>
        <row r="2478">
          <cell r="A2478" t="str">
            <v>00</v>
          </cell>
          <cell r="B2478" t="str">
            <v>0</v>
          </cell>
          <cell r="C2478" t="str">
            <v>0</v>
          </cell>
          <cell r="D2478" t="str">
            <v>1</v>
          </cell>
          <cell r="F2478">
            <v>0</v>
          </cell>
          <cell r="G2478">
            <v>0</v>
          </cell>
          <cell r="H2478">
            <v>0</v>
          </cell>
          <cell r="I2478">
            <v>0</v>
          </cell>
          <cell r="J2478" t="str">
            <v>-</v>
          </cell>
          <cell r="K2478">
            <v>0</v>
          </cell>
          <cell r="L2478">
            <v>0</v>
          </cell>
          <cell r="M2478">
            <v>0</v>
          </cell>
        </row>
        <row r="2479">
          <cell r="A2479" t="str">
            <v>00</v>
          </cell>
          <cell r="B2479" t="str">
            <v>0</v>
          </cell>
          <cell r="C2479" t="str">
            <v>0</v>
          </cell>
          <cell r="D2479" t="str">
            <v>1</v>
          </cell>
          <cell r="F2479">
            <v>0</v>
          </cell>
          <cell r="G2479">
            <v>0</v>
          </cell>
          <cell r="H2479">
            <v>0</v>
          </cell>
          <cell r="I2479">
            <v>0</v>
          </cell>
          <cell r="J2479" t="str">
            <v>-</v>
          </cell>
          <cell r="K2479">
            <v>0</v>
          </cell>
          <cell r="L2479">
            <v>0</v>
          </cell>
          <cell r="M2479">
            <v>0</v>
          </cell>
        </row>
        <row r="2480">
          <cell r="A2480" t="str">
            <v>00</v>
          </cell>
          <cell r="B2480" t="str">
            <v>0</v>
          </cell>
          <cell r="C2480" t="str">
            <v>0</v>
          </cell>
          <cell r="D2480" t="str">
            <v>1</v>
          </cell>
          <cell r="F2480">
            <v>0</v>
          </cell>
          <cell r="G2480">
            <v>0</v>
          </cell>
          <cell r="H2480">
            <v>0</v>
          </cell>
          <cell r="I2480">
            <v>0</v>
          </cell>
          <cell r="J2480" t="str">
            <v>-</v>
          </cell>
          <cell r="K2480">
            <v>0</v>
          </cell>
          <cell r="L2480">
            <v>0</v>
          </cell>
          <cell r="M2480">
            <v>0</v>
          </cell>
        </row>
        <row r="2481">
          <cell r="A2481" t="str">
            <v>00</v>
          </cell>
          <cell r="B2481" t="str">
            <v>0</v>
          </cell>
          <cell r="C2481" t="str">
            <v>0</v>
          </cell>
          <cell r="D2481" t="str">
            <v>1</v>
          </cell>
          <cell r="F2481">
            <v>0</v>
          </cell>
          <cell r="G2481">
            <v>0</v>
          </cell>
          <cell r="H2481">
            <v>0</v>
          </cell>
          <cell r="I2481">
            <v>0</v>
          </cell>
          <cell r="J2481" t="str">
            <v>-</v>
          </cell>
          <cell r="K2481">
            <v>0</v>
          </cell>
          <cell r="L2481">
            <v>0</v>
          </cell>
          <cell r="M2481">
            <v>0</v>
          </cell>
        </row>
        <row r="2482">
          <cell r="A2482" t="str">
            <v>00</v>
          </cell>
          <cell r="B2482" t="str">
            <v>0</v>
          </cell>
          <cell r="C2482" t="str">
            <v>0</v>
          </cell>
          <cell r="D2482" t="str">
            <v>1</v>
          </cell>
          <cell r="F2482">
            <v>0</v>
          </cell>
          <cell r="G2482">
            <v>0</v>
          </cell>
          <cell r="H2482">
            <v>0</v>
          </cell>
          <cell r="I2482">
            <v>0</v>
          </cell>
          <cell r="J2482" t="str">
            <v>-</v>
          </cell>
          <cell r="K2482">
            <v>0</v>
          </cell>
          <cell r="L2482">
            <v>0</v>
          </cell>
          <cell r="M2482">
            <v>0</v>
          </cell>
        </row>
        <row r="2483">
          <cell r="A2483" t="str">
            <v>00</v>
          </cell>
          <cell r="B2483" t="str">
            <v>0</v>
          </cell>
          <cell r="C2483" t="str">
            <v>0</v>
          </cell>
          <cell r="D2483" t="str">
            <v>1</v>
          </cell>
          <cell r="F2483">
            <v>0</v>
          </cell>
          <cell r="G2483">
            <v>0</v>
          </cell>
          <cell r="H2483">
            <v>0</v>
          </cell>
          <cell r="I2483">
            <v>0</v>
          </cell>
          <cell r="J2483" t="str">
            <v>-</v>
          </cell>
          <cell r="K2483">
            <v>0</v>
          </cell>
          <cell r="L2483">
            <v>0</v>
          </cell>
          <cell r="M2483">
            <v>0</v>
          </cell>
        </row>
        <row r="2484">
          <cell r="A2484" t="str">
            <v>00</v>
          </cell>
          <cell r="B2484" t="str">
            <v>0</v>
          </cell>
          <cell r="C2484" t="str">
            <v>0</v>
          </cell>
          <cell r="D2484" t="str">
            <v>1</v>
          </cell>
          <cell r="F2484">
            <v>0</v>
          </cell>
          <cell r="G2484">
            <v>0</v>
          </cell>
          <cell r="H2484">
            <v>0</v>
          </cell>
          <cell r="I2484">
            <v>0</v>
          </cell>
          <cell r="J2484" t="str">
            <v>-</v>
          </cell>
          <cell r="K2484">
            <v>0</v>
          </cell>
          <cell r="L2484">
            <v>0</v>
          </cell>
          <cell r="M2484">
            <v>0</v>
          </cell>
        </row>
        <row r="2485">
          <cell r="A2485" t="str">
            <v>00</v>
          </cell>
          <cell r="B2485" t="str">
            <v>0</v>
          </cell>
          <cell r="C2485" t="str">
            <v>0</v>
          </cell>
          <cell r="D2485" t="str">
            <v>1</v>
          </cell>
          <cell r="F2485">
            <v>0</v>
          </cell>
          <cell r="G2485">
            <v>0</v>
          </cell>
          <cell r="H2485">
            <v>0</v>
          </cell>
          <cell r="I2485">
            <v>0</v>
          </cell>
          <cell r="J2485" t="str">
            <v>-</v>
          </cell>
          <cell r="K2485">
            <v>0</v>
          </cell>
          <cell r="L2485">
            <v>0</v>
          </cell>
          <cell r="M2485">
            <v>0</v>
          </cell>
        </row>
        <row r="2486">
          <cell r="A2486" t="str">
            <v>00</v>
          </cell>
          <cell r="B2486" t="str">
            <v>0</v>
          </cell>
          <cell r="C2486" t="str">
            <v>0</v>
          </cell>
          <cell r="D2486" t="str">
            <v>1</v>
          </cell>
          <cell r="F2486">
            <v>0</v>
          </cell>
          <cell r="G2486">
            <v>0</v>
          </cell>
          <cell r="H2486">
            <v>0</v>
          </cell>
          <cell r="I2486">
            <v>0</v>
          </cell>
          <cell r="J2486" t="str">
            <v>-</v>
          </cell>
          <cell r="K2486">
            <v>0</v>
          </cell>
          <cell r="L2486">
            <v>0</v>
          </cell>
          <cell r="M2486">
            <v>0</v>
          </cell>
        </row>
        <row r="2487">
          <cell r="A2487" t="str">
            <v>00</v>
          </cell>
          <cell r="B2487" t="str">
            <v>0</v>
          </cell>
          <cell r="C2487" t="str">
            <v>0</v>
          </cell>
          <cell r="D2487" t="str">
            <v>1</v>
          </cell>
          <cell r="F2487">
            <v>0</v>
          </cell>
          <cell r="G2487">
            <v>0</v>
          </cell>
          <cell r="H2487">
            <v>0</v>
          </cell>
          <cell r="I2487">
            <v>0</v>
          </cell>
          <cell r="J2487" t="str">
            <v>-</v>
          </cell>
          <cell r="K2487">
            <v>0</v>
          </cell>
          <cell r="L2487">
            <v>0</v>
          </cell>
          <cell r="M2487">
            <v>0</v>
          </cell>
        </row>
        <row r="2488">
          <cell r="A2488" t="str">
            <v>00</v>
          </cell>
          <cell r="B2488" t="str">
            <v>0</v>
          </cell>
          <cell r="C2488" t="str">
            <v>0</v>
          </cell>
          <cell r="D2488" t="str">
            <v>1</v>
          </cell>
          <cell r="F2488">
            <v>0</v>
          </cell>
          <cell r="G2488">
            <v>0</v>
          </cell>
          <cell r="H2488">
            <v>0</v>
          </cell>
          <cell r="I2488">
            <v>0</v>
          </cell>
          <cell r="J2488" t="str">
            <v>-</v>
          </cell>
          <cell r="K2488">
            <v>0</v>
          </cell>
          <cell r="L2488">
            <v>0</v>
          </cell>
          <cell r="M2488">
            <v>0</v>
          </cell>
        </row>
        <row r="2489">
          <cell r="A2489" t="str">
            <v>00</v>
          </cell>
          <cell r="B2489" t="str">
            <v>0</v>
          </cell>
          <cell r="C2489" t="str">
            <v>0</v>
          </cell>
          <cell r="D2489" t="str">
            <v>1</v>
          </cell>
          <cell r="F2489">
            <v>0</v>
          </cell>
          <cell r="G2489">
            <v>0</v>
          </cell>
          <cell r="H2489">
            <v>0</v>
          </cell>
          <cell r="I2489">
            <v>0</v>
          </cell>
          <cell r="J2489" t="str">
            <v>-</v>
          </cell>
          <cell r="K2489">
            <v>0</v>
          </cell>
          <cell r="L2489">
            <v>0</v>
          </cell>
          <cell r="M2489">
            <v>0</v>
          </cell>
        </row>
        <row r="2490">
          <cell r="A2490" t="str">
            <v>00</v>
          </cell>
          <cell r="B2490" t="str">
            <v>0</v>
          </cell>
          <cell r="C2490" t="str">
            <v>0</v>
          </cell>
          <cell r="D2490" t="str">
            <v>1</v>
          </cell>
          <cell r="F2490">
            <v>0</v>
          </cell>
          <cell r="G2490">
            <v>0</v>
          </cell>
          <cell r="H2490">
            <v>0</v>
          </cell>
          <cell r="I2490">
            <v>0</v>
          </cell>
          <cell r="J2490" t="str">
            <v>-</v>
          </cell>
          <cell r="K2490">
            <v>0</v>
          </cell>
          <cell r="L2490">
            <v>0</v>
          </cell>
          <cell r="M2490">
            <v>0</v>
          </cell>
        </row>
        <row r="2491">
          <cell r="A2491" t="str">
            <v>00</v>
          </cell>
          <cell r="B2491" t="str">
            <v>0</v>
          </cell>
          <cell r="C2491" t="str">
            <v>0</v>
          </cell>
          <cell r="D2491" t="str">
            <v>1</v>
          </cell>
          <cell r="F2491">
            <v>0</v>
          </cell>
          <cell r="G2491">
            <v>0</v>
          </cell>
          <cell r="H2491">
            <v>0</v>
          </cell>
          <cell r="I2491">
            <v>0</v>
          </cell>
          <cell r="J2491" t="str">
            <v>-</v>
          </cell>
          <cell r="K2491">
            <v>0</v>
          </cell>
          <cell r="L2491">
            <v>0</v>
          </cell>
          <cell r="M2491">
            <v>0</v>
          </cell>
        </row>
        <row r="2492">
          <cell r="A2492" t="str">
            <v>00</v>
          </cell>
          <cell r="B2492" t="str">
            <v>0</v>
          </cell>
          <cell r="C2492" t="str">
            <v>0</v>
          </cell>
          <cell r="D2492" t="str">
            <v>1</v>
          </cell>
          <cell r="F2492">
            <v>0</v>
          </cell>
          <cell r="G2492">
            <v>0</v>
          </cell>
          <cell r="H2492">
            <v>0</v>
          </cell>
          <cell r="I2492">
            <v>0</v>
          </cell>
          <cell r="J2492" t="str">
            <v>-</v>
          </cell>
          <cell r="K2492">
            <v>0</v>
          </cell>
          <cell r="L2492">
            <v>0</v>
          </cell>
          <cell r="M2492">
            <v>0</v>
          </cell>
        </row>
        <row r="2493">
          <cell r="A2493" t="str">
            <v>00</v>
          </cell>
          <cell r="B2493" t="str">
            <v>0</v>
          </cell>
          <cell r="C2493" t="str">
            <v>0</v>
          </cell>
          <cell r="D2493" t="str">
            <v>1</v>
          </cell>
          <cell r="F2493">
            <v>0</v>
          </cell>
          <cell r="G2493">
            <v>0</v>
          </cell>
          <cell r="H2493">
            <v>0</v>
          </cell>
          <cell r="I2493">
            <v>0</v>
          </cell>
          <cell r="J2493" t="str">
            <v>-</v>
          </cell>
          <cell r="K2493">
            <v>0</v>
          </cell>
          <cell r="L2493">
            <v>0</v>
          </cell>
          <cell r="M2493">
            <v>0</v>
          </cell>
        </row>
        <row r="2494">
          <cell r="A2494" t="str">
            <v>00</v>
          </cell>
          <cell r="B2494" t="str">
            <v>0</v>
          </cell>
          <cell r="C2494" t="str">
            <v>0</v>
          </cell>
          <cell r="D2494" t="str">
            <v>1</v>
          </cell>
          <cell r="F2494">
            <v>0</v>
          </cell>
          <cell r="G2494">
            <v>0</v>
          </cell>
          <cell r="H2494">
            <v>0</v>
          </cell>
          <cell r="I2494">
            <v>0</v>
          </cell>
          <cell r="J2494" t="str">
            <v>-</v>
          </cell>
          <cell r="K2494">
            <v>0</v>
          </cell>
          <cell r="L2494">
            <v>0</v>
          </cell>
          <cell r="M2494">
            <v>0</v>
          </cell>
        </row>
        <row r="2495">
          <cell r="A2495" t="str">
            <v>00</v>
          </cell>
          <cell r="B2495" t="str">
            <v>0</v>
          </cell>
          <cell r="C2495" t="str">
            <v>0</v>
          </cell>
          <cell r="D2495" t="str">
            <v>1</v>
          </cell>
          <cell r="F2495">
            <v>0</v>
          </cell>
          <cell r="G2495">
            <v>0</v>
          </cell>
          <cell r="H2495">
            <v>0</v>
          </cell>
          <cell r="I2495">
            <v>0</v>
          </cell>
          <cell r="J2495" t="str">
            <v>-</v>
          </cell>
          <cell r="K2495">
            <v>0</v>
          </cell>
          <cell r="L2495">
            <v>0</v>
          </cell>
          <cell r="M2495">
            <v>0</v>
          </cell>
        </row>
        <row r="2496">
          <cell r="A2496" t="str">
            <v>00</v>
          </cell>
          <cell r="B2496" t="str">
            <v>0</v>
          </cell>
          <cell r="C2496" t="str">
            <v>0</v>
          </cell>
          <cell r="D2496" t="str">
            <v>1</v>
          </cell>
          <cell r="F2496">
            <v>0</v>
          </cell>
          <cell r="G2496">
            <v>0</v>
          </cell>
          <cell r="H2496">
            <v>0</v>
          </cell>
          <cell r="I2496">
            <v>0</v>
          </cell>
          <cell r="J2496" t="str">
            <v>-</v>
          </cell>
          <cell r="K2496">
            <v>0</v>
          </cell>
          <cell r="L2496">
            <v>0</v>
          </cell>
          <cell r="M2496">
            <v>0</v>
          </cell>
        </row>
        <row r="2497">
          <cell r="A2497" t="str">
            <v>00</v>
          </cell>
          <cell r="B2497" t="str">
            <v>0</v>
          </cell>
          <cell r="C2497" t="str">
            <v>0</v>
          </cell>
          <cell r="D2497" t="str">
            <v>1</v>
          </cell>
          <cell r="F2497">
            <v>0</v>
          </cell>
          <cell r="G2497">
            <v>0</v>
          </cell>
          <cell r="H2497">
            <v>0</v>
          </cell>
          <cell r="I2497">
            <v>0</v>
          </cell>
          <cell r="J2497" t="str">
            <v>-</v>
          </cell>
          <cell r="K2497">
            <v>0</v>
          </cell>
          <cell r="L2497">
            <v>0</v>
          </cell>
          <cell r="M2497">
            <v>0</v>
          </cell>
        </row>
        <row r="2498">
          <cell r="A2498" t="str">
            <v>00</v>
          </cell>
          <cell r="B2498" t="str">
            <v>0</v>
          </cell>
          <cell r="C2498" t="str">
            <v>0</v>
          </cell>
          <cell r="D2498" t="str">
            <v>1</v>
          </cell>
          <cell r="F2498">
            <v>0</v>
          </cell>
          <cell r="G2498">
            <v>0</v>
          </cell>
          <cell r="H2498">
            <v>0</v>
          </cell>
          <cell r="I2498">
            <v>0</v>
          </cell>
          <cell r="J2498" t="str">
            <v>-</v>
          </cell>
          <cell r="K2498">
            <v>0</v>
          </cell>
          <cell r="L2498">
            <v>0</v>
          </cell>
          <cell r="M2498">
            <v>0</v>
          </cell>
        </row>
        <row r="2499">
          <cell r="A2499" t="str">
            <v>00</v>
          </cell>
          <cell r="B2499" t="str">
            <v>0</v>
          </cell>
          <cell r="C2499" t="str">
            <v>0</v>
          </cell>
          <cell r="D2499" t="str">
            <v>1</v>
          </cell>
          <cell r="F2499">
            <v>0</v>
          </cell>
          <cell r="G2499">
            <v>0</v>
          </cell>
          <cell r="H2499">
            <v>0</v>
          </cell>
          <cell r="I2499">
            <v>0</v>
          </cell>
          <cell r="J2499" t="str">
            <v>-</v>
          </cell>
          <cell r="K2499">
            <v>0</v>
          </cell>
          <cell r="L2499">
            <v>0</v>
          </cell>
          <cell r="M2499">
            <v>0</v>
          </cell>
        </row>
        <row r="2500">
          <cell r="A2500" t="str">
            <v>00</v>
          </cell>
          <cell r="B2500" t="str">
            <v>0</v>
          </cell>
          <cell r="C2500" t="str">
            <v>0</v>
          </cell>
          <cell r="D2500" t="str">
            <v>1</v>
          </cell>
          <cell r="F2500">
            <v>0</v>
          </cell>
          <cell r="G2500">
            <v>0</v>
          </cell>
          <cell r="H2500">
            <v>0</v>
          </cell>
          <cell r="I2500">
            <v>0</v>
          </cell>
          <cell r="J2500" t="str">
            <v>-</v>
          </cell>
          <cell r="K2500">
            <v>0</v>
          </cell>
          <cell r="L2500">
            <v>0</v>
          </cell>
          <cell r="M2500">
            <v>0</v>
          </cell>
        </row>
        <row r="2501">
          <cell r="A2501" t="str">
            <v>00</v>
          </cell>
          <cell r="B2501" t="str">
            <v>0</v>
          </cell>
          <cell r="C2501" t="str">
            <v>0</v>
          </cell>
          <cell r="D2501" t="str">
            <v>1</v>
          </cell>
          <cell r="F2501">
            <v>0</v>
          </cell>
          <cell r="G2501">
            <v>0</v>
          </cell>
          <cell r="H2501">
            <v>0</v>
          </cell>
          <cell r="I2501">
            <v>0</v>
          </cell>
          <cell r="J2501" t="str">
            <v>-</v>
          </cell>
          <cell r="K2501">
            <v>0</v>
          </cell>
          <cell r="L2501">
            <v>0</v>
          </cell>
          <cell r="M2501">
            <v>0</v>
          </cell>
        </row>
        <row r="2502">
          <cell r="A2502" t="str">
            <v>00</v>
          </cell>
          <cell r="B2502" t="str">
            <v>0</v>
          </cell>
          <cell r="C2502" t="str">
            <v>0</v>
          </cell>
          <cell r="D2502" t="str">
            <v>1</v>
          </cell>
          <cell r="F2502">
            <v>0</v>
          </cell>
          <cell r="G2502">
            <v>0</v>
          </cell>
          <cell r="H2502">
            <v>0</v>
          </cell>
          <cell r="I2502">
            <v>0</v>
          </cell>
          <cell r="J2502" t="str">
            <v>-</v>
          </cell>
          <cell r="K2502">
            <v>0</v>
          </cell>
          <cell r="L2502">
            <v>0</v>
          </cell>
          <cell r="M2502">
            <v>0</v>
          </cell>
        </row>
        <row r="2503">
          <cell r="A2503" t="str">
            <v>00</v>
          </cell>
          <cell r="B2503" t="str">
            <v>0</v>
          </cell>
          <cell r="C2503" t="str">
            <v>0</v>
          </cell>
          <cell r="D2503" t="str">
            <v>1</v>
          </cell>
          <cell r="F2503">
            <v>0</v>
          </cell>
          <cell r="G2503">
            <v>0</v>
          </cell>
          <cell r="H2503">
            <v>0</v>
          </cell>
          <cell r="I2503">
            <v>0</v>
          </cell>
          <cell r="J2503" t="str">
            <v>-</v>
          </cell>
          <cell r="K2503">
            <v>0</v>
          </cell>
          <cell r="L2503">
            <v>0</v>
          </cell>
          <cell r="M2503">
            <v>0</v>
          </cell>
        </row>
        <row r="2504">
          <cell r="A2504" t="str">
            <v>00</v>
          </cell>
          <cell r="B2504" t="str">
            <v>0</v>
          </cell>
          <cell r="C2504" t="str">
            <v>0</v>
          </cell>
          <cell r="D2504" t="str">
            <v>1</v>
          </cell>
          <cell r="F2504">
            <v>0</v>
          </cell>
          <cell r="G2504">
            <v>0</v>
          </cell>
          <cell r="H2504">
            <v>0</v>
          </cell>
          <cell r="I2504">
            <v>0</v>
          </cell>
          <cell r="J2504" t="str">
            <v>-</v>
          </cell>
          <cell r="K2504">
            <v>0</v>
          </cell>
          <cell r="L2504">
            <v>0</v>
          </cell>
          <cell r="M2504">
            <v>0</v>
          </cell>
        </row>
        <row r="2505">
          <cell r="A2505" t="str">
            <v>00</v>
          </cell>
          <cell r="B2505" t="str">
            <v>0</v>
          </cell>
          <cell r="C2505" t="str">
            <v>0</v>
          </cell>
          <cell r="D2505" t="str">
            <v>1</v>
          </cell>
          <cell r="F2505">
            <v>0</v>
          </cell>
          <cell r="G2505">
            <v>0</v>
          </cell>
          <cell r="H2505">
            <v>0</v>
          </cell>
          <cell r="I2505">
            <v>0</v>
          </cell>
          <cell r="J2505" t="str">
            <v>-</v>
          </cell>
          <cell r="K2505">
            <v>0</v>
          </cell>
          <cell r="L2505">
            <v>0</v>
          </cell>
          <cell r="M2505">
            <v>0</v>
          </cell>
        </row>
        <row r="2506">
          <cell r="A2506" t="str">
            <v>00</v>
          </cell>
          <cell r="B2506" t="str">
            <v>0</v>
          </cell>
          <cell r="C2506" t="str">
            <v>0</v>
          </cell>
          <cell r="D2506" t="str">
            <v>1</v>
          </cell>
          <cell r="F2506">
            <v>0</v>
          </cell>
          <cell r="G2506">
            <v>0</v>
          </cell>
          <cell r="H2506">
            <v>0</v>
          </cell>
          <cell r="I2506">
            <v>0</v>
          </cell>
          <cell r="J2506" t="str">
            <v>-</v>
          </cell>
          <cell r="K2506">
            <v>0</v>
          </cell>
          <cell r="L2506">
            <v>0</v>
          </cell>
          <cell r="M2506">
            <v>0</v>
          </cell>
        </row>
        <row r="2507">
          <cell r="A2507" t="str">
            <v>00</v>
          </cell>
          <cell r="B2507" t="str">
            <v>0</v>
          </cell>
          <cell r="C2507" t="str">
            <v>0</v>
          </cell>
          <cell r="D2507" t="str">
            <v>1</v>
          </cell>
          <cell r="F2507">
            <v>0</v>
          </cell>
          <cell r="G2507">
            <v>0</v>
          </cell>
          <cell r="H2507">
            <v>0</v>
          </cell>
          <cell r="I2507">
            <v>0</v>
          </cell>
          <cell r="J2507" t="str">
            <v>-</v>
          </cell>
          <cell r="K2507">
            <v>0</v>
          </cell>
          <cell r="L2507">
            <v>0</v>
          </cell>
          <cell r="M2507">
            <v>0</v>
          </cell>
        </row>
        <row r="2508">
          <cell r="A2508" t="str">
            <v>00</v>
          </cell>
          <cell r="B2508" t="str">
            <v>0</v>
          </cell>
          <cell r="C2508" t="str">
            <v>0</v>
          </cell>
          <cell r="D2508" t="str">
            <v>1</v>
          </cell>
          <cell r="F2508">
            <v>0</v>
          </cell>
          <cell r="G2508">
            <v>0</v>
          </cell>
          <cell r="H2508">
            <v>0</v>
          </cell>
          <cell r="I2508">
            <v>0</v>
          </cell>
          <cell r="J2508" t="str">
            <v>-</v>
          </cell>
          <cell r="K2508">
            <v>0</v>
          </cell>
          <cell r="L2508">
            <v>0</v>
          </cell>
          <cell r="M2508">
            <v>0</v>
          </cell>
        </row>
        <row r="2509">
          <cell r="A2509" t="str">
            <v>00</v>
          </cell>
          <cell r="B2509" t="str">
            <v>0</v>
          </cell>
          <cell r="C2509" t="str">
            <v>0</v>
          </cell>
          <cell r="D2509" t="str">
            <v>1</v>
          </cell>
          <cell r="F2509">
            <v>0</v>
          </cell>
          <cell r="G2509">
            <v>0</v>
          </cell>
          <cell r="H2509">
            <v>0</v>
          </cell>
          <cell r="I2509">
            <v>0</v>
          </cell>
          <cell r="J2509" t="str">
            <v>-</v>
          </cell>
          <cell r="K2509">
            <v>0</v>
          </cell>
          <cell r="L2509">
            <v>0</v>
          </cell>
          <cell r="M2509">
            <v>0</v>
          </cell>
        </row>
        <row r="2510">
          <cell r="A2510" t="str">
            <v>00</v>
          </cell>
          <cell r="B2510" t="str">
            <v>0</v>
          </cell>
          <cell r="C2510" t="str">
            <v>0</v>
          </cell>
          <cell r="D2510" t="str">
            <v>1</v>
          </cell>
          <cell r="F2510">
            <v>0</v>
          </cell>
          <cell r="G2510">
            <v>0</v>
          </cell>
          <cell r="H2510">
            <v>0</v>
          </cell>
          <cell r="I2510">
            <v>0</v>
          </cell>
          <cell r="J2510" t="str">
            <v>-</v>
          </cell>
          <cell r="K2510">
            <v>0</v>
          </cell>
          <cell r="L2510">
            <v>0</v>
          </cell>
          <cell r="M2510">
            <v>0</v>
          </cell>
        </row>
        <row r="2511">
          <cell r="A2511" t="str">
            <v>00</v>
          </cell>
          <cell r="B2511" t="str">
            <v>0</v>
          </cell>
          <cell r="C2511" t="str">
            <v>0</v>
          </cell>
          <cell r="D2511" t="str">
            <v>1</v>
          </cell>
          <cell r="F2511">
            <v>0</v>
          </cell>
          <cell r="G2511">
            <v>0</v>
          </cell>
          <cell r="H2511">
            <v>0</v>
          </cell>
          <cell r="I2511">
            <v>0</v>
          </cell>
          <cell r="J2511" t="str">
            <v>-</v>
          </cell>
          <cell r="K2511">
            <v>0</v>
          </cell>
          <cell r="L2511">
            <v>0</v>
          </cell>
          <cell r="M2511">
            <v>0</v>
          </cell>
        </row>
        <row r="2512">
          <cell r="A2512" t="str">
            <v>00</v>
          </cell>
          <cell r="B2512" t="str">
            <v>0</v>
          </cell>
          <cell r="C2512" t="str">
            <v>0</v>
          </cell>
          <cell r="D2512" t="str">
            <v>1</v>
          </cell>
          <cell r="F2512">
            <v>0</v>
          </cell>
          <cell r="G2512">
            <v>0</v>
          </cell>
          <cell r="H2512">
            <v>0</v>
          </cell>
          <cell r="I2512">
            <v>0</v>
          </cell>
          <cell r="J2512" t="str">
            <v>-</v>
          </cell>
          <cell r="K2512">
            <v>0</v>
          </cell>
          <cell r="L2512">
            <v>0</v>
          </cell>
          <cell r="M2512">
            <v>0</v>
          </cell>
        </row>
        <row r="2513">
          <cell r="A2513" t="str">
            <v>00</v>
          </cell>
          <cell r="B2513" t="str">
            <v>0</v>
          </cell>
          <cell r="C2513" t="str">
            <v>0</v>
          </cell>
          <cell r="D2513" t="str">
            <v>1</v>
          </cell>
          <cell r="F2513">
            <v>0</v>
          </cell>
          <cell r="G2513">
            <v>0</v>
          </cell>
          <cell r="H2513">
            <v>0</v>
          </cell>
          <cell r="I2513">
            <v>0</v>
          </cell>
          <cell r="J2513" t="str">
            <v>-</v>
          </cell>
          <cell r="K2513">
            <v>0</v>
          </cell>
          <cell r="L2513">
            <v>0</v>
          </cell>
          <cell r="M2513">
            <v>0</v>
          </cell>
        </row>
        <row r="2514">
          <cell r="A2514" t="str">
            <v>00</v>
          </cell>
          <cell r="B2514" t="str">
            <v>0</v>
          </cell>
          <cell r="C2514" t="str">
            <v>0</v>
          </cell>
          <cell r="D2514" t="str">
            <v>1</v>
          </cell>
          <cell r="F2514">
            <v>0</v>
          </cell>
          <cell r="G2514">
            <v>0</v>
          </cell>
          <cell r="H2514">
            <v>0</v>
          </cell>
          <cell r="I2514">
            <v>0</v>
          </cell>
          <cell r="J2514" t="str">
            <v>-</v>
          </cell>
          <cell r="K2514">
            <v>0</v>
          </cell>
          <cell r="L2514">
            <v>0</v>
          </cell>
          <cell r="M2514">
            <v>0</v>
          </cell>
        </row>
        <row r="2515">
          <cell r="A2515" t="str">
            <v>00</v>
          </cell>
          <cell r="B2515" t="str">
            <v>0</v>
          </cell>
          <cell r="C2515" t="str">
            <v>0</v>
          </cell>
          <cell r="D2515" t="str">
            <v>1</v>
          </cell>
          <cell r="F2515">
            <v>0</v>
          </cell>
          <cell r="G2515">
            <v>0</v>
          </cell>
          <cell r="H2515">
            <v>0</v>
          </cell>
          <cell r="I2515">
            <v>0</v>
          </cell>
          <cell r="J2515" t="str">
            <v>-</v>
          </cell>
          <cell r="K2515">
            <v>0</v>
          </cell>
          <cell r="L2515">
            <v>0</v>
          </cell>
          <cell r="M2515">
            <v>0</v>
          </cell>
        </row>
        <row r="2516">
          <cell r="A2516" t="str">
            <v>00</v>
          </cell>
          <cell r="B2516" t="str">
            <v>0</v>
          </cell>
          <cell r="C2516" t="str">
            <v>0</v>
          </cell>
          <cell r="D2516" t="str">
            <v>1</v>
          </cell>
          <cell r="F2516">
            <v>0</v>
          </cell>
          <cell r="G2516">
            <v>0</v>
          </cell>
          <cell r="H2516">
            <v>0</v>
          </cell>
          <cell r="I2516">
            <v>0</v>
          </cell>
          <cell r="J2516" t="str">
            <v>-</v>
          </cell>
          <cell r="K2516">
            <v>0</v>
          </cell>
          <cell r="L2516">
            <v>0</v>
          </cell>
          <cell r="M2516">
            <v>0</v>
          </cell>
        </row>
        <row r="2517">
          <cell r="A2517" t="str">
            <v>00</v>
          </cell>
          <cell r="B2517" t="str">
            <v>0</v>
          </cell>
          <cell r="C2517" t="str">
            <v>0</v>
          </cell>
          <cell r="D2517" t="str">
            <v>1</v>
          </cell>
          <cell r="F2517">
            <v>0</v>
          </cell>
          <cell r="G2517">
            <v>0</v>
          </cell>
          <cell r="H2517">
            <v>0</v>
          </cell>
          <cell r="I2517">
            <v>0</v>
          </cell>
          <cell r="J2517" t="str">
            <v>-</v>
          </cell>
          <cell r="K2517">
            <v>0</v>
          </cell>
          <cell r="L2517">
            <v>0</v>
          </cell>
          <cell r="M2517">
            <v>0</v>
          </cell>
        </row>
        <row r="2518">
          <cell r="A2518" t="str">
            <v>00</v>
          </cell>
          <cell r="B2518" t="str">
            <v>0</v>
          </cell>
          <cell r="C2518" t="str">
            <v>0</v>
          </cell>
          <cell r="D2518" t="str">
            <v>1</v>
          </cell>
          <cell r="F2518">
            <v>0</v>
          </cell>
          <cell r="G2518">
            <v>0</v>
          </cell>
          <cell r="H2518">
            <v>0</v>
          </cell>
          <cell r="I2518">
            <v>0</v>
          </cell>
          <cell r="J2518" t="str">
            <v>-</v>
          </cell>
          <cell r="K2518">
            <v>0</v>
          </cell>
          <cell r="L2518">
            <v>0</v>
          </cell>
          <cell r="M2518">
            <v>0</v>
          </cell>
        </row>
        <row r="2519">
          <cell r="A2519" t="str">
            <v>00</v>
          </cell>
          <cell r="B2519" t="str">
            <v>0</v>
          </cell>
          <cell r="C2519" t="str">
            <v>0</v>
          </cell>
          <cell r="D2519" t="str">
            <v>1</v>
          </cell>
          <cell r="F2519">
            <v>0</v>
          </cell>
          <cell r="G2519">
            <v>0</v>
          </cell>
          <cell r="H2519">
            <v>0</v>
          </cell>
          <cell r="I2519">
            <v>0</v>
          </cell>
          <cell r="J2519" t="str">
            <v>-</v>
          </cell>
          <cell r="K2519">
            <v>0</v>
          </cell>
          <cell r="L2519">
            <v>0</v>
          </cell>
          <cell r="M2519">
            <v>0</v>
          </cell>
        </row>
        <row r="2520">
          <cell r="A2520" t="str">
            <v>00</v>
          </cell>
          <cell r="B2520" t="str">
            <v>0</v>
          </cell>
          <cell r="C2520" t="str">
            <v>0</v>
          </cell>
          <cell r="D2520" t="str">
            <v>1</v>
          </cell>
          <cell r="F2520">
            <v>0</v>
          </cell>
          <cell r="G2520">
            <v>0</v>
          </cell>
          <cell r="H2520">
            <v>0</v>
          </cell>
          <cell r="I2520">
            <v>0</v>
          </cell>
          <cell r="J2520" t="str">
            <v>-</v>
          </cell>
          <cell r="K2520">
            <v>0</v>
          </cell>
          <cell r="L2520">
            <v>0</v>
          </cell>
          <cell r="M2520">
            <v>0</v>
          </cell>
        </row>
        <row r="2521">
          <cell r="A2521" t="str">
            <v>00</v>
          </cell>
          <cell r="B2521" t="str">
            <v>0</v>
          </cell>
          <cell r="C2521" t="str">
            <v>0</v>
          </cell>
          <cell r="D2521" t="str">
            <v>1</v>
          </cell>
          <cell r="F2521">
            <v>0</v>
          </cell>
          <cell r="G2521">
            <v>0</v>
          </cell>
          <cell r="H2521">
            <v>0</v>
          </cell>
          <cell r="I2521">
            <v>0</v>
          </cell>
          <cell r="J2521" t="str">
            <v>-</v>
          </cell>
          <cell r="K2521">
            <v>0</v>
          </cell>
          <cell r="L2521">
            <v>0</v>
          </cell>
          <cell r="M2521">
            <v>0</v>
          </cell>
        </row>
        <row r="2522">
          <cell r="A2522" t="str">
            <v>00</v>
          </cell>
          <cell r="B2522" t="str">
            <v>0</v>
          </cell>
          <cell r="C2522" t="str">
            <v>0</v>
          </cell>
          <cell r="D2522" t="str">
            <v>1</v>
          </cell>
          <cell r="F2522">
            <v>0</v>
          </cell>
          <cell r="G2522">
            <v>0</v>
          </cell>
          <cell r="H2522">
            <v>0</v>
          </cell>
          <cell r="I2522">
            <v>0</v>
          </cell>
          <cell r="J2522" t="str">
            <v>-</v>
          </cell>
          <cell r="K2522">
            <v>0</v>
          </cell>
          <cell r="L2522">
            <v>0</v>
          </cell>
          <cell r="M2522">
            <v>0</v>
          </cell>
        </row>
        <row r="2523">
          <cell r="A2523" t="str">
            <v>00</v>
          </cell>
          <cell r="B2523" t="str">
            <v>0</v>
          </cell>
          <cell r="C2523" t="str">
            <v>0</v>
          </cell>
          <cell r="D2523" t="str">
            <v>1</v>
          </cell>
          <cell r="F2523">
            <v>0</v>
          </cell>
          <cell r="G2523">
            <v>0</v>
          </cell>
          <cell r="H2523">
            <v>0</v>
          </cell>
          <cell r="I2523">
            <v>0</v>
          </cell>
          <cell r="J2523" t="str">
            <v>-</v>
          </cell>
          <cell r="K2523">
            <v>0</v>
          </cell>
          <cell r="L2523">
            <v>0</v>
          </cell>
          <cell r="M2523">
            <v>0</v>
          </cell>
        </row>
        <row r="2524">
          <cell r="A2524" t="str">
            <v>00</v>
          </cell>
          <cell r="B2524" t="str">
            <v>0</v>
          </cell>
          <cell r="C2524" t="str">
            <v>0</v>
          </cell>
          <cell r="D2524" t="str">
            <v>1</v>
          </cell>
          <cell r="F2524">
            <v>0</v>
          </cell>
          <cell r="G2524">
            <v>0</v>
          </cell>
          <cell r="H2524">
            <v>0</v>
          </cell>
          <cell r="I2524">
            <v>0</v>
          </cell>
          <cell r="J2524" t="str">
            <v>-</v>
          </cell>
          <cell r="K2524">
            <v>0</v>
          </cell>
          <cell r="L2524">
            <v>0</v>
          </cell>
          <cell r="M2524">
            <v>0</v>
          </cell>
        </row>
        <row r="2525">
          <cell r="A2525" t="str">
            <v>00</v>
          </cell>
          <cell r="B2525" t="str">
            <v>0</v>
          </cell>
          <cell r="C2525" t="str">
            <v>0</v>
          </cell>
          <cell r="D2525" t="str">
            <v>1</v>
          </cell>
          <cell r="F2525">
            <v>0</v>
          </cell>
          <cell r="G2525">
            <v>0</v>
          </cell>
          <cell r="H2525">
            <v>0</v>
          </cell>
          <cell r="I2525">
            <v>0</v>
          </cell>
          <cell r="J2525" t="str">
            <v>-</v>
          </cell>
          <cell r="K2525">
            <v>0</v>
          </cell>
          <cell r="L2525">
            <v>0</v>
          </cell>
          <cell r="M2525">
            <v>0</v>
          </cell>
        </row>
        <row r="2526">
          <cell r="A2526" t="str">
            <v>00</v>
          </cell>
          <cell r="B2526" t="str">
            <v>0</v>
          </cell>
          <cell r="C2526" t="str">
            <v>0</v>
          </cell>
          <cell r="D2526" t="str">
            <v>1</v>
          </cell>
          <cell r="F2526">
            <v>0</v>
          </cell>
          <cell r="G2526">
            <v>0</v>
          </cell>
          <cell r="H2526">
            <v>0</v>
          </cell>
          <cell r="I2526">
            <v>0</v>
          </cell>
          <cell r="J2526" t="str">
            <v>-</v>
          </cell>
          <cell r="K2526">
            <v>0</v>
          </cell>
          <cell r="L2526">
            <v>0</v>
          </cell>
          <cell r="M2526">
            <v>0</v>
          </cell>
        </row>
        <row r="2527">
          <cell r="A2527" t="str">
            <v>00</v>
          </cell>
          <cell r="B2527" t="str">
            <v>0</v>
          </cell>
          <cell r="C2527" t="str">
            <v>0</v>
          </cell>
          <cell r="D2527" t="str">
            <v>1</v>
          </cell>
          <cell r="F2527">
            <v>0</v>
          </cell>
          <cell r="G2527">
            <v>0</v>
          </cell>
          <cell r="H2527">
            <v>0</v>
          </cell>
          <cell r="I2527">
            <v>0</v>
          </cell>
          <cell r="J2527" t="str">
            <v>-</v>
          </cell>
          <cell r="K2527">
            <v>0</v>
          </cell>
          <cell r="L2527">
            <v>0</v>
          </cell>
          <cell r="M2527">
            <v>0</v>
          </cell>
        </row>
        <row r="2528">
          <cell r="A2528" t="str">
            <v>00</v>
          </cell>
          <cell r="B2528" t="str">
            <v>0</v>
          </cell>
          <cell r="C2528" t="str">
            <v>0</v>
          </cell>
          <cell r="D2528" t="str">
            <v>1</v>
          </cell>
          <cell r="F2528">
            <v>0</v>
          </cell>
          <cell r="G2528">
            <v>0</v>
          </cell>
          <cell r="H2528">
            <v>0</v>
          </cell>
          <cell r="I2528">
            <v>0</v>
          </cell>
          <cell r="J2528" t="str">
            <v>-</v>
          </cell>
          <cell r="K2528">
            <v>0</v>
          </cell>
          <cell r="L2528">
            <v>0</v>
          </cell>
          <cell r="M2528">
            <v>0</v>
          </cell>
        </row>
        <row r="2529">
          <cell r="A2529" t="str">
            <v>00</v>
          </cell>
          <cell r="B2529" t="str">
            <v>0</v>
          </cell>
          <cell r="C2529" t="str">
            <v>0</v>
          </cell>
          <cell r="D2529" t="str">
            <v>1</v>
          </cell>
          <cell r="F2529">
            <v>0</v>
          </cell>
          <cell r="G2529">
            <v>0</v>
          </cell>
          <cell r="H2529">
            <v>0</v>
          </cell>
          <cell r="I2529">
            <v>0</v>
          </cell>
          <cell r="J2529" t="str">
            <v>-</v>
          </cell>
          <cell r="K2529">
            <v>0</v>
          </cell>
          <cell r="L2529">
            <v>0</v>
          </cell>
          <cell r="M2529">
            <v>0</v>
          </cell>
        </row>
        <row r="2530">
          <cell r="A2530" t="str">
            <v>00</v>
          </cell>
          <cell r="B2530" t="str">
            <v>0</v>
          </cell>
          <cell r="C2530" t="str">
            <v>0</v>
          </cell>
          <cell r="D2530" t="str">
            <v>1</v>
          </cell>
          <cell r="F2530">
            <v>0</v>
          </cell>
          <cell r="G2530">
            <v>0</v>
          </cell>
          <cell r="H2530">
            <v>0</v>
          </cell>
          <cell r="I2530">
            <v>0</v>
          </cell>
          <cell r="J2530" t="str">
            <v>-</v>
          </cell>
          <cell r="K2530">
            <v>0</v>
          </cell>
          <cell r="L2530">
            <v>0</v>
          </cell>
          <cell r="M2530">
            <v>0</v>
          </cell>
        </row>
        <row r="2531">
          <cell r="A2531" t="str">
            <v>00</v>
          </cell>
          <cell r="B2531" t="str">
            <v>0</v>
          </cell>
          <cell r="C2531" t="str">
            <v>0</v>
          </cell>
          <cell r="D2531" t="str">
            <v>1</v>
          </cell>
          <cell r="F2531">
            <v>0</v>
          </cell>
          <cell r="G2531">
            <v>0</v>
          </cell>
          <cell r="H2531">
            <v>0</v>
          </cell>
          <cell r="I2531">
            <v>0</v>
          </cell>
          <cell r="J2531" t="str">
            <v>-</v>
          </cell>
          <cell r="K2531">
            <v>0</v>
          </cell>
          <cell r="L2531">
            <v>0</v>
          </cell>
          <cell r="M2531">
            <v>0</v>
          </cell>
        </row>
        <row r="2532">
          <cell r="A2532" t="str">
            <v>00</v>
          </cell>
          <cell r="B2532" t="str">
            <v>0</v>
          </cell>
          <cell r="C2532" t="str">
            <v>0</v>
          </cell>
          <cell r="D2532" t="str">
            <v>1</v>
          </cell>
          <cell r="F2532">
            <v>0</v>
          </cell>
          <cell r="G2532">
            <v>0</v>
          </cell>
          <cell r="H2532">
            <v>0</v>
          </cell>
          <cell r="I2532">
            <v>0</v>
          </cell>
          <cell r="J2532" t="str">
            <v>-</v>
          </cell>
          <cell r="K2532">
            <v>0</v>
          </cell>
          <cell r="L2532">
            <v>0</v>
          </cell>
          <cell r="M2532">
            <v>0</v>
          </cell>
        </row>
        <row r="2533">
          <cell r="A2533" t="str">
            <v>00</v>
          </cell>
          <cell r="B2533" t="str">
            <v>0</v>
          </cell>
          <cell r="C2533" t="str">
            <v>0</v>
          </cell>
          <cell r="D2533" t="str">
            <v>1</v>
          </cell>
          <cell r="F2533">
            <v>0</v>
          </cell>
          <cell r="G2533">
            <v>0</v>
          </cell>
          <cell r="H2533">
            <v>0</v>
          </cell>
          <cell r="I2533">
            <v>0</v>
          </cell>
          <cell r="J2533" t="str">
            <v>-</v>
          </cell>
          <cell r="K2533">
            <v>0</v>
          </cell>
          <cell r="L2533">
            <v>0</v>
          </cell>
          <cell r="M2533">
            <v>0</v>
          </cell>
        </row>
        <row r="2534">
          <cell r="A2534" t="str">
            <v>00</v>
          </cell>
          <cell r="B2534" t="str">
            <v>0</v>
          </cell>
          <cell r="C2534" t="str">
            <v>0</v>
          </cell>
          <cell r="D2534" t="str">
            <v>1</v>
          </cell>
          <cell r="F2534">
            <v>0</v>
          </cell>
          <cell r="G2534">
            <v>0</v>
          </cell>
          <cell r="H2534">
            <v>0</v>
          </cell>
          <cell r="I2534">
            <v>0</v>
          </cell>
          <cell r="J2534" t="str">
            <v>-</v>
          </cell>
          <cell r="K2534">
            <v>0</v>
          </cell>
          <cell r="L2534">
            <v>0</v>
          </cell>
          <cell r="M2534">
            <v>0</v>
          </cell>
        </row>
        <row r="2535">
          <cell r="A2535" t="str">
            <v>00</v>
          </cell>
          <cell r="B2535" t="str">
            <v>0</v>
          </cell>
          <cell r="C2535" t="str">
            <v>0</v>
          </cell>
          <cell r="D2535" t="str">
            <v>1</v>
          </cell>
          <cell r="F2535">
            <v>0</v>
          </cell>
          <cell r="G2535">
            <v>0</v>
          </cell>
          <cell r="H2535">
            <v>0</v>
          </cell>
          <cell r="I2535">
            <v>0</v>
          </cell>
          <cell r="J2535" t="str">
            <v>-</v>
          </cell>
          <cell r="K2535">
            <v>0</v>
          </cell>
          <cell r="L2535">
            <v>0</v>
          </cell>
          <cell r="M2535">
            <v>0</v>
          </cell>
        </row>
        <row r="2536">
          <cell r="A2536" t="str">
            <v>00</v>
          </cell>
          <cell r="B2536" t="str">
            <v>0</v>
          </cell>
          <cell r="C2536" t="str">
            <v>0</v>
          </cell>
          <cell r="D2536" t="str">
            <v>1</v>
          </cell>
          <cell r="F2536">
            <v>0</v>
          </cell>
          <cell r="G2536">
            <v>0</v>
          </cell>
          <cell r="H2536">
            <v>0</v>
          </cell>
          <cell r="I2536">
            <v>0</v>
          </cell>
          <cell r="J2536" t="str">
            <v>-</v>
          </cell>
          <cell r="K2536">
            <v>0</v>
          </cell>
          <cell r="L2536">
            <v>0</v>
          </cell>
          <cell r="M2536">
            <v>0</v>
          </cell>
        </row>
        <row r="2537">
          <cell r="A2537" t="str">
            <v>00</v>
          </cell>
          <cell r="B2537" t="str">
            <v>0</v>
          </cell>
          <cell r="C2537" t="str">
            <v>0</v>
          </cell>
          <cell r="D2537" t="str">
            <v>1</v>
          </cell>
          <cell r="F2537">
            <v>0</v>
          </cell>
          <cell r="G2537">
            <v>0</v>
          </cell>
          <cell r="H2537">
            <v>0</v>
          </cell>
          <cell r="I2537">
            <v>0</v>
          </cell>
          <cell r="J2537" t="str">
            <v>-</v>
          </cell>
          <cell r="K2537">
            <v>0</v>
          </cell>
          <cell r="L2537">
            <v>0</v>
          </cell>
          <cell r="M2537">
            <v>0</v>
          </cell>
        </row>
        <row r="2538">
          <cell r="A2538" t="str">
            <v>00</v>
          </cell>
          <cell r="B2538" t="str">
            <v>0</v>
          </cell>
          <cell r="C2538" t="str">
            <v>0</v>
          </cell>
          <cell r="D2538" t="str">
            <v>1</v>
          </cell>
          <cell r="F2538">
            <v>0</v>
          </cell>
          <cell r="G2538">
            <v>0</v>
          </cell>
          <cell r="H2538">
            <v>0</v>
          </cell>
          <cell r="I2538">
            <v>0</v>
          </cell>
          <cell r="J2538" t="str">
            <v>-</v>
          </cell>
          <cell r="K2538">
            <v>0</v>
          </cell>
          <cell r="L2538">
            <v>0</v>
          </cell>
          <cell r="M2538">
            <v>0</v>
          </cell>
        </row>
        <row r="2539">
          <cell r="A2539" t="str">
            <v>00</v>
          </cell>
          <cell r="B2539" t="str">
            <v>0</v>
          </cell>
          <cell r="C2539" t="str">
            <v>0</v>
          </cell>
          <cell r="D2539" t="str">
            <v>1</v>
          </cell>
          <cell r="F2539">
            <v>0</v>
          </cell>
          <cell r="G2539">
            <v>0</v>
          </cell>
          <cell r="H2539">
            <v>0</v>
          </cell>
          <cell r="I2539">
            <v>0</v>
          </cell>
          <cell r="J2539" t="str">
            <v>-</v>
          </cell>
          <cell r="K2539">
            <v>0</v>
          </cell>
          <cell r="L2539">
            <v>0</v>
          </cell>
          <cell r="M2539">
            <v>0</v>
          </cell>
        </row>
        <row r="2540">
          <cell r="A2540" t="str">
            <v>00</v>
          </cell>
          <cell r="B2540" t="str">
            <v>0</v>
          </cell>
          <cell r="C2540" t="str">
            <v>0</v>
          </cell>
          <cell r="D2540" t="str">
            <v>1</v>
          </cell>
          <cell r="F2540">
            <v>0</v>
          </cell>
          <cell r="G2540">
            <v>0</v>
          </cell>
          <cell r="H2540">
            <v>0</v>
          </cell>
          <cell r="I2540">
            <v>0</v>
          </cell>
          <cell r="J2540" t="str">
            <v>-</v>
          </cell>
          <cell r="K2540">
            <v>0</v>
          </cell>
          <cell r="L2540">
            <v>0</v>
          </cell>
          <cell r="M2540">
            <v>0</v>
          </cell>
        </row>
        <row r="2541">
          <cell r="A2541" t="str">
            <v>00</v>
          </cell>
          <cell r="B2541" t="str">
            <v>0</v>
          </cell>
          <cell r="C2541" t="str">
            <v>0</v>
          </cell>
          <cell r="D2541" t="str">
            <v>1</v>
          </cell>
          <cell r="F2541">
            <v>0</v>
          </cell>
          <cell r="G2541">
            <v>0</v>
          </cell>
          <cell r="H2541">
            <v>0</v>
          </cell>
          <cell r="I2541">
            <v>0</v>
          </cell>
          <cell r="J2541" t="str">
            <v>-</v>
          </cell>
          <cell r="K2541">
            <v>0</v>
          </cell>
          <cell r="L2541">
            <v>0</v>
          </cell>
          <cell r="M2541">
            <v>0</v>
          </cell>
        </row>
        <row r="2542">
          <cell r="A2542">
            <v>0</v>
          </cell>
          <cell r="B2542">
            <v>0</v>
          </cell>
          <cell r="C2542">
            <v>0</v>
          </cell>
          <cell r="D2542">
            <v>0</v>
          </cell>
          <cell r="F2542">
            <v>0</v>
          </cell>
          <cell r="G2542">
            <v>0</v>
          </cell>
          <cell r="H2542">
            <v>0</v>
          </cell>
          <cell r="I2542">
            <v>0</v>
          </cell>
          <cell r="J2542" t="str">
            <v>-</v>
          </cell>
          <cell r="K2542">
            <v>0</v>
          </cell>
          <cell r="L2542">
            <v>0</v>
          </cell>
          <cell r="M2542">
            <v>0</v>
          </cell>
        </row>
        <row r="2543">
          <cell r="A2543">
            <v>0</v>
          </cell>
          <cell r="B2543">
            <v>0</v>
          </cell>
          <cell r="C2543">
            <v>0</v>
          </cell>
          <cell r="D2543">
            <v>0</v>
          </cell>
          <cell r="F2543">
            <v>0</v>
          </cell>
          <cell r="G2543">
            <v>0</v>
          </cell>
          <cell r="H2543">
            <v>0</v>
          </cell>
          <cell r="I2543">
            <v>0</v>
          </cell>
          <cell r="J2543" t="str">
            <v>-</v>
          </cell>
          <cell r="K2543">
            <v>0</v>
          </cell>
          <cell r="L2543">
            <v>0</v>
          </cell>
          <cell r="M2543">
            <v>0</v>
          </cell>
        </row>
        <row r="2544">
          <cell r="A2544" t="str">
            <v>00</v>
          </cell>
          <cell r="B2544" t="str">
            <v>0</v>
          </cell>
          <cell r="C2544" t="str">
            <v>0</v>
          </cell>
          <cell r="D2544" t="str">
            <v>1</v>
          </cell>
          <cell r="F2544">
            <v>0</v>
          </cell>
          <cell r="G2544">
            <v>0</v>
          </cell>
          <cell r="H2544">
            <v>0</v>
          </cell>
          <cell r="I2544">
            <v>0</v>
          </cell>
          <cell r="J2544" t="str">
            <v>PT BCA No Rek. 730-088-8806</v>
          </cell>
          <cell r="K2544">
            <v>0</v>
          </cell>
          <cell r="L2544">
            <v>0</v>
          </cell>
          <cell r="M2544">
            <v>0</v>
          </cell>
        </row>
        <row r="2545">
          <cell r="A2545" t="str">
            <v>00</v>
          </cell>
          <cell r="B2545" t="str">
            <v>0</v>
          </cell>
          <cell r="C2545" t="str">
            <v>0</v>
          </cell>
          <cell r="D2545" t="str">
            <v>1</v>
          </cell>
          <cell r="F2545">
            <v>0</v>
          </cell>
          <cell r="G2545">
            <v>0</v>
          </cell>
          <cell r="H2545">
            <v>0</v>
          </cell>
          <cell r="I2545">
            <v>0</v>
          </cell>
          <cell r="J2545" t="str">
            <v>PT BCA No Rek. 730-088-8806</v>
          </cell>
          <cell r="K2545">
            <v>0</v>
          </cell>
          <cell r="L2545">
            <v>0</v>
          </cell>
          <cell r="M2545">
            <v>0</v>
          </cell>
        </row>
        <row r="2546">
          <cell r="A2546" t="str">
            <v>00</v>
          </cell>
          <cell r="B2546" t="str">
            <v>0</v>
          </cell>
          <cell r="C2546" t="str">
            <v>0</v>
          </cell>
          <cell r="D2546" t="str">
            <v>1</v>
          </cell>
          <cell r="F2546">
            <v>0</v>
          </cell>
          <cell r="G2546">
            <v>0</v>
          </cell>
          <cell r="H2546">
            <v>0</v>
          </cell>
          <cell r="I2546">
            <v>0</v>
          </cell>
          <cell r="J2546" t="str">
            <v>PT BCA No Rek. 730-088-8806</v>
          </cell>
          <cell r="K2546">
            <v>0</v>
          </cell>
          <cell r="L2546">
            <v>0</v>
          </cell>
          <cell r="M2546">
            <v>0</v>
          </cell>
        </row>
        <row r="2547">
          <cell r="A2547" t="str">
            <v>00</v>
          </cell>
          <cell r="B2547" t="str">
            <v>0</v>
          </cell>
          <cell r="C2547" t="str">
            <v>0</v>
          </cell>
          <cell r="D2547" t="str">
            <v>1</v>
          </cell>
          <cell r="F2547">
            <v>0</v>
          </cell>
          <cell r="G2547">
            <v>0</v>
          </cell>
          <cell r="H2547">
            <v>0</v>
          </cell>
          <cell r="I2547">
            <v>0</v>
          </cell>
          <cell r="J2547" t="str">
            <v>PT BCA No Rek. 730-088-8806</v>
          </cell>
          <cell r="K2547">
            <v>0</v>
          </cell>
          <cell r="L2547">
            <v>0</v>
          </cell>
          <cell r="M2547">
            <v>0</v>
          </cell>
        </row>
        <row r="2548">
          <cell r="A2548" t="str">
            <v>00</v>
          </cell>
          <cell r="B2548" t="str">
            <v>0</v>
          </cell>
          <cell r="C2548" t="str">
            <v>0</v>
          </cell>
          <cell r="D2548" t="str">
            <v>1</v>
          </cell>
          <cell r="F2548">
            <v>0</v>
          </cell>
          <cell r="G2548">
            <v>0</v>
          </cell>
          <cell r="H2548">
            <v>0</v>
          </cell>
          <cell r="I2548">
            <v>0</v>
          </cell>
          <cell r="J2548" t="str">
            <v>PT BCA No Rek. 730-088-8806</v>
          </cell>
          <cell r="K2548">
            <v>0</v>
          </cell>
          <cell r="L2548">
            <v>0</v>
          </cell>
          <cell r="M2548">
            <v>0</v>
          </cell>
        </row>
        <row r="2549">
          <cell r="A2549" t="str">
            <v>00</v>
          </cell>
          <cell r="B2549" t="str">
            <v>0</v>
          </cell>
          <cell r="C2549" t="str">
            <v>0</v>
          </cell>
          <cell r="D2549" t="str">
            <v>1</v>
          </cell>
          <cell r="F2549">
            <v>0</v>
          </cell>
          <cell r="G2549">
            <v>0</v>
          </cell>
          <cell r="H2549">
            <v>0</v>
          </cell>
          <cell r="I2549">
            <v>0</v>
          </cell>
          <cell r="J2549" t="str">
            <v>PT BCA No Rek. 730-088-8806</v>
          </cell>
          <cell r="K2549">
            <v>0</v>
          </cell>
          <cell r="L2549">
            <v>0</v>
          </cell>
          <cell r="M2549">
            <v>0</v>
          </cell>
        </row>
        <row r="2550">
          <cell r="A2550" t="str">
            <v>00</v>
          </cell>
          <cell r="B2550" t="str">
            <v>0</v>
          </cell>
          <cell r="C2550" t="str">
            <v>0</v>
          </cell>
          <cell r="D2550" t="str">
            <v>1</v>
          </cell>
          <cell r="F2550">
            <v>0</v>
          </cell>
          <cell r="G2550">
            <v>0</v>
          </cell>
          <cell r="H2550">
            <v>0</v>
          </cell>
          <cell r="I2550">
            <v>0</v>
          </cell>
          <cell r="J2550" t="str">
            <v>PT BCA No Rek. 730-088-8806</v>
          </cell>
          <cell r="K2550">
            <v>0</v>
          </cell>
          <cell r="L2550">
            <v>0</v>
          </cell>
          <cell r="M2550">
            <v>0</v>
          </cell>
        </row>
        <row r="2551">
          <cell r="A2551" t="str">
            <v>00</v>
          </cell>
          <cell r="B2551" t="str">
            <v>0</v>
          </cell>
          <cell r="C2551" t="str">
            <v>0</v>
          </cell>
          <cell r="D2551" t="str">
            <v>1</v>
          </cell>
          <cell r="F2551">
            <v>0</v>
          </cell>
          <cell r="G2551">
            <v>0</v>
          </cell>
          <cell r="H2551">
            <v>0</v>
          </cell>
          <cell r="I2551">
            <v>0</v>
          </cell>
          <cell r="J2551" t="str">
            <v>PT BCA No Rek. 730-088-8806</v>
          </cell>
          <cell r="K2551">
            <v>0</v>
          </cell>
          <cell r="L2551">
            <v>0</v>
          </cell>
          <cell r="M2551">
            <v>0</v>
          </cell>
        </row>
        <row r="2552">
          <cell r="A2552" t="str">
            <v>00</v>
          </cell>
          <cell r="B2552" t="str">
            <v>0</v>
          </cell>
          <cell r="C2552" t="str">
            <v>0</v>
          </cell>
          <cell r="D2552" t="str">
            <v>1</v>
          </cell>
          <cell r="F2552">
            <v>0</v>
          </cell>
          <cell r="G2552">
            <v>0</v>
          </cell>
          <cell r="H2552">
            <v>0</v>
          </cell>
          <cell r="I2552">
            <v>0</v>
          </cell>
          <cell r="J2552" t="str">
            <v>PT BCA No Rek. 730-088-8806</v>
          </cell>
          <cell r="K2552">
            <v>0</v>
          </cell>
          <cell r="L2552">
            <v>0</v>
          </cell>
          <cell r="M2552">
            <v>0</v>
          </cell>
        </row>
        <row r="2553">
          <cell r="A2553" t="str">
            <v>00</v>
          </cell>
          <cell r="B2553" t="str">
            <v>0</v>
          </cell>
          <cell r="C2553" t="str">
            <v>0</v>
          </cell>
          <cell r="D2553" t="str">
            <v>1</v>
          </cell>
          <cell r="F2553">
            <v>0</v>
          </cell>
          <cell r="G2553">
            <v>0</v>
          </cell>
          <cell r="H2553">
            <v>0</v>
          </cell>
          <cell r="I2553">
            <v>0</v>
          </cell>
          <cell r="J2553" t="str">
            <v>PT BCA No Rek. 730-088-8806</v>
          </cell>
          <cell r="K2553">
            <v>0</v>
          </cell>
          <cell r="L2553">
            <v>0</v>
          </cell>
          <cell r="M2553">
            <v>0</v>
          </cell>
        </row>
        <row r="2554">
          <cell r="A2554" t="str">
            <v>00</v>
          </cell>
          <cell r="B2554" t="str">
            <v>0</v>
          </cell>
          <cell r="C2554" t="str">
            <v>0</v>
          </cell>
          <cell r="D2554" t="str">
            <v>1</v>
          </cell>
          <cell r="F2554">
            <v>0</v>
          </cell>
          <cell r="G2554">
            <v>0</v>
          </cell>
          <cell r="H2554">
            <v>0</v>
          </cell>
          <cell r="I2554">
            <v>0</v>
          </cell>
          <cell r="J2554" t="str">
            <v>PT BCA No Rek. 730-088-8806</v>
          </cell>
          <cell r="K2554">
            <v>0</v>
          </cell>
          <cell r="L2554">
            <v>0</v>
          </cell>
          <cell r="M2554">
            <v>0</v>
          </cell>
        </row>
        <row r="2555">
          <cell r="A2555" t="str">
            <v>00</v>
          </cell>
          <cell r="B2555" t="str">
            <v>0</v>
          </cell>
          <cell r="C2555" t="str">
            <v>0</v>
          </cell>
          <cell r="D2555" t="str">
            <v>1</v>
          </cell>
          <cell r="F2555">
            <v>0</v>
          </cell>
          <cell r="G2555">
            <v>0</v>
          </cell>
          <cell r="H2555">
            <v>0</v>
          </cell>
          <cell r="I2555">
            <v>0</v>
          </cell>
          <cell r="J2555" t="str">
            <v>PT BCA No Rek. 730-088-8806</v>
          </cell>
          <cell r="K2555">
            <v>0</v>
          </cell>
          <cell r="L2555">
            <v>0</v>
          </cell>
          <cell r="M2555">
            <v>0</v>
          </cell>
        </row>
        <row r="2556">
          <cell r="A2556" t="str">
            <v>00</v>
          </cell>
          <cell r="B2556" t="str">
            <v>0</v>
          </cell>
          <cell r="C2556" t="str">
            <v>0</v>
          </cell>
          <cell r="D2556" t="str">
            <v>1</v>
          </cell>
          <cell r="F2556">
            <v>0</v>
          </cell>
          <cell r="G2556">
            <v>0</v>
          </cell>
          <cell r="H2556">
            <v>0</v>
          </cell>
          <cell r="I2556">
            <v>0</v>
          </cell>
          <cell r="J2556" t="str">
            <v>PT BCA No Rek. 730-088-8806</v>
          </cell>
          <cell r="K2556">
            <v>0</v>
          </cell>
          <cell r="L2556">
            <v>0</v>
          </cell>
          <cell r="M2556">
            <v>0</v>
          </cell>
        </row>
        <row r="2557">
          <cell r="A2557" t="str">
            <v>00</v>
          </cell>
          <cell r="B2557" t="str">
            <v>0</v>
          </cell>
          <cell r="C2557" t="str">
            <v>0</v>
          </cell>
          <cell r="D2557" t="str">
            <v>1</v>
          </cell>
          <cell r="F2557">
            <v>0</v>
          </cell>
          <cell r="G2557">
            <v>0</v>
          </cell>
          <cell r="H2557">
            <v>0</v>
          </cell>
          <cell r="I2557">
            <v>0</v>
          </cell>
          <cell r="J2557" t="str">
            <v>PT BCA No Rek. 730-088-8806</v>
          </cell>
          <cell r="K2557">
            <v>0</v>
          </cell>
          <cell r="L2557">
            <v>0</v>
          </cell>
          <cell r="M2557">
            <v>0</v>
          </cell>
        </row>
        <row r="2558">
          <cell r="A2558" t="str">
            <v>00</v>
          </cell>
          <cell r="B2558" t="str">
            <v>0</v>
          </cell>
          <cell r="C2558" t="str">
            <v>0</v>
          </cell>
          <cell r="D2558" t="str">
            <v>1</v>
          </cell>
          <cell r="F2558">
            <v>0</v>
          </cell>
          <cell r="G2558">
            <v>0</v>
          </cell>
          <cell r="H2558">
            <v>0</v>
          </cell>
          <cell r="I2558">
            <v>0</v>
          </cell>
          <cell r="J2558" t="str">
            <v>PT BCA No Rek. 730-088-8806</v>
          </cell>
          <cell r="K2558">
            <v>0</v>
          </cell>
          <cell r="L2558">
            <v>0</v>
          </cell>
          <cell r="M2558">
            <v>0</v>
          </cell>
        </row>
        <row r="2559">
          <cell r="A2559" t="str">
            <v>00</v>
          </cell>
          <cell r="B2559" t="str">
            <v>0</v>
          </cell>
          <cell r="C2559" t="str">
            <v>0</v>
          </cell>
          <cell r="D2559" t="str">
            <v>1</v>
          </cell>
          <cell r="F2559">
            <v>0</v>
          </cell>
          <cell r="G2559">
            <v>0</v>
          </cell>
          <cell r="H2559">
            <v>0</v>
          </cell>
          <cell r="I2559">
            <v>0</v>
          </cell>
          <cell r="J2559" t="str">
            <v>PT BCA No Rek. 730-088-8806</v>
          </cell>
          <cell r="K2559">
            <v>0</v>
          </cell>
          <cell r="L2559">
            <v>0</v>
          </cell>
          <cell r="M2559">
            <v>0</v>
          </cell>
        </row>
        <row r="2560">
          <cell r="A2560" t="str">
            <v>00</v>
          </cell>
          <cell r="B2560" t="str">
            <v>0</v>
          </cell>
          <cell r="C2560" t="str">
            <v>0</v>
          </cell>
          <cell r="D2560" t="str">
            <v>1</v>
          </cell>
          <cell r="F2560">
            <v>0</v>
          </cell>
          <cell r="G2560">
            <v>0</v>
          </cell>
          <cell r="H2560">
            <v>0</v>
          </cell>
          <cell r="I2560">
            <v>0</v>
          </cell>
          <cell r="J2560" t="str">
            <v>PT BCA No Rek. 730-088-8806</v>
          </cell>
          <cell r="K2560">
            <v>0</v>
          </cell>
          <cell r="L2560">
            <v>0</v>
          </cell>
          <cell r="M2560">
            <v>0</v>
          </cell>
        </row>
        <row r="2561">
          <cell r="A2561" t="str">
            <v>00</v>
          </cell>
          <cell r="B2561" t="str">
            <v>0</v>
          </cell>
          <cell r="C2561" t="str">
            <v>0</v>
          </cell>
          <cell r="D2561" t="str">
            <v>1</v>
          </cell>
          <cell r="F2561">
            <v>0</v>
          </cell>
          <cell r="G2561">
            <v>0</v>
          </cell>
          <cell r="H2561">
            <v>0</v>
          </cell>
          <cell r="I2561">
            <v>0</v>
          </cell>
          <cell r="J2561" t="str">
            <v>PT BCA No Rek. 730-088-8806</v>
          </cell>
          <cell r="K2561">
            <v>0</v>
          </cell>
          <cell r="L2561">
            <v>0</v>
          </cell>
          <cell r="M2561">
            <v>0</v>
          </cell>
        </row>
        <row r="2562">
          <cell r="A2562" t="str">
            <v>00</v>
          </cell>
          <cell r="B2562" t="str">
            <v>0</v>
          </cell>
          <cell r="C2562" t="str">
            <v>0</v>
          </cell>
          <cell r="D2562" t="str">
            <v>1</v>
          </cell>
          <cell r="F2562">
            <v>0</v>
          </cell>
          <cell r="G2562">
            <v>0</v>
          </cell>
          <cell r="H2562">
            <v>0</v>
          </cell>
          <cell r="I2562">
            <v>0</v>
          </cell>
          <cell r="J2562" t="str">
            <v>PT BCA No Rek. 730-088-8806</v>
          </cell>
          <cell r="K2562">
            <v>0</v>
          </cell>
          <cell r="L2562">
            <v>0</v>
          </cell>
          <cell r="M2562">
            <v>0</v>
          </cell>
        </row>
        <row r="2563">
          <cell r="A2563" t="str">
            <v>00</v>
          </cell>
          <cell r="B2563" t="str">
            <v>0</v>
          </cell>
          <cell r="C2563" t="str">
            <v>0</v>
          </cell>
          <cell r="D2563" t="str">
            <v>1</v>
          </cell>
          <cell r="F2563">
            <v>0</v>
          </cell>
          <cell r="G2563">
            <v>0</v>
          </cell>
          <cell r="H2563">
            <v>0</v>
          </cell>
          <cell r="I2563">
            <v>0</v>
          </cell>
          <cell r="J2563" t="str">
            <v>PT BCA No Rek. 730-088-8806</v>
          </cell>
          <cell r="K2563">
            <v>0</v>
          </cell>
          <cell r="L2563">
            <v>0</v>
          </cell>
          <cell r="M2563">
            <v>0</v>
          </cell>
        </row>
        <row r="2564">
          <cell r="A2564" t="str">
            <v>00</v>
          </cell>
          <cell r="B2564" t="str">
            <v>0</v>
          </cell>
          <cell r="C2564" t="str">
            <v>0</v>
          </cell>
          <cell r="D2564" t="str">
            <v>1</v>
          </cell>
          <cell r="F2564">
            <v>0</v>
          </cell>
          <cell r="G2564">
            <v>0</v>
          </cell>
          <cell r="H2564">
            <v>0</v>
          </cell>
          <cell r="I2564">
            <v>0</v>
          </cell>
          <cell r="J2564" t="str">
            <v>PT BCA No Rek. 730-088-8806</v>
          </cell>
          <cell r="K2564">
            <v>0</v>
          </cell>
          <cell r="L2564">
            <v>0</v>
          </cell>
          <cell r="M2564">
            <v>0</v>
          </cell>
        </row>
        <row r="2565">
          <cell r="A2565" t="str">
            <v>00</v>
          </cell>
          <cell r="B2565" t="str">
            <v>0</v>
          </cell>
          <cell r="C2565" t="str">
            <v>0</v>
          </cell>
          <cell r="D2565" t="str">
            <v>1</v>
          </cell>
          <cell r="F2565">
            <v>0</v>
          </cell>
          <cell r="G2565">
            <v>0</v>
          </cell>
          <cell r="H2565">
            <v>0</v>
          </cell>
          <cell r="I2565">
            <v>0</v>
          </cell>
          <cell r="J2565" t="str">
            <v>PT BCA No Rek. 730-088-8806</v>
          </cell>
          <cell r="K2565">
            <v>0</v>
          </cell>
          <cell r="L2565">
            <v>0</v>
          </cell>
          <cell r="M2565">
            <v>0</v>
          </cell>
        </row>
        <row r="2566">
          <cell r="A2566" t="str">
            <v>00</v>
          </cell>
          <cell r="B2566" t="str">
            <v>0</v>
          </cell>
          <cell r="C2566" t="str">
            <v>0</v>
          </cell>
          <cell r="D2566" t="str">
            <v>1</v>
          </cell>
          <cell r="F2566">
            <v>0</v>
          </cell>
          <cell r="G2566">
            <v>0</v>
          </cell>
          <cell r="H2566">
            <v>0</v>
          </cell>
          <cell r="I2566">
            <v>0</v>
          </cell>
          <cell r="J2566" t="str">
            <v>PT BCA No Rek. 730-088-8806</v>
          </cell>
          <cell r="K2566">
            <v>0</v>
          </cell>
          <cell r="L2566">
            <v>0</v>
          </cell>
          <cell r="M2566">
            <v>0</v>
          </cell>
        </row>
        <row r="2567">
          <cell r="A2567" t="str">
            <v>00</v>
          </cell>
          <cell r="B2567" t="str">
            <v>0</v>
          </cell>
          <cell r="C2567" t="str">
            <v>0</v>
          </cell>
          <cell r="D2567" t="str">
            <v>1</v>
          </cell>
          <cell r="F2567">
            <v>0</v>
          </cell>
          <cell r="G2567">
            <v>0</v>
          </cell>
          <cell r="H2567">
            <v>0</v>
          </cell>
          <cell r="I2567">
            <v>0</v>
          </cell>
          <cell r="J2567" t="str">
            <v>PT BCA No Rek. 730-088-8806</v>
          </cell>
          <cell r="K2567">
            <v>0</v>
          </cell>
          <cell r="L2567">
            <v>0</v>
          </cell>
          <cell r="M2567">
            <v>0</v>
          </cell>
        </row>
        <row r="2568">
          <cell r="A2568" t="str">
            <v>00</v>
          </cell>
          <cell r="B2568" t="str">
            <v>0</v>
          </cell>
          <cell r="C2568" t="str">
            <v>0</v>
          </cell>
          <cell r="D2568" t="str">
            <v>1</v>
          </cell>
          <cell r="F2568">
            <v>0</v>
          </cell>
          <cell r="G2568">
            <v>0</v>
          </cell>
          <cell r="H2568">
            <v>0</v>
          </cell>
          <cell r="I2568">
            <v>0</v>
          </cell>
          <cell r="J2568" t="str">
            <v>PT BCA No Rek. 730-088-8806</v>
          </cell>
          <cell r="K2568">
            <v>0</v>
          </cell>
          <cell r="L2568">
            <v>0</v>
          </cell>
          <cell r="M2568">
            <v>0</v>
          </cell>
        </row>
        <row r="2569">
          <cell r="A2569" t="str">
            <v>00</v>
          </cell>
          <cell r="B2569" t="str">
            <v>0</v>
          </cell>
          <cell r="C2569" t="str">
            <v>0</v>
          </cell>
          <cell r="D2569" t="str">
            <v>1</v>
          </cell>
          <cell r="F2569">
            <v>0</v>
          </cell>
          <cell r="G2569">
            <v>0</v>
          </cell>
          <cell r="H2569">
            <v>0</v>
          </cell>
          <cell r="I2569">
            <v>0</v>
          </cell>
          <cell r="J2569" t="str">
            <v>PT BCA No Rek. 730-088-8806</v>
          </cell>
          <cell r="K2569">
            <v>0</v>
          </cell>
          <cell r="L2569">
            <v>0</v>
          </cell>
          <cell r="M2569">
            <v>0</v>
          </cell>
        </row>
        <row r="2570">
          <cell r="A2570" t="str">
            <v>00</v>
          </cell>
          <cell r="B2570" t="str">
            <v>0</v>
          </cell>
          <cell r="C2570" t="str">
            <v>0</v>
          </cell>
          <cell r="D2570" t="str">
            <v>1</v>
          </cell>
          <cell r="F2570">
            <v>0</v>
          </cell>
          <cell r="G2570">
            <v>0</v>
          </cell>
          <cell r="H2570">
            <v>0</v>
          </cell>
          <cell r="I2570">
            <v>0</v>
          </cell>
          <cell r="J2570" t="str">
            <v>PT BCA No Rek. 730-088-8806</v>
          </cell>
          <cell r="K2570">
            <v>0</v>
          </cell>
          <cell r="L2570">
            <v>0</v>
          </cell>
          <cell r="M2570">
            <v>0</v>
          </cell>
        </row>
        <row r="2571">
          <cell r="A2571" t="str">
            <v>00</v>
          </cell>
          <cell r="B2571" t="str">
            <v>0</v>
          </cell>
          <cell r="C2571" t="str">
            <v>0</v>
          </cell>
          <cell r="D2571" t="str">
            <v>1</v>
          </cell>
          <cell r="F2571">
            <v>0</v>
          </cell>
          <cell r="G2571">
            <v>0</v>
          </cell>
          <cell r="H2571">
            <v>0</v>
          </cell>
          <cell r="I2571">
            <v>0</v>
          </cell>
          <cell r="J2571" t="str">
            <v>PT BCA No Rek. 730-088-8806</v>
          </cell>
          <cell r="K2571">
            <v>0</v>
          </cell>
          <cell r="L2571">
            <v>0</v>
          </cell>
          <cell r="M2571">
            <v>0</v>
          </cell>
        </row>
        <row r="2572">
          <cell r="A2572" t="str">
            <v>00</v>
          </cell>
          <cell r="B2572" t="str">
            <v>0</v>
          </cell>
          <cell r="C2572" t="str">
            <v>0</v>
          </cell>
          <cell r="D2572" t="str">
            <v>1</v>
          </cell>
          <cell r="F2572">
            <v>0</v>
          </cell>
          <cell r="G2572">
            <v>0</v>
          </cell>
          <cell r="H2572">
            <v>0</v>
          </cell>
          <cell r="I2572">
            <v>0</v>
          </cell>
          <cell r="J2572" t="str">
            <v>PT BCA No Rek. 730-088-8806</v>
          </cell>
          <cell r="K2572">
            <v>0</v>
          </cell>
          <cell r="L2572">
            <v>0</v>
          </cell>
          <cell r="M2572">
            <v>0</v>
          </cell>
        </row>
        <row r="2573">
          <cell r="A2573" t="str">
            <v>00</v>
          </cell>
          <cell r="B2573" t="str">
            <v>0</v>
          </cell>
          <cell r="C2573" t="str">
            <v>0</v>
          </cell>
          <cell r="D2573" t="str">
            <v>1</v>
          </cell>
          <cell r="F2573">
            <v>0</v>
          </cell>
          <cell r="G2573">
            <v>0</v>
          </cell>
          <cell r="H2573">
            <v>0</v>
          </cell>
          <cell r="I2573">
            <v>0</v>
          </cell>
          <cell r="J2573" t="str">
            <v>PT BCA No Rek. 730-088-8806</v>
          </cell>
          <cell r="K2573">
            <v>0</v>
          </cell>
          <cell r="L2573">
            <v>0</v>
          </cell>
          <cell r="M2573">
            <v>0</v>
          </cell>
        </row>
        <row r="2574">
          <cell r="A2574" t="str">
            <v>00</v>
          </cell>
          <cell r="B2574" t="str">
            <v>0</v>
          </cell>
          <cell r="C2574" t="str">
            <v>0</v>
          </cell>
          <cell r="D2574" t="str">
            <v>1</v>
          </cell>
          <cell r="F2574">
            <v>0</v>
          </cell>
          <cell r="G2574">
            <v>0</v>
          </cell>
          <cell r="H2574">
            <v>0</v>
          </cell>
          <cell r="I2574">
            <v>0</v>
          </cell>
          <cell r="J2574" t="str">
            <v>PT BCA No Rek. 730-088-8806</v>
          </cell>
          <cell r="K2574">
            <v>0</v>
          </cell>
          <cell r="L2574">
            <v>0</v>
          </cell>
          <cell r="M2574">
            <v>0</v>
          </cell>
        </row>
        <row r="2575">
          <cell r="A2575" t="str">
            <v>00</v>
          </cell>
          <cell r="B2575" t="str">
            <v>0</v>
          </cell>
          <cell r="C2575" t="str">
            <v>0</v>
          </cell>
          <cell r="D2575" t="str">
            <v>1</v>
          </cell>
          <cell r="F2575">
            <v>0</v>
          </cell>
          <cell r="G2575">
            <v>0</v>
          </cell>
          <cell r="H2575">
            <v>0</v>
          </cell>
          <cell r="I2575">
            <v>0</v>
          </cell>
          <cell r="J2575" t="str">
            <v>PT BCA No Rek. 730-088-8806</v>
          </cell>
          <cell r="K2575">
            <v>0</v>
          </cell>
          <cell r="L2575">
            <v>0</v>
          </cell>
          <cell r="M2575">
            <v>0</v>
          </cell>
        </row>
        <row r="2576">
          <cell r="A2576" t="str">
            <v>00</v>
          </cell>
          <cell r="B2576" t="str">
            <v>0</v>
          </cell>
          <cell r="C2576" t="str">
            <v>0</v>
          </cell>
          <cell r="D2576" t="str">
            <v>1</v>
          </cell>
          <cell r="F2576">
            <v>0</v>
          </cell>
          <cell r="G2576">
            <v>0</v>
          </cell>
          <cell r="H2576">
            <v>0</v>
          </cell>
          <cell r="I2576">
            <v>0</v>
          </cell>
          <cell r="J2576" t="str">
            <v>PT BCA No Rek. 730-088-8806</v>
          </cell>
          <cell r="K2576">
            <v>0</v>
          </cell>
          <cell r="L2576">
            <v>0</v>
          </cell>
          <cell r="M2576">
            <v>0</v>
          </cell>
        </row>
        <row r="2577">
          <cell r="A2577" t="str">
            <v>00</v>
          </cell>
          <cell r="B2577" t="str">
            <v>0</v>
          </cell>
          <cell r="C2577" t="str">
            <v>0</v>
          </cell>
          <cell r="D2577" t="str">
            <v>1</v>
          </cell>
          <cell r="F2577">
            <v>0</v>
          </cell>
          <cell r="G2577">
            <v>0</v>
          </cell>
          <cell r="H2577">
            <v>0</v>
          </cell>
          <cell r="I2577">
            <v>0</v>
          </cell>
          <cell r="J2577" t="str">
            <v>PT BCA No Rek. 730-088-8806</v>
          </cell>
          <cell r="K2577">
            <v>0</v>
          </cell>
          <cell r="L2577">
            <v>0</v>
          </cell>
          <cell r="M2577">
            <v>0</v>
          </cell>
        </row>
        <row r="2578">
          <cell r="A2578" t="str">
            <v>00</v>
          </cell>
          <cell r="B2578" t="str">
            <v>0</v>
          </cell>
          <cell r="C2578" t="str">
            <v>0</v>
          </cell>
          <cell r="D2578" t="str">
            <v>1</v>
          </cell>
          <cell r="F2578">
            <v>0</v>
          </cell>
          <cell r="G2578">
            <v>0</v>
          </cell>
          <cell r="H2578">
            <v>0</v>
          </cell>
          <cell r="I2578">
            <v>0</v>
          </cell>
          <cell r="J2578" t="str">
            <v>PT BCA No Rek. 730-088-8806</v>
          </cell>
          <cell r="K2578">
            <v>0</v>
          </cell>
          <cell r="L2578">
            <v>0</v>
          </cell>
          <cell r="M2578">
            <v>0</v>
          </cell>
        </row>
        <row r="2579">
          <cell r="A2579" t="str">
            <v>00</v>
          </cell>
          <cell r="B2579" t="str">
            <v>0</v>
          </cell>
          <cell r="C2579" t="str">
            <v>0</v>
          </cell>
          <cell r="D2579" t="str">
            <v>1</v>
          </cell>
          <cell r="F2579">
            <v>0</v>
          </cell>
          <cell r="G2579">
            <v>0</v>
          </cell>
          <cell r="H2579">
            <v>0</v>
          </cell>
          <cell r="I2579">
            <v>0</v>
          </cell>
          <cell r="J2579" t="str">
            <v>PT BCA No Rek. 730-088-8806</v>
          </cell>
          <cell r="K2579">
            <v>0</v>
          </cell>
          <cell r="L2579">
            <v>0</v>
          </cell>
          <cell r="M2579">
            <v>0</v>
          </cell>
        </row>
        <row r="2580">
          <cell r="A2580" t="str">
            <v>00</v>
          </cell>
          <cell r="B2580" t="str">
            <v>0</v>
          </cell>
          <cell r="C2580" t="str">
            <v>0</v>
          </cell>
          <cell r="D2580" t="str">
            <v>1</v>
          </cell>
          <cell r="F2580">
            <v>0</v>
          </cell>
          <cell r="G2580">
            <v>0</v>
          </cell>
          <cell r="H2580">
            <v>0</v>
          </cell>
          <cell r="I2580">
            <v>0</v>
          </cell>
          <cell r="J2580" t="str">
            <v>PT BCA No Rek. 730-088-8806</v>
          </cell>
          <cell r="K2580">
            <v>0</v>
          </cell>
          <cell r="L2580">
            <v>0</v>
          </cell>
          <cell r="M2580">
            <v>0</v>
          </cell>
        </row>
        <row r="2581">
          <cell r="A2581" t="str">
            <v>00</v>
          </cell>
          <cell r="B2581" t="str">
            <v>0</v>
          </cell>
          <cell r="C2581" t="str">
            <v>0</v>
          </cell>
          <cell r="D2581" t="str">
            <v>1</v>
          </cell>
          <cell r="F2581">
            <v>0</v>
          </cell>
          <cell r="G2581">
            <v>0</v>
          </cell>
          <cell r="H2581">
            <v>0</v>
          </cell>
          <cell r="I2581">
            <v>0</v>
          </cell>
          <cell r="J2581" t="str">
            <v>PT BCA No Rek. 730-088-8806</v>
          </cell>
          <cell r="K2581">
            <v>0</v>
          </cell>
          <cell r="L2581">
            <v>0</v>
          </cell>
          <cell r="M2581">
            <v>0</v>
          </cell>
        </row>
        <row r="2582">
          <cell r="A2582" t="str">
            <v>00</v>
          </cell>
          <cell r="B2582" t="str">
            <v>0</v>
          </cell>
          <cell r="C2582" t="str">
            <v>0</v>
          </cell>
          <cell r="D2582" t="str">
            <v>1</v>
          </cell>
          <cell r="F2582">
            <v>0</v>
          </cell>
          <cell r="G2582">
            <v>0</v>
          </cell>
          <cell r="H2582">
            <v>0</v>
          </cell>
          <cell r="I2582">
            <v>0</v>
          </cell>
          <cell r="J2582" t="str">
            <v>PT BCA No Rek. 730-088-8806</v>
          </cell>
          <cell r="K2582">
            <v>0</v>
          </cell>
          <cell r="L2582">
            <v>0</v>
          </cell>
          <cell r="M2582">
            <v>0</v>
          </cell>
        </row>
        <row r="2583">
          <cell r="A2583" t="str">
            <v>00</v>
          </cell>
          <cell r="B2583" t="str">
            <v>0</v>
          </cell>
          <cell r="C2583" t="str">
            <v>0</v>
          </cell>
          <cell r="D2583" t="str">
            <v>1</v>
          </cell>
          <cell r="F2583">
            <v>0</v>
          </cell>
          <cell r="G2583">
            <v>0</v>
          </cell>
          <cell r="H2583">
            <v>0</v>
          </cell>
          <cell r="I2583">
            <v>0</v>
          </cell>
          <cell r="J2583" t="str">
            <v>PT BCA No Rek. 730-088-8806</v>
          </cell>
          <cell r="K2583">
            <v>0</v>
          </cell>
          <cell r="L2583">
            <v>0</v>
          </cell>
          <cell r="M2583">
            <v>0</v>
          </cell>
        </row>
        <row r="2584">
          <cell r="A2584" t="str">
            <v>00</v>
          </cell>
          <cell r="B2584" t="str">
            <v>0</v>
          </cell>
          <cell r="C2584" t="str">
            <v>0</v>
          </cell>
          <cell r="D2584" t="str">
            <v>1</v>
          </cell>
          <cell r="F2584">
            <v>0</v>
          </cell>
          <cell r="G2584">
            <v>0</v>
          </cell>
          <cell r="H2584">
            <v>0</v>
          </cell>
          <cell r="I2584">
            <v>0</v>
          </cell>
          <cell r="J2584" t="str">
            <v>PT BCA No Rek. 730-088-8806</v>
          </cell>
          <cell r="K2584">
            <v>0</v>
          </cell>
          <cell r="L2584">
            <v>0</v>
          </cell>
          <cell r="M2584">
            <v>0</v>
          </cell>
        </row>
        <row r="2585">
          <cell r="A2585" t="str">
            <v>00</v>
          </cell>
          <cell r="B2585" t="str">
            <v>0</v>
          </cell>
          <cell r="C2585" t="str">
            <v>0</v>
          </cell>
          <cell r="D2585" t="str">
            <v>1</v>
          </cell>
          <cell r="F2585">
            <v>0</v>
          </cell>
          <cell r="G2585">
            <v>0</v>
          </cell>
          <cell r="H2585">
            <v>0</v>
          </cell>
          <cell r="I2585">
            <v>0</v>
          </cell>
          <cell r="J2585" t="str">
            <v>PT BCA No Rek. 730-088-8806</v>
          </cell>
          <cell r="K2585">
            <v>0</v>
          </cell>
          <cell r="L2585">
            <v>0</v>
          </cell>
          <cell r="M2585">
            <v>0</v>
          </cell>
        </row>
        <row r="2586">
          <cell r="A2586" t="str">
            <v>00</v>
          </cell>
          <cell r="B2586" t="str">
            <v>0</v>
          </cell>
          <cell r="C2586" t="str">
            <v>0</v>
          </cell>
          <cell r="D2586" t="str">
            <v>1</v>
          </cell>
          <cell r="F2586">
            <v>0</v>
          </cell>
          <cell r="G2586">
            <v>0</v>
          </cell>
          <cell r="H2586">
            <v>0</v>
          </cell>
          <cell r="I2586">
            <v>0</v>
          </cell>
          <cell r="J2586" t="str">
            <v>PT BCA No Rek. 730-088-8806</v>
          </cell>
          <cell r="K2586">
            <v>0</v>
          </cell>
          <cell r="L2586">
            <v>0</v>
          </cell>
          <cell r="M2586">
            <v>0</v>
          </cell>
        </row>
        <row r="2587">
          <cell r="A2587" t="str">
            <v>00</v>
          </cell>
          <cell r="B2587" t="str">
            <v>0</v>
          </cell>
          <cell r="C2587" t="str">
            <v>0</v>
          </cell>
          <cell r="D2587" t="str">
            <v>1</v>
          </cell>
          <cell r="F2587">
            <v>0</v>
          </cell>
          <cell r="G2587">
            <v>0</v>
          </cell>
          <cell r="H2587">
            <v>0</v>
          </cell>
          <cell r="I2587">
            <v>0</v>
          </cell>
          <cell r="J2587" t="str">
            <v>PT BCA No Rek. 730-088-8806</v>
          </cell>
          <cell r="K2587">
            <v>0</v>
          </cell>
          <cell r="L2587">
            <v>0</v>
          </cell>
          <cell r="M2587">
            <v>0</v>
          </cell>
        </row>
        <row r="2588">
          <cell r="A2588" t="str">
            <v>00</v>
          </cell>
          <cell r="B2588" t="str">
            <v>0</v>
          </cell>
          <cell r="C2588" t="str">
            <v>0</v>
          </cell>
          <cell r="D2588" t="str">
            <v>1</v>
          </cell>
          <cell r="F2588">
            <v>0</v>
          </cell>
          <cell r="G2588">
            <v>0</v>
          </cell>
          <cell r="H2588">
            <v>0</v>
          </cell>
          <cell r="I2588">
            <v>0</v>
          </cell>
          <cell r="J2588" t="str">
            <v>PT BCA No Rek. 730-088-8806</v>
          </cell>
          <cell r="K2588">
            <v>0</v>
          </cell>
          <cell r="L2588">
            <v>0</v>
          </cell>
          <cell r="M2588">
            <v>0</v>
          </cell>
        </row>
        <row r="2589">
          <cell r="A2589" t="str">
            <v>00</v>
          </cell>
          <cell r="B2589" t="str">
            <v>0</v>
          </cell>
          <cell r="C2589" t="str">
            <v>0</v>
          </cell>
          <cell r="D2589" t="str">
            <v>1</v>
          </cell>
          <cell r="F2589">
            <v>0</v>
          </cell>
          <cell r="G2589">
            <v>0</v>
          </cell>
          <cell r="H2589">
            <v>0</v>
          </cell>
          <cell r="I2589">
            <v>0</v>
          </cell>
          <cell r="J2589" t="str">
            <v>PT BCA No Rek. 730-088-8806</v>
          </cell>
          <cell r="K2589">
            <v>0</v>
          </cell>
          <cell r="L2589">
            <v>0</v>
          </cell>
          <cell r="M2589">
            <v>0</v>
          </cell>
        </row>
        <row r="2590">
          <cell r="A2590" t="str">
            <v>00</v>
          </cell>
          <cell r="B2590" t="str">
            <v>0</v>
          </cell>
          <cell r="C2590" t="str">
            <v>0</v>
          </cell>
          <cell r="D2590" t="str">
            <v>1</v>
          </cell>
          <cell r="F2590">
            <v>0</v>
          </cell>
          <cell r="G2590">
            <v>0</v>
          </cell>
          <cell r="H2590">
            <v>0</v>
          </cell>
          <cell r="I2590">
            <v>0</v>
          </cell>
          <cell r="J2590" t="str">
            <v>PT BCA No Rek. 730-088-8806</v>
          </cell>
          <cell r="K2590">
            <v>0</v>
          </cell>
          <cell r="L2590">
            <v>0</v>
          </cell>
          <cell r="M2590">
            <v>0</v>
          </cell>
        </row>
        <row r="2591">
          <cell r="A2591" t="str">
            <v>00</v>
          </cell>
          <cell r="B2591" t="str">
            <v>0</v>
          </cell>
          <cell r="C2591" t="str">
            <v>0</v>
          </cell>
          <cell r="D2591" t="str">
            <v>1</v>
          </cell>
          <cell r="F2591">
            <v>0</v>
          </cell>
          <cell r="G2591">
            <v>0</v>
          </cell>
          <cell r="H2591">
            <v>0</v>
          </cell>
          <cell r="I2591">
            <v>0</v>
          </cell>
          <cell r="J2591" t="str">
            <v>PT BCA No Rek. 730-088-8806</v>
          </cell>
          <cell r="K2591">
            <v>0</v>
          </cell>
          <cell r="L2591">
            <v>0</v>
          </cell>
          <cell r="M2591">
            <v>0</v>
          </cell>
        </row>
        <row r="2592">
          <cell r="A2592" t="str">
            <v>00</v>
          </cell>
          <cell r="B2592" t="str">
            <v>0</v>
          </cell>
          <cell r="C2592" t="str">
            <v>0</v>
          </cell>
          <cell r="D2592" t="str">
            <v>1</v>
          </cell>
          <cell r="F2592">
            <v>0</v>
          </cell>
          <cell r="G2592">
            <v>0</v>
          </cell>
          <cell r="H2592">
            <v>0</v>
          </cell>
          <cell r="I2592">
            <v>0</v>
          </cell>
          <cell r="J2592" t="str">
            <v>PT BCA No Rek. 730-088-8806</v>
          </cell>
          <cell r="K2592">
            <v>0</v>
          </cell>
          <cell r="L2592">
            <v>0</v>
          </cell>
          <cell r="M2592">
            <v>0</v>
          </cell>
        </row>
        <row r="2593">
          <cell r="A2593" t="str">
            <v>00</v>
          </cell>
          <cell r="B2593" t="str">
            <v>0</v>
          </cell>
          <cell r="C2593" t="str">
            <v>0</v>
          </cell>
          <cell r="D2593" t="str">
            <v>1</v>
          </cell>
          <cell r="F2593">
            <v>0</v>
          </cell>
          <cell r="G2593">
            <v>0</v>
          </cell>
          <cell r="H2593">
            <v>0</v>
          </cell>
          <cell r="I2593">
            <v>0</v>
          </cell>
          <cell r="J2593" t="str">
            <v>PT BCA No Rek. 730-088-8806</v>
          </cell>
          <cell r="K2593">
            <v>0</v>
          </cell>
          <cell r="L2593">
            <v>0</v>
          </cell>
          <cell r="M2593">
            <v>0</v>
          </cell>
        </row>
        <row r="2594">
          <cell r="A2594" t="str">
            <v>00</v>
          </cell>
          <cell r="B2594" t="str">
            <v>0</v>
          </cell>
          <cell r="C2594" t="str">
            <v>0</v>
          </cell>
          <cell r="D2594" t="str">
            <v>1</v>
          </cell>
          <cell r="F2594">
            <v>0</v>
          </cell>
          <cell r="G2594">
            <v>0</v>
          </cell>
          <cell r="H2594">
            <v>0</v>
          </cell>
          <cell r="I2594">
            <v>0</v>
          </cell>
          <cell r="J2594" t="str">
            <v>PT BCA No Rek. 730-088-8806</v>
          </cell>
          <cell r="K2594">
            <v>0</v>
          </cell>
          <cell r="L2594">
            <v>0</v>
          </cell>
          <cell r="M2594">
            <v>0</v>
          </cell>
        </row>
        <row r="2595">
          <cell r="A2595" t="str">
            <v>00</v>
          </cell>
          <cell r="B2595" t="str">
            <v>0</v>
          </cell>
          <cell r="C2595" t="str">
            <v>0</v>
          </cell>
          <cell r="D2595" t="str">
            <v>1</v>
          </cell>
          <cell r="F2595">
            <v>0</v>
          </cell>
          <cell r="G2595">
            <v>0</v>
          </cell>
          <cell r="H2595">
            <v>0</v>
          </cell>
          <cell r="I2595">
            <v>0</v>
          </cell>
          <cell r="J2595" t="str">
            <v>PT BCA No Rek. 730-088-8806</v>
          </cell>
          <cell r="K2595">
            <v>0</v>
          </cell>
          <cell r="L2595">
            <v>0</v>
          </cell>
          <cell r="M2595">
            <v>0</v>
          </cell>
        </row>
        <row r="2596">
          <cell r="A2596" t="str">
            <v>00</v>
          </cell>
          <cell r="B2596" t="str">
            <v>0</v>
          </cell>
          <cell r="C2596" t="str">
            <v>0</v>
          </cell>
          <cell r="D2596" t="str">
            <v>1</v>
          </cell>
          <cell r="F2596">
            <v>0</v>
          </cell>
          <cell r="G2596">
            <v>0</v>
          </cell>
          <cell r="H2596">
            <v>0</v>
          </cell>
          <cell r="I2596">
            <v>0</v>
          </cell>
          <cell r="J2596" t="str">
            <v>PT BCA No Rek. 730-088-8806</v>
          </cell>
          <cell r="K2596">
            <v>0</v>
          </cell>
          <cell r="L2596">
            <v>0</v>
          </cell>
          <cell r="M2596">
            <v>0</v>
          </cell>
        </row>
        <row r="2597">
          <cell r="A2597" t="str">
            <v>00</v>
          </cell>
          <cell r="B2597" t="str">
            <v>0</v>
          </cell>
          <cell r="C2597" t="str">
            <v>0</v>
          </cell>
          <cell r="D2597" t="str">
            <v>1</v>
          </cell>
          <cell r="F2597">
            <v>0</v>
          </cell>
          <cell r="G2597">
            <v>0</v>
          </cell>
          <cell r="H2597">
            <v>0</v>
          </cell>
          <cell r="I2597">
            <v>0</v>
          </cell>
          <cell r="J2597" t="str">
            <v>PT BCA No Rek. 730-088-8806</v>
          </cell>
          <cell r="K2597">
            <v>0</v>
          </cell>
          <cell r="L2597">
            <v>0</v>
          </cell>
          <cell r="M2597">
            <v>0</v>
          </cell>
        </row>
        <row r="2598">
          <cell r="A2598" t="str">
            <v>00</v>
          </cell>
          <cell r="B2598" t="str">
            <v>0</v>
          </cell>
          <cell r="C2598" t="str">
            <v>0</v>
          </cell>
          <cell r="D2598" t="str">
            <v>1</v>
          </cell>
          <cell r="F2598">
            <v>0</v>
          </cell>
          <cell r="G2598">
            <v>0</v>
          </cell>
          <cell r="H2598">
            <v>0</v>
          </cell>
          <cell r="I2598">
            <v>0</v>
          </cell>
          <cell r="J2598" t="str">
            <v>PT BCA No Rek. 730-088-8806</v>
          </cell>
          <cell r="K2598">
            <v>0</v>
          </cell>
          <cell r="L2598">
            <v>0</v>
          </cell>
          <cell r="M2598">
            <v>0</v>
          </cell>
        </row>
        <row r="2599">
          <cell r="A2599" t="str">
            <v>00</v>
          </cell>
          <cell r="B2599" t="str">
            <v>0</v>
          </cell>
          <cell r="C2599" t="str">
            <v>0</v>
          </cell>
          <cell r="D2599" t="str">
            <v>1</v>
          </cell>
          <cell r="F2599">
            <v>0</v>
          </cell>
          <cell r="G2599">
            <v>0</v>
          </cell>
          <cell r="H2599">
            <v>0</v>
          </cell>
          <cell r="I2599">
            <v>0</v>
          </cell>
          <cell r="J2599" t="str">
            <v>PT BCA No Rek. 730-088-8806</v>
          </cell>
          <cell r="K2599">
            <v>0</v>
          </cell>
          <cell r="L2599">
            <v>0</v>
          </cell>
          <cell r="M2599">
            <v>0</v>
          </cell>
        </row>
        <row r="2600">
          <cell r="A2600" t="str">
            <v>00</v>
          </cell>
          <cell r="B2600" t="str">
            <v>0</v>
          </cell>
          <cell r="C2600" t="str">
            <v>0</v>
          </cell>
          <cell r="D2600" t="str">
            <v>1</v>
          </cell>
          <cell r="F2600">
            <v>0</v>
          </cell>
          <cell r="G2600">
            <v>0</v>
          </cell>
          <cell r="H2600">
            <v>0</v>
          </cell>
          <cell r="I2600">
            <v>0</v>
          </cell>
          <cell r="J2600" t="str">
            <v>PT BCA No Rek. 730-088-8806</v>
          </cell>
          <cell r="K2600">
            <v>0</v>
          </cell>
          <cell r="L2600">
            <v>0</v>
          </cell>
          <cell r="M2600">
            <v>0</v>
          </cell>
        </row>
        <row r="2601">
          <cell r="A2601" t="str">
            <v>00</v>
          </cell>
          <cell r="B2601" t="str">
            <v>0</v>
          </cell>
          <cell r="C2601" t="str">
            <v>0</v>
          </cell>
          <cell r="D2601" t="str">
            <v>1</v>
          </cell>
          <cell r="F2601">
            <v>0</v>
          </cell>
          <cell r="G2601">
            <v>0</v>
          </cell>
          <cell r="H2601">
            <v>0</v>
          </cell>
          <cell r="I2601">
            <v>0</v>
          </cell>
          <cell r="J2601" t="str">
            <v>PT BCA No Rek. 730-088-8806</v>
          </cell>
          <cell r="K2601">
            <v>0</v>
          </cell>
          <cell r="L2601">
            <v>0</v>
          </cell>
          <cell r="M2601">
            <v>0</v>
          </cell>
        </row>
        <row r="2602">
          <cell r="A2602" t="str">
            <v>00</v>
          </cell>
          <cell r="B2602" t="str">
            <v>0</v>
          </cell>
          <cell r="C2602" t="str">
            <v>0</v>
          </cell>
          <cell r="D2602" t="str">
            <v>1</v>
          </cell>
          <cell r="F2602">
            <v>0</v>
          </cell>
          <cell r="G2602">
            <v>0</v>
          </cell>
          <cell r="H2602">
            <v>0</v>
          </cell>
          <cell r="I2602">
            <v>0</v>
          </cell>
          <cell r="J2602" t="str">
            <v>PT BCA No Rek. 730-088-8806</v>
          </cell>
          <cell r="K2602">
            <v>0</v>
          </cell>
          <cell r="L2602">
            <v>0</v>
          </cell>
          <cell r="M2602">
            <v>0</v>
          </cell>
        </row>
        <row r="2603">
          <cell r="A2603" t="str">
            <v>00</v>
          </cell>
          <cell r="B2603" t="str">
            <v>0</v>
          </cell>
          <cell r="C2603" t="str">
            <v>0</v>
          </cell>
          <cell r="D2603" t="str">
            <v>1</v>
          </cell>
          <cell r="F2603">
            <v>0</v>
          </cell>
          <cell r="G2603">
            <v>0</v>
          </cell>
          <cell r="H2603">
            <v>0</v>
          </cell>
          <cell r="I2603">
            <v>0</v>
          </cell>
          <cell r="J2603" t="str">
            <v>PT BCA No Rek. 730-088-8806</v>
          </cell>
          <cell r="K2603">
            <v>0</v>
          </cell>
          <cell r="L2603">
            <v>0</v>
          </cell>
          <cell r="M2603">
            <v>0</v>
          </cell>
        </row>
        <row r="2604">
          <cell r="A2604" t="str">
            <v>00</v>
          </cell>
          <cell r="B2604" t="str">
            <v>0</v>
          </cell>
          <cell r="C2604" t="str">
            <v>0</v>
          </cell>
          <cell r="D2604" t="str">
            <v>1</v>
          </cell>
          <cell r="F2604">
            <v>0</v>
          </cell>
          <cell r="G2604">
            <v>0</v>
          </cell>
          <cell r="H2604">
            <v>0</v>
          </cell>
          <cell r="I2604">
            <v>0</v>
          </cell>
          <cell r="J2604" t="str">
            <v>PT BCA No Rek. 730-088-8806</v>
          </cell>
          <cell r="K2604">
            <v>0</v>
          </cell>
          <cell r="L2604">
            <v>0</v>
          </cell>
          <cell r="M2604">
            <v>0</v>
          </cell>
        </row>
        <row r="2605">
          <cell r="A2605" t="str">
            <v>00</v>
          </cell>
          <cell r="B2605" t="str">
            <v>0</v>
          </cell>
          <cell r="C2605" t="str">
            <v>0</v>
          </cell>
          <cell r="D2605" t="str">
            <v>1</v>
          </cell>
          <cell r="F2605">
            <v>0</v>
          </cell>
          <cell r="G2605">
            <v>0</v>
          </cell>
          <cell r="H2605">
            <v>0</v>
          </cell>
          <cell r="I2605">
            <v>0</v>
          </cell>
          <cell r="J2605" t="str">
            <v>PT BCA No Rek. 730-088-8806</v>
          </cell>
          <cell r="K2605">
            <v>0</v>
          </cell>
          <cell r="L2605">
            <v>0</v>
          </cell>
          <cell r="M2605">
            <v>0</v>
          </cell>
        </row>
        <row r="2606">
          <cell r="A2606" t="str">
            <v>00</v>
          </cell>
          <cell r="B2606" t="str">
            <v>0</v>
          </cell>
          <cell r="C2606" t="str">
            <v>0</v>
          </cell>
          <cell r="D2606" t="str">
            <v>1</v>
          </cell>
          <cell r="F2606">
            <v>0</v>
          </cell>
          <cell r="G2606">
            <v>0</v>
          </cell>
          <cell r="H2606">
            <v>0</v>
          </cell>
          <cell r="I2606">
            <v>0</v>
          </cell>
          <cell r="J2606" t="str">
            <v>PT BCA No Rek. 730-088-8806</v>
          </cell>
          <cell r="K2606">
            <v>0</v>
          </cell>
          <cell r="L2606">
            <v>0</v>
          </cell>
          <cell r="M2606">
            <v>0</v>
          </cell>
        </row>
        <row r="2607">
          <cell r="A2607" t="str">
            <v>00</v>
          </cell>
          <cell r="B2607" t="str">
            <v>0</v>
          </cell>
          <cell r="C2607" t="str">
            <v>0</v>
          </cell>
          <cell r="D2607" t="str">
            <v>1</v>
          </cell>
          <cell r="F2607">
            <v>0</v>
          </cell>
          <cell r="G2607">
            <v>0</v>
          </cell>
          <cell r="H2607">
            <v>0</v>
          </cell>
          <cell r="I2607">
            <v>0</v>
          </cell>
          <cell r="J2607" t="str">
            <v>PT BCA No Rek. 730-088-8806</v>
          </cell>
          <cell r="K2607">
            <v>0</v>
          </cell>
          <cell r="L2607">
            <v>0</v>
          </cell>
          <cell r="M2607">
            <v>0</v>
          </cell>
        </row>
        <row r="2608">
          <cell r="A2608" t="str">
            <v>00</v>
          </cell>
          <cell r="B2608" t="str">
            <v>0</v>
          </cell>
          <cell r="C2608" t="str">
            <v>0</v>
          </cell>
          <cell r="D2608" t="str">
            <v>1</v>
          </cell>
          <cell r="F2608">
            <v>0</v>
          </cell>
          <cell r="G2608">
            <v>0</v>
          </cell>
          <cell r="H2608">
            <v>0</v>
          </cell>
          <cell r="I2608">
            <v>0</v>
          </cell>
          <cell r="J2608" t="str">
            <v>PT BCA No Rek. 730-088-8806</v>
          </cell>
          <cell r="K2608">
            <v>0</v>
          </cell>
          <cell r="L2608">
            <v>0</v>
          </cell>
          <cell r="M2608">
            <v>0</v>
          </cell>
        </row>
        <row r="2609">
          <cell r="A2609" t="str">
            <v>00</v>
          </cell>
          <cell r="B2609" t="str">
            <v>0</v>
          </cell>
          <cell r="C2609" t="str">
            <v>0</v>
          </cell>
          <cell r="D2609" t="str">
            <v>1</v>
          </cell>
          <cell r="F2609">
            <v>0</v>
          </cell>
          <cell r="G2609">
            <v>0</v>
          </cell>
          <cell r="H2609">
            <v>0</v>
          </cell>
          <cell r="I2609">
            <v>0</v>
          </cell>
          <cell r="J2609" t="str">
            <v>PT BCA No Rek. 730-088-8806</v>
          </cell>
          <cell r="K2609">
            <v>0</v>
          </cell>
          <cell r="L2609">
            <v>0</v>
          </cell>
          <cell r="M2609">
            <v>0</v>
          </cell>
        </row>
        <row r="2610">
          <cell r="A2610" t="str">
            <v>00</v>
          </cell>
          <cell r="B2610" t="str">
            <v>0</v>
          </cell>
          <cell r="C2610" t="str">
            <v>0</v>
          </cell>
          <cell r="D2610" t="str">
            <v>1</v>
          </cell>
          <cell r="F2610">
            <v>0</v>
          </cell>
          <cell r="G2610">
            <v>0</v>
          </cell>
          <cell r="H2610">
            <v>0</v>
          </cell>
          <cell r="I2610">
            <v>0</v>
          </cell>
          <cell r="J2610" t="str">
            <v>PT BCA No Rek. 730-088-8806</v>
          </cell>
          <cell r="K2610">
            <v>0</v>
          </cell>
          <cell r="L2610">
            <v>0</v>
          </cell>
          <cell r="M2610">
            <v>0</v>
          </cell>
        </row>
        <row r="2611">
          <cell r="A2611" t="str">
            <v>00</v>
          </cell>
          <cell r="B2611" t="str">
            <v>0</v>
          </cell>
          <cell r="C2611" t="str">
            <v>0</v>
          </cell>
          <cell r="D2611" t="str">
            <v>1</v>
          </cell>
          <cell r="F2611">
            <v>0</v>
          </cell>
          <cell r="G2611">
            <v>0</v>
          </cell>
          <cell r="H2611">
            <v>0</v>
          </cell>
          <cell r="I2611">
            <v>0</v>
          </cell>
          <cell r="J2611" t="str">
            <v>PT BCA No Rek. 730-088-8806</v>
          </cell>
          <cell r="K2611">
            <v>0</v>
          </cell>
          <cell r="L2611">
            <v>0</v>
          </cell>
          <cell r="M2611">
            <v>0</v>
          </cell>
        </row>
        <row r="2612">
          <cell r="A2612" t="str">
            <v>00</v>
          </cell>
          <cell r="B2612" t="str">
            <v>0</v>
          </cell>
          <cell r="C2612" t="str">
            <v>0</v>
          </cell>
          <cell r="D2612" t="str">
            <v>1</v>
          </cell>
          <cell r="F2612">
            <v>0</v>
          </cell>
          <cell r="G2612">
            <v>0</v>
          </cell>
          <cell r="H2612">
            <v>0</v>
          </cell>
          <cell r="I2612">
            <v>0</v>
          </cell>
          <cell r="J2612" t="str">
            <v>PT BCA No Rek. 730-088-8806</v>
          </cell>
          <cell r="K2612">
            <v>0</v>
          </cell>
          <cell r="L2612">
            <v>0</v>
          </cell>
          <cell r="M2612">
            <v>0</v>
          </cell>
        </row>
        <row r="2613">
          <cell r="A2613" t="str">
            <v>00</v>
          </cell>
          <cell r="B2613" t="str">
            <v>0</v>
          </cell>
          <cell r="C2613" t="str">
            <v>0</v>
          </cell>
          <cell r="D2613" t="str">
            <v>1</v>
          </cell>
          <cell r="F2613">
            <v>0</v>
          </cell>
          <cell r="G2613">
            <v>0</v>
          </cell>
          <cell r="H2613">
            <v>0</v>
          </cell>
          <cell r="I2613">
            <v>0</v>
          </cell>
          <cell r="J2613" t="str">
            <v>PT BCA No Rek. 730-088-8806</v>
          </cell>
          <cell r="K2613">
            <v>0</v>
          </cell>
          <cell r="L2613">
            <v>0</v>
          </cell>
          <cell r="M2613">
            <v>0</v>
          </cell>
        </row>
        <row r="2614">
          <cell r="A2614" t="str">
            <v>00</v>
          </cell>
          <cell r="B2614" t="str">
            <v>0</v>
          </cell>
          <cell r="C2614" t="str">
            <v>0</v>
          </cell>
          <cell r="D2614" t="str">
            <v>1</v>
          </cell>
          <cell r="F2614">
            <v>0</v>
          </cell>
          <cell r="G2614">
            <v>0</v>
          </cell>
          <cell r="H2614">
            <v>0</v>
          </cell>
          <cell r="I2614">
            <v>0</v>
          </cell>
          <cell r="J2614" t="str">
            <v>PT BCA No Rek. 730-088-8806</v>
          </cell>
          <cell r="K2614">
            <v>0</v>
          </cell>
          <cell r="L2614">
            <v>0</v>
          </cell>
          <cell r="M2614">
            <v>0</v>
          </cell>
        </row>
        <row r="2615">
          <cell r="A2615" t="str">
            <v>00</v>
          </cell>
          <cell r="B2615" t="str">
            <v>0</v>
          </cell>
          <cell r="C2615" t="str">
            <v>0</v>
          </cell>
          <cell r="D2615" t="str">
            <v>1</v>
          </cell>
          <cell r="F2615">
            <v>0</v>
          </cell>
          <cell r="G2615">
            <v>0</v>
          </cell>
          <cell r="H2615">
            <v>0</v>
          </cell>
          <cell r="I2615">
            <v>0</v>
          </cell>
          <cell r="J2615" t="str">
            <v>PT BCA No Rek. 730-088-8806</v>
          </cell>
          <cell r="K2615">
            <v>0</v>
          </cell>
          <cell r="L2615">
            <v>0</v>
          </cell>
          <cell r="M2615">
            <v>0</v>
          </cell>
        </row>
        <row r="2616">
          <cell r="A2616" t="str">
            <v>00</v>
          </cell>
          <cell r="B2616" t="str">
            <v>0</v>
          </cell>
          <cell r="C2616" t="str">
            <v>0</v>
          </cell>
          <cell r="D2616" t="str">
            <v>1</v>
          </cell>
          <cell r="F2616">
            <v>0</v>
          </cell>
          <cell r="G2616">
            <v>0</v>
          </cell>
          <cell r="H2616">
            <v>0</v>
          </cell>
          <cell r="I2616">
            <v>0</v>
          </cell>
          <cell r="J2616" t="str">
            <v>PT BCA No Rek. 730-088-8806</v>
          </cell>
          <cell r="K2616">
            <v>0</v>
          </cell>
          <cell r="L2616">
            <v>0</v>
          </cell>
          <cell r="M2616">
            <v>0</v>
          </cell>
        </row>
        <row r="2617">
          <cell r="A2617" t="str">
            <v>00</v>
          </cell>
          <cell r="B2617" t="str">
            <v>0</v>
          </cell>
          <cell r="C2617" t="str">
            <v>0</v>
          </cell>
          <cell r="D2617" t="str">
            <v>1</v>
          </cell>
          <cell r="F2617">
            <v>0</v>
          </cell>
          <cell r="G2617">
            <v>0</v>
          </cell>
          <cell r="H2617">
            <v>0</v>
          </cell>
          <cell r="I2617">
            <v>0</v>
          </cell>
          <cell r="J2617" t="str">
            <v>PT BCA No Rek. 730-088-8806</v>
          </cell>
          <cell r="K2617">
            <v>0</v>
          </cell>
          <cell r="L2617">
            <v>0</v>
          </cell>
          <cell r="M2617">
            <v>0</v>
          </cell>
        </row>
        <row r="2618">
          <cell r="A2618" t="str">
            <v>00</v>
          </cell>
          <cell r="B2618" t="str">
            <v>0</v>
          </cell>
          <cell r="C2618" t="str">
            <v>0</v>
          </cell>
          <cell r="D2618" t="str">
            <v>1</v>
          </cell>
          <cell r="F2618">
            <v>0</v>
          </cell>
          <cell r="G2618">
            <v>0</v>
          </cell>
          <cell r="H2618">
            <v>0</v>
          </cell>
          <cell r="I2618">
            <v>0</v>
          </cell>
          <cell r="J2618" t="str">
            <v>PT BCA No Rek. 730-088-8806</v>
          </cell>
          <cell r="K2618">
            <v>0</v>
          </cell>
          <cell r="L2618">
            <v>0</v>
          </cell>
          <cell r="M2618">
            <v>0</v>
          </cell>
        </row>
        <row r="2619">
          <cell r="A2619" t="str">
            <v>00</v>
          </cell>
          <cell r="B2619" t="str">
            <v>0</v>
          </cell>
          <cell r="C2619" t="str">
            <v>0</v>
          </cell>
          <cell r="D2619" t="str">
            <v>1</v>
          </cell>
          <cell r="F2619">
            <v>0</v>
          </cell>
          <cell r="G2619">
            <v>0</v>
          </cell>
          <cell r="H2619">
            <v>0</v>
          </cell>
          <cell r="I2619">
            <v>0</v>
          </cell>
          <cell r="J2619" t="str">
            <v>PT BCA No Rek. 730-088-8806</v>
          </cell>
          <cell r="K2619">
            <v>0</v>
          </cell>
          <cell r="L2619">
            <v>0</v>
          </cell>
          <cell r="M2619">
            <v>0</v>
          </cell>
        </row>
        <row r="2620">
          <cell r="A2620" t="str">
            <v>00</v>
          </cell>
          <cell r="B2620" t="str">
            <v>0</v>
          </cell>
          <cell r="C2620" t="str">
            <v>0</v>
          </cell>
          <cell r="D2620" t="str">
            <v>1</v>
          </cell>
          <cell r="F2620">
            <v>0</v>
          </cell>
          <cell r="G2620">
            <v>0</v>
          </cell>
          <cell r="H2620">
            <v>0</v>
          </cell>
          <cell r="I2620">
            <v>0</v>
          </cell>
          <cell r="J2620" t="str">
            <v>PT BCA No Rek. 730-088-8806</v>
          </cell>
          <cell r="K2620">
            <v>0</v>
          </cell>
          <cell r="L2620">
            <v>0</v>
          </cell>
          <cell r="M2620">
            <v>0</v>
          </cell>
        </row>
        <row r="2621">
          <cell r="A2621" t="str">
            <v>00</v>
          </cell>
          <cell r="B2621" t="str">
            <v>0</v>
          </cell>
          <cell r="C2621" t="str">
            <v>0</v>
          </cell>
          <cell r="D2621" t="str">
            <v>1</v>
          </cell>
          <cell r="F2621">
            <v>0</v>
          </cell>
          <cell r="G2621">
            <v>0</v>
          </cell>
          <cell r="H2621">
            <v>0</v>
          </cell>
          <cell r="I2621">
            <v>0</v>
          </cell>
          <cell r="J2621" t="str">
            <v>PT BCA No Rek. 730-088-8806</v>
          </cell>
          <cell r="K2621">
            <v>0</v>
          </cell>
          <cell r="L2621">
            <v>0</v>
          </cell>
          <cell r="M2621">
            <v>0</v>
          </cell>
        </row>
        <row r="2622">
          <cell r="A2622" t="str">
            <v>00</v>
          </cell>
          <cell r="B2622" t="str">
            <v>0</v>
          </cell>
          <cell r="C2622" t="str">
            <v>0</v>
          </cell>
          <cell r="D2622" t="str">
            <v>1</v>
          </cell>
          <cell r="F2622">
            <v>0</v>
          </cell>
          <cell r="G2622">
            <v>0</v>
          </cell>
          <cell r="H2622">
            <v>0</v>
          </cell>
          <cell r="I2622">
            <v>0</v>
          </cell>
          <cell r="J2622" t="str">
            <v>PT BCA No Rek. 730-088-8806</v>
          </cell>
          <cell r="K2622">
            <v>0</v>
          </cell>
          <cell r="L2622">
            <v>0</v>
          </cell>
          <cell r="M2622">
            <v>0</v>
          </cell>
        </row>
        <row r="2623">
          <cell r="A2623" t="str">
            <v>00</v>
          </cell>
          <cell r="B2623" t="str">
            <v>0</v>
          </cell>
          <cell r="C2623" t="str">
            <v>0</v>
          </cell>
          <cell r="D2623" t="str">
            <v>1</v>
          </cell>
          <cell r="F2623">
            <v>0</v>
          </cell>
          <cell r="G2623">
            <v>0</v>
          </cell>
          <cell r="H2623">
            <v>0</v>
          </cell>
          <cell r="I2623">
            <v>0</v>
          </cell>
          <cell r="J2623" t="str">
            <v>PT BCA No Rek. 730-088-8806</v>
          </cell>
          <cell r="K2623">
            <v>0</v>
          </cell>
          <cell r="L2623">
            <v>0</v>
          </cell>
          <cell r="M2623">
            <v>0</v>
          </cell>
        </row>
        <row r="2624">
          <cell r="A2624" t="str">
            <v>00</v>
          </cell>
          <cell r="B2624" t="str">
            <v>0</v>
          </cell>
          <cell r="C2624" t="str">
            <v>0</v>
          </cell>
          <cell r="D2624" t="str">
            <v>1</v>
          </cell>
          <cell r="F2624">
            <v>0</v>
          </cell>
          <cell r="G2624">
            <v>0</v>
          </cell>
          <cell r="H2624">
            <v>0</v>
          </cell>
          <cell r="I2624">
            <v>0</v>
          </cell>
          <cell r="J2624" t="str">
            <v>PT BCA No Rek. 730-088-8806</v>
          </cell>
          <cell r="K2624">
            <v>0</v>
          </cell>
          <cell r="L2624">
            <v>0</v>
          </cell>
          <cell r="M2624">
            <v>0</v>
          </cell>
        </row>
        <row r="2625">
          <cell r="A2625" t="str">
            <v>00</v>
          </cell>
          <cell r="B2625" t="str">
            <v>0</v>
          </cell>
          <cell r="C2625" t="str">
            <v>0</v>
          </cell>
          <cell r="D2625" t="str">
            <v>1</v>
          </cell>
          <cell r="F2625">
            <v>0</v>
          </cell>
          <cell r="G2625">
            <v>0</v>
          </cell>
          <cell r="H2625">
            <v>0</v>
          </cell>
          <cell r="I2625">
            <v>0</v>
          </cell>
          <cell r="J2625" t="str">
            <v>PT BCA No Rek. 730-088-8806</v>
          </cell>
          <cell r="K2625">
            <v>0</v>
          </cell>
          <cell r="L2625">
            <v>0</v>
          </cell>
          <cell r="M2625">
            <v>0</v>
          </cell>
        </row>
        <row r="2626">
          <cell r="A2626" t="str">
            <v>00</v>
          </cell>
          <cell r="B2626" t="str">
            <v>0</v>
          </cell>
          <cell r="C2626" t="str">
            <v>0</v>
          </cell>
          <cell r="D2626" t="str">
            <v>1</v>
          </cell>
          <cell r="F2626">
            <v>0</v>
          </cell>
          <cell r="G2626">
            <v>0</v>
          </cell>
          <cell r="H2626">
            <v>0</v>
          </cell>
          <cell r="I2626">
            <v>0</v>
          </cell>
          <cell r="J2626" t="str">
            <v>PT BCA No Rek. 730-088-8806</v>
          </cell>
          <cell r="K2626">
            <v>0</v>
          </cell>
          <cell r="L2626">
            <v>0</v>
          </cell>
          <cell r="M2626">
            <v>0</v>
          </cell>
        </row>
        <row r="2627">
          <cell r="A2627" t="str">
            <v>00</v>
          </cell>
          <cell r="B2627" t="str">
            <v>0</v>
          </cell>
          <cell r="C2627" t="str">
            <v>0</v>
          </cell>
          <cell r="D2627" t="str">
            <v>1</v>
          </cell>
          <cell r="F2627">
            <v>0</v>
          </cell>
          <cell r="G2627">
            <v>0</v>
          </cell>
          <cell r="H2627">
            <v>0</v>
          </cell>
          <cell r="I2627">
            <v>0</v>
          </cell>
          <cell r="J2627" t="str">
            <v>-</v>
          </cell>
          <cell r="K2627">
            <v>0</v>
          </cell>
          <cell r="L2627">
            <v>0</v>
          </cell>
          <cell r="M2627">
            <v>0</v>
          </cell>
        </row>
        <row r="2628">
          <cell r="A2628" t="str">
            <v>00</v>
          </cell>
          <cell r="B2628" t="str">
            <v>0</v>
          </cell>
          <cell r="C2628" t="str">
            <v>0</v>
          </cell>
          <cell r="D2628" t="str">
            <v>1</v>
          </cell>
          <cell r="F2628">
            <v>0</v>
          </cell>
          <cell r="G2628">
            <v>0</v>
          </cell>
          <cell r="H2628">
            <v>0</v>
          </cell>
          <cell r="I2628">
            <v>0</v>
          </cell>
          <cell r="J2628" t="str">
            <v>-</v>
          </cell>
          <cell r="K2628">
            <v>0</v>
          </cell>
          <cell r="L2628">
            <v>0</v>
          </cell>
          <cell r="M2628">
            <v>0</v>
          </cell>
        </row>
        <row r="2629">
          <cell r="A2629" t="str">
            <v>00</v>
          </cell>
          <cell r="B2629" t="str">
            <v>0</v>
          </cell>
          <cell r="C2629" t="str">
            <v>0</v>
          </cell>
          <cell r="D2629" t="str">
            <v>1</v>
          </cell>
          <cell r="F2629">
            <v>0</v>
          </cell>
          <cell r="G2629">
            <v>0</v>
          </cell>
          <cell r="H2629">
            <v>0</v>
          </cell>
          <cell r="I2629">
            <v>0</v>
          </cell>
          <cell r="J2629" t="str">
            <v>-</v>
          </cell>
          <cell r="K2629">
            <v>0</v>
          </cell>
          <cell r="L2629">
            <v>0</v>
          </cell>
          <cell r="M2629">
            <v>0</v>
          </cell>
        </row>
        <row r="2630">
          <cell r="A2630" t="str">
            <v>00</v>
          </cell>
          <cell r="B2630" t="str">
            <v>0</v>
          </cell>
          <cell r="C2630" t="str">
            <v>0</v>
          </cell>
          <cell r="D2630" t="str">
            <v>1</v>
          </cell>
          <cell r="F2630">
            <v>0</v>
          </cell>
          <cell r="G2630">
            <v>0</v>
          </cell>
          <cell r="H2630">
            <v>0</v>
          </cell>
          <cell r="I2630">
            <v>0</v>
          </cell>
          <cell r="J2630" t="str">
            <v>-</v>
          </cell>
          <cell r="K2630">
            <v>0</v>
          </cell>
          <cell r="L2630">
            <v>0</v>
          </cell>
          <cell r="M2630">
            <v>0</v>
          </cell>
        </row>
        <row r="2631">
          <cell r="A2631" t="str">
            <v>00</v>
          </cell>
          <cell r="B2631" t="str">
            <v>0</v>
          </cell>
          <cell r="C2631" t="str">
            <v>0</v>
          </cell>
          <cell r="D2631" t="str">
            <v>1</v>
          </cell>
          <cell r="F2631">
            <v>0</v>
          </cell>
          <cell r="G2631">
            <v>0</v>
          </cell>
          <cell r="H2631">
            <v>0</v>
          </cell>
          <cell r="I2631">
            <v>0</v>
          </cell>
          <cell r="J2631" t="str">
            <v>-</v>
          </cell>
          <cell r="K2631">
            <v>0</v>
          </cell>
          <cell r="L2631">
            <v>0</v>
          </cell>
          <cell r="M2631">
            <v>0</v>
          </cell>
        </row>
        <row r="2632">
          <cell r="A2632" t="str">
            <v>00</v>
          </cell>
          <cell r="B2632" t="str">
            <v>0</v>
          </cell>
          <cell r="C2632" t="str">
            <v>0</v>
          </cell>
          <cell r="D2632" t="str">
            <v>1</v>
          </cell>
          <cell r="F2632">
            <v>0</v>
          </cell>
          <cell r="G2632">
            <v>0</v>
          </cell>
          <cell r="H2632">
            <v>0</v>
          </cell>
          <cell r="I2632">
            <v>0</v>
          </cell>
          <cell r="J2632" t="str">
            <v>-</v>
          </cell>
          <cell r="K2632">
            <v>0</v>
          </cell>
          <cell r="L2632">
            <v>0</v>
          </cell>
          <cell r="M2632">
            <v>0</v>
          </cell>
        </row>
        <row r="2633">
          <cell r="A2633" t="str">
            <v>00</v>
          </cell>
          <cell r="B2633" t="str">
            <v>0</v>
          </cell>
          <cell r="C2633" t="str">
            <v>0</v>
          </cell>
          <cell r="D2633" t="str">
            <v>1</v>
          </cell>
          <cell r="F2633">
            <v>0</v>
          </cell>
          <cell r="G2633">
            <v>0</v>
          </cell>
          <cell r="H2633">
            <v>0</v>
          </cell>
          <cell r="I2633">
            <v>0</v>
          </cell>
          <cell r="J2633" t="str">
            <v>-</v>
          </cell>
          <cell r="K2633">
            <v>0</v>
          </cell>
          <cell r="L2633">
            <v>0</v>
          </cell>
          <cell r="M2633">
            <v>0</v>
          </cell>
        </row>
        <row r="2634">
          <cell r="A2634" t="str">
            <v>00</v>
          </cell>
          <cell r="B2634" t="str">
            <v>0</v>
          </cell>
          <cell r="C2634" t="str">
            <v>0</v>
          </cell>
          <cell r="D2634" t="str">
            <v>1</v>
          </cell>
          <cell r="F2634">
            <v>0</v>
          </cell>
          <cell r="G2634">
            <v>0</v>
          </cell>
          <cell r="H2634">
            <v>0</v>
          </cell>
          <cell r="I2634">
            <v>0</v>
          </cell>
          <cell r="J2634" t="str">
            <v>-</v>
          </cell>
          <cell r="K2634">
            <v>0</v>
          </cell>
          <cell r="L2634">
            <v>0</v>
          </cell>
          <cell r="M2634">
            <v>0</v>
          </cell>
        </row>
        <row r="2635">
          <cell r="A2635" t="str">
            <v>00</v>
          </cell>
          <cell r="B2635" t="str">
            <v>0</v>
          </cell>
          <cell r="C2635" t="str">
            <v>0</v>
          </cell>
          <cell r="D2635" t="str">
            <v>1</v>
          </cell>
          <cell r="F2635">
            <v>0</v>
          </cell>
          <cell r="G2635">
            <v>0</v>
          </cell>
          <cell r="H2635">
            <v>0</v>
          </cell>
          <cell r="I2635">
            <v>0</v>
          </cell>
          <cell r="J2635" t="str">
            <v>-</v>
          </cell>
          <cell r="K2635">
            <v>0</v>
          </cell>
          <cell r="L2635">
            <v>0</v>
          </cell>
          <cell r="M2635">
            <v>0</v>
          </cell>
        </row>
        <row r="2636">
          <cell r="A2636" t="str">
            <v>00</v>
          </cell>
          <cell r="B2636" t="str">
            <v>0</v>
          </cell>
          <cell r="C2636" t="str">
            <v>0</v>
          </cell>
          <cell r="D2636" t="str">
            <v>1</v>
          </cell>
          <cell r="F2636">
            <v>0</v>
          </cell>
          <cell r="G2636">
            <v>0</v>
          </cell>
          <cell r="H2636">
            <v>0</v>
          </cell>
          <cell r="I2636">
            <v>0</v>
          </cell>
          <cell r="J2636" t="str">
            <v>-</v>
          </cell>
          <cell r="K2636">
            <v>0</v>
          </cell>
          <cell r="L2636">
            <v>0</v>
          </cell>
          <cell r="M2636">
            <v>0</v>
          </cell>
        </row>
        <row r="2637">
          <cell r="A2637" t="str">
            <v>00</v>
          </cell>
          <cell r="B2637" t="str">
            <v>0</v>
          </cell>
          <cell r="C2637" t="str">
            <v>0</v>
          </cell>
          <cell r="D2637" t="str">
            <v>1</v>
          </cell>
          <cell r="F2637">
            <v>0</v>
          </cell>
          <cell r="G2637">
            <v>0</v>
          </cell>
          <cell r="H2637">
            <v>0</v>
          </cell>
          <cell r="I2637">
            <v>0</v>
          </cell>
          <cell r="J2637" t="str">
            <v>-</v>
          </cell>
          <cell r="K2637">
            <v>0</v>
          </cell>
          <cell r="L2637">
            <v>0</v>
          </cell>
          <cell r="M2637">
            <v>0</v>
          </cell>
        </row>
        <row r="2638">
          <cell r="A2638" t="str">
            <v>00</v>
          </cell>
          <cell r="B2638" t="str">
            <v>0</v>
          </cell>
          <cell r="C2638" t="str">
            <v>0</v>
          </cell>
          <cell r="D2638" t="str">
            <v>1</v>
          </cell>
          <cell r="F2638">
            <v>0</v>
          </cell>
          <cell r="G2638">
            <v>0</v>
          </cell>
          <cell r="H2638">
            <v>0</v>
          </cell>
          <cell r="I2638">
            <v>0</v>
          </cell>
          <cell r="J2638" t="str">
            <v>-</v>
          </cell>
          <cell r="K2638">
            <v>0</v>
          </cell>
          <cell r="L2638">
            <v>0</v>
          </cell>
          <cell r="M2638">
            <v>0</v>
          </cell>
        </row>
        <row r="2639">
          <cell r="A2639" t="str">
            <v>00</v>
          </cell>
          <cell r="B2639" t="str">
            <v>0</v>
          </cell>
          <cell r="C2639" t="str">
            <v>0</v>
          </cell>
          <cell r="D2639" t="str">
            <v>1</v>
          </cell>
          <cell r="F2639">
            <v>0</v>
          </cell>
          <cell r="G2639">
            <v>0</v>
          </cell>
          <cell r="H2639">
            <v>0</v>
          </cell>
          <cell r="I2639">
            <v>0</v>
          </cell>
          <cell r="J2639" t="str">
            <v>-</v>
          </cell>
          <cell r="K2639">
            <v>0</v>
          </cell>
          <cell r="L2639">
            <v>0</v>
          </cell>
          <cell r="M2639">
            <v>0</v>
          </cell>
        </row>
        <row r="2640">
          <cell r="A2640" t="str">
            <v>00</v>
          </cell>
          <cell r="B2640" t="str">
            <v>0</v>
          </cell>
          <cell r="C2640" t="str">
            <v>0</v>
          </cell>
          <cell r="D2640" t="str">
            <v>1</v>
          </cell>
          <cell r="F2640">
            <v>0</v>
          </cell>
          <cell r="G2640">
            <v>0</v>
          </cell>
          <cell r="H2640">
            <v>0</v>
          </cell>
          <cell r="I2640">
            <v>0</v>
          </cell>
          <cell r="J2640" t="str">
            <v>-</v>
          </cell>
          <cell r="K2640">
            <v>0</v>
          </cell>
          <cell r="L2640">
            <v>0</v>
          </cell>
          <cell r="M2640">
            <v>0</v>
          </cell>
        </row>
        <row r="2641">
          <cell r="A2641" t="str">
            <v>00</v>
          </cell>
          <cell r="B2641" t="str">
            <v>0</v>
          </cell>
          <cell r="C2641" t="str">
            <v>0</v>
          </cell>
          <cell r="D2641" t="str">
            <v>1</v>
          </cell>
          <cell r="F2641">
            <v>0</v>
          </cell>
          <cell r="G2641">
            <v>0</v>
          </cell>
          <cell r="H2641">
            <v>0</v>
          </cell>
          <cell r="I2641">
            <v>0</v>
          </cell>
          <cell r="J2641" t="str">
            <v>-</v>
          </cell>
          <cell r="K2641">
            <v>0</v>
          </cell>
          <cell r="L2641">
            <v>0</v>
          </cell>
          <cell r="M2641">
            <v>0</v>
          </cell>
        </row>
        <row r="2642">
          <cell r="A2642" t="str">
            <v>00</v>
          </cell>
          <cell r="B2642" t="str">
            <v>0</v>
          </cell>
          <cell r="C2642" t="str">
            <v>0</v>
          </cell>
          <cell r="D2642" t="str">
            <v>1</v>
          </cell>
          <cell r="F2642">
            <v>0</v>
          </cell>
          <cell r="G2642">
            <v>0</v>
          </cell>
          <cell r="H2642">
            <v>0</v>
          </cell>
          <cell r="I2642">
            <v>0</v>
          </cell>
          <cell r="J2642" t="str">
            <v>-</v>
          </cell>
          <cell r="K2642">
            <v>0</v>
          </cell>
          <cell r="L2642">
            <v>0</v>
          </cell>
          <cell r="M2642">
            <v>0</v>
          </cell>
        </row>
        <row r="2643">
          <cell r="A2643" t="str">
            <v>00</v>
          </cell>
          <cell r="B2643" t="str">
            <v>0</v>
          </cell>
          <cell r="C2643" t="str">
            <v>0</v>
          </cell>
          <cell r="D2643" t="str">
            <v>1</v>
          </cell>
          <cell r="F2643">
            <v>0</v>
          </cell>
          <cell r="G2643">
            <v>0</v>
          </cell>
          <cell r="H2643">
            <v>0</v>
          </cell>
          <cell r="I2643">
            <v>0</v>
          </cell>
          <cell r="J2643" t="str">
            <v>-</v>
          </cell>
          <cell r="K2643">
            <v>0</v>
          </cell>
          <cell r="L2643">
            <v>0</v>
          </cell>
          <cell r="M2643">
            <v>0</v>
          </cell>
        </row>
        <row r="2644">
          <cell r="A2644" t="str">
            <v>00</v>
          </cell>
          <cell r="B2644" t="str">
            <v>0</v>
          </cell>
          <cell r="C2644" t="str">
            <v>0</v>
          </cell>
          <cell r="D2644" t="str">
            <v>1</v>
          </cell>
          <cell r="F2644">
            <v>0</v>
          </cell>
          <cell r="G2644">
            <v>0</v>
          </cell>
          <cell r="H2644">
            <v>0</v>
          </cell>
          <cell r="I2644">
            <v>0</v>
          </cell>
          <cell r="J2644" t="str">
            <v>-</v>
          </cell>
          <cell r="K2644">
            <v>0</v>
          </cell>
          <cell r="L2644">
            <v>0</v>
          </cell>
          <cell r="M2644">
            <v>0</v>
          </cell>
        </row>
        <row r="2645">
          <cell r="A2645" t="str">
            <v>00</v>
          </cell>
          <cell r="B2645" t="str">
            <v>0</v>
          </cell>
          <cell r="C2645" t="str">
            <v>0</v>
          </cell>
          <cell r="D2645" t="str">
            <v>1</v>
          </cell>
          <cell r="F2645">
            <v>0</v>
          </cell>
          <cell r="G2645">
            <v>0</v>
          </cell>
          <cell r="H2645">
            <v>0</v>
          </cell>
          <cell r="I2645">
            <v>0</v>
          </cell>
          <cell r="J2645" t="str">
            <v>-</v>
          </cell>
          <cell r="K2645">
            <v>0</v>
          </cell>
          <cell r="L2645">
            <v>0</v>
          </cell>
          <cell r="M2645">
            <v>0</v>
          </cell>
        </row>
        <row r="2646">
          <cell r="A2646" t="str">
            <v>00</v>
          </cell>
          <cell r="B2646" t="str">
            <v>0</v>
          </cell>
          <cell r="C2646" t="str">
            <v>0</v>
          </cell>
          <cell r="D2646" t="str">
            <v>1</v>
          </cell>
          <cell r="F2646">
            <v>0</v>
          </cell>
          <cell r="G2646">
            <v>0</v>
          </cell>
          <cell r="H2646">
            <v>0</v>
          </cell>
          <cell r="I2646">
            <v>0</v>
          </cell>
          <cell r="J2646" t="str">
            <v>-</v>
          </cell>
          <cell r="K2646">
            <v>0</v>
          </cell>
          <cell r="L2646">
            <v>0</v>
          </cell>
          <cell r="M2646">
            <v>0</v>
          </cell>
        </row>
        <row r="2647">
          <cell r="A2647" t="str">
            <v>00</v>
          </cell>
          <cell r="B2647" t="str">
            <v>0</v>
          </cell>
          <cell r="C2647" t="str">
            <v>0</v>
          </cell>
          <cell r="D2647" t="str">
            <v>1</v>
          </cell>
          <cell r="F2647">
            <v>0</v>
          </cell>
          <cell r="G2647">
            <v>0</v>
          </cell>
          <cell r="H2647">
            <v>0</v>
          </cell>
          <cell r="I2647">
            <v>0</v>
          </cell>
          <cell r="J2647" t="str">
            <v>-</v>
          </cell>
          <cell r="K2647">
            <v>0</v>
          </cell>
          <cell r="L2647">
            <v>0</v>
          </cell>
          <cell r="M2647">
            <v>0</v>
          </cell>
        </row>
        <row r="2648">
          <cell r="A2648" t="str">
            <v>00</v>
          </cell>
          <cell r="B2648" t="str">
            <v>0</v>
          </cell>
          <cell r="C2648" t="str">
            <v>0</v>
          </cell>
          <cell r="D2648" t="str">
            <v>1</v>
          </cell>
          <cell r="F2648">
            <v>0</v>
          </cell>
          <cell r="G2648">
            <v>0</v>
          </cell>
          <cell r="H2648">
            <v>0</v>
          </cell>
          <cell r="I2648">
            <v>0</v>
          </cell>
          <cell r="J2648" t="str">
            <v>-</v>
          </cell>
          <cell r="K2648">
            <v>0</v>
          </cell>
          <cell r="L2648">
            <v>0</v>
          </cell>
          <cell r="M2648">
            <v>0</v>
          </cell>
        </row>
        <row r="2649">
          <cell r="A2649" t="str">
            <v>00</v>
          </cell>
          <cell r="B2649" t="str">
            <v>0</v>
          </cell>
          <cell r="C2649" t="str">
            <v>0</v>
          </cell>
          <cell r="D2649" t="str">
            <v>1</v>
          </cell>
          <cell r="F2649">
            <v>0</v>
          </cell>
          <cell r="G2649">
            <v>0</v>
          </cell>
          <cell r="H2649">
            <v>0</v>
          </cell>
          <cell r="I2649">
            <v>0</v>
          </cell>
          <cell r="J2649" t="str">
            <v>-</v>
          </cell>
          <cell r="K2649">
            <v>0</v>
          </cell>
          <cell r="L2649">
            <v>0</v>
          </cell>
          <cell r="M2649">
            <v>0</v>
          </cell>
        </row>
        <row r="2650">
          <cell r="A2650" t="str">
            <v>00</v>
          </cell>
          <cell r="B2650" t="str">
            <v>0</v>
          </cell>
          <cell r="C2650" t="str">
            <v>0</v>
          </cell>
          <cell r="D2650" t="str">
            <v>1</v>
          </cell>
          <cell r="F2650">
            <v>0</v>
          </cell>
          <cell r="G2650">
            <v>0</v>
          </cell>
          <cell r="H2650">
            <v>0</v>
          </cell>
          <cell r="I2650">
            <v>0</v>
          </cell>
          <cell r="J2650" t="str">
            <v>-</v>
          </cell>
          <cell r="K2650">
            <v>0</v>
          </cell>
          <cell r="L2650">
            <v>0</v>
          </cell>
          <cell r="M2650">
            <v>0</v>
          </cell>
        </row>
        <row r="2651">
          <cell r="A2651" t="str">
            <v>00</v>
          </cell>
          <cell r="B2651" t="str">
            <v>0</v>
          </cell>
          <cell r="C2651" t="str">
            <v>0</v>
          </cell>
          <cell r="D2651" t="str">
            <v>1</v>
          </cell>
          <cell r="F2651">
            <v>0</v>
          </cell>
          <cell r="G2651">
            <v>0</v>
          </cell>
          <cell r="H2651">
            <v>0</v>
          </cell>
          <cell r="I2651">
            <v>0</v>
          </cell>
          <cell r="J2651" t="str">
            <v>-</v>
          </cell>
          <cell r="K2651">
            <v>0</v>
          </cell>
          <cell r="L2651">
            <v>0</v>
          </cell>
          <cell r="M2651">
            <v>0</v>
          </cell>
        </row>
        <row r="2652">
          <cell r="A2652" t="str">
            <v>00</v>
          </cell>
          <cell r="B2652" t="str">
            <v>0</v>
          </cell>
          <cell r="C2652" t="str">
            <v>0</v>
          </cell>
          <cell r="D2652" t="str">
            <v>1</v>
          </cell>
          <cell r="F2652">
            <v>0</v>
          </cell>
          <cell r="G2652">
            <v>0</v>
          </cell>
          <cell r="H2652">
            <v>0</v>
          </cell>
          <cell r="I2652">
            <v>0</v>
          </cell>
          <cell r="J2652" t="str">
            <v>-</v>
          </cell>
          <cell r="K2652">
            <v>0</v>
          </cell>
          <cell r="L2652">
            <v>0</v>
          </cell>
          <cell r="M2652">
            <v>0</v>
          </cell>
        </row>
        <row r="2653">
          <cell r="A2653" t="str">
            <v>00</v>
          </cell>
          <cell r="B2653" t="str">
            <v>0</v>
          </cell>
          <cell r="C2653" t="str">
            <v>0</v>
          </cell>
          <cell r="D2653" t="str">
            <v>1</v>
          </cell>
          <cell r="F2653">
            <v>0</v>
          </cell>
          <cell r="G2653">
            <v>0</v>
          </cell>
          <cell r="H2653">
            <v>0</v>
          </cell>
          <cell r="I2653">
            <v>0</v>
          </cell>
          <cell r="J2653" t="str">
            <v>-</v>
          </cell>
          <cell r="K2653">
            <v>0</v>
          </cell>
          <cell r="L2653">
            <v>0</v>
          </cell>
          <cell r="M2653">
            <v>0</v>
          </cell>
        </row>
        <row r="2654">
          <cell r="A2654" t="str">
            <v>00</v>
          </cell>
          <cell r="B2654" t="str">
            <v>0</v>
          </cell>
          <cell r="C2654" t="str">
            <v>0</v>
          </cell>
          <cell r="D2654" t="str">
            <v>1</v>
          </cell>
          <cell r="F2654">
            <v>0</v>
          </cell>
          <cell r="G2654">
            <v>0</v>
          </cell>
          <cell r="H2654">
            <v>0</v>
          </cell>
          <cell r="I2654">
            <v>0</v>
          </cell>
          <cell r="J2654" t="str">
            <v>-</v>
          </cell>
          <cell r="K2654">
            <v>0</v>
          </cell>
          <cell r="L2654">
            <v>0</v>
          </cell>
          <cell r="M2654">
            <v>0</v>
          </cell>
        </row>
        <row r="2655">
          <cell r="A2655" t="str">
            <v>00</v>
          </cell>
          <cell r="B2655" t="str">
            <v>0</v>
          </cell>
          <cell r="C2655" t="str">
            <v>0</v>
          </cell>
          <cell r="D2655" t="str">
            <v>1</v>
          </cell>
          <cell r="F2655">
            <v>0</v>
          </cell>
          <cell r="G2655">
            <v>0</v>
          </cell>
          <cell r="H2655">
            <v>0</v>
          </cell>
          <cell r="I2655">
            <v>0</v>
          </cell>
          <cell r="J2655" t="str">
            <v>-</v>
          </cell>
          <cell r="K2655">
            <v>0</v>
          </cell>
          <cell r="L2655">
            <v>0</v>
          </cell>
          <cell r="M2655">
            <v>0</v>
          </cell>
        </row>
        <row r="2656">
          <cell r="A2656" t="str">
            <v>00</v>
          </cell>
          <cell r="B2656" t="str">
            <v>0</v>
          </cell>
          <cell r="C2656" t="str">
            <v>0</v>
          </cell>
          <cell r="D2656" t="str">
            <v>1</v>
          </cell>
          <cell r="F2656">
            <v>0</v>
          </cell>
          <cell r="G2656">
            <v>0</v>
          </cell>
          <cell r="H2656">
            <v>0</v>
          </cell>
          <cell r="I2656">
            <v>0</v>
          </cell>
          <cell r="J2656" t="str">
            <v>-</v>
          </cell>
          <cell r="K2656">
            <v>0</v>
          </cell>
          <cell r="L2656">
            <v>0</v>
          </cell>
          <cell r="M2656">
            <v>0</v>
          </cell>
        </row>
        <row r="2657">
          <cell r="A2657" t="str">
            <v>00</v>
          </cell>
          <cell r="B2657" t="str">
            <v>0</v>
          </cell>
          <cell r="C2657" t="str">
            <v>0</v>
          </cell>
          <cell r="D2657" t="str">
            <v>1</v>
          </cell>
          <cell r="F2657">
            <v>0</v>
          </cell>
          <cell r="G2657">
            <v>0</v>
          </cell>
          <cell r="H2657">
            <v>0</v>
          </cell>
          <cell r="I2657">
            <v>0</v>
          </cell>
          <cell r="J2657" t="str">
            <v>-</v>
          </cell>
          <cell r="K2657">
            <v>0</v>
          </cell>
          <cell r="L2657">
            <v>0</v>
          </cell>
          <cell r="M2657">
            <v>0</v>
          </cell>
        </row>
        <row r="2658">
          <cell r="A2658" t="str">
            <v>00</v>
          </cell>
          <cell r="B2658" t="str">
            <v>0</v>
          </cell>
          <cell r="C2658" t="str">
            <v>0</v>
          </cell>
          <cell r="D2658" t="str">
            <v>1</v>
          </cell>
          <cell r="F2658">
            <v>0</v>
          </cell>
          <cell r="G2658">
            <v>0</v>
          </cell>
          <cell r="H2658">
            <v>0</v>
          </cell>
          <cell r="I2658">
            <v>0</v>
          </cell>
          <cell r="J2658" t="str">
            <v>-</v>
          </cell>
          <cell r="K2658">
            <v>0</v>
          </cell>
          <cell r="L2658">
            <v>0</v>
          </cell>
          <cell r="M2658">
            <v>0</v>
          </cell>
        </row>
        <row r="2659">
          <cell r="A2659" t="str">
            <v>00</v>
          </cell>
          <cell r="B2659" t="str">
            <v>0</v>
          </cell>
          <cell r="C2659" t="str">
            <v>0</v>
          </cell>
          <cell r="D2659" t="str">
            <v>1</v>
          </cell>
          <cell r="F2659">
            <v>0</v>
          </cell>
          <cell r="G2659">
            <v>0</v>
          </cell>
          <cell r="H2659">
            <v>0</v>
          </cell>
          <cell r="I2659">
            <v>0</v>
          </cell>
          <cell r="J2659" t="str">
            <v>-</v>
          </cell>
          <cell r="K2659">
            <v>0</v>
          </cell>
          <cell r="L2659">
            <v>0</v>
          </cell>
          <cell r="M2659">
            <v>0</v>
          </cell>
        </row>
        <row r="2660">
          <cell r="A2660" t="str">
            <v>00</v>
          </cell>
          <cell r="B2660" t="str">
            <v>0</v>
          </cell>
          <cell r="C2660" t="str">
            <v>0</v>
          </cell>
          <cell r="D2660" t="str">
            <v>1</v>
          </cell>
          <cell r="F2660">
            <v>0</v>
          </cell>
          <cell r="G2660">
            <v>0</v>
          </cell>
          <cell r="H2660">
            <v>0</v>
          </cell>
          <cell r="I2660">
            <v>0</v>
          </cell>
          <cell r="J2660" t="str">
            <v>-</v>
          </cell>
          <cell r="K2660">
            <v>0</v>
          </cell>
          <cell r="L2660">
            <v>0</v>
          </cell>
          <cell r="M2660">
            <v>0</v>
          </cell>
        </row>
        <row r="2661">
          <cell r="A2661" t="str">
            <v>00</v>
          </cell>
          <cell r="B2661" t="str">
            <v>0</v>
          </cell>
          <cell r="C2661" t="str">
            <v>0</v>
          </cell>
          <cell r="D2661" t="str">
            <v>1</v>
          </cell>
          <cell r="F2661">
            <v>0</v>
          </cell>
          <cell r="G2661">
            <v>0</v>
          </cell>
          <cell r="H2661">
            <v>0</v>
          </cell>
          <cell r="I2661">
            <v>0</v>
          </cell>
          <cell r="J2661" t="str">
            <v>-</v>
          </cell>
          <cell r="K2661">
            <v>0</v>
          </cell>
          <cell r="L2661">
            <v>0</v>
          </cell>
          <cell r="M2661">
            <v>0</v>
          </cell>
        </row>
        <row r="2662">
          <cell r="A2662" t="str">
            <v>00</v>
          </cell>
          <cell r="B2662" t="str">
            <v>0</v>
          </cell>
          <cell r="C2662" t="str">
            <v>0</v>
          </cell>
          <cell r="D2662" t="str">
            <v>1</v>
          </cell>
          <cell r="F2662">
            <v>0</v>
          </cell>
          <cell r="G2662">
            <v>0</v>
          </cell>
          <cell r="H2662">
            <v>0</v>
          </cell>
          <cell r="I2662">
            <v>0</v>
          </cell>
          <cell r="J2662" t="str">
            <v>-</v>
          </cell>
          <cell r="K2662">
            <v>0</v>
          </cell>
          <cell r="L2662">
            <v>0</v>
          </cell>
          <cell r="M2662">
            <v>0</v>
          </cell>
        </row>
        <row r="2663">
          <cell r="A2663" t="str">
            <v>00</v>
          </cell>
          <cell r="B2663" t="str">
            <v>0</v>
          </cell>
          <cell r="C2663" t="str">
            <v>0</v>
          </cell>
          <cell r="D2663" t="str">
            <v>1</v>
          </cell>
          <cell r="F2663">
            <v>0</v>
          </cell>
          <cell r="G2663">
            <v>0</v>
          </cell>
          <cell r="H2663">
            <v>0</v>
          </cell>
          <cell r="I2663">
            <v>0</v>
          </cell>
          <cell r="J2663" t="str">
            <v>-</v>
          </cell>
          <cell r="K2663">
            <v>0</v>
          </cell>
          <cell r="L2663">
            <v>0</v>
          </cell>
          <cell r="M2663">
            <v>0</v>
          </cell>
        </row>
        <row r="2664">
          <cell r="A2664" t="str">
            <v>00</v>
          </cell>
          <cell r="B2664" t="str">
            <v>0</v>
          </cell>
          <cell r="C2664" t="str">
            <v>0</v>
          </cell>
          <cell r="D2664" t="str">
            <v>1</v>
          </cell>
          <cell r="F2664">
            <v>0</v>
          </cell>
          <cell r="G2664">
            <v>0</v>
          </cell>
          <cell r="H2664">
            <v>0</v>
          </cell>
          <cell r="I2664">
            <v>0</v>
          </cell>
          <cell r="J2664" t="str">
            <v>-</v>
          </cell>
          <cell r="K2664">
            <v>0</v>
          </cell>
          <cell r="L2664">
            <v>0</v>
          </cell>
          <cell r="M2664">
            <v>0</v>
          </cell>
        </row>
        <row r="2665">
          <cell r="A2665" t="str">
            <v>00</v>
          </cell>
          <cell r="B2665" t="str">
            <v>0</v>
          </cell>
          <cell r="C2665" t="str">
            <v>0</v>
          </cell>
          <cell r="D2665" t="str">
            <v>1</v>
          </cell>
          <cell r="F2665">
            <v>0</v>
          </cell>
          <cell r="G2665">
            <v>0</v>
          </cell>
          <cell r="H2665">
            <v>0</v>
          </cell>
          <cell r="I2665">
            <v>0</v>
          </cell>
          <cell r="J2665" t="str">
            <v>-</v>
          </cell>
          <cell r="K2665">
            <v>0</v>
          </cell>
          <cell r="L2665">
            <v>0</v>
          </cell>
          <cell r="M2665">
            <v>0</v>
          </cell>
        </row>
        <row r="2666">
          <cell r="A2666" t="str">
            <v>00</v>
          </cell>
          <cell r="B2666" t="str">
            <v>0</v>
          </cell>
          <cell r="C2666" t="str">
            <v>0</v>
          </cell>
          <cell r="D2666" t="str">
            <v>1</v>
          </cell>
          <cell r="F2666">
            <v>0</v>
          </cell>
          <cell r="G2666">
            <v>0</v>
          </cell>
          <cell r="H2666">
            <v>0</v>
          </cell>
          <cell r="I2666">
            <v>0</v>
          </cell>
          <cell r="J2666" t="str">
            <v>-</v>
          </cell>
          <cell r="K2666">
            <v>0</v>
          </cell>
          <cell r="L2666">
            <v>0</v>
          </cell>
          <cell r="M2666">
            <v>0</v>
          </cell>
        </row>
        <row r="2667">
          <cell r="A2667" t="str">
            <v>00</v>
          </cell>
          <cell r="B2667" t="str">
            <v>0</v>
          </cell>
          <cell r="C2667" t="str">
            <v>0</v>
          </cell>
          <cell r="D2667" t="str">
            <v>1</v>
          </cell>
          <cell r="F2667">
            <v>0</v>
          </cell>
          <cell r="G2667">
            <v>0</v>
          </cell>
          <cell r="H2667">
            <v>0</v>
          </cell>
          <cell r="I2667">
            <v>0</v>
          </cell>
          <cell r="J2667" t="str">
            <v>-</v>
          </cell>
          <cell r="K2667">
            <v>0</v>
          </cell>
          <cell r="L2667">
            <v>0</v>
          </cell>
          <cell r="M2667">
            <v>0</v>
          </cell>
        </row>
        <row r="2668">
          <cell r="A2668" t="str">
            <v>00</v>
          </cell>
          <cell r="B2668" t="str">
            <v>0</v>
          </cell>
          <cell r="C2668" t="str">
            <v>0</v>
          </cell>
          <cell r="D2668" t="str">
            <v>1</v>
          </cell>
          <cell r="F2668">
            <v>0</v>
          </cell>
          <cell r="G2668">
            <v>0</v>
          </cell>
          <cell r="H2668">
            <v>0</v>
          </cell>
          <cell r="I2668">
            <v>0</v>
          </cell>
          <cell r="J2668" t="str">
            <v>-</v>
          </cell>
          <cell r="K2668">
            <v>0</v>
          </cell>
          <cell r="L2668">
            <v>0</v>
          </cell>
          <cell r="M2668">
            <v>0</v>
          </cell>
        </row>
        <row r="2669">
          <cell r="A2669" t="str">
            <v>00</v>
          </cell>
          <cell r="B2669" t="str">
            <v>0</v>
          </cell>
          <cell r="C2669" t="str">
            <v>0</v>
          </cell>
          <cell r="D2669" t="str">
            <v>1</v>
          </cell>
          <cell r="F2669">
            <v>0</v>
          </cell>
          <cell r="G2669">
            <v>0</v>
          </cell>
          <cell r="H2669">
            <v>0</v>
          </cell>
          <cell r="I2669">
            <v>0</v>
          </cell>
          <cell r="J2669" t="str">
            <v>-</v>
          </cell>
          <cell r="K2669">
            <v>0</v>
          </cell>
          <cell r="L2669">
            <v>0</v>
          </cell>
          <cell r="M2669">
            <v>0</v>
          </cell>
        </row>
        <row r="2670">
          <cell r="A2670" t="str">
            <v>00</v>
          </cell>
          <cell r="B2670" t="str">
            <v>0</v>
          </cell>
          <cell r="C2670" t="str">
            <v>0</v>
          </cell>
          <cell r="D2670" t="str">
            <v>1</v>
          </cell>
          <cell r="F2670">
            <v>0</v>
          </cell>
          <cell r="G2670">
            <v>0</v>
          </cell>
          <cell r="H2670">
            <v>0</v>
          </cell>
          <cell r="I2670">
            <v>0</v>
          </cell>
          <cell r="J2670" t="str">
            <v>-</v>
          </cell>
          <cell r="K2670">
            <v>0</v>
          </cell>
          <cell r="L2670">
            <v>0</v>
          </cell>
          <cell r="M2670">
            <v>0</v>
          </cell>
        </row>
        <row r="2671">
          <cell r="A2671" t="str">
            <v>00</v>
          </cell>
          <cell r="B2671" t="str">
            <v>0</v>
          </cell>
          <cell r="C2671" t="str">
            <v>0</v>
          </cell>
          <cell r="D2671" t="str">
            <v>1</v>
          </cell>
          <cell r="F2671">
            <v>0</v>
          </cell>
          <cell r="G2671">
            <v>0</v>
          </cell>
          <cell r="H2671">
            <v>0</v>
          </cell>
          <cell r="I2671">
            <v>0</v>
          </cell>
          <cell r="J2671" t="str">
            <v>-</v>
          </cell>
          <cell r="K2671">
            <v>0</v>
          </cell>
          <cell r="L2671">
            <v>0</v>
          </cell>
          <cell r="M2671">
            <v>0</v>
          </cell>
        </row>
        <row r="2672">
          <cell r="A2672" t="str">
            <v>00</v>
          </cell>
          <cell r="B2672" t="str">
            <v>0</v>
          </cell>
          <cell r="C2672" t="str">
            <v>0</v>
          </cell>
          <cell r="D2672" t="str">
            <v>1</v>
          </cell>
          <cell r="F2672">
            <v>0</v>
          </cell>
          <cell r="G2672">
            <v>0</v>
          </cell>
          <cell r="H2672">
            <v>0</v>
          </cell>
          <cell r="I2672">
            <v>0</v>
          </cell>
          <cell r="J2672" t="str">
            <v>-</v>
          </cell>
          <cell r="K2672">
            <v>0</v>
          </cell>
          <cell r="L2672">
            <v>0</v>
          </cell>
          <cell r="M2672">
            <v>0</v>
          </cell>
        </row>
        <row r="2673">
          <cell r="A2673" t="str">
            <v>00</v>
          </cell>
          <cell r="B2673" t="str">
            <v>0</v>
          </cell>
          <cell r="C2673" t="str">
            <v>0</v>
          </cell>
          <cell r="D2673" t="str">
            <v>1</v>
          </cell>
          <cell r="F2673">
            <v>0</v>
          </cell>
          <cell r="G2673">
            <v>0</v>
          </cell>
          <cell r="H2673">
            <v>0</v>
          </cell>
          <cell r="I2673">
            <v>0</v>
          </cell>
          <cell r="J2673" t="str">
            <v>-</v>
          </cell>
          <cell r="K2673">
            <v>0</v>
          </cell>
          <cell r="L2673">
            <v>0</v>
          </cell>
          <cell r="M2673">
            <v>0</v>
          </cell>
        </row>
        <row r="2674">
          <cell r="A2674" t="str">
            <v>00</v>
          </cell>
          <cell r="B2674" t="str">
            <v>0</v>
          </cell>
          <cell r="C2674" t="str">
            <v>0</v>
          </cell>
          <cell r="D2674" t="str">
            <v>1</v>
          </cell>
          <cell r="F2674">
            <v>0</v>
          </cell>
          <cell r="G2674">
            <v>0</v>
          </cell>
          <cell r="H2674">
            <v>0</v>
          </cell>
          <cell r="I2674">
            <v>0</v>
          </cell>
          <cell r="J2674" t="str">
            <v>-</v>
          </cell>
          <cell r="K2674">
            <v>0</v>
          </cell>
          <cell r="L2674">
            <v>0</v>
          </cell>
          <cell r="M2674">
            <v>0</v>
          </cell>
        </row>
        <row r="2675">
          <cell r="A2675" t="str">
            <v>00</v>
          </cell>
          <cell r="B2675" t="str">
            <v>0</v>
          </cell>
          <cell r="C2675" t="str">
            <v>0</v>
          </cell>
          <cell r="D2675" t="str">
            <v>1</v>
          </cell>
          <cell r="F2675">
            <v>0</v>
          </cell>
          <cell r="G2675">
            <v>0</v>
          </cell>
          <cell r="H2675">
            <v>0</v>
          </cell>
          <cell r="I2675">
            <v>0</v>
          </cell>
          <cell r="J2675" t="str">
            <v>-</v>
          </cell>
          <cell r="K2675">
            <v>0</v>
          </cell>
          <cell r="L2675">
            <v>0</v>
          </cell>
          <cell r="M2675">
            <v>0</v>
          </cell>
        </row>
        <row r="2676">
          <cell r="A2676" t="str">
            <v>00</v>
          </cell>
          <cell r="B2676" t="str">
            <v>0</v>
          </cell>
          <cell r="C2676" t="str">
            <v>0</v>
          </cell>
          <cell r="D2676" t="str">
            <v>1</v>
          </cell>
          <cell r="F2676">
            <v>0</v>
          </cell>
          <cell r="G2676">
            <v>0</v>
          </cell>
          <cell r="H2676">
            <v>0</v>
          </cell>
          <cell r="I2676">
            <v>0</v>
          </cell>
          <cell r="J2676" t="str">
            <v>-</v>
          </cell>
          <cell r="K2676">
            <v>0</v>
          </cell>
          <cell r="L2676">
            <v>0</v>
          </cell>
          <cell r="M2676">
            <v>0</v>
          </cell>
        </row>
        <row r="2677">
          <cell r="A2677" t="str">
            <v>00</v>
          </cell>
          <cell r="B2677" t="str">
            <v>0</v>
          </cell>
          <cell r="C2677" t="str">
            <v>0</v>
          </cell>
          <cell r="D2677" t="str">
            <v>1</v>
          </cell>
          <cell r="F2677">
            <v>0</v>
          </cell>
          <cell r="G2677">
            <v>0</v>
          </cell>
          <cell r="H2677">
            <v>0</v>
          </cell>
          <cell r="I2677">
            <v>0</v>
          </cell>
          <cell r="J2677" t="str">
            <v>-</v>
          </cell>
          <cell r="K2677">
            <v>0</v>
          </cell>
          <cell r="L2677">
            <v>0</v>
          </cell>
          <cell r="M2677">
            <v>0</v>
          </cell>
        </row>
        <row r="2678">
          <cell r="A2678" t="str">
            <v>00</v>
          </cell>
          <cell r="B2678" t="str">
            <v>0</v>
          </cell>
          <cell r="C2678" t="str">
            <v>0</v>
          </cell>
          <cell r="D2678" t="str">
            <v>1</v>
          </cell>
          <cell r="F2678">
            <v>0</v>
          </cell>
          <cell r="G2678">
            <v>0</v>
          </cell>
          <cell r="H2678">
            <v>0</v>
          </cell>
          <cell r="I2678">
            <v>0</v>
          </cell>
          <cell r="J2678" t="str">
            <v>-</v>
          </cell>
          <cell r="K2678">
            <v>0</v>
          </cell>
          <cell r="L2678">
            <v>0</v>
          </cell>
          <cell r="M2678">
            <v>0</v>
          </cell>
        </row>
        <row r="2679">
          <cell r="A2679" t="str">
            <v>00</v>
          </cell>
          <cell r="B2679" t="str">
            <v>0</v>
          </cell>
          <cell r="C2679" t="str">
            <v>0</v>
          </cell>
          <cell r="D2679" t="str">
            <v>1</v>
          </cell>
          <cell r="F2679">
            <v>0</v>
          </cell>
          <cell r="G2679">
            <v>0</v>
          </cell>
          <cell r="H2679">
            <v>0</v>
          </cell>
          <cell r="I2679">
            <v>0</v>
          </cell>
          <cell r="J2679" t="str">
            <v>-</v>
          </cell>
          <cell r="K2679">
            <v>0</v>
          </cell>
          <cell r="L2679">
            <v>0</v>
          </cell>
          <cell r="M2679">
            <v>0</v>
          </cell>
        </row>
        <row r="2680">
          <cell r="A2680" t="str">
            <v>00</v>
          </cell>
          <cell r="B2680" t="str">
            <v>0</v>
          </cell>
          <cell r="C2680" t="str">
            <v>0</v>
          </cell>
          <cell r="D2680" t="str">
            <v>1</v>
          </cell>
          <cell r="F2680">
            <v>0</v>
          </cell>
          <cell r="G2680">
            <v>0</v>
          </cell>
          <cell r="H2680">
            <v>0</v>
          </cell>
          <cell r="I2680">
            <v>0</v>
          </cell>
          <cell r="J2680" t="str">
            <v>-</v>
          </cell>
          <cell r="K2680">
            <v>0</v>
          </cell>
          <cell r="L2680">
            <v>0</v>
          </cell>
          <cell r="M2680">
            <v>0</v>
          </cell>
        </row>
        <row r="2681">
          <cell r="A2681" t="str">
            <v>00</v>
          </cell>
          <cell r="B2681" t="str">
            <v>0</v>
          </cell>
          <cell r="C2681" t="str">
            <v>0</v>
          </cell>
          <cell r="D2681" t="str">
            <v>1</v>
          </cell>
          <cell r="F2681">
            <v>0</v>
          </cell>
          <cell r="G2681">
            <v>0</v>
          </cell>
          <cell r="H2681">
            <v>0</v>
          </cell>
          <cell r="I2681">
            <v>0</v>
          </cell>
          <cell r="J2681" t="str">
            <v>-</v>
          </cell>
          <cell r="K2681">
            <v>0</v>
          </cell>
          <cell r="L2681">
            <v>0</v>
          </cell>
          <cell r="M2681">
            <v>0</v>
          </cell>
        </row>
        <row r="2682">
          <cell r="A2682" t="str">
            <v>00</v>
          </cell>
          <cell r="B2682" t="str">
            <v>0</v>
          </cell>
          <cell r="C2682" t="str">
            <v>0</v>
          </cell>
          <cell r="D2682" t="str">
            <v>1</v>
          </cell>
          <cell r="F2682">
            <v>0</v>
          </cell>
          <cell r="G2682">
            <v>0</v>
          </cell>
          <cell r="H2682">
            <v>0</v>
          </cell>
          <cell r="I2682">
            <v>0</v>
          </cell>
          <cell r="J2682" t="str">
            <v>-</v>
          </cell>
          <cell r="K2682">
            <v>0</v>
          </cell>
          <cell r="L2682">
            <v>0</v>
          </cell>
          <cell r="M2682">
            <v>0</v>
          </cell>
        </row>
        <row r="2683">
          <cell r="A2683" t="str">
            <v>00</v>
          </cell>
          <cell r="B2683" t="str">
            <v>0</v>
          </cell>
          <cell r="C2683" t="str">
            <v>0</v>
          </cell>
          <cell r="D2683" t="str">
            <v>1</v>
          </cell>
          <cell r="F2683">
            <v>0</v>
          </cell>
          <cell r="G2683">
            <v>0</v>
          </cell>
          <cell r="H2683">
            <v>0</v>
          </cell>
          <cell r="I2683">
            <v>0</v>
          </cell>
          <cell r="J2683" t="str">
            <v>-</v>
          </cell>
          <cell r="K2683">
            <v>0</v>
          </cell>
          <cell r="L2683">
            <v>0</v>
          </cell>
          <cell r="M2683">
            <v>0</v>
          </cell>
        </row>
        <row r="2684">
          <cell r="A2684" t="str">
            <v>00</v>
          </cell>
          <cell r="B2684" t="str">
            <v>0</v>
          </cell>
          <cell r="C2684" t="str">
            <v>0</v>
          </cell>
          <cell r="D2684" t="str">
            <v>1</v>
          </cell>
          <cell r="F2684">
            <v>0</v>
          </cell>
          <cell r="G2684">
            <v>0</v>
          </cell>
          <cell r="H2684">
            <v>0</v>
          </cell>
          <cell r="I2684">
            <v>0</v>
          </cell>
          <cell r="J2684" t="str">
            <v>-</v>
          </cell>
          <cell r="K2684">
            <v>0</v>
          </cell>
          <cell r="L2684">
            <v>0</v>
          </cell>
          <cell r="M2684">
            <v>0</v>
          </cell>
        </row>
        <row r="2685">
          <cell r="A2685" t="str">
            <v>00</v>
          </cell>
          <cell r="B2685" t="str">
            <v>0</v>
          </cell>
          <cell r="C2685" t="str">
            <v>0</v>
          </cell>
          <cell r="D2685" t="str">
            <v>1</v>
          </cell>
          <cell r="F2685">
            <v>0</v>
          </cell>
          <cell r="G2685">
            <v>0</v>
          </cell>
          <cell r="H2685">
            <v>0</v>
          </cell>
          <cell r="I2685">
            <v>0</v>
          </cell>
          <cell r="J2685" t="str">
            <v>-</v>
          </cell>
          <cell r="K2685">
            <v>0</v>
          </cell>
          <cell r="L2685">
            <v>0</v>
          </cell>
          <cell r="M2685">
            <v>0</v>
          </cell>
        </row>
        <row r="2686">
          <cell r="A2686" t="str">
            <v>00</v>
          </cell>
          <cell r="B2686" t="str">
            <v>0</v>
          </cell>
          <cell r="C2686" t="str">
            <v>0</v>
          </cell>
          <cell r="D2686" t="str">
            <v>1</v>
          </cell>
          <cell r="F2686">
            <v>0</v>
          </cell>
          <cell r="G2686">
            <v>0</v>
          </cell>
          <cell r="H2686">
            <v>0</v>
          </cell>
          <cell r="I2686">
            <v>0</v>
          </cell>
          <cell r="J2686" t="str">
            <v>-</v>
          </cell>
          <cell r="K2686">
            <v>0</v>
          </cell>
          <cell r="L2686">
            <v>0</v>
          </cell>
          <cell r="M2686">
            <v>0</v>
          </cell>
        </row>
        <row r="2687">
          <cell r="A2687" t="str">
            <v>00</v>
          </cell>
          <cell r="B2687" t="str">
            <v>0</v>
          </cell>
          <cell r="C2687" t="str">
            <v>0</v>
          </cell>
          <cell r="D2687" t="str">
            <v>1</v>
          </cell>
          <cell r="F2687">
            <v>0</v>
          </cell>
          <cell r="G2687">
            <v>0</v>
          </cell>
          <cell r="H2687">
            <v>0</v>
          </cell>
          <cell r="I2687">
            <v>0</v>
          </cell>
          <cell r="J2687" t="str">
            <v>-</v>
          </cell>
          <cell r="K2687">
            <v>0</v>
          </cell>
          <cell r="L2687">
            <v>0</v>
          </cell>
          <cell r="M2687">
            <v>0</v>
          </cell>
        </row>
        <row r="2688">
          <cell r="A2688" t="str">
            <v>00</v>
          </cell>
          <cell r="B2688" t="str">
            <v>0</v>
          </cell>
          <cell r="C2688" t="str">
            <v>0</v>
          </cell>
          <cell r="D2688" t="str">
            <v>1</v>
          </cell>
          <cell r="F2688">
            <v>0</v>
          </cell>
          <cell r="G2688">
            <v>0</v>
          </cell>
          <cell r="H2688">
            <v>0</v>
          </cell>
          <cell r="I2688">
            <v>0</v>
          </cell>
          <cell r="J2688" t="str">
            <v>-</v>
          </cell>
          <cell r="K2688">
            <v>0</v>
          </cell>
          <cell r="L2688">
            <v>0</v>
          </cell>
          <cell r="M2688">
            <v>0</v>
          </cell>
        </row>
        <row r="2689">
          <cell r="A2689" t="str">
            <v>00</v>
          </cell>
          <cell r="B2689" t="str">
            <v>0</v>
          </cell>
          <cell r="C2689" t="str">
            <v>0</v>
          </cell>
          <cell r="D2689" t="str">
            <v>1</v>
          </cell>
          <cell r="F2689">
            <v>0</v>
          </cell>
          <cell r="G2689">
            <v>0</v>
          </cell>
          <cell r="H2689">
            <v>0</v>
          </cell>
          <cell r="I2689">
            <v>0</v>
          </cell>
          <cell r="J2689" t="str">
            <v>-</v>
          </cell>
          <cell r="K2689">
            <v>0</v>
          </cell>
          <cell r="L2689">
            <v>0</v>
          </cell>
          <cell r="M2689">
            <v>0</v>
          </cell>
        </row>
        <row r="2690">
          <cell r="A2690" t="str">
            <v>00</v>
          </cell>
          <cell r="B2690" t="str">
            <v>0</v>
          </cell>
          <cell r="C2690" t="str">
            <v>0</v>
          </cell>
          <cell r="D2690" t="str">
            <v>1</v>
          </cell>
          <cell r="F2690">
            <v>0</v>
          </cell>
          <cell r="G2690">
            <v>0</v>
          </cell>
          <cell r="H2690">
            <v>0</v>
          </cell>
          <cell r="I2690">
            <v>0</v>
          </cell>
          <cell r="J2690" t="str">
            <v>-</v>
          </cell>
          <cell r="K2690">
            <v>0</v>
          </cell>
          <cell r="L2690">
            <v>0</v>
          </cell>
          <cell r="M2690">
            <v>0</v>
          </cell>
        </row>
        <row r="2691">
          <cell r="A2691" t="str">
            <v>00</v>
          </cell>
          <cell r="B2691" t="str">
            <v>0</v>
          </cell>
          <cell r="C2691" t="str">
            <v>0</v>
          </cell>
          <cell r="D2691" t="str">
            <v>1</v>
          </cell>
          <cell r="F2691">
            <v>0</v>
          </cell>
          <cell r="G2691">
            <v>0</v>
          </cell>
          <cell r="H2691">
            <v>0</v>
          </cell>
          <cell r="I2691">
            <v>0</v>
          </cell>
          <cell r="J2691" t="str">
            <v>-</v>
          </cell>
          <cell r="K2691">
            <v>0</v>
          </cell>
          <cell r="L2691">
            <v>0</v>
          </cell>
          <cell r="M2691">
            <v>0</v>
          </cell>
        </row>
        <row r="2692">
          <cell r="A2692" t="str">
            <v>00</v>
          </cell>
          <cell r="B2692" t="str">
            <v>0</v>
          </cell>
          <cell r="C2692" t="str">
            <v>0</v>
          </cell>
          <cell r="D2692" t="str">
            <v>1</v>
          </cell>
          <cell r="F2692">
            <v>0</v>
          </cell>
          <cell r="G2692">
            <v>0</v>
          </cell>
          <cell r="H2692">
            <v>0</v>
          </cell>
          <cell r="I2692">
            <v>0</v>
          </cell>
          <cell r="J2692" t="str">
            <v>-</v>
          </cell>
          <cell r="K2692">
            <v>0</v>
          </cell>
          <cell r="L2692">
            <v>0</v>
          </cell>
          <cell r="M2692">
            <v>0</v>
          </cell>
        </row>
        <row r="2693">
          <cell r="A2693" t="str">
            <v>00</v>
          </cell>
          <cell r="B2693" t="str">
            <v>0</v>
          </cell>
          <cell r="C2693" t="str">
            <v>0</v>
          </cell>
          <cell r="D2693" t="str">
            <v>1</v>
          </cell>
          <cell r="F2693">
            <v>0</v>
          </cell>
          <cell r="G2693">
            <v>0</v>
          </cell>
          <cell r="H2693">
            <v>0</v>
          </cell>
          <cell r="I2693">
            <v>0</v>
          </cell>
          <cell r="J2693" t="str">
            <v>-</v>
          </cell>
          <cell r="K2693">
            <v>0</v>
          </cell>
          <cell r="L2693">
            <v>0</v>
          </cell>
          <cell r="M2693">
            <v>0</v>
          </cell>
        </row>
        <row r="2694">
          <cell r="A2694" t="str">
            <v>00</v>
          </cell>
          <cell r="B2694" t="str">
            <v>0</v>
          </cell>
          <cell r="C2694" t="str">
            <v>0</v>
          </cell>
          <cell r="D2694" t="str">
            <v>1</v>
          </cell>
          <cell r="F2694">
            <v>0</v>
          </cell>
          <cell r="G2694">
            <v>0</v>
          </cell>
          <cell r="H2694">
            <v>0</v>
          </cell>
          <cell r="I2694">
            <v>0</v>
          </cell>
          <cell r="J2694" t="str">
            <v>-</v>
          </cell>
          <cell r="K2694">
            <v>0</v>
          </cell>
          <cell r="L2694">
            <v>0</v>
          </cell>
          <cell r="M2694">
            <v>0</v>
          </cell>
        </row>
        <row r="2695">
          <cell r="A2695" t="str">
            <v>00</v>
          </cell>
          <cell r="B2695" t="str">
            <v>0</v>
          </cell>
          <cell r="C2695" t="str">
            <v>0</v>
          </cell>
          <cell r="D2695" t="str">
            <v>1</v>
          </cell>
          <cell r="F2695">
            <v>0</v>
          </cell>
          <cell r="G2695">
            <v>0</v>
          </cell>
          <cell r="H2695">
            <v>0</v>
          </cell>
          <cell r="I2695">
            <v>0</v>
          </cell>
          <cell r="J2695" t="str">
            <v>-</v>
          </cell>
          <cell r="K2695">
            <v>0</v>
          </cell>
          <cell r="L2695">
            <v>0</v>
          </cell>
          <cell r="M2695">
            <v>0</v>
          </cell>
        </row>
        <row r="2696">
          <cell r="A2696" t="str">
            <v>00</v>
          </cell>
          <cell r="B2696" t="str">
            <v>0</v>
          </cell>
          <cell r="C2696" t="str">
            <v>0</v>
          </cell>
          <cell r="D2696" t="str">
            <v>1</v>
          </cell>
          <cell r="F2696">
            <v>0</v>
          </cell>
          <cell r="G2696">
            <v>0</v>
          </cell>
          <cell r="H2696">
            <v>0</v>
          </cell>
          <cell r="I2696">
            <v>0</v>
          </cell>
          <cell r="J2696" t="str">
            <v>-</v>
          </cell>
          <cell r="K2696">
            <v>0</v>
          </cell>
          <cell r="L2696">
            <v>0</v>
          </cell>
          <cell r="M2696">
            <v>0</v>
          </cell>
        </row>
        <row r="2697">
          <cell r="A2697" t="str">
            <v>00</v>
          </cell>
          <cell r="B2697" t="str">
            <v>0</v>
          </cell>
          <cell r="C2697" t="str">
            <v>0</v>
          </cell>
          <cell r="D2697" t="str">
            <v>1</v>
          </cell>
          <cell r="F2697">
            <v>0</v>
          </cell>
          <cell r="G2697">
            <v>0</v>
          </cell>
          <cell r="H2697">
            <v>0</v>
          </cell>
          <cell r="I2697">
            <v>0</v>
          </cell>
          <cell r="J2697" t="str">
            <v>-</v>
          </cell>
          <cell r="K2697">
            <v>0</v>
          </cell>
          <cell r="L2697">
            <v>0</v>
          </cell>
          <cell r="M2697">
            <v>0</v>
          </cell>
        </row>
        <row r="2698">
          <cell r="A2698" t="str">
            <v>00</v>
          </cell>
          <cell r="B2698" t="str">
            <v>0</v>
          </cell>
          <cell r="C2698" t="str">
            <v>0</v>
          </cell>
          <cell r="D2698" t="str">
            <v>1</v>
          </cell>
          <cell r="F2698">
            <v>0</v>
          </cell>
          <cell r="G2698">
            <v>0</v>
          </cell>
          <cell r="H2698">
            <v>0</v>
          </cell>
          <cell r="I2698">
            <v>0</v>
          </cell>
          <cell r="J2698" t="str">
            <v>-</v>
          </cell>
          <cell r="K2698">
            <v>0</v>
          </cell>
          <cell r="L2698">
            <v>0</v>
          </cell>
          <cell r="M2698">
            <v>0</v>
          </cell>
        </row>
        <row r="2699">
          <cell r="A2699" t="str">
            <v>00</v>
          </cell>
          <cell r="B2699" t="str">
            <v>0</v>
          </cell>
          <cell r="C2699" t="str">
            <v>0</v>
          </cell>
          <cell r="D2699" t="str">
            <v>1</v>
          </cell>
          <cell r="F2699">
            <v>0</v>
          </cell>
          <cell r="G2699">
            <v>0</v>
          </cell>
          <cell r="H2699">
            <v>0</v>
          </cell>
          <cell r="I2699">
            <v>0</v>
          </cell>
          <cell r="J2699" t="str">
            <v>-</v>
          </cell>
          <cell r="K2699">
            <v>0</v>
          </cell>
          <cell r="L2699">
            <v>0</v>
          </cell>
          <cell r="M2699">
            <v>0</v>
          </cell>
        </row>
        <row r="2700">
          <cell r="A2700" t="str">
            <v>00</v>
          </cell>
          <cell r="B2700" t="str">
            <v>0</v>
          </cell>
          <cell r="C2700" t="str">
            <v>0</v>
          </cell>
          <cell r="D2700" t="str">
            <v>1</v>
          </cell>
          <cell r="F2700">
            <v>0</v>
          </cell>
          <cell r="G2700">
            <v>0</v>
          </cell>
          <cell r="H2700">
            <v>0</v>
          </cell>
          <cell r="I2700">
            <v>0</v>
          </cell>
          <cell r="J2700" t="str">
            <v>-</v>
          </cell>
          <cell r="K2700">
            <v>0</v>
          </cell>
          <cell r="L2700">
            <v>0</v>
          </cell>
          <cell r="M2700">
            <v>0</v>
          </cell>
        </row>
        <row r="2701">
          <cell r="A2701" t="str">
            <v>00</v>
          </cell>
          <cell r="B2701" t="str">
            <v>0</v>
          </cell>
          <cell r="C2701" t="str">
            <v>0</v>
          </cell>
          <cell r="D2701" t="str">
            <v>1</v>
          </cell>
          <cell r="F2701">
            <v>0</v>
          </cell>
          <cell r="G2701">
            <v>0</v>
          </cell>
          <cell r="H2701">
            <v>0</v>
          </cell>
          <cell r="I2701">
            <v>0</v>
          </cell>
          <cell r="J2701" t="str">
            <v>-</v>
          </cell>
          <cell r="K2701">
            <v>0</v>
          </cell>
          <cell r="L2701">
            <v>0</v>
          </cell>
          <cell r="M2701">
            <v>0</v>
          </cell>
        </row>
        <row r="2702">
          <cell r="A2702" t="str">
            <v>00</v>
          </cell>
          <cell r="B2702" t="str">
            <v>0</v>
          </cell>
          <cell r="C2702" t="str">
            <v>0</v>
          </cell>
          <cell r="D2702" t="str">
            <v>1</v>
          </cell>
          <cell r="F2702">
            <v>0</v>
          </cell>
          <cell r="G2702">
            <v>0</v>
          </cell>
          <cell r="H2702">
            <v>0</v>
          </cell>
          <cell r="I2702">
            <v>0</v>
          </cell>
          <cell r="J2702" t="str">
            <v>-</v>
          </cell>
          <cell r="K2702">
            <v>0</v>
          </cell>
          <cell r="L2702">
            <v>0</v>
          </cell>
          <cell r="M2702">
            <v>0</v>
          </cell>
        </row>
        <row r="2703">
          <cell r="A2703" t="str">
            <v>00</v>
          </cell>
          <cell r="B2703" t="str">
            <v>0</v>
          </cell>
          <cell r="C2703" t="str">
            <v>0</v>
          </cell>
          <cell r="D2703" t="str">
            <v>1</v>
          </cell>
          <cell r="F2703">
            <v>0</v>
          </cell>
          <cell r="G2703">
            <v>0</v>
          </cell>
          <cell r="H2703">
            <v>0</v>
          </cell>
          <cell r="I2703">
            <v>0</v>
          </cell>
          <cell r="J2703" t="str">
            <v>-</v>
          </cell>
          <cell r="K2703">
            <v>0</v>
          </cell>
          <cell r="L2703">
            <v>0</v>
          </cell>
          <cell r="M2703">
            <v>0</v>
          </cell>
        </row>
        <row r="2704">
          <cell r="A2704" t="str">
            <v>00</v>
          </cell>
          <cell r="B2704" t="str">
            <v>0</v>
          </cell>
          <cell r="C2704" t="str">
            <v>0</v>
          </cell>
          <cell r="D2704" t="str">
            <v>1</v>
          </cell>
          <cell r="F2704">
            <v>0</v>
          </cell>
          <cell r="G2704">
            <v>0</v>
          </cell>
          <cell r="H2704">
            <v>0</v>
          </cell>
          <cell r="I2704">
            <v>0</v>
          </cell>
          <cell r="J2704" t="str">
            <v>-</v>
          </cell>
          <cell r="K2704">
            <v>0</v>
          </cell>
          <cell r="L2704">
            <v>0</v>
          </cell>
          <cell r="M2704">
            <v>0</v>
          </cell>
        </row>
        <row r="2705">
          <cell r="A2705" t="str">
            <v>00</v>
          </cell>
          <cell r="B2705" t="str">
            <v>0</v>
          </cell>
          <cell r="C2705" t="str">
            <v>0</v>
          </cell>
          <cell r="D2705" t="str">
            <v>1</v>
          </cell>
          <cell r="F2705">
            <v>0</v>
          </cell>
          <cell r="G2705">
            <v>0</v>
          </cell>
          <cell r="H2705">
            <v>0</v>
          </cell>
          <cell r="I2705">
            <v>0</v>
          </cell>
          <cell r="J2705" t="str">
            <v>-</v>
          </cell>
          <cell r="K2705">
            <v>0</v>
          </cell>
          <cell r="L2705">
            <v>0</v>
          </cell>
          <cell r="M2705">
            <v>0</v>
          </cell>
        </row>
        <row r="2706">
          <cell r="A2706" t="str">
            <v>00</v>
          </cell>
          <cell r="B2706" t="str">
            <v>0</v>
          </cell>
          <cell r="C2706" t="str">
            <v>0</v>
          </cell>
          <cell r="D2706" t="str">
            <v>1</v>
          </cell>
          <cell r="F2706">
            <v>0</v>
          </cell>
          <cell r="G2706">
            <v>0</v>
          </cell>
          <cell r="H2706">
            <v>0</v>
          </cell>
          <cell r="I2706">
            <v>0</v>
          </cell>
          <cell r="J2706" t="str">
            <v>-</v>
          </cell>
          <cell r="K2706">
            <v>0</v>
          </cell>
          <cell r="L2706">
            <v>0</v>
          </cell>
          <cell r="M2706">
            <v>0</v>
          </cell>
        </row>
        <row r="2707">
          <cell r="A2707" t="str">
            <v>00</v>
          </cell>
          <cell r="B2707" t="str">
            <v>0</v>
          </cell>
          <cell r="C2707" t="str">
            <v>0</v>
          </cell>
          <cell r="D2707" t="str">
            <v>1</v>
          </cell>
          <cell r="F2707">
            <v>0</v>
          </cell>
          <cell r="G2707">
            <v>0</v>
          </cell>
          <cell r="H2707">
            <v>0</v>
          </cell>
          <cell r="I2707">
            <v>0</v>
          </cell>
          <cell r="J2707" t="str">
            <v>-</v>
          </cell>
          <cell r="K2707">
            <v>0</v>
          </cell>
          <cell r="L2707">
            <v>0</v>
          </cell>
          <cell r="M2707">
            <v>0</v>
          </cell>
        </row>
        <row r="2708">
          <cell r="A2708" t="str">
            <v>00</v>
          </cell>
          <cell r="B2708" t="str">
            <v>0</v>
          </cell>
          <cell r="C2708" t="str">
            <v>0</v>
          </cell>
          <cell r="D2708" t="str">
            <v>1</v>
          </cell>
          <cell r="F2708">
            <v>0</v>
          </cell>
          <cell r="G2708">
            <v>0</v>
          </cell>
          <cell r="H2708">
            <v>0</v>
          </cell>
          <cell r="I2708">
            <v>0</v>
          </cell>
          <cell r="J2708" t="str">
            <v>-</v>
          </cell>
          <cell r="K2708">
            <v>0</v>
          </cell>
          <cell r="L2708">
            <v>0</v>
          </cell>
          <cell r="M2708">
            <v>0</v>
          </cell>
        </row>
        <row r="2709">
          <cell r="A2709" t="str">
            <v>00</v>
          </cell>
          <cell r="B2709" t="str">
            <v>0</v>
          </cell>
          <cell r="C2709" t="str">
            <v>0</v>
          </cell>
          <cell r="D2709" t="str">
            <v>1</v>
          </cell>
          <cell r="F2709">
            <v>0</v>
          </cell>
          <cell r="G2709">
            <v>0</v>
          </cell>
          <cell r="H2709">
            <v>0</v>
          </cell>
          <cell r="I2709">
            <v>0</v>
          </cell>
          <cell r="J2709" t="str">
            <v>-</v>
          </cell>
          <cell r="K2709">
            <v>0</v>
          </cell>
          <cell r="L2709">
            <v>0</v>
          </cell>
          <cell r="M2709">
            <v>0</v>
          </cell>
        </row>
        <row r="2710">
          <cell r="A2710" t="str">
            <v>00</v>
          </cell>
          <cell r="B2710" t="str">
            <v>0</v>
          </cell>
          <cell r="C2710" t="str">
            <v>0</v>
          </cell>
          <cell r="D2710" t="str">
            <v>1</v>
          </cell>
          <cell r="F2710">
            <v>0</v>
          </cell>
          <cell r="G2710">
            <v>0</v>
          </cell>
          <cell r="H2710">
            <v>0</v>
          </cell>
          <cell r="I2710">
            <v>0</v>
          </cell>
          <cell r="J2710" t="str">
            <v>-</v>
          </cell>
          <cell r="K2710">
            <v>0</v>
          </cell>
          <cell r="L2710">
            <v>0</v>
          </cell>
          <cell r="M2710">
            <v>0</v>
          </cell>
        </row>
        <row r="2711">
          <cell r="A2711" t="str">
            <v>00</v>
          </cell>
          <cell r="B2711" t="str">
            <v>0</v>
          </cell>
          <cell r="C2711" t="str">
            <v>0</v>
          </cell>
          <cell r="D2711" t="str">
            <v>1</v>
          </cell>
          <cell r="F2711">
            <v>0</v>
          </cell>
          <cell r="G2711">
            <v>0</v>
          </cell>
          <cell r="H2711">
            <v>0</v>
          </cell>
          <cell r="I2711">
            <v>0</v>
          </cell>
          <cell r="J2711" t="str">
            <v>-</v>
          </cell>
          <cell r="K2711">
            <v>0</v>
          </cell>
          <cell r="L2711">
            <v>0</v>
          </cell>
          <cell r="M2711">
            <v>0</v>
          </cell>
        </row>
        <row r="2712">
          <cell r="A2712" t="str">
            <v>00</v>
          </cell>
          <cell r="B2712" t="str">
            <v>0</v>
          </cell>
          <cell r="C2712" t="str">
            <v>0</v>
          </cell>
          <cell r="D2712" t="str">
            <v>1</v>
          </cell>
          <cell r="F2712">
            <v>0</v>
          </cell>
          <cell r="G2712">
            <v>0</v>
          </cell>
          <cell r="H2712">
            <v>0</v>
          </cell>
          <cell r="I2712">
            <v>0</v>
          </cell>
          <cell r="J2712" t="str">
            <v>-</v>
          </cell>
          <cell r="K2712">
            <v>0</v>
          </cell>
          <cell r="L2712">
            <v>0</v>
          </cell>
          <cell r="M2712">
            <v>0</v>
          </cell>
        </row>
        <row r="2713">
          <cell r="A2713" t="str">
            <v>00</v>
          </cell>
          <cell r="B2713" t="str">
            <v>0</v>
          </cell>
          <cell r="C2713" t="str">
            <v>0</v>
          </cell>
          <cell r="D2713" t="str">
            <v>1</v>
          </cell>
          <cell r="F2713">
            <v>0</v>
          </cell>
          <cell r="G2713">
            <v>0</v>
          </cell>
          <cell r="H2713">
            <v>0</v>
          </cell>
          <cell r="I2713">
            <v>0</v>
          </cell>
          <cell r="J2713" t="str">
            <v>-</v>
          </cell>
          <cell r="K2713">
            <v>0</v>
          </cell>
          <cell r="L2713">
            <v>0</v>
          </cell>
          <cell r="M2713">
            <v>0</v>
          </cell>
        </row>
        <row r="2714">
          <cell r="A2714" t="str">
            <v>00</v>
          </cell>
          <cell r="B2714" t="str">
            <v>0</v>
          </cell>
          <cell r="C2714" t="str">
            <v>0</v>
          </cell>
          <cell r="D2714" t="str">
            <v>1</v>
          </cell>
          <cell r="F2714">
            <v>0</v>
          </cell>
          <cell r="G2714">
            <v>0</v>
          </cell>
          <cell r="H2714">
            <v>0</v>
          </cell>
          <cell r="I2714">
            <v>0</v>
          </cell>
          <cell r="J2714" t="str">
            <v>-</v>
          </cell>
          <cell r="K2714">
            <v>0</v>
          </cell>
          <cell r="L2714">
            <v>0</v>
          </cell>
          <cell r="M2714">
            <v>0</v>
          </cell>
        </row>
        <row r="2715">
          <cell r="A2715" t="str">
            <v>00</v>
          </cell>
          <cell r="B2715" t="str">
            <v>0</v>
          </cell>
          <cell r="C2715" t="str">
            <v>0</v>
          </cell>
          <cell r="D2715" t="str">
            <v>1</v>
          </cell>
          <cell r="F2715">
            <v>0</v>
          </cell>
          <cell r="G2715">
            <v>0</v>
          </cell>
          <cell r="H2715">
            <v>0</v>
          </cell>
          <cell r="I2715">
            <v>0</v>
          </cell>
          <cell r="J2715" t="str">
            <v>-</v>
          </cell>
          <cell r="K2715">
            <v>0</v>
          </cell>
          <cell r="L2715">
            <v>0</v>
          </cell>
          <cell r="M2715">
            <v>0</v>
          </cell>
        </row>
        <row r="2716">
          <cell r="A2716" t="str">
            <v>00</v>
          </cell>
          <cell r="B2716" t="str">
            <v>0</v>
          </cell>
          <cell r="C2716" t="str">
            <v>0</v>
          </cell>
          <cell r="D2716" t="str">
            <v>1</v>
          </cell>
          <cell r="F2716">
            <v>0</v>
          </cell>
          <cell r="G2716">
            <v>0</v>
          </cell>
          <cell r="H2716">
            <v>0</v>
          </cell>
          <cell r="I2716">
            <v>0</v>
          </cell>
          <cell r="J2716" t="str">
            <v>-</v>
          </cell>
          <cell r="K2716">
            <v>0</v>
          </cell>
          <cell r="L2716">
            <v>0</v>
          </cell>
          <cell r="M2716">
            <v>0</v>
          </cell>
        </row>
        <row r="2717">
          <cell r="A2717" t="str">
            <v>00</v>
          </cell>
          <cell r="B2717" t="str">
            <v>0</v>
          </cell>
          <cell r="C2717" t="str">
            <v>0</v>
          </cell>
          <cell r="D2717" t="str">
            <v>1</v>
          </cell>
          <cell r="F2717">
            <v>0</v>
          </cell>
          <cell r="G2717">
            <v>0</v>
          </cell>
          <cell r="H2717">
            <v>0</v>
          </cell>
          <cell r="I2717">
            <v>0</v>
          </cell>
          <cell r="J2717" t="str">
            <v>-</v>
          </cell>
          <cell r="K2717">
            <v>0</v>
          </cell>
          <cell r="L2717">
            <v>0</v>
          </cell>
          <cell r="M2717">
            <v>0</v>
          </cell>
        </row>
        <row r="2718">
          <cell r="A2718" t="str">
            <v>00</v>
          </cell>
          <cell r="B2718" t="str">
            <v>0</v>
          </cell>
          <cell r="C2718" t="str">
            <v>0</v>
          </cell>
          <cell r="D2718" t="str">
            <v>1</v>
          </cell>
          <cell r="F2718">
            <v>0</v>
          </cell>
          <cell r="G2718">
            <v>0</v>
          </cell>
          <cell r="H2718">
            <v>0</v>
          </cell>
          <cell r="I2718">
            <v>0</v>
          </cell>
          <cell r="J2718" t="str">
            <v>-</v>
          </cell>
          <cell r="K2718">
            <v>0</v>
          </cell>
          <cell r="L2718">
            <v>0</v>
          </cell>
          <cell r="M2718">
            <v>0</v>
          </cell>
        </row>
        <row r="2719">
          <cell r="A2719" t="str">
            <v>00</v>
          </cell>
          <cell r="B2719" t="str">
            <v>0</v>
          </cell>
          <cell r="C2719" t="str">
            <v>0</v>
          </cell>
          <cell r="D2719" t="str">
            <v>1</v>
          </cell>
          <cell r="F2719">
            <v>0</v>
          </cell>
          <cell r="G2719">
            <v>0</v>
          </cell>
          <cell r="H2719">
            <v>0</v>
          </cell>
          <cell r="I2719">
            <v>0</v>
          </cell>
          <cell r="J2719" t="str">
            <v>-</v>
          </cell>
          <cell r="K2719">
            <v>0</v>
          </cell>
          <cell r="L2719">
            <v>0</v>
          </cell>
          <cell r="M2719">
            <v>0</v>
          </cell>
        </row>
        <row r="2720">
          <cell r="A2720" t="str">
            <v>00</v>
          </cell>
          <cell r="B2720" t="str">
            <v>0</v>
          </cell>
          <cell r="C2720" t="str">
            <v>0</v>
          </cell>
          <cell r="D2720" t="str">
            <v>1</v>
          </cell>
          <cell r="F2720">
            <v>0</v>
          </cell>
          <cell r="G2720">
            <v>0</v>
          </cell>
          <cell r="H2720">
            <v>0</v>
          </cell>
          <cell r="I2720">
            <v>0</v>
          </cell>
          <cell r="J2720" t="str">
            <v>-</v>
          </cell>
          <cell r="K2720">
            <v>0</v>
          </cell>
          <cell r="L2720">
            <v>0</v>
          </cell>
          <cell r="M2720">
            <v>0</v>
          </cell>
        </row>
        <row r="2721">
          <cell r="A2721" t="str">
            <v>00</v>
          </cell>
          <cell r="B2721" t="str">
            <v>0</v>
          </cell>
          <cell r="C2721" t="str">
            <v>0</v>
          </cell>
          <cell r="D2721" t="str">
            <v>1</v>
          </cell>
          <cell r="F2721">
            <v>0</v>
          </cell>
          <cell r="G2721">
            <v>0</v>
          </cell>
          <cell r="H2721">
            <v>0</v>
          </cell>
          <cell r="I2721">
            <v>0</v>
          </cell>
          <cell r="J2721" t="str">
            <v>-</v>
          </cell>
          <cell r="K2721">
            <v>0</v>
          </cell>
          <cell r="L2721">
            <v>0</v>
          </cell>
          <cell r="M2721">
            <v>0</v>
          </cell>
        </row>
        <row r="2722">
          <cell r="A2722" t="str">
            <v>00</v>
          </cell>
          <cell r="B2722" t="str">
            <v>0</v>
          </cell>
          <cell r="C2722" t="str">
            <v>0</v>
          </cell>
          <cell r="D2722" t="str">
            <v>1</v>
          </cell>
          <cell r="F2722">
            <v>0</v>
          </cell>
          <cell r="G2722">
            <v>0</v>
          </cell>
          <cell r="H2722">
            <v>0</v>
          </cell>
          <cell r="I2722">
            <v>0</v>
          </cell>
          <cell r="J2722" t="str">
            <v>-</v>
          </cell>
          <cell r="K2722">
            <v>0</v>
          </cell>
          <cell r="L2722">
            <v>0</v>
          </cell>
          <cell r="M2722">
            <v>0</v>
          </cell>
        </row>
        <row r="2723">
          <cell r="A2723" t="str">
            <v>00</v>
          </cell>
          <cell r="B2723" t="str">
            <v>0</v>
          </cell>
          <cell r="C2723" t="str">
            <v>0</v>
          </cell>
          <cell r="D2723" t="str">
            <v>1</v>
          </cell>
          <cell r="F2723">
            <v>0</v>
          </cell>
          <cell r="G2723">
            <v>0</v>
          </cell>
          <cell r="H2723">
            <v>0</v>
          </cell>
          <cell r="I2723">
            <v>0</v>
          </cell>
          <cell r="J2723" t="str">
            <v>-</v>
          </cell>
          <cell r="K2723">
            <v>0</v>
          </cell>
          <cell r="L2723">
            <v>0</v>
          </cell>
          <cell r="M2723">
            <v>0</v>
          </cell>
        </row>
        <row r="2724">
          <cell r="A2724" t="str">
            <v>00</v>
          </cell>
          <cell r="B2724" t="str">
            <v>0</v>
          </cell>
          <cell r="C2724" t="str">
            <v>0</v>
          </cell>
          <cell r="D2724" t="str">
            <v>1</v>
          </cell>
          <cell r="F2724">
            <v>0</v>
          </cell>
          <cell r="G2724">
            <v>0</v>
          </cell>
          <cell r="H2724">
            <v>0</v>
          </cell>
          <cell r="I2724">
            <v>0</v>
          </cell>
          <cell r="J2724" t="str">
            <v>-</v>
          </cell>
          <cell r="K2724">
            <v>0</v>
          </cell>
          <cell r="L2724">
            <v>0</v>
          </cell>
          <cell r="M2724">
            <v>0</v>
          </cell>
        </row>
        <row r="2725">
          <cell r="A2725" t="str">
            <v>00</v>
          </cell>
          <cell r="B2725" t="str">
            <v>0</v>
          </cell>
          <cell r="C2725" t="str">
            <v>0</v>
          </cell>
          <cell r="D2725" t="str">
            <v>1</v>
          </cell>
          <cell r="F2725">
            <v>0</v>
          </cell>
          <cell r="G2725">
            <v>0</v>
          </cell>
          <cell r="H2725">
            <v>0</v>
          </cell>
          <cell r="I2725">
            <v>0</v>
          </cell>
          <cell r="J2725" t="str">
            <v>-</v>
          </cell>
          <cell r="K2725">
            <v>0</v>
          </cell>
          <cell r="L2725">
            <v>0</v>
          </cell>
          <cell r="M2725">
            <v>0</v>
          </cell>
        </row>
        <row r="2726">
          <cell r="A2726" t="str">
            <v>00</v>
          </cell>
          <cell r="B2726" t="str">
            <v>0</v>
          </cell>
          <cell r="C2726" t="str">
            <v>0</v>
          </cell>
          <cell r="D2726" t="str">
            <v>1</v>
          </cell>
          <cell r="F2726">
            <v>0</v>
          </cell>
          <cell r="G2726">
            <v>0</v>
          </cell>
          <cell r="H2726">
            <v>0</v>
          </cell>
          <cell r="I2726">
            <v>0</v>
          </cell>
          <cell r="J2726" t="str">
            <v>-</v>
          </cell>
          <cell r="K2726">
            <v>0</v>
          </cell>
          <cell r="L2726">
            <v>0</v>
          </cell>
          <cell r="M2726">
            <v>0</v>
          </cell>
        </row>
        <row r="2727">
          <cell r="A2727" t="str">
            <v>00</v>
          </cell>
          <cell r="B2727" t="str">
            <v>0</v>
          </cell>
          <cell r="C2727" t="str">
            <v>0</v>
          </cell>
          <cell r="D2727" t="str">
            <v>1</v>
          </cell>
          <cell r="F2727">
            <v>0</v>
          </cell>
          <cell r="G2727">
            <v>0</v>
          </cell>
          <cell r="H2727">
            <v>0</v>
          </cell>
          <cell r="I2727">
            <v>0</v>
          </cell>
          <cell r="J2727" t="str">
            <v>-</v>
          </cell>
          <cell r="K2727">
            <v>0</v>
          </cell>
          <cell r="L2727">
            <v>0</v>
          </cell>
          <cell r="M2727">
            <v>0</v>
          </cell>
        </row>
        <row r="2728">
          <cell r="A2728" t="str">
            <v>00</v>
          </cell>
          <cell r="B2728" t="str">
            <v>0</v>
          </cell>
          <cell r="C2728" t="str">
            <v>0</v>
          </cell>
          <cell r="D2728" t="str">
            <v>1</v>
          </cell>
          <cell r="F2728">
            <v>0</v>
          </cell>
          <cell r="G2728">
            <v>0</v>
          </cell>
          <cell r="H2728">
            <v>0</v>
          </cell>
          <cell r="I2728">
            <v>0</v>
          </cell>
          <cell r="J2728" t="str">
            <v>-</v>
          </cell>
          <cell r="K2728">
            <v>0</v>
          </cell>
          <cell r="L2728">
            <v>0</v>
          </cell>
          <cell r="M2728">
            <v>0</v>
          </cell>
        </row>
        <row r="2729">
          <cell r="A2729" t="str">
            <v>00</v>
          </cell>
          <cell r="B2729" t="str">
            <v>0</v>
          </cell>
          <cell r="C2729" t="str">
            <v>0</v>
          </cell>
          <cell r="D2729" t="str">
            <v>1</v>
          </cell>
          <cell r="F2729">
            <v>0</v>
          </cell>
          <cell r="G2729">
            <v>0</v>
          </cell>
          <cell r="H2729">
            <v>0</v>
          </cell>
          <cell r="I2729">
            <v>0</v>
          </cell>
          <cell r="J2729" t="str">
            <v>-</v>
          </cell>
          <cell r="K2729">
            <v>0</v>
          </cell>
          <cell r="L2729">
            <v>0</v>
          </cell>
          <cell r="M2729">
            <v>0</v>
          </cell>
        </row>
        <row r="2730">
          <cell r="A2730" t="str">
            <v>00</v>
          </cell>
          <cell r="B2730" t="str">
            <v>0</v>
          </cell>
          <cell r="C2730" t="str">
            <v>0</v>
          </cell>
          <cell r="D2730" t="str">
            <v>1</v>
          </cell>
          <cell r="F2730">
            <v>0</v>
          </cell>
          <cell r="G2730">
            <v>0</v>
          </cell>
          <cell r="H2730">
            <v>0</v>
          </cell>
          <cell r="I2730">
            <v>0</v>
          </cell>
          <cell r="J2730" t="str">
            <v>-</v>
          </cell>
          <cell r="K2730">
            <v>0</v>
          </cell>
          <cell r="L2730">
            <v>0</v>
          </cell>
          <cell r="M2730">
            <v>0</v>
          </cell>
        </row>
        <row r="2731">
          <cell r="A2731" t="str">
            <v>00</v>
          </cell>
          <cell r="B2731" t="str">
            <v>0</v>
          </cell>
          <cell r="C2731" t="str">
            <v>0</v>
          </cell>
          <cell r="D2731" t="str">
            <v>1</v>
          </cell>
          <cell r="F2731">
            <v>0</v>
          </cell>
          <cell r="G2731">
            <v>0</v>
          </cell>
          <cell r="H2731">
            <v>0</v>
          </cell>
          <cell r="I2731">
            <v>0</v>
          </cell>
          <cell r="J2731" t="str">
            <v>-</v>
          </cell>
          <cell r="K2731">
            <v>0</v>
          </cell>
          <cell r="L2731">
            <v>0</v>
          </cell>
          <cell r="M2731">
            <v>0</v>
          </cell>
        </row>
        <row r="2732">
          <cell r="A2732" t="str">
            <v>00</v>
          </cell>
          <cell r="B2732" t="str">
            <v>0</v>
          </cell>
          <cell r="C2732" t="str">
            <v>0</v>
          </cell>
          <cell r="D2732" t="str">
            <v>1</v>
          </cell>
          <cell r="F2732">
            <v>0</v>
          </cell>
          <cell r="G2732">
            <v>0</v>
          </cell>
          <cell r="H2732">
            <v>0</v>
          </cell>
          <cell r="I2732">
            <v>0</v>
          </cell>
          <cell r="J2732" t="str">
            <v>-</v>
          </cell>
          <cell r="K2732">
            <v>0</v>
          </cell>
          <cell r="L2732">
            <v>0</v>
          </cell>
          <cell r="M2732">
            <v>0</v>
          </cell>
        </row>
        <row r="2733">
          <cell r="A2733" t="str">
            <v>00</v>
          </cell>
          <cell r="B2733" t="str">
            <v>0</v>
          </cell>
          <cell r="C2733" t="str">
            <v>0</v>
          </cell>
          <cell r="D2733" t="str">
            <v>1</v>
          </cell>
          <cell r="F2733">
            <v>0</v>
          </cell>
          <cell r="G2733">
            <v>0</v>
          </cell>
          <cell r="H2733">
            <v>0</v>
          </cell>
          <cell r="I2733">
            <v>0</v>
          </cell>
          <cell r="J2733" t="str">
            <v>-</v>
          </cell>
          <cell r="K2733">
            <v>0</v>
          </cell>
          <cell r="L2733">
            <v>0</v>
          </cell>
          <cell r="M2733">
            <v>0</v>
          </cell>
        </row>
        <row r="2734">
          <cell r="A2734" t="str">
            <v>00</v>
          </cell>
          <cell r="B2734" t="str">
            <v>0</v>
          </cell>
          <cell r="C2734" t="str">
            <v>0</v>
          </cell>
          <cell r="D2734" t="str">
            <v>1</v>
          </cell>
          <cell r="F2734">
            <v>0</v>
          </cell>
          <cell r="G2734">
            <v>0</v>
          </cell>
          <cell r="H2734">
            <v>0</v>
          </cell>
          <cell r="I2734">
            <v>0</v>
          </cell>
          <cell r="J2734" t="str">
            <v>-</v>
          </cell>
          <cell r="K2734">
            <v>0</v>
          </cell>
          <cell r="L2734">
            <v>0</v>
          </cell>
          <cell r="M2734">
            <v>0</v>
          </cell>
        </row>
        <row r="2735">
          <cell r="A2735" t="str">
            <v>00</v>
          </cell>
          <cell r="B2735" t="str">
            <v>0</v>
          </cell>
          <cell r="C2735" t="str">
            <v>0</v>
          </cell>
          <cell r="D2735" t="str">
            <v>1</v>
          </cell>
          <cell r="F2735">
            <v>0</v>
          </cell>
          <cell r="G2735">
            <v>0</v>
          </cell>
          <cell r="H2735">
            <v>0</v>
          </cell>
          <cell r="I2735">
            <v>0</v>
          </cell>
          <cell r="J2735" t="str">
            <v>-</v>
          </cell>
          <cell r="K2735">
            <v>0</v>
          </cell>
          <cell r="L2735">
            <v>0</v>
          </cell>
          <cell r="M2735">
            <v>0</v>
          </cell>
        </row>
        <row r="2736">
          <cell r="A2736" t="str">
            <v>00</v>
          </cell>
          <cell r="B2736" t="str">
            <v>0</v>
          </cell>
          <cell r="C2736" t="str">
            <v>0</v>
          </cell>
          <cell r="D2736" t="str">
            <v>1</v>
          </cell>
          <cell r="F2736">
            <v>0</v>
          </cell>
          <cell r="G2736">
            <v>0</v>
          </cell>
          <cell r="H2736">
            <v>0</v>
          </cell>
          <cell r="I2736">
            <v>0</v>
          </cell>
          <cell r="J2736" t="str">
            <v>-</v>
          </cell>
          <cell r="K2736">
            <v>0</v>
          </cell>
          <cell r="L2736">
            <v>0</v>
          </cell>
          <cell r="M2736">
            <v>0</v>
          </cell>
        </row>
        <row r="2737">
          <cell r="A2737" t="str">
            <v>00</v>
          </cell>
          <cell r="B2737" t="str">
            <v>0</v>
          </cell>
          <cell r="C2737" t="str">
            <v>0</v>
          </cell>
          <cell r="D2737" t="str">
            <v>1</v>
          </cell>
          <cell r="F2737">
            <v>0</v>
          </cell>
          <cell r="G2737">
            <v>0</v>
          </cell>
          <cell r="H2737">
            <v>0</v>
          </cell>
          <cell r="I2737">
            <v>0</v>
          </cell>
          <cell r="J2737" t="str">
            <v>-</v>
          </cell>
          <cell r="K2737">
            <v>0</v>
          </cell>
          <cell r="L2737">
            <v>0</v>
          </cell>
          <cell r="M2737">
            <v>0</v>
          </cell>
        </row>
        <row r="2738">
          <cell r="A2738" t="str">
            <v>00</v>
          </cell>
          <cell r="B2738" t="str">
            <v>0</v>
          </cell>
          <cell r="C2738" t="str">
            <v>0</v>
          </cell>
          <cell r="D2738" t="str">
            <v>1</v>
          </cell>
          <cell r="F2738">
            <v>0</v>
          </cell>
          <cell r="G2738">
            <v>0</v>
          </cell>
          <cell r="H2738">
            <v>0</v>
          </cell>
          <cell r="I2738">
            <v>0</v>
          </cell>
          <cell r="J2738" t="str">
            <v>-</v>
          </cell>
          <cell r="K2738">
            <v>0</v>
          </cell>
          <cell r="L2738">
            <v>0</v>
          </cell>
          <cell r="M2738">
            <v>0</v>
          </cell>
        </row>
        <row r="2739">
          <cell r="A2739" t="str">
            <v>00</v>
          </cell>
          <cell r="B2739" t="str">
            <v>0</v>
          </cell>
          <cell r="C2739" t="str">
            <v>0</v>
          </cell>
          <cell r="D2739" t="str">
            <v>1</v>
          </cell>
          <cell r="F2739">
            <v>0</v>
          </cell>
          <cell r="G2739">
            <v>0</v>
          </cell>
          <cell r="H2739">
            <v>0</v>
          </cell>
          <cell r="I2739">
            <v>0</v>
          </cell>
          <cell r="J2739" t="str">
            <v>-</v>
          </cell>
          <cell r="K2739">
            <v>0</v>
          </cell>
          <cell r="L2739">
            <v>0</v>
          </cell>
          <cell r="M2739">
            <v>0</v>
          </cell>
        </row>
        <row r="2740">
          <cell r="A2740" t="str">
            <v>00</v>
          </cell>
          <cell r="B2740" t="str">
            <v>0</v>
          </cell>
          <cell r="C2740" t="str">
            <v>0</v>
          </cell>
          <cell r="D2740" t="str">
            <v>1</v>
          </cell>
          <cell r="F2740">
            <v>0</v>
          </cell>
          <cell r="G2740">
            <v>0</v>
          </cell>
          <cell r="H2740">
            <v>0</v>
          </cell>
          <cell r="I2740">
            <v>0</v>
          </cell>
          <cell r="J2740" t="str">
            <v>-</v>
          </cell>
          <cell r="K2740">
            <v>0</v>
          </cell>
          <cell r="L2740">
            <v>0</v>
          </cell>
          <cell r="M2740">
            <v>0</v>
          </cell>
        </row>
        <row r="2741">
          <cell r="A2741" t="str">
            <v>00</v>
          </cell>
          <cell r="B2741" t="str">
            <v>0</v>
          </cell>
          <cell r="C2741" t="str">
            <v>0</v>
          </cell>
          <cell r="D2741" t="str">
            <v>1</v>
          </cell>
          <cell r="F2741">
            <v>0</v>
          </cell>
          <cell r="G2741">
            <v>0</v>
          </cell>
          <cell r="H2741">
            <v>0</v>
          </cell>
          <cell r="I2741">
            <v>0</v>
          </cell>
          <cell r="J2741" t="str">
            <v>-</v>
          </cell>
          <cell r="K2741">
            <v>0</v>
          </cell>
          <cell r="L2741">
            <v>0</v>
          </cell>
          <cell r="M2741">
            <v>0</v>
          </cell>
        </row>
        <row r="2742">
          <cell r="A2742" t="str">
            <v>00</v>
          </cell>
          <cell r="B2742" t="str">
            <v>0</v>
          </cell>
          <cell r="C2742" t="str">
            <v>0</v>
          </cell>
          <cell r="D2742" t="str">
            <v>1</v>
          </cell>
          <cell r="F2742">
            <v>0</v>
          </cell>
          <cell r="G2742">
            <v>0</v>
          </cell>
          <cell r="H2742">
            <v>0</v>
          </cell>
          <cell r="I2742">
            <v>0</v>
          </cell>
          <cell r="J2742" t="str">
            <v>-</v>
          </cell>
          <cell r="K2742">
            <v>0</v>
          </cell>
          <cell r="L2742">
            <v>0</v>
          </cell>
          <cell r="M2742">
            <v>0</v>
          </cell>
        </row>
        <row r="2743">
          <cell r="A2743" t="str">
            <v>00</v>
          </cell>
          <cell r="B2743" t="str">
            <v>0</v>
          </cell>
          <cell r="C2743" t="str">
            <v>0</v>
          </cell>
          <cell r="D2743" t="str">
            <v>1</v>
          </cell>
          <cell r="F2743">
            <v>0</v>
          </cell>
          <cell r="G2743">
            <v>0</v>
          </cell>
          <cell r="H2743">
            <v>0</v>
          </cell>
          <cell r="I2743">
            <v>0</v>
          </cell>
          <cell r="J2743" t="str">
            <v>-</v>
          </cell>
          <cell r="K2743">
            <v>0</v>
          </cell>
          <cell r="L2743">
            <v>0</v>
          </cell>
          <cell r="M2743">
            <v>0</v>
          </cell>
        </row>
        <row r="2744">
          <cell r="A2744" t="str">
            <v>00</v>
          </cell>
          <cell r="B2744" t="str">
            <v>0</v>
          </cell>
          <cell r="C2744" t="str">
            <v>0</v>
          </cell>
          <cell r="D2744" t="str">
            <v>1</v>
          </cell>
          <cell r="F2744">
            <v>0</v>
          </cell>
          <cell r="G2744">
            <v>0</v>
          </cell>
          <cell r="H2744">
            <v>0</v>
          </cell>
          <cell r="I2744">
            <v>0</v>
          </cell>
          <cell r="J2744">
            <v>0</v>
          </cell>
          <cell r="K2744">
            <v>0</v>
          </cell>
          <cell r="L2744">
            <v>0</v>
          </cell>
          <cell r="M2744">
            <v>0</v>
          </cell>
        </row>
        <row r="2745">
          <cell r="A2745" t="str">
            <v>00</v>
          </cell>
          <cell r="B2745" t="str">
            <v>0</v>
          </cell>
          <cell r="C2745" t="str">
            <v>0</v>
          </cell>
          <cell r="D2745" t="str">
            <v>1</v>
          </cell>
          <cell r="F2745">
            <v>0</v>
          </cell>
          <cell r="G2745">
            <v>0</v>
          </cell>
          <cell r="H2745">
            <v>0</v>
          </cell>
          <cell r="I2745">
            <v>0</v>
          </cell>
          <cell r="J2745" t="str">
            <v>-</v>
          </cell>
          <cell r="K2745">
            <v>0</v>
          </cell>
          <cell r="L2745">
            <v>0</v>
          </cell>
          <cell r="M2745">
            <v>0</v>
          </cell>
        </row>
        <row r="2746">
          <cell r="A2746" t="str">
            <v>00</v>
          </cell>
          <cell r="B2746" t="str">
            <v>0</v>
          </cell>
          <cell r="C2746" t="str">
            <v>0</v>
          </cell>
          <cell r="D2746" t="str">
            <v>1</v>
          </cell>
          <cell r="F2746">
            <v>0</v>
          </cell>
          <cell r="G2746">
            <v>0</v>
          </cell>
          <cell r="H2746">
            <v>0</v>
          </cell>
          <cell r="I2746">
            <v>0</v>
          </cell>
          <cell r="J2746" t="str">
            <v>-</v>
          </cell>
          <cell r="K2746">
            <v>0</v>
          </cell>
          <cell r="L2746">
            <v>0</v>
          </cell>
          <cell r="M2746">
            <v>0</v>
          </cell>
        </row>
        <row r="2747">
          <cell r="A2747" t="str">
            <v>00</v>
          </cell>
          <cell r="B2747" t="str">
            <v>0</v>
          </cell>
          <cell r="C2747" t="str">
            <v>0</v>
          </cell>
          <cell r="D2747" t="str">
            <v>1</v>
          </cell>
          <cell r="F2747">
            <v>0</v>
          </cell>
          <cell r="G2747">
            <v>0</v>
          </cell>
          <cell r="H2747">
            <v>0</v>
          </cell>
          <cell r="I2747">
            <v>0</v>
          </cell>
          <cell r="J2747" t="str">
            <v>-</v>
          </cell>
          <cell r="K2747">
            <v>0</v>
          </cell>
          <cell r="L2747">
            <v>0</v>
          </cell>
          <cell r="M2747">
            <v>0</v>
          </cell>
        </row>
        <row r="2748">
          <cell r="A2748" t="str">
            <v>00</v>
          </cell>
          <cell r="B2748" t="str">
            <v>0</v>
          </cell>
          <cell r="C2748" t="str">
            <v>0</v>
          </cell>
          <cell r="D2748" t="str">
            <v>1</v>
          </cell>
          <cell r="F2748">
            <v>0</v>
          </cell>
          <cell r="G2748">
            <v>0</v>
          </cell>
          <cell r="H2748">
            <v>0</v>
          </cell>
          <cell r="I2748">
            <v>0</v>
          </cell>
          <cell r="J2748" t="str">
            <v>-</v>
          </cell>
          <cell r="K2748">
            <v>0</v>
          </cell>
          <cell r="L2748">
            <v>0</v>
          </cell>
          <cell r="M2748">
            <v>0</v>
          </cell>
        </row>
        <row r="2749">
          <cell r="A2749" t="str">
            <v>00</v>
          </cell>
          <cell r="B2749" t="str">
            <v>0</v>
          </cell>
          <cell r="C2749" t="str">
            <v>0</v>
          </cell>
          <cell r="D2749" t="str">
            <v>1</v>
          </cell>
          <cell r="F2749">
            <v>0</v>
          </cell>
          <cell r="G2749">
            <v>0</v>
          </cell>
          <cell r="H2749">
            <v>0</v>
          </cell>
          <cell r="I2749">
            <v>0</v>
          </cell>
          <cell r="J2749" t="str">
            <v>-</v>
          </cell>
          <cell r="K2749">
            <v>0</v>
          </cell>
          <cell r="L2749">
            <v>0</v>
          </cell>
          <cell r="M2749">
            <v>0</v>
          </cell>
        </row>
        <row r="2750">
          <cell r="A2750" t="str">
            <v>00</v>
          </cell>
          <cell r="B2750" t="str">
            <v>0</v>
          </cell>
          <cell r="C2750" t="str">
            <v>0</v>
          </cell>
          <cell r="D2750" t="str">
            <v>1</v>
          </cell>
          <cell r="F2750">
            <v>0</v>
          </cell>
          <cell r="G2750">
            <v>0</v>
          </cell>
          <cell r="H2750">
            <v>0</v>
          </cell>
          <cell r="I2750">
            <v>0</v>
          </cell>
          <cell r="J2750" t="str">
            <v>-</v>
          </cell>
          <cell r="K2750">
            <v>0</v>
          </cell>
          <cell r="L2750">
            <v>0</v>
          </cell>
          <cell r="M2750">
            <v>0</v>
          </cell>
        </row>
        <row r="2751">
          <cell r="A2751" t="str">
            <v>00</v>
          </cell>
          <cell r="B2751" t="str">
            <v>0</v>
          </cell>
          <cell r="C2751" t="str">
            <v>0</v>
          </cell>
          <cell r="D2751" t="str">
            <v>1</v>
          </cell>
          <cell r="F2751">
            <v>0</v>
          </cell>
          <cell r="G2751">
            <v>0</v>
          </cell>
          <cell r="H2751">
            <v>0</v>
          </cell>
          <cell r="I2751">
            <v>0</v>
          </cell>
          <cell r="J2751" t="str">
            <v>-</v>
          </cell>
          <cell r="K2751">
            <v>0</v>
          </cell>
          <cell r="L2751">
            <v>0</v>
          </cell>
          <cell r="M2751">
            <v>0</v>
          </cell>
        </row>
        <row r="2752">
          <cell r="A2752" t="str">
            <v>00</v>
          </cell>
          <cell r="B2752" t="str">
            <v>0</v>
          </cell>
          <cell r="C2752" t="str">
            <v>0</v>
          </cell>
          <cell r="D2752" t="str">
            <v>1</v>
          </cell>
          <cell r="F2752">
            <v>0</v>
          </cell>
          <cell r="G2752">
            <v>0</v>
          </cell>
          <cell r="H2752">
            <v>0</v>
          </cell>
          <cell r="I2752">
            <v>0</v>
          </cell>
          <cell r="J2752" t="str">
            <v>-</v>
          </cell>
          <cell r="K2752">
            <v>0</v>
          </cell>
          <cell r="L2752">
            <v>0</v>
          </cell>
          <cell r="M2752">
            <v>0</v>
          </cell>
        </row>
        <row r="2753">
          <cell r="A2753" t="str">
            <v>00</v>
          </cell>
          <cell r="B2753" t="str">
            <v>0</v>
          </cell>
          <cell r="C2753" t="str">
            <v>0</v>
          </cell>
          <cell r="D2753" t="str">
            <v>1</v>
          </cell>
          <cell r="F2753">
            <v>0</v>
          </cell>
          <cell r="G2753">
            <v>0</v>
          </cell>
          <cell r="H2753">
            <v>0</v>
          </cell>
          <cell r="I2753">
            <v>0</v>
          </cell>
          <cell r="J2753" t="str">
            <v>-</v>
          </cell>
          <cell r="K2753">
            <v>0</v>
          </cell>
          <cell r="L2753">
            <v>0</v>
          </cell>
          <cell r="M2753">
            <v>0</v>
          </cell>
        </row>
        <row r="2754">
          <cell r="A2754" t="str">
            <v>00</v>
          </cell>
          <cell r="B2754" t="str">
            <v>0</v>
          </cell>
          <cell r="C2754" t="str">
            <v>0</v>
          </cell>
          <cell r="D2754" t="str">
            <v>1</v>
          </cell>
          <cell r="F2754">
            <v>0</v>
          </cell>
          <cell r="G2754">
            <v>0</v>
          </cell>
          <cell r="H2754">
            <v>0</v>
          </cell>
          <cell r="I2754">
            <v>0</v>
          </cell>
          <cell r="J2754" t="str">
            <v>-</v>
          </cell>
          <cell r="K2754">
            <v>0</v>
          </cell>
          <cell r="L2754">
            <v>0</v>
          </cell>
          <cell r="M2754">
            <v>0</v>
          </cell>
        </row>
        <row r="2755">
          <cell r="A2755" t="str">
            <v>00</v>
          </cell>
          <cell r="B2755" t="str">
            <v>0</v>
          </cell>
          <cell r="C2755" t="str">
            <v>0</v>
          </cell>
          <cell r="D2755" t="str">
            <v>1</v>
          </cell>
          <cell r="F2755">
            <v>0</v>
          </cell>
          <cell r="G2755">
            <v>0</v>
          </cell>
          <cell r="H2755">
            <v>0</v>
          </cell>
          <cell r="I2755">
            <v>0</v>
          </cell>
          <cell r="J2755" t="str">
            <v>-</v>
          </cell>
          <cell r="K2755">
            <v>0</v>
          </cell>
          <cell r="L2755">
            <v>0</v>
          </cell>
          <cell r="M2755">
            <v>0</v>
          </cell>
        </row>
        <row r="2756">
          <cell r="A2756" t="str">
            <v>00</v>
          </cell>
          <cell r="B2756" t="str">
            <v>0</v>
          </cell>
          <cell r="C2756" t="str">
            <v>0</v>
          </cell>
          <cell r="D2756" t="str">
            <v>1</v>
          </cell>
          <cell r="F2756">
            <v>0</v>
          </cell>
          <cell r="G2756">
            <v>0</v>
          </cell>
          <cell r="H2756">
            <v>0</v>
          </cell>
          <cell r="I2756">
            <v>0</v>
          </cell>
          <cell r="J2756" t="str">
            <v>-</v>
          </cell>
          <cell r="K2756">
            <v>0</v>
          </cell>
          <cell r="L2756">
            <v>0</v>
          </cell>
          <cell r="M2756">
            <v>0</v>
          </cell>
        </row>
        <row r="2757">
          <cell r="A2757" t="str">
            <v>00</v>
          </cell>
          <cell r="B2757" t="str">
            <v>0</v>
          </cell>
          <cell r="C2757" t="str">
            <v>0</v>
          </cell>
          <cell r="D2757" t="str">
            <v>1</v>
          </cell>
          <cell r="F2757">
            <v>0</v>
          </cell>
          <cell r="G2757">
            <v>0</v>
          </cell>
          <cell r="H2757">
            <v>0</v>
          </cell>
          <cell r="I2757">
            <v>0</v>
          </cell>
          <cell r="J2757" t="str">
            <v>-</v>
          </cell>
          <cell r="K2757">
            <v>0</v>
          </cell>
          <cell r="L2757">
            <v>0</v>
          </cell>
          <cell r="M2757">
            <v>0</v>
          </cell>
        </row>
        <row r="2758">
          <cell r="A2758" t="str">
            <v>00</v>
          </cell>
          <cell r="B2758" t="str">
            <v>0</v>
          </cell>
          <cell r="C2758" t="str">
            <v>0</v>
          </cell>
          <cell r="D2758" t="str">
            <v>1</v>
          </cell>
          <cell r="F2758">
            <v>0</v>
          </cell>
          <cell r="G2758">
            <v>0</v>
          </cell>
          <cell r="H2758">
            <v>0</v>
          </cell>
          <cell r="I2758">
            <v>0</v>
          </cell>
          <cell r="J2758" t="str">
            <v>-</v>
          </cell>
          <cell r="K2758">
            <v>0</v>
          </cell>
          <cell r="L2758">
            <v>0</v>
          </cell>
          <cell r="M2758">
            <v>0</v>
          </cell>
        </row>
        <row r="2759">
          <cell r="A2759" t="str">
            <v>00</v>
          </cell>
          <cell r="B2759" t="str">
            <v>0</v>
          </cell>
          <cell r="C2759" t="str">
            <v>0</v>
          </cell>
          <cell r="D2759" t="str">
            <v>1</v>
          </cell>
          <cell r="F2759">
            <v>0</v>
          </cell>
          <cell r="G2759">
            <v>0</v>
          </cell>
          <cell r="H2759">
            <v>0</v>
          </cell>
          <cell r="I2759">
            <v>0</v>
          </cell>
          <cell r="J2759" t="str">
            <v>-</v>
          </cell>
          <cell r="K2759">
            <v>0</v>
          </cell>
          <cell r="L2759">
            <v>0</v>
          </cell>
          <cell r="M2759">
            <v>0</v>
          </cell>
        </row>
        <row r="2760">
          <cell r="A2760" t="str">
            <v>00</v>
          </cell>
          <cell r="B2760" t="str">
            <v>0</v>
          </cell>
          <cell r="C2760" t="str">
            <v>0</v>
          </cell>
          <cell r="D2760" t="str">
            <v>1</v>
          </cell>
          <cell r="F2760">
            <v>0</v>
          </cell>
          <cell r="G2760">
            <v>0</v>
          </cell>
          <cell r="H2760">
            <v>0</v>
          </cell>
          <cell r="I2760">
            <v>0</v>
          </cell>
          <cell r="J2760" t="str">
            <v>-</v>
          </cell>
          <cell r="K2760">
            <v>0</v>
          </cell>
          <cell r="L2760">
            <v>0</v>
          </cell>
          <cell r="M2760">
            <v>0</v>
          </cell>
        </row>
        <row r="2761">
          <cell r="A2761" t="str">
            <v>00</v>
          </cell>
          <cell r="B2761" t="str">
            <v>0</v>
          </cell>
          <cell r="C2761" t="str">
            <v>0</v>
          </cell>
          <cell r="D2761" t="str">
            <v>1</v>
          </cell>
          <cell r="F2761">
            <v>0</v>
          </cell>
          <cell r="G2761">
            <v>0</v>
          </cell>
          <cell r="H2761">
            <v>0</v>
          </cell>
          <cell r="I2761">
            <v>0</v>
          </cell>
          <cell r="J2761" t="str">
            <v>-</v>
          </cell>
          <cell r="K2761">
            <v>0</v>
          </cell>
          <cell r="L2761">
            <v>0</v>
          </cell>
          <cell r="M2761">
            <v>0</v>
          </cell>
        </row>
        <row r="2762">
          <cell r="A2762" t="str">
            <v>00</v>
          </cell>
          <cell r="B2762" t="str">
            <v>0</v>
          </cell>
          <cell r="C2762" t="str">
            <v>0</v>
          </cell>
          <cell r="D2762" t="str">
            <v>1</v>
          </cell>
          <cell r="F2762">
            <v>0</v>
          </cell>
          <cell r="G2762">
            <v>0</v>
          </cell>
          <cell r="H2762">
            <v>0</v>
          </cell>
          <cell r="I2762">
            <v>0</v>
          </cell>
          <cell r="J2762" t="str">
            <v>-</v>
          </cell>
          <cell r="K2762">
            <v>0</v>
          </cell>
          <cell r="L2762">
            <v>0</v>
          </cell>
          <cell r="M2762">
            <v>0</v>
          </cell>
        </row>
        <row r="2763">
          <cell r="A2763" t="str">
            <v>00</v>
          </cell>
          <cell r="B2763" t="str">
            <v>0</v>
          </cell>
          <cell r="C2763" t="str">
            <v>0</v>
          </cell>
          <cell r="D2763" t="str">
            <v>1</v>
          </cell>
          <cell r="F2763">
            <v>0</v>
          </cell>
          <cell r="G2763">
            <v>0</v>
          </cell>
          <cell r="H2763">
            <v>0</v>
          </cell>
          <cell r="I2763">
            <v>0</v>
          </cell>
          <cell r="J2763" t="str">
            <v>-</v>
          </cell>
          <cell r="K2763">
            <v>0</v>
          </cell>
          <cell r="L2763">
            <v>0</v>
          </cell>
          <cell r="M2763">
            <v>0</v>
          </cell>
        </row>
        <row r="2764">
          <cell r="A2764" t="str">
            <v>00</v>
          </cell>
          <cell r="B2764" t="str">
            <v>0</v>
          </cell>
          <cell r="C2764" t="str">
            <v>0</v>
          </cell>
          <cell r="D2764" t="str">
            <v>1</v>
          </cell>
          <cell r="F2764">
            <v>0</v>
          </cell>
          <cell r="G2764">
            <v>0</v>
          </cell>
          <cell r="H2764">
            <v>0</v>
          </cell>
          <cell r="I2764">
            <v>0</v>
          </cell>
          <cell r="J2764" t="str">
            <v>-</v>
          </cell>
          <cell r="K2764">
            <v>0</v>
          </cell>
          <cell r="L2764">
            <v>0</v>
          </cell>
          <cell r="M2764">
            <v>0</v>
          </cell>
        </row>
        <row r="2765">
          <cell r="A2765" t="str">
            <v>00</v>
          </cell>
          <cell r="B2765" t="str">
            <v>0</v>
          </cell>
          <cell r="C2765" t="str">
            <v>0</v>
          </cell>
          <cell r="D2765" t="str">
            <v>1</v>
          </cell>
          <cell r="F2765">
            <v>0</v>
          </cell>
          <cell r="G2765">
            <v>0</v>
          </cell>
          <cell r="H2765">
            <v>0</v>
          </cell>
          <cell r="I2765">
            <v>0</v>
          </cell>
          <cell r="J2765" t="str">
            <v>-</v>
          </cell>
          <cell r="K2765">
            <v>0</v>
          </cell>
          <cell r="L2765">
            <v>0</v>
          </cell>
          <cell r="M2765">
            <v>0</v>
          </cell>
        </row>
        <row r="2766">
          <cell r="A2766" t="str">
            <v>00</v>
          </cell>
          <cell r="B2766" t="str">
            <v>0</v>
          </cell>
          <cell r="C2766" t="str">
            <v>0</v>
          </cell>
          <cell r="D2766" t="str">
            <v>1</v>
          </cell>
          <cell r="F2766">
            <v>0</v>
          </cell>
          <cell r="G2766">
            <v>0</v>
          </cell>
          <cell r="H2766">
            <v>0</v>
          </cell>
          <cell r="I2766">
            <v>0</v>
          </cell>
          <cell r="J2766" t="str">
            <v>-</v>
          </cell>
          <cell r="K2766">
            <v>0</v>
          </cell>
          <cell r="L2766">
            <v>0</v>
          </cell>
          <cell r="M2766">
            <v>0</v>
          </cell>
        </row>
        <row r="2767">
          <cell r="A2767" t="str">
            <v>00</v>
          </cell>
          <cell r="B2767" t="str">
            <v>0</v>
          </cell>
          <cell r="C2767" t="str">
            <v>0</v>
          </cell>
          <cell r="D2767" t="str">
            <v>1</v>
          </cell>
          <cell r="F2767">
            <v>0</v>
          </cell>
          <cell r="G2767">
            <v>0</v>
          </cell>
          <cell r="H2767">
            <v>0</v>
          </cell>
          <cell r="I2767">
            <v>0</v>
          </cell>
          <cell r="J2767" t="str">
            <v>-</v>
          </cell>
          <cell r="K2767">
            <v>0</v>
          </cell>
          <cell r="L2767">
            <v>0</v>
          </cell>
          <cell r="M2767">
            <v>0</v>
          </cell>
        </row>
        <row r="2768">
          <cell r="A2768" t="str">
            <v>00</v>
          </cell>
          <cell r="B2768" t="str">
            <v>0</v>
          </cell>
          <cell r="C2768" t="str">
            <v>0</v>
          </cell>
          <cell r="D2768" t="str">
            <v>1</v>
          </cell>
          <cell r="F2768">
            <v>0</v>
          </cell>
          <cell r="G2768">
            <v>0</v>
          </cell>
          <cell r="H2768">
            <v>0</v>
          </cell>
          <cell r="I2768">
            <v>0</v>
          </cell>
          <cell r="J2768" t="str">
            <v>-</v>
          </cell>
          <cell r="K2768">
            <v>0</v>
          </cell>
          <cell r="L2768">
            <v>0</v>
          </cell>
          <cell r="M2768">
            <v>0</v>
          </cell>
        </row>
        <row r="2769">
          <cell r="A2769" t="str">
            <v>00</v>
          </cell>
          <cell r="B2769" t="str">
            <v>0</v>
          </cell>
          <cell r="C2769" t="str">
            <v>0</v>
          </cell>
          <cell r="D2769" t="str">
            <v>1</v>
          </cell>
          <cell r="F2769">
            <v>0</v>
          </cell>
          <cell r="G2769">
            <v>0</v>
          </cell>
          <cell r="H2769">
            <v>0</v>
          </cell>
          <cell r="I2769">
            <v>0</v>
          </cell>
          <cell r="J2769" t="str">
            <v>-</v>
          </cell>
          <cell r="K2769">
            <v>0</v>
          </cell>
          <cell r="L2769">
            <v>0</v>
          </cell>
          <cell r="M2769">
            <v>0</v>
          </cell>
        </row>
        <row r="2770">
          <cell r="A2770" t="str">
            <v>00</v>
          </cell>
          <cell r="B2770" t="str">
            <v>0</v>
          </cell>
          <cell r="C2770" t="str">
            <v>0</v>
          </cell>
          <cell r="D2770" t="str">
            <v>1</v>
          </cell>
          <cell r="F2770">
            <v>0</v>
          </cell>
          <cell r="G2770">
            <v>0</v>
          </cell>
          <cell r="H2770">
            <v>0</v>
          </cell>
          <cell r="I2770">
            <v>0</v>
          </cell>
          <cell r="J2770" t="str">
            <v>-</v>
          </cell>
          <cell r="K2770">
            <v>0</v>
          </cell>
          <cell r="L2770">
            <v>0</v>
          </cell>
          <cell r="M2770">
            <v>0</v>
          </cell>
        </row>
        <row r="2771">
          <cell r="A2771" t="str">
            <v>00</v>
          </cell>
          <cell r="B2771" t="str">
            <v>0</v>
          </cell>
          <cell r="C2771" t="str">
            <v>0</v>
          </cell>
          <cell r="D2771" t="str">
            <v>1</v>
          </cell>
          <cell r="F2771">
            <v>0</v>
          </cell>
          <cell r="G2771">
            <v>0</v>
          </cell>
          <cell r="H2771">
            <v>0</v>
          </cell>
          <cell r="I2771">
            <v>0</v>
          </cell>
          <cell r="J2771" t="str">
            <v>-</v>
          </cell>
          <cell r="K2771">
            <v>0</v>
          </cell>
          <cell r="L2771">
            <v>0</v>
          </cell>
          <cell r="M2771">
            <v>0</v>
          </cell>
        </row>
        <row r="2772">
          <cell r="A2772" t="str">
            <v>00</v>
          </cell>
          <cell r="B2772" t="str">
            <v>0</v>
          </cell>
          <cell r="C2772" t="str">
            <v>0</v>
          </cell>
          <cell r="D2772" t="str">
            <v>1</v>
          </cell>
          <cell r="F2772">
            <v>0</v>
          </cell>
          <cell r="G2772">
            <v>0</v>
          </cell>
          <cell r="H2772">
            <v>0</v>
          </cell>
          <cell r="I2772">
            <v>0</v>
          </cell>
          <cell r="J2772" t="str">
            <v>-</v>
          </cell>
          <cell r="K2772">
            <v>0</v>
          </cell>
          <cell r="L2772">
            <v>0</v>
          </cell>
          <cell r="M2772">
            <v>0</v>
          </cell>
        </row>
        <row r="2773">
          <cell r="A2773" t="str">
            <v>00</v>
          </cell>
          <cell r="B2773" t="str">
            <v>0</v>
          </cell>
          <cell r="C2773" t="str">
            <v>0</v>
          </cell>
          <cell r="D2773" t="str">
            <v>1</v>
          </cell>
          <cell r="F2773">
            <v>0</v>
          </cell>
          <cell r="G2773">
            <v>0</v>
          </cell>
          <cell r="H2773">
            <v>0</v>
          </cell>
          <cell r="I2773">
            <v>0</v>
          </cell>
          <cell r="J2773" t="str">
            <v>-</v>
          </cell>
          <cell r="K2773">
            <v>0</v>
          </cell>
          <cell r="L2773">
            <v>0</v>
          </cell>
          <cell r="M2773">
            <v>0</v>
          </cell>
        </row>
        <row r="2774">
          <cell r="A2774" t="str">
            <v>00</v>
          </cell>
          <cell r="B2774" t="str">
            <v>0</v>
          </cell>
          <cell r="C2774" t="str">
            <v>0</v>
          </cell>
          <cell r="D2774" t="str">
            <v>1</v>
          </cell>
          <cell r="F2774">
            <v>0</v>
          </cell>
          <cell r="G2774">
            <v>0</v>
          </cell>
          <cell r="H2774">
            <v>0</v>
          </cell>
          <cell r="I2774">
            <v>0</v>
          </cell>
          <cell r="J2774" t="str">
            <v>-</v>
          </cell>
          <cell r="K2774">
            <v>0</v>
          </cell>
          <cell r="L2774">
            <v>0</v>
          </cell>
          <cell r="M2774">
            <v>0</v>
          </cell>
        </row>
        <row r="2775">
          <cell r="A2775" t="str">
            <v>00</v>
          </cell>
          <cell r="B2775" t="str">
            <v>0</v>
          </cell>
          <cell r="C2775" t="str">
            <v>0</v>
          </cell>
          <cell r="D2775" t="str">
            <v>1</v>
          </cell>
          <cell r="F2775">
            <v>0</v>
          </cell>
          <cell r="G2775">
            <v>0</v>
          </cell>
          <cell r="H2775">
            <v>0</v>
          </cell>
          <cell r="I2775">
            <v>0</v>
          </cell>
          <cell r="J2775" t="str">
            <v>-</v>
          </cell>
          <cell r="K2775">
            <v>0</v>
          </cell>
          <cell r="L2775">
            <v>0</v>
          </cell>
          <cell r="M2775">
            <v>0</v>
          </cell>
        </row>
        <row r="2776">
          <cell r="A2776" t="str">
            <v>00</v>
          </cell>
          <cell r="B2776" t="str">
            <v>0</v>
          </cell>
          <cell r="C2776" t="str">
            <v>0</v>
          </cell>
          <cell r="D2776" t="str">
            <v>1</v>
          </cell>
          <cell r="F2776">
            <v>0</v>
          </cell>
          <cell r="G2776">
            <v>0</v>
          </cell>
          <cell r="H2776">
            <v>0</v>
          </cell>
          <cell r="I2776">
            <v>0</v>
          </cell>
          <cell r="J2776" t="str">
            <v>-</v>
          </cell>
          <cell r="K2776">
            <v>0</v>
          </cell>
          <cell r="L2776">
            <v>0</v>
          </cell>
          <cell r="M2776">
            <v>0</v>
          </cell>
        </row>
        <row r="2777">
          <cell r="A2777" t="str">
            <v>00</v>
          </cell>
          <cell r="B2777" t="str">
            <v>0</v>
          </cell>
          <cell r="C2777" t="str">
            <v>0</v>
          </cell>
          <cell r="D2777" t="str">
            <v>1</v>
          </cell>
          <cell r="F2777">
            <v>0</v>
          </cell>
          <cell r="G2777">
            <v>0</v>
          </cell>
          <cell r="H2777">
            <v>0</v>
          </cell>
          <cell r="I2777">
            <v>0</v>
          </cell>
          <cell r="J2777" t="str">
            <v>-</v>
          </cell>
          <cell r="K2777">
            <v>0</v>
          </cell>
          <cell r="L2777">
            <v>0</v>
          </cell>
          <cell r="M2777">
            <v>0</v>
          </cell>
        </row>
        <row r="2778">
          <cell r="A2778" t="str">
            <v>00</v>
          </cell>
          <cell r="B2778" t="str">
            <v>0</v>
          </cell>
          <cell r="C2778" t="str">
            <v>0</v>
          </cell>
          <cell r="D2778" t="str">
            <v>1</v>
          </cell>
          <cell r="F2778">
            <v>0</v>
          </cell>
          <cell r="G2778">
            <v>0</v>
          </cell>
          <cell r="H2778">
            <v>0</v>
          </cell>
          <cell r="I2778">
            <v>0</v>
          </cell>
          <cell r="J2778" t="str">
            <v>-</v>
          </cell>
          <cell r="K2778">
            <v>0</v>
          </cell>
          <cell r="L2778">
            <v>0</v>
          </cell>
          <cell r="M2778">
            <v>0</v>
          </cell>
        </row>
        <row r="2779">
          <cell r="A2779" t="str">
            <v>00</v>
          </cell>
          <cell r="B2779" t="str">
            <v>0</v>
          </cell>
          <cell r="C2779" t="str">
            <v>0</v>
          </cell>
          <cell r="D2779" t="str">
            <v>1</v>
          </cell>
          <cell r="F2779">
            <v>0</v>
          </cell>
          <cell r="G2779">
            <v>0</v>
          </cell>
          <cell r="H2779">
            <v>0</v>
          </cell>
          <cell r="I2779">
            <v>0</v>
          </cell>
          <cell r="J2779" t="str">
            <v>-</v>
          </cell>
          <cell r="K2779">
            <v>0</v>
          </cell>
          <cell r="L2779">
            <v>0</v>
          </cell>
          <cell r="M2779">
            <v>0</v>
          </cell>
        </row>
        <row r="2780">
          <cell r="A2780" t="str">
            <v>00</v>
          </cell>
          <cell r="B2780" t="str">
            <v>0</v>
          </cell>
          <cell r="C2780" t="str">
            <v>0</v>
          </cell>
          <cell r="D2780" t="str">
            <v>1</v>
          </cell>
          <cell r="F2780">
            <v>0</v>
          </cell>
          <cell r="G2780">
            <v>0</v>
          </cell>
          <cell r="H2780">
            <v>0</v>
          </cell>
          <cell r="I2780">
            <v>0</v>
          </cell>
          <cell r="J2780" t="str">
            <v>-</v>
          </cell>
          <cell r="K2780">
            <v>0</v>
          </cell>
          <cell r="L2780">
            <v>0</v>
          </cell>
          <cell r="M2780">
            <v>0</v>
          </cell>
        </row>
        <row r="2781">
          <cell r="A2781" t="str">
            <v>00</v>
          </cell>
          <cell r="B2781" t="str">
            <v>0</v>
          </cell>
          <cell r="C2781" t="str">
            <v>0</v>
          </cell>
          <cell r="D2781" t="str">
            <v>1</v>
          </cell>
          <cell r="F2781">
            <v>0</v>
          </cell>
          <cell r="G2781">
            <v>0</v>
          </cell>
          <cell r="H2781">
            <v>0</v>
          </cell>
          <cell r="I2781">
            <v>0</v>
          </cell>
          <cell r="J2781" t="str">
            <v>-</v>
          </cell>
          <cell r="K2781">
            <v>0</v>
          </cell>
          <cell r="L2781">
            <v>0</v>
          </cell>
          <cell r="M2781">
            <v>0</v>
          </cell>
        </row>
        <row r="2782">
          <cell r="A2782" t="str">
            <v>00</v>
          </cell>
          <cell r="B2782" t="str">
            <v>0</v>
          </cell>
          <cell r="C2782" t="str">
            <v>0</v>
          </cell>
          <cell r="D2782" t="str">
            <v>1</v>
          </cell>
          <cell r="F2782">
            <v>0</v>
          </cell>
          <cell r="G2782">
            <v>0</v>
          </cell>
          <cell r="H2782">
            <v>0</v>
          </cell>
          <cell r="I2782">
            <v>0</v>
          </cell>
          <cell r="J2782" t="str">
            <v>-</v>
          </cell>
          <cell r="K2782">
            <v>0</v>
          </cell>
          <cell r="L2782">
            <v>0</v>
          </cell>
          <cell r="M2782">
            <v>0</v>
          </cell>
        </row>
        <row r="2783">
          <cell r="A2783" t="str">
            <v>00</v>
          </cell>
          <cell r="B2783" t="str">
            <v>0</v>
          </cell>
          <cell r="C2783" t="str">
            <v>0</v>
          </cell>
          <cell r="D2783" t="str">
            <v>1</v>
          </cell>
          <cell r="F2783">
            <v>0</v>
          </cell>
          <cell r="G2783">
            <v>0</v>
          </cell>
          <cell r="H2783">
            <v>0</v>
          </cell>
          <cell r="I2783">
            <v>0</v>
          </cell>
          <cell r="J2783" t="str">
            <v>-</v>
          </cell>
          <cell r="K2783">
            <v>0</v>
          </cell>
          <cell r="L2783">
            <v>0</v>
          </cell>
          <cell r="M2783">
            <v>0</v>
          </cell>
        </row>
        <row r="2784">
          <cell r="A2784" t="str">
            <v>00</v>
          </cell>
          <cell r="B2784" t="str">
            <v>0</v>
          </cell>
          <cell r="C2784" t="str">
            <v>0</v>
          </cell>
          <cell r="D2784" t="str">
            <v>1</v>
          </cell>
          <cell r="F2784">
            <v>0</v>
          </cell>
          <cell r="G2784">
            <v>0</v>
          </cell>
          <cell r="H2784">
            <v>0</v>
          </cell>
          <cell r="I2784">
            <v>0</v>
          </cell>
          <cell r="J2784" t="str">
            <v>-</v>
          </cell>
          <cell r="K2784">
            <v>0</v>
          </cell>
          <cell r="L2784">
            <v>0</v>
          </cell>
          <cell r="M2784">
            <v>0</v>
          </cell>
        </row>
        <row r="2785">
          <cell r="A2785" t="str">
            <v>00</v>
          </cell>
          <cell r="B2785" t="str">
            <v>0</v>
          </cell>
          <cell r="C2785" t="str">
            <v>0</v>
          </cell>
          <cell r="D2785" t="str">
            <v>1</v>
          </cell>
          <cell r="F2785">
            <v>0</v>
          </cell>
          <cell r="G2785">
            <v>0</v>
          </cell>
          <cell r="H2785">
            <v>0</v>
          </cell>
          <cell r="I2785">
            <v>0</v>
          </cell>
          <cell r="J2785" t="str">
            <v>-</v>
          </cell>
          <cell r="K2785">
            <v>0</v>
          </cell>
          <cell r="L2785">
            <v>0</v>
          </cell>
          <cell r="M2785">
            <v>0</v>
          </cell>
        </row>
        <row r="2786">
          <cell r="A2786" t="str">
            <v>00</v>
          </cell>
          <cell r="B2786" t="str">
            <v>0</v>
          </cell>
          <cell r="C2786" t="str">
            <v>0</v>
          </cell>
          <cell r="D2786" t="str">
            <v>1</v>
          </cell>
          <cell r="F2786">
            <v>0</v>
          </cell>
          <cell r="G2786">
            <v>0</v>
          </cell>
          <cell r="H2786">
            <v>0</v>
          </cell>
          <cell r="I2786">
            <v>0</v>
          </cell>
          <cell r="J2786" t="str">
            <v>-</v>
          </cell>
          <cell r="K2786">
            <v>0</v>
          </cell>
          <cell r="L2786">
            <v>0</v>
          </cell>
          <cell r="M2786">
            <v>0</v>
          </cell>
        </row>
        <row r="2787">
          <cell r="A2787" t="str">
            <v>00</v>
          </cell>
          <cell r="B2787" t="str">
            <v>0</v>
          </cell>
          <cell r="C2787" t="str">
            <v>0</v>
          </cell>
          <cell r="D2787" t="str">
            <v>1</v>
          </cell>
          <cell r="F2787">
            <v>0</v>
          </cell>
          <cell r="G2787">
            <v>0</v>
          </cell>
          <cell r="H2787">
            <v>0</v>
          </cell>
          <cell r="I2787">
            <v>0</v>
          </cell>
          <cell r="J2787" t="str">
            <v>-</v>
          </cell>
          <cell r="K2787">
            <v>0</v>
          </cell>
          <cell r="L2787">
            <v>0</v>
          </cell>
          <cell r="M2787">
            <v>0</v>
          </cell>
        </row>
        <row r="2788">
          <cell r="A2788" t="str">
            <v>00</v>
          </cell>
          <cell r="B2788" t="str">
            <v>0</v>
          </cell>
          <cell r="C2788" t="str">
            <v>0</v>
          </cell>
          <cell r="D2788" t="str">
            <v>1</v>
          </cell>
          <cell r="F2788">
            <v>0</v>
          </cell>
          <cell r="G2788">
            <v>0</v>
          </cell>
          <cell r="H2788">
            <v>0</v>
          </cell>
          <cell r="I2788">
            <v>0</v>
          </cell>
          <cell r="J2788" t="str">
            <v>-</v>
          </cell>
          <cell r="K2788">
            <v>0</v>
          </cell>
          <cell r="L2788">
            <v>0</v>
          </cell>
          <cell r="M2788">
            <v>0</v>
          </cell>
        </row>
        <row r="2789">
          <cell r="A2789" t="str">
            <v>00</v>
          </cell>
          <cell r="B2789" t="str">
            <v>0</v>
          </cell>
          <cell r="C2789" t="str">
            <v>0</v>
          </cell>
          <cell r="D2789" t="str">
            <v>1</v>
          </cell>
          <cell r="F2789">
            <v>0</v>
          </cell>
          <cell r="G2789">
            <v>0</v>
          </cell>
          <cell r="H2789">
            <v>0</v>
          </cell>
          <cell r="I2789">
            <v>0</v>
          </cell>
          <cell r="J2789" t="str">
            <v>-</v>
          </cell>
          <cell r="K2789">
            <v>0</v>
          </cell>
          <cell r="L2789">
            <v>0</v>
          </cell>
          <cell r="M2789">
            <v>0</v>
          </cell>
        </row>
        <row r="2790">
          <cell r="A2790" t="str">
            <v>00</v>
          </cell>
          <cell r="B2790" t="str">
            <v>0</v>
          </cell>
          <cell r="C2790" t="str">
            <v>0</v>
          </cell>
          <cell r="D2790" t="str">
            <v>1</v>
          </cell>
          <cell r="F2790">
            <v>0</v>
          </cell>
          <cell r="G2790">
            <v>0</v>
          </cell>
          <cell r="H2790">
            <v>0</v>
          </cell>
          <cell r="I2790">
            <v>0</v>
          </cell>
          <cell r="J2790" t="str">
            <v>-</v>
          </cell>
          <cell r="K2790">
            <v>0</v>
          </cell>
          <cell r="L2790">
            <v>0</v>
          </cell>
          <cell r="M2790">
            <v>0</v>
          </cell>
        </row>
        <row r="2791">
          <cell r="A2791" t="str">
            <v>00</v>
          </cell>
          <cell r="B2791" t="str">
            <v>0</v>
          </cell>
          <cell r="C2791" t="str">
            <v>0</v>
          </cell>
          <cell r="D2791" t="str">
            <v>1</v>
          </cell>
          <cell r="F2791">
            <v>0</v>
          </cell>
          <cell r="G2791">
            <v>0</v>
          </cell>
          <cell r="H2791">
            <v>0</v>
          </cell>
          <cell r="I2791">
            <v>0</v>
          </cell>
          <cell r="J2791" t="str">
            <v>-</v>
          </cell>
          <cell r="K2791">
            <v>0</v>
          </cell>
          <cell r="L2791">
            <v>0</v>
          </cell>
          <cell r="M2791">
            <v>0</v>
          </cell>
        </row>
        <row r="2792">
          <cell r="A2792" t="str">
            <v>00</v>
          </cell>
          <cell r="B2792" t="str">
            <v>0</v>
          </cell>
          <cell r="C2792" t="str">
            <v>0</v>
          </cell>
          <cell r="D2792" t="str">
            <v>1</v>
          </cell>
          <cell r="F2792">
            <v>0</v>
          </cell>
          <cell r="G2792">
            <v>0</v>
          </cell>
          <cell r="H2792">
            <v>0</v>
          </cell>
          <cell r="I2792">
            <v>0</v>
          </cell>
          <cell r="J2792" t="str">
            <v>-</v>
          </cell>
          <cell r="K2792">
            <v>0</v>
          </cell>
          <cell r="L2792">
            <v>0</v>
          </cell>
          <cell r="M2792">
            <v>0</v>
          </cell>
        </row>
        <row r="2793">
          <cell r="A2793" t="str">
            <v>00</v>
          </cell>
          <cell r="B2793" t="str">
            <v>0</v>
          </cell>
          <cell r="C2793" t="str">
            <v>0</v>
          </cell>
          <cell r="D2793" t="str">
            <v>1</v>
          </cell>
          <cell r="F2793">
            <v>0</v>
          </cell>
          <cell r="G2793">
            <v>0</v>
          </cell>
          <cell r="H2793">
            <v>0</v>
          </cell>
          <cell r="I2793">
            <v>0</v>
          </cell>
          <cell r="J2793" t="str">
            <v>-</v>
          </cell>
          <cell r="K2793">
            <v>0</v>
          </cell>
          <cell r="L2793">
            <v>0</v>
          </cell>
          <cell r="M2793">
            <v>0</v>
          </cell>
        </row>
        <row r="2794">
          <cell r="A2794" t="str">
            <v>00</v>
          </cell>
          <cell r="B2794" t="str">
            <v>0</v>
          </cell>
          <cell r="C2794" t="str">
            <v>0</v>
          </cell>
          <cell r="D2794" t="str">
            <v>1</v>
          </cell>
          <cell r="F2794">
            <v>0</v>
          </cell>
          <cell r="G2794">
            <v>0</v>
          </cell>
          <cell r="H2794">
            <v>0</v>
          </cell>
          <cell r="I2794">
            <v>0</v>
          </cell>
          <cell r="J2794" t="str">
            <v>-</v>
          </cell>
          <cell r="K2794">
            <v>0</v>
          </cell>
          <cell r="L2794">
            <v>0</v>
          </cell>
          <cell r="M2794">
            <v>0</v>
          </cell>
        </row>
        <row r="2795">
          <cell r="A2795" t="str">
            <v>00</v>
          </cell>
          <cell r="B2795" t="str">
            <v>0</v>
          </cell>
          <cell r="C2795" t="str">
            <v>0</v>
          </cell>
          <cell r="D2795" t="str">
            <v>1</v>
          </cell>
          <cell r="F2795">
            <v>0</v>
          </cell>
          <cell r="G2795">
            <v>0</v>
          </cell>
          <cell r="H2795">
            <v>0</v>
          </cell>
          <cell r="I2795">
            <v>0</v>
          </cell>
          <cell r="J2795" t="str">
            <v>-</v>
          </cell>
          <cell r="K2795">
            <v>0</v>
          </cell>
          <cell r="L2795">
            <v>0</v>
          </cell>
          <cell r="M2795">
            <v>0</v>
          </cell>
        </row>
        <row r="2796">
          <cell r="A2796" t="str">
            <v>00</v>
          </cell>
          <cell r="B2796" t="str">
            <v>0</v>
          </cell>
          <cell r="C2796" t="str">
            <v>0</v>
          </cell>
          <cell r="D2796" t="str">
            <v>1</v>
          </cell>
          <cell r="F2796">
            <v>0</v>
          </cell>
          <cell r="G2796">
            <v>0</v>
          </cell>
          <cell r="H2796">
            <v>0</v>
          </cell>
          <cell r="I2796">
            <v>0</v>
          </cell>
          <cell r="J2796" t="str">
            <v>-</v>
          </cell>
          <cell r="K2796">
            <v>0</v>
          </cell>
          <cell r="L2796">
            <v>0</v>
          </cell>
          <cell r="M2796">
            <v>0</v>
          </cell>
        </row>
        <row r="2797">
          <cell r="A2797" t="str">
            <v>00</v>
          </cell>
          <cell r="B2797" t="str">
            <v>0</v>
          </cell>
          <cell r="C2797" t="str">
            <v>0</v>
          </cell>
          <cell r="D2797" t="str">
            <v>1</v>
          </cell>
          <cell r="F2797">
            <v>0</v>
          </cell>
          <cell r="G2797">
            <v>0</v>
          </cell>
          <cell r="H2797">
            <v>0</v>
          </cell>
          <cell r="I2797">
            <v>0</v>
          </cell>
          <cell r="J2797" t="str">
            <v>-</v>
          </cell>
          <cell r="K2797">
            <v>0</v>
          </cell>
          <cell r="L2797">
            <v>0</v>
          </cell>
          <cell r="M2797">
            <v>0</v>
          </cell>
        </row>
        <row r="2798">
          <cell r="A2798" t="str">
            <v>00</v>
          </cell>
          <cell r="B2798" t="str">
            <v>0</v>
          </cell>
          <cell r="C2798" t="str">
            <v>0</v>
          </cell>
          <cell r="D2798" t="str">
            <v>1</v>
          </cell>
          <cell r="F2798">
            <v>0</v>
          </cell>
          <cell r="G2798">
            <v>0</v>
          </cell>
          <cell r="H2798">
            <v>0</v>
          </cell>
          <cell r="I2798">
            <v>0</v>
          </cell>
          <cell r="J2798" t="str">
            <v>-</v>
          </cell>
          <cell r="K2798">
            <v>0</v>
          </cell>
          <cell r="L2798">
            <v>0</v>
          </cell>
          <cell r="M2798">
            <v>0</v>
          </cell>
        </row>
        <row r="2799">
          <cell r="A2799" t="str">
            <v>00</v>
          </cell>
          <cell r="B2799" t="str">
            <v>0</v>
          </cell>
          <cell r="C2799" t="str">
            <v>0</v>
          </cell>
          <cell r="D2799" t="str">
            <v>1</v>
          </cell>
          <cell r="F2799">
            <v>0</v>
          </cell>
          <cell r="G2799">
            <v>0</v>
          </cell>
          <cell r="H2799">
            <v>0</v>
          </cell>
          <cell r="I2799">
            <v>0</v>
          </cell>
          <cell r="J2799" t="str">
            <v>-</v>
          </cell>
          <cell r="K2799">
            <v>0</v>
          </cell>
          <cell r="L2799">
            <v>0</v>
          </cell>
          <cell r="M2799">
            <v>0</v>
          </cell>
        </row>
        <row r="2800">
          <cell r="A2800" t="str">
            <v>00</v>
          </cell>
          <cell r="B2800" t="str">
            <v>0</v>
          </cell>
          <cell r="C2800" t="str">
            <v>0</v>
          </cell>
          <cell r="D2800" t="str">
            <v>1</v>
          </cell>
          <cell r="F2800">
            <v>0</v>
          </cell>
          <cell r="G2800">
            <v>0</v>
          </cell>
          <cell r="H2800">
            <v>0</v>
          </cell>
          <cell r="I2800">
            <v>0</v>
          </cell>
          <cell r="J2800" t="str">
            <v>-</v>
          </cell>
          <cell r="K2800">
            <v>0</v>
          </cell>
          <cell r="L2800">
            <v>0</v>
          </cell>
          <cell r="M2800">
            <v>0</v>
          </cell>
        </row>
        <row r="2801">
          <cell r="A2801" t="str">
            <v>00</v>
          </cell>
          <cell r="B2801" t="str">
            <v>0</v>
          </cell>
          <cell r="C2801" t="str">
            <v>0</v>
          </cell>
          <cell r="D2801" t="str">
            <v>1</v>
          </cell>
          <cell r="F2801">
            <v>0</v>
          </cell>
          <cell r="G2801">
            <v>0</v>
          </cell>
          <cell r="H2801">
            <v>0</v>
          </cell>
          <cell r="I2801">
            <v>0</v>
          </cell>
          <cell r="J2801" t="str">
            <v>-</v>
          </cell>
          <cell r="K2801">
            <v>0</v>
          </cell>
          <cell r="L2801">
            <v>0</v>
          </cell>
          <cell r="M2801">
            <v>0</v>
          </cell>
        </row>
        <row r="2802">
          <cell r="A2802" t="str">
            <v>00</v>
          </cell>
          <cell r="B2802" t="str">
            <v>0</v>
          </cell>
          <cell r="C2802" t="str">
            <v>0</v>
          </cell>
          <cell r="D2802" t="str">
            <v>1</v>
          </cell>
          <cell r="F2802">
            <v>0</v>
          </cell>
          <cell r="G2802">
            <v>0</v>
          </cell>
          <cell r="H2802">
            <v>0</v>
          </cell>
          <cell r="I2802">
            <v>0</v>
          </cell>
          <cell r="J2802" t="str">
            <v>-</v>
          </cell>
          <cell r="K2802">
            <v>0</v>
          </cell>
          <cell r="L2802">
            <v>0</v>
          </cell>
          <cell r="M2802">
            <v>0</v>
          </cell>
        </row>
        <row r="2803">
          <cell r="A2803" t="str">
            <v>00</v>
          </cell>
          <cell r="B2803" t="str">
            <v>0</v>
          </cell>
          <cell r="C2803" t="str">
            <v>0</v>
          </cell>
          <cell r="D2803" t="str">
            <v>1</v>
          </cell>
          <cell r="F2803">
            <v>0</v>
          </cell>
          <cell r="G2803">
            <v>0</v>
          </cell>
          <cell r="H2803">
            <v>0</v>
          </cell>
          <cell r="I2803">
            <v>0</v>
          </cell>
          <cell r="J2803" t="str">
            <v>-</v>
          </cell>
          <cell r="K2803">
            <v>0</v>
          </cell>
          <cell r="L2803">
            <v>0</v>
          </cell>
          <cell r="M2803">
            <v>0</v>
          </cell>
        </row>
        <row r="2804">
          <cell r="A2804" t="str">
            <v>00</v>
          </cell>
          <cell r="B2804" t="str">
            <v>0</v>
          </cell>
          <cell r="C2804" t="str">
            <v>0</v>
          </cell>
          <cell r="D2804" t="str">
            <v>1</v>
          </cell>
          <cell r="F2804">
            <v>0</v>
          </cell>
          <cell r="G2804">
            <v>0</v>
          </cell>
          <cell r="H2804">
            <v>0</v>
          </cell>
          <cell r="I2804">
            <v>0</v>
          </cell>
          <cell r="J2804" t="str">
            <v>-</v>
          </cell>
          <cell r="K2804">
            <v>0</v>
          </cell>
          <cell r="L2804">
            <v>0</v>
          </cell>
          <cell r="M2804">
            <v>0</v>
          </cell>
        </row>
        <row r="2805">
          <cell r="A2805" t="str">
            <v>00</v>
          </cell>
          <cell r="B2805" t="str">
            <v>0</v>
          </cell>
          <cell r="C2805" t="str">
            <v>0</v>
          </cell>
          <cell r="D2805" t="str">
            <v>1</v>
          </cell>
          <cell r="F2805">
            <v>0</v>
          </cell>
          <cell r="G2805">
            <v>0</v>
          </cell>
          <cell r="H2805">
            <v>0</v>
          </cell>
          <cell r="I2805">
            <v>0</v>
          </cell>
          <cell r="J2805" t="str">
            <v>-</v>
          </cell>
          <cell r="K2805">
            <v>0</v>
          </cell>
          <cell r="L2805">
            <v>0</v>
          </cell>
          <cell r="M2805">
            <v>0</v>
          </cell>
        </row>
        <row r="2806">
          <cell r="A2806" t="str">
            <v>00</v>
          </cell>
          <cell r="B2806" t="str">
            <v>0</v>
          </cell>
          <cell r="C2806" t="str">
            <v>0</v>
          </cell>
          <cell r="D2806" t="str">
            <v>1</v>
          </cell>
          <cell r="F2806">
            <v>0</v>
          </cell>
          <cell r="G2806">
            <v>0</v>
          </cell>
          <cell r="H2806">
            <v>0</v>
          </cell>
          <cell r="I2806">
            <v>0</v>
          </cell>
          <cell r="J2806" t="str">
            <v>-</v>
          </cell>
          <cell r="K2806">
            <v>0</v>
          </cell>
          <cell r="L2806">
            <v>0</v>
          </cell>
          <cell r="M2806">
            <v>0</v>
          </cell>
        </row>
        <row r="2807">
          <cell r="A2807" t="str">
            <v>00</v>
          </cell>
          <cell r="B2807" t="str">
            <v>0</v>
          </cell>
          <cell r="C2807" t="str">
            <v>0</v>
          </cell>
          <cell r="D2807" t="str">
            <v>1</v>
          </cell>
          <cell r="F2807">
            <v>0</v>
          </cell>
          <cell r="G2807">
            <v>0</v>
          </cell>
          <cell r="H2807">
            <v>0</v>
          </cell>
          <cell r="I2807">
            <v>0</v>
          </cell>
          <cell r="J2807" t="str">
            <v>-</v>
          </cell>
          <cell r="K2807">
            <v>0</v>
          </cell>
          <cell r="L2807">
            <v>0</v>
          </cell>
          <cell r="M2807">
            <v>0</v>
          </cell>
        </row>
        <row r="2808">
          <cell r="A2808" t="str">
            <v>00</v>
          </cell>
          <cell r="B2808" t="str">
            <v>0</v>
          </cell>
          <cell r="C2808" t="str">
            <v>0</v>
          </cell>
          <cell r="D2808" t="str">
            <v>1</v>
          </cell>
          <cell r="F2808">
            <v>0</v>
          </cell>
          <cell r="G2808">
            <v>0</v>
          </cell>
          <cell r="H2808">
            <v>0</v>
          </cell>
          <cell r="I2808">
            <v>0</v>
          </cell>
          <cell r="J2808" t="str">
            <v>-</v>
          </cell>
          <cell r="K2808">
            <v>0</v>
          </cell>
          <cell r="L2808">
            <v>0</v>
          </cell>
          <cell r="M2808">
            <v>0</v>
          </cell>
        </row>
        <row r="2809">
          <cell r="A2809" t="str">
            <v>00</v>
          </cell>
          <cell r="B2809" t="str">
            <v>0</v>
          </cell>
          <cell r="C2809" t="str">
            <v>0</v>
          </cell>
          <cell r="D2809" t="str">
            <v>1</v>
          </cell>
          <cell r="F2809">
            <v>0</v>
          </cell>
          <cell r="G2809">
            <v>0</v>
          </cell>
          <cell r="H2809">
            <v>0</v>
          </cell>
          <cell r="I2809">
            <v>0</v>
          </cell>
          <cell r="J2809" t="str">
            <v>-</v>
          </cell>
          <cell r="K2809">
            <v>0</v>
          </cell>
          <cell r="L2809">
            <v>0</v>
          </cell>
          <cell r="M2809">
            <v>0</v>
          </cell>
        </row>
        <row r="2810">
          <cell r="A2810" t="str">
            <v>00</v>
          </cell>
          <cell r="B2810" t="str">
            <v>0</v>
          </cell>
          <cell r="C2810" t="str">
            <v>0</v>
          </cell>
          <cell r="D2810" t="str">
            <v>1</v>
          </cell>
          <cell r="F2810">
            <v>0</v>
          </cell>
          <cell r="G2810">
            <v>0</v>
          </cell>
          <cell r="H2810">
            <v>0</v>
          </cell>
          <cell r="I2810">
            <v>0</v>
          </cell>
          <cell r="J2810" t="str">
            <v>-</v>
          </cell>
          <cell r="K2810">
            <v>0</v>
          </cell>
          <cell r="L2810">
            <v>0</v>
          </cell>
          <cell r="M2810">
            <v>0</v>
          </cell>
        </row>
        <row r="2811">
          <cell r="A2811" t="str">
            <v>00</v>
          </cell>
          <cell r="B2811" t="str">
            <v>0</v>
          </cell>
          <cell r="C2811" t="str">
            <v>0</v>
          </cell>
          <cell r="D2811" t="str">
            <v>1</v>
          </cell>
          <cell r="F2811">
            <v>0</v>
          </cell>
          <cell r="G2811">
            <v>0</v>
          </cell>
          <cell r="H2811">
            <v>0</v>
          </cell>
          <cell r="I2811">
            <v>0</v>
          </cell>
          <cell r="J2811" t="str">
            <v>-</v>
          </cell>
          <cell r="K2811">
            <v>0</v>
          </cell>
          <cell r="L2811">
            <v>0</v>
          </cell>
          <cell r="M2811">
            <v>0</v>
          </cell>
        </row>
        <row r="2812">
          <cell r="A2812" t="str">
            <v>00</v>
          </cell>
          <cell r="B2812" t="str">
            <v>0</v>
          </cell>
          <cell r="C2812" t="str">
            <v>0</v>
          </cell>
          <cell r="D2812" t="str">
            <v>1</v>
          </cell>
          <cell r="F2812">
            <v>0</v>
          </cell>
          <cell r="G2812">
            <v>0</v>
          </cell>
          <cell r="H2812">
            <v>0</v>
          </cell>
          <cell r="I2812">
            <v>0</v>
          </cell>
          <cell r="J2812" t="str">
            <v>-</v>
          </cell>
          <cell r="K2812">
            <v>0</v>
          </cell>
          <cell r="L2812">
            <v>0</v>
          </cell>
          <cell r="M2812">
            <v>0</v>
          </cell>
        </row>
        <row r="2813">
          <cell r="A2813" t="str">
            <v>00</v>
          </cell>
          <cell r="B2813" t="str">
            <v>0</v>
          </cell>
          <cell r="C2813" t="str">
            <v>0</v>
          </cell>
          <cell r="D2813" t="str">
            <v>1</v>
          </cell>
          <cell r="F2813">
            <v>0</v>
          </cell>
          <cell r="G2813">
            <v>0</v>
          </cell>
          <cell r="H2813">
            <v>0</v>
          </cell>
          <cell r="I2813">
            <v>0</v>
          </cell>
          <cell r="J2813" t="str">
            <v>-</v>
          </cell>
          <cell r="K2813">
            <v>0</v>
          </cell>
          <cell r="L2813">
            <v>0</v>
          </cell>
          <cell r="M2813">
            <v>0</v>
          </cell>
        </row>
        <row r="2814">
          <cell r="A2814" t="str">
            <v>00</v>
          </cell>
          <cell r="B2814" t="str">
            <v>0</v>
          </cell>
          <cell r="C2814" t="str">
            <v>0</v>
          </cell>
          <cell r="D2814" t="str">
            <v>1</v>
          </cell>
          <cell r="F2814">
            <v>0</v>
          </cell>
          <cell r="G2814">
            <v>0</v>
          </cell>
          <cell r="H2814">
            <v>0</v>
          </cell>
          <cell r="I2814">
            <v>0</v>
          </cell>
          <cell r="J2814" t="str">
            <v>-</v>
          </cell>
          <cell r="K2814">
            <v>0</v>
          </cell>
          <cell r="L2814">
            <v>0</v>
          </cell>
          <cell r="M2814">
            <v>0</v>
          </cell>
        </row>
        <row r="2815">
          <cell r="A2815" t="str">
            <v>00</v>
          </cell>
          <cell r="B2815" t="str">
            <v>0</v>
          </cell>
          <cell r="C2815" t="str">
            <v>0</v>
          </cell>
          <cell r="D2815" t="str">
            <v>1</v>
          </cell>
          <cell r="F2815">
            <v>0</v>
          </cell>
          <cell r="G2815">
            <v>0</v>
          </cell>
          <cell r="H2815">
            <v>0</v>
          </cell>
          <cell r="I2815">
            <v>0</v>
          </cell>
          <cell r="J2815" t="str">
            <v>-</v>
          </cell>
          <cell r="K2815">
            <v>0</v>
          </cell>
          <cell r="L2815">
            <v>0</v>
          </cell>
          <cell r="M2815">
            <v>0</v>
          </cell>
        </row>
        <row r="2816">
          <cell r="A2816" t="str">
            <v>00</v>
          </cell>
          <cell r="B2816" t="str">
            <v>0</v>
          </cell>
          <cell r="C2816" t="str">
            <v>0</v>
          </cell>
          <cell r="D2816" t="str">
            <v>1</v>
          </cell>
          <cell r="F2816">
            <v>0</v>
          </cell>
          <cell r="G2816">
            <v>0</v>
          </cell>
          <cell r="H2816">
            <v>0</v>
          </cell>
          <cell r="I2816">
            <v>0</v>
          </cell>
          <cell r="J2816" t="str">
            <v>-</v>
          </cell>
          <cell r="K2816">
            <v>0</v>
          </cell>
          <cell r="L2816">
            <v>0</v>
          </cell>
          <cell r="M2816">
            <v>0</v>
          </cell>
        </row>
        <row r="2817">
          <cell r="A2817" t="str">
            <v>00</v>
          </cell>
          <cell r="B2817" t="str">
            <v>0</v>
          </cell>
          <cell r="C2817" t="str">
            <v>0</v>
          </cell>
          <cell r="D2817" t="str">
            <v>1</v>
          </cell>
          <cell r="F2817">
            <v>0</v>
          </cell>
          <cell r="G2817">
            <v>0</v>
          </cell>
          <cell r="H2817">
            <v>0</v>
          </cell>
          <cell r="I2817">
            <v>0</v>
          </cell>
          <cell r="J2817" t="str">
            <v>-</v>
          </cell>
          <cell r="K2817">
            <v>0</v>
          </cell>
          <cell r="L2817">
            <v>0</v>
          </cell>
          <cell r="M2817">
            <v>0</v>
          </cell>
        </row>
        <row r="2818">
          <cell r="A2818" t="str">
            <v>00</v>
          </cell>
          <cell r="B2818" t="str">
            <v>0</v>
          </cell>
          <cell r="C2818" t="str">
            <v>0</v>
          </cell>
          <cell r="D2818" t="str">
            <v>1</v>
          </cell>
          <cell r="F2818">
            <v>0</v>
          </cell>
          <cell r="G2818">
            <v>0</v>
          </cell>
          <cell r="H2818">
            <v>0</v>
          </cell>
          <cell r="I2818">
            <v>0</v>
          </cell>
          <cell r="J2818" t="str">
            <v>-</v>
          </cell>
          <cell r="K2818">
            <v>0</v>
          </cell>
          <cell r="L2818">
            <v>0</v>
          </cell>
          <cell r="M2818">
            <v>0</v>
          </cell>
        </row>
        <row r="2819">
          <cell r="A2819" t="str">
            <v>00</v>
          </cell>
          <cell r="B2819" t="str">
            <v>0</v>
          </cell>
          <cell r="C2819" t="str">
            <v>0</v>
          </cell>
          <cell r="D2819" t="str">
            <v>1</v>
          </cell>
          <cell r="F2819">
            <v>0</v>
          </cell>
          <cell r="G2819">
            <v>0</v>
          </cell>
          <cell r="H2819">
            <v>0</v>
          </cell>
          <cell r="I2819">
            <v>0</v>
          </cell>
          <cell r="J2819" t="str">
            <v>-</v>
          </cell>
          <cell r="K2819">
            <v>0</v>
          </cell>
          <cell r="L2819">
            <v>0</v>
          </cell>
          <cell r="M2819">
            <v>0</v>
          </cell>
        </row>
        <row r="2820">
          <cell r="A2820" t="str">
            <v>00</v>
          </cell>
          <cell r="B2820" t="str">
            <v>0</v>
          </cell>
          <cell r="C2820" t="str">
            <v>0</v>
          </cell>
          <cell r="D2820" t="str">
            <v>1</v>
          </cell>
          <cell r="F2820">
            <v>0</v>
          </cell>
          <cell r="G2820">
            <v>0</v>
          </cell>
          <cell r="H2820">
            <v>0</v>
          </cell>
          <cell r="I2820">
            <v>0</v>
          </cell>
          <cell r="J2820" t="str">
            <v>-</v>
          </cell>
          <cell r="K2820">
            <v>0</v>
          </cell>
          <cell r="L2820">
            <v>0</v>
          </cell>
          <cell r="M2820">
            <v>0</v>
          </cell>
        </row>
        <row r="2821">
          <cell r="A2821" t="str">
            <v>00</v>
          </cell>
          <cell r="B2821" t="str">
            <v>0</v>
          </cell>
          <cell r="C2821" t="str">
            <v>0</v>
          </cell>
          <cell r="D2821" t="str">
            <v>1</v>
          </cell>
          <cell r="F2821">
            <v>0</v>
          </cell>
          <cell r="G2821">
            <v>0</v>
          </cell>
          <cell r="H2821">
            <v>0</v>
          </cell>
          <cell r="I2821">
            <v>0</v>
          </cell>
          <cell r="J2821" t="str">
            <v>-</v>
          </cell>
          <cell r="K2821">
            <v>0</v>
          </cell>
          <cell r="L2821">
            <v>0</v>
          </cell>
          <cell r="M2821">
            <v>0</v>
          </cell>
        </row>
        <row r="2822">
          <cell r="A2822" t="str">
            <v>00</v>
          </cell>
          <cell r="B2822" t="str">
            <v>0</v>
          </cell>
          <cell r="C2822" t="str">
            <v>0</v>
          </cell>
          <cell r="D2822" t="str">
            <v>1</v>
          </cell>
          <cell r="F2822">
            <v>0</v>
          </cell>
          <cell r="G2822">
            <v>0</v>
          </cell>
          <cell r="H2822">
            <v>0</v>
          </cell>
          <cell r="I2822">
            <v>0</v>
          </cell>
          <cell r="J2822" t="str">
            <v>-</v>
          </cell>
          <cell r="K2822">
            <v>0</v>
          </cell>
          <cell r="L2822">
            <v>0</v>
          </cell>
          <cell r="M2822">
            <v>0</v>
          </cell>
        </row>
        <row r="2823">
          <cell r="A2823" t="str">
            <v>00</v>
          </cell>
          <cell r="B2823" t="str">
            <v>0</v>
          </cell>
          <cell r="C2823" t="str">
            <v>0</v>
          </cell>
          <cell r="D2823" t="str">
            <v>1</v>
          </cell>
          <cell r="F2823">
            <v>0</v>
          </cell>
          <cell r="G2823">
            <v>0</v>
          </cell>
          <cell r="H2823">
            <v>0</v>
          </cell>
          <cell r="I2823">
            <v>0</v>
          </cell>
          <cell r="J2823" t="str">
            <v>-</v>
          </cell>
          <cell r="K2823">
            <v>0</v>
          </cell>
          <cell r="L2823">
            <v>0</v>
          </cell>
          <cell r="M2823">
            <v>0</v>
          </cell>
        </row>
        <row r="2824">
          <cell r="A2824" t="str">
            <v>00</v>
          </cell>
          <cell r="B2824" t="str">
            <v>0</v>
          </cell>
          <cell r="C2824" t="str">
            <v>0</v>
          </cell>
          <cell r="D2824" t="str">
            <v>1</v>
          </cell>
          <cell r="F2824">
            <v>0</v>
          </cell>
          <cell r="G2824">
            <v>0</v>
          </cell>
          <cell r="H2824">
            <v>0</v>
          </cell>
          <cell r="I2824">
            <v>0</v>
          </cell>
          <cell r="J2824" t="str">
            <v>-</v>
          </cell>
          <cell r="K2824">
            <v>0</v>
          </cell>
          <cell r="L2824">
            <v>0</v>
          </cell>
          <cell r="M2824">
            <v>0</v>
          </cell>
        </row>
        <row r="2825">
          <cell r="A2825" t="str">
            <v>00</v>
          </cell>
          <cell r="B2825" t="str">
            <v>0</v>
          </cell>
          <cell r="C2825" t="str">
            <v>0</v>
          </cell>
          <cell r="D2825" t="str">
            <v>1</v>
          </cell>
          <cell r="F2825">
            <v>0</v>
          </cell>
          <cell r="G2825">
            <v>0</v>
          </cell>
          <cell r="H2825">
            <v>0</v>
          </cell>
          <cell r="I2825">
            <v>0</v>
          </cell>
          <cell r="J2825" t="str">
            <v>-</v>
          </cell>
          <cell r="K2825">
            <v>0</v>
          </cell>
          <cell r="L2825">
            <v>0</v>
          </cell>
          <cell r="M2825">
            <v>0</v>
          </cell>
        </row>
        <row r="2826">
          <cell r="A2826" t="str">
            <v>00</v>
          </cell>
          <cell r="B2826" t="str">
            <v>0</v>
          </cell>
          <cell r="C2826" t="str">
            <v>0</v>
          </cell>
          <cell r="D2826" t="str">
            <v>1</v>
          </cell>
          <cell r="F2826">
            <v>0</v>
          </cell>
          <cell r="G2826">
            <v>0</v>
          </cell>
          <cell r="H2826">
            <v>0</v>
          </cell>
          <cell r="I2826">
            <v>0</v>
          </cell>
          <cell r="J2826" t="str">
            <v>-</v>
          </cell>
          <cell r="K2826">
            <v>0</v>
          </cell>
          <cell r="L2826">
            <v>0</v>
          </cell>
          <cell r="M2826">
            <v>0</v>
          </cell>
        </row>
        <row r="2827">
          <cell r="A2827" t="str">
            <v>00</v>
          </cell>
          <cell r="B2827" t="str">
            <v>0</v>
          </cell>
          <cell r="C2827" t="str">
            <v>0</v>
          </cell>
          <cell r="D2827" t="str">
            <v>1</v>
          </cell>
          <cell r="F2827">
            <v>0</v>
          </cell>
          <cell r="G2827">
            <v>0</v>
          </cell>
          <cell r="H2827">
            <v>0</v>
          </cell>
          <cell r="I2827">
            <v>0</v>
          </cell>
          <cell r="J2827" t="str">
            <v>-</v>
          </cell>
          <cell r="K2827">
            <v>0</v>
          </cell>
          <cell r="L2827">
            <v>0</v>
          </cell>
          <cell r="M2827">
            <v>0</v>
          </cell>
        </row>
        <row r="2828">
          <cell r="A2828" t="str">
            <v>00</v>
          </cell>
          <cell r="B2828" t="str">
            <v>0</v>
          </cell>
          <cell r="C2828" t="str">
            <v>0</v>
          </cell>
          <cell r="D2828" t="str">
            <v>1</v>
          </cell>
          <cell r="F2828">
            <v>0</v>
          </cell>
          <cell r="G2828">
            <v>0</v>
          </cell>
          <cell r="H2828">
            <v>0</v>
          </cell>
          <cell r="I2828">
            <v>0</v>
          </cell>
          <cell r="J2828" t="str">
            <v>-</v>
          </cell>
          <cell r="K2828">
            <v>0</v>
          </cell>
          <cell r="L2828">
            <v>0</v>
          </cell>
          <cell r="M2828">
            <v>0</v>
          </cell>
        </row>
        <row r="2829">
          <cell r="A2829" t="str">
            <v>00</v>
          </cell>
          <cell r="B2829" t="str">
            <v>0</v>
          </cell>
          <cell r="C2829" t="str">
            <v>0</v>
          </cell>
          <cell r="D2829" t="str">
            <v>1</v>
          </cell>
          <cell r="F2829">
            <v>0</v>
          </cell>
          <cell r="G2829">
            <v>0</v>
          </cell>
          <cell r="H2829">
            <v>0</v>
          </cell>
          <cell r="I2829">
            <v>0</v>
          </cell>
          <cell r="J2829" t="str">
            <v>-</v>
          </cell>
          <cell r="K2829">
            <v>0</v>
          </cell>
          <cell r="L2829">
            <v>0</v>
          </cell>
          <cell r="M2829">
            <v>0</v>
          </cell>
        </row>
        <row r="2830">
          <cell r="A2830" t="str">
            <v>00</v>
          </cell>
          <cell r="B2830" t="str">
            <v>0</v>
          </cell>
          <cell r="C2830" t="str">
            <v>0</v>
          </cell>
          <cell r="D2830" t="str">
            <v>1</v>
          </cell>
          <cell r="F2830">
            <v>0</v>
          </cell>
          <cell r="G2830">
            <v>0</v>
          </cell>
          <cell r="H2830">
            <v>0</v>
          </cell>
          <cell r="I2830">
            <v>0</v>
          </cell>
          <cell r="J2830" t="str">
            <v>-</v>
          </cell>
          <cell r="K2830">
            <v>0</v>
          </cell>
          <cell r="L2830">
            <v>0</v>
          </cell>
          <cell r="M2830">
            <v>0</v>
          </cell>
        </row>
        <row r="2831">
          <cell r="A2831" t="str">
            <v>00</v>
          </cell>
          <cell r="B2831" t="str">
            <v>0</v>
          </cell>
          <cell r="C2831" t="str">
            <v>0</v>
          </cell>
          <cell r="D2831" t="str">
            <v>1</v>
          </cell>
          <cell r="F2831">
            <v>0</v>
          </cell>
          <cell r="G2831">
            <v>0</v>
          </cell>
          <cell r="H2831">
            <v>0</v>
          </cell>
          <cell r="I2831">
            <v>0</v>
          </cell>
          <cell r="J2831" t="str">
            <v>-</v>
          </cell>
          <cell r="K2831">
            <v>0</v>
          </cell>
          <cell r="L2831">
            <v>0</v>
          </cell>
          <cell r="M2831">
            <v>0</v>
          </cell>
        </row>
        <row r="2832">
          <cell r="A2832" t="str">
            <v>00</v>
          </cell>
          <cell r="B2832" t="str">
            <v>0</v>
          </cell>
          <cell r="C2832" t="str">
            <v>0</v>
          </cell>
          <cell r="D2832" t="str">
            <v>1</v>
          </cell>
          <cell r="F2832">
            <v>0</v>
          </cell>
          <cell r="G2832">
            <v>0</v>
          </cell>
          <cell r="H2832">
            <v>0</v>
          </cell>
          <cell r="I2832">
            <v>0</v>
          </cell>
          <cell r="J2832" t="str">
            <v>-</v>
          </cell>
          <cell r="K2832">
            <v>0</v>
          </cell>
          <cell r="L2832">
            <v>0</v>
          </cell>
          <cell r="M2832">
            <v>0</v>
          </cell>
        </row>
        <row r="2833">
          <cell r="A2833" t="str">
            <v>00</v>
          </cell>
          <cell r="B2833" t="str">
            <v>0</v>
          </cell>
          <cell r="C2833" t="str">
            <v>0</v>
          </cell>
          <cell r="D2833" t="str">
            <v>1</v>
          </cell>
          <cell r="F2833">
            <v>0</v>
          </cell>
          <cell r="G2833">
            <v>0</v>
          </cell>
          <cell r="H2833">
            <v>0</v>
          </cell>
          <cell r="I2833">
            <v>0</v>
          </cell>
          <cell r="J2833" t="str">
            <v>-</v>
          </cell>
          <cell r="K2833">
            <v>0</v>
          </cell>
          <cell r="L2833">
            <v>0</v>
          </cell>
          <cell r="M2833">
            <v>0</v>
          </cell>
        </row>
        <row r="2834">
          <cell r="A2834" t="str">
            <v>00</v>
          </cell>
          <cell r="B2834" t="str">
            <v>0</v>
          </cell>
          <cell r="C2834" t="str">
            <v>0</v>
          </cell>
          <cell r="D2834" t="str">
            <v>1</v>
          </cell>
          <cell r="F2834">
            <v>0</v>
          </cell>
          <cell r="G2834">
            <v>0</v>
          </cell>
          <cell r="H2834">
            <v>0</v>
          </cell>
          <cell r="I2834">
            <v>0</v>
          </cell>
          <cell r="J2834" t="str">
            <v>-</v>
          </cell>
          <cell r="K2834">
            <v>0</v>
          </cell>
          <cell r="L2834">
            <v>0</v>
          </cell>
          <cell r="M2834">
            <v>0</v>
          </cell>
        </row>
        <row r="2835">
          <cell r="A2835" t="str">
            <v>00</v>
          </cell>
          <cell r="B2835" t="str">
            <v>0</v>
          </cell>
          <cell r="C2835" t="str">
            <v>0</v>
          </cell>
          <cell r="D2835" t="str">
            <v>1</v>
          </cell>
          <cell r="F2835">
            <v>0</v>
          </cell>
          <cell r="G2835">
            <v>0</v>
          </cell>
          <cell r="H2835">
            <v>0</v>
          </cell>
          <cell r="I2835">
            <v>0</v>
          </cell>
          <cell r="J2835" t="str">
            <v>-</v>
          </cell>
          <cell r="K2835">
            <v>0</v>
          </cell>
          <cell r="L2835">
            <v>0</v>
          </cell>
          <cell r="M2835">
            <v>0</v>
          </cell>
        </row>
        <row r="2836">
          <cell r="A2836" t="str">
            <v>00</v>
          </cell>
          <cell r="B2836" t="str">
            <v>0</v>
          </cell>
          <cell r="C2836" t="str">
            <v>0</v>
          </cell>
          <cell r="D2836" t="str">
            <v>1</v>
          </cell>
          <cell r="F2836">
            <v>0</v>
          </cell>
          <cell r="G2836">
            <v>0</v>
          </cell>
          <cell r="H2836">
            <v>0</v>
          </cell>
          <cell r="I2836">
            <v>0</v>
          </cell>
          <cell r="J2836" t="str">
            <v>-</v>
          </cell>
          <cell r="K2836">
            <v>0</v>
          </cell>
          <cell r="L2836">
            <v>0</v>
          </cell>
          <cell r="M2836">
            <v>0</v>
          </cell>
        </row>
        <row r="2837">
          <cell r="A2837" t="str">
            <v>00</v>
          </cell>
          <cell r="B2837" t="str">
            <v>0</v>
          </cell>
          <cell r="C2837" t="str">
            <v>0</v>
          </cell>
          <cell r="D2837" t="str">
            <v>1</v>
          </cell>
          <cell r="F2837">
            <v>0</v>
          </cell>
          <cell r="G2837">
            <v>0</v>
          </cell>
          <cell r="H2837">
            <v>0</v>
          </cell>
          <cell r="I2837">
            <v>0</v>
          </cell>
          <cell r="J2837" t="str">
            <v>-</v>
          </cell>
          <cell r="K2837">
            <v>0</v>
          </cell>
          <cell r="L2837">
            <v>0</v>
          </cell>
          <cell r="M2837">
            <v>0</v>
          </cell>
        </row>
        <row r="2838">
          <cell r="A2838" t="str">
            <v>00</v>
          </cell>
          <cell r="B2838" t="str">
            <v>0</v>
          </cell>
          <cell r="C2838" t="str">
            <v>0</v>
          </cell>
          <cell r="D2838" t="str">
            <v>1</v>
          </cell>
          <cell r="F2838">
            <v>0</v>
          </cell>
          <cell r="G2838">
            <v>0</v>
          </cell>
          <cell r="H2838">
            <v>0</v>
          </cell>
          <cell r="I2838">
            <v>0</v>
          </cell>
          <cell r="J2838" t="str">
            <v>-</v>
          </cell>
          <cell r="K2838">
            <v>0</v>
          </cell>
          <cell r="L2838">
            <v>0</v>
          </cell>
          <cell r="M2838">
            <v>0</v>
          </cell>
        </row>
        <row r="2839">
          <cell r="A2839" t="str">
            <v>00</v>
          </cell>
          <cell r="B2839" t="str">
            <v>0</v>
          </cell>
          <cell r="C2839" t="str">
            <v>0</v>
          </cell>
          <cell r="D2839" t="str">
            <v>1</v>
          </cell>
          <cell r="F2839">
            <v>0</v>
          </cell>
          <cell r="G2839">
            <v>0</v>
          </cell>
          <cell r="H2839">
            <v>0</v>
          </cell>
          <cell r="I2839">
            <v>0</v>
          </cell>
          <cell r="J2839" t="str">
            <v>-</v>
          </cell>
          <cell r="K2839">
            <v>0</v>
          </cell>
          <cell r="L2839">
            <v>0</v>
          </cell>
          <cell r="M2839">
            <v>0</v>
          </cell>
        </row>
        <row r="2840">
          <cell r="A2840" t="str">
            <v>00</v>
          </cell>
          <cell r="B2840" t="str">
            <v>0</v>
          </cell>
          <cell r="C2840" t="str">
            <v>0</v>
          </cell>
          <cell r="D2840" t="str">
            <v>1</v>
          </cell>
          <cell r="F2840">
            <v>0</v>
          </cell>
          <cell r="G2840">
            <v>0</v>
          </cell>
          <cell r="H2840">
            <v>0</v>
          </cell>
          <cell r="I2840">
            <v>0</v>
          </cell>
          <cell r="J2840" t="str">
            <v>-</v>
          </cell>
          <cell r="K2840">
            <v>0</v>
          </cell>
          <cell r="L2840">
            <v>0</v>
          </cell>
          <cell r="M2840">
            <v>0</v>
          </cell>
        </row>
        <row r="2841">
          <cell r="A2841" t="str">
            <v>00</v>
          </cell>
          <cell r="B2841" t="str">
            <v>0</v>
          </cell>
          <cell r="C2841" t="str">
            <v>0</v>
          </cell>
          <cell r="D2841" t="str">
            <v>1</v>
          </cell>
          <cell r="F2841">
            <v>0</v>
          </cell>
          <cell r="G2841">
            <v>0</v>
          </cell>
          <cell r="H2841">
            <v>0</v>
          </cell>
          <cell r="I2841">
            <v>0</v>
          </cell>
          <cell r="J2841" t="str">
            <v>-</v>
          </cell>
          <cell r="K2841">
            <v>0</v>
          </cell>
          <cell r="L2841">
            <v>0</v>
          </cell>
          <cell r="M2841">
            <v>0</v>
          </cell>
        </row>
        <row r="2842">
          <cell r="A2842" t="str">
            <v>00</v>
          </cell>
          <cell r="B2842" t="str">
            <v>0</v>
          </cell>
          <cell r="C2842" t="str">
            <v>0</v>
          </cell>
          <cell r="D2842" t="str">
            <v>1</v>
          </cell>
          <cell r="F2842">
            <v>0</v>
          </cell>
          <cell r="G2842">
            <v>0</v>
          </cell>
          <cell r="H2842">
            <v>0</v>
          </cell>
          <cell r="I2842">
            <v>0</v>
          </cell>
          <cell r="J2842" t="str">
            <v>-</v>
          </cell>
          <cell r="K2842">
            <v>0</v>
          </cell>
          <cell r="L2842">
            <v>0</v>
          </cell>
          <cell r="M2842">
            <v>0</v>
          </cell>
        </row>
        <row r="2843">
          <cell r="A2843" t="str">
            <v>00</v>
          </cell>
          <cell r="B2843" t="str">
            <v>0</v>
          </cell>
          <cell r="C2843" t="str">
            <v>0</v>
          </cell>
          <cell r="D2843" t="str">
            <v>1</v>
          </cell>
          <cell r="F2843">
            <v>0</v>
          </cell>
          <cell r="G2843">
            <v>0</v>
          </cell>
          <cell r="H2843">
            <v>0</v>
          </cell>
          <cell r="I2843">
            <v>0</v>
          </cell>
          <cell r="J2843" t="str">
            <v>-</v>
          </cell>
          <cell r="K2843">
            <v>0</v>
          </cell>
          <cell r="L2843">
            <v>0</v>
          </cell>
          <cell r="M2843">
            <v>0</v>
          </cell>
        </row>
        <row r="2844">
          <cell r="A2844" t="str">
            <v>00</v>
          </cell>
          <cell r="B2844" t="str">
            <v>0</v>
          </cell>
          <cell r="C2844" t="str">
            <v>0</v>
          </cell>
          <cell r="D2844" t="str">
            <v>1</v>
          </cell>
          <cell r="F2844">
            <v>0</v>
          </cell>
          <cell r="G2844">
            <v>0</v>
          </cell>
          <cell r="H2844">
            <v>0</v>
          </cell>
          <cell r="I2844">
            <v>0</v>
          </cell>
          <cell r="J2844" t="str">
            <v>-</v>
          </cell>
          <cell r="K2844">
            <v>0</v>
          </cell>
          <cell r="L2844">
            <v>0</v>
          </cell>
          <cell r="M2844">
            <v>0</v>
          </cell>
        </row>
        <row r="2845">
          <cell r="A2845" t="str">
            <v>00</v>
          </cell>
          <cell r="B2845" t="str">
            <v>0</v>
          </cell>
          <cell r="C2845" t="str">
            <v>0</v>
          </cell>
          <cell r="D2845" t="str">
            <v>1</v>
          </cell>
          <cell r="F2845">
            <v>0</v>
          </cell>
          <cell r="G2845">
            <v>0</v>
          </cell>
          <cell r="H2845">
            <v>0</v>
          </cell>
          <cell r="I2845">
            <v>0</v>
          </cell>
          <cell r="J2845" t="str">
            <v>-</v>
          </cell>
          <cell r="K2845">
            <v>0</v>
          </cell>
          <cell r="L2845">
            <v>0</v>
          </cell>
          <cell r="M2845">
            <v>0</v>
          </cell>
        </row>
        <row r="2846">
          <cell r="A2846" t="str">
            <v>00</v>
          </cell>
          <cell r="B2846" t="str">
            <v>0</v>
          </cell>
          <cell r="C2846" t="str">
            <v>0</v>
          </cell>
          <cell r="D2846" t="str">
            <v>1</v>
          </cell>
          <cell r="F2846">
            <v>0</v>
          </cell>
          <cell r="G2846">
            <v>0</v>
          </cell>
          <cell r="H2846">
            <v>0</v>
          </cell>
          <cell r="I2846">
            <v>0</v>
          </cell>
          <cell r="J2846" t="str">
            <v>-</v>
          </cell>
          <cell r="K2846">
            <v>0</v>
          </cell>
          <cell r="L2846">
            <v>0</v>
          </cell>
          <cell r="M2846">
            <v>0</v>
          </cell>
        </row>
        <row r="2847">
          <cell r="A2847" t="str">
            <v>00</v>
          </cell>
          <cell r="B2847" t="str">
            <v>0</v>
          </cell>
          <cell r="C2847" t="str">
            <v>0</v>
          </cell>
          <cell r="D2847" t="str">
            <v>1</v>
          </cell>
          <cell r="F2847">
            <v>0</v>
          </cell>
          <cell r="G2847">
            <v>0</v>
          </cell>
          <cell r="H2847">
            <v>0</v>
          </cell>
          <cell r="I2847">
            <v>0</v>
          </cell>
          <cell r="J2847" t="str">
            <v>-</v>
          </cell>
          <cell r="K2847">
            <v>0</v>
          </cell>
          <cell r="L2847">
            <v>0</v>
          </cell>
          <cell r="M2847">
            <v>0</v>
          </cell>
        </row>
        <row r="2848">
          <cell r="A2848" t="str">
            <v>00</v>
          </cell>
          <cell r="B2848" t="str">
            <v>0</v>
          </cell>
          <cell r="C2848" t="str">
            <v>0</v>
          </cell>
          <cell r="D2848" t="str">
            <v>1</v>
          </cell>
          <cell r="F2848">
            <v>0</v>
          </cell>
          <cell r="G2848">
            <v>0</v>
          </cell>
          <cell r="H2848">
            <v>0</v>
          </cell>
          <cell r="I2848">
            <v>0</v>
          </cell>
          <cell r="J2848" t="str">
            <v>-</v>
          </cell>
          <cell r="K2848">
            <v>0</v>
          </cell>
          <cell r="L2848">
            <v>0</v>
          </cell>
          <cell r="M2848">
            <v>0</v>
          </cell>
        </row>
        <row r="2849">
          <cell r="A2849" t="str">
            <v>00</v>
          </cell>
          <cell r="B2849" t="str">
            <v>0</v>
          </cell>
          <cell r="C2849" t="str">
            <v>0</v>
          </cell>
          <cell r="D2849" t="str">
            <v>1</v>
          </cell>
          <cell r="F2849">
            <v>0</v>
          </cell>
          <cell r="G2849">
            <v>0</v>
          </cell>
          <cell r="H2849">
            <v>0</v>
          </cell>
          <cell r="I2849">
            <v>0</v>
          </cell>
          <cell r="J2849" t="str">
            <v>-</v>
          </cell>
          <cell r="K2849">
            <v>0</v>
          </cell>
          <cell r="L2849">
            <v>0</v>
          </cell>
          <cell r="M2849">
            <v>0</v>
          </cell>
        </row>
        <row r="2850">
          <cell r="A2850" t="str">
            <v>00</v>
          </cell>
          <cell r="B2850" t="str">
            <v>0</v>
          </cell>
          <cell r="C2850" t="str">
            <v>0</v>
          </cell>
          <cell r="D2850" t="str">
            <v>1</v>
          </cell>
          <cell r="F2850">
            <v>0</v>
          </cell>
          <cell r="G2850">
            <v>0</v>
          </cell>
          <cell r="H2850">
            <v>0</v>
          </cell>
          <cell r="I2850">
            <v>0</v>
          </cell>
          <cell r="J2850" t="str">
            <v>-</v>
          </cell>
          <cell r="K2850">
            <v>0</v>
          </cell>
          <cell r="L2850">
            <v>0</v>
          </cell>
          <cell r="M2850">
            <v>0</v>
          </cell>
        </row>
        <row r="2851">
          <cell r="A2851" t="str">
            <v>00</v>
          </cell>
          <cell r="B2851" t="str">
            <v>0</v>
          </cell>
          <cell r="C2851" t="str">
            <v>0</v>
          </cell>
          <cell r="D2851" t="str">
            <v>1</v>
          </cell>
          <cell r="F2851">
            <v>0</v>
          </cell>
          <cell r="G2851">
            <v>0</v>
          </cell>
          <cell r="H2851">
            <v>0</v>
          </cell>
          <cell r="I2851">
            <v>0</v>
          </cell>
          <cell r="J2851" t="str">
            <v>-</v>
          </cell>
          <cell r="K2851">
            <v>0</v>
          </cell>
          <cell r="L2851">
            <v>0</v>
          </cell>
          <cell r="M2851">
            <v>0</v>
          </cell>
        </row>
        <row r="2852">
          <cell r="A2852" t="str">
            <v>00</v>
          </cell>
          <cell r="B2852" t="str">
            <v>0</v>
          </cell>
          <cell r="C2852" t="str">
            <v>0</v>
          </cell>
          <cell r="D2852" t="str">
            <v>1</v>
          </cell>
          <cell r="F2852">
            <v>0</v>
          </cell>
          <cell r="G2852">
            <v>0</v>
          </cell>
          <cell r="H2852">
            <v>0</v>
          </cell>
          <cell r="I2852">
            <v>0</v>
          </cell>
          <cell r="J2852" t="str">
            <v>-</v>
          </cell>
          <cell r="K2852">
            <v>0</v>
          </cell>
          <cell r="L2852">
            <v>0</v>
          </cell>
          <cell r="M2852">
            <v>0</v>
          </cell>
        </row>
        <row r="2853">
          <cell r="A2853" t="str">
            <v>00</v>
          </cell>
          <cell r="B2853" t="str">
            <v>0</v>
          </cell>
          <cell r="C2853" t="str">
            <v>0</v>
          </cell>
          <cell r="D2853" t="str">
            <v>1</v>
          </cell>
          <cell r="F2853">
            <v>0</v>
          </cell>
          <cell r="G2853">
            <v>0</v>
          </cell>
          <cell r="H2853">
            <v>0</v>
          </cell>
          <cell r="I2853">
            <v>0</v>
          </cell>
          <cell r="J2853" t="str">
            <v>-</v>
          </cell>
          <cell r="K2853">
            <v>0</v>
          </cell>
          <cell r="L2853">
            <v>0</v>
          </cell>
          <cell r="M2853">
            <v>0</v>
          </cell>
        </row>
        <row r="2854">
          <cell r="A2854" t="str">
            <v>00</v>
          </cell>
          <cell r="B2854" t="str">
            <v>0</v>
          </cell>
          <cell r="C2854" t="str">
            <v>0</v>
          </cell>
          <cell r="D2854" t="str">
            <v>1</v>
          </cell>
          <cell r="F2854">
            <v>0</v>
          </cell>
          <cell r="G2854">
            <v>0</v>
          </cell>
          <cell r="H2854">
            <v>0</v>
          </cell>
          <cell r="I2854">
            <v>0</v>
          </cell>
          <cell r="J2854" t="str">
            <v>-</v>
          </cell>
          <cell r="K2854">
            <v>0</v>
          </cell>
          <cell r="L2854">
            <v>0</v>
          </cell>
          <cell r="M2854">
            <v>0</v>
          </cell>
        </row>
        <row r="2855">
          <cell r="A2855" t="str">
            <v>00</v>
          </cell>
          <cell r="B2855" t="str">
            <v>0</v>
          </cell>
          <cell r="C2855" t="str">
            <v>0</v>
          </cell>
          <cell r="D2855" t="str">
            <v>1</v>
          </cell>
          <cell r="F2855">
            <v>0</v>
          </cell>
          <cell r="G2855">
            <v>0</v>
          </cell>
          <cell r="H2855">
            <v>0</v>
          </cell>
          <cell r="I2855">
            <v>0</v>
          </cell>
          <cell r="J2855" t="str">
            <v>-</v>
          </cell>
          <cell r="K2855">
            <v>0</v>
          </cell>
          <cell r="L2855">
            <v>0</v>
          </cell>
          <cell r="M2855">
            <v>0</v>
          </cell>
        </row>
        <row r="2856">
          <cell r="A2856" t="str">
            <v>00</v>
          </cell>
          <cell r="B2856" t="str">
            <v>0</v>
          </cell>
          <cell r="C2856" t="str">
            <v>0</v>
          </cell>
          <cell r="D2856" t="str">
            <v>1</v>
          </cell>
          <cell r="F2856">
            <v>0</v>
          </cell>
          <cell r="G2856">
            <v>0</v>
          </cell>
          <cell r="H2856">
            <v>0</v>
          </cell>
          <cell r="I2856">
            <v>0</v>
          </cell>
          <cell r="J2856" t="str">
            <v>-</v>
          </cell>
          <cell r="K2856">
            <v>0</v>
          </cell>
          <cell r="L2856">
            <v>0</v>
          </cell>
          <cell r="M2856">
            <v>0</v>
          </cell>
        </row>
        <row r="2857">
          <cell r="A2857" t="str">
            <v>00</v>
          </cell>
          <cell r="B2857" t="str">
            <v>0</v>
          </cell>
          <cell r="C2857" t="str">
            <v>0</v>
          </cell>
          <cell r="D2857" t="str">
            <v>1</v>
          </cell>
          <cell r="F2857">
            <v>0</v>
          </cell>
          <cell r="G2857">
            <v>0</v>
          </cell>
          <cell r="H2857">
            <v>0</v>
          </cell>
          <cell r="I2857">
            <v>0</v>
          </cell>
          <cell r="J2857" t="str">
            <v>-</v>
          </cell>
          <cell r="K2857">
            <v>0</v>
          </cell>
          <cell r="L2857">
            <v>0</v>
          </cell>
          <cell r="M2857">
            <v>0</v>
          </cell>
        </row>
        <row r="2858">
          <cell r="A2858" t="str">
            <v>00</v>
          </cell>
          <cell r="B2858" t="str">
            <v>0</v>
          </cell>
          <cell r="C2858" t="str">
            <v>0</v>
          </cell>
          <cell r="D2858" t="str">
            <v>1</v>
          </cell>
          <cell r="F2858">
            <v>0</v>
          </cell>
          <cell r="G2858">
            <v>0</v>
          </cell>
          <cell r="H2858">
            <v>0</v>
          </cell>
          <cell r="I2858">
            <v>0</v>
          </cell>
          <cell r="J2858" t="str">
            <v>-</v>
          </cell>
          <cell r="K2858">
            <v>0</v>
          </cell>
          <cell r="L2858">
            <v>0</v>
          </cell>
          <cell r="M2858">
            <v>0</v>
          </cell>
        </row>
        <row r="2859">
          <cell r="A2859" t="str">
            <v>00</v>
          </cell>
          <cell r="B2859" t="str">
            <v>0</v>
          </cell>
          <cell r="C2859" t="str">
            <v>0</v>
          </cell>
          <cell r="D2859" t="str">
            <v>1</v>
          </cell>
          <cell r="F2859">
            <v>0</v>
          </cell>
          <cell r="G2859">
            <v>0</v>
          </cell>
          <cell r="H2859">
            <v>0</v>
          </cell>
          <cell r="I2859">
            <v>0</v>
          </cell>
          <cell r="J2859" t="str">
            <v>-</v>
          </cell>
          <cell r="K2859">
            <v>0</v>
          </cell>
          <cell r="L2859">
            <v>0</v>
          </cell>
          <cell r="M2859">
            <v>0</v>
          </cell>
        </row>
        <row r="2860">
          <cell r="A2860" t="str">
            <v>00</v>
          </cell>
          <cell r="B2860" t="str">
            <v>0</v>
          </cell>
          <cell r="C2860" t="str">
            <v>0</v>
          </cell>
          <cell r="D2860" t="str">
            <v>1</v>
          </cell>
          <cell r="F2860">
            <v>0</v>
          </cell>
          <cell r="G2860">
            <v>0</v>
          </cell>
          <cell r="H2860">
            <v>0</v>
          </cell>
          <cell r="I2860">
            <v>0</v>
          </cell>
          <cell r="J2860" t="str">
            <v>-</v>
          </cell>
          <cell r="K2860">
            <v>0</v>
          </cell>
          <cell r="L2860">
            <v>0</v>
          </cell>
          <cell r="M2860">
            <v>0</v>
          </cell>
        </row>
        <row r="2861">
          <cell r="A2861" t="str">
            <v>00</v>
          </cell>
          <cell r="B2861" t="str">
            <v>0</v>
          </cell>
          <cell r="C2861" t="str">
            <v>0</v>
          </cell>
          <cell r="D2861" t="str">
            <v>1</v>
          </cell>
          <cell r="F2861">
            <v>0</v>
          </cell>
          <cell r="G2861">
            <v>0</v>
          </cell>
          <cell r="H2861">
            <v>0</v>
          </cell>
          <cell r="I2861">
            <v>0</v>
          </cell>
          <cell r="J2861" t="str">
            <v>-</v>
          </cell>
          <cell r="K2861">
            <v>0</v>
          </cell>
          <cell r="L2861">
            <v>0</v>
          </cell>
          <cell r="M2861">
            <v>0</v>
          </cell>
        </row>
        <row r="2862">
          <cell r="A2862" t="str">
            <v>00</v>
          </cell>
          <cell r="B2862" t="str">
            <v>0</v>
          </cell>
          <cell r="C2862" t="str">
            <v>0</v>
          </cell>
          <cell r="D2862" t="str">
            <v>1</v>
          </cell>
          <cell r="F2862">
            <v>0</v>
          </cell>
          <cell r="G2862">
            <v>0</v>
          </cell>
          <cell r="H2862">
            <v>0</v>
          </cell>
          <cell r="I2862">
            <v>0</v>
          </cell>
          <cell r="J2862" t="str">
            <v>-</v>
          </cell>
          <cell r="K2862">
            <v>0</v>
          </cell>
          <cell r="L2862">
            <v>0</v>
          </cell>
          <cell r="M2862">
            <v>0</v>
          </cell>
        </row>
        <row r="2863">
          <cell r="A2863" t="str">
            <v>00</v>
          </cell>
          <cell r="B2863" t="str">
            <v>0</v>
          </cell>
          <cell r="C2863" t="str">
            <v>0</v>
          </cell>
          <cell r="D2863" t="str">
            <v>1</v>
          </cell>
          <cell r="F2863">
            <v>0</v>
          </cell>
          <cell r="G2863">
            <v>0</v>
          </cell>
          <cell r="H2863">
            <v>0</v>
          </cell>
          <cell r="I2863">
            <v>0</v>
          </cell>
          <cell r="J2863" t="str">
            <v>-</v>
          </cell>
          <cell r="K2863">
            <v>0</v>
          </cell>
          <cell r="L2863">
            <v>0</v>
          </cell>
          <cell r="M2863">
            <v>0</v>
          </cell>
        </row>
        <row r="2864">
          <cell r="A2864" t="str">
            <v>00</v>
          </cell>
          <cell r="B2864" t="str">
            <v>0</v>
          </cell>
          <cell r="C2864" t="str">
            <v>0</v>
          </cell>
          <cell r="D2864" t="str">
            <v>1</v>
          </cell>
          <cell r="F2864">
            <v>0</v>
          </cell>
          <cell r="G2864">
            <v>0</v>
          </cell>
          <cell r="H2864">
            <v>0</v>
          </cell>
          <cell r="I2864">
            <v>0</v>
          </cell>
          <cell r="J2864" t="str">
            <v>-</v>
          </cell>
          <cell r="K2864">
            <v>0</v>
          </cell>
          <cell r="L2864">
            <v>0</v>
          </cell>
          <cell r="M2864">
            <v>0</v>
          </cell>
        </row>
        <row r="2865">
          <cell r="A2865" t="str">
            <v>00</v>
          </cell>
          <cell r="B2865" t="str">
            <v>0</v>
          </cell>
          <cell r="C2865" t="str">
            <v>0</v>
          </cell>
          <cell r="D2865" t="str">
            <v>1</v>
          </cell>
          <cell r="F2865">
            <v>0</v>
          </cell>
          <cell r="G2865">
            <v>0</v>
          </cell>
          <cell r="H2865">
            <v>0</v>
          </cell>
          <cell r="I2865">
            <v>0</v>
          </cell>
          <cell r="J2865" t="str">
            <v>-</v>
          </cell>
          <cell r="K2865">
            <v>0</v>
          </cell>
          <cell r="L2865">
            <v>0</v>
          </cell>
          <cell r="M2865">
            <v>0</v>
          </cell>
        </row>
        <row r="2866">
          <cell r="A2866" t="str">
            <v>00</v>
          </cell>
          <cell r="B2866" t="str">
            <v>0</v>
          </cell>
          <cell r="C2866" t="str">
            <v>0</v>
          </cell>
          <cell r="D2866" t="str">
            <v>1</v>
          </cell>
          <cell r="F2866">
            <v>0</v>
          </cell>
          <cell r="G2866">
            <v>0</v>
          </cell>
          <cell r="H2866">
            <v>0</v>
          </cell>
          <cell r="I2866">
            <v>0</v>
          </cell>
          <cell r="J2866" t="str">
            <v>-</v>
          </cell>
          <cell r="K2866">
            <v>0</v>
          </cell>
          <cell r="L2866">
            <v>0</v>
          </cell>
          <cell r="M2866">
            <v>0</v>
          </cell>
        </row>
        <row r="2867">
          <cell r="A2867" t="str">
            <v>00</v>
          </cell>
          <cell r="B2867" t="str">
            <v>0</v>
          </cell>
          <cell r="C2867" t="str">
            <v>0</v>
          </cell>
          <cell r="D2867" t="str">
            <v>1</v>
          </cell>
          <cell r="F2867">
            <v>0</v>
          </cell>
          <cell r="G2867">
            <v>0</v>
          </cell>
          <cell r="H2867">
            <v>0</v>
          </cell>
          <cell r="I2867">
            <v>0</v>
          </cell>
          <cell r="J2867" t="str">
            <v>-</v>
          </cell>
          <cell r="K2867">
            <v>0</v>
          </cell>
          <cell r="L2867">
            <v>0</v>
          </cell>
          <cell r="M2867">
            <v>0</v>
          </cell>
        </row>
        <row r="2868">
          <cell r="A2868" t="str">
            <v>00</v>
          </cell>
          <cell r="B2868" t="str">
            <v>0</v>
          </cell>
          <cell r="C2868" t="str">
            <v>0</v>
          </cell>
          <cell r="D2868" t="str">
            <v>1</v>
          </cell>
          <cell r="F2868">
            <v>0</v>
          </cell>
          <cell r="G2868">
            <v>0</v>
          </cell>
          <cell r="H2868">
            <v>0</v>
          </cell>
          <cell r="I2868">
            <v>0</v>
          </cell>
          <cell r="J2868" t="str">
            <v>-</v>
          </cell>
          <cell r="K2868">
            <v>0</v>
          </cell>
          <cell r="L2868">
            <v>0</v>
          </cell>
          <cell r="M2868">
            <v>0</v>
          </cell>
        </row>
        <row r="2869">
          <cell r="A2869" t="str">
            <v>00</v>
          </cell>
          <cell r="B2869" t="str">
            <v>0</v>
          </cell>
          <cell r="C2869" t="str">
            <v>0</v>
          </cell>
          <cell r="D2869" t="str">
            <v>1</v>
          </cell>
          <cell r="F2869">
            <v>0</v>
          </cell>
          <cell r="G2869">
            <v>0</v>
          </cell>
          <cell r="H2869">
            <v>0</v>
          </cell>
          <cell r="I2869">
            <v>0</v>
          </cell>
          <cell r="J2869" t="str">
            <v>-</v>
          </cell>
          <cell r="K2869">
            <v>0</v>
          </cell>
          <cell r="L2869">
            <v>0</v>
          </cell>
          <cell r="M2869">
            <v>0</v>
          </cell>
        </row>
        <row r="2870">
          <cell r="A2870" t="str">
            <v>00</v>
          </cell>
          <cell r="B2870" t="str">
            <v>0</v>
          </cell>
          <cell r="C2870" t="str">
            <v>0</v>
          </cell>
          <cell r="D2870" t="str">
            <v>1</v>
          </cell>
          <cell r="F2870">
            <v>0</v>
          </cell>
          <cell r="G2870">
            <v>0</v>
          </cell>
          <cell r="H2870">
            <v>0</v>
          </cell>
          <cell r="I2870">
            <v>0</v>
          </cell>
          <cell r="J2870" t="str">
            <v>-</v>
          </cell>
          <cell r="K2870">
            <v>0</v>
          </cell>
          <cell r="L2870">
            <v>0</v>
          </cell>
          <cell r="M2870">
            <v>0</v>
          </cell>
        </row>
        <row r="2871">
          <cell r="A2871" t="str">
            <v>00</v>
          </cell>
          <cell r="B2871" t="str">
            <v>0</v>
          </cell>
          <cell r="C2871" t="str">
            <v>0</v>
          </cell>
          <cell r="D2871" t="str">
            <v>1</v>
          </cell>
          <cell r="F2871">
            <v>0</v>
          </cell>
          <cell r="G2871">
            <v>0</v>
          </cell>
          <cell r="H2871">
            <v>0</v>
          </cell>
          <cell r="I2871">
            <v>0</v>
          </cell>
          <cell r="J2871" t="str">
            <v>-</v>
          </cell>
          <cell r="K2871">
            <v>0</v>
          </cell>
          <cell r="L2871">
            <v>0</v>
          </cell>
          <cell r="M2871">
            <v>0</v>
          </cell>
        </row>
        <row r="2872">
          <cell r="A2872" t="str">
            <v>00</v>
          </cell>
          <cell r="B2872" t="str">
            <v>0</v>
          </cell>
          <cell r="C2872" t="str">
            <v>0</v>
          </cell>
          <cell r="D2872" t="str">
            <v>1</v>
          </cell>
          <cell r="F2872">
            <v>0</v>
          </cell>
          <cell r="G2872">
            <v>0</v>
          </cell>
          <cell r="H2872">
            <v>0</v>
          </cell>
          <cell r="I2872">
            <v>0</v>
          </cell>
          <cell r="J2872" t="str">
            <v>-</v>
          </cell>
          <cell r="K2872">
            <v>0</v>
          </cell>
          <cell r="L2872">
            <v>0</v>
          </cell>
          <cell r="M2872">
            <v>0</v>
          </cell>
        </row>
        <row r="2873">
          <cell r="A2873" t="str">
            <v>00</v>
          </cell>
          <cell r="B2873" t="str">
            <v>0</v>
          </cell>
          <cell r="C2873" t="str">
            <v>0</v>
          </cell>
          <cell r="D2873" t="str">
            <v>1</v>
          </cell>
          <cell r="F2873">
            <v>0</v>
          </cell>
          <cell r="G2873">
            <v>0</v>
          </cell>
          <cell r="H2873">
            <v>0</v>
          </cell>
          <cell r="I2873">
            <v>0</v>
          </cell>
          <cell r="J2873" t="str">
            <v>-</v>
          </cell>
          <cell r="K2873">
            <v>0</v>
          </cell>
          <cell r="L2873">
            <v>0</v>
          </cell>
          <cell r="M2873">
            <v>0</v>
          </cell>
        </row>
        <row r="2874">
          <cell r="A2874" t="str">
            <v>00</v>
          </cell>
          <cell r="B2874" t="str">
            <v>0</v>
          </cell>
          <cell r="C2874" t="str">
            <v>0</v>
          </cell>
          <cell r="D2874" t="str">
            <v>1</v>
          </cell>
          <cell r="F2874">
            <v>0</v>
          </cell>
          <cell r="G2874">
            <v>0</v>
          </cell>
          <cell r="H2874">
            <v>0</v>
          </cell>
          <cell r="I2874">
            <v>0</v>
          </cell>
          <cell r="J2874" t="str">
            <v>-</v>
          </cell>
          <cell r="K2874">
            <v>0</v>
          </cell>
          <cell r="L2874">
            <v>0</v>
          </cell>
          <cell r="M2874">
            <v>0</v>
          </cell>
        </row>
        <row r="2875">
          <cell r="A2875" t="str">
            <v>00</v>
          </cell>
          <cell r="B2875" t="str">
            <v>0</v>
          </cell>
          <cell r="C2875" t="str">
            <v>0</v>
          </cell>
          <cell r="D2875" t="str">
            <v>1</v>
          </cell>
          <cell r="F2875">
            <v>0</v>
          </cell>
          <cell r="G2875">
            <v>0</v>
          </cell>
          <cell r="H2875">
            <v>0</v>
          </cell>
          <cell r="I2875">
            <v>0</v>
          </cell>
          <cell r="J2875" t="str">
            <v>-</v>
          </cell>
          <cell r="K2875">
            <v>0</v>
          </cell>
          <cell r="L2875">
            <v>0</v>
          </cell>
          <cell r="M2875">
            <v>0</v>
          </cell>
        </row>
        <row r="2876">
          <cell r="A2876" t="str">
            <v>00</v>
          </cell>
          <cell r="B2876" t="str">
            <v>0</v>
          </cell>
          <cell r="C2876" t="str">
            <v>0</v>
          </cell>
          <cell r="D2876" t="str">
            <v>1</v>
          </cell>
          <cell r="F2876">
            <v>0</v>
          </cell>
          <cell r="G2876">
            <v>0</v>
          </cell>
          <cell r="H2876">
            <v>0</v>
          </cell>
          <cell r="I2876">
            <v>0</v>
          </cell>
          <cell r="J2876" t="str">
            <v>-</v>
          </cell>
          <cell r="K2876">
            <v>0</v>
          </cell>
          <cell r="L2876">
            <v>0</v>
          </cell>
          <cell r="M2876">
            <v>0</v>
          </cell>
        </row>
        <row r="2877">
          <cell r="A2877" t="str">
            <v>00</v>
          </cell>
          <cell r="B2877" t="str">
            <v>0</v>
          </cell>
          <cell r="C2877" t="str">
            <v>0</v>
          </cell>
          <cell r="D2877" t="str">
            <v>1</v>
          </cell>
          <cell r="F2877">
            <v>0</v>
          </cell>
          <cell r="G2877">
            <v>0</v>
          </cell>
          <cell r="H2877">
            <v>0</v>
          </cell>
          <cell r="I2877">
            <v>0</v>
          </cell>
          <cell r="J2877" t="str">
            <v>-</v>
          </cell>
          <cell r="K2877">
            <v>0</v>
          </cell>
          <cell r="L2877">
            <v>0</v>
          </cell>
          <cell r="M2877">
            <v>0</v>
          </cell>
        </row>
        <row r="2878">
          <cell r="A2878" t="str">
            <v>00</v>
          </cell>
          <cell r="B2878" t="str">
            <v>0</v>
          </cell>
          <cell r="C2878" t="str">
            <v>0</v>
          </cell>
          <cell r="D2878" t="str">
            <v>1</v>
          </cell>
          <cell r="F2878">
            <v>0</v>
          </cell>
          <cell r="G2878">
            <v>0</v>
          </cell>
          <cell r="H2878">
            <v>0</v>
          </cell>
          <cell r="I2878">
            <v>0</v>
          </cell>
          <cell r="J2878" t="str">
            <v>-</v>
          </cell>
          <cell r="K2878">
            <v>0</v>
          </cell>
          <cell r="L2878">
            <v>0</v>
          </cell>
          <cell r="M2878">
            <v>0</v>
          </cell>
        </row>
        <row r="2879">
          <cell r="A2879" t="str">
            <v>00</v>
          </cell>
          <cell r="B2879" t="str">
            <v>0</v>
          </cell>
          <cell r="C2879" t="str">
            <v>0</v>
          </cell>
          <cell r="D2879" t="str">
            <v>1</v>
          </cell>
          <cell r="F2879">
            <v>0</v>
          </cell>
          <cell r="G2879">
            <v>0</v>
          </cell>
          <cell r="H2879">
            <v>0</v>
          </cell>
          <cell r="I2879">
            <v>0</v>
          </cell>
          <cell r="J2879" t="str">
            <v>-</v>
          </cell>
          <cell r="K2879">
            <v>0</v>
          </cell>
          <cell r="L2879">
            <v>0</v>
          </cell>
          <cell r="M2879">
            <v>0</v>
          </cell>
        </row>
        <row r="2880">
          <cell r="A2880" t="str">
            <v>00</v>
          </cell>
          <cell r="B2880" t="str">
            <v>0</v>
          </cell>
          <cell r="C2880" t="str">
            <v>0</v>
          </cell>
          <cell r="D2880" t="str">
            <v>1</v>
          </cell>
          <cell r="F2880">
            <v>0</v>
          </cell>
          <cell r="G2880">
            <v>0</v>
          </cell>
          <cell r="H2880">
            <v>0</v>
          </cell>
          <cell r="I2880">
            <v>0</v>
          </cell>
          <cell r="J2880" t="str">
            <v>-</v>
          </cell>
          <cell r="K2880">
            <v>0</v>
          </cell>
          <cell r="L2880">
            <v>0</v>
          </cell>
          <cell r="M2880">
            <v>0</v>
          </cell>
        </row>
        <row r="2881">
          <cell r="A2881" t="str">
            <v>00</v>
          </cell>
          <cell r="B2881" t="str">
            <v>0</v>
          </cell>
          <cell r="C2881" t="str">
            <v>0</v>
          </cell>
          <cell r="D2881" t="str">
            <v>1</v>
          </cell>
          <cell r="F2881">
            <v>0</v>
          </cell>
          <cell r="G2881">
            <v>0</v>
          </cell>
          <cell r="H2881">
            <v>0</v>
          </cell>
          <cell r="I2881">
            <v>0</v>
          </cell>
          <cell r="J2881" t="str">
            <v>-</v>
          </cell>
          <cell r="K2881">
            <v>0</v>
          </cell>
          <cell r="L2881">
            <v>0</v>
          </cell>
          <cell r="M2881">
            <v>0</v>
          </cell>
        </row>
        <row r="2882">
          <cell r="A2882" t="str">
            <v>00</v>
          </cell>
          <cell r="B2882" t="str">
            <v>0</v>
          </cell>
          <cell r="C2882" t="str">
            <v>0</v>
          </cell>
          <cell r="D2882" t="str">
            <v>1</v>
          </cell>
          <cell r="F2882">
            <v>0</v>
          </cell>
          <cell r="G2882">
            <v>0</v>
          </cell>
          <cell r="H2882">
            <v>0</v>
          </cell>
          <cell r="I2882">
            <v>0</v>
          </cell>
          <cell r="J2882" t="str">
            <v>-</v>
          </cell>
          <cell r="K2882">
            <v>0</v>
          </cell>
          <cell r="L2882">
            <v>0</v>
          </cell>
          <cell r="M2882">
            <v>0</v>
          </cell>
        </row>
        <row r="2883">
          <cell r="A2883" t="str">
            <v>00</v>
          </cell>
          <cell r="B2883" t="str">
            <v>0</v>
          </cell>
          <cell r="C2883" t="str">
            <v>0</v>
          </cell>
          <cell r="D2883" t="str">
            <v>1</v>
          </cell>
          <cell r="F2883">
            <v>0</v>
          </cell>
          <cell r="G2883">
            <v>0</v>
          </cell>
          <cell r="H2883">
            <v>0</v>
          </cell>
          <cell r="I2883">
            <v>0</v>
          </cell>
          <cell r="J2883" t="str">
            <v>-</v>
          </cell>
          <cell r="K2883">
            <v>0</v>
          </cell>
          <cell r="L2883">
            <v>0</v>
          </cell>
          <cell r="M2883">
            <v>0</v>
          </cell>
        </row>
        <row r="2884">
          <cell r="A2884" t="str">
            <v>00</v>
          </cell>
          <cell r="B2884" t="str">
            <v>0</v>
          </cell>
          <cell r="C2884" t="str">
            <v>0</v>
          </cell>
          <cell r="D2884" t="str">
            <v>1</v>
          </cell>
          <cell r="F2884">
            <v>0</v>
          </cell>
          <cell r="G2884">
            <v>0</v>
          </cell>
          <cell r="H2884">
            <v>0</v>
          </cell>
          <cell r="I2884">
            <v>0</v>
          </cell>
          <cell r="J2884" t="str">
            <v>-</v>
          </cell>
          <cell r="K2884">
            <v>0</v>
          </cell>
          <cell r="L2884">
            <v>0</v>
          </cell>
          <cell r="M2884">
            <v>0</v>
          </cell>
        </row>
        <row r="2885">
          <cell r="A2885" t="str">
            <v>00</v>
          </cell>
          <cell r="B2885" t="str">
            <v>0</v>
          </cell>
          <cell r="C2885" t="str">
            <v>0</v>
          </cell>
          <cell r="D2885" t="str">
            <v>1</v>
          </cell>
          <cell r="F2885">
            <v>0</v>
          </cell>
          <cell r="G2885">
            <v>0</v>
          </cell>
          <cell r="H2885">
            <v>0</v>
          </cell>
          <cell r="I2885">
            <v>0</v>
          </cell>
          <cell r="J2885" t="str">
            <v>-</v>
          </cell>
          <cell r="K2885">
            <v>0</v>
          </cell>
          <cell r="L2885">
            <v>0</v>
          </cell>
          <cell r="M2885">
            <v>0</v>
          </cell>
        </row>
        <row r="2886">
          <cell r="A2886" t="str">
            <v>00</v>
          </cell>
          <cell r="B2886" t="str">
            <v>0</v>
          </cell>
          <cell r="C2886" t="str">
            <v>0</v>
          </cell>
          <cell r="D2886" t="str">
            <v>1</v>
          </cell>
          <cell r="F2886">
            <v>0</v>
          </cell>
          <cell r="G2886">
            <v>0</v>
          </cell>
          <cell r="H2886">
            <v>0</v>
          </cell>
          <cell r="I2886">
            <v>0</v>
          </cell>
          <cell r="J2886" t="str">
            <v>-</v>
          </cell>
          <cell r="K2886">
            <v>0</v>
          </cell>
          <cell r="L2886">
            <v>0</v>
          </cell>
          <cell r="M2886">
            <v>0</v>
          </cell>
        </row>
        <row r="2887">
          <cell r="A2887" t="str">
            <v>00</v>
          </cell>
          <cell r="B2887" t="str">
            <v>0</v>
          </cell>
          <cell r="C2887" t="str">
            <v>0</v>
          </cell>
          <cell r="D2887" t="str">
            <v>1</v>
          </cell>
          <cell r="F2887">
            <v>0</v>
          </cell>
          <cell r="G2887">
            <v>0</v>
          </cell>
          <cell r="H2887">
            <v>0</v>
          </cell>
          <cell r="I2887">
            <v>0</v>
          </cell>
          <cell r="J2887" t="str">
            <v>-</v>
          </cell>
          <cell r="K2887">
            <v>0</v>
          </cell>
          <cell r="L2887">
            <v>0</v>
          </cell>
          <cell r="M2887">
            <v>0</v>
          </cell>
        </row>
        <row r="2888">
          <cell r="A2888" t="str">
            <v>00</v>
          </cell>
          <cell r="B2888" t="str">
            <v>0</v>
          </cell>
          <cell r="C2888" t="str">
            <v>0</v>
          </cell>
          <cell r="D2888" t="str">
            <v>1</v>
          </cell>
          <cell r="F2888">
            <v>0</v>
          </cell>
          <cell r="G2888">
            <v>0</v>
          </cell>
          <cell r="H2888">
            <v>0</v>
          </cell>
          <cell r="I2888">
            <v>0</v>
          </cell>
          <cell r="J2888" t="str">
            <v>-</v>
          </cell>
          <cell r="K2888">
            <v>0</v>
          </cell>
          <cell r="L2888">
            <v>0</v>
          </cell>
          <cell r="M2888">
            <v>0</v>
          </cell>
        </row>
        <row r="2889">
          <cell r="A2889" t="str">
            <v>00</v>
          </cell>
          <cell r="B2889" t="str">
            <v>0</v>
          </cell>
          <cell r="C2889" t="str">
            <v>0</v>
          </cell>
          <cell r="D2889" t="str">
            <v>1</v>
          </cell>
          <cell r="F2889">
            <v>0</v>
          </cell>
          <cell r="G2889">
            <v>0</v>
          </cell>
          <cell r="H2889">
            <v>0</v>
          </cell>
          <cell r="I2889">
            <v>0</v>
          </cell>
          <cell r="J2889" t="str">
            <v>-</v>
          </cell>
          <cell r="K2889">
            <v>0</v>
          </cell>
          <cell r="L2889">
            <v>0</v>
          </cell>
          <cell r="M2889">
            <v>0</v>
          </cell>
        </row>
        <row r="2890">
          <cell r="A2890" t="str">
            <v>00</v>
          </cell>
          <cell r="B2890" t="str">
            <v>0</v>
          </cell>
          <cell r="C2890" t="str">
            <v>0</v>
          </cell>
          <cell r="D2890" t="str">
            <v>1</v>
          </cell>
          <cell r="F2890">
            <v>0</v>
          </cell>
          <cell r="G2890">
            <v>0</v>
          </cell>
          <cell r="H2890">
            <v>0</v>
          </cell>
          <cell r="I2890">
            <v>0</v>
          </cell>
          <cell r="J2890" t="str">
            <v>-</v>
          </cell>
          <cell r="K2890">
            <v>0</v>
          </cell>
          <cell r="L2890">
            <v>0</v>
          </cell>
          <cell r="M2890">
            <v>0</v>
          </cell>
        </row>
        <row r="2891">
          <cell r="A2891" t="str">
            <v>00</v>
          </cell>
          <cell r="B2891" t="str">
            <v>0</v>
          </cell>
          <cell r="C2891" t="str">
            <v>0</v>
          </cell>
          <cell r="D2891" t="str">
            <v>1</v>
          </cell>
          <cell r="F2891">
            <v>0</v>
          </cell>
          <cell r="G2891">
            <v>0</v>
          </cell>
          <cell r="H2891">
            <v>0</v>
          </cell>
          <cell r="I2891">
            <v>0</v>
          </cell>
          <cell r="J2891" t="str">
            <v>-</v>
          </cell>
          <cell r="K2891">
            <v>0</v>
          </cell>
          <cell r="L2891">
            <v>0</v>
          </cell>
          <cell r="M2891">
            <v>0</v>
          </cell>
        </row>
        <row r="2892">
          <cell r="A2892" t="str">
            <v>00</v>
          </cell>
          <cell r="B2892" t="str">
            <v>0</v>
          </cell>
          <cell r="C2892" t="str">
            <v>0</v>
          </cell>
          <cell r="D2892" t="str">
            <v>1</v>
          </cell>
          <cell r="F2892">
            <v>0</v>
          </cell>
          <cell r="G2892">
            <v>0</v>
          </cell>
          <cell r="H2892">
            <v>0</v>
          </cell>
          <cell r="I2892">
            <v>0</v>
          </cell>
          <cell r="J2892" t="str">
            <v>-</v>
          </cell>
          <cell r="K2892">
            <v>0</v>
          </cell>
          <cell r="L2892">
            <v>0</v>
          </cell>
          <cell r="M2892">
            <v>0</v>
          </cell>
        </row>
        <row r="2893">
          <cell r="A2893" t="str">
            <v>00</v>
          </cell>
          <cell r="B2893" t="str">
            <v>0</v>
          </cell>
          <cell r="C2893" t="str">
            <v>0</v>
          </cell>
          <cell r="D2893" t="str">
            <v>1</v>
          </cell>
          <cell r="F2893">
            <v>0</v>
          </cell>
          <cell r="G2893">
            <v>0</v>
          </cell>
          <cell r="H2893">
            <v>0</v>
          </cell>
          <cell r="I2893">
            <v>0</v>
          </cell>
          <cell r="J2893" t="str">
            <v>-</v>
          </cell>
          <cell r="K2893">
            <v>0</v>
          </cell>
          <cell r="L2893">
            <v>0</v>
          </cell>
          <cell r="M2893">
            <v>0</v>
          </cell>
        </row>
        <row r="2894">
          <cell r="A2894" t="str">
            <v>00</v>
          </cell>
          <cell r="B2894" t="str">
            <v>0</v>
          </cell>
          <cell r="C2894" t="str">
            <v>0</v>
          </cell>
          <cell r="D2894" t="str">
            <v>1</v>
          </cell>
          <cell r="F2894">
            <v>0</v>
          </cell>
          <cell r="G2894">
            <v>0</v>
          </cell>
          <cell r="H2894">
            <v>0</v>
          </cell>
          <cell r="I2894">
            <v>0</v>
          </cell>
          <cell r="J2894" t="str">
            <v>-</v>
          </cell>
          <cell r="K2894">
            <v>0</v>
          </cell>
          <cell r="L2894">
            <v>0</v>
          </cell>
          <cell r="M2894">
            <v>0</v>
          </cell>
        </row>
        <row r="2895">
          <cell r="A2895" t="str">
            <v>00</v>
          </cell>
          <cell r="B2895" t="str">
            <v>0</v>
          </cell>
          <cell r="C2895" t="str">
            <v>0</v>
          </cell>
          <cell r="D2895" t="str">
            <v>1</v>
          </cell>
          <cell r="F2895">
            <v>0</v>
          </cell>
          <cell r="G2895">
            <v>0</v>
          </cell>
          <cell r="H2895">
            <v>0</v>
          </cell>
          <cell r="I2895">
            <v>0</v>
          </cell>
          <cell r="J2895" t="str">
            <v>-</v>
          </cell>
          <cell r="K2895">
            <v>0</v>
          </cell>
          <cell r="L2895">
            <v>0</v>
          </cell>
          <cell r="M2895">
            <v>0</v>
          </cell>
        </row>
        <row r="2896">
          <cell r="A2896" t="str">
            <v>00</v>
          </cell>
          <cell r="B2896" t="str">
            <v>0</v>
          </cell>
          <cell r="C2896" t="str">
            <v>0</v>
          </cell>
          <cell r="D2896" t="str">
            <v>1</v>
          </cell>
          <cell r="F2896">
            <v>0</v>
          </cell>
          <cell r="G2896">
            <v>0</v>
          </cell>
          <cell r="H2896">
            <v>0</v>
          </cell>
          <cell r="I2896">
            <v>0</v>
          </cell>
          <cell r="J2896" t="str">
            <v>-</v>
          </cell>
          <cell r="K2896">
            <v>0</v>
          </cell>
          <cell r="L2896">
            <v>0</v>
          </cell>
          <cell r="M2896">
            <v>0</v>
          </cell>
        </row>
        <row r="2897">
          <cell r="A2897" t="str">
            <v>00</v>
          </cell>
          <cell r="B2897" t="str">
            <v>0</v>
          </cell>
          <cell r="C2897" t="str">
            <v>0</v>
          </cell>
          <cell r="D2897" t="str">
            <v>1</v>
          </cell>
          <cell r="F2897">
            <v>0</v>
          </cell>
          <cell r="G2897">
            <v>0</v>
          </cell>
          <cell r="H2897">
            <v>0</v>
          </cell>
          <cell r="I2897">
            <v>0</v>
          </cell>
          <cell r="J2897" t="str">
            <v>-</v>
          </cell>
          <cell r="K2897">
            <v>0</v>
          </cell>
          <cell r="L2897">
            <v>0</v>
          </cell>
          <cell r="M2897">
            <v>0</v>
          </cell>
        </row>
        <row r="2898">
          <cell r="A2898" t="str">
            <v>00</v>
          </cell>
          <cell r="B2898" t="str">
            <v>0</v>
          </cell>
          <cell r="C2898" t="str">
            <v>0</v>
          </cell>
          <cell r="D2898" t="str">
            <v>1</v>
          </cell>
          <cell r="F2898">
            <v>0</v>
          </cell>
          <cell r="G2898">
            <v>0</v>
          </cell>
          <cell r="H2898">
            <v>0</v>
          </cell>
          <cell r="I2898">
            <v>0</v>
          </cell>
          <cell r="J2898" t="str">
            <v>-</v>
          </cell>
          <cell r="K2898">
            <v>0</v>
          </cell>
          <cell r="L2898">
            <v>0</v>
          </cell>
          <cell r="M2898">
            <v>0</v>
          </cell>
        </row>
        <row r="2899">
          <cell r="A2899" t="str">
            <v>00</v>
          </cell>
          <cell r="B2899" t="str">
            <v>0</v>
          </cell>
          <cell r="C2899" t="str">
            <v>0</v>
          </cell>
          <cell r="D2899" t="str">
            <v>1</v>
          </cell>
          <cell r="F2899">
            <v>0</v>
          </cell>
          <cell r="G2899">
            <v>0</v>
          </cell>
          <cell r="H2899">
            <v>0</v>
          </cell>
          <cell r="I2899">
            <v>0</v>
          </cell>
          <cell r="J2899" t="str">
            <v>-</v>
          </cell>
          <cell r="K2899">
            <v>0</v>
          </cell>
          <cell r="L2899">
            <v>0</v>
          </cell>
          <cell r="M2899">
            <v>0</v>
          </cell>
        </row>
        <row r="2900">
          <cell r="A2900" t="str">
            <v>00</v>
          </cell>
          <cell r="B2900" t="str">
            <v>0</v>
          </cell>
          <cell r="C2900" t="str">
            <v>0</v>
          </cell>
          <cell r="D2900" t="str">
            <v>1</v>
          </cell>
          <cell r="F2900">
            <v>0</v>
          </cell>
          <cell r="G2900">
            <v>0</v>
          </cell>
          <cell r="H2900">
            <v>0</v>
          </cell>
          <cell r="I2900">
            <v>0</v>
          </cell>
          <cell r="J2900" t="str">
            <v>-</v>
          </cell>
          <cell r="K2900">
            <v>0</v>
          </cell>
          <cell r="L2900">
            <v>0</v>
          </cell>
          <cell r="M2900">
            <v>0</v>
          </cell>
        </row>
        <row r="2901">
          <cell r="A2901" t="str">
            <v>00</v>
          </cell>
          <cell r="B2901" t="str">
            <v>0</v>
          </cell>
          <cell r="C2901" t="str">
            <v>0</v>
          </cell>
          <cell r="D2901" t="str">
            <v>1</v>
          </cell>
          <cell r="F2901">
            <v>0</v>
          </cell>
          <cell r="G2901">
            <v>0</v>
          </cell>
          <cell r="H2901">
            <v>0</v>
          </cell>
          <cell r="I2901">
            <v>0</v>
          </cell>
          <cell r="J2901" t="str">
            <v>-</v>
          </cell>
          <cell r="K2901">
            <v>0</v>
          </cell>
          <cell r="L2901">
            <v>0</v>
          </cell>
          <cell r="M2901">
            <v>0</v>
          </cell>
        </row>
        <row r="2902">
          <cell r="A2902" t="str">
            <v>00</v>
          </cell>
          <cell r="B2902" t="str">
            <v>0</v>
          </cell>
          <cell r="C2902" t="str">
            <v>0</v>
          </cell>
          <cell r="D2902" t="str">
            <v>1</v>
          </cell>
          <cell r="F2902">
            <v>0</v>
          </cell>
          <cell r="G2902">
            <v>0</v>
          </cell>
          <cell r="H2902">
            <v>0</v>
          </cell>
          <cell r="I2902">
            <v>0</v>
          </cell>
          <cell r="J2902" t="str">
            <v>-</v>
          </cell>
          <cell r="K2902">
            <v>0</v>
          </cell>
          <cell r="L2902">
            <v>0</v>
          </cell>
          <cell r="M2902">
            <v>0</v>
          </cell>
        </row>
        <row r="2903">
          <cell r="A2903" t="str">
            <v>00</v>
          </cell>
          <cell r="B2903" t="str">
            <v>0</v>
          </cell>
          <cell r="C2903" t="str">
            <v>0</v>
          </cell>
          <cell r="D2903" t="str">
            <v>1</v>
          </cell>
          <cell r="F2903">
            <v>0</v>
          </cell>
          <cell r="G2903">
            <v>0</v>
          </cell>
          <cell r="H2903">
            <v>0</v>
          </cell>
          <cell r="I2903">
            <v>0</v>
          </cell>
          <cell r="J2903" t="str">
            <v>-</v>
          </cell>
          <cell r="K2903">
            <v>0</v>
          </cell>
          <cell r="L2903">
            <v>0</v>
          </cell>
          <cell r="M2903">
            <v>0</v>
          </cell>
        </row>
        <row r="2904">
          <cell r="A2904" t="str">
            <v>00</v>
          </cell>
          <cell r="B2904" t="str">
            <v>0</v>
          </cell>
          <cell r="C2904" t="str">
            <v>0</v>
          </cell>
          <cell r="D2904" t="str">
            <v>1</v>
          </cell>
          <cell r="F2904">
            <v>0</v>
          </cell>
          <cell r="G2904">
            <v>0</v>
          </cell>
          <cell r="H2904">
            <v>0</v>
          </cell>
          <cell r="I2904">
            <v>0</v>
          </cell>
          <cell r="J2904" t="str">
            <v>-</v>
          </cell>
          <cell r="K2904">
            <v>0</v>
          </cell>
          <cell r="L2904">
            <v>0</v>
          </cell>
          <cell r="M2904">
            <v>0</v>
          </cell>
        </row>
        <row r="2905">
          <cell r="A2905" t="str">
            <v>7600000001Oktober</v>
          </cell>
          <cell r="B2905" t="str">
            <v>600000001Oktober</v>
          </cell>
          <cell r="C2905" t="str">
            <v>0</v>
          </cell>
          <cell r="D2905" t="str">
            <v>1600000001</v>
          </cell>
          <cell r="F2905">
            <v>0</v>
          </cell>
          <cell r="G2905">
            <v>0</v>
          </cell>
          <cell r="H2905">
            <v>0</v>
          </cell>
          <cell r="I2905">
            <v>0</v>
          </cell>
          <cell r="J2905" t="str">
            <v>Biaya Gaji</v>
          </cell>
          <cell r="K2905">
            <v>0</v>
          </cell>
          <cell r="L2905">
            <v>0</v>
          </cell>
          <cell r="M2905">
            <v>0</v>
          </cell>
        </row>
        <row r="2906">
          <cell r="A2906" t="str">
            <v>7600000001Oktober</v>
          </cell>
          <cell r="B2906" t="str">
            <v>600000001Oktober</v>
          </cell>
          <cell r="C2906" t="str">
            <v>0</v>
          </cell>
          <cell r="D2906" t="str">
            <v>1600000001</v>
          </cell>
          <cell r="F2906">
            <v>0</v>
          </cell>
          <cell r="G2906">
            <v>0</v>
          </cell>
          <cell r="H2906">
            <v>0</v>
          </cell>
          <cell r="I2906">
            <v>0</v>
          </cell>
          <cell r="J2906" t="str">
            <v>Biaya Gaji</v>
          </cell>
          <cell r="K2906">
            <v>0</v>
          </cell>
          <cell r="L2906">
            <v>0</v>
          </cell>
          <cell r="M2906">
            <v>0</v>
          </cell>
        </row>
        <row r="2907">
          <cell r="A2907" t="str">
            <v>00</v>
          </cell>
          <cell r="B2907" t="str">
            <v>0</v>
          </cell>
          <cell r="C2907" t="str">
            <v>0</v>
          </cell>
          <cell r="D2907" t="str">
            <v>1</v>
          </cell>
          <cell r="F2907">
            <v>0</v>
          </cell>
          <cell r="G2907">
            <v>0</v>
          </cell>
          <cell r="H2907">
            <v>0</v>
          </cell>
          <cell r="I2907">
            <v>0</v>
          </cell>
          <cell r="J2907" t="str">
            <v>-</v>
          </cell>
          <cell r="K2907">
            <v>0</v>
          </cell>
          <cell r="L2907">
            <v>0</v>
          </cell>
          <cell r="M2907">
            <v>0</v>
          </cell>
        </row>
        <row r="2908">
          <cell r="A2908" t="str">
            <v>00</v>
          </cell>
          <cell r="B2908" t="str">
            <v>0</v>
          </cell>
          <cell r="C2908" t="str">
            <v>0</v>
          </cell>
          <cell r="D2908" t="str">
            <v>1</v>
          </cell>
          <cell r="F2908">
            <v>0</v>
          </cell>
          <cell r="G2908">
            <v>0</v>
          </cell>
          <cell r="H2908">
            <v>0</v>
          </cell>
          <cell r="I2908">
            <v>0</v>
          </cell>
          <cell r="J2908" t="str">
            <v>-</v>
          </cell>
          <cell r="K2908">
            <v>0</v>
          </cell>
          <cell r="L2908">
            <v>0</v>
          </cell>
          <cell r="M2908">
            <v>0</v>
          </cell>
        </row>
        <row r="2909">
          <cell r="A2909" t="str">
            <v>00</v>
          </cell>
          <cell r="B2909" t="str">
            <v>0</v>
          </cell>
          <cell r="C2909" t="str">
            <v>0</v>
          </cell>
          <cell r="D2909" t="str">
            <v>1</v>
          </cell>
          <cell r="F2909">
            <v>0</v>
          </cell>
          <cell r="G2909">
            <v>0</v>
          </cell>
          <cell r="H2909">
            <v>0</v>
          </cell>
          <cell r="I2909">
            <v>0</v>
          </cell>
          <cell r="J2909" t="str">
            <v>-</v>
          </cell>
          <cell r="K2909">
            <v>0</v>
          </cell>
          <cell r="L2909">
            <v>0</v>
          </cell>
          <cell r="M2909">
            <v>0</v>
          </cell>
        </row>
        <row r="2910">
          <cell r="A2910" t="str">
            <v>00</v>
          </cell>
          <cell r="B2910" t="str">
            <v>0</v>
          </cell>
          <cell r="C2910" t="str">
            <v>0</v>
          </cell>
          <cell r="D2910" t="str">
            <v>1</v>
          </cell>
          <cell r="F2910">
            <v>0</v>
          </cell>
          <cell r="G2910">
            <v>0</v>
          </cell>
          <cell r="H2910">
            <v>0</v>
          </cell>
          <cell r="I2910">
            <v>0</v>
          </cell>
          <cell r="J2910" t="str">
            <v>-</v>
          </cell>
          <cell r="K2910">
            <v>0</v>
          </cell>
          <cell r="L2910">
            <v>0</v>
          </cell>
          <cell r="M2910">
            <v>0</v>
          </cell>
        </row>
        <row r="2911">
          <cell r="A2911" t="str">
            <v>00</v>
          </cell>
          <cell r="B2911" t="str">
            <v>0</v>
          </cell>
          <cell r="C2911" t="str">
            <v>0</v>
          </cell>
          <cell r="D2911" t="str">
            <v>1</v>
          </cell>
          <cell r="F2911">
            <v>0</v>
          </cell>
          <cell r="G2911">
            <v>0</v>
          </cell>
          <cell r="H2911">
            <v>0</v>
          </cell>
          <cell r="I2911">
            <v>0</v>
          </cell>
          <cell r="J2911" t="str">
            <v>-</v>
          </cell>
          <cell r="K2911">
            <v>0</v>
          </cell>
          <cell r="L2911">
            <v>0</v>
          </cell>
          <cell r="M2911">
            <v>0</v>
          </cell>
        </row>
        <row r="2912">
          <cell r="A2912" t="str">
            <v>00</v>
          </cell>
          <cell r="B2912" t="str">
            <v>0</v>
          </cell>
          <cell r="C2912" t="str">
            <v>0</v>
          </cell>
          <cell r="D2912" t="str">
            <v>1</v>
          </cell>
          <cell r="F2912">
            <v>0</v>
          </cell>
          <cell r="G2912">
            <v>0</v>
          </cell>
          <cell r="H2912">
            <v>0</v>
          </cell>
          <cell r="I2912">
            <v>0</v>
          </cell>
          <cell r="J2912" t="str">
            <v>-</v>
          </cell>
          <cell r="K2912">
            <v>0</v>
          </cell>
          <cell r="L2912">
            <v>0</v>
          </cell>
          <cell r="M2912">
            <v>0</v>
          </cell>
        </row>
        <row r="2913">
          <cell r="A2913" t="str">
            <v>00</v>
          </cell>
          <cell r="B2913" t="str">
            <v>0</v>
          </cell>
          <cell r="C2913" t="str">
            <v>0</v>
          </cell>
          <cell r="D2913" t="str">
            <v>1</v>
          </cell>
          <cell r="F2913">
            <v>0</v>
          </cell>
          <cell r="G2913">
            <v>0</v>
          </cell>
          <cell r="H2913">
            <v>0</v>
          </cell>
          <cell r="I2913">
            <v>0</v>
          </cell>
          <cell r="J2913" t="str">
            <v>-</v>
          </cell>
          <cell r="K2913">
            <v>0</v>
          </cell>
          <cell r="L2913">
            <v>0</v>
          </cell>
          <cell r="M2913">
            <v>0</v>
          </cell>
        </row>
        <row r="2914">
          <cell r="A2914" t="str">
            <v>00</v>
          </cell>
          <cell r="B2914" t="str">
            <v>0</v>
          </cell>
          <cell r="C2914" t="str">
            <v>0</v>
          </cell>
          <cell r="D2914" t="str">
            <v>1</v>
          </cell>
          <cell r="F2914">
            <v>0</v>
          </cell>
          <cell r="G2914">
            <v>0</v>
          </cell>
          <cell r="H2914">
            <v>0</v>
          </cell>
          <cell r="I2914">
            <v>0</v>
          </cell>
          <cell r="J2914" t="str">
            <v>-</v>
          </cell>
          <cell r="K2914">
            <v>0</v>
          </cell>
          <cell r="L2914">
            <v>0</v>
          </cell>
          <cell r="M2914">
            <v>0</v>
          </cell>
        </row>
        <row r="2915">
          <cell r="A2915" t="str">
            <v>00</v>
          </cell>
          <cell r="B2915" t="str">
            <v>0</v>
          </cell>
          <cell r="C2915" t="str">
            <v>0</v>
          </cell>
          <cell r="D2915" t="str">
            <v>1</v>
          </cell>
          <cell r="F2915">
            <v>0</v>
          </cell>
          <cell r="G2915">
            <v>0</v>
          </cell>
          <cell r="H2915">
            <v>0</v>
          </cell>
          <cell r="I2915">
            <v>0</v>
          </cell>
          <cell r="J2915" t="str">
            <v>-</v>
          </cell>
          <cell r="K2915">
            <v>0</v>
          </cell>
          <cell r="L2915">
            <v>0</v>
          </cell>
          <cell r="M2915">
            <v>0</v>
          </cell>
        </row>
        <row r="2916">
          <cell r="A2916" t="str">
            <v>00</v>
          </cell>
          <cell r="B2916" t="str">
            <v>0</v>
          </cell>
          <cell r="C2916" t="str">
            <v>0</v>
          </cell>
          <cell r="D2916" t="str">
            <v>1</v>
          </cell>
          <cell r="F2916">
            <v>0</v>
          </cell>
          <cell r="G2916">
            <v>0</v>
          </cell>
          <cell r="H2916">
            <v>0</v>
          </cell>
          <cell r="I2916">
            <v>0</v>
          </cell>
          <cell r="J2916" t="str">
            <v>-</v>
          </cell>
          <cell r="K2916">
            <v>0</v>
          </cell>
          <cell r="L2916">
            <v>0</v>
          </cell>
          <cell r="M2916">
            <v>0</v>
          </cell>
        </row>
        <row r="2917">
          <cell r="A2917" t="str">
            <v>00</v>
          </cell>
          <cell r="B2917" t="str">
            <v>0</v>
          </cell>
          <cell r="C2917" t="str">
            <v>0</v>
          </cell>
          <cell r="D2917" t="str">
            <v>1</v>
          </cell>
          <cell r="F2917">
            <v>0</v>
          </cell>
          <cell r="G2917">
            <v>0</v>
          </cell>
          <cell r="H2917">
            <v>0</v>
          </cell>
          <cell r="I2917">
            <v>0</v>
          </cell>
          <cell r="J2917" t="str">
            <v>-</v>
          </cell>
          <cell r="K2917">
            <v>0</v>
          </cell>
          <cell r="L2917">
            <v>0</v>
          </cell>
          <cell r="M2917">
            <v>0</v>
          </cell>
        </row>
        <row r="2918">
          <cell r="A2918" t="str">
            <v>00</v>
          </cell>
          <cell r="B2918" t="str">
            <v>0</v>
          </cell>
          <cell r="C2918" t="str">
            <v>0</v>
          </cell>
          <cell r="D2918" t="str">
            <v>1</v>
          </cell>
          <cell r="F2918">
            <v>0</v>
          </cell>
          <cell r="G2918">
            <v>0</v>
          </cell>
          <cell r="H2918">
            <v>0</v>
          </cell>
          <cell r="I2918">
            <v>0</v>
          </cell>
          <cell r="J2918" t="str">
            <v>-</v>
          </cell>
          <cell r="K2918">
            <v>0</v>
          </cell>
          <cell r="L2918">
            <v>0</v>
          </cell>
          <cell r="M2918">
            <v>0</v>
          </cell>
        </row>
        <row r="2919">
          <cell r="A2919" t="str">
            <v>00</v>
          </cell>
          <cell r="B2919" t="str">
            <v>0</v>
          </cell>
          <cell r="C2919" t="str">
            <v>0</v>
          </cell>
          <cell r="D2919" t="str">
            <v>1</v>
          </cell>
          <cell r="F2919">
            <v>0</v>
          </cell>
          <cell r="G2919">
            <v>0</v>
          </cell>
          <cell r="H2919">
            <v>0</v>
          </cell>
          <cell r="I2919">
            <v>0</v>
          </cell>
          <cell r="J2919" t="str">
            <v>-</v>
          </cell>
          <cell r="K2919">
            <v>0</v>
          </cell>
          <cell r="L2919">
            <v>0</v>
          </cell>
          <cell r="M2919">
            <v>0</v>
          </cell>
        </row>
        <row r="2920">
          <cell r="A2920" t="str">
            <v>00</v>
          </cell>
          <cell r="B2920" t="str">
            <v>0</v>
          </cell>
          <cell r="C2920" t="str">
            <v>0</v>
          </cell>
          <cell r="D2920" t="str">
            <v>1</v>
          </cell>
          <cell r="F2920">
            <v>0</v>
          </cell>
          <cell r="G2920">
            <v>0</v>
          </cell>
          <cell r="H2920">
            <v>0</v>
          </cell>
          <cell r="I2920">
            <v>0</v>
          </cell>
          <cell r="J2920" t="str">
            <v>-</v>
          </cell>
          <cell r="K2920">
            <v>0</v>
          </cell>
          <cell r="L2920">
            <v>0</v>
          </cell>
          <cell r="M2920">
            <v>0</v>
          </cell>
        </row>
        <row r="2921">
          <cell r="A2921" t="str">
            <v>00</v>
          </cell>
          <cell r="B2921" t="str">
            <v>0</v>
          </cell>
          <cell r="C2921" t="str">
            <v>0</v>
          </cell>
          <cell r="D2921" t="str">
            <v>1</v>
          </cell>
          <cell r="F2921">
            <v>0</v>
          </cell>
          <cell r="G2921">
            <v>0</v>
          </cell>
          <cell r="H2921">
            <v>0</v>
          </cell>
          <cell r="I2921">
            <v>0</v>
          </cell>
          <cell r="J2921" t="str">
            <v>-</v>
          </cell>
          <cell r="K2921">
            <v>0</v>
          </cell>
          <cell r="L2921">
            <v>0</v>
          </cell>
          <cell r="M2921">
            <v>0</v>
          </cell>
        </row>
        <row r="2922">
          <cell r="A2922" t="str">
            <v>00</v>
          </cell>
          <cell r="B2922" t="str">
            <v>0</v>
          </cell>
          <cell r="C2922" t="str">
            <v>0</v>
          </cell>
          <cell r="D2922" t="str">
            <v>1</v>
          </cell>
          <cell r="F2922">
            <v>0</v>
          </cell>
          <cell r="G2922">
            <v>0</v>
          </cell>
          <cell r="H2922">
            <v>0</v>
          </cell>
          <cell r="I2922">
            <v>0</v>
          </cell>
          <cell r="J2922" t="str">
            <v>-</v>
          </cell>
          <cell r="K2922">
            <v>0</v>
          </cell>
          <cell r="L2922">
            <v>0</v>
          </cell>
          <cell r="M2922">
            <v>0</v>
          </cell>
        </row>
        <row r="2923">
          <cell r="A2923" t="str">
            <v>00</v>
          </cell>
          <cell r="B2923" t="str">
            <v>0</v>
          </cell>
          <cell r="C2923" t="str">
            <v>0</v>
          </cell>
          <cell r="D2923" t="str">
            <v>1</v>
          </cell>
          <cell r="F2923">
            <v>0</v>
          </cell>
          <cell r="G2923">
            <v>0</v>
          </cell>
          <cell r="H2923">
            <v>0</v>
          </cell>
          <cell r="I2923">
            <v>0</v>
          </cell>
          <cell r="J2923" t="str">
            <v>-</v>
          </cell>
          <cell r="K2923">
            <v>0</v>
          </cell>
          <cell r="L2923">
            <v>0</v>
          </cell>
          <cell r="M2923">
            <v>0</v>
          </cell>
        </row>
        <row r="2924">
          <cell r="A2924" t="str">
            <v>00</v>
          </cell>
          <cell r="B2924" t="str">
            <v>0</v>
          </cell>
          <cell r="C2924" t="str">
            <v>0</v>
          </cell>
          <cell r="D2924" t="str">
            <v>1</v>
          </cell>
          <cell r="F2924">
            <v>0</v>
          </cell>
          <cell r="G2924">
            <v>0</v>
          </cell>
          <cell r="H2924">
            <v>0</v>
          </cell>
          <cell r="I2924">
            <v>0</v>
          </cell>
          <cell r="J2924" t="str">
            <v>-</v>
          </cell>
          <cell r="K2924">
            <v>0</v>
          </cell>
          <cell r="L2924">
            <v>0</v>
          </cell>
          <cell r="M2924">
            <v>0</v>
          </cell>
        </row>
        <row r="2925">
          <cell r="A2925" t="str">
            <v>00</v>
          </cell>
          <cell r="B2925" t="str">
            <v>0</v>
          </cell>
          <cell r="C2925" t="str">
            <v>0</v>
          </cell>
          <cell r="D2925" t="str">
            <v>1</v>
          </cell>
          <cell r="F2925">
            <v>0</v>
          </cell>
          <cell r="G2925">
            <v>0</v>
          </cell>
          <cell r="H2925">
            <v>0</v>
          </cell>
          <cell r="I2925">
            <v>0</v>
          </cell>
          <cell r="J2925" t="str">
            <v>-</v>
          </cell>
          <cell r="K2925">
            <v>0</v>
          </cell>
          <cell r="L2925">
            <v>0</v>
          </cell>
          <cell r="M2925">
            <v>0</v>
          </cell>
        </row>
        <row r="2926">
          <cell r="A2926" t="str">
            <v>00</v>
          </cell>
          <cell r="B2926" t="str">
            <v>0</v>
          </cell>
          <cell r="C2926" t="str">
            <v>0</v>
          </cell>
          <cell r="D2926" t="str">
            <v>1</v>
          </cell>
          <cell r="F2926">
            <v>0</v>
          </cell>
          <cell r="G2926">
            <v>0</v>
          </cell>
          <cell r="H2926">
            <v>0</v>
          </cell>
          <cell r="I2926">
            <v>0</v>
          </cell>
          <cell r="J2926" t="str">
            <v>-</v>
          </cell>
          <cell r="K2926">
            <v>0</v>
          </cell>
          <cell r="L2926">
            <v>0</v>
          </cell>
          <cell r="M2926">
            <v>0</v>
          </cell>
        </row>
        <row r="2927">
          <cell r="A2927" t="str">
            <v>00</v>
          </cell>
          <cell r="B2927" t="str">
            <v>0</v>
          </cell>
          <cell r="C2927" t="str">
            <v>0</v>
          </cell>
          <cell r="D2927" t="str">
            <v>1</v>
          </cell>
          <cell r="F2927">
            <v>0</v>
          </cell>
          <cell r="G2927">
            <v>0</v>
          </cell>
          <cell r="H2927">
            <v>0</v>
          </cell>
          <cell r="I2927">
            <v>0</v>
          </cell>
          <cell r="J2927" t="str">
            <v>-</v>
          </cell>
          <cell r="K2927">
            <v>0</v>
          </cell>
          <cell r="L2927">
            <v>0</v>
          </cell>
          <cell r="M2927">
            <v>0</v>
          </cell>
        </row>
        <row r="2928">
          <cell r="A2928" t="str">
            <v>00</v>
          </cell>
          <cell r="B2928" t="str">
            <v>0</v>
          </cell>
          <cell r="C2928" t="str">
            <v>0</v>
          </cell>
          <cell r="D2928" t="str">
            <v>1</v>
          </cell>
          <cell r="F2928">
            <v>0</v>
          </cell>
          <cell r="G2928">
            <v>0</v>
          </cell>
          <cell r="H2928">
            <v>0</v>
          </cell>
          <cell r="I2928">
            <v>0</v>
          </cell>
          <cell r="J2928" t="str">
            <v>-</v>
          </cell>
          <cell r="K2928">
            <v>0</v>
          </cell>
          <cell r="L2928">
            <v>0</v>
          </cell>
          <cell r="M2928">
            <v>0</v>
          </cell>
        </row>
        <row r="2929">
          <cell r="A2929" t="str">
            <v>00</v>
          </cell>
          <cell r="B2929" t="str">
            <v>0</v>
          </cell>
          <cell r="C2929" t="str">
            <v>0</v>
          </cell>
          <cell r="D2929" t="str">
            <v>1</v>
          </cell>
          <cell r="F2929">
            <v>0</v>
          </cell>
          <cell r="G2929">
            <v>0</v>
          </cell>
          <cell r="H2929">
            <v>0</v>
          </cell>
          <cell r="I2929">
            <v>0</v>
          </cell>
          <cell r="J2929" t="str">
            <v>-</v>
          </cell>
          <cell r="K2929">
            <v>0</v>
          </cell>
          <cell r="L2929">
            <v>0</v>
          </cell>
          <cell r="M2929">
            <v>0</v>
          </cell>
        </row>
        <row r="2930">
          <cell r="A2930" t="str">
            <v>00</v>
          </cell>
          <cell r="B2930" t="str">
            <v>0</v>
          </cell>
          <cell r="C2930" t="str">
            <v>0</v>
          </cell>
          <cell r="D2930" t="str">
            <v>1</v>
          </cell>
          <cell r="F2930">
            <v>0</v>
          </cell>
          <cell r="G2930">
            <v>0</v>
          </cell>
          <cell r="H2930">
            <v>0</v>
          </cell>
          <cell r="I2930">
            <v>0</v>
          </cell>
          <cell r="J2930" t="str">
            <v>-</v>
          </cell>
          <cell r="K2930">
            <v>0</v>
          </cell>
          <cell r="L2930">
            <v>0</v>
          </cell>
          <cell r="M2930">
            <v>0</v>
          </cell>
        </row>
        <row r="2931">
          <cell r="A2931" t="str">
            <v>00</v>
          </cell>
          <cell r="B2931" t="str">
            <v>0</v>
          </cell>
          <cell r="C2931" t="str">
            <v>0</v>
          </cell>
          <cell r="D2931" t="str">
            <v>1</v>
          </cell>
          <cell r="F2931">
            <v>0</v>
          </cell>
          <cell r="G2931">
            <v>0</v>
          </cell>
          <cell r="H2931">
            <v>0</v>
          </cell>
          <cell r="I2931">
            <v>0</v>
          </cell>
          <cell r="J2931" t="str">
            <v>-</v>
          </cell>
          <cell r="K2931">
            <v>0</v>
          </cell>
          <cell r="L2931">
            <v>0</v>
          </cell>
          <cell r="M2931">
            <v>0</v>
          </cell>
        </row>
        <row r="2932">
          <cell r="A2932" t="str">
            <v>00</v>
          </cell>
          <cell r="B2932" t="str">
            <v>0</v>
          </cell>
          <cell r="C2932" t="str">
            <v>0</v>
          </cell>
          <cell r="D2932" t="str">
            <v>1</v>
          </cell>
          <cell r="F2932">
            <v>0</v>
          </cell>
          <cell r="G2932">
            <v>0</v>
          </cell>
          <cell r="H2932">
            <v>0</v>
          </cell>
          <cell r="I2932">
            <v>0</v>
          </cell>
          <cell r="J2932" t="str">
            <v>-</v>
          </cell>
          <cell r="K2932">
            <v>0</v>
          </cell>
          <cell r="L2932">
            <v>0</v>
          </cell>
          <cell r="M2932">
            <v>0</v>
          </cell>
        </row>
        <row r="2933">
          <cell r="A2933" t="str">
            <v>00</v>
          </cell>
          <cell r="B2933" t="str">
            <v>0</v>
          </cell>
          <cell r="C2933" t="str">
            <v>0</v>
          </cell>
          <cell r="D2933" t="str">
            <v>1</v>
          </cell>
          <cell r="F2933">
            <v>0</v>
          </cell>
          <cell r="G2933">
            <v>0</v>
          </cell>
          <cell r="H2933">
            <v>0</v>
          </cell>
          <cell r="I2933">
            <v>0</v>
          </cell>
          <cell r="J2933" t="str">
            <v>-</v>
          </cell>
          <cell r="K2933">
            <v>0</v>
          </cell>
          <cell r="L2933">
            <v>0</v>
          </cell>
          <cell r="M2933">
            <v>0</v>
          </cell>
        </row>
        <row r="2934">
          <cell r="A2934" t="str">
            <v>00</v>
          </cell>
          <cell r="B2934" t="str">
            <v>0</v>
          </cell>
          <cell r="C2934" t="str">
            <v>0</v>
          </cell>
          <cell r="D2934" t="str">
            <v>1</v>
          </cell>
          <cell r="F2934">
            <v>0</v>
          </cell>
          <cell r="G2934">
            <v>0</v>
          </cell>
          <cell r="H2934">
            <v>0</v>
          </cell>
          <cell r="I2934">
            <v>0</v>
          </cell>
          <cell r="J2934" t="str">
            <v>-</v>
          </cell>
          <cell r="K2934">
            <v>0</v>
          </cell>
          <cell r="L2934">
            <v>0</v>
          </cell>
          <cell r="M2934">
            <v>0</v>
          </cell>
        </row>
        <row r="2935">
          <cell r="A2935" t="str">
            <v>00</v>
          </cell>
          <cell r="B2935" t="str">
            <v>0</v>
          </cell>
          <cell r="C2935" t="str">
            <v>0</v>
          </cell>
          <cell r="D2935" t="str">
            <v>1</v>
          </cell>
          <cell r="F2935">
            <v>0</v>
          </cell>
          <cell r="G2935">
            <v>0</v>
          </cell>
          <cell r="H2935">
            <v>0</v>
          </cell>
          <cell r="I2935">
            <v>0</v>
          </cell>
          <cell r="J2935" t="str">
            <v>-</v>
          </cell>
          <cell r="K2935">
            <v>0</v>
          </cell>
          <cell r="L2935">
            <v>0</v>
          </cell>
          <cell r="M2935">
            <v>0</v>
          </cell>
        </row>
        <row r="2936">
          <cell r="A2936" t="str">
            <v>00</v>
          </cell>
          <cell r="B2936" t="str">
            <v>0</v>
          </cell>
          <cell r="C2936" t="str">
            <v>0</v>
          </cell>
          <cell r="D2936" t="str">
            <v>1</v>
          </cell>
          <cell r="F2936">
            <v>0</v>
          </cell>
          <cell r="G2936">
            <v>0</v>
          </cell>
          <cell r="H2936">
            <v>0</v>
          </cell>
          <cell r="I2936">
            <v>0</v>
          </cell>
          <cell r="J2936" t="str">
            <v>-</v>
          </cell>
          <cell r="K2936">
            <v>0</v>
          </cell>
          <cell r="L2936">
            <v>0</v>
          </cell>
          <cell r="M2936">
            <v>0</v>
          </cell>
        </row>
        <row r="2937">
          <cell r="A2937" t="str">
            <v>00</v>
          </cell>
          <cell r="B2937" t="str">
            <v>0</v>
          </cell>
          <cell r="C2937" t="str">
            <v>0</v>
          </cell>
          <cell r="D2937" t="str">
            <v>1</v>
          </cell>
          <cell r="F2937">
            <v>0</v>
          </cell>
          <cell r="G2937">
            <v>0</v>
          </cell>
          <cell r="H2937">
            <v>0</v>
          </cell>
          <cell r="I2937">
            <v>0</v>
          </cell>
          <cell r="J2937" t="str">
            <v>-</v>
          </cell>
          <cell r="K2937">
            <v>0</v>
          </cell>
          <cell r="L2937">
            <v>0</v>
          </cell>
          <cell r="M2937">
            <v>0</v>
          </cell>
        </row>
        <row r="2938">
          <cell r="A2938" t="str">
            <v>00</v>
          </cell>
          <cell r="B2938" t="str">
            <v>0</v>
          </cell>
          <cell r="C2938" t="str">
            <v>0</v>
          </cell>
          <cell r="D2938" t="str">
            <v>1</v>
          </cell>
          <cell r="F2938">
            <v>0</v>
          </cell>
          <cell r="G2938">
            <v>0</v>
          </cell>
          <cell r="H2938">
            <v>0</v>
          </cell>
          <cell r="I2938">
            <v>0</v>
          </cell>
          <cell r="J2938" t="str">
            <v>-</v>
          </cell>
          <cell r="K2938">
            <v>0</v>
          </cell>
          <cell r="L2938">
            <v>0</v>
          </cell>
          <cell r="M2938">
            <v>0</v>
          </cell>
        </row>
        <row r="2939">
          <cell r="A2939" t="str">
            <v>00</v>
          </cell>
          <cell r="B2939" t="str">
            <v>0</v>
          </cell>
          <cell r="C2939" t="str">
            <v>0</v>
          </cell>
          <cell r="D2939" t="str">
            <v>1</v>
          </cell>
          <cell r="F2939">
            <v>0</v>
          </cell>
          <cell r="G2939">
            <v>0</v>
          </cell>
          <cell r="H2939">
            <v>0</v>
          </cell>
          <cell r="I2939">
            <v>0</v>
          </cell>
          <cell r="J2939" t="str">
            <v>-</v>
          </cell>
          <cell r="K2939">
            <v>0</v>
          </cell>
          <cell r="L2939">
            <v>0</v>
          </cell>
          <cell r="M2939">
            <v>0</v>
          </cell>
        </row>
        <row r="2940">
          <cell r="A2940" t="str">
            <v>00</v>
          </cell>
          <cell r="B2940" t="str">
            <v>0</v>
          </cell>
          <cell r="C2940" t="str">
            <v>0</v>
          </cell>
          <cell r="D2940" t="str">
            <v>1</v>
          </cell>
          <cell r="F2940">
            <v>0</v>
          </cell>
          <cell r="G2940">
            <v>0</v>
          </cell>
          <cell r="H2940">
            <v>0</v>
          </cell>
          <cell r="I2940">
            <v>0</v>
          </cell>
          <cell r="J2940" t="str">
            <v>-</v>
          </cell>
          <cell r="K2940">
            <v>0</v>
          </cell>
          <cell r="L2940">
            <v>0</v>
          </cell>
          <cell r="M2940">
            <v>0</v>
          </cell>
        </row>
        <row r="2941">
          <cell r="A2941" t="str">
            <v>00</v>
          </cell>
          <cell r="B2941" t="str">
            <v>0</v>
          </cell>
          <cell r="C2941" t="str">
            <v>0</v>
          </cell>
          <cell r="D2941" t="str">
            <v>1</v>
          </cell>
          <cell r="F2941">
            <v>0</v>
          </cell>
          <cell r="G2941">
            <v>0</v>
          </cell>
          <cell r="H2941">
            <v>0</v>
          </cell>
          <cell r="I2941">
            <v>0</v>
          </cell>
          <cell r="J2941" t="str">
            <v>-</v>
          </cell>
          <cell r="K2941">
            <v>0</v>
          </cell>
          <cell r="L2941">
            <v>0</v>
          </cell>
          <cell r="M2941">
            <v>0</v>
          </cell>
        </row>
        <row r="2942">
          <cell r="A2942" t="str">
            <v>00</v>
          </cell>
          <cell r="B2942" t="str">
            <v>0</v>
          </cell>
          <cell r="C2942" t="str">
            <v>0</v>
          </cell>
          <cell r="D2942" t="str">
            <v>1</v>
          </cell>
          <cell r="F2942">
            <v>0</v>
          </cell>
          <cell r="G2942">
            <v>0</v>
          </cell>
          <cell r="H2942">
            <v>0</v>
          </cell>
          <cell r="I2942">
            <v>0</v>
          </cell>
          <cell r="J2942" t="str">
            <v>-</v>
          </cell>
          <cell r="K2942">
            <v>0</v>
          </cell>
          <cell r="L2942">
            <v>0</v>
          </cell>
          <cell r="M2942">
            <v>0</v>
          </cell>
        </row>
        <row r="2943">
          <cell r="A2943" t="str">
            <v>00</v>
          </cell>
          <cell r="B2943" t="str">
            <v>0</v>
          </cell>
          <cell r="C2943" t="str">
            <v>0</v>
          </cell>
          <cell r="D2943" t="str">
            <v>1</v>
          </cell>
          <cell r="F2943">
            <v>0</v>
          </cell>
          <cell r="G2943">
            <v>0</v>
          </cell>
          <cell r="H2943">
            <v>0</v>
          </cell>
          <cell r="I2943">
            <v>0</v>
          </cell>
          <cell r="J2943" t="str">
            <v>-</v>
          </cell>
          <cell r="K2943">
            <v>0</v>
          </cell>
          <cell r="L2943">
            <v>0</v>
          </cell>
          <cell r="M2943">
            <v>0</v>
          </cell>
        </row>
        <row r="2944">
          <cell r="A2944" t="str">
            <v>00</v>
          </cell>
          <cell r="B2944" t="str">
            <v>0</v>
          </cell>
          <cell r="C2944" t="str">
            <v>0</v>
          </cell>
          <cell r="D2944" t="str">
            <v>1</v>
          </cell>
          <cell r="F2944">
            <v>0</v>
          </cell>
          <cell r="G2944">
            <v>0</v>
          </cell>
          <cell r="H2944">
            <v>0</v>
          </cell>
          <cell r="I2944">
            <v>0</v>
          </cell>
          <cell r="J2944" t="str">
            <v>-</v>
          </cell>
          <cell r="K2944">
            <v>0</v>
          </cell>
          <cell r="L2944">
            <v>0</v>
          </cell>
          <cell r="M2944">
            <v>0</v>
          </cell>
        </row>
        <row r="2945">
          <cell r="A2945" t="str">
            <v>00</v>
          </cell>
          <cell r="B2945" t="str">
            <v>0</v>
          </cell>
          <cell r="C2945" t="str">
            <v>0</v>
          </cell>
          <cell r="D2945" t="str">
            <v>1</v>
          </cell>
          <cell r="F2945">
            <v>0</v>
          </cell>
          <cell r="G2945">
            <v>0</v>
          </cell>
          <cell r="H2945">
            <v>0</v>
          </cell>
          <cell r="I2945">
            <v>0</v>
          </cell>
          <cell r="J2945" t="str">
            <v>-</v>
          </cell>
          <cell r="K2945">
            <v>0</v>
          </cell>
          <cell r="L2945">
            <v>0</v>
          </cell>
          <cell r="M2945">
            <v>0</v>
          </cell>
        </row>
        <row r="2946">
          <cell r="A2946" t="str">
            <v>00</v>
          </cell>
          <cell r="B2946" t="str">
            <v>0</v>
          </cell>
          <cell r="C2946" t="str">
            <v>0</v>
          </cell>
          <cell r="D2946" t="str">
            <v>1</v>
          </cell>
          <cell r="F2946">
            <v>0</v>
          </cell>
          <cell r="G2946">
            <v>0</v>
          </cell>
          <cell r="H2946">
            <v>0</v>
          </cell>
          <cell r="I2946">
            <v>0</v>
          </cell>
          <cell r="J2946" t="str">
            <v>-</v>
          </cell>
          <cell r="K2946">
            <v>0</v>
          </cell>
          <cell r="L2946">
            <v>0</v>
          </cell>
          <cell r="M2946">
            <v>0</v>
          </cell>
        </row>
        <row r="2947">
          <cell r="A2947" t="str">
            <v>00</v>
          </cell>
          <cell r="B2947" t="str">
            <v>0</v>
          </cell>
          <cell r="C2947" t="str">
            <v>0</v>
          </cell>
          <cell r="D2947" t="str">
            <v>1</v>
          </cell>
          <cell r="F2947">
            <v>0</v>
          </cell>
          <cell r="G2947">
            <v>0</v>
          </cell>
          <cell r="H2947">
            <v>0</v>
          </cell>
          <cell r="I2947">
            <v>0</v>
          </cell>
          <cell r="J2947" t="str">
            <v>-</v>
          </cell>
          <cell r="K2947">
            <v>0</v>
          </cell>
          <cell r="L2947">
            <v>0</v>
          </cell>
          <cell r="M2947">
            <v>0</v>
          </cell>
        </row>
        <row r="2948">
          <cell r="A2948" t="str">
            <v>00</v>
          </cell>
          <cell r="B2948" t="str">
            <v>0</v>
          </cell>
          <cell r="C2948" t="str">
            <v>0</v>
          </cell>
          <cell r="D2948" t="str">
            <v>1</v>
          </cell>
          <cell r="F2948">
            <v>0</v>
          </cell>
          <cell r="G2948">
            <v>0</v>
          </cell>
          <cell r="H2948">
            <v>0</v>
          </cell>
          <cell r="I2948">
            <v>0</v>
          </cell>
          <cell r="J2948" t="str">
            <v>-</v>
          </cell>
          <cell r="K2948">
            <v>0</v>
          </cell>
          <cell r="L2948">
            <v>0</v>
          </cell>
          <cell r="M2948">
            <v>0</v>
          </cell>
        </row>
        <row r="2949">
          <cell r="A2949" t="str">
            <v>00</v>
          </cell>
          <cell r="B2949" t="str">
            <v>0</v>
          </cell>
          <cell r="C2949" t="str">
            <v>0</v>
          </cell>
          <cell r="D2949" t="str">
            <v>1</v>
          </cell>
          <cell r="F2949">
            <v>0</v>
          </cell>
          <cell r="G2949">
            <v>0</v>
          </cell>
          <cell r="H2949">
            <v>0</v>
          </cell>
          <cell r="I2949">
            <v>0</v>
          </cell>
          <cell r="J2949" t="str">
            <v>-</v>
          </cell>
          <cell r="K2949">
            <v>0</v>
          </cell>
          <cell r="L2949">
            <v>0</v>
          </cell>
          <cell r="M2949">
            <v>0</v>
          </cell>
        </row>
        <row r="2950">
          <cell r="A2950" t="str">
            <v>00</v>
          </cell>
          <cell r="B2950" t="str">
            <v>0</v>
          </cell>
          <cell r="C2950" t="str">
            <v>0</v>
          </cell>
          <cell r="D2950" t="str">
            <v>1</v>
          </cell>
          <cell r="F2950">
            <v>0</v>
          </cell>
          <cell r="G2950">
            <v>0</v>
          </cell>
          <cell r="H2950">
            <v>0</v>
          </cell>
          <cell r="I2950">
            <v>0</v>
          </cell>
          <cell r="J2950" t="str">
            <v>-</v>
          </cell>
          <cell r="K2950">
            <v>0</v>
          </cell>
          <cell r="L2950">
            <v>0</v>
          </cell>
          <cell r="M2950">
            <v>0</v>
          </cell>
        </row>
        <row r="2951">
          <cell r="A2951" t="str">
            <v>00</v>
          </cell>
          <cell r="B2951" t="str">
            <v>0</v>
          </cell>
          <cell r="C2951" t="str">
            <v>0</v>
          </cell>
          <cell r="D2951" t="str">
            <v>1</v>
          </cell>
          <cell r="F2951">
            <v>0</v>
          </cell>
          <cell r="G2951">
            <v>0</v>
          </cell>
          <cell r="H2951">
            <v>0</v>
          </cell>
          <cell r="I2951">
            <v>0</v>
          </cell>
          <cell r="J2951" t="str">
            <v>-</v>
          </cell>
          <cell r="K2951">
            <v>0</v>
          </cell>
          <cell r="L2951">
            <v>0</v>
          </cell>
          <cell r="M2951">
            <v>0</v>
          </cell>
        </row>
        <row r="2952">
          <cell r="A2952" t="str">
            <v>00</v>
          </cell>
          <cell r="B2952" t="str">
            <v>0</v>
          </cell>
          <cell r="C2952" t="str">
            <v>0</v>
          </cell>
          <cell r="D2952" t="str">
            <v>1</v>
          </cell>
          <cell r="F2952">
            <v>0</v>
          </cell>
          <cell r="G2952">
            <v>0</v>
          </cell>
          <cell r="H2952">
            <v>0</v>
          </cell>
          <cell r="I2952">
            <v>0</v>
          </cell>
          <cell r="J2952" t="str">
            <v>-</v>
          </cell>
          <cell r="K2952">
            <v>0</v>
          </cell>
          <cell r="L2952">
            <v>0</v>
          </cell>
          <cell r="M2952">
            <v>0</v>
          </cell>
        </row>
        <row r="2953">
          <cell r="A2953" t="str">
            <v>00</v>
          </cell>
          <cell r="B2953" t="str">
            <v>0</v>
          </cell>
          <cell r="C2953" t="str">
            <v>0</v>
          </cell>
          <cell r="D2953" t="str">
            <v>1</v>
          </cell>
          <cell r="F2953">
            <v>0</v>
          </cell>
          <cell r="G2953">
            <v>0</v>
          </cell>
          <cell r="H2953">
            <v>0</v>
          </cell>
          <cell r="I2953">
            <v>0</v>
          </cell>
          <cell r="J2953" t="str">
            <v>-</v>
          </cell>
          <cell r="K2953">
            <v>0</v>
          </cell>
          <cell r="L2953">
            <v>0</v>
          </cell>
          <cell r="M2953">
            <v>0</v>
          </cell>
        </row>
        <row r="2954">
          <cell r="A2954" t="str">
            <v>00</v>
          </cell>
          <cell r="B2954" t="str">
            <v>0</v>
          </cell>
          <cell r="C2954" t="str">
            <v>0</v>
          </cell>
          <cell r="D2954" t="str">
            <v>1</v>
          </cell>
          <cell r="F2954">
            <v>0</v>
          </cell>
          <cell r="G2954">
            <v>0</v>
          </cell>
          <cell r="H2954">
            <v>0</v>
          </cell>
          <cell r="I2954">
            <v>0</v>
          </cell>
          <cell r="J2954" t="str">
            <v>-</v>
          </cell>
          <cell r="K2954">
            <v>0</v>
          </cell>
          <cell r="L2954">
            <v>0</v>
          </cell>
          <cell r="M2954">
            <v>0</v>
          </cell>
        </row>
        <row r="2955">
          <cell r="A2955" t="str">
            <v>00</v>
          </cell>
          <cell r="B2955" t="str">
            <v>0</v>
          </cell>
          <cell r="C2955" t="str">
            <v>0</v>
          </cell>
          <cell r="D2955" t="str">
            <v>1</v>
          </cell>
          <cell r="F2955">
            <v>0</v>
          </cell>
          <cell r="G2955">
            <v>0</v>
          </cell>
          <cell r="H2955">
            <v>0</v>
          </cell>
          <cell r="I2955">
            <v>0</v>
          </cell>
          <cell r="J2955" t="str">
            <v>-</v>
          </cell>
          <cell r="K2955">
            <v>0</v>
          </cell>
          <cell r="L2955">
            <v>0</v>
          </cell>
          <cell r="M2955">
            <v>0</v>
          </cell>
        </row>
        <row r="2956">
          <cell r="A2956" t="str">
            <v>00</v>
          </cell>
          <cell r="B2956" t="str">
            <v>0</v>
          </cell>
          <cell r="C2956" t="str">
            <v>0</v>
          </cell>
          <cell r="D2956" t="str">
            <v>1</v>
          </cell>
          <cell r="F2956">
            <v>0</v>
          </cell>
          <cell r="G2956">
            <v>0</v>
          </cell>
          <cell r="H2956">
            <v>0</v>
          </cell>
          <cell r="I2956">
            <v>0</v>
          </cell>
          <cell r="J2956" t="str">
            <v>-</v>
          </cell>
          <cell r="K2956">
            <v>0</v>
          </cell>
          <cell r="L2956">
            <v>0</v>
          </cell>
          <cell r="M2956">
            <v>0</v>
          </cell>
        </row>
        <row r="2957">
          <cell r="A2957" t="str">
            <v>00</v>
          </cell>
          <cell r="B2957" t="str">
            <v>0</v>
          </cell>
          <cell r="C2957" t="str">
            <v>0</v>
          </cell>
          <cell r="D2957" t="str">
            <v>1</v>
          </cell>
          <cell r="F2957">
            <v>0</v>
          </cell>
          <cell r="G2957">
            <v>0</v>
          </cell>
          <cell r="H2957">
            <v>0</v>
          </cell>
          <cell r="I2957">
            <v>0</v>
          </cell>
          <cell r="J2957" t="str">
            <v>-</v>
          </cell>
          <cell r="K2957">
            <v>0</v>
          </cell>
          <cell r="L2957">
            <v>0</v>
          </cell>
          <cell r="M2957">
            <v>0</v>
          </cell>
        </row>
        <row r="2958">
          <cell r="A2958" t="str">
            <v>00</v>
          </cell>
          <cell r="B2958" t="str">
            <v>0</v>
          </cell>
          <cell r="C2958" t="str">
            <v>0</v>
          </cell>
          <cell r="D2958" t="str">
            <v>1</v>
          </cell>
          <cell r="F2958">
            <v>0</v>
          </cell>
          <cell r="G2958">
            <v>0</v>
          </cell>
          <cell r="H2958">
            <v>0</v>
          </cell>
          <cell r="I2958">
            <v>0</v>
          </cell>
          <cell r="J2958" t="str">
            <v>-</v>
          </cell>
          <cell r="K2958">
            <v>0</v>
          </cell>
          <cell r="L2958">
            <v>0</v>
          </cell>
          <cell r="M2958">
            <v>0</v>
          </cell>
        </row>
        <row r="2959">
          <cell r="A2959" t="str">
            <v>00</v>
          </cell>
          <cell r="B2959" t="str">
            <v>0</v>
          </cell>
          <cell r="C2959" t="str">
            <v>0</v>
          </cell>
          <cell r="D2959" t="str">
            <v>1</v>
          </cell>
          <cell r="F2959">
            <v>0</v>
          </cell>
          <cell r="G2959">
            <v>0</v>
          </cell>
          <cell r="H2959">
            <v>0</v>
          </cell>
          <cell r="I2959">
            <v>0</v>
          </cell>
          <cell r="J2959" t="str">
            <v>-</v>
          </cell>
          <cell r="K2959">
            <v>0</v>
          </cell>
          <cell r="L2959">
            <v>0</v>
          </cell>
          <cell r="M2959">
            <v>0</v>
          </cell>
        </row>
        <row r="2960">
          <cell r="A2960" t="str">
            <v>00</v>
          </cell>
          <cell r="B2960" t="str">
            <v>0</v>
          </cell>
          <cell r="C2960" t="str">
            <v>0</v>
          </cell>
          <cell r="D2960" t="str">
            <v>1</v>
          </cell>
          <cell r="F2960">
            <v>0</v>
          </cell>
          <cell r="G2960">
            <v>0</v>
          </cell>
          <cell r="H2960">
            <v>0</v>
          </cell>
          <cell r="I2960">
            <v>0</v>
          </cell>
          <cell r="J2960" t="str">
            <v>-</v>
          </cell>
          <cell r="K2960">
            <v>0</v>
          </cell>
          <cell r="L2960">
            <v>0</v>
          </cell>
          <cell r="M2960">
            <v>0</v>
          </cell>
        </row>
        <row r="2961">
          <cell r="A2961" t="str">
            <v>00</v>
          </cell>
          <cell r="B2961" t="str">
            <v>0</v>
          </cell>
          <cell r="C2961" t="str">
            <v>0</v>
          </cell>
          <cell r="D2961" t="str">
            <v>1</v>
          </cell>
          <cell r="F2961">
            <v>0</v>
          </cell>
          <cell r="G2961">
            <v>0</v>
          </cell>
          <cell r="H2961">
            <v>0</v>
          </cell>
          <cell r="I2961">
            <v>0</v>
          </cell>
          <cell r="J2961" t="str">
            <v>-</v>
          </cell>
          <cell r="K2961">
            <v>0</v>
          </cell>
          <cell r="L2961">
            <v>0</v>
          </cell>
          <cell r="M2961">
            <v>0</v>
          </cell>
        </row>
        <row r="2962">
          <cell r="A2962" t="str">
            <v>00</v>
          </cell>
          <cell r="B2962" t="str">
            <v>0</v>
          </cell>
          <cell r="C2962" t="str">
            <v>0</v>
          </cell>
          <cell r="D2962" t="str">
            <v>1</v>
          </cell>
          <cell r="F2962">
            <v>0</v>
          </cell>
          <cell r="G2962">
            <v>0</v>
          </cell>
          <cell r="H2962">
            <v>0</v>
          </cell>
          <cell r="I2962">
            <v>0</v>
          </cell>
          <cell r="J2962" t="str">
            <v>-</v>
          </cell>
          <cell r="K2962">
            <v>0</v>
          </cell>
          <cell r="L2962">
            <v>0</v>
          </cell>
          <cell r="M2962">
            <v>0</v>
          </cell>
        </row>
        <row r="2963">
          <cell r="A2963" t="str">
            <v>00</v>
          </cell>
          <cell r="B2963" t="str">
            <v>0</v>
          </cell>
          <cell r="C2963" t="str">
            <v>0</v>
          </cell>
          <cell r="D2963" t="str">
            <v>1</v>
          </cell>
          <cell r="F2963">
            <v>0</v>
          </cell>
          <cell r="G2963">
            <v>0</v>
          </cell>
          <cell r="H2963">
            <v>0</v>
          </cell>
          <cell r="I2963">
            <v>0</v>
          </cell>
          <cell r="J2963" t="str">
            <v>-</v>
          </cell>
          <cell r="K2963">
            <v>0</v>
          </cell>
          <cell r="L2963">
            <v>0</v>
          </cell>
          <cell r="M2963">
            <v>0</v>
          </cell>
        </row>
        <row r="2964">
          <cell r="A2964" t="str">
            <v>00</v>
          </cell>
          <cell r="B2964" t="str">
            <v>0</v>
          </cell>
          <cell r="C2964" t="str">
            <v>0</v>
          </cell>
          <cell r="D2964" t="str">
            <v>1</v>
          </cell>
          <cell r="F2964">
            <v>0</v>
          </cell>
          <cell r="G2964">
            <v>0</v>
          </cell>
          <cell r="H2964">
            <v>0</v>
          </cell>
          <cell r="I2964">
            <v>0</v>
          </cell>
          <cell r="J2964" t="str">
            <v>-</v>
          </cell>
          <cell r="K2964">
            <v>0</v>
          </cell>
          <cell r="L2964">
            <v>0</v>
          </cell>
          <cell r="M2964">
            <v>0</v>
          </cell>
        </row>
        <row r="2965">
          <cell r="A2965" t="str">
            <v>00</v>
          </cell>
          <cell r="B2965" t="str">
            <v>0</v>
          </cell>
          <cell r="C2965" t="str">
            <v>0</v>
          </cell>
          <cell r="D2965" t="str">
            <v>1</v>
          </cell>
          <cell r="F2965">
            <v>0</v>
          </cell>
          <cell r="G2965">
            <v>0</v>
          </cell>
          <cell r="H2965">
            <v>0</v>
          </cell>
          <cell r="I2965">
            <v>0</v>
          </cell>
          <cell r="J2965" t="str">
            <v>-</v>
          </cell>
          <cell r="K2965">
            <v>0</v>
          </cell>
          <cell r="L2965">
            <v>0</v>
          </cell>
          <cell r="M2965">
            <v>0</v>
          </cell>
        </row>
        <row r="2966">
          <cell r="A2966" t="str">
            <v>00</v>
          </cell>
          <cell r="B2966" t="str">
            <v>0</v>
          </cell>
          <cell r="C2966" t="str">
            <v>0</v>
          </cell>
          <cell r="D2966" t="str">
            <v>1</v>
          </cell>
          <cell r="F2966">
            <v>0</v>
          </cell>
          <cell r="G2966">
            <v>0</v>
          </cell>
          <cell r="H2966">
            <v>0</v>
          </cell>
          <cell r="I2966">
            <v>0</v>
          </cell>
          <cell r="J2966" t="str">
            <v>-</v>
          </cell>
          <cell r="K2966">
            <v>0</v>
          </cell>
          <cell r="L2966">
            <v>0</v>
          </cell>
          <cell r="M2966">
            <v>0</v>
          </cell>
        </row>
        <row r="2967">
          <cell r="A2967" t="str">
            <v>00</v>
          </cell>
          <cell r="B2967" t="str">
            <v>0</v>
          </cell>
          <cell r="C2967" t="str">
            <v>0</v>
          </cell>
          <cell r="D2967" t="str">
            <v>1</v>
          </cell>
          <cell r="F2967">
            <v>0</v>
          </cell>
          <cell r="G2967">
            <v>0</v>
          </cell>
          <cell r="H2967">
            <v>0</v>
          </cell>
          <cell r="I2967">
            <v>0</v>
          </cell>
          <cell r="J2967" t="str">
            <v>-</v>
          </cell>
          <cell r="K2967">
            <v>0</v>
          </cell>
          <cell r="L2967">
            <v>0</v>
          </cell>
          <cell r="M2967">
            <v>0</v>
          </cell>
        </row>
        <row r="2968">
          <cell r="A2968" t="str">
            <v>00</v>
          </cell>
          <cell r="B2968" t="str">
            <v>0</v>
          </cell>
          <cell r="C2968" t="str">
            <v>0</v>
          </cell>
          <cell r="D2968" t="str">
            <v>1</v>
          </cell>
          <cell r="F2968">
            <v>0</v>
          </cell>
          <cell r="G2968">
            <v>0</v>
          </cell>
          <cell r="H2968">
            <v>0</v>
          </cell>
          <cell r="I2968">
            <v>0</v>
          </cell>
          <cell r="J2968" t="str">
            <v>-</v>
          </cell>
          <cell r="K2968">
            <v>0</v>
          </cell>
          <cell r="L2968">
            <v>0</v>
          </cell>
          <cell r="M2968">
            <v>0</v>
          </cell>
        </row>
        <row r="2969">
          <cell r="A2969" t="str">
            <v>00</v>
          </cell>
          <cell r="B2969" t="str">
            <v>0</v>
          </cell>
          <cell r="C2969" t="str">
            <v>0</v>
          </cell>
          <cell r="D2969" t="str">
            <v>1</v>
          </cell>
          <cell r="F2969">
            <v>0</v>
          </cell>
          <cell r="G2969">
            <v>0</v>
          </cell>
          <cell r="H2969">
            <v>0</v>
          </cell>
          <cell r="I2969">
            <v>0</v>
          </cell>
          <cell r="J2969" t="str">
            <v>-</v>
          </cell>
          <cell r="K2969">
            <v>0</v>
          </cell>
          <cell r="L2969">
            <v>0</v>
          </cell>
          <cell r="M2969">
            <v>0</v>
          </cell>
        </row>
        <row r="2970">
          <cell r="A2970" t="str">
            <v>00</v>
          </cell>
          <cell r="B2970" t="str">
            <v>0</v>
          </cell>
          <cell r="C2970" t="str">
            <v>0</v>
          </cell>
          <cell r="D2970" t="str">
            <v>1</v>
          </cell>
          <cell r="F2970">
            <v>0</v>
          </cell>
          <cell r="G2970">
            <v>0</v>
          </cell>
          <cell r="H2970">
            <v>0</v>
          </cell>
          <cell r="I2970">
            <v>0</v>
          </cell>
          <cell r="J2970" t="str">
            <v>-</v>
          </cell>
          <cell r="K2970">
            <v>0</v>
          </cell>
          <cell r="L2970">
            <v>0</v>
          </cell>
          <cell r="M2970">
            <v>0</v>
          </cell>
        </row>
        <row r="2971">
          <cell r="A2971" t="str">
            <v>00</v>
          </cell>
          <cell r="B2971" t="str">
            <v>0</v>
          </cell>
          <cell r="C2971" t="str">
            <v>0</v>
          </cell>
          <cell r="D2971" t="str">
            <v>1</v>
          </cell>
          <cell r="F2971">
            <v>0</v>
          </cell>
          <cell r="G2971">
            <v>0</v>
          </cell>
          <cell r="H2971">
            <v>0</v>
          </cell>
          <cell r="I2971">
            <v>0</v>
          </cell>
          <cell r="J2971" t="str">
            <v>-</v>
          </cell>
          <cell r="K2971">
            <v>0</v>
          </cell>
          <cell r="L2971">
            <v>0</v>
          </cell>
          <cell r="M2971">
            <v>0</v>
          </cell>
        </row>
        <row r="2972">
          <cell r="A2972" t="str">
            <v>00</v>
          </cell>
          <cell r="B2972" t="str">
            <v>0</v>
          </cell>
          <cell r="C2972" t="str">
            <v>0</v>
          </cell>
          <cell r="D2972" t="str">
            <v>1</v>
          </cell>
          <cell r="F2972">
            <v>0</v>
          </cell>
          <cell r="G2972">
            <v>0</v>
          </cell>
          <cell r="H2972">
            <v>0</v>
          </cell>
          <cell r="I2972">
            <v>0</v>
          </cell>
          <cell r="J2972" t="str">
            <v>-</v>
          </cell>
          <cell r="K2972">
            <v>0</v>
          </cell>
          <cell r="L2972">
            <v>0</v>
          </cell>
          <cell r="M2972">
            <v>0</v>
          </cell>
        </row>
        <row r="2973">
          <cell r="A2973" t="str">
            <v>00</v>
          </cell>
          <cell r="B2973" t="str">
            <v>0</v>
          </cell>
          <cell r="C2973" t="str">
            <v>0</v>
          </cell>
          <cell r="D2973" t="str">
            <v>1</v>
          </cell>
          <cell r="F2973">
            <v>0</v>
          </cell>
          <cell r="G2973">
            <v>0</v>
          </cell>
          <cell r="H2973">
            <v>0</v>
          </cell>
          <cell r="I2973">
            <v>0</v>
          </cell>
          <cell r="J2973" t="str">
            <v>-</v>
          </cell>
          <cell r="K2973">
            <v>0</v>
          </cell>
          <cell r="L2973">
            <v>0</v>
          </cell>
          <cell r="M2973">
            <v>0</v>
          </cell>
        </row>
        <row r="2974">
          <cell r="A2974" t="str">
            <v>00</v>
          </cell>
          <cell r="B2974" t="str">
            <v>0</v>
          </cell>
          <cell r="C2974" t="str">
            <v>0</v>
          </cell>
          <cell r="D2974" t="str">
            <v>1</v>
          </cell>
          <cell r="F2974">
            <v>0</v>
          </cell>
          <cell r="G2974">
            <v>0</v>
          </cell>
          <cell r="H2974">
            <v>0</v>
          </cell>
          <cell r="I2974">
            <v>0</v>
          </cell>
          <cell r="J2974" t="str">
            <v>-</v>
          </cell>
          <cell r="K2974">
            <v>0</v>
          </cell>
          <cell r="L2974">
            <v>0</v>
          </cell>
          <cell r="M2974">
            <v>0</v>
          </cell>
        </row>
        <row r="2975">
          <cell r="A2975" t="str">
            <v>00</v>
          </cell>
          <cell r="B2975" t="str">
            <v>0</v>
          </cell>
          <cell r="C2975" t="str">
            <v>0</v>
          </cell>
          <cell r="D2975" t="str">
            <v>1</v>
          </cell>
          <cell r="F2975">
            <v>0</v>
          </cell>
          <cell r="G2975">
            <v>0</v>
          </cell>
          <cell r="H2975">
            <v>0</v>
          </cell>
          <cell r="I2975">
            <v>0</v>
          </cell>
          <cell r="J2975" t="str">
            <v>-</v>
          </cell>
          <cell r="K2975">
            <v>0</v>
          </cell>
          <cell r="L2975">
            <v>0</v>
          </cell>
          <cell r="M2975">
            <v>0</v>
          </cell>
        </row>
        <row r="2976">
          <cell r="A2976" t="str">
            <v>00</v>
          </cell>
          <cell r="B2976" t="str">
            <v>0</v>
          </cell>
          <cell r="C2976" t="str">
            <v>0</v>
          </cell>
          <cell r="D2976" t="str">
            <v>1</v>
          </cell>
          <cell r="F2976">
            <v>0</v>
          </cell>
          <cell r="G2976">
            <v>0</v>
          </cell>
          <cell r="H2976">
            <v>0</v>
          </cell>
          <cell r="I2976">
            <v>0</v>
          </cell>
          <cell r="J2976" t="str">
            <v>-</v>
          </cell>
          <cell r="K2976">
            <v>0</v>
          </cell>
          <cell r="L2976">
            <v>0</v>
          </cell>
          <cell r="M2976">
            <v>0</v>
          </cell>
        </row>
        <row r="2977">
          <cell r="A2977" t="str">
            <v>00</v>
          </cell>
          <cell r="B2977" t="str">
            <v>0</v>
          </cell>
          <cell r="C2977" t="str">
            <v>0</v>
          </cell>
          <cell r="D2977" t="str">
            <v>1</v>
          </cell>
          <cell r="F2977">
            <v>0</v>
          </cell>
          <cell r="G2977">
            <v>0</v>
          </cell>
          <cell r="H2977">
            <v>0</v>
          </cell>
          <cell r="I2977">
            <v>0</v>
          </cell>
          <cell r="J2977" t="str">
            <v>-</v>
          </cell>
          <cell r="K2977">
            <v>0</v>
          </cell>
          <cell r="L2977">
            <v>0</v>
          </cell>
          <cell r="M2977">
            <v>0</v>
          </cell>
        </row>
        <row r="2978">
          <cell r="A2978" t="str">
            <v>00</v>
          </cell>
          <cell r="B2978" t="str">
            <v>0</v>
          </cell>
          <cell r="C2978" t="str">
            <v>0</v>
          </cell>
          <cell r="D2978" t="str">
            <v>1</v>
          </cell>
          <cell r="F2978">
            <v>0</v>
          </cell>
          <cell r="G2978">
            <v>0</v>
          </cell>
          <cell r="H2978">
            <v>0</v>
          </cell>
          <cell r="I2978">
            <v>0</v>
          </cell>
          <cell r="J2978" t="str">
            <v>-</v>
          </cell>
          <cell r="K2978">
            <v>0</v>
          </cell>
          <cell r="L2978">
            <v>0</v>
          </cell>
          <cell r="M2978">
            <v>0</v>
          </cell>
        </row>
        <row r="2979">
          <cell r="A2979" t="str">
            <v>00</v>
          </cell>
          <cell r="B2979" t="str">
            <v>0</v>
          </cell>
          <cell r="C2979" t="str">
            <v>0</v>
          </cell>
          <cell r="D2979" t="str">
            <v>1</v>
          </cell>
          <cell r="F2979">
            <v>0</v>
          </cell>
          <cell r="G2979">
            <v>0</v>
          </cell>
          <cell r="H2979">
            <v>0</v>
          </cell>
          <cell r="I2979">
            <v>0</v>
          </cell>
          <cell r="J2979" t="str">
            <v>-</v>
          </cell>
          <cell r="K2979">
            <v>0</v>
          </cell>
          <cell r="L2979">
            <v>0</v>
          </cell>
          <cell r="M2979">
            <v>0</v>
          </cell>
        </row>
        <row r="2980">
          <cell r="A2980" t="str">
            <v>00</v>
          </cell>
          <cell r="B2980" t="str">
            <v>0</v>
          </cell>
          <cell r="C2980" t="str">
            <v>0</v>
          </cell>
          <cell r="D2980" t="str">
            <v>1</v>
          </cell>
          <cell r="F2980">
            <v>0</v>
          </cell>
          <cell r="G2980">
            <v>0</v>
          </cell>
          <cell r="H2980">
            <v>0</v>
          </cell>
          <cell r="I2980">
            <v>0</v>
          </cell>
          <cell r="J2980" t="str">
            <v>-</v>
          </cell>
          <cell r="K2980">
            <v>0</v>
          </cell>
          <cell r="L2980">
            <v>0</v>
          </cell>
          <cell r="M2980">
            <v>0</v>
          </cell>
        </row>
        <row r="2981">
          <cell r="A2981" t="str">
            <v>00</v>
          </cell>
          <cell r="B2981" t="str">
            <v>0</v>
          </cell>
          <cell r="C2981" t="str">
            <v>0</v>
          </cell>
          <cell r="D2981" t="str">
            <v>1</v>
          </cell>
          <cell r="F2981">
            <v>0</v>
          </cell>
          <cell r="G2981">
            <v>0</v>
          </cell>
          <cell r="H2981">
            <v>0</v>
          </cell>
          <cell r="I2981">
            <v>0</v>
          </cell>
          <cell r="J2981" t="str">
            <v>-</v>
          </cell>
          <cell r="K2981">
            <v>0</v>
          </cell>
          <cell r="L2981">
            <v>0</v>
          </cell>
          <cell r="M2981">
            <v>0</v>
          </cell>
        </row>
        <row r="2982">
          <cell r="A2982" t="str">
            <v>00</v>
          </cell>
          <cell r="B2982" t="str">
            <v>0</v>
          </cell>
          <cell r="C2982" t="str">
            <v>0</v>
          </cell>
          <cell r="D2982" t="str">
            <v>1</v>
          </cell>
          <cell r="F2982">
            <v>0</v>
          </cell>
          <cell r="G2982">
            <v>0</v>
          </cell>
          <cell r="H2982">
            <v>0</v>
          </cell>
          <cell r="I2982">
            <v>0</v>
          </cell>
          <cell r="J2982" t="str">
            <v>-</v>
          </cell>
          <cell r="K2982">
            <v>0</v>
          </cell>
          <cell r="L2982">
            <v>0</v>
          </cell>
          <cell r="M2982">
            <v>0</v>
          </cell>
        </row>
        <row r="2983">
          <cell r="A2983" t="str">
            <v>00</v>
          </cell>
          <cell r="B2983" t="str">
            <v>0</v>
          </cell>
          <cell r="C2983" t="str">
            <v>0</v>
          </cell>
          <cell r="D2983" t="str">
            <v>1</v>
          </cell>
          <cell r="F2983">
            <v>0</v>
          </cell>
          <cell r="G2983">
            <v>0</v>
          </cell>
          <cell r="H2983">
            <v>0</v>
          </cell>
          <cell r="I2983">
            <v>0</v>
          </cell>
          <cell r="J2983" t="str">
            <v>-</v>
          </cell>
          <cell r="K2983">
            <v>0</v>
          </cell>
          <cell r="L2983">
            <v>0</v>
          </cell>
          <cell r="M2983">
            <v>0</v>
          </cell>
        </row>
        <row r="2984">
          <cell r="A2984" t="str">
            <v>00</v>
          </cell>
          <cell r="B2984" t="str">
            <v>0</v>
          </cell>
          <cell r="C2984" t="str">
            <v>0</v>
          </cell>
          <cell r="D2984" t="str">
            <v>1</v>
          </cell>
          <cell r="F2984">
            <v>0</v>
          </cell>
          <cell r="G2984">
            <v>0</v>
          </cell>
          <cell r="H2984">
            <v>0</v>
          </cell>
          <cell r="I2984">
            <v>0</v>
          </cell>
          <cell r="J2984" t="str">
            <v>-</v>
          </cell>
          <cell r="K2984">
            <v>0</v>
          </cell>
          <cell r="L2984">
            <v>0</v>
          </cell>
          <cell r="M2984">
            <v>0</v>
          </cell>
        </row>
        <row r="2985">
          <cell r="A2985" t="str">
            <v>00</v>
          </cell>
          <cell r="B2985" t="str">
            <v>0</v>
          </cell>
          <cell r="C2985" t="str">
            <v>0</v>
          </cell>
          <cell r="D2985" t="str">
            <v>1</v>
          </cell>
          <cell r="F2985">
            <v>0</v>
          </cell>
          <cell r="G2985">
            <v>0</v>
          </cell>
          <cell r="H2985">
            <v>0</v>
          </cell>
          <cell r="I2985">
            <v>0</v>
          </cell>
          <cell r="J2985" t="str">
            <v>-</v>
          </cell>
          <cell r="K2985">
            <v>0</v>
          </cell>
          <cell r="L2985">
            <v>0</v>
          </cell>
          <cell r="M2985">
            <v>0</v>
          </cell>
        </row>
        <row r="2986">
          <cell r="A2986" t="str">
            <v>00</v>
          </cell>
          <cell r="B2986" t="str">
            <v>0</v>
          </cell>
          <cell r="C2986" t="str">
            <v>0</v>
          </cell>
          <cell r="D2986" t="str">
            <v>1</v>
          </cell>
          <cell r="F2986">
            <v>0</v>
          </cell>
          <cell r="G2986">
            <v>0</v>
          </cell>
          <cell r="H2986">
            <v>0</v>
          </cell>
          <cell r="I2986">
            <v>0</v>
          </cell>
          <cell r="J2986" t="str">
            <v>-</v>
          </cell>
          <cell r="K2986">
            <v>0</v>
          </cell>
          <cell r="L2986">
            <v>0</v>
          </cell>
          <cell r="M2986">
            <v>0</v>
          </cell>
        </row>
        <row r="2987">
          <cell r="A2987" t="str">
            <v>00</v>
          </cell>
          <cell r="B2987" t="str">
            <v>0</v>
          </cell>
          <cell r="C2987" t="str">
            <v>0</v>
          </cell>
          <cell r="D2987" t="str">
            <v>1</v>
          </cell>
          <cell r="F2987">
            <v>0</v>
          </cell>
          <cell r="G2987">
            <v>0</v>
          </cell>
          <cell r="H2987">
            <v>0</v>
          </cell>
          <cell r="I2987">
            <v>0</v>
          </cell>
          <cell r="J2987" t="str">
            <v>-</v>
          </cell>
          <cell r="K2987">
            <v>0</v>
          </cell>
          <cell r="L2987">
            <v>0</v>
          </cell>
          <cell r="M2987">
            <v>0</v>
          </cell>
        </row>
        <row r="2988">
          <cell r="A2988" t="str">
            <v>00</v>
          </cell>
          <cell r="B2988" t="str">
            <v>0</v>
          </cell>
          <cell r="C2988" t="str">
            <v>0</v>
          </cell>
          <cell r="D2988" t="str">
            <v>1</v>
          </cell>
          <cell r="F2988">
            <v>0</v>
          </cell>
          <cell r="G2988">
            <v>0</v>
          </cell>
          <cell r="H2988">
            <v>0</v>
          </cell>
          <cell r="I2988">
            <v>0</v>
          </cell>
          <cell r="J2988" t="str">
            <v>-</v>
          </cell>
          <cell r="K2988">
            <v>0</v>
          </cell>
          <cell r="L2988">
            <v>0</v>
          </cell>
          <cell r="M2988">
            <v>0</v>
          </cell>
        </row>
        <row r="2989">
          <cell r="A2989" t="str">
            <v>00</v>
          </cell>
          <cell r="B2989" t="str">
            <v>0</v>
          </cell>
          <cell r="C2989" t="str">
            <v>0</v>
          </cell>
          <cell r="D2989" t="str">
            <v>1</v>
          </cell>
          <cell r="F2989">
            <v>0</v>
          </cell>
          <cell r="G2989">
            <v>0</v>
          </cell>
          <cell r="H2989">
            <v>0</v>
          </cell>
          <cell r="I2989">
            <v>0</v>
          </cell>
          <cell r="J2989" t="str">
            <v>-</v>
          </cell>
          <cell r="K2989">
            <v>0</v>
          </cell>
          <cell r="L2989">
            <v>0</v>
          </cell>
          <cell r="M2989">
            <v>0</v>
          </cell>
        </row>
        <row r="2990">
          <cell r="A2990" t="str">
            <v>00</v>
          </cell>
          <cell r="B2990" t="str">
            <v>0</v>
          </cell>
          <cell r="C2990" t="str">
            <v>0</v>
          </cell>
          <cell r="D2990" t="str">
            <v>1</v>
          </cell>
          <cell r="F2990">
            <v>0</v>
          </cell>
          <cell r="G2990">
            <v>0</v>
          </cell>
          <cell r="H2990">
            <v>0</v>
          </cell>
          <cell r="I2990">
            <v>0</v>
          </cell>
          <cell r="J2990" t="str">
            <v>-</v>
          </cell>
          <cell r="K2990">
            <v>0</v>
          </cell>
          <cell r="L2990">
            <v>0</v>
          </cell>
          <cell r="M2990">
            <v>0</v>
          </cell>
        </row>
        <row r="2991">
          <cell r="A2991" t="str">
            <v>00</v>
          </cell>
          <cell r="B2991" t="str">
            <v>0</v>
          </cell>
          <cell r="C2991" t="str">
            <v>0</v>
          </cell>
          <cell r="D2991" t="str">
            <v>1</v>
          </cell>
          <cell r="F2991">
            <v>0</v>
          </cell>
          <cell r="G2991">
            <v>0</v>
          </cell>
          <cell r="H2991">
            <v>0</v>
          </cell>
          <cell r="I2991">
            <v>0</v>
          </cell>
          <cell r="J2991" t="str">
            <v>-</v>
          </cell>
          <cell r="K2991">
            <v>0</v>
          </cell>
          <cell r="L2991">
            <v>0</v>
          </cell>
          <cell r="M2991">
            <v>0</v>
          </cell>
        </row>
        <row r="2992">
          <cell r="A2992" t="str">
            <v>00</v>
          </cell>
          <cell r="B2992" t="str">
            <v>0</v>
          </cell>
          <cell r="C2992" t="str">
            <v>0</v>
          </cell>
          <cell r="D2992" t="str">
            <v>1</v>
          </cell>
          <cell r="F2992">
            <v>0</v>
          </cell>
          <cell r="G2992">
            <v>0</v>
          </cell>
          <cell r="H2992">
            <v>0</v>
          </cell>
          <cell r="I2992">
            <v>0</v>
          </cell>
          <cell r="J2992" t="str">
            <v>-</v>
          </cell>
          <cell r="K2992">
            <v>0</v>
          </cell>
          <cell r="L2992">
            <v>0</v>
          </cell>
          <cell r="M2992">
            <v>0</v>
          </cell>
        </row>
        <row r="2993">
          <cell r="A2993" t="str">
            <v>00</v>
          </cell>
          <cell r="B2993" t="str">
            <v>0</v>
          </cell>
          <cell r="C2993" t="str">
            <v>0</v>
          </cell>
          <cell r="D2993" t="str">
            <v>1</v>
          </cell>
          <cell r="F2993">
            <v>0</v>
          </cell>
          <cell r="G2993">
            <v>0</v>
          </cell>
          <cell r="H2993">
            <v>0</v>
          </cell>
          <cell r="I2993">
            <v>0</v>
          </cell>
          <cell r="J2993" t="str">
            <v>-</v>
          </cell>
          <cell r="K2993">
            <v>0</v>
          </cell>
          <cell r="L2993">
            <v>0</v>
          </cell>
          <cell r="M2993">
            <v>0</v>
          </cell>
        </row>
        <row r="2994">
          <cell r="A2994" t="str">
            <v>00</v>
          </cell>
          <cell r="B2994" t="str">
            <v>0</v>
          </cell>
          <cell r="C2994" t="str">
            <v>0</v>
          </cell>
          <cell r="D2994" t="str">
            <v>1</v>
          </cell>
          <cell r="F2994">
            <v>0</v>
          </cell>
          <cell r="G2994">
            <v>0</v>
          </cell>
          <cell r="H2994">
            <v>0</v>
          </cell>
          <cell r="I2994">
            <v>0</v>
          </cell>
          <cell r="J2994" t="str">
            <v>-</v>
          </cell>
          <cell r="K2994">
            <v>0</v>
          </cell>
          <cell r="L2994">
            <v>0</v>
          </cell>
          <cell r="M2994">
            <v>0</v>
          </cell>
        </row>
        <row r="2995">
          <cell r="A2995" t="str">
            <v>00</v>
          </cell>
          <cell r="B2995" t="str">
            <v>0</v>
          </cell>
          <cell r="C2995" t="str">
            <v>0</v>
          </cell>
          <cell r="D2995" t="str">
            <v>1</v>
          </cell>
          <cell r="F2995">
            <v>0</v>
          </cell>
          <cell r="G2995">
            <v>0</v>
          </cell>
          <cell r="H2995">
            <v>0</v>
          </cell>
          <cell r="I2995">
            <v>0</v>
          </cell>
          <cell r="J2995" t="str">
            <v>-</v>
          </cell>
          <cell r="K2995">
            <v>0</v>
          </cell>
          <cell r="L2995">
            <v>0</v>
          </cell>
          <cell r="M2995">
            <v>0</v>
          </cell>
        </row>
        <row r="2996">
          <cell r="A2996" t="str">
            <v>00</v>
          </cell>
          <cell r="B2996" t="str">
            <v>0</v>
          </cell>
          <cell r="C2996" t="str">
            <v>0</v>
          </cell>
          <cell r="D2996" t="str">
            <v>1</v>
          </cell>
          <cell r="F2996">
            <v>0</v>
          </cell>
          <cell r="G2996">
            <v>0</v>
          </cell>
          <cell r="H2996">
            <v>0</v>
          </cell>
          <cell r="I2996">
            <v>0</v>
          </cell>
          <cell r="J2996" t="str">
            <v>-</v>
          </cell>
          <cell r="K2996">
            <v>0</v>
          </cell>
          <cell r="L2996">
            <v>0</v>
          </cell>
          <cell r="M2996">
            <v>0</v>
          </cell>
        </row>
        <row r="2997">
          <cell r="A2997" t="str">
            <v>00</v>
          </cell>
          <cell r="B2997" t="str">
            <v>0</v>
          </cell>
          <cell r="C2997" t="str">
            <v>0</v>
          </cell>
          <cell r="D2997" t="str">
            <v>1</v>
          </cell>
          <cell r="F2997">
            <v>0</v>
          </cell>
          <cell r="G2997">
            <v>0</v>
          </cell>
          <cell r="H2997">
            <v>0</v>
          </cell>
          <cell r="I2997">
            <v>0</v>
          </cell>
          <cell r="J2997" t="str">
            <v>-</v>
          </cell>
          <cell r="K2997">
            <v>0</v>
          </cell>
          <cell r="L2997">
            <v>0</v>
          </cell>
          <cell r="M2997">
            <v>0</v>
          </cell>
        </row>
        <row r="2998">
          <cell r="A2998" t="str">
            <v>00</v>
          </cell>
          <cell r="B2998" t="str">
            <v>0</v>
          </cell>
          <cell r="C2998" t="str">
            <v>0</v>
          </cell>
          <cell r="D2998" t="str">
            <v>1</v>
          </cell>
          <cell r="F2998">
            <v>0</v>
          </cell>
          <cell r="G2998">
            <v>0</v>
          </cell>
          <cell r="H2998">
            <v>0</v>
          </cell>
          <cell r="I2998">
            <v>0</v>
          </cell>
          <cell r="J2998" t="str">
            <v>-</v>
          </cell>
          <cell r="K2998">
            <v>0</v>
          </cell>
          <cell r="L2998">
            <v>0</v>
          </cell>
          <cell r="M2998">
            <v>0</v>
          </cell>
        </row>
        <row r="2999">
          <cell r="A2999" t="str">
            <v>00</v>
          </cell>
          <cell r="B2999" t="str">
            <v>0</v>
          </cell>
          <cell r="C2999" t="str">
            <v>0</v>
          </cell>
          <cell r="D2999" t="str">
            <v>1</v>
          </cell>
          <cell r="F2999">
            <v>0</v>
          </cell>
          <cell r="G2999">
            <v>0</v>
          </cell>
          <cell r="H2999">
            <v>0</v>
          </cell>
          <cell r="I2999">
            <v>0</v>
          </cell>
          <cell r="J2999" t="str">
            <v>-</v>
          </cell>
          <cell r="K2999">
            <v>0</v>
          </cell>
          <cell r="L2999">
            <v>0</v>
          </cell>
          <cell r="M2999">
            <v>0</v>
          </cell>
        </row>
        <row r="3000">
          <cell r="A3000" t="str">
            <v>00</v>
          </cell>
          <cell r="B3000" t="str">
            <v>0</v>
          </cell>
          <cell r="C3000" t="str">
            <v>0</v>
          </cell>
          <cell r="D3000" t="str">
            <v>1</v>
          </cell>
          <cell r="F3000">
            <v>0</v>
          </cell>
          <cell r="G3000">
            <v>0</v>
          </cell>
          <cell r="H3000">
            <v>0</v>
          </cell>
          <cell r="I3000">
            <v>0</v>
          </cell>
          <cell r="J3000" t="str">
            <v>-</v>
          </cell>
          <cell r="K3000">
            <v>0</v>
          </cell>
          <cell r="L3000">
            <v>0</v>
          </cell>
          <cell r="M3000">
            <v>0</v>
          </cell>
        </row>
        <row r="3001">
          <cell r="A3001" t="str">
            <v>00</v>
          </cell>
          <cell r="B3001" t="str">
            <v>0</v>
          </cell>
          <cell r="C3001" t="str">
            <v>0</v>
          </cell>
          <cell r="D3001" t="str">
            <v>1</v>
          </cell>
          <cell r="F3001">
            <v>0</v>
          </cell>
          <cell r="G3001">
            <v>0</v>
          </cell>
          <cell r="H3001">
            <v>0</v>
          </cell>
          <cell r="I3001">
            <v>0</v>
          </cell>
          <cell r="J3001" t="str">
            <v>-</v>
          </cell>
          <cell r="K3001">
            <v>0</v>
          </cell>
          <cell r="L3001">
            <v>0</v>
          </cell>
          <cell r="M3001">
            <v>0</v>
          </cell>
        </row>
        <row r="3002">
          <cell r="A3002" t="str">
            <v>00</v>
          </cell>
          <cell r="B3002" t="str">
            <v>0</v>
          </cell>
          <cell r="C3002" t="str">
            <v>0</v>
          </cell>
          <cell r="D3002" t="str">
            <v>1</v>
          </cell>
          <cell r="F3002">
            <v>0</v>
          </cell>
          <cell r="G3002">
            <v>0</v>
          </cell>
          <cell r="H3002">
            <v>0</v>
          </cell>
          <cell r="I3002">
            <v>0</v>
          </cell>
          <cell r="J3002" t="str">
            <v>-</v>
          </cell>
          <cell r="K3002">
            <v>0</v>
          </cell>
          <cell r="L3002">
            <v>0</v>
          </cell>
          <cell r="M3002">
            <v>0</v>
          </cell>
        </row>
        <row r="3003">
          <cell r="A3003" t="str">
            <v>00</v>
          </cell>
          <cell r="B3003" t="str">
            <v>0</v>
          </cell>
          <cell r="C3003" t="str">
            <v>0</v>
          </cell>
          <cell r="D3003" t="str">
            <v>1</v>
          </cell>
          <cell r="F3003">
            <v>0</v>
          </cell>
          <cell r="G3003">
            <v>0</v>
          </cell>
          <cell r="H3003">
            <v>0</v>
          </cell>
          <cell r="I3003">
            <v>0</v>
          </cell>
          <cell r="J3003" t="str">
            <v>-</v>
          </cell>
          <cell r="K3003">
            <v>0</v>
          </cell>
          <cell r="L3003">
            <v>0</v>
          </cell>
          <cell r="M3003">
            <v>0</v>
          </cell>
        </row>
        <row r="3004">
          <cell r="A3004" t="str">
            <v>00</v>
          </cell>
          <cell r="B3004" t="str">
            <v>0</v>
          </cell>
          <cell r="C3004" t="str">
            <v>0</v>
          </cell>
          <cell r="D3004" t="str">
            <v>1</v>
          </cell>
          <cell r="F3004">
            <v>0</v>
          </cell>
          <cell r="G3004">
            <v>0</v>
          </cell>
          <cell r="H3004">
            <v>0</v>
          </cell>
          <cell r="I3004">
            <v>0</v>
          </cell>
          <cell r="J3004" t="str">
            <v>-</v>
          </cell>
          <cell r="K3004">
            <v>0</v>
          </cell>
          <cell r="L3004">
            <v>0</v>
          </cell>
          <cell r="M3004">
            <v>0</v>
          </cell>
        </row>
        <row r="3005">
          <cell r="A3005" t="str">
            <v>00</v>
          </cell>
          <cell r="B3005" t="str">
            <v>0</v>
          </cell>
          <cell r="C3005" t="str">
            <v>0</v>
          </cell>
          <cell r="D3005" t="str">
            <v>1</v>
          </cell>
          <cell r="F3005">
            <v>0</v>
          </cell>
          <cell r="G3005">
            <v>0</v>
          </cell>
          <cell r="H3005">
            <v>0</v>
          </cell>
          <cell r="I3005">
            <v>0</v>
          </cell>
          <cell r="J3005" t="str">
            <v>-</v>
          </cell>
          <cell r="K3005">
            <v>0</v>
          </cell>
          <cell r="L3005">
            <v>0</v>
          </cell>
          <cell r="M3005">
            <v>0</v>
          </cell>
        </row>
        <row r="3006">
          <cell r="A3006" t="str">
            <v>00</v>
          </cell>
          <cell r="B3006" t="str">
            <v>0</v>
          </cell>
          <cell r="C3006" t="str">
            <v>0</v>
          </cell>
          <cell r="D3006" t="str">
            <v>1</v>
          </cell>
          <cell r="F3006">
            <v>0</v>
          </cell>
          <cell r="G3006">
            <v>0</v>
          </cell>
          <cell r="H3006">
            <v>0</v>
          </cell>
          <cell r="I3006">
            <v>0</v>
          </cell>
          <cell r="J3006" t="str">
            <v>-</v>
          </cell>
          <cell r="K3006">
            <v>0</v>
          </cell>
          <cell r="L3006">
            <v>0</v>
          </cell>
          <cell r="M3006">
            <v>0</v>
          </cell>
        </row>
        <row r="3007">
          <cell r="A3007" t="str">
            <v>00</v>
          </cell>
          <cell r="B3007" t="str">
            <v>0</v>
          </cell>
          <cell r="C3007" t="str">
            <v>0</v>
          </cell>
          <cell r="D3007" t="str">
            <v>1</v>
          </cell>
          <cell r="F3007">
            <v>0</v>
          </cell>
          <cell r="G3007">
            <v>0</v>
          </cell>
          <cell r="H3007">
            <v>0</v>
          </cell>
          <cell r="I3007">
            <v>0</v>
          </cell>
          <cell r="J3007" t="str">
            <v>-</v>
          </cell>
          <cell r="K3007">
            <v>0</v>
          </cell>
          <cell r="L3007">
            <v>0</v>
          </cell>
          <cell r="M3007">
            <v>0</v>
          </cell>
        </row>
        <row r="3008">
          <cell r="A3008" t="str">
            <v>00</v>
          </cell>
          <cell r="B3008" t="str">
            <v>0</v>
          </cell>
          <cell r="C3008" t="str">
            <v>0</v>
          </cell>
          <cell r="D3008" t="str">
            <v>1</v>
          </cell>
          <cell r="F3008">
            <v>0</v>
          </cell>
          <cell r="G3008">
            <v>0</v>
          </cell>
          <cell r="H3008">
            <v>0</v>
          </cell>
          <cell r="I3008">
            <v>0</v>
          </cell>
          <cell r="J3008" t="str">
            <v>-</v>
          </cell>
          <cell r="K3008">
            <v>0</v>
          </cell>
          <cell r="L3008">
            <v>0</v>
          </cell>
          <cell r="M3008">
            <v>0</v>
          </cell>
        </row>
        <row r="3009">
          <cell r="A3009" t="str">
            <v>00</v>
          </cell>
          <cell r="B3009" t="str">
            <v>0</v>
          </cell>
          <cell r="C3009" t="str">
            <v>0</v>
          </cell>
          <cell r="D3009" t="str">
            <v>1</v>
          </cell>
          <cell r="F3009">
            <v>0</v>
          </cell>
          <cell r="G3009">
            <v>0</v>
          </cell>
          <cell r="H3009">
            <v>0</v>
          </cell>
          <cell r="I3009">
            <v>0</v>
          </cell>
          <cell r="J3009" t="str">
            <v>-</v>
          </cell>
          <cell r="K3009">
            <v>0</v>
          </cell>
          <cell r="L3009">
            <v>0</v>
          </cell>
          <cell r="M3009">
            <v>0</v>
          </cell>
        </row>
        <row r="3010">
          <cell r="A3010" t="str">
            <v>00</v>
          </cell>
          <cell r="B3010" t="str">
            <v>0</v>
          </cell>
          <cell r="C3010" t="str">
            <v>0</v>
          </cell>
          <cell r="D3010" t="str">
            <v>1</v>
          </cell>
          <cell r="F3010">
            <v>0</v>
          </cell>
          <cell r="G3010">
            <v>0</v>
          </cell>
          <cell r="H3010">
            <v>0</v>
          </cell>
          <cell r="I3010">
            <v>0</v>
          </cell>
          <cell r="J3010" t="str">
            <v>-</v>
          </cell>
          <cell r="K3010">
            <v>0</v>
          </cell>
          <cell r="L3010">
            <v>0</v>
          </cell>
          <cell r="M3010">
            <v>0</v>
          </cell>
        </row>
        <row r="3011">
          <cell r="A3011" t="str">
            <v>00</v>
          </cell>
          <cell r="B3011" t="str">
            <v>0</v>
          </cell>
          <cell r="C3011" t="str">
            <v>0</v>
          </cell>
          <cell r="D3011" t="str">
            <v>1</v>
          </cell>
          <cell r="F3011">
            <v>0</v>
          </cell>
          <cell r="G3011">
            <v>0</v>
          </cell>
          <cell r="H3011">
            <v>0</v>
          </cell>
          <cell r="I3011">
            <v>0</v>
          </cell>
          <cell r="J3011" t="str">
            <v>-</v>
          </cell>
          <cell r="K3011">
            <v>0</v>
          </cell>
          <cell r="L3011">
            <v>0</v>
          </cell>
          <cell r="M3011">
            <v>0</v>
          </cell>
        </row>
        <row r="3012">
          <cell r="A3012" t="str">
            <v>00</v>
          </cell>
          <cell r="B3012" t="str">
            <v>0</v>
          </cell>
          <cell r="C3012" t="str">
            <v>0</v>
          </cell>
          <cell r="D3012" t="str">
            <v>1</v>
          </cell>
          <cell r="F3012">
            <v>0</v>
          </cell>
          <cell r="G3012">
            <v>0</v>
          </cell>
          <cell r="H3012">
            <v>0</v>
          </cell>
          <cell r="I3012">
            <v>0</v>
          </cell>
          <cell r="J3012" t="str">
            <v>-</v>
          </cell>
          <cell r="K3012">
            <v>0</v>
          </cell>
          <cell r="L3012">
            <v>0</v>
          </cell>
          <cell r="M3012">
            <v>0</v>
          </cell>
        </row>
        <row r="3013">
          <cell r="A3013" t="str">
            <v>00</v>
          </cell>
          <cell r="B3013" t="str">
            <v>0</v>
          </cell>
          <cell r="C3013" t="str">
            <v>0</v>
          </cell>
          <cell r="D3013" t="str">
            <v>1</v>
          </cell>
          <cell r="F3013">
            <v>0</v>
          </cell>
          <cell r="G3013">
            <v>0</v>
          </cell>
          <cell r="H3013">
            <v>0</v>
          </cell>
          <cell r="I3013">
            <v>0</v>
          </cell>
          <cell r="J3013" t="str">
            <v>-</v>
          </cell>
          <cell r="K3013">
            <v>0</v>
          </cell>
          <cell r="L3013">
            <v>0</v>
          </cell>
          <cell r="M3013">
            <v>0</v>
          </cell>
        </row>
        <row r="3014">
          <cell r="A3014" t="str">
            <v>00</v>
          </cell>
          <cell r="B3014" t="str">
            <v>0</v>
          </cell>
          <cell r="C3014" t="str">
            <v>0</v>
          </cell>
          <cell r="D3014" t="str">
            <v>1</v>
          </cell>
          <cell r="F3014">
            <v>0</v>
          </cell>
          <cell r="G3014">
            <v>0</v>
          </cell>
          <cell r="H3014">
            <v>0</v>
          </cell>
          <cell r="I3014">
            <v>0</v>
          </cell>
          <cell r="J3014" t="str">
            <v>-</v>
          </cell>
          <cell r="K3014">
            <v>0</v>
          </cell>
          <cell r="L3014">
            <v>0</v>
          </cell>
          <cell r="M3014">
            <v>0</v>
          </cell>
        </row>
        <row r="3015">
          <cell r="A3015" t="str">
            <v>00</v>
          </cell>
          <cell r="B3015" t="str">
            <v>0</v>
          </cell>
          <cell r="C3015" t="str">
            <v>0</v>
          </cell>
          <cell r="D3015" t="str">
            <v>1</v>
          </cell>
          <cell r="F3015">
            <v>0</v>
          </cell>
          <cell r="G3015">
            <v>0</v>
          </cell>
          <cell r="H3015">
            <v>0</v>
          </cell>
          <cell r="I3015">
            <v>0</v>
          </cell>
          <cell r="J3015" t="str">
            <v>-</v>
          </cell>
          <cell r="K3015">
            <v>0</v>
          </cell>
          <cell r="L3015">
            <v>0</v>
          </cell>
          <cell r="M3015">
            <v>0</v>
          </cell>
        </row>
        <row r="3016">
          <cell r="A3016" t="str">
            <v>00</v>
          </cell>
          <cell r="B3016" t="str">
            <v>0</v>
          </cell>
          <cell r="C3016" t="str">
            <v>0</v>
          </cell>
          <cell r="D3016" t="str">
            <v>1</v>
          </cell>
          <cell r="F3016">
            <v>0</v>
          </cell>
          <cell r="G3016">
            <v>0</v>
          </cell>
          <cell r="H3016">
            <v>0</v>
          </cell>
          <cell r="I3016">
            <v>0</v>
          </cell>
          <cell r="J3016" t="str">
            <v>-</v>
          </cell>
          <cell r="K3016">
            <v>0</v>
          </cell>
          <cell r="L3016">
            <v>0</v>
          </cell>
          <cell r="M3016">
            <v>0</v>
          </cell>
        </row>
        <row r="3017">
          <cell r="A3017" t="str">
            <v>00</v>
          </cell>
          <cell r="B3017" t="str">
            <v>0</v>
          </cell>
          <cell r="C3017" t="str">
            <v>0</v>
          </cell>
          <cell r="D3017" t="str">
            <v>1</v>
          </cell>
          <cell r="F3017">
            <v>0</v>
          </cell>
          <cell r="G3017">
            <v>0</v>
          </cell>
          <cell r="H3017">
            <v>0</v>
          </cell>
          <cell r="I3017">
            <v>0</v>
          </cell>
          <cell r="J3017" t="str">
            <v>-</v>
          </cell>
          <cell r="K3017">
            <v>0</v>
          </cell>
          <cell r="L3017">
            <v>0</v>
          </cell>
          <cell r="M3017">
            <v>0</v>
          </cell>
        </row>
        <row r="3018">
          <cell r="A3018" t="str">
            <v>00</v>
          </cell>
          <cell r="B3018" t="str">
            <v>0</v>
          </cell>
          <cell r="C3018" t="str">
            <v>0</v>
          </cell>
          <cell r="D3018" t="str">
            <v>1</v>
          </cell>
          <cell r="F3018">
            <v>0</v>
          </cell>
          <cell r="G3018">
            <v>0</v>
          </cell>
          <cell r="H3018">
            <v>0</v>
          </cell>
          <cell r="I3018">
            <v>0</v>
          </cell>
          <cell r="J3018" t="str">
            <v>-</v>
          </cell>
          <cell r="K3018">
            <v>0</v>
          </cell>
          <cell r="L3018">
            <v>0</v>
          </cell>
          <cell r="M3018">
            <v>0</v>
          </cell>
        </row>
        <row r="3019">
          <cell r="A3019" t="str">
            <v>00</v>
          </cell>
          <cell r="B3019" t="str">
            <v>0</v>
          </cell>
          <cell r="C3019" t="str">
            <v>0</v>
          </cell>
          <cell r="D3019" t="str">
            <v>1</v>
          </cell>
          <cell r="F3019">
            <v>0</v>
          </cell>
          <cell r="G3019">
            <v>0</v>
          </cell>
          <cell r="H3019">
            <v>0</v>
          </cell>
          <cell r="I3019">
            <v>0</v>
          </cell>
          <cell r="J3019" t="str">
            <v>-</v>
          </cell>
          <cell r="K3019">
            <v>0</v>
          </cell>
          <cell r="L3019">
            <v>0</v>
          </cell>
          <cell r="M3019">
            <v>0</v>
          </cell>
        </row>
        <row r="3020">
          <cell r="A3020" t="str">
            <v>00</v>
          </cell>
          <cell r="B3020" t="str">
            <v>0</v>
          </cell>
          <cell r="C3020" t="str">
            <v>0</v>
          </cell>
          <cell r="D3020" t="str">
            <v>1</v>
          </cell>
          <cell r="F3020">
            <v>0</v>
          </cell>
          <cell r="G3020">
            <v>0</v>
          </cell>
          <cell r="H3020">
            <v>0</v>
          </cell>
          <cell r="I3020">
            <v>0</v>
          </cell>
          <cell r="J3020" t="str">
            <v>-</v>
          </cell>
          <cell r="K3020">
            <v>0</v>
          </cell>
          <cell r="L3020">
            <v>0</v>
          </cell>
          <cell r="M3020">
            <v>0</v>
          </cell>
        </row>
        <row r="3021">
          <cell r="A3021" t="str">
            <v>00</v>
          </cell>
          <cell r="B3021" t="str">
            <v>0</v>
          </cell>
          <cell r="C3021" t="str">
            <v>0</v>
          </cell>
          <cell r="D3021" t="str">
            <v>1</v>
          </cell>
          <cell r="F3021">
            <v>0</v>
          </cell>
          <cell r="G3021">
            <v>0</v>
          </cell>
          <cell r="H3021">
            <v>0</v>
          </cell>
          <cell r="I3021">
            <v>0</v>
          </cell>
          <cell r="J3021" t="str">
            <v>-</v>
          </cell>
          <cell r="K3021">
            <v>0</v>
          </cell>
          <cell r="L3021">
            <v>0</v>
          </cell>
          <cell r="M3021">
            <v>0</v>
          </cell>
        </row>
        <row r="3022">
          <cell r="A3022" t="str">
            <v>00</v>
          </cell>
          <cell r="B3022" t="str">
            <v>0</v>
          </cell>
          <cell r="C3022" t="str">
            <v>0</v>
          </cell>
          <cell r="D3022" t="str">
            <v>1</v>
          </cell>
          <cell r="F3022">
            <v>0</v>
          </cell>
          <cell r="G3022">
            <v>0</v>
          </cell>
          <cell r="H3022">
            <v>0</v>
          </cell>
          <cell r="I3022">
            <v>0</v>
          </cell>
          <cell r="J3022" t="str">
            <v>-</v>
          </cell>
          <cell r="K3022">
            <v>0</v>
          </cell>
          <cell r="L3022">
            <v>0</v>
          </cell>
          <cell r="M3022">
            <v>0</v>
          </cell>
        </row>
        <row r="3023">
          <cell r="A3023" t="str">
            <v>00</v>
          </cell>
          <cell r="B3023" t="str">
            <v>0</v>
          </cell>
          <cell r="C3023" t="str">
            <v>0</v>
          </cell>
          <cell r="D3023" t="str">
            <v>1</v>
          </cell>
          <cell r="F3023">
            <v>0</v>
          </cell>
          <cell r="G3023">
            <v>0</v>
          </cell>
          <cell r="H3023">
            <v>0</v>
          </cell>
          <cell r="I3023">
            <v>0</v>
          </cell>
          <cell r="J3023" t="str">
            <v>-</v>
          </cell>
          <cell r="K3023">
            <v>0</v>
          </cell>
          <cell r="L3023">
            <v>0</v>
          </cell>
          <cell r="M3023">
            <v>0</v>
          </cell>
        </row>
        <row r="3024">
          <cell r="A3024" t="str">
            <v>00</v>
          </cell>
          <cell r="B3024" t="str">
            <v>0</v>
          </cell>
          <cell r="C3024" t="str">
            <v>0</v>
          </cell>
          <cell r="D3024" t="str">
            <v>1</v>
          </cell>
          <cell r="F3024">
            <v>0</v>
          </cell>
          <cell r="G3024">
            <v>0</v>
          </cell>
          <cell r="H3024">
            <v>0</v>
          </cell>
          <cell r="I3024">
            <v>0</v>
          </cell>
          <cell r="J3024" t="str">
            <v>-</v>
          </cell>
          <cell r="K3024">
            <v>0</v>
          </cell>
          <cell r="L3024">
            <v>0</v>
          </cell>
          <cell r="M3024">
            <v>0</v>
          </cell>
        </row>
        <row r="3025">
          <cell r="A3025" t="str">
            <v>00</v>
          </cell>
          <cell r="B3025" t="str">
            <v>0</v>
          </cell>
          <cell r="C3025" t="str">
            <v>0</v>
          </cell>
          <cell r="D3025" t="str">
            <v>1</v>
          </cell>
          <cell r="F3025">
            <v>0</v>
          </cell>
          <cell r="G3025">
            <v>0</v>
          </cell>
          <cell r="H3025">
            <v>0</v>
          </cell>
          <cell r="I3025">
            <v>0</v>
          </cell>
          <cell r="J3025" t="str">
            <v>-</v>
          </cell>
          <cell r="K3025">
            <v>0</v>
          </cell>
          <cell r="L3025">
            <v>0</v>
          </cell>
          <cell r="M3025">
            <v>0</v>
          </cell>
        </row>
        <row r="3026">
          <cell r="A3026" t="str">
            <v>00</v>
          </cell>
          <cell r="B3026" t="str">
            <v>0</v>
          </cell>
          <cell r="C3026" t="str">
            <v>0</v>
          </cell>
          <cell r="D3026" t="str">
            <v>1</v>
          </cell>
          <cell r="F3026">
            <v>0</v>
          </cell>
          <cell r="G3026">
            <v>0</v>
          </cell>
          <cell r="H3026">
            <v>0</v>
          </cell>
          <cell r="I3026">
            <v>0</v>
          </cell>
          <cell r="J3026" t="str">
            <v>-</v>
          </cell>
          <cell r="K3026">
            <v>0</v>
          </cell>
          <cell r="L3026">
            <v>0</v>
          </cell>
          <cell r="M3026">
            <v>0</v>
          </cell>
        </row>
        <row r="3027">
          <cell r="A3027" t="str">
            <v>00</v>
          </cell>
          <cell r="B3027" t="str">
            <v>0</v>
          </cell>
          <cell r="C3027" t="str">
            <v>0</v>
          </cell>
          <cell r="D3027" t="str">
            <v>1</v>
          </cell>
          <cell r="F3027">
            <v>0</v>
          </cell>
          <cell r="G3027">
            <v>0</v>
          </cell>
          <cell r="H3027">
            <v>0</v>
          </cell>
          <cell r="I3027">
            <v>0</v>
          </cell>
          <cell r="J3027" t="str">
            <v>-</v>
          </cell>
          <cell r="K3027">
            <v>0</v>
          </cell>
          <cell r="L3027">
            <v>0</v>
          </cell>
          <cell r="M3027">
            <v>0</v>
          </cell>
        </row>
        <row r="3028">
          <cell r="A3028" t="str">
            <v>00</v>
          </cell>
          <cell r="B3028" t="str">
            <v>0</v>
          </cell>
          <cell r="C3028" t="str">
            <v>0</v>
          </cell>
          <cell r="D3028" t="str">
            <v>1</v>
          </cell>
          <cell r="F3028">
            <v>0</v>
          </cell>
          <cell r="G3028">
            <v>0</v>
          </cell>
          <cell r="H3028">
            <v>0</v>
          </cell>
          <cell r="I3028">
            <v>0</v>
          </cell>
          <cell r="J3028" t="str">
            <v>-</v>
          </cell>
          <cell r="K3028">
            <v>0</v>
          </cell>
          <cell r="L3028">
            <v>0</v>
          </cell>
          <cell r="M3028">
            <v>0</v>
          </cell>
        </row>
        <row r="3029">
          <cell r="A3029" t="str">
            <v>00</v>
          </cell>
          <cell r="B3029" t="str">
            <v>0</v>
          </cell>
          <cell r="C3029" t="str">
            <v>0</v>
          </cell>
          <cell r="D3029" t="str">
            <v>1</v>
          </cell>
          <cell r="F3029">
            <v>0</v>
          </cell>
          <cell r="G3029">
            <v>0</v>
          </cell>
          <cell r="H3029">
            <v>0</v>
          </cell>
          <cell r="I3029">
            <v>0</v>
          </cell>
          <cell r="J3029" t="str">
            <v>-</v>
          </cell>
          <cell r="K3029">
            <v>0</v>
          </cell>
          <cell r="L3029">
            <v>0</v>
          </cell>
          <cell r="M3029">
            <v>0</v>
          </cell>
        </row>
        <row r="3030">
          <cell r="A3030" t="str">
            <v>00</v>
          </cell>
          <cell r="B3030" t="str">
            <v>0</v>
          </cell>
          <cell r="C3030" t="str">
            <v>0</v>
          </cell>
          <cell r="D3030" t="str">
            <v>1</v>
          </cell>
          <cell r="F3030">
            <v>0</v>
          </cell>
          <cell r="G3030">
            <v>0</v>
          </cell>
          <cell r="H3030">
            <v>0</v>
          </cell>
          <cell r="I3030">
            <v>0</v>
          </cell>
          <cell r="J3030" t="str">
            <v>-</v>
          </cell>
          <cell r="K3030">
            <v>0</v>
          </cell>
          <cell r="L3030">
            <v>0</v>
          </cell>
          <cell r="M3030">
            <v>0</v>
          </cell>
        </row>
        <row r="3031">
          <cell r="A3031" t="str">
            <v>00</v>
          </cell>
          <cell r="B3031" t="str">
            <v>0</v>
          </cell>
          <cell r="C3031" t="str">
            <v>0</v>
          </cell>
          <cell r="D3031" t="str">
            <v>1</v>
          </cell>
          <cell r="F3031">
            <v>0</v>
          </cell>
          <cell r="G3031">
            <v>0</v>
          </cell>
          <cell r="H3031">
            <v>0</v>
          </cell>
          <cell r="I3031">
            <v>0</v>
          </cell>
          <cell r="J3031" t="str">
            <v>-</v>
          </cell>
          <cell r="K3031">
            <v>0</v>
          </cell>
          <cell r="L3031">
            <v>0</v>
          </cell>
          <cell r="M3031">
            <v>0</v>
          </cell>
        </row>
        <row r="3032">
          <cell r="A3032" t="str">
            <v>00</v>
          </cell>
          <cell r="B3032" t="str">
            <v>0</v>
          </cell>
          <cell r="C3032" t="str">
            <v>0</v>
          </cell>
          <cell r="D3032" t="str">
            <v>1</v>
          </cell>
          <cell r="F3032">
            <v>0</v>
          </cell>
          <cell r="G3032">
            <v>0</v>
          </cell>
          <cell r="H3032">
            <v>0</v>
          </cell>
          <cell r="I3032">
            <v>0</v>
          </cell>
          <cell r="J3032" t="str">
            <v>-</v>
          </cell>
          <cell r="K3032">
            <v>0</v>
          </cell>
          <cell r="L3032">
            <v>0</v>
          </cell>
          <cell r="M3032">
            <v>0</v>
          </cell>
        </row>
        <row r="3033">
          <cell r="A3033" t="str">
            <v>00</v>
          </cell>
          <cell r="B3033" t="str">
            <v>0</v>
          </cell>
          <cell r="C3033" t="str">
            <v>0</v>
          </cell>
          <cell r="D3033" t="str">
            <v>1</v>
          </cell>
          <cell r="F3033">
            <v>0</v>
          </cell>
          <cell r="G3033">
            <v>0</v>
          </cell>
          <cell r="H3033">
            <v>0</v>
          </cell>
          <cell r="I3033">
            <v>0</v>
          </cell>
          <cell r="J3033" t="str">
            <v>-</v>
          </cell>
          <cell r="K3033">
            <v>0</v>
          </cell>
          <cell r="L3033">
            <v>0</v>
          </cell>
          <cell r="M3033">
            <v>0</v>
          </cell>
        </row>
        <row r="3034">
          <cell r="A3034" t="str">
            <v>00</v>
          </cell>
          <cell r="B3034" t="str">
            <v>0</v>
          </cell>
          <cell r="C3034" t="str">
            <v>0</v>
          </cell>
          <cell r="D3034" t="str">
            <v>1</v>
          </cell>
          <cell r="F3034">
            <v>0</v>
          </cell>
          <cell r="G3034">
            <v>0</v>
          </cell>
          <cell r="H3034">
            <v>0</v>
          </cell>
          <cell r="I3034">
            <v>0</v>
          </cell>
          <cell r="J3034" t="str">
            <v>-</v>
          </cell>
          <cell r="K3034">
            <v>0</v>
          </cell>
          <cell r="L3034">
            <v>0</v>
          </cell>
          <cell r="M3034">
            <v>0</v>
          </cell>
        </row>
        <row r="3035">
          <cell r="A3035" t="str">
            <v>00</v>
          </cell>
          <cell r="B3035" t="str">
            <v>0</v>
          </cell>
          <cell r="C3035" t="str">
            <v>0</v>
          </cell>
          <cell r="D3035" t="str">
            <v>1</v>
          </cell>
          <cell r="F3035">
            <v>0</v>
          </cell>
          <cell r="G3035">
            <v>0</v>
          </cell>
          <cell r="H3035">
            <v>0</v>
          </cell>
          <cell r="I3035">
            <v>0</v>
          </cell>
          <cell r="J3035" t="str">
            <v>-</v>
          </cell>
          <cell r="K3035">
            <v>0</v>
          </cell>
          <cell r="L3035">
            <v>0</v>
          </cell>
          <cell r="M3035">
            <v>0</v>
          </cell>
        </row>
        <row r="3036">
          <cell r="A3036" t="str">
            <v>00</v>
          </cell>
          <cell r="B3036" t="str">
            <v>0</v>
          </cell>
          <cell r="C3036" t="str">
            <v>0</v>
          </cell>
          <cell r="D3036" t="str">
            <v>1</v>
          </cell>
          <cell r="F3036">
            <v>0</v>
          </cell>
          <cell r="G3036">
            <v>0</v>
          </cell>
          <cell r="H3036">
            <v>0</v>
          </cell>
          <cell r="I3036">
            <v>0</v>
          </cell>
          <cell r="J3036" t="str">
            <v>-</v>
          </cell>
          <cell r="K3036">
            <v>0</v>
          </cell>
          <cell r="L3036">
            <v>0</v>
          </cell>
          <cell r="M3036">
            <v>0</v>
          </cell>
        </row>
        <row r="3037">
          <cell r="A3037" t="str">
            <v>00</v>
          </cell>
          <cell r="B3037" t="str">
            <v>0</v>
          </cell>
          <cell r="C3037" t="str">
            <v>0</v>
          </cell>
          <cell r="D3037" t="str">
            <v>1</v>
          </cell>
          <cell r="F3037">
            <v>0</v>
          </cell>
          <cell r="G3037">
            <v>0</v>
          </cell>
          <cell r="H3037">
            <v>0</v>
          </cell>
          <cell r="I3037">
            <v>0</v>
          </cell>
          <cell r="J3037" t="str">
            <v>-</v>
          </cell>
          <cell r="K3037">
            <v>0</v>
          </cell>
          <cell r="L3037">
            <v>0</v>
          </cell>
          <cell r="M3037">
            <v>0</v>
          </cell>
        </row>
        <row r="3038">
          <cell r="A3038" t="str">
            <v>00</v>
          </cell>
          <cell r="B3038" t="str">
            <v>0</v>
          </cell>
          <cell r="C3038" t="str">
            <v>0</v>
          </cell>
          <cell r="D3038" t="str">
            <v>1</v>
          </cell>
          <cell r="F3038">
            <v>0</v>
          </cell>
          <cell r="G3038">
            <v>0</v>
          </cell>
          <cell r="H3038">
            <v>0</v>
          </cell>
          <cell r="I3038">
            <v>0</v>
          </cell>
          <cell r="J3038" t="str">
            <v>-</v>
          </cell>
          <cell r="K3038">
            <v>0</v>
          </cell>
          <cell r="L3038">
            <v>0</v>
          </cell>
          <cell r="M3038">
            <v>0</v>
          </cell>
        </row>
        <row r="3039">
          <cell r="A3039" t="str">
            <v>00</v>
          </cell>
          <cell r="B3039" t="str">
            <v>0</v>
          </cell>
          <cell r="C3039" t="str">
            <v>0</v>
          </cell>
          <cell r="D3039" t="str">
            <v>1</v>
          </cell>
          <cell r="F3039">
            <v>0</v>
          </cell>
          <cell r="G3039">
            <v>0</v>
          </cell>
          <cell r="H3039">
            <v>0</v>
          </cell>
          <cell r="I3039">
            <v>0</v>
          </cell>
          <cell r="J3039" t="str">
            <v>-</v>
          </cell>
          <cell r="K3039">
            <v>0</v>
          </cell>
          <cell r="L3039">
            <v>0</v>
          </cell>
          <cell r="M3039">
            <v>0</v>
          </cell>
        </row>
        <row r="3040">
          <cell r="A3040" t="str">
            <v>00</v>
          </cell>
          <cell r="B3040" t="str">
            <v>0</v>
          </cell>
          <cell r="C3040" t="str">
            <v>0</v>
          </cell>
          <cell r="D3040" t="str">
            <v>1</v>
          </cell>
          <cell r="F3040">
            <v>0</v>
          </cell>
          <cell r="G3040">
            <v>0</v>
          </cell>
          <cell r="H3040">
            <v>0</v>
          </cell>
          <cell r="I3040">
            <v>0</v>
          </cell>
          <cell r="J3040" t="str">
            <v>-</v>
          </cell>
          <cell r="K3040">
            <v>0</v>
          </cell>
          <cell r="L3040">
            <v>0</v>
          </cell>
          <cell r="M3040">
            <v>0</v>
          </cell>
        </row>
        <row r="3041">
          <cell r="A3041" t="str">
            <v>00</v>
          </cell>
          <cell r="B3041" t="str">
            <v>0</v>
          </cell>
          <cell r="C3041" t="str">
            <v>0</v>
          </cell>
          <cell r="D3041" t="str">
            <v>1</v>
          </cell>
          <cell r="F3041">
            <v>0</v>
          </cell>
          <cell r="G3041">
            <v>0</v>
          </cell>
          <cell r="H3041">
            <v>0</v>
          </cell>
          <cell r="I3041">
            <v>0</v>
          </cell>
          <cell r="J3041" t="str">
            <v>-</v>
          </cell>
          <cell r="K3041">
            <v>0</v>
          </cell>
          <cell r="L3041">
            <v>0</v>
          </cell>
          <cell r="M3041">
            <v>0</v>
          </cell>
        </row>
        <row r="3042">
          <cell r="A3042" t="str">
            <v>00</v>
          </cell>
          <cell r="B3042" t="str">
            <v>0</v>
          </cell>
          <cell r="C3042" t="str">
            <v>0</v>
          </cell>
          <cell r="D3042" t="str">
            <v>1</v>
          </cell>
          <cell r="F3042">
            <v>0</v>
          </cell>
          <cell r="G3042">
            <v>0</v>
          </cell>
          <cell r="H3042">
            <v>0</v>
          </cell>
          <cell r="I3042">
            <v>0</v>
          </cell>
          <cell r="J3042" t="str">
            <v>-</v>
          </cell>
          <cell r="K3042">
            <v>0</v>
          </cell>
          <cell r="L3042">
            <v>0</v>
          </cell>
          <cell r="M3042">
            <v>0</v>
          </cell>
        </row>
        <row r="3043">
          <cell r="A3043" t="str">
            <v>00</v>
          </cell>
          <cell r="B3043" t="str">
            <v>0</v>
          </cell>
          <cell r="C3043" t="str">
            <v>0</v>
          </cell>
          <cell r="D3043" t="str">
            <v>1</v>
          </cell>
          <cell r="F3043">
            <v>0</v>
          </cell>
          <cell r="G3043">
            <v>0</v>
          </cell>
          <cell r="H3043">
            <v>0</v>
          </cell>
          <cell r="I3043">
            <v>0</v>
          </cell>
          <cell r="J3043" t="str">
            <v>-</v>
          </cell>
          <cell r="K3043">
            <v>0</v>
          </cell>
          <cell r="L3043">
            <v>0</v>
          </cell>
          <cell r="M3043">
            <v>0</v>
          </cell>
        </row>
        <row r="3044">
          <cell r="A3044" t="str">
            <v>00</v>
          </cell>
          <cell r="B3044" t="str">
            <v>0</v>
          </cell>
          <cell r="C3044" t="str">
            <v>0</v>
          </cell>
          <cell r="D3044" t="str">
            <v>1</v>
          </cell>
          <cell r="F3044">
            <v>0</v>
          </cell>
          <cell r="G3044">
            <v>0</v>
          </cell>
          <cell r="H3044">
            <v>0</v>
          </cell>
          <cell r="I3044">
            <v>0</v>
          </cell>
          <cell r="J3044" t="str">
            <v>-</v>
          </cell>
          <cell r="K3044">
            <v>0</v>
          </cell>
          <cell r="L3044">
            <v>0</v>
          </cell>
          <cell r="M3044">
            <v>0</v>
          </cell>
        </row>
        <row r="3045">
          <cell r="A3045" t="str">
            <v>00</v>
          </cell>
          <cell r="B3045" t="str">
            <v>0</v>
          </cell>
          <cell r="C3045" t="str">
            <v>0</v>
          </cell>
          <cell r="D3045" t="str">
            <v>1</v>
          </cell>
          <cell r="F3045">
            <v>0</v>
          </cell>
          <cell r="G3045">
            <v>0</v>
          </cell>
          <cell r="H3045">
            <v>0</v>
          </cell>
          <cell r="I3045">
            <v>0</v>
          </cell>
          <cell r="J3045" t="str">
            <v>-</v>
          </cell>
          <cell r="K3045">
            <v>0</v>
          </cell>
          <cell r="L3045">
            <v>0</v>
          </cell>
          <cell r="M3045">
            <v>0</v>
          </cell>
        </row>
        <row r="3046">
          <cell r="A3046" t="str">
            <v>00</v>
          </cell>
          <cell r="B3046" t="str">
            <v>0</v>
          </cell>
          <cell r="C3046" t="str">
            <v>0</v>
          </cell>
          <cell r="D3046" t="str">
            <v>1</v>
          </cell>
          <cell r="F3046">
            <v>0</v>
          </cell>
          <cell r="G3046">
            <v>0</v>
          </cell>
          <cell r="H3046">
            <v>0</v>
          </cell>
          <cell r="I3046">
            <v>0</v>
          </cell>
          <cell r="J3046" t="str">
            <v>-</v>
          </cell>
          <cell r="K3046">
            <v>0</v>
          </cell>
          <cell r="L3046">
            <v>0</v>
          </cell>
          <cell r="M3046">
            <v>0</v>
          </cell>
        </row>
        <row r="3047">
          <cell r="A3047" t="str">
            <v>00</v>
          </cell>
          <cell r="B3047" t="str">
            <v>0</v>
          </cell>
          <cell r="C3047" t="str">
            <v>0</v>
          </cell>
          <cell r="D3047" t="str">
            <v>1</v>
          </cell>
          <cell r="F3047">
            <v>0</v>
          </cell>
          <cell r="G3047">
            <v>0</v>
          </cell>
          <cell r="H3047">
            <v>0</v>
          </cell>
          <cell r="I3047">
            <v>0</v>
          </cell>
          <cell r="J3047" t="str">
            <v>-</v>
          </cell>
          <cell r="K3047">
            <v>0</v>
          </cell>
          <cell r="L3047">
            <v>0</v>
          </cell>
          <cell r="M3047">
            <v>0</v>
          </cell>
        </row>
        <row r="3048">
          <cell r="A3048" t="str">
            <v>00</v>
          </cell>
          <cell r="B3048" t="str">
            <v>0</v>
          </cell>
          <cell r="C3048" t="str">
            <v>0</v>
          </cell>
          <cell r="D3048" t="str">
            <v>1</v>
          </cell>
          <cell r="F3048">
            <v>0</v>
          </cell>
          <cell r="G3048">
            <v>0</v>
          </cell>
          <cell r="H3048">
            <v>0</v>
          </cell>
          <cell r="I3048">
            <v>0</v>
          </cell>
          <cell r="J3048" t="str">
            <v>-</v>
          </cell>
          <cell r="K3048">
            <v>0</v>
          </cell>
          <cell r="L3048">
            <v>0</v>
          </cell>
          <cell r="M3048">
            <v>0</v>
          </cell>
        </row>
        <row r="3049">
          <cell r="A3049" t="str">
            <v>00</v>
          </cell>
          <cell r="B3049" t="str">
            <v>0</v>
          </cell>
          <cell r="C3049" t="str">
            <v>0</v>
          </cell>
          <cell r="D3049" t="str">
            <v>1</v>
          </cell>
          <cell r="F3049">
            <v>0</v>
          </cell>
          <cell r="G3049">
            <v>0</v>
          </cell>
          <cell r="H3049">
            <v>0</v>
          </cell>
          <cell r="I3049">
            <v>0</v>
          </cell>
          <cell r="J3049" t="str">
            <v>-</v>
          </cell>
          <cell r="K3049">
            <v>0</v>
          </cell>
          <cell r="L3049">
            <v>0</v>
          </cell>
          <cell r="M3049">
            <v>0</v>
          </cell>
        </row>
        <row r="3050">
          <cell r="A3050" t="str">
            <v>00</v>
          </cell>
          <cell r="B3050" t="str">
            <v>0</v>
          </cell>
          <cell r="C3050" t="str">
            <v>0</v>
          </cell>
          <cell r="D3050" t="str">
            <v>1</v>
          </cell>
          <cell r="F3050">
            <v>0</v>
          </cell>
          <cell r="G3050">
            <v>0</v>
          </cell>
          <cell r="H3050">
            <v>0</v>
          </cell>
          <cell r="I3050">
            <v>0</v>
          </cell>
          <cell r="J3050" t="str">
            <v>-</v>
          </cell>
          <cell r="K3050">
            <v>0</v>
          </cell>
          <cell r="L3050">
            <v>0</v>
          </cell>
          <cell r="M3050">
            <v>0</v>
          </cell>
        </row>
        <row r="3051">
          <cell r="A3051" t="str">
            <v>00</v>
          </cell>
          <cell r="B3051" t="str">
            <v>0</v>
          </cell>
          <cell r="C3051" t="str">
            <v>0</v>
          </cell>
          <cell r="D3051" t="str">
            <v>1</v>
          </cell>
          <cell r="F3051">
            <v>0</v>
          </cell>
          <cell r="G3051">
            <v>0</v>
          </cell>
          <cell r="H3051">
            <v>0</v>
          </cell>
          <cell r="I3051">
            <v>0</v>
          </cell>
          <cell r="J3051" t="str">
            <v>-</v>
          </cell>
          <cell r="K3051">
            <v>0</v>
          </cell>
          <cell r="L3051">
            <v>0</v>
          </cell>
          <cell r="M3051">
            <v>0</v>
          </cell>
        </row>
        <row r="3052">
          <cell r="A3052" t="str">
            <v>00</v>
          </cell>
          <cell r="B3052" t="str">
            <v>0</v>
          </cell>
          <cell r="C3052" t="str">
            <v>0</v>
          </cell>
          <cell r="D3052" t="str">
            <v>1</v>
          </cell>
          <cell r="F3052">
            <v>0</v>
          </cell>
          <cell r="G3052">
            <v>0</v>
          </cell>
          <cell r="H3052">
            <v>0</v>
          </cell>
          <cell r="I3052">
            <v>0</v>
          </cell>
          <cell r="J3052" t="str">
            <v>-</v>
          </cell>
          <cell r="K3052">
            <v>0</v>
          </cell>
          <cell r="L3052">
            <v>0</v>
          </cell>
          <cell r="M3052">
            <v>0</v>
          </cell>
        </row>
        <row r="3053">
          <cell r="A3053" t="str">
            <v>00</v>
          </cell>
          <cell r="B3053" t="str">
            <v>0</v>
          </cell>
          <cell r="C3053" t="str">
            <v>0</v>
          </cell>
          <cell r="D3053" t="str">
            <v>1</v>
          </cell>
          <cell r="F3053">
            <v>0</v>
          </cell>
          <cell r="G3053">
            <v>0</v>
          </cell>
          <cell r="H3053">
            <v>0</v>
          </cell>
          <cell r="I3053">
            <v>0</v>
          </cell>
          <cell r="J3053" t="str">
            <v>-</v>
          </cell>
          <cell r="K3053">
            <v>0</v>
          </cell>
          <cell r="L3053">
            <v>0</v>
          </cell>
          <cell r="M3053">
            <v>0</v>
          </cell>
        </row>
        <row r="3054">
          <cell r="A3054" t="str">
            <v>00</v>
          </cell>
          <cell r="B3054" t="str">
            <v>0</v>
          </cell>
          <cell r="C3054" t="str">
            <v>0</v>
          </cell>
          <cell r="D3054" t="str">
            <v>1</v>
          </cell>
          <cell r="F3054">
            <v>0</v>
          </cell>
          <cell r="G3054">
            <v>0</v>
          </cell>
          <cell r="H3054">
            <v>0</v>
          </cell>
          <cell r="I3054">
            <v>0</v>
          </cell>
          <cell r="J3054" t="str">
            <v>-</v>
          </cell>
          <cell r="K3054">
            <v>0</v>
          </cell>
          <cell r="L3054">
            <v>0</v>
          </cell>
          <cell r="M3054">
            <v>0</v>
          </cell>
        </row>
        <row r="3055">
          <cell r="A3055" t="str">
            <v>00</v>
          </cell>
          <cell r="B3055" t="str">
            <v>0</v>
          </cell>
          <cell r="C3055" t="str">
            <v>0</v>
          </cell>
          <cell r="D3055" t="str">
            <v>1</v>
          </cell>
          <cell r="F3055">
            <v>0</v>
          </cell>
          <cell r="G3055">
            <v>0</v>
          </cell>
          <cell r="H3055">
            <v>0</v>
          </cell>
          <cell r="I3055">
            <v>0</v>
          </cell>
          <cell r="J3055" t="str">
            <v>-</v>
          </cell>
          <cell r="K3055">
            <v>0</v>
          </cell>
          <cell r="L3055">
            <v>0</v>
          </cell>
          <cell r="M3055">
            <v>0</v>
          </cell>
        </row>
        <row r="3056">
          <cell r="A3056" t="str">
            <v>00</v>
          </cell>
          <cell r="B3056" t="str">
            <v>0</v>
          </cell>
          <cell r="C3056" t="str">
            <v>0</v>
          </cell>
          <cell r="D3056" t="str">
            <v>1</v>
          </cell>
          <cell r="F3056">
            <v>0</v>
          </cell>
          <cell r="G3056">
            <v>0</v>
          </cell>
          <cell r="H3056">
            <v>0</v>
          </cell>
          <cell r="I3056">
            <v>0</v>
          </cell>
          <cell r="J3056" t="str">
            <v>-</v>
          </cell>
          <cell r="K3056">
            <v>0</v>
          </cell>
          <cell r="L3056">
            <v>0</v>
          </cell>
          <cell r="M3056">
            <v>0</v>
          </cell>
        </row>
        <row r="3057">
          <cell r="A3057" t="str">
            <v>00</v>
          </cell>
          <cell r="B3057" t="str">
            <v>0</v>
          </cell>
          <cell r="C3057" t="str">
            <v>0</v>
          </cell>
          <cell r="D3057" t="str">
            <v>1</v>
          </cell>
          <cell r="F3057">
            <v>0</v>
          </cell>
          <cell r="G3057">
            <v>0</v>
          </cell>
          <cell r="H3057">
            <v>0</v>
          </cell>
          <cell r="I3057">
            <v>0</v>
          </cell>
          <cell r="J3057" t="str">
            <v>-</v>
          </cell>
          <cell r="K3057">
            <v>0</v>
          </cell>
          <cell r="L3057">
            <v>0</v>
          </cell>
          <cell r="M3057">
            <v>0</v>
          </cell>
        </row>
        <row r="3058">
          <cell r="A3058" t="str">
            <v>00</v>
          </cell>
          <cell r="B3058" t="str">
            <v>0</v>
          </cell>
          <cell r="C3058" t="str">
            <v>0</v>
          </cell>
          <cell r="D3058" t="str">
            <v>1</v>
          </cell>
          <cell r="F3058">
            <v>0</v>
          </cell>
          <cell r="G3058">
            <v>0</v>
          </cell>
          <cell r="H3058">
            <v>0</v>
          </cell>
          <cell r="I3058">
            <v>0</v>
          </cell>
          <cell r="J3058" t="str">
            <v>-</v>
          </cell>
          <cell r="K3058">
            <v>0</v>
          </cell>
          <cell r="L3058">
            <v>0</v>
          </cell>
          <cell r="M3058">
            <v>0</v>
          </cell>
        </row>
        <row r="3059">
          <cell r="A3059" t="str">
            <v>00</v>
          </cell>
          <cell r="B3059" t="str">
            <v>0</v>
          </cell>
          <cell r="C3059" t="str">
            <v>0</v>
          </cell>
          <cell r="D3059" t="str">
            <v>1</v>
          </cell>
          <cell r="F3059">
            <v>0</v>
          </cell>
          <cell r="G3059">
            <v>0</v>
          </cell>
          <cell r="H3059">
            <v>0</v>
          </cell>
          <cell r="I3059">
            <v>0</v>
          </cell>
          <cell r="J3059" t="str">
            <v>-</v>
          </cell>
          <cell r="K3059">
            <v>0</v>
          </cell>
          <cell r="L3059">
            <v>0</v>
          </cell>
          <cell r="M3059">
            <v>0</v>
          </cell>
        </row>
        <row r="3060">
          <cell r="A3060" t="str">
            <v>00</v>
          </cell>
          <cell r="B3060" t="str">
            <v>0</v>
          </cell>
          <cell r="C3060" t="str">
            <v>0</v>
          </cell>
          <cell r="D3060" t="str">
            <v>1</v>
          </cell>
          <cell r="F3060">
            <v>0</v>
          </cell>
          <cell r="G3060">
            <v>0</v>
          </cell>
          <cell r="H3060">
            <v>0</v>
          </cell>
          <cell r="I3060">
            <v>0</v>
          </cell>
          <cell r="J3060" t="str">
            <v>-</v>
          </cell>
          <cell r="K3060">
            <v>0</v>
          </cell>
          <cell r="L3060">
            <v>0</v>
          </cell>
          <cell r="M3060">
            <v>0</v>
          </cell>
        </row>
        <row r="3061">
          <cell r="A3061" t="str">
            <v>00</v>
          </cell>
          <cell r="B3061" t="str">
            <v>0</v>
          </cell>
          <cell r="C3061" t="str">
            <v>0</v>
          </cell>
          <cell r="D3061" t="str">
            <v>1</v>
          </cell>
          <cell r="F3061">
            <v>0</v>
          </cell>
          <cell r="G3061">
            <v>0</v>
          </cell>
          <cell r="H3061">
            <v>0</v>
          </cell>
          <cell r="I3061">
            <v>0</v>
          </cell>
          <cell r="J3061" t="str">
            <v>-</v>
          </cell>
          <cell r="K3061">
            <v>0</v>
          </cell>
          <cell r="L3061">
            <v>0</v>
          </cell>
          <cell r="M3061">
            <v>0</v>
          </cell>
        </row>
        <row r="3062">
          <cell r="A3062" t="str">
            <v>00</v>
          </cell>
          <cell r="B3062" t="str">
            <v>0</v>
          </cell>
          <cell r="C3062" t="str">
            <v>0</v>
          </cell>
          <cell r="D3062" t="str">
            <v>1</v>
          </cell>
          <cell r="F3062">
            <v>0</v>
          </cell>
          <cell r="G3062">
            <v>0</v>
          </cell>
          <cell r="H3062">
            <v>0</v>
          </cell>
          <cell r="I3062">
            <v>0</v>
          </cell>
          <cell r="J3062" t="str">
            <v>-</v>
          </cell>
          <cell r="K3062">
            <v>0</v>
          </cell>
          <cell r="L3062">
            <v>0</v>
          </cell>
          <cell r="M3062">
            <v>0</v>
          </cell>
        </row>
        <row r="3063">
          <cell r="A3063" t="str">
            <v>00</v>
          </cell>
          <cell r="B3063" t="str">
            <v>0</v>
          </cell>
          <cell r="C3063" t="str">
            <v>0</v>
          </cell>
          <cell r="D3063" t="str">
            <v>1</v>
          </cell>
          <cell r="F3063">
            <v>0</v>
          </cell>
          <cell r="G3063">
            <v>0</v>
          </cell>
          <cell r="H3063">
            <v>0</v>
          </cell>
          <cell r="I3063">
            <v>0</v>
          </cell>
          <cell r="J3063" t="str">
            <v>-</v>
          </cell>
          <cell r="K3063">
            <v>0</v>
          </cell>
          <cell r="L3063">
            <v>0</v>
          </cell>
          <cell r="M3063">
            <v>0</v>
          </cell>
        </row>
        <row r="3064">
          <cell r="A3064" t="str">
            <v>00</v>
          </cell>
          <cell r="B3064" t="str">
            <v>0</v>
          </cell>
          <cell r="C3064" t="str">
            <v>0</v>
          </cell>
          <cell r="D3064" t="str">
            <v>1</v>
          </cell>
          <cell r="F3064">
            <v>0</v>
          </cell>
          <cell r="G3064">
            <v>0</v>
          </cell>
          <cell r="H3064">
            <v>0</v>
          </cell>
          <cell r="I3064">
            <v>0</v>
          </cell>
          <cell r="J3064" t="str">
            <v>-</v>
          </cell>
          <cell r="K3064">
            <v>0</v>
          </cell>
          <cell r="L3064">
            <v>0</v>
          </cell>
          <cell r="M3064">
            <v>0</v>
          </cell>
        </row>
        <row r="3065">
          <cell r="A3065" t="str">
            <v>00</v>
          </cell>
          <cell r="B3065" t="str">
            <v>0</v>
          </cell>
          <cell r="C3065" t="str">
            <v>0</v>
          </cell>
          <cell r="D3065" t="str">
            <v>1</v>
          </cell>
          <cell r="F3065">
            <v>0</v>
          </cell>
          <cell r="G3065">
            <v>0</v>
          </cell>
          <cell r="H3065">
            <v>0</v>
          </cell>
          <cell r="I3065">
            <v>0</v>
          </cell>
          <cell r="J3065" t="str">
            <v>-</v>
          </cell>
          <cell r="K3065">
            <v>0</v>
          </cell>
          <cell r="L3065">
            <v>0</v>
          </cell>
          <cell r="M3065">
            <v>0</v>
          </cell>
        </row>
        <row r="3066">
          <cell r="A3066" t="str">
            <v>00</v>
          </cell>
          <cell r="B3066" t="str">
            <v>0</v>
          </cell>
          <cell r="C3066" t="str">
            <v>0</v>
          </cell>
          <cell r="D3066" t="str">
            <v>1</v>
          </cell>
          <cell r="F3066">
            <v>0</v>
          </cell>
          <cell r="G3066">
            <v>0</v>
          </cell>
          <cell r="H3066">
            <v>0</v>
          </cell>
          <cell r="I3066">
            <v>0</v>
          </cell>
          <cell r="J3066" t="str">
            <v>-</v>
          </cell>
          <cell r="K3066">
            <v>0</v>
          </cell>
          <cell r="L3066">
            <v>0</v>
          </cell>
          <cell r="M3066">
            <v>0</v>
          </cell>
        </row>
        <row r="3067">
          <cell r="A3067" t="str">
            <v>00</v>
          </cell>
          <cell r="B3067" t="str">
            <v>0</v>
          </cell>
          <cell r="C3067" t="str">
            <v>0</v>
          </cell>
          <cell r="D3067" t="str">
            <v>1</v>
          </cell>
          <cell r="F3067">
            <v>0</v>
          </cell>
          <cell r="G3067">
            <v>0</v>
          </cell>
          <cell r="H3067">
            <v>0</v>
          </cell>
          <cell r="I3067">
            <v>0</v>
          </cell>
          <cell r="J3067" t="str">
            <v>-</v>
          </cell>
          <cell r="K3067">
            <v>0</v>
          </cell>
          <cell r="L3067">
            <v>0</v>
          </cell>
          <cell r="M3067">
            <v>0</v>
          </cell>
        </row>
        <row r="3068">
          <cell r="A3068" t="str">
            <v>00</v>
          </cell>
          <cell r="B3068" t="str">
            <v>0</v>
          </cell>
          <cell r="C3068" t="str">
            <v>0</v>
          </cell>
          <cell r="D3068" t="str">
            <v>1</v>
          </cell>
          <cell r="F3068">
            <v>0</v>
          </cell>
          <cell r="G3068">
            <v>0</v>
          </cell>
          <cell r="H3068">
            <v>0</v>
          </cell>
          <cell r="I3068">
            <v>0</v>
          </cell>
          <cell r="J3068" t="str">
            <v>-</v>
          </cell>
          <cell r="K3068">
            <v>0</v>
          </cell>
          <cell r="L3068">
            <v>0</v>
          </cell>
          <cell r="M3068">
            <v>0</v>
          </cell>
        </row>
        <row r="3069">
          <cell r="A3069" t="str">
            <v>00</v>
          </cell>
          <cell r="B3069" t="str">
            <v>0</v>
          </cell>
          <cell r="C3069" t="str">
            <v>0</v>
          </cell>
          <cell r="D3069" t="str">
            <v>1</v>
          </cell>
          <cell r="F3069">
            <v>0</v>
          </cell>
          <cell r="G3069">
            <v>0</v>
          </cell>
          <cell r="H3069">
            <v>0</v>
          </cell>
          <cell r="I3069">
            <v>0</v>
          </cell>
          <cell r="J3069" t="str">
            <v>-</v>
          </cell>
          <cell r="K3069">
            <v>0</v>
          </cell>
          <cell r="L3069">
            <v>0</v>
          </cell>
          <cell r="M3069">
            <v>0</v>
          </cell>
        </row>
        <row r="3070">
          <cell r="A3070" t="str">
            <v>00</v>
          </cell>
          <cell r="B3070" t="str">
            <v>0</v>
          </cell>
          <cell r="C3070" t="str">
            <v>0</v>
          </cell>
          <cell r="D3070" t="str">
            <v>1</v>
          </cell>
          <cell r="F3070">
            <v>0</v>
          </cell>
          <cell r="G3070">
            <v>0</v>
          </cell>
          <cell r="H3070">
            <v>0</v>
          </cell>
          <cell r="I3070">
            <v>0</v>
          </cell>
          <cell r="J3070" t="str">
            <v>-</v>
          </cell>
          <cell r="K3070">
            <v>0</v>
          </cell>
          <cell r="L3070">
            <v>0</v>
          </cell>
          <cell r="M3070">
            <v>0</v>
          </cell>
        </row>
        <row r="3071">
          <cell r="A3071" t="str">
            <v>00</v>
          </cell>
          <cell r="B3071" t="str">
            <v>0</v>
          </cell>
          <cell r="C3071" t="str">
            <v>0</v>
          </cell>
          <cell r="D3071" t="str">
            <v>1</v>
          </cell>
          <cell r="F3071">
            <v>0</v>
          </cell>
          <cell r="G3071">
            <v>0</v>
          </cell>
          <cell r="H3071">
            <v>0</v>
          </cell>
          <cell r="I3071">
            <v>0</v>
          </cell>
          <cell r="J3071" t="str">
            <v>-</v>
          </cell>
          <cell r="K3071">
            <v>0</v>
          </cell>
          <cell r="L3071">
            <v>0</v>
          </cell>
          <cell r="M3071">
            <v>0</v>
          </cell>
        </row>
        <row r="3072">
          <cell r="A3072" t="str">
            <v>00</v>
          </cell>
          <cell r="B3072" t="str">
            <v>0</v>
          </cell>
          <cell r="C3072" t="str">
            <v>0</v>
          </cell>
          <cell r="D3072" t="str">
            <v>1</v>
          </cell>
          <cell r="F3072">
            <v>0</v>
          </cell>
          <cell r="G3072">
            <v>0</v>
          </cell>
          <cell r="H3072">
            <v>0</v>
          </cell>
          <cell r="I3072">
            <v>0</v>
          </cell>
          <cell r="J3072" t="str">
            <v>-</v>
          </cell>
          <cell r="K3072">
            <v>0</v>
          </cell>
          <cell r="L3072">
            <v>0</v>
          </cell>
          <cell r="M3072">
            <v>0</v>
          </cell>
        </row>
        <row r="3073">
          <cell r="A3073" t="str">
            <v>00</v>
          </cell>
          <cell r="B3073" t="str">
            <v>0</v>
          </cell>
          <cell r="C3073" t="str">
            <v>0</v>
          </cell>
          <cell r="D3073" t="str">
            <v>1</v>
          </cell>
          <cell r="F3073">
            <v>0</v>
          </cell>
          <cell r="G3073">
            <v>0</v>
          </cell>
          <cell r="H3073">
            <v>0</v>
          </cell>
          <cell r="I3073">
            <v>0</v>
          </cell>
          <cell r="J3073" t="str">
            <v>-</v>
          </cell>
          <cell r="K3073">
            <v>0</v>
          </cell>
          <cell r="L3073">
            <v>0</v>
          </cell>
          <cell r="M3073">
            <v>0</v>
          </cell>
        </row>
        <row r="3074">
          <cell r="A3074" t="str">
            <v>00</v>
          </cell>
          <cell r="B3074" t="str">
            <v>0</v>
          </cell>
          <cell r="C3074" t="str">
            <v>0</v>
          </cell>
          <cell r="D3074" t="str">
            <v>1</v>
          </cell>
          <cell r="F3074">
            <v>0</v>
          </cell>
          <cell r="G3074">
            <v>0</v>
          </cell>
          <cell r="H3074">
            <v>0</v>
          </cell>
          <cell r="I3074">
            <v>0</v>
          </cell>
          <cell r="J3074" t="str">
            <v>-</v>
          </cell>
          <cell r="K3074">
            <v>0</v>
          </cell>
          <cell r="L3074">
            <v>0</v>
          </cell>
          <cell r="M3074">
            <v>0</v>
          </cell>
        </row>
        <row r="3075">
          <cell r="A3075" t="str">
            <v>00</v>
          </cell>
          <cell r="B3075" t="str">
            <v>0</v>
          </cell>
          <cell r="C3075" t="str">
            <v>0</v>
          </cell>
          <cell r="D3075" t="str">
            <v>1</v>
          </cell>
          <cell r="F3075">
            <v>0</v>
          </cell>
          <cell r="G3075">
            <v>0</v>
          </cell>
          <cell r="H3075">
            <v>0</v>
          </cell>
          <cell r="I3075">
            <v>0</v>
          </cell>
          <cell r="J3075" t="str">
            <v>-</v>
          </cell>
          <cell r="K3075">
            <v>0</v>
          </cell>
          <cell r="L3075">
            <v>0</v>
          </cell>
          <cell r="M3075">
            <v>0</v>
          </cell>
        </row>
        <row r="3076">
          <cell r="A3076" t="str">
            <v>00</v>
          </cell>
          <cell r="B3076" t="str">
            <v>0</v>
          </cell>
          <cell r="C3076" t="str">
            <v>0</v>
          </cell>
          <cell r="D3076" t="str">
            <v>1</v>
          </cell>
          <cell r="F3076">
            <v>0</v>
          </cell>
          <cell r="G3076">
            <v>0</v>
          </cell>
          <cell r="H3076">
            <v>0</v>
          </cell>
          <cell r="I3076">
            <v>0</v>
          </cell>
          <cell r="J3076" t="str">
            <v>-</v>
          </cell>
          <cell r="K3076">
            <v>0</v>
          </cell>
          <cell r="L3076">
            <v>0</v>
          </cell>
          <cell r="M3076">
            <v>0</v>
          </cell>
        </row>
        <row r="3077">
          <cell r="A3077" t="str">
            <v>00</v>
          </cell>
          <cell r="B3077" t="str">
            <v>0</v>
          </cell>
          <cell r="C3077" t="str">
            <v>0</v>
          </cell>
          <cell r="D3077" t="str">
            <v>1</v>
          </cell>
          <cell r="F3077">
            <v>0</v>
          </cell>
          <cell r="G3077">
            <v>0</v>
          </cell>
          <cell r="H3077">
            <v>0</v>
          </cell>
          <cell r="I3077">
            <v>0</v>
          </cell>
          <cell r="J3077" t="str">
            <v>-</v>
          </cell>
          <cell r="K3077">
            <v>0</v>
          </cell>
          <cell r="L3077">
            <v>0</v>
          </cell>
          <cell r="M3077">
            <v>0</v>
          </cell>
        </row>
        <row r="3078">
          <cell r="A3078" t="str">
            <v>00</v>
          </cell>
          <cell r="B3078" t="str">
            <v>0</v>
          </cell>
          <cell r="C3078" t="str">
            <v>0</v>
          </cell>
          <cell r="D3078" t="str">
            <v>1</v>
          </cell>
          <cell r="F3078">
            <v>0</v>
          </cell>
          <cell r="G3078">
            <v>0</v>
          </cell>
          <cell r="H3078">
            <v>0</v>
          </cell>
          <cell r="I3078">
            <v>0</v>
          </cell>
          <cell r="J3078" t="str">
            <v>-</v>
          </cell>
          <cell r="K3078">
            <v>0</v>
          </cell>
          <cell r="L3078">
            <v>0</v>
          </cell>
          <cell r="M3078">
            <v>0</v>
          </cell>
        </row>
        <row r="3079">
          <cell r="A3079" t="str">
            <v>00</v>
          </cell>
          <cell r="B3079" t="str">
            <v>0</v>
          </cell>
          <cell r="C3079" t="str">
            <v>0</v>
          </cell>
          <cell r="D3079" t="str">
            <v>1</v>
          </cell>
          <cell r="F3079">
            <v>0</v>
          </cell>
          <cell r="G3079">
            <v>0</v>
          </cell>
          <cell r="H3079">
            <v>0</v>
          </cell>
          <cell r="I3079">
            <v>0</v>
          </cell>
          <cell r="J3079" t="str">
            <v>-</v>
          </cell>
          <cell r="K3079">
            <v>0</v>
          </cell>
          <cell r="L3079">
            <v>0</v>
          </cell>
          <cell r="M3079">
            <v>0</v>
          </cell>
        </row>
        <row r="3080">
          <cell r="A3080" t="str">
            <v>00</v>
          </cell>
          <cell r="B3080" t="str">
            <v>0</v>
          </cell>
          <cell r="C3080" t="str">
            <v>0</v>
          </cell>
          <cell r="D3080" t="str">
            <v>1</v>
          </cell>
          <cell r="F3080">
            <v>0</v>
          </cell>
          <cell r="G3080">
            <v>0</v>
          </cell>
          <cell r="H3080">
            <v>0</v>
          </cell>
          <cell r="I3080">
            <v>0</v>
          </cell>
          <cell r="J3080" t="str">
            <v>-</v>
          </cell>
          <cell r="K3080">
            <v>0</v>
          </cell>
          <cell r="L3080">
            <v>0</v>
          </cell>
          <cell r="M3080">
            <v>0</v>
          </cell>
        </row>
        <row r="3081">
          <cell r="A3081" t="str">
            <v>00</v>
          </cell>
          <cell r="B3081" t="str">
            <v>0</v>
          </cell>
          <cell r="C3081" t="str">
            <v>0</v>
          </cell>
          <cell r="D3081" t="str">
            <v>1</v>
          </cell>
          <cell r="F3081">
            <v>0</v>
          </cell>
          <cell r="G3081">
            <v>0</v>
          </cell>
          <cell r="H3081">
            <v>0</v>
          </cell>
          <cell r="I3081">
            <v>0</v>
          </cell>
          <cell r="J3081" t="str">
            <v>-</v>
          </cell>
          <cell r="K3081">
            <v>0</v>
          </cell>
          <cell r="L3081">
            <v>0</v>
          </cell>
          <cell r="M3081">
            <v>0</v>
          </cell>
        </row>
        <row r="3082">
          <cell r="A3082" t="str">
            <v>00</v>
          </cell>
          <cell r="B3082" t="str">
            <v>0</v>
          </cell>
          <cell r="C3082" t="str">
            <v>0</v>
          </cell>
          <cell r="D3082" t="str">
            <v>1</v>
          </cell>
          <cell r="F3082">
            <v>0</v>
          </cell>
          <cell r="G3082">
            <v>0</v>
          </cell>
          <cell r="H3082">
            <v>0</v>
          </cell>
          <cell r="I3082">
            <v>0</v>
          </cell>
          <cell r="J3082" t="str">
            <v>-</v>
          </cell>
          <cell r="K3082">
            <v>0</v>
          </cell>
          <cell r="L3082">
            <v>0</v>
          </cell>
          <cell r="M3082">
            <v>0</v>
          </cell>
        </row>
        <row r="3083">
          <cell r="A3083" t="str">
            <v>00</v>
          </cell>
          <cell r="B3083" t="str">
            <v>0</v>
          </cell>
          <cell r="C3083" t="str">
            <v>0</v>
          </cell>
          <cell r="D3083" t="str">
            <v>1</v>
          </cell>
          <cell r="F3083">
            <v>0</v>
          </cell>
          <cell r="G3083">
            <v>0</v>
          </cell>
          <cell r="H3083">
            <v>0</v>
          </cell>
          <cell r="I3083">
            <v>0</v>
          </cell>
          <cell r="J3083" t="str">
            <v>-</v>
          </cell>
          <cell r="K3083">
            <v>0</v>
          </cell>
          <cell r="L3083">
            <v>0</v>
          </cell>
          <cell r="M3083">
            <v>0</v>
          </cell>
        </row>
        <row r="3084">
          <cell r="A3084" t="str">
            <v>00</v>
          </cell>
          <cell r="B3084" t="str">
            <v>0</v>
          </cell>
          <cell r="C3084" t="str">
            <v>0</v>
          </cell>
          <cell r="D3084" t="str">
            <v>1</v>
          </cell>
          <cell r="F3084">
            <v>0</v>
          </cell>
          <cell r="G3084">
            <v>0</v>
          </cell>
          <cell r="H3084">
            <v>0</v>
          </cell>
          <cell r="I3084">
            <v>0</v>
          </cell>
          <cell r="J3084" t="str">
            <v>-</v>
          </cell>
          <cell r="K3084">
            <v>0</v>
          </cell>
          <cell r="L3084">
            <v>0</v>
          </cell>
          <cell r="M3084">
            <v>0</v>
          </cell>
        </row>
        <row r="3085">
          <cell r="A3085" t="str">
            <v>00</v>
          </cell>
          <cell r="B3085" t="str">
            <v>0</v>
          </cell>
          <cell r="C3085" t="str">
            <v>0</v>
          </cell>
          <cell r="D3085" t="str">
            <v>1</v>
          </cell>
          <cell r="F3085">
            <v>0</v>
          </cell>
          <cell r="G3085">
            <v>0</v>
          </cell>
          <cell r="H3085">
            <v>0</v>
          </cell>
          <cell r="I3085">
            <v>0</v>
          </cell>
          <cell r="J3085" t="str">
            <v>-</v>
          </cell>
          <cell r="K3085">
            <v>0</v>
          </cell>
          <cell r="L3085">
            <v>0</v>
          </cell>
          <cell r="M3085">
            <v>0</v>
          </cell>
        </row>
        <row r="3086">
          <cell r="A3086" t="str">
            <v>00</v>
          </cell>
          <cell r="B3086" t="str">
            <v>0</v>
          </cell>
          <cell r="C3086" t="str">
            <v>0</v>
          </cell>
          <cell r="D3086" t="str">
            <v>1</v>
          </cell>
          <cell r="F3086">
            <v>0</v>
          </cell>
          <cell r="G3086">
            <v>0</v>
          </cell>
          <cell r="H3086">
            <v>0</v>
          </cell>
          <cell r="I3086">
            <v>0</v>
          </cell>
          <cell r="J3086" t="str">
            <v>-</v>
          </cell>
          <cell r="K3086">
            <v>0</v>
          </cell>
          <cell r="L3086">
            <v>0</v>
          </cell>
          <cell r="M3086">
            <v>0</v>
          </cell>
        </row>
        <row r="3087">
          <cell r="A3087" t="str">
            <v>00</v>
          </cell>
          <cell r="B3087" t="str">
            <v>0</v>
          </cell>
          <cell r="C3087" t="str">
            <v>0</v>
          </cell>
          <cell r="D3087" t="str">
            <v>1</v>
          </cell>
          <cell r="F3087">
            <v>0</v>
          </cell>
          <cell r="G3087">
            <v>0</v>
          </cell>
          <cell r="H3087">
            <v>0</v>
          </cell>
          <cell r="I3087">
            <v>0</v>
          </cell>
          <cell r="J3087" t="str">
            <v>-</v>
          </cell>
          <cell r="K3087">
            <v>0</v>
          </cell>
          <cell r="L3087">
            <v>0</v>
          </cell>
          <cell r="M3087">
            <v>0</v>
          </cell>
        </row>
        <row r="3088">
          <cell r="A3088" t="str">
            <v>00</v>
          </cell>
          <cell r="B3088" t="str">
            <v>0</v>
          </cell>
          <cell r="C3088" t="str">
            <v>0</v>
          </cell>
          <cell r="D3088" t="str">
            <v>1</v>
          </cell>
          <cell r="F3088">
            <v>0</v>
          </cell>
          <cell r="G3088">
            <v>0</v>
          </cell>
          <cell r="H3088">
            <v>0</v>
          </cell>
          <cell r="I3088">
            <v>0</v>
          </cell>
          <cell r="J3088" t="str">
            <v>-</v>
          </cell>
          <cell r="K3088">
            <v>0</v>
          </cell>
          <cell r="L3088">
            <v>0</v>
          </cell>
          <cell r="M3088">
            <v>0</v>
          </cell>
        </row>
        <row r="3089">
          <cell r="A3089" t="str">
            <v>00</v>
          </cell>
          <cell r="B3089" t="str">
            <v>0</v>
          </cell>
          <cell r="C3089" t="str">
            <v>0</v>
          </cell>
          <cell r="D3089" t="str">
            <v>1</v>
          </cell>
          <cell r="F3089">
            <v>0</v>
          </cell>
          <cell r="G3089">
            <v>0</v>
          </cell>
          <cell r="H3089">
            <v>0</v>
          </cell>
          <cell r="I3089">
            <v>0</v>
          </cell>
          <cell r="J3089" t="str">
            <v>-</v>
          </cell>
          <cell r="K3089">
            <v>0</v>
          </cell>
          <cell r="L3089">
            <v>0</v>
          </cell>
          <cell r="M3089">
            <v>0</v>
          </cell>
        </row>
        <row r="3090">
          <cell r="A3090" t="str">
            <v>00</v>
          </cell>
          <cell r="B3090" t="str">
            <v>0</v>
          </cell>
          <cell r="C3090" t="str">
            <v>0</v>
          </cell>
          <cell r="D3090" t="str">
            <v>1</v>
          </cell>
          <cell r="F3090">
            <v>0</v>
          </cell>
          <cell r="G3090">
            <v>0</v>
          </cell>
          <cell r="H3090">
            <v>0</v>
          </cell>
          <cell r="I3090">
            <v>0</v>
          </cell>
          <cell r="J3090" t="str">
            <v>-</v>
          </cell>
          <cell r="K3090">
            <v>0</v>
          </cell>
          <cell r="L3090">
            <v>0</v>
          </cell>
          <cell r="M3090">
            <v>0</v>
          </cell>
        </row>
        <row r="3091">
          <cell r="A3091" t="str">
            <v>00</v>
          </cell>
          <cell r="B3091" t="str">
            <v>0</v>
          </cell>
          <cell r="C3091" t="str">
            <v>0</v>
          </cell>
          <cell r="D3091" t="str">
            <v>1</v>
          </cell>
          <cell r="F3091">
            <v>0</v>
          </cell>
          <cell r="G3091">
            <v>0</v>
          </cell>
          <cell r="H3091">
            <v>0</v>
          </cell>
          <cell r="I3091">
            <v>0</v>
          </cell>
          <cell r="J3091" t="str">
            <v>-</v>
          </cell>
          <cell r="K3091">
            <v>0</v>
          </cell>
          <cell r="L3091">
            <v>0</v>
          </cell>
          <cell r="M3091">
            <v>0</v>
          </cell>
        </row>
        <row r="3092">
          <cell r="A3092" t="str">
            <v>00</v>
          </cell>
          <cell r="B3092" t="str">
            <v>0</v>
          </cell>
          <cell r="C3092" t="str">
            <v>0</v>
          </cell>
          <cell r="D3092" t="str">
            <v>1</v>
          </cell>
          <cell r="F3092">
            <v>0</v>
          </cell>
          <cell r="G3092">
            <v>0</v>
          </cell>
          <cell r="H3092">
            <v>0</v>
          </cell>
          <cell r="I3092">
            <v>0</v>
          </cell>
          <cell r="J3092" t="str">
            <v>-</v>
          </cell>
          <cell r="K3092">
            <v>0</v>
          </cell>
          <cell r="L3092">
            <v>0</v>
          </cell>
          <cell r="M3092">
            <v>0</v>
          </cell>
        </row>
        <row r="3093">
          <cell r="A3093" t="str">
            <v>00</v>
          </cell>
          <cell r="B3093" t="str">
            <v>0</v>
          </cell>
          <cell r="C3093" t="str">
            <v>0</v>
          </cell>
          <cell r="D3093" t="str">
            <v>1</v>
          </cell>
          <cell r="F3093">
            <v>0</v>
          </cell>
          <cell r="G3093">
            <v>0</v>
          </cell>
          <cell r="H3093">
            <v>0</v>
          </cell>
          <cell r="I3093">
            <v>0</v>
          </cell>
          <cell r="J3093" t="str">
            <v>-</v>
          </cell>
          <cell r="K3093">
            <v>0</v>
          </cell>
          <cell r="L3093">
            <v>0</v>
          </cell>
          <cell r="M3093">
            <v>0</v>
          </cell>
        </row>
        <row r="3094">
          <cell r="A3094" t="str">
            <v>00</v>
          </cell>
          <cell r="B3094" t="str">
            <v>0</v>
          </cell>
          <cell r="C3094" t="str">
            <v>0</v>
          </cell>
          <cell r="D3094" t="str">
            <v>1</v>
          </cell>
          <cell r="F3094">
            <v>0</v>
          </cell>
          <cell r="G3094">
            <v>0</v>
          </cell>
          <cell r="H3094">
            <v>0</v>
          </cell>
          <cell r="I3094">
            <v>0</v>
          </cell>
          <cell r="J3094" t="str">
            <v>-</v>
          </cell>
          <cell r="K3094">
            <v>0</v>
          </cell>
          <cell r="L3094">
            <v>0</v>
          </cell>
          <cell r="M3094">
            <v>0</v>
          </cell>
        </row>
        <row r="3095">
          <cell r="A3095" t="str">
            <v>00</v>
          </cell>
          <cell r="B3095" t="str">
            <v>0</v>
          </cell>
          <cell r="C3095" t="str">
            <v>0</v>
          </cell>
          <cell r="D3095" t="str">
            <v>1</v>
          </cell>
          <cell r="F3095">
            <v>0</v>
          </cell>
          <cell r="G3095">
            <v>0</v>
          </cell>
          <cell r="H3095">
            <v>0</v>
          </cell>
          <cell r="I3095">
            <v>0</v>
          </cell>
          <cell r="J3095" t="str">
            <v>-</v>
          </cell>
          <cell r="K3095">
            <v>0</v>
          </cell>
          <cell r="L3095">
            <v>0</v>
          </cell>
          <cell r="M3095">
            <v>0</v>
          </cell>
        </row>
        <row r="3096">
          <cell r="A3096" t="str">
            <v>00</v>
          </cell>
          <cell r="B3096" t="str">
            <v>0</v>
          </cell>
          <cell r="C3096" t="str">
            <v>0</v>
          </cell>
          <cell r="D3096" t="str">
            <v>1</v>
          </cell>
          <cell r="F3096">
            <v>0</v>
          </cell>
          <cell r="G3096">
            <v>0</v>
          </cell>
          <cell r="H3096">
            <v>0</v>
          </cell>
          <cell r="I3096">
            <v>0</v>
          </cell>
          <cell r="J3096" t="str">
            <v>-</v>
          </cell>
          <cell r="K3096">
            <v>0</v>
          </cell>
          <cell r="L3096">
            <v>0</v>
          </cell>
          <cell r="M3096">
            <v>0</v>
          </cell>
        </row>
        <row r="3097">
          <cell r="A3097" t="str">
            <v>00</v>
          </cell>
          <cell r="B3097" t="str">
            <v>0</v>
          </cell>
          <cell r="C3097" t="str">
            <v>0</v>
          </cell>
          <cell r="D3097" t="str">
            <v>1</v>
          </cell>
          <cell r="F3097">
            <v>0</v>
          </cell>
          <cell r="G3097">
            <v>0</v>
          </cell>
          <cell r="H3097">
            <v>0</v>
          </cell>
          <cell r="I3097">
            <v>0</v>
          </cell>
          <cell r="J3097" t="str">
            <v>-</v>
          </cell>
          <cell r="K3097">
            <v>0</v>
          </cell>
          <cell r="L3097">
            <v>0</v>
          </cell>
          <cell r="M3097">
            <v>0</v>
          </cell>
        </row>
        <row r="3098">
          <cell r="A3098" t="str">
            <v>00</v>
          </cell>
          <cell r="B3098" t="str">
            <v>0</v>
          </cell>
          <cell r="C3098" t="str">
            <v>0</v>
          </cell>
          <cell r="D3098" t="str">
            <v>1</v>
          </cell>
          <cell r="F3098">
            <v>0</v>
          </cell>
          <cell r="G3098">
            <v>0</v>
          </cell>
          <cell r="H3098">
            <v>0</v>
          </cell>
          <cell r="I3098">
            <v>0</v>
          </cell>
          <cell r="J3098" t="str">
            <v>-</v>
          </cell>
          <cell r="K3098">
            <v>0</v>
          </cell>
          <cell r="L3098">
            <v>0</v>
          </cell>
          <cell r="M3098">
            <v>0</v>
          </cell>
        </row>
        <row r="3099">
          <cell r="A3099" t="str">
            <v>00</v>
          </cell>
          <cell r="B3099" t="str">
            <v>0</v>
          </cell>
          <cell r="C3099" t="str">
            <v>0</v>
          </cell>
          <cell r="D3099" t="str">
            <v>1</v>
          </cell>
          <cell r="F3099">
            <v>0</v>
          </cell>
          <cell r="G3099">
            <v>0</v>
          </cell>
          <cell r="H3099">
            <v>0</v>
          </cell>
          <cell r="I3099">
            <v>0</v>
          </cell>
          <cell r="J3099" t="str">
            <v>-</v>
          </cell>
          <cell r="K3099">
            <v>0</v>
          </cell>
          <cell r="L3099">
            <v>0</v>
          </cell>
          <cell r="M3099">
            <v>0</v>
          </cell>
        </row>
        <row r="3100">
          <cell r="A3100" t="str">
            <v>00</v>
          </cell>
          <cell r="B3100" t="str">
            <v>0</v>
          </cell>
          <cell r="C3100" t="str">
            <v>0</v>
          </cell>
          <cell r="D3100" t="str">
            <v>1</v>
          </cell>
          <cell r="F3100">
            <v>0</v>
          </cell>
          <cell r="G3100">
            <v>0</v>
          </cell>
          <cell r="H3100">
            <v>0</v>
          </cell>
          <cell r="I3100">
            <v>0</v>
          </cell>
          <cell r="J3100" t="str">
            <v>-</v>
          </cell>
          <cell r="K3100">
            <v>0</v>
          </cell>
          <cell r="L3100">
            <v>0</v>
          </cell>
          <cell r="M3100">
            <v>0</v>
          </cell>
        </row>
        <row r="3101">
          <cell r="A3101" t="str">
            <v>00</v>
          </cell>
          <cell r="B3101" t="str">
            <v>0</v>
          </cell>
          <cell r="C3101" t="str">
            <v>0</v>
          </cell>
          <cell r="D3101" t="str">
            <v>1</v>
          </cell>
          <cell r="F3101">
            <v>0</v>
          </cell>
          <cell r="G3101">
            <v>0</v>
          </cell>
          <cell r="H3101">
            <v>0</v>
          </cell>
          <cell r="I3101">
            <v>0</v>
          </cell>
          <cell r="J3101" t="str">
            <v>-</v>
          </cell>
          <cell r="K3101">
            <v>0</v>
          </cell>
          <cell r="L3101">
            <v>0</v>
          </cell>
          <cell r="M3101">
            <v>0</v>
          </cell>
        </row>
        <row r="3102">
          <cell r="A3102" t="str">
            <v>00</v>
          </cell>
          <cell r="B3102" t="str">
            <v>0</v>
          </cell>
          <cell r="C3102" t="str">
            <v>0</v>
          </cell>
          <cell r="D3102" t="str">
            <v>1</v>
          </cell>
          <cell r="F3102">
            <v>0</v>
          </cell>
          <cell r="G3102">
            <v>0</v>
          </cell>
          <cell r="H3102">
            <v>0</v>
          </cell>
          <cell r="I3102">
            <v>0</v>
          </cell>
          <cell r="J3102" t="str">
            <v>-</v>
          </cell>
          <cell r="K3102">
            <v>0</v>
          </cell>
          <cell r="L3102">
            <v>0</v>
          </cell>
          <cell r="M3102">
            <v>0</v>
          </cell>
        </row>
        <row r="3103">
          <cell r="A3103" t="str">
            <v>00</v>
          </cell>
          <cell r="B3103" t="str">
            <v>0</v>
          </cell>
          <cell r="C3103" t="str">
            <v>0</v>
          </cell>
          <cell r="D3103" t="str">
            <v>1</v>
          </cell>
          <cell r="F3103">
            <v>0</v>
          </cell>
          <cell r="G3103">
            <v>0</v>
          </cell>
          <cell r="H3103">
            <v>0</v>
          </cell>
          <cell r="I3103">
            <v>0</v>
          </cell>
          <cell r="J3103" t="str">
            <v>-</v>
          </cell>
          <cell r="K3103">
            <v>0</v>
          </cell>
          <cell r="L3103">
            <v>0</v>
          </cell>
          <cell r="M3103">
            <v>0</v>
          </cell>
        </row>
        <row r="3104">
          <cell r="A3104" t="str">
            <v>00</v>
          </cell>
          <cell r="B3104" t="str">
            <v>0</v>
          </cell>
          <cell r="C3104" t="str">
            <v>0</v>
          </cell>
          <cell r="D3104" t="str">
            <v>1</v>
          </cell>
          <cell r="F3104">
            <v>0</v>
          </cell>
          <cell r="G3104">
            <v>0</v>
          </cell>
          <cell r="H3104">
            <v>0</v>
          </cell>
          <cell r="I3104">
            <v>0</v>
          </cell>
          <cell r="J3104" t="str">
            <v>-</v>
          </cell>
          <cell r="K3104">
            <v>0</v>
          </cell>
          <cell r="L3104">
            <v>0</v>
          </cell>
          <cell r="M3104">
            <v>0</v>
          </cell>
        </row>
        <row r="3105">
          <cell r="A3105" t="str">
            <v>00</v>
          </cell>
          <cell r="B3105" t="str">
            <v>0</v>
          </cell>
          <cell r="C3105" t="str">
            <v>0</v>
          </cell>
          <cell r="D3105" t="str">
            <v>1</v>
          </cell>
          <cell r="F3105">
            <v>0</v>
          </cell>
          <cell r="G3105">
            <v>0</v>
          </cell>
          <cell r="H3105">
            <v>0</v>
          </cell>
          <cell r="I3105">
            <v>0</v>
          </cell>
          <cell r="J3105" t="str">
            <v>-</v>
          </cell>
          <cell r="K3105">
            <v>0</v>
          </cell>
          <cell r="L3105">
            <v>0</v>
          </cell>
          <cell r="M3105">
            <v>0</v>
          </cell>
        </row>
        <row r="3106">
          <cell r="A3106" t="str">
            <v>00</v>
          </cell>
          <cell r="B3106" t="str">
            <v>0</v>
          </cell>
          <cell r="C3106" t="str">
            <v>0</v>
          </cell>
          <cell r="D3106" t="str">
            <v>1</v>
          </cell>
          <cell r="F3106">
            <v>0</v>
          </cell>
          <cell r="G3106">
            <v>0</v>
          </cell>
          <cell r="H3106">
            <v>0</v>
          </cell>
          <cell r="I3106">
            <v>0</v>
          </cell>
          <cell r="J3106" t="str">
            <v>-</v>
          </cell>
          <cell r="K3106">
            <v>0</v>
          </cell>
          <cell r="L3106">
            <v>0</v>
          </cell>
          <cell r="M3106">
            <v>0</v>
          </cell>
        </row>
        <row r="3107">
          <cell r="A3107" t="str">
            <v>00</v>
          </cell>
          <cell r="B3107" t="str">
            <v>0</v>
          </cell>
          <cell r="C3107" t="str">
            <v>0</v>
          </cell>
          <cell r="D3107" t="str">
            <v>1</v>
          </cell>
          <cell r="F3107">
            <v>0</v>
          </cell>
          <cell r="G3107">
            <v>0</v>
          </cell>
          <cell r="H3107">
            <v>0</v>
          </cell>
          <cell r="I3107">
            <v>0</v>
          </cell>
          <cell r="J3107" t="str">
            <v>-</v>
          </cell>
          <cell r="K3107">
            <v>0</v>
          </cell>
          <cell r="L3107">
            <v>0</v>
          </cell>
          <cell r="M3107">
            <v>0</v>
          </cell>
        </row>
        <row r="3108">
          <cell r="A3108" t="str">
            <v>00</v>
          </cell>
          <cell r="B3108" t="str">
            <v>0</v>
          </cell>
          <cell r="C3108" t="str">
            <v>0</v>
          </cell>
          <cell r="D3108" t="str">
            <v>1</v>
          </cell>
          <cell r="F3108">
            <v>0</v>
          </cell>
          <cell r="G3108">
            <v>0</v>
          </cell>
          <cell r="H3108">
            <v>0</v>
          </cell>
          <cell r="I3108">
            <v>0</v>
          </cell>
          <cell r="J3108" t="str">
            <v>-</v>
          </cell>
          <cell r="K3108">
            <v>0</v>
          </cell>
          <cell r="L3108">
            <v>0</v>
          </cell>
          <cell r="M3108">
            <v>0</v>
          </cell>
        </row>
        <row r="3109">
          <cell r="A3109" t="str">
            <v>00</v>
          </cell>
          <cell r="B3109" t="str">
            <v>0</v>
          </cell>
          <cell r="C3109" t="str">
            <v>0</v>
          </cell>
          <cell r="D3109" t="str">
            <v>1</v>
          </cell>
          <cell r="F3109">
            <v>0</v>
          </cell>
          <cell r="G3109">
            <v>0</v>
          </cell>
          <cell r="H3109">
            <v>0</v>
          </cell>
          <cell r="I3109">
            <v>0</v>
          </cell>
          <cell r="J3109" t="str">
            <v>-</v>
          </cell>
          <cell r="K3109">
            <v>0</v>
          </cell>
          <cell r="L3109">
            <v>0</v>
          </cell>
          <cell r="M3109">
            <v>0</v>
          </cell>
        </row>
        <row r="3110">
          <cell r="A3110" t="str">
            <v>00</v>
          </cell>
          <cell r="B3110" t="str">
            <v>0</v>
          </cell>
          <cell r="C3110" t="str">
            <v>0</v>
          </cell>
          <cell r="D3110" t="str">
            <v>1</v>
          </cell>
          <cell r="F3110">
            <v>0</v>
          </cell>
          <cell r="G3110">
            <v>0</v>
          </cell>
          <cell r="H3110">
            <v>0</v>
          </cell>
          <cell r="I3110">
            <v>0</v>
          </cell>
          <cell r="J3110" t="str">
            <v>-</v>
          </cell>
          <cell r="K3110">
            <v>0</v>
          </cell>
          <cell r="L3110">
            <v>0</v>
          </cell>
          <cell r="M3110">
            <v>0</v>
          </cell>
        </row>
        <row r="3111">
          <cell r="A3111" t="str">
            <v>00</v>
          </cell>
          <cell r="B3111" t="str">
            <v>0</v>
          </cell>
          <cell r="C3111" t="str">
            <v>0</v>
          </cell>
          <cell r="D3111" t="str">
            <v>1</v>
          </cell>
          <cell r="F3111">
            <v>0</v>
          </cell>
          <cell r="G3111">
            <v>0</v>
          </cell>
          <cell r="H3111">
            <v>0</v>
          </cell>
          <cell r="I3111">
            <v>0</v>
          </cell>
          <cell r="J3111" t="str">
            <v>-</v>
          </cell>
          <cell r="K3111">
            <v>0</v>
          </cell>
          <cell r="L3111">
            <v>0</v>
          </cell>
          <cell r="M3111">
            <v>0</v>
          </cell>
        </row>
        <row r="3112">
          <cell r="A3112" t="str">
            <v>00</v>
          </cell>
          <cell r="B3112" t="str">
            <v>0</v>
          </cell>
          <cell r="C3112" t="str">
            <v>0</v>
          </cell>
          <cell r="D3112" t="str">
            <v>1</v>
          </cell>
          <cell r="F3112">
            <v>0</v>
          </cell>
          <cell r="G3112">
            <v>0</v>
          </cell>
          <cell r="H3112">
            <v>0</v>
          </cell>
          <cell r="I3112">
            <v>0</v>
          </cell>
          <cell r="J3112" t="str">
            <v>-</v>
          </cell>
          <cell r="K3112">
            <v>0</v>
          </cell>
          <cell r="L3112">
            <v>0</v>
          </cell>
          <cell r="M3112">
            <v>0</v>
          </cell>
        </row>
        <row r="3113">
          <cell r="A3113" t="str">
            <v>00</v>
          </cell>
          <cell r="B3113" t="str">
            <v>0</v>
          </cell>
          <cell r="C3113" t="str">
            <v>0</v>
          </cell>
          <cell r="D3113" t="str">
            <v>1</v>
          </cell>
          <cell r="F3113">
            <v>0</v>
          </cell>
          <cell r="G3113">
            <v>0</v>
          </cell>
          <cell r="H3113">
            <v>0</v>
          </cell>
          <cell r="I3113">
            <v>0</v>
          </cell>
          <cell r="J3113" t="str">
            <v>-</v>
          </cell>
          <cell r="K3113">
            <v>0</v>
          </cell>
          <cell r="L3113">
            <v>0</v>
          </cell>
          <cell r="M3113">
            <v>0</v>
          </cell>
        </row>
        <row r="3114">
          <cell r="A3114" t="str">
            <v>00</v>
          </cell>
          <cell r="B3114" t="str">
            <v>0</v>
          </cell>
          <cell r="C3114" t="str">
            <v>0</v>
          </cell>
          <cell r="D3114" t="str">
            <v>1</v>
          </cell>
          <cell r="F3114">
            <v>0</v>
          </cell>
          <cell r="G3114">
            <v>0</v>
          </cell>
          <cell r="H3114">
            <v>0</v>
          </cell>
          <cell r="I3114">
            <v>0</v>
          </cell>
          <cell r="J3114" t="str">
            <v>-</v>
          </cell>
          <cell r="K3114">
            <v>0</v>
          </cell>
          <cell r="L3114">
            <v>0</v>
          </cell>
          <cell r="M3114">
            <v>0</v>
          </cell>
        </row>
        <row r="3115">
          <cell r="A3115" t="str">
            <v>00</v>
          </cell>
          <cell r="B3115" t="str">
            <v>0</v>
          </cell>
          <cell r="C3115" t="str">
            <v>0</v>
          </cell>
          <cell r="D3115" t="str">
            <v>1</v>
          </cell>
          <cell r="F3115">
            <v>0</v>
          </cell>
          <cell r="G3115">
            <v>0</v>
          </cell>
          <cell r="H3115">
            <v>0</v>
          </cell>
          <cell r="I3115">
            <v>0</v>
          </cell>
          <cell r="J3115" t="str">
            <v>-</v>
          </cell>
          <cell r="K3115">
            <v>0</v>
          </cell>
          <cell r="L3115">
            <v>0</v>
          </cell>
          <cell r="M3115">
            <v>0</v>
          </cell>
        </row>
        <row r="3116">
          <cell r="A3116" t="str">
            <v>00</v>
          </cell>
          <cell r="B3116" t="str">
            <v>0</v>
          </cell>
          <cell r="C3116" t="str">
            <v>0</v>
          </cell>
          <cell r="D3116" t="str">
            <v>1</v>
          </cell>
          <cell r="F3116">
            <v>0</v>
          </cell>
          <cell r="G3116">
            <v>0</v>
          </cell>
          <cell r="H3116">
            <v>0</v>
          </cell>
          <cell r="I3116">
            <v>0</v>
          </cell>
          <cell r="J3116" t="str">
            <v>-</v>
          </cell>
          <cell r="K3116">
            <v>0</v>
          </cell>
          <cell r="L3116">
            <v>0</v>
          </cell>
          <cell r="M3116">
            <v>0</v>
          </cell>
        </row>
        <row r="3117">
          <cell r="A3117" t="str">
            <v>00</v>
          </cell>
          <cell r="B3117" t="str">
            <v>0</v>
          </cell>
          <cell r="C3117" t="str">
            <v>0</v>
          </cell>
          <cell r="D3117" t="str">
            <v>1</v>
          </cell>
          <cell r="F3117">
            <v>0</v>
          </cell>
          <cell r="G3117">
            <v>0</v>
          </cell>
          <cell r="H3117">
            <v>0</v>
          </cell>
          <cell r="I3117">
            <v>0</v>
          </cell>
          <cell r="J3117" t="str">
            <v>-</v>
          </cell>
          <cell r="K3117">
            <v>0</v>
          </cell>
          <cell r="L3117">
            <v>0</v>
          </cell>
          <cell r="M3117">
            <v>0</v>
          </cell>
        </row>
        <row r="3118">
          <cell r="A3118" t="str">
            <v>00</v>
          </cell>
          <cell r="B3118" t="str">
            <v>0</v>
          </cell>
          <cell r="C3118" t="str">
            <v>0</v>
          </cell>
          <cell r="D3118" t="str">
            <v>1</v>
          </cell>
          <cell r="F3118">
            <v>0</v>
          </cell>
          <cell r="G3118">
            <v>0</v>
          </cell>
          <cell r="H3118">
            <v>0</v>
          </cell>
          <cell r="I3118">
            <v>0</v>
          </cell>
          <cell r="J3118" t="str">
            <v>-</v>
          </cell>
          <cell r="K3118">
            <v>0</v>
          </cell>
          <cell r="L3118">
            <v>0</v>
          </cell>
          <cell r="M3118">
            <v>0</v>
          </cell>
        </row>
        <row r="3119">
          <cell r="A3119" t="str">
            <v>00</v>
          </cell>
          <cell r="B3119" t="str">
            <v>0</v>
          </cell>
          <cell r="C3119" t="str">
            <v>0</v>
          </cell>
          <cell r="D3119" t="str">
            <v>1</v>
          </cell>
          <cell r="F3119">
            <v>0</v>
          </cell>
          <cell r="G3119">
            <v>0</v>
          </cell>
          <cell r="H3119">
            <v>0</v>
          </cell>
          <cell r="I3119">
            <v>0</v>
          </cell>
          <cell r="J3119" t="str">
            <v>-</v>
          </cell>
          <cell r="K3119">
            <v>0</v>
          </cell>
          <cell r="L3119">
            <v>0</v>
          </cell>
          <cell r="M3119">
            <v>0</v>
          </cell>
        </row>
        <row r="3120">
          <cell r="A3120" t="str">
            <v>00</v>
          </cell>
          <cell r="B3120" t="str">
            <v>0</v>
          </cell>
          <cell r="C3120" t="str">
            <v>0</v>
          </cell>
          <cell r="D3120" t="str">
            <v>1</v>
          </cell>
          <cell r="F3120">
            <v>0</v>
          </cell>
          <cell r="G3120">
            <v>0</v>
          </cell>
          <cell r="H3120">
            <v>0</v>
          </cell>
          <cell r="I3120">
            <v>0</v>
          </cell>
          <cell r="J3120" t="str">
            <v>-</v>
          </cell>
          <cell r="K3120">
            <v>0</v>
          </cell>
          <cell r="L3120">
            <v>0</v>
          </cell>
          <cell r="M3120">
            <v>0</v>
          </cell>
        </row>
        <row r="3121">
          <cell r="A3121" t="str">
            <v>00</v>
          </cell>
          <cell r="B3121" t="str">
            <v>0</v>
          </cell>
          <cell r="C3121" t="str">
            <v>0</v>
          </cell>
          <cell r="D3121" t="str">
            <v>1</v>
          </cell>
          <cell r="F3121">
            <v>0</v>
          </cell>
          <cell r="G3121">
            <v>0</v>
          </cell>
          <cell r="H3121">
            <v>0</v>
          </cell>
          <cell r="I3121">
            <v>0</v>
          </cell>
          <cell r="J3121" t="str">
            <v>-</v>
          </cell>
          <cell r="K3121">
            <v>0</v>
          </cell>
          <cell r="L3121">
            <v>0</v>
          </cell>
          <cell r="M3121">
            <v>0</v>
          </cell>
        </row>
        <row r="3122">
          <cell r="A3122" t="str">
            <v>00</v>
          </cell>
          <cell r="B3122" t="str">
            <v>0</v>
          </cell>
          <cell r="C3122" t="str">
            <v>0</v>
          </cell>
          <cell r="D3122" t="str">
            <v>1</v>
          </cell>
          <cell r="F3122">
            <v>0</v>
          </cell>
          <cell r="G3122">
            <v>0</v>
          </cell>
          <cell r="H3122">
            <v>0</v>
          </cell>
          <cell r="I3122">
            <v>0</v>
          </cell>
          <cell r="J3122" t="str">
            <v>-</v>
          </cell>
          <cell r="K3122">
            <v>0</v>
          </cell>
          <cell r="L3122">
            <v>0</v>
          </cell>
          <cell r="M3122">
            <v>0</v>
          </cell>
        </row>
        <row r="3123">
          <cell r="A3123" t="str">
            <v>00</v>
          </cell>
          <cell r="B3123" t="str">
            <v>0</v>
          </cell>
          <cell r="C3123" t="str">
            <v>0</v>
          </cell>
          <cell r="D3123" t="str">
            <v>1</v>
          </cell>
          <cell r="F3123">
            <v>0</v>
          </cell>
          <cell r="G3123">
            <v>0</v>
          </cell>
          <cell r="H3123">
            <v>0</v>
          </cell>
          <cell r="I3123">
            <v>0</v>
          </cell>
          <cell r="J3123" t="str">
            <v>-</v>
          </cell>
          <cell r="K3123">
            <v>0</v>
          </cell>
          <cell r="L3123">
            <v>0</v>
          </cell>
          <cell r="M3123">
            <v>0</v>
          </cell>
        </row>
        <row r="3124">
          <cell r="A3124" t="str">
            <v>00</v>
          </cell>
          <cell r="B3124" t="str">
            <v>0</v>
          </cell>
          <cell r="C3124" t="str">
            <v>0</v>
          </cell>
          <cell r="D3124" t="str">
            <v>1</v>
          </cell>
          <cell r="F3124">
            <v>0</v>
          </cell>
          <cell r="G3124">
            <v>0</v>
          </cell>
          <cell r="H3124">
            <v>0</v>
          </cell>
          <cell r="I3124">
            <v>0</v>
          </cell>
          <cell r="J3124" t="str">
            <v>-</v>
          </cell>
          <cell r="K3124">
            <v>0</v>
          </cell>
          <cell r="L3124">
            <v>0</v>
          </cell>
          <cell r="M3124">
            <v>0</v>
          </cell>
        </row>
        <row r="3125">
          <cell r="A3125" t="str">
            <v>00</v>
          </cell>
          <cell r="B3125" t="str">
            <v>0</v>
          </cell>
          <cell r="C3125" t="str">
            <v>0</v>
          </cell>
          <cell r="D3125" t="str">
            <v>1</v>
          </cell>
          <cell r="F3125">
            <v>0</v>
          </cell>
          <cell r="G3125">
            <v>0</v>
          </cell>
          <cell r="H3125">
            <v>0</v>
          </cell>
          <cell r="I3125">
            <v>0</v>
          </cell>
          <cell r="J3125" t="str">
            <v>-</v>
          </cell>
          <cell r="K3125">
            <v>0</v>
          </cell>
          <cell r="L3125">
            <v>0</v>
          </cell>
          <cell r="M3125">
            <v>0</v>
          </cell>
        </row>
        <row r="3126">
          <cell r="A3126" t="str">
            <v>00</v>
          </cell>
          <cell r="B3126" t="str">
            <v>0</v>
          </cell>
          <cell r="C3126" t="str">
            <v>0</v>
          </cell>
          <cell r="D3126" t="str">
            <v>1</v>
          </cell>
          <cell r="F3126">
            <v>0</v>
          </cell>
          <cell r="G3126">
            <v>0</v>
          </cell>
          <cell r="H3126">
            <v>0</v>
          </cell>
          <cell r="I3126">
            <v>0</v>
          </cell>
          <cell r="J3126" t="str">
            <v>-</v>
          </cell>
          <cell r="K3126">
            <v>0</v>
          </cell>
          <cell r="L3126">
            <v>0</v>
          </cell>
          <cell r="M3126">
            <v>0</v>
          </cell>
        </row>
        <row r="3127">
          <cell r="A3127" t="str">
            <v>00</v>
          </cell>
          <cell r="B3127" t="str">
            <v>0</v>
          </cell>
          <cell r="C3127" t="str">
            <v>0</v>
          </cell>
          <cell r="D3127" t="str">
            <v>1</v>
          </cell>
          <cell r="F3127">
            <v>0</v>
          </cell>
          <cell r="G3127">
            <v>0</v>
          </cell>
          <cell r="H3127">
            <v>0</v>
          </cell>
          <cell r="I3127">
            <v>0</v>
          </cell>
          <cell r="J3127" t="str">
            <v>-</v>
          </cell>
          <cell r="K3127">
            <v>0</v>
          </cell>
          <cell r="L3127">
            <v>0</v>
          </cell>
          <cell r="M3127">
            <v>0</v>
          </cell>
        </row>
        <row r="3128">
          <cell r="A3128" t="str">
            <v>00</v>
          </cell>
          <cell r="B3128" t="str">
            <v>0</v>
          </cell>
          <cell r="C3128" t="str">
            <v>0</v>
          </cell>
          <cell r="D3128" t="str">
            <v>1</v>
          </cell>
          <cell r="F3128">
            <v>0</v>
          </cell>
          <cell r="G3128">
            <v>0</v>
          </cell>
          <cell r="H3128">
            <v>0</v>
          </cell>
          <cell r="I3128">
            <v>0</v>
          </cell>
          <cell r="J3128" t="str">
            <v>-</v>
          </cell>
          <cell r="K3128">
            <v>0</v>
          </cell>
          <cell r="L3128">
            <v>0</v>
          </cell>
          <cell r="M3128">
            <v>0</v>
          </cell>
        </row>
        <row r="3129">
          <cell r="A3129" t="str">
            <v>00</v>
          </cell>
          <cell r="B3129" t="str">
            <v>0</v>
          </cell>
          <cell r="C3129" t="str">
            <v>0</v>
          </cell>
          <cell r="D3129" t="str">
            <v>1</v>
          </cell>
          <cell r="F3129">
            <v>0</v>
          </cell>
          <cell r="G3129">
            <v>0</v>
          </cell>
          <cell r="H3129">
            <v>0</v>
          </cell>
          <cell r="I3129">
            <v>0</v>
          </cell>
          <cell r="J3129" t="str">
            <v>-</v>
          </cell>
          <cell r="K3129">
            <v>0</v>
          </cell>
          <cell r="L3129">
            <v>0</v>
          </cell>
          <cell r="M3129">
            <v>0</v>
          </cell>
        </row>
        <row r="3130">
          <cell r="A3130" t="str">
            <v>00</v>
          </cell>
          <cell r="B3130" t="str">
            <v>0</v>
          </cell>
          <cell r="C3130" t="str">
            <v>0</v>
          </cell>
          <cell r="D3130" t="str">
            <v>1</v>
          </cell>
          <cell r="F3130">
            <v>0</v>
          </cell>
          <cell r="G3130">
            <v>0</v>
          </cell>
          <cell r="H3130">
            <v>0</v>
          </cell>
          <cell r="I3130">
            <v>0</v>
          </cell>
          <cell r="J3130" t="str">
            <v>-</v>
          </cell>
          <cell r="K3130">
            <v>0</v>
          </cell>
          <cell r="L3130">
            <v>0</v>
          </cell>
          <cell r="M3130">
            <v>0</v>
          </cell>
        </row>
        <row r="3131">
          <cell r="A3131" t="str">
            <v>00</v>
          </cell>
          <cell r="B3131" t="str">
            <v>0</v>
          </cell>
          <cell r="C3131" t="str">
            <v>0</v>
          </cell>
          <cell r="D3131" t="str">
            <v>1</v>
          </cell>
          <cell r="F3131">
            <v>0</v>
          </cell>
          <cell r="G3131">
            <v>0</v>
          </cell>
          <cell r="H3131">
            <v>0</v>
          </cell>
          <cell r="I3131">
            <v>0</v>
          </cell>
          <cell r="J3131" t="str">
            <v>-</v>
          </cell>
          <cell r="K3131">
            <v>0</v>
          </cell>
          <cell r="L3131">
            <v>0</v>
          </cell>
          <cell r="M3131">
            <v>0</v>
          </cell>
        </row>
        <row r="3132">
          <cell r="A3132" t="str">
            <v>00</v>
          </cell>
          <cell r="B3132" t="str">
            <v>0</v>
          </cell>
          <cell r="C3132" t="str">
            <v>0</v>
          </cell>
          <cell r="D3132" t="str">
            <v>1</v>
          </cell>
          <cell r="F3132">
            <v>0</v>
          </cell>
          <cell r="G3132">
            <v>0</v>
          </cell>
          <cell r="H3132">
            <v>0</v>
          </cell>
          <cell r="I3132">
            <v>0</v>
          </cell>
          <cell r="J3132" t="str">
            <v>-</v>
          </cell>
          <cell r="K3132">
            <v>0</v>
          </cell>
          <cell r="L3132">
            <v>0</v>
          </cell>
          <cell r="M3132">
            <v>0</v>
          </cell>
        </row>
        <row r="3133">
          <cell r="A3133" t="str">
            <v>00</v>
          </cell>
          <cell r="B3133" t="str">
            <v>0</v>
          </cell>
          <cell r="C3133" t="str">
            <v>0</v>
          </cell>
          <cell r="D3133" t="str">
            <v>1</v>
          </cell>
          <cell r="F3133">
            <v>0</v>
          </cell>
          <cell r="G3133">
            <v>0</v>
          </cell>
          <cell r="H3133">
            <v>0</v>
          </cell>
          <cell r="I3133">
            <v>0</v>
          </cell>
          <cell r="J3133" t="str">
            <v>-</v>
          </cell>
          <cell r="K3133">
            <v>0</v>
          </cell>
          <cell r="L3133">
            <v>0</v>
          </cell>
          <cell r="M3133">
            <v>0</v>
          </cell>
        </row>
        <row r="3134">
          <cell r="A3134" t="str">
            <v>00</v>
          </cell>
          <cell r="B3134" t="str">
            <v>0</v>
          </cell>
          <cell r="C3134" t="str">
            <v>0</v>
          </cell>
          <cell r="D3134" t="str">
            <v>1</v>
          </cell>
          <cell r="F3134">
            <v>0</v>
          </cell>
          <cell r="G3134">
            <v>0</v>
          </cell>
          <cell r="H3134">
            <v>0</v>
          </cell>
          <cell r="I3134">
            <v>0</v>
          </cell>
          <cell r="J3134" t="str">
            <v>-</v>
          </cell>
          <cell r="K3134">
            <v>0</v>
          </cell>
          <cell r="L3134">
            <v>0</v>
          </cell>
          <cell r="M3134">
            <v>0</v>
          </cell>
        </row>
        <row r="3135">
          <cell r="A3135" t="str">
            <v>00</v>
          </cell>
          <cell r="B3135" t="str">
            <v>0</v>
          </cell>
          <cell r="C3135" t="str">
            <v>0</v>
          </cell>
          <cell r="D3135" t="str">
            <v>1</v>
          </cell>
          <cell r="F3135">
            <v>0</v>
          </cell>
          <cell r="G3135">
            <v>0</v>
          </cell>
          <cell r="H3135">
            <v>0</v>
          </cell>
          <cell r="I3135">
            <v>0</v>
          </cell>
          <cell r="J3135" t="str">
            <v>-</v>
          </cell>
          <cell r="K3135">
            <v>0</v>
          </cell>
          <cell r="L3135">
            <v>0</v>
          </cell>
          <cell r="M3135">
            <v>0</v>
          </cell>
        </row>
        <row r="3136">
          <cell r="A3136" t="str">
            <v>00</v>
          </cell>
          <cell r="B3136" t="str">
            <v>0</v>
          </cell>
          <cell r="C3136" t="str">
            <v>0</v>
          </cell>
          <cell r="D3136" t="str">
            <v>1</v>
          </cell>
          <cell r="F3136">
            <v>0</v>
          </cell>
          <cell r="G3136">
            <v>0</v>
          </cell>
          <cell r="H3136">
            <v>0</v>
          </cell>
          <cell r="I3136">
            <v>0</v>
          </cell>
          <cell r="J3136" t="str">
            <v>-</v>
          </cell>
          <cell r="K3136">
            <v>0</v>
          </cell>
          <cell r="L3136">
            <v>0</v>
          </cell>
          <cell r="M3136">
            <v>0</v>
          </cell>
        </row>
        <row r="3137">
          <cell r="A3137" t="str">
            <v>00</v>
          </cell>
          <cell r="B3137" t="str">
            <v>0</v>
          </cell>
          <cell r="C3137" t="str">
            <v>0</v>
          </cell>
          <cell r="D3137" t="str">
            <v>1</v>
          </cell>
          <cell r="F3137">
            <v>0</v>
          </cell>
          <cell r="G3137">
            <v>0</v>
          </cell>
          <cell r="H3137">
            <v>0</v>
          </cell>
          <cell r="I3137">
            <v>0</v>
          </cell>
          <cell r="J3137" t="str">
            <v>-</v>
          </cell>
          <cell r="K3137">
            <v>0</v>
          </cell>
          <cell r="L3137">
            <v>0</v>
          </cell>
          <cell r="M3137">
            <v>0</v>
          </cell>
        </row>
        <row r="3138">
          <cell r="A3138" t="str">
            <v>00</v>
          </cell>
          <cell r="B3138" t="str">
            <v>0</v>
          </cell>
          <cell r="C3138" t="str">
            <v>0</v>
          </cell>
          <cell r="D3138" t="str">
            <v>1</v>
          </cell>
          <cell r="F3138">
            <v>0</v>
          </cell>
          <cell r="G3138">
            <v>0</v>
          </cell>
          <cell r="H3138">
            <v>0</v>
          </cell>
          <cell r="I3138">
            <v>0</v>
          </cell>
          <cell r="J3138" t="str">
            <v>-</v>
          </cell>
          <cell r="K3138">
            <v>0</v>
          </cell>
          <cell r="L3138">
            <v>0</v>
          </cell>
          <cell r="M3138">
            <v>0</v>
          </cell>
        </row>
        <row r="3139">
          <cell r="A3139" t="str">
            <v>00</v>
          </cell>
          <cell r="B3139" t="str">
            <v>0</v>
          </cell>
          <cell r="C3139" t="str">
            <v>0</v>
          </cell>
          <cell r="D3139" t="str">
            <v>1</v>
          </cell>
          <cell r="F3139">
            <v>0</v>
          </cell>
          <cell r="G3139">
            <v>0</v>
          </cell>
          <cell r="H3139">
            <v>0</v>
          </cell>
          <cell r="I3139">
            <v>0</v>
          </cell>
          <cell r="J3139" t="str">
            <v>-</v>
          </cell>
          <cell r="K3139">
            <v>0</v>
          </cell>
          <cell r="L3139">
            <v>0</v>
          </cell>
          <cell r="M3139">
            <v>0</v>
          </cell>
        </row>
        <row r="3140">
          <cell r="A3140" t="str">
            <v>00</v>
          </cell>
          <cell r="B3140" t="str">
            <v>0</v>
          </cell>
          <cell r="C3140" t="str">
            <v>0</v>
          </cell>
          <cell r="D3140" t="str">
            <v>1</v>
          </cell>
          <cell r="F3140">
            <v>0</v>
          </cell>
          <cell r="G3140">
            <v>0</v>
          </cell>
          <cell r="H3140">
            <v>0</v>
          </cell>
          <cell r="I3140">
            <v>0</v>
          </cell>
          <cell r="J3140" t="str">
            <v>-</v>
          </cell>
          <cell r="K3140">
            <v>0</v>
          </cell>
          <cell r="L3140">
            <v>0</v>
          </cell>
          <cell r="M3140">
            <v>0</v>
          </cell>
        </row>
        <row r="3141">
          <cell r="A3141" t="str">
            <v>00</v>
          </cell>
          <cell r="B3141" t="str">
            <v>0</v>
          </cell>
          <cell r="C3141" t="str">
            <v>0</v>
          </cell>
          <cell r="D3141" t="str">
            <v>1</v>
          </cell>
          <cell r="F3141">
            <v>0</v>
          </cell>
          <cell r="G3141">
            <v>0</v>
          </cell>
          <cell r="H3141">
            <v>0</v>
          </cell>
          <cell r="I3141">
            <v>0</v>
          </cell>
          <cell r="J3141" t="str">
            <v>-</v>
          </cell>
          <cell r="K3141">
            <v>0</v>
          </cell>
          <cell r="L3141">
            <v>0</v>
          </cell>
          <cell r="M3141">
            <v>0</v>
          </cell>
        </row>
        <row r="3142">
          <cell r="A3142" t="str">
            <v>00</v>
          </cell>
          <cell r="B3142" t="str">
            <v>0</v>
          </cell>
          <cell r="C3142" t="str">
            <v>0</v>
          </cell>
          <cell r="D3142" t="str">
            <v>1</v>
          </cell>
          <cell r="F3142">
            <v>0</v>
          </cell>
          <cell r="G3142">
            <v>0</v>
          </cell>
          <cell r="H3142">
            <v>0</v>
          </cell>
          <cell r="I3142">
            <v>0</v>
          </cell>
          <cell r="J3142" t="str">
            <v>-</v>
          </cell>
          <cell r="K3142">
            <v>0</v>
          </cell>
          <cell r="L3142">
            <v>0</v>
          </cell>
          <cell r="M3142">
            <v>0</v>
          </cell>
        </row>
        <row r="3143">
          <cell r="A3143" t="str">
            <v>00</v>
          </cell>
          <cell r="B3143" t="str">
            <v>0</v>
          </cell>
          <cell r="C3143" t="str">
            <v>0</v>
          </cell>
          <cell r="D3143" t="str">
            <v>1</v>
          </cell>
          <cell r="F3143">
            <v>0</v>
          </cell>
          <cell r="G3143">
            <v>0</v>
          </cell>
          <cell r="H3143">
            <v>0</v>
          </cell>
          <cell r="I3143">
            <v>0</v>
          </cell>
          <cell r="J3143" t="str">
            <v>-</v>
          </cell>
          <cell r="K3143">
            <v>0</v>
          </cell>
          <cell r="L3143">
            <v>0</v>
          </cell>
          <cell r="M3143">
            <v>0</v>
          </cell>
        </row>
        <row r="3144">
          <cell r="A3144" t="str">
            <v>00</v>
          </cell>
          <cell r="B3144" t="str">
            <v>0</v>
          </cell>
          <cell r="C3144" t="str">
            <v>0</v>
          </cell>
          <cell r="D3144" t="str">
            <v>1</v>
          </cell>
          <cell r="F3144">
            <v>0</v>
          </cell>
          <cell r="G3144">
            <v>0</v>
          </cell>
          <cell r="H3144">
            <v>0</v>
          </cell>
          <cell r="I3144">
            <v>0</v>
          </cell>
          <cell r="J3144" t="str">
            <v>-</v>
          </cell>
          <cell r="K3144">
            <v>0</v>
          </cell>
          <cell r="L3144">
            <v>0</v>
          </cell>
          <cell r="M3144">
            <v>0</v>
          </cell>
        </row>
        <row r="3145">
          <cell r="A3145" t="str">
            <v>00</v>
          </cell>
          <cell r="B3145" t="str">
            <v>0</v>
          </cell>
          <cell r="C3145" t="str">
            <v>0</v>
          </cell>
          <cell r="D3145" t="str">
            <v>1</v>
          </cell>
          <cell r="F3145">
            <v>0</v>
          </cell>
          <cell r="G3145">
            <v>0</v>
          </cell>
          <cell r="H3145">
            <v>0</v>
          </cell>
          <cell r="I3145">
            <v>0</v>
          </cell>
          <cell r="J3145" t="str">
            <v>-</v>
          </cell>
          <cell r="K3145">
            <v>0</v>
          </cell>
          <cell r="L3145">
            <v>0</v>
          </cell>
          <cell r="M3145">
            <v>0</v>
          </cell>
        </row>
        <row r="3146">
          <cell r="A3146" t="str">
            <v>00</v>
          </cell>
          <cell r="B3146" t="str">
            <v>0</v>
          </cell>
          <cell r="C3146" t="str">
            <v>0</v>
          </cell>
          <cell r="D3146" t="str">
            <v>1</v>
          </cell>
          <cell r="F3146">
            <v>0</v>
          </cell>
          <cell r="G3146">
            <v>0</v>
          </cell>
          <cell r="H3146">
            <v>0</v>
          </cell>
          <cell r="I3146">
            <v>0</v>
          </cell>
          <cell r="J3146" t="str">
            <v>-</v>
          </cell>
          <cell r="K3146">
            <v>0</v>
          </cell>
          <cell r="L3146">
            <v>0</v>
          </cell>
          <cell r="M3146">
            <v>0</v>
          </cell>
        </row>
        <row r="3147">
          <cell r="A3147" t="str">
            <v>00</v>
          </cell>
          <cell r="B3147" t="str">
            <v>0</v>
          </cell>
          <cell r="C3147" t="str">
            <v>0</v>
          </cell>
          <cell r="D3147" t="str">
            <v>1</v>
          </cell>
          <cell r="F3147">
            <v>0</v>
          </cell>
          <cell r="G3147">
            <v>0</v>
          </cell>
          <cell r="H3147">
            <v>0</v>
          </cell>
          <cell r="I3147">
            <v>0</v>
          </cell>
          <cell r="J3147" t="str">
            <v>-</v>
          </cell>
          <cell r="K3147">
            <v>0</v>
          </cell>
          <cell r="L3147">
            <v>0</v>
          </cell>
          <cell r="M3147">
            <v>0</v>
          </cell>
        </row>
        <row r="3148">
          <cell r="A3148" t="str">
            <v>00</v>
          </cell>
          <cell r="B3148" t="str">
            <v>0</v>
          </cell>
          <cell r="C3148" t="str">
            <v>0</v>
          </cell>
          <cell r="D3148" t="str">
            <v>1</v>
          </cell>
          <cell r="F3148">
            <v>0</v>
          </cell>
          <cell r="G3148">
            <v>0</v>
          </cell>
          <cell r="H3148">
            <v>0</v>
          </cell>
          <cell r="I3148">
            <v>0</v>
          </cell>
          <cell r="J3148" t="str">
            <v>-</v>
          </cell>
          <cell r="K3148">
            <v>0</v>
          </cell>
          <cell r="L3148">
            <v>0</v>
          </cell>
          <cell r="M3148">
            <v>0</v>
          </cell>
        </row>
        <row r="3149">
          <cell r="A3149" t="str">
            <v>00</v>
          </cell>
          <cell r="B3149" t="str">
            <v>0</v>
          </cell>
          <cell r="C3149" t="str">
            <v>0</v>
          </cell>
          <cell r="D3149" t="str">
            <v>1</v>
          </cell>
          <cell r="F3149">
            <v>0</v>
          </cell>
          <cell r="G3149">
            <v>0</v>
          </cell>
          <cell r="H3149">
            <v>0</v>
          </cell>
          <cell r="I3149">
            <v>0</v>
          </cell>
          <cell r="J3149" t="str">
            <v>-</v>
          </cell>
          <cell r="K3149">
            <v>0</v>
          </cell>
          <cell r="L3149">
            <v>0</v>
          </cell>
          <cell r="M3149">
            <v>0</v>
          </cell>
        </row>
        <row r="3150">
          <cell r="A3150" t="str">
            <v>00</v>
          </cell>
          <cell r="B3150" t="str">
            <v>0</v>
          </cell>
          <cell r="C3150" t="str">
            <v>0</v>
          </cell>
          <cell r="D3150" t="str">
            <v>1</v>
          </cell>
          <cell r="F3150">
            <v>0</v>
          </cell>
          <cell r="G3150">
            <v>0</v>
          </cell>
          <cell r="H3150">
            <v>0</v>
          </cell>
          <cell r="I3150">
            <v>0</v>
          </cell>
          <cell r="J3150" t="str">
            <v>-</v>
          </cell>
          <cell r="K3150">
            <v>0</v>
          </cell>
          <cell r="L3150">
            <v>0</v>
          </cell>
          <cell r="M3150">
            <v>0</v>
          </cell>
        </row>
        <row r="3151">
          <cell r="A3151" t="str">
            <v>00</v>
          </cell>
          <cell r="B3151" t="str">
            <v>0</v>
          </cell>
          <cell r="C3151" t="str">
            <v>0</v>
          </cell>
          <cell r="D3151" t="str">
            <v>1</v>
          </cell>
          <cell r="F3151">
            <v>0</v>
          </cell>
          <cell r="G3151">
            <v>0</v>
          </cell>
          <cell r="H3151">
            <v>0</v>
          </cell>
          <cell r="I3151">
            <v>0</v>
          </cell>
          <cell r="J3151" t="str">
            <v>-</v>
          </cell>
          <cell r="K3151">
            <v>0</v>
          </cell>
          <cell r="L3151">
            <v>0</v>
          </cell>
          <cell r="M3151">
            <v>0</v>
          </cell>
        </row>
        <row r="3152">
          <cell r="A3152" t="str">
            <v>00</v>
          </cell>
          <cell r="B3152" t="str">
            <v>0</v>
          </cell>
          <cell r="C3152" t="str">
            <v>0</v>
          </cell>
          <cell r="D3152" t="str">
            <v>1</v>
          </cell>
          <cell r="F3152">
            <v>0</v>
          </cell>
          <cell r="G3152">
            <v>0</v>
          </cell>
          <cell r="H3152">
            <v>0</v>
          </cell>
          <cell r="I3152">
            <v>0</v>
          </cell>
          <cell r="J3152" t="str">
            <v>-</v>
          </cell>
          <cell r="K3152">
            <v>0</v>
          </cell>
          <cell r="L3152">
            <v>0</v>
          </cell>
          <cell r="M3152">
            <v>0</v>
          </cell>
        </row>
        <row r="3153">
          <cell r="A3153" t="str">
            <v>00</v>
          </cell>
          <cell r="B3153" t="str">
            <v>0</v>
          </cell>
          <cell r="C3153" t="str">
            <v>0</v>
          </cell>
          <cell r="D3153" t="str">
            <v>1</v>
          </cell>
          <cell r="F3153">
            <v>0</v>
          </cell>
          <cell r="G3153">
            <v>0</v>
          </cell>
          <cell r="H3153">
            <v>0</v>
          </cell>
          <cell r="I3153">
            <v>0</v>
          </cell>
          <cell r="J3153" t="str">
            <v>-</v>
          </cell>
          <cell r="K3153">
            <v>0</v>
          </cell>
          <cell r="L3153">
            <v>0</v>
          </cell>
          <cell r="M3153">
            <v>0</v>
          </cell>
        </row>
        <row r="3154">
          <cell r="A3154" t="str">
            <v>00</v>
          </cell>
          <cell r="B3154" t="str">
            <v>0</v>
          </cell>
          <cell r="C3154" t="str">
            <v>0</v>
          </cell>
          <cell r="D3154" t="str">
            <v>1</v>
          </cell>
          <cell r="F3154">
            <v>0</v>
          </cell>
          <cell r="G3154">
            <v>0</v>
          </cell>
          <cell r="H3154">
            <v>0</v>
          </cell>
          <cell r="I3154">
            <v>0</v>
          </cell>
          <cell r="J3154" t="str">
            <v>-</v>
          </cell>
          <cell r="K3154">
            <v>0</v>
          </cell>
          <cell r="L3154">
            <v>0</v>
          </cell>
          <cell r="M3154">
            <v>0</v>
          </cell>
        </row>
        <row r="3155">
          <cell r="A3155" t="str">
            <v>00</v>
          </cell>
          <cell r="B3155" t="str">
            <v>0</v>
          </cell>
          <cell r="C3155" t="str">
            <v>0</v>
          </cell>
          <cell r="D3155" t="str">
            <v>1</v>
          </cell>
          <cell r="F3155">
            <v>0</v>
          </cell>
          <cell r="G3155">
            <v>0</v>
          </cell>
          <cell r="H3155">
            <v>0</v>
          </cell>
          <cell r="I3155">
            <v>0</v>
          </cell>
          <cell r="J3155" t="str">
            <v>-</v>
          </cell>
          <cell r="K3155">
            <v>0</v>
          </cell>
          <cell r="L3155">
            <v>0</v>
          </cell>
          <cell r="M3155">
            <v>0</v>
          </cell>
        </row>
        <row r="3156">
          <cell r="A3156" t="str">
            <v>00</v>
          </cell>
          <cell r="B3156" t="str">
            <v>0</v>
          </cell>
          <cell r="C3156" t="str">
            <v>0</v>
          </cell>
          <cell r="D3156" t="str">
            <v>1</v>
          </cell>
          <cell r="F3156">
            <v>0</v>
          </cell>
          <cell r="G3156">
            <v>0</v>
          </cell>
          <cell r="H3156">
            <v>0</v>
          </cell>
          <cell r="I3156">
            <v>0</v>
          </cell>
          <cell r="J3156" t="str">
            <v>-</v>
          </cell>
          <cell r="K3156">
            <v>0</v>
          </cell>
          <cell r="L3156">
            <v>0</v>
          </cell>
          <cell r="M3156">
            <v>0</v>
          </cell>
        </row>
        <row r="3157">
          <cell r="A3157" t="str">
            <v>00</v>
          </cell>
          <cell r="B3157" t="str">
            <v>0</v>
          </cell>
          <cell r="C3157" t="str">
            <v>0</v>
          </cell>
          <cell r="D3157" t="str">
            <v>1</v>
          </cell>
          <cell r="F3157">
            <v>0</v>
          </cell>
          <cell r="G3157">
            <v>0</v>
          </cell>
          <cell r="H3157">
            <v>0</v>
          </cell>
          <cell r="I3157">
            <v>0</v>
          </cell>
          <cell r="J3157" t="str">
            <v>-</v>
          </cell>
          <cell r="K3157">
            <v>0</v>
          </cell>
          <cell r="L3157">
            <v>0</v>
          </cell>
          <cell r="M3157">
            <v>0</v>
          </cell>
        </row>
        <row r="3158">
          <cell r="A3158" t="str">
            <v>00</v>
          </cell>
          <cell r="B3158" t="str">
            <v>0</v>
          </cell>
          <cell r="C3158" t="str">
            <v>0</v>
          </cell>
          <cell r="D3158" t="str">
            <v>1</v>
          </cell>
          <cell r="F3158">
            <v>0</v>
          </cell>
          <cell r="G3158">
            <v>0</v>
          </cell>
          <cell r="H3158">
            <v>0</v>
          </cell>
          <cell r="I3158">
            <v>0</v>
          </cell>
          <cell r="J3158" t="str">
            <v>-</v>
          </cell>
          <cell r="K3158">
            <v>0</v>
          </cell>
          <cell r="L3158">
            <v>0</v>
          </cell>
          <cell r="M3158">
            <v>0</v>
          </cell>
        </row>
        <row r="3159">
          <cell r="A3159" t="str">
            <v>00</v>
          </cell>
          <cell r="B3159" t="str">
            <v>0</v>
          </cell>
          <cell r="C3159" t="str">
            <v>0</v>
          </cell>
          <cell r="D3159" t="str">
            <v>1</v>
          </cell>
          <cell r="F3159">
            <v>0</v>
          </cell>
          <cell r="G3159">
            <v>0</v>
          </cell>
          <cell r="H3159">
            <v>0</v>
          </cell>
          <cell r="I3159">
            <v>0</v>
          </cell>
          <cell r="J3159" t="str">
            <v>-</v>
          </cell>
          <cell r="K3159">
            <v>0</v>
          </cell>
          <cell r="L3159">
            <v>0</v>
          </cell>
          <cell r="M3159">
            <v>0</v>
          </cell>
        </row>
        <row r="3160">
          <cell r="A3160" t="str">
            <v>00</v>
          </cell>
          <cell r="B3160" t="str">
            <v>0</v>
          </cell>
          <cell r="C3160" t="str">
            <v>0</v>
          </cell>
          <cell r="D3160" t="str">
            <v>1</v>
          </cell>
          <cell r="F3160">
            <v>0</v>
          </cell>
          <cell r="G3160">
            <v>0</v>
          </cell>
          <cell r="H3160">
            <v>0</v>
          </cell>
          <cell r="I3160">
            <v>0</v>
          </cell>
          <cell r="J3160" t="str">
            <v>-</v>
          </cell>
          <cell r="K3160">
            <v>0</v>
          </cell>
          <cell r="L3160">
            <v>0</v>
          </cell>
          <cell r="M3160">
            <v>0</v>
          </cell>
        </row>
        <row r="3161">
          <cell r="A3161" t="str">
            <v>00</v>
          </cell>
          <cell r="B3161" t="str">
            <v>0</v>
          </cell>
          <cell r="C3161" t="str">
            <v>0</v>
          </cell>
          <cell r="D3161" t="str">
            <v>1</v>
          </cell>
          <cell r="F3161">
            <v>0</v>
          </cell>
          <cell r="G3161">
            <v>0</v>
          </cell>
          <cell r="H3161">
            <v>0</v>
          </cell>
          <cell r="I3161">
            <v>0</v>
          </cell>
          <cell r="J3161" t="str">
            <v>-</v>
          </cell>
          <cell r="K3161">
            <v>0</v>
          </cell>
          <cell r="L3161">
            <v>0</v>
          </cell>
          <cell r="M3161">
            <v>0</v>
          </cell>
        </row>
        <row r="3162">
          <cell r="A3162" t="str">
            <v>00</v>
          </cell>
          <cell r="B3162" t="str">
            <v>0</v>
          </cell>
          <cell r="C3162" t="str">
            <v>0</v>
          </cell>
          <cell r="D3162" t="str">
            <v>1</v>
          </cell>
          <cell r="F3162">
            <v>0</v>
          </cell>
          <cell r="G3162">
            <v>0</v>
          </cell>
          <cell r="H3162">
            <v>0</v>
          </cell>
          <cell r="I3162">
            <v>0</v>
          </cell>
          <cell r="J3162" t="str">
            <v>-</v>
          </cell>
          <cell r="K3162">
            <v>0</v>
          </cell>
          <cell r="L3162">
            <v>0</v>
          </cell>
          <cell r="M3162">
            <v>0</v>
          </cell>
        </row>
        <row r="3163">
          <cell r="A3163" t="str">
            <v>00</v>
          </cell>
          <cell r="B3163" t="str">
            <v>0</v>
          </cell>
          <cell r="C3163" t="str">
            <v>0</v>
          </cell>
          <cell r="D3163" t="str">
            <v>1</v>
          </cell>
          <cell r="F3163">
            <v>0</v>
          </cell>
          <cell r="G3163">
            <v>0</v>
          </cell>
          <cell r="H3163">
            <v>0</v>
          </cell>
          <cell r="I3163">
            <v>0</v>
          </cell>
          <cell r="J3163" t="str">
            <v>-</v>
          </cell>
          <cell r="K3163">
            <v>0</v>
          </cell>
          <cell r="L3163">
            <v>0</v>
          </cell>
          <cell r="M3163">
            <v>0</v>
          </cell>
        </row>
        <row r="3164">
          <cell r="A3164" t="str">
            <v>00</v>
          </cell>
          <cell r="B3164" t="str">
            <v>0</v>
          </cell>
          <cell r="C3164" t="str">
            <v>0</v>
          </cell>
          <cell r="D3164" t="str">
            <v>1</v>
          </cell>
          <cell r="F3164">
            <v>0</v>
          </cell>
          <cell r="G3164">
            <v>0</v>
          </cell>
          <cell r="H3164">
            <v>0</v>
          </cell>
          <cell r="I3164">
            <v>0</v>
          </cell>
          <cell r="J3164" t="str">
            <v>-</v>
          </cell>
          <cell r="K3164">
            <v>0</v>
          </cell>
          <cell r="L3164">
            <v>0</v>
          </cell>
          <cell r="M3164">
            <v>0</v>
          </cell>
        </row>
        <row r="3165">
          <cell r="A3165" t="str">
            <v>00</v>
          </cell>
          <cell r="B3165" t="str">
            <v>0</v>
          </cell>
          <cell r="C3165" t="str">
            <v>0</v>
          </cell>
          <cell r="D3165" t="str">
            <v>1</v>
          </cell>
          <cell r="F3165">
            <v>0</v>
          </cell>
          <cell r="G3165">
            <v>0</v>
          </cell>
          <cell r="H3165">
            <v>0</v>
          </cell>
          <cell r="I3165">
            <v>0</v>
          </cell>
          <cell r="J3165" t="str">
            <v>-</v>
          </cell>
          <cell r="K3165">
            <v>0</v>
          </cell>
          <cell r="L3165">
            <v>0</v>
          </cell>
          <cell r="M3165">
            <v>0</v>
          </cell>
        </row>
        <row r="3166">
          <cell r="A3166" t="str">
            <v>00</v>
          </cell>
          <cell r="B3166" t="str">
            <v>0</v>
          </cell>
          <cell r="C3166" t="str">
            <v>0</v>
          </cell>
          <cell r="D3166" t="str">
            <v>1</v>
          </cell>
          <cell r="F3166">
            <v>0</v>
          </cell>
          <cell r="G3166">
            <v>0</v>
          </cell>
          <cell r="H3166">
            <v>0</v>
          </cell>
          <cell r="I3166">
            <v>0</v>
          </cell>
          <cell r="J3166" t="str">
            <v>Biaya Gaji</v>
          </cell>
          <cell r="K3166">
            <v>0</v>
          </cell>
          <cell r="L3166">
            <v>0</v>
          </cell>
          <cell r="M3166">
            <v>0</v>
          </cell>
        </row>
        <row r="3167">
          <cell r="A3167" t="str">
            <v>00</v>
          </cell>
          <cell r="B3167" t="str">
            <v>0</v>
          </cell>
          <cell r="C3167" t="str">
            <v>0</v>
          </cell>
          <cell r="D3167" t="str">
            <v>1</v>
          </cell>
          <cell r="F3167">
            <v>0</v>
          </cell>
          <cell r="G3167">
            <v>0</v>
          </cell>
          <cell r="H3167">
            <v>0</v>
          </cell>
          <cell r="I3167">
            <v>0</v>
          </cell>
          <cell r="J3167" t="str">
            <v>Biaya Gaji</v>
          </cell>
          <cell r="K3167">
            <v>0</v>
          </cell>
          <cell r="L3167">
            <v>0</v>
          </cell>
          <cell r="M3167">
            <v>0</v>
          </cell>
        </row>
        <row r="3168">
          <cell r="A3168" t="str">
            <v>00</v>
          </cell>
          <cell r="B3168" t="str">
            <v>0</v>
          </cell>
          <cell r="C3168" t="str">
            <v>0</v>
          </cell>
          <cell r="D3168" t="str">
            <v>1</v>
          </cell>
          <cell r="F3168">
            <v>0</v>
          </cell>
          <cell r="G3168">
            <v>0</v>
          </cell>
          <cell r="H3168">
            <v>0</v>
          </cell>
          <cell r="I3168">
            <v>0</v>
          </cell>
          <cell r="J3168" t="str">
            <v>-</v>
          </cell>
          <cell r="K3168">
            <v>0</v>
          </cell>
          <cell r="L3168">
            <v>0</v>
          </cell>
          <cell r="M3168">
            <v>0</v>
          </cell>
        </row>
        <row r="3169">
          <cell r="A3169" t="str">
            <v>00</v>
          </cell>
          <cell r="B3169" t="str">
            <v>0</v>
          </cell>
          <cell r="C3169" t="str">
            <v>0</v>
          </cell>
          <cell r="D3169" t="str">
            <v>1</v>
          </cell>
          <cell r="F3169">
            <v>0</v>
          </cell>
          <cell r="G3169">
            <v>0</v>
          </cell>
          <cell r="H3169">
            <v>0</v>
          </cell>
          <cell r="I3169">
            <v>0</v>
          </cell>
          <cell r="J3169" t="str">
            <v>-</v>
          </cell>
          <cell r="K3169">
            <v>0</v>
          </cell>
          <cell r="L3169">
            <v>0</v>
          </cell>
          <cell r="M3169">
            <v>0</v>
          </cell>
        </row>
        <row r="3170">
          <cell r="A3170" t="str">
            <v>00</v>
          </cell>
          <cell r="B3170" t="str">
            <v>0</v>
          </cell>
          <cell r="C3170" t="str">
            <v>0</v>
          </cell>
          <cell r="D3170" t="str">
            <v>1</v>
          </cell>
          <cell r="F3170">
            <v>0</v>
          </cell>
          <cell r="G3170">
            <v>0</v>
          </cell>
          <cell r="H3170">
            <v>0</v>
          </cell>
          <cell r="I3170">
            <v>0</v>
          </cell>
          <cell r="J3170" t="str">
            <v>-</v>
          </cell>
          <cell r="K3170">
            <v>0</v>
          </cell>
          <cell r="L3170">
            <v>0</v>
          </cell>
          <cell r="M3170">
            <v>0</v>
          </cell>
        </row>
        <row r="3171">
          <cell r="A3171" t="str">
            <v>00</v>
          </cell>
          <cell r="B3171" t="str">
            <v>0</v>
          </cell>
          <cell r="C3171" t="str">
            <v>0</v>
          </cell>
          <cell r="D3171" t="str">
            <v>1</v>
          </cell>
          <cell r="F3171">
            <v>0</v>
          </cell>
          <cell r="G3171">
            <v>0</v>
          </cell>
          <cell r="H3171">
            <v>0</v>
          </cell>
          <cell r="I3171">
            <v>0</v>
          </cell>
          <cell r="J3171" t="str">
            <v>-</v>
          </cell>
          <cell r="K3171">
            <v>0</v>
          </cell>
          <cell r="L3171">
            <v>0</v>
          </cell>
          <cell r="M3171">
            <v>0</v>
          </cell>
        </row>
        <row r="3172">
          <cell r="A3172" t="str">
            <v>00</v>
          </cell>
          <cell r="B3172" t="str">
            <v>0</v>
          </cell>
          <cell r="C3172" t="str">
            <v>0</v>
          </cell>
          <cell r="D3172" t="str">
            <v>1</v>
          </cell>
          <cell r="F3172">
            <v>0</v>
          </cell>
          <cell r="G3172">
            <v>0</v>
          </cell>
          <cell r="H3172">
            <v>0</v>
          </cell>
          <cell r="I3172">
            <v>0</v>
          </cell>
          <cell r="J3172" t="str">
            <v>-</v>
          </cell>
          <cell r="K3172">
            <v>0</v>
          </cell>
          <cell r="L3172">
            <v>0</v>
          </cell>
          <cell r="M3172">
            <v>0</v>
          </cell>
        </row>
        <row r="3173">
          <cell r="A3173" t="str">
            <v>00</v>
          </cell>
          <cell r="B3173" t="str">
            <v>0</v>
          </cell>
          <cell r="C3173" t="str">
            <v>0</v>
          </cell>
          <cell r="D3173" t="str">
            <v>1</v>
          </cell>
          <cell r="F3173">
            <v>0</v>
          </cell>
          <cell r="G3173">
            <v>0</v>
          </cell>
          <cell r="H3173">
            <v>0</v>
          </cell>
          <cell r="I3173">
            <v>0</v>
          </cell>
          <cell r="J3173" t="str">
            <v>-</v>
          </cell>
          <cell r="K3173">
            <v>0</v>
          </cell>
          <cell r="L3173">
            <v>0</v>
          </cell>
          <cell r="M3173">
            <v>0</v>
          </cell>
        </row>
        <row r="3174">
          <cell r="A3174" t="str">
            <v>00</v>
          </cell>
          <cell r="B3174" t="str">
            <v>0</v>
          </cell>
          <cell r="C3174" t="str">
            <v>0</v>
          </cell>
          <cell r="D3174" t="str">
            <v>1</v>
          </cell>
          <cell r="F3174">
            <v>0</v>
          </cell>
          <cell r="G3174">
            <v>0</v>
          </cell>
          <cell r="H3174">
            <v>0</v>
          </cell>
          <cell r="I3174">
            <v>0</v>
          </cell>
          <cell r="J3174" t="str">
            <v>-</v>
          </cell>
          <cell r="K3174">
            <v>0</v>
          </cell>
          <cell r="L3174">
            <v>0</v>
          </cell>
          <cell r="M3174">
            <v>0</v>
          </cell>
        </row>
        <row r="3175">
          <cell r="A3175" t="str">
            <v>00</v>
          </cell>
          <cell r="B3175" t="str">
            <v>0</v>
          </cell>
          <cell r="C3175" t="str">
            <v>0</v>
          </cell>
          <cell r="D3175" t="str">
            <v>1</v>
          </cell>
          <cell r="F3175">
            <v>0</v>
          </cell>
          <cell r="G3175">
            <v>0</v>
          </cell>
          <cell r="H3175">
            <v>0</v>
          </cell>
          <cell r="I3175">
            <v>0</v>
          </cell>
          <cell r="J3175" t="str">
            <v>-</v>
          </cell>
          <cell r="K3175">
            <v>0</v>
          </cell>
          <cell r="L3175">
            <v>0</v>
          </cell>
          <cell r="M3175">
            <v>0</v>
          </cell>
        </row>
        <row r="3176">
          <cell r="A3176" t="str">
            <v>00</v>
          </cell>
          <cell r="B3176" t="str">
            <v>0</v>
          </cell>
          <cell r="C3176" t="str">
            <v>0</v>
          </cell>
          <cell r="D3176" t="str">
            <v>1</v>
          </cell>
          <cell r="F3176">
            <v>0</v>
          </cell>
          <cell r="G3176">
            <v>0</v>
          </cell>
          <cell r="H3176">
            <v>0</v>
          </cell>
          <cell r="I3176">
            <v>0</v>
          </cell>
          <cell r="J3176" t="str">
            <v>-</v>
          </cell>
          <cell r="K3176">
            <v>0</v>
          </cell>
          <cell r="L3176">
            <v>0</v>
          </cell>
          <cell r="M3176">
            <v>0</v>
          </cell>
        </row>
        <row r="3177">
          <cell r="A3177" t="str">
            <v>00</v>
          </cell>
          <cell r="B3177" t="str">
            <v>0</v>
          </cell>
          <cell r="C3177" t="str">
            <v>0</v>
          </cell>
          <cell r="D3177" t="str">
            <v>1</v>
          </cell>
          <cell r="F3177">
            <v>0</v>
          </cell>
          <cell r="G3177">
            <v>0</v>
          </cell>
          <cell r="H3177">
            <v>0</v>
          </cell>
          <cell r="I3177">
            <v>0</v>
          </cell>
          <cell r="J3177" t="str">
            <v>-</v>
          </cell>
          <cell r="K3177">
            <v>0</v>
          </cell>
          <cell r="L3177">
            <v>0</v>
          </cell>
          <cell r="M3177">
            <v>0</v>
          </cell>
        </row>
        <row r="3178">
          <cell r="A3178" t="str">
            <v>00</v>
          </cell>
          <cell r="B3178" t="str">
            <v>0</v>
          </cell>
          <cell r="C3178" t="str">
            <v>0</v>
          </cell>
          <cell r="D3178" t="str">
            <v>1</v>
          </cell>
          <cell r="F3178">
            <v>0</v>
          </cell>
          <cell r="G3178">
            <v>0</v>
          </cell>
          <cell r="H3178">
            <v>0</v>
          </cell>
          <cell r="I3178">
            <v>0</v>
          </cell>
          <cell r="J3178" t="str">
            <v>-</v>
          </cell>
          <cell r="K3178">
            <v>0</v>
          </cell>
          <cell r="L3178">
            <v>0</v>
          </cell>
          <cell r="M3178">
            <v>0</v>
          </cell>
        </row>
        <row r="3179">
          <cell r="A3179" t="str">
            <v>00</v>
          </cell>
          <cell r="B3179" t="str">
            <v>0</v>
          </cell>
          <cell r="C3179" t="str">
            <v>0</v>
          </cell>
          <cell r="D3179" t="str">
            <v>1</v>
          </cell>
          <cell r="F3179">
            <v>0</v>
          </cell>
          <cell r="G3179">
            <v>0</v>
          </cell>
          <cell r="H3179">
            <v>0</v>
          </cell>
          <cell r="I3179">
            <v>0</v>
          </cell>
          <cell r="J3179" t="str">
            <v>-</v>
          </cell>
          <cell r="K3179">
            <v>0</v>
          </cell>
          <cell r="L3179">
            <v>0</v>
          </cell>
          <cell r="M3179">
            <v>0</v>
          </cell>
        </row>
        <row r="3180">
          <cell r="A3180" t="str">
            <v>00</v>
          </cell>
          <cell r="B3180" t="str">
            <v>0</v>
          </cell>
          <cell r="C3180" t="str">
            <v>0</v>
          </cell>
          <cell r="D3180" t="str">
            <v>1</v>
          </cell>
          <cell r="F3180">
            <v>0</v>
          </cell>
          <cell r="G3180">
            <v>0</v>
          </cell>
          <cell r="H3180">
            <v>0</v>
          </cell>
          <cell r="I3180">
            <v>0</v>
          </cell>
          <cell r="J3180" t="str">
            <v>-</v>
          </cell>
          <cell r="K3180">
            <v>0</v>
          </cell>
          <cell r="L3180">
            <v>0</v>
          </cell>
          <cell r="M3180">
            <v>0</v>
          </cell>
        </row>
        <row r="3181">
          <cell r="A3181" t="str">
            <v>00</v>
          </cell>
          <cell r="B3181" t="str">
            <v>0</v>
          </cell>
          <cell r="C3181" t="str">
            <v>0</v>
          </cell>
          <cell r="D3181" t="str">
            <v>1</v>
          </cell>
          <cell r="F3181">
            <v>0</v>
          </cell>
          <cell r="G3181">
            <v>0</v>
          </cell>
          <cell r="H3181">
            <v>0</v>
          </cell>
          <cell r="I3181">
            <v>0</v>
          </cell>
          <cell r="J3181" t="str">
            <v>-</v>
          </cell>
          <cell r="K3181">
            <v>0</v>
          </cell>
          <cell r="L3181">
            <v>0</v>
          </cell>
          <cell r="M3181">
            <v>0</v>
          </cell>
        </row>
        <row r="3182">
          <cell r="A3182" t="str">
            <v>00</v>
          </cell>
          <cell r="B3182" t="str">
            <v>0</v>
          </cell>
          <cell r="C3182" t="str">
            <v>0</v>
          </cell>
          <cell r="D3182" t="str">
            <v>1</v>
          </cell>
          <cell r="F3182">
            <v>0</v>
          </cell>
          <cell r="G3182">
            <v>0</v>
          </cell>
          <cell r="H3182">
            <v>0</v>
          </cell>
          <cell r="I3182">
            <v>0</v>
          </cell>
          <cell r="J3182" t="str">
            <v>-</v>
          </cell>
          <cell r="K3182">
            <v>0</v>
          </cell>
          <cell r="L3182">
            <v>0</v>
          </cell>
          <cell r="M3182">
            <v>0</v>
          </cell>
        </row>
        <row r="3183">
          <cell r="A3183" t="str">
            <v>00</v>
          </cell>
          <cell r="B3183" t="str">
            <v>0</v>
          </cell>
          <cell r="C3183" t="str">
            <v>0</v>
          </cell>
          <cell r="D3183" t="str">
            <v>1</v>
          </cell>
          <cell r="F3183">
            <v>0</v>
          </cell>
          <cell r="G3183">
            <v>0</v>
          </cell>
          <cell r="H3183">
            <v>0</v>
          </cell>
          <cell r="I3183">
            <v>0</v>
          </cell>
          <cell r="J3183" t="str">
            <v>-</v>
          </cell>
          <cell r="K3183">
            <v>0</v>
          </cell>
          <cell r="L3183">
            <v>0</v>
          </cell>
          <cell r="M3183">
            <v>0</v>
          </cell>
        </row>
        <row r="3184">
          <cell r="A3184" t="str">
            <v>00</v>
          </cell>
          <cell r="B3184" t="str">
            <v>0</v>
          </cell>
          <cell r="C3184" t="str">
            <v>0</v>
          </cell>
          <cell r="D3184" t="str">
            <v>1</v>
          </cell>
          <cell r="F3184">
            <v>0</v>
          </cell>
          <cell r="G3184">
            <v>0</v>
          </cell>
          <cell r="H3184">
            <v>0</v>
          </cell>
          <cell r="I3184">
            <v>0</v>
          </cell>
          <cell r="J3184" t="str">
            <v>-</v>
          </cell>
          <cell r="K3184">
            <v>0</v>
          </cell>
          <cell r="L3184">
            <v>0</v>
          </cell>
          <cell r="M3184">
            <v>0</v>
          </cell>
        </row>
        <row r="3185">
          <cell r="A3185" t="str">
            <v>00</v>
          </cell>
          <cell r="B3185" t="str">
            <v>0</v>
          </cell>
          <cell r="C3185" t="str">
            <v>0</v>
          </cell>
          <cell r="D3185" t="str">
            <v>1</v>
          </cell>
          <cell r="F3185">
            <v>0</v>
          </cell>
          <cell r="G3185">
            <v>0</v>
          </cell>
          <cell r="H3185">
            <v>0</v>
          </cell>
          <cell r="I3185">
            <v>0</v>
          </cell>
          <cell r="J3185" t="str">
            <v>-</v>
          </cell>
          <cell r="K3185">
            <v>0</v>
          </cell>
          <cell r="L3185">
            <v>0</v>
          </cell>
          <cell r="M3185">
            <v>0</v>
          </cell>
        </row>
        <row r="3186">
          <cell r="A3186" t="str">
            <v>00</v>
          </cell>
          <cell r="B3186" t="str">
            <v>0</v>
          </cell>
          <cell r="C3186" t="str">
            <v>0</v>
          </cell>
          <cell r="D3186" t="str">
            <v>1</v>
          </cell>
          <cell r="F3186">
            <v>0</v>
          </cell>
          <cell r="G3186">
            <v>0</v>
          </cell>
          <cell r="H3186">
            <v>0</v>
          </cell>
          <cell r="I3186">
            <v>0</v>
          </cell>
          <cell r="J3186" t="str">
            <v>-</v>
          </cell>
          <cell r="K3186">
            <v>0</v>
          </cell>
          <cell r="L3186">
            <v>0</v>
          </cell>
          <cell r="M3186">
            <v>0</v>
          </cell>
        </row>
        <row r="3187">
          <cell r="A3187" t="str">
            <v>00</v>
          </cell>
          <cell r="B3187" t="str">
            <v>0</v>
          </cell>
          <cell r="C3187" t="str">
            <v>0</v>
          </cell>
          <cell r="D3187" t="str">
            <v>1</v>
          </cell>
          <cell r="F3187">
            <v>0</v>
          </cell>
          <cell r="G3187">
            <v>0</v>
          </cell>
          <cell r="H3187">
            <v>0</v>
          </cell>
          <cell r="I3187">
            <v>0</v>
          </cell>
          <cell r="J3187" t="str">
            <v>-</v>
          </cell>
          <cell r="K3187">
            <v>0</v>
          </cell>
          <cell r="L3187">
            <v>0</v>
          </cell>
          <cell r="M3187">
            <v>0</v>
          </cell>
        </row>
        <row r="3188">
          <cell r="A3188" t="str">
            <v>00</v>
          </cell>
          <cell r="B3188" t="str">
            <v>0</v>
          </cell>
          <cell r="C3188" t="str">
            <v>0</v>
          </cell>
          <cell r="D3188" t="str">
            <v>1</v>
          </cell>
          <cell r="F3188">
            <v>0</v>
          </cell>
          <cell r="G3188">
            <v>0</v>
          </cell>
          <cell r="H3188">
            <v>0</v>
          </cell>
          <cell r="I3188">
            <v>0</v>
          </cell>
          <cell r="J3188" t="str">
            <v>-</v>
          </cell>
          <cell r="K3188">
            <v>0</v>
          </cell>
          <cell r="L3188">
            <v>0</v>
          </cell>
          <cell r="M3188">
            <v>0</v>
          </cell>
        </row>
        <row r="3189">
          <cell r="A3189" t="str">
            <v>00</v>
          </cell>
          <cell r="B3189" t="str">
            <v>0</v>
          </cell>
          <cell r="C3189" t="str">
            <v>0</v>
          </cell>
          <cell r="D3189" t="str">
            <v>1</v>
          </cell>
          <cell r="F3189">
            <v>0</v>
          </cell>
          <cell r="G3189">
            <v>0</v>
          </cell>
          <cell r="H3189">
            <v>0</v>
          </cell>
          <cell r="I3189">
            <v>0</v>
          </cell>
          <cell r="J3189" t="str">
            <v>-</v>
          </cell>
          <cell r="K3189">
            <v>0</v>
          </cell>
          <cell r="L3189">
            <v>0</v>
          </cell>
          <cell r="M3189">
            <v>0</v>
          </cell>
        </row>
        <row r="3190">
          <cell r="A3190" t="str">
            <v>00</v>
          </cell>
          <cell r="B3190" t="str">
            <v>0</v>
          </cell>
          <cell r="C3190" t="str">
            <v>0</v>
          </cell>
          <cell r="D3190" t="str">
            <v>1</v>
          </cell>
          <cell r="F3190">
            <v>0</v>
          </cell>
          <cell r="G3190">
            <v>0</v>
          </cell>
          <cell r="H3190">
            <v>0</v>
          </cell>
          <cell r="I3190">
            <v>0</v>
          </cell>
          <cell r="J3190" t="str">
            <v>-</v>
          </cell>
          <cell r="K3190">
            <v>0</v>
          </cell>
          <cell r="L3190">
            <v>0</v>
          </cell>
          <cell r="M3190">
            <v>0</v>
          </cell>
        </row>
        <row r="3191">
          <cell r="A3191" t="str">
            <v>00</v>
          </cell>
          <cell r="B3191" t="str">
            <v>0</v>
          </cell>
          <cell r="C3191" t="str">
            <v>0</v>
          </cell>
          <cell r="D3191" t="str">
            <v>1</v>
          </cell>
          <cell r="F3191">
            <v>0</v>
          </cell>
          <cell r="G3191">
            <v>0</v>
          </cell>
          <cell r="H3191">
            <v>0</v>
          </cell>
          <cell r="I3191">
            <v>0</v>
          </cell>
          <cell r="J3191" t="str">
            <v>-</v>
          </cell>
          <cell r="K3191">
            <v>0</v>
          </cell>
          <cell r="L3191">
            <v>0</v>
          </cell>
          <cell r="M3191">
            <v>0</v>
          </cell>
        </row>
        <row r="3192">
          <cell r="A3192" t="str">
            <v>00</v>
          </cell>
          <cell r="B3192" t="str">
            <v>0</v>
          </cell>
          <cell r="C3192" t="str">
            <v>0</v>
          </cell>
          <cell r="D3192" t="str">
            <v>1</v>
          </cell>
          <cell r="F3192">
            <v>0</v>
          </cell>
          <cell r="G3192">
            <v>0</v>
          </cell>
          <cell r="H3192">
            <v>0</v>
          </cell>
          <cell r="I3192">
            <v>0</v>
          </cell>
          <cell r="J3192" t="str">
            <v>-</v>
          </cell>
          <cell r="K3192">
            <v>0</v>
          </cell>
          <cell r="L3192">
            <v>0</v>
          </cell>
          <cell r="M3192">
            <v>0</v>
          </cell>
        </row>
        <row r="3193">
          <cell r="A3193" t="str">
            <v>00</v>
          </cell>
          <cell r="B3193" t="str">
            <v>0</v>
          </cell>
          <cell r="C3193" t="str">
            <v>0</v>
          </cell>
          <cell r="D3193" t="str">
            <v>1</v>
          </cell>
          <cell r="F3193">
            <v>0</v>
          </cell>
          <cell r="G3193">
            <v>0</v>
          </cell>
          <cell r="H3193">
            <v>0</v>
          </cell>
          <cell r="I3193">
            <v>0</v>
          </cell>
          <cell r="J3193" t="str">
            <v>-</v>
          </cell>
          <cell r="K3193">
            <v>0</v>
          </cell>
          <cell r="L3193">
            <v>0</v>
          </cell>
          <cell r="M3193">
            <v>0</v>
          </cell>
        </row>
        <row r="3194">
          <cell r="A3194" t="str">
            <v>00</v>
          </cell>
          <cell r="B3194" t="str">
            <v>0</v>
          </cell>
          <cell r="C3194" t="str">
            <v>0</v>
          </cell>
          <cell r="D3194" t="str">
            <v>1</v>
          </cell>
          <cell r="F3194">
            <v>0</v>
          </cell>
          <cell r="G3194">
            <v>0</v>
          </cell>
          <cell r="H3194">
            <v>0</v>
          </cell>
          <cell r="I3194">
            <v>0</v>
          </cell>
          <cell r="J3194" t="str">
            <v>-</v>
          </cell>
          <cell r="K3194">
            <v>0</v>
          </cell>
          <cell r="L3194">
            <v>0</v>
          </cell>
          <cell r="M3194">
            <v>0</v>
          </cell>
        </row>
        <row r="3195">
          <cell r="A3195" t="str">
            <v>00</v>
          </cell>
          <cell r="B3195" t="str">
            <v>0</v>
          </cell>
          <cell r="C3195" t="str">
            <v>0</v>
          </cell>
          <cell r="D3195" t="str">
            <v>1</v>
          </cell>
          <cell r="F3195">
            <v>0</v>
          </cell>
          <cell r="G3195">
            <v>0</v>
          </cell>
          <cell r="H3195">
            <v>0</v>
          </cell>
          <cell r="I3195">
            <v>0</v>
          </cell>
          <cell r="J3195" t="str">
            <v>-</v>
          </cell>
          <cell r="K3195">
            <v>0</v>
          </cell>
          <cell r="L3195">
            <v>0</v>
          </cell>
          <cell r="M3195">
            <v>0</v>
          </cell>
        </row>
        <row r="3196">
          <cell r="A3196" t="str">
            <v>00</v>
          </cell>
          <cell r="B3196" t="str">
            <v>0</v>
          </cell>
          <cell r="C3196" t="str">
            <v>0</v>
          </cell>
          <cell r="D3196" t="str">
            <v>1</v>
          </cell>
          <cell r="F3196">
            <v>0</v>
          </cell>
          <cell r="G3196">
            <v>0</v>
          </cell>
          <cell r="H3196">
            <v>0</v>
          </cell>
          <cell r="I3196">
            <v>0</v>
          </cell>
          <cell r="J3196" t="str">
            <v>-</v>
          </cell>
          <cell r="K3196">
            <v>0</v>
          </cell>
          <cell r="L3196">
            <v>0</v>
          </cell>
          <cell r="M3196">
            <v>0</v>
          </cell>
        </row>
        <row r="3197">
          <cell r="A3197" t="str">
            <v>00</v>
          </cell>
          <cell r="B3197" t="str">
            <v>0</v>
          </cell>
          <cell r="C3197" t="str">
            <v>0</v>
          </cell>
          <cell r="D3197" t="str">
            <v>1</v>
          </cell>
          <cell r="F3197">
            <v>0</v>
          </cell>
          <cell r="G3197">
            <v>0</v>
          </cell>
          <cell r="H3197">
            <v>0</v>
          </cell>
          <cell r="I3197">
            <v>0</v>
          </cell>
          <cell r="J3197" t="str">
            <v>-</v>
          </cell>
          <cell r="K3197">
            <v>0</v>
          </cell>
          <cell r="L3197">
            <v>0</v>
          </cell>
          <cell r="M3197">
            <v>0</v>
          </cell>
        </row>
        <row r="3198">
          <cell r="A3198" t="str">
            <v>00</v>
          </cell>
          <cell r="B3198" t="str">
            <v>0</v>
          </cell>
          <cell r="C3198" t="str">
            <v>0</v>
          </cell>
          <cell r="D3198" t="str">
            <v>1</v>
          </cell>
          <cell r="F3198">
            <v>0</v>
          </cell>
          <cell r="G3198">
            <v>0</v>
          </cell>
          <cell r="H3198">
            <v>0</v>
          </cell>
          <cell r="I3198">
            <v>0</v>
          </cell>
          <cell r="J3198" t="str">
            <v>-</v>
          </cell>
          <cell r="K3198">
            <v>0</v>
          </cell>
          <cell r="L3198">
            <v>0</v>
          </cell>
          <cell r="M3198">
            <v>0</v>
          </cell>
        </row>
        <row r="3199">
          <cell r="A3199" t="str">
            <v>00</v>
          </cell>
          <cell r="B3199" t="str">
            <v>0</v>
          </cell>
          <cell r="C3199" t="str">
            <v>0</v>
          </cell>
          <cell r="D3199" t="str">
            <v>1</v>
          </cell>
          <cell r="F3199">
            <v>0</v>
          </cell>
          <cell r="G3199">
            <v>0</v>
          </cell>
          <cell r="H3199">
            <v>0</v>
          </cell>
          <cell r="I3199">
            <v>0</v>
          </cell>
          <cell r="J3199" t="str">
            <v>-</v>
          </cell>
          <cell r="K3199">
            <v>0</v>
          </cell>
          <cell r="L3199">
            <v>0</v>
          </cell>
          <cell r="M3199">
            <v>0</v>
          </cell>
        </row>
        <row r="3200">
          <cell r="A3200" t="str">
            <v>00</v>
          </cell>
          <cell r="B3200" t="str">
            <v>0</v>
          </cell>
          <cell r="C3200" t="str">
            <v>0</v>
          </cell>
          <cell r="D3200" t="str">
            <v>1</v>
          </cell>
          <cell r="F3200">
            <v>0</v>
          </cell>
          <cell r="G3200">
            <v>0</v>
          </cell>
          <cell r="H3200">
            <v>0</v>
          </cell>
          <cell r="I3200">
            <v>0</v>
          </cell>
          <cell r="J3200" t="str">
            <v>-</v>
          </cell>
          <cell r="K3200">
            <v>0</v>
          </cell>
          <cell r="L3200">
            <v>0</v>
          </cell>
          <cell r="M3200">
            <v>0</v>
          </cell>
        </row>
        <row r="3201">
          <cell r="A3201" t="str">
            <v>00</v>
          </cell>
          <cell r="B3201" t="str">
            <v>0</v>
          </cell>
          <cell r="C3201" t="str">
            <v>0</v>
          </cell>
          <cell r="D3201" t="str">
            <v>1</v>
          </cell>
          <cell r="F3201">
            <v>0</v>
          </cell>
          <cell r="G3201">
            <v>0</v>
          </cell>
          <cell r="H3201">
            <v>0</v>
          </cell>
          <cell r="I3201">
            <v>0</v>
          </cell>
          <cell r="J3201" t="str">
            <v>-</v>
          </cell>
          <cell r="K3201">
            <v>0</v>
          </cell>
          <cell r="L3201">
            <v>0</v>
          </cell>
          <cell r="M3201">
            <v>0</v>
          </cell>
        </row>
        <row r="3202">
          <cell r="A3202" t="str">
            <v>00</v>
          </cell>
          <cell r="B3202" t="str">
            <v>0</v>
          </cell>
          <cell r="C3202" t="str">
            <v>0</v>
          </cell>
          <cell r="D3202" t="str">
            <v>1</v>
          </cell>
          <cell r="F3202">
            <v>0</v>
          </cell>
          <cell r="G3202">
            <v>0</v>
          </cell>
          <cell r="H3202">
            <v>0</v>
          </cell>
          <cell r="I3202">
            <v>0</v>
          </cell>
          <cell r="J3202" t="str">
            <v>-</v>
          </cell>
          <cell r="K3202">
            <v>0</v>
          </cell>
          <cell r="L3202">
            <v>0</v>
          </cell>
          <cell r="M3202">
            <v>0</v>
          </cell>
        </row>
        <row r="3203">
          <cell r="A3203" t="str">
            <v>00</v>
          </cell>
          <cell r="B3203" t="str">
            <v>0</v>
          </cell>
          <cell r="C3203" t="str">
            <v>0</v>
          </cell>
          <cell r="D3203" t="str">
            <v>1</v>
          </cell>
          <cell r="F3203">
            <v>0</v>
          </cell>
          <cell r="G3203">
            <v>0</v>
          </cell>
          <cell r="H3203">
            <v>0</v>
          </cell>
          <cell r="I3203">
            <v>0</v>
          </cell>
          <cell r="J3203" t="str">
            <v>-</v>
          </cell>
          <cell r="K3203">
            <v>0</v>
          </cell>
          <cell r="L3203">
            <v>0</v>
          </cell>
          <cell r="M3203">
            <v>0</v>
          </cell>
        </row>
        <row r="3204">
          <cell r="A3204" t="str">
            <v>00</v>
          </cell>
          <cell r="B3204" t="str">
            <v>0</v>
          </cell>
          <cell r="C3204" t="str">
            <v>0</v>
          </cell>
          <cell r="D3204" t="str">
            <v>1</v>
          </cell>
          <cell r="F3204">
            <v>0</v>
          </cell>
          <cell r="G3204">
            <v>0</v>
          </cell>
          <cell r="H3204">
            <v>0</v>
          </cell>
          <cell r="I3204">
            <v>0</v>
          </cell>
          <cell r="J3204" t="str">
            <v>-</v>
          </cell>
          <cell r="K3204">
            <v>0</v>
          </cell>
          <cell r="L3204">
            <v>0</v>
          </cell>
          <cell r="M3204">
            <v>0</v>
          </cell>
        </row>
        <row r="3205">
          <cell r="A3205" t="str">
            <v>00</v>
          </cell>
          <cell r="B3205" t="str">
            <v>0</v>
          </cell>
          <cell r="C3205" t="str">
            <v>0</v>
          </cell>
          <cell r="D3205" t="str">
            <v>1</v>
          </cell>
          <cell r="F3205">
            <v>0</v>
          </cell>
          <cell r="G3205">
            <v>0</v>
          </cell>
          <cell r="H3205">
            <v>0</v>
          </cell>
          <cell r="I3205">
            <v>0</v>
          </cell>
          <cell r="J3205" t="str">
            <v>-</v>
          </cell>
          <cell r="K3205">
            <v>0</v>
          </cell>
          <cell r="L3205">
            <v>0</v>
          </cell>
          <cell r="M3205">
            <v>0</v>
          </cell>
        </row>
        <row r="3206">
          <cell r="A3206" t="str">
            <v>00</v>
          </cell>
          <cell r="B3206" t="str">
            <v>0</v>
          </cell>
          <cell r="C3206" t="str">
            <v>0</v>
          </cell>
          <cell r="D3206" t="str">
            <v>1</v>
          </cell>
          <cell r="F3206">
            <v>0</v>
          </cell>
          <cell r="G3206">
            <v>0</v>
          </cell>
          <cell r="H3206">
            <v>0</v>
          </cell>
          <cell r="I3206">
            <v>0</v>
          </cell>
          <cell r="J3206" t="str">
            <v>-</v>
          </cell>
          <cell r="K3206">
            <v>0</v>
          </cell>
          <cell r="L3206">
            <v>0</v>
          </cell>
          <cell r="M3206">
            <v>0</v>
          </cell>
        </row>
        <row r="3207">
          <cell r="A3207" t="str">
            <v>00</v>
          </cell>
          <cell r="B3207" t="str">
            <v>0</v>
          </cell>
          <cell r="C3207" t="str">
            <v>0</v>
          </cell>
          <cell r="D3207" t="str">
            <v>1</v>
          </cell>
          <cell r="F3207">
            <v>0</v>
          </cell>
          <cell r="G3207">
            <v>0</v>
          </cell>
          <cell r="H3207">
            <v>0</v>
          </cell>
          <cell r="I3207">
            <v>0</v>
          </cell>
          <cell r="J3207" t="str">
            <v>-</v>
          </cell>
          <cell r="K3207">
            <v>0</v>
          </cell>
          <cell r="L3207">
            <v>0</v>
          </cell>
          <cell r="M3207">
            <v>0</v>
          </cell>
        </row>
        <row r="3208">
          <cell r="A3208" t="str">
            <v>00</v>
          </cell>
          <cell r="B3208" t="str">
            <v>0</v>
          </cell>
          <cell r="C3208" t="str">
            <v>0</v>
          </cell>
          <cell r="D3208" t="str">
            <v>1</v>
          </cell>
          <cell r="F3208">
            <v>0</v>
          </cell>
          <cell r="G3208">
            <v>0</v>
          </cell>
          <cell r="H3208">
            <v>0</v>
          </cell>
          <cell r="I3208">
            <v>0</v>
          </cell>
          <cell r="J3208" t="str">
            <v>-</v>
          </cell>
          <cell r="K3208">
            <v>0</v>
          </cell>
          <cell r="L3208">
            <v>0</v>
          </cell>
          <cell r="M3208">
            <v>0</v>
          </cell>
        </row>
        <row r="3209">
          <cell r="A3209" t="str">
            <v>00</v>
          </cell>
          <cell r="B3209" t="str">
            <v>0</v>
          </cell>
          <cell r="C3209" t="str">
            <v>0</v>
          </cell>
          <cell r="D3209" t="str">
            <v>1</v>
          </cell>
          <cell r="F3209">
            <v>0</v>
          </cell>
          <cell r="G3209">
            <v>0</v>
          </cell>
          <cell r="H3209">
            <v>0</v>
          </cell>
          <cell r="I3209">
            <v>0</v>
          </cell>
          <cell r="J3209" t="str">
            <v>-</v>
          </cell>
          <cell r="K3209">
            <v>0</v>
          </cell>
          <cell r="L3209">
            <v>0</v>
          </cell>
          <cell r="M3209">
            <v>0</v>
          </cell>
        </row>
        <row r="3210">
          <cell r="A3210" t="str">
            <v>00</v>
          </cell>
          <cell r="B3210" t="str">
            <v>0</v>
          </cell>
          <cell r="C3210" t="str">
            <v>0</v>
          </cell>
          <cell r="D3210" t="str">
            <v>1</v>
          </cell>
          <cell r="F3210">
            <v>0</v>
          </cell>
          <cell r="G3210">
            <v>0</v>
          </cell>
          <cell r="H3210">
            <v>0</v>
          </cell>
          <cell r="I3210">
            <v>0</v>
          </cell>
          <cell r="J3210" t="str">
            <v>-</v>
          </cell>
          <cell r="K3210">
            <v>0</v>
          </cell>
          <cell r="L3210">
            <v>0</v>
          </cell>
          <cell r="M3210">
            <v>0</v>
          </cell>
        </row>
        <row r="3211">
          <cell r="A3211" t="str">
            <v>00</v>
          </cell>
          <cell r="B3211" t="str">
            <v>0</v>
          </cell>
          <cell r="C3211" t="str">
            <v>0</v>
          </cell>
          <cell r="D3211" t="str">
            <v>1</v>
          </cell>
          <cell r="F3211">
            <v>0</v>
          </cell>
          <cell r="G3211">
            <v>0</v>
          </cell>
          <cell r="H3211">
            <v>0</v>
          </cell>
          <cell r="I3211">
            <v>0</v>
          </cell>
          <cell r="J3211" t="str">
            <v>-</v>
          </cell>
          <cell r="K3211">
            <v>0</v>
          </cell>
          <cell r="L3211">
            <v>0</v>
          </cell>
          <cell r="M3211">
            <v>0</v>
          </cell>
        </row>
        <row r="3212">
          <cell r="A3212" t="str">
            <v>00</v>
          </cell>
          <cell r="B3212" t="str">
            <v>0</v>
          </cell>
          <cell r="C3212" t="str">
            <v>0</v>
          </cell>
          <cell r="D3212" t="str">
            <v>1</v>
          </cell>
          <cell r="F3212">
            <v>0</v>
          </cell>
          <cell r="G3212">
            <v>0</v>
          </cell>
          <cell r="H3212">
            <v>0</v>
          </cell>
          <cell r="I3212">
            <v>0</v>
          </cell>
          <cell r="J3212" t="str">
            <v>-</v>
          </cell>
          <cell r="K3212">
            <v>0</v>
          </cell>
          <cell r="L3212">
            <v>0</v>
          </cell>
          <cell r="M3212">
            <v>0</v>
          </cell>
        </row>
        <row r="3213">
          <cell r="A3213" t="str">
            <v>00</v>
          </cell>
          <cell r="B3213" t="str">
            <v>0</v>
          </cell>
          <cell r="C3213" t="str">
            <v>0</v>
          </cell>
          <cell r="D3213" t="str">
            <v>1</v>
          </cell>
          <cell r="F3213">
            <v>0</v>
          </cell>
          <cell r="G3213">
            <v>0</v>
          </cell>
          <cell r="H3213">
            <v>0</v>
          </cell>
          <cell r="I3213">
            <v>0</v>
          </cell>
          <cell r="J3213" t="str">
            <v>-</v>
          </cell>
          <cell r="K3213">
            <v>0</v>
          </cell>
          <cell r="L3213">
            <v>0</v>
          </cell>
          <cell r="M3213">
            <v>0</v>
          </cell>
        </row>
        <row r="3214">
          <cell r="A3214" t="str">
            <v>00</v>
          </cell>
          <cell r="B3214" t="str">
            <v>0</v>
          </cell>
          <cell r="C3214" t="str">
            <v>0</v>
          </cell>
          <cell r="D3214" t="str">
            <v>1</v>
          </cell>
          <cell r="F3214">
            <v>0</v>
          </cell>
          <cell r="G3214">
            <v>0</v>
          </cell>
          <cell r="H3214">
            <v>0</v>
          </cell>
          <cell r="I3214">
            <v>0</v>
          </cell>
          <cell r="J3214" t="str">
            <v>-</v>
          </cell>
          <cell r="K3214">
            <v>0</v>
          </cell>
          <cell r="L3214">
            <v>0</v>
          </cell>
          <cell r="M3214">
            <v>0</v>
          </cell>
        </row>
        <row r="3215">
          <cell r="A3215" t="str">
            <v>00</v>
          </cell>
          <cell r="B3215" t="str">
            <v>0</v>
          </cell>
          <cell r="C3215" t="str">
            <v>0</v>
          </cell>
          <cell r="D3215" t="str">
            <v>1</v>
          </cell>
          <cell r="F3215">
            <v>0</v>
          </cell>
          <cell r="G3215">
            <v>0</v>
          </cell>
          <cell r="H3215">
            <v>0</v>
          </cell>
          <cell r="I3215">
            <v>0</v>
          </cell>
          <cell r="J3215" t="str">
            <v>-</v>
          </cell>
          <cell r="K3215">
            <v>0</v>
          </cell>
          <cell r="L3215">
            <v>0</v>
          </cell>
          <cell r="M3215">
            <v>0</v>
          </cell>
        </row>
        <row r="3216">
          <cell r="A3216" t="str">
            <v>00</v>
          </cell>
          <cell r="B3216" t="str">
            <v>0</v>
          </cell>
          <cell r="C3216" t="str">
            <v>0</v>
          </cell>
          <cell r="D3216" t="str">
            <v>1</v>
          </cell>
          <cell r="F3216">
            <v>0</v>
          </cell>
          <cell r="G3216">
            <v>0</v>
          </cell>
          <cell r="H3216">
            <v>0</v>
          </cell>
          <cell r="I3216">
            <v>0</v>
          </cell>
          <cell r="J3216" t="str">
            <v>-</v>
          </cell>
          <cell r="K3216">
            <v>0</v>
          </cell>
          <cell r="L3216">
            <v>0</v>
          </cell>
          <cell r="M3216">
            <v>0</v>
          </cell>
        </row>
        <row r="3217">
          <cell r="A3217" t="str">
            <v>00</v>
          </cell>
          <cell r="B3217" t="str">
            <v>0</v>
          </cell>
          <cell r="C3217" t="str">
            <v>0</v>
          </cell>
          <cell r="D3217" t="str">
            <v>1</v>
          </cell>
          <cell r="F3217">
            <v>0</v>
          </cell>
          <cell r="G3217">
            <v>0</v>
          </cell>
          <cell r="H3217">
            <v>0</v>
          </cell>
          <cell r="I3217">
            <v>0</v>
          </cell>
          <cell r="J3217" t="str">
            <v>-</v>
          </cell>
          <cell r="K3217">
            <v>0</v>
          </cell>
          <cell r="L3217">
            <v>0</v>
          </cell>
          <cell r="M3217">
            <v>0</v>
          </cell>
        </row>
        <row r="3218">
          <cell r="A3218" t="str">
            <v>00</v>
          </cell>
          <cell r="B3218" t="str">
            <v>0</v>
          </cell>
          <cell r="C3218" t="str">
            <v>0</v>
          </cell>
          <cell r="D3218" t="str">
            <v>1</v>
          </cell>
          <cell r="F3218">
            <v>0</v>
          </cell>
          <cell r="G3218">
            <v>0</v>
          </cell>
          <cell r="H3218">
            <v>0</v>
          </cell>
          <cell r="I3218">
            <v>0</v>
          </cell>
          <cell r="J3218" t="str">
            <v>-</v>
          </cell>
          <cell r="K3218">
            <v>0</v>
          </cell>
          <cell r="L3218">
            <v>0</v>
          </cell>
          <cell r="M3218">
            <v>0</v>
          </cell>
        </row>
        <row r="3219">
          <cell r="A3219" t="str">
            <v>00</v>
          </cell>
          <cell r="B3219" t="str">
            <v>0</v>
          </cell>
          <cell r="C3219" t="str">
            <v>0</v>
          </cell>
          <cell r="D3219" t="str">
            <v>1</v>
          </cell>
          <cell r="F3219">
            <v>0</v>
          </cell>
          <cell r="G3219">
            <v>0</v>
          </cell>
          <cell r="H3219">
            <v>0</v>
          </cell>
          <cell r="I3219">
            <v>0</v>
          </cell>
          <cell r="J3219" t="str">
            <v>-</v>
          </cell>
          <cell r="K3219">
            <v>0</v>
          </cell>
          <cell r="L3219">
            <v>0</v>
          </cell>
          <cell r="M3219">
            <v>0</v>
          </cell>
        </row>
        <row r="3220">
          <cell r="A3220" t="str">
            <v>00</v>
          </cell>
          <cell r="B3220" t="str">
            <v>0</v>
          </cell>
          <cell r="C3220" t="str">
            <v>0</v>
          </cell>
          <cell r="D3220" t="str">
            <v>1</v>
          </cell>
          <cell r="F3220">
            <v>0</v>
          </cell>
          <cell r="G3220">
            <v>0</v>
          </cell>
          <cell r="H3220">
            <v>0</v>
          </cell>
          <cell r="I3220">
            <v>0</v>
          </cell>
          <cell r="J3220" t="str">
            <v>-</v>
          </cell>
          <cell r="K3220">
            <v>0</v>
          </cell>
          <cell r="L3220">
            <v>0</v>
          </cell>
          <cell r="M3220">
            <v>0</v>
          </cell>
        </row>
        <row r="3221">
          <cell r="A3221" t="str">
            <v>00</v>
          </cell>
          <cell r="B3221" t="str">
            <v>0</v>
          </cell>
          <cell r="C3221" t="str">
            <v>0</v>
          </cell>
          <cell r="D3221" t="str">
            <v>1</v>
          </cell>
          <cell r="F3221">
            <v>0</v>
          </cell>
          <cell r="G3221">
            <v>0</v>
          </cell>
          <cell r="H3221">
            <v>0</v>
          </cell>
          <cell r="I3221">
            <v>0</v>
          </cell>
          <cell r="J3221" t="str">
            <v>-</v>
          </cell>
          <cell r="K3221">
            <v>0</v>
          </cell>
          <cell r="L3221">
            <v>0</v>
          </cell>
          <cell r="M3221">
            <v>0</v>
          </cell>
        </row>
        <row r="3222">
          <cell r="A3222" t="str">
            <v>00</v>
          </cell>
          <cell r="B3222" t="str">
            <v>0</v>
          </cell>
          <cell r="C3222" t="str">
            <v>0</v>
          </cell>
          <cell r="D3222" t="str">
            <v>1</v>
          </cell>
          <cell r="F3222">
            <v>0</v>
          </cell>
          <cell r="G3222">
            <v>0</v>
          </cell>
          <cell r="H3222">
            <v>0</v>
          </cell>
          <cell r="I3222">
            <v>0</v>
          </cell>
          <cell r="J3222" t="str">
            <v>-</v>
          </cell>
          <cell r="K3222">
            <v>0</v>
          </cell>
          <cell r="L3222">
            <v>0</v>
          </cell>
          <cell r="M3222">
            <v>0</v>
          </cell>
        </row>
        <row r="3223">
          <cell r="A3223" t="str">
            <v>00</v>
          </cell>
          <cell r="B3223" t="str">
            <v>0</v>
          </cell>
          <cell r="C3223" t="str">
            <v>0</v>
          </cell>
          <cell r="D3223" t="str">
            <v>1</v>
          </cell>
          <cell r="F3223">
            <v>0</v>
          </cell>
          <cell r="G3223">
            <v>0</v>
          </cell>
          <cell r="H3223">
            <v>0</v>
          </cell>
          <cell r="I3223">
            <v>0</v>
          </cell>
          <cell r="J3223" t="str">
            <v>-</v>
          </cell>
          <cell r="K3223">
            <v>0</v>
          </cell>
          <cell r="L3223">
            <v>0</v>
          </cell>
          <cell r="M3223">
            <v>0</v>
          </cell>
        </row>
        <row r="3224">
          <cell r="A3224" t="str">
            <v>00</v>
          </cell>
          <cell r="B3224" t="str">
            <v>0</v>
          </cell>
          <cell r="C3224" t="str">
            <v>0</v>
          </cell>
          <cell r="D3224" t="str">
            <v>1</v>
          </cell>
          <cell r="F3224">
            <v>0</v>
          </cell>
          <cell r="G3224">
            <v>0</v>
          </cell>
          <cell r="H3224">
            <v>0</v>
          </cell>
          <cell r="I3224">
            <v>0</v>
          </cell>
          <cell r="J3224" t="str">
            <v>-</v>
          </cell>
          <cell r="K3224">
            <v>0</v>
          </cell>
          <cell r="L3224">
            <v>0</v>
          </cell>
          <cell r="M3224">
            <v>0</v>
          </cell>
        </row>
        <row r="3225">
          <cell r="A3225" t="str">
            <v>00</v>
          </cell>
          <cell r="B3225" t="str">
            <v>0</v>
          </cell>
          <cell r="C3225" t="str">
            <v>0</v>
          </cell>
          <cell r="D3225" t="str">
            <v>1</v>
          </cell>
          <cell r="F3225">
            <v>0</v>
          </cell>
          <cell r="G3225">
            <v>0</v>
          </cell>
          <cell r="H3225">
            <v>0</v>
          </cell>
          <cell r="I3225">
            <v>0</v>
          </cell>
          <cell r="J3225" t="str">
            <v>-</v>
          </cell>
          <cell r="K3225">
            <v>0</v>
          </cell>
          <cell r="L3225">
            <v>0</v>
          </cell>
          <cell r="M3225">
            <v>0</v>
          </cell>
        </row>
        <row r="3226">
          <cell r="A3226" t="str">
            <v>00</v>
          </cell>
          <cell r="B3226" t="str">
            <v>0</v>
          </cell>
          <cell r="C3226" t="str">
            <v>0</v>
          </cell>
          <cell r="D3226" t="str">
            <v>1</v>
          </cell>
          <cell r="F3226">
            <v>0</v>
          </cell>
          <cell r="G3226">
            <v>0</v>
          </cell>
          <cell r="H3226">
            <v>0</v>
          </cell>
          <cell r="I3226">
            <v>0</v>
          </cell>
          <cell r="J3226" t="str">
            <v>-</v>
          </cell>
          <cell r="K3226">
            <v>0</v>
          </cell>
          <cell r="L3226">
            <v>0</v>
          </cell>
          <cell r="M3226">
            <v>0</v>
          </cell>
        </row>
        <row r="3227">
          <cell r="A3227" t="str">
            <v>00</v>
          </cell>
          <cell r="B3227" t="str">
            <v>0</v>
          </cell>
          <cell r="C3227" t="str">
            <v>0</v>
          </cell>
          <cell r="D3227" t="str">
            <v>1</v>
          </cell>
          <cell r="F3227">
            <v>0</v>
          </cell>
          <cell r="G3227">
            <v>0</v>
          </cell>
          <cell r="H3227">
            <v>0</v>
          </cell>
          <cell r="I3227">
            <v>0</v>
          </cell>
          <cell r="J3227" t="str">
            <v>-</v>
          </cell>
          <cell r="K3227">
            <v>0</v>
          </cell>
          <cell r="L3227">
            <v>0</v>
          </cell>
          <cell r="M3227">
            <v>0</v>
          </cell>
        </row>
        <row r="3228">
          <cell r="A3228" t="str">
            <v>00</v>
          </cell>
          <cell r="B3228" t="str">
            <v>0</v>
          </cell>
          <cell r="C3228" t="str">
            <v>0</v>
          </cell>
          <cell r="D3228" t="str">
            <v>1</v>
          </cell>
          <cell r="F3228">
            <v>0</v>
          </cell>
          <cell r="G3228">
            <v>0</v>
          </cell>
          <cell r="H3228">
            <v>0</v>
          </cell>
          <cell r="I3228">
            <v>0</v>
          </cell>
          <cell r="J3228" t="str">
            <v>-</v>
          </cell>
          <cell r="K3228">
            <v>0</v>
          </cell>
          <cell r="L3228">
            <v>0</v>
          </cell>
          <cell r="M3228">
            <v>0</v>
          </cell>
        </row>
        <row r="3229">
          <cell r="A3229" t="str">
            <v>00</v>
          </cell>
          <cell r="B3229" t="str">
            <v>0</v>
          </cell>
          <cell r="C3229" t="str">
            <v>0</v>
          </cell>
          <cell r="D3229" t="str">
            <v>1</v>
          </cell>
          <cell r="F3229">
            <v>0</v>
          </cell>
          <cell r="G3229">
            <v>0</v>
          </cell>
          <cell r="H3229">
            <v>0</v>
          </cell>
          <cell r="I3229">
            <v>0</v>
          </cell>
          <cell r="J3229" t="str">
            <v>-</v>
          </cell>
          <cell r="K3229">
            <v>0</v>
          </cell>
          <cell r="L3229">
            <v>0</v>
          </cell>
          <cell r="M3229">
            <v>0</v>
          </cell>
        </row>
        <row r="3230">
          <cell r="A3230" t="str">
            <v>00</v>
          </cell>
          <cell r="B3230" t="str">
            <v>0</v>
          </cell>
          <cell r="C3230" t="str">
            <v>0</v>
          </cell>
          <cell r="D3230" t="str">
            <v>1</v>
          </cell>
          <cell r="F3230">
            <v>0</v>
          </cell>
          <cell r="G3230">
            <v>0</v>
          </cell>
          <cell r="H3230">
            <v>0</v>
          </cell>
          <cell r="I3230">
            <v>0</v>
          </cell>
          <cell r="J3230" t="str">
            <v>-</v>
          </cell>
          <cell r="K3230">
            <v>0</v>
          </cell>
          <cell r="L3230">
            <v>0</v>
          </cell>
          <cell r="M3230">
            <v>0</v>
          </cell>
        </row>
        <row r="3231">
          <cell r="A3231" t="str">
            <v>00</v>
          </cell>
          <cell r="B3231" t="str">
            <v>0</v>
          </cell>
          <cell r="C3231" t="str">
            <v>0</v>
          </cell>
          <cell r="D3231" t="str">
            <v>1</v>
          </cell>
          <cell r="F3231">
            <v>0</v>
          </cell>
          <cell r="G3231">
            <v>0</v>
          </cell>
          <cell r="H3231">
            <v>0</v>
          </cell>
          <cell r="I3231">
            <v>0</v>
          </cell>
          <cell r="J3231" t="str">
            <v>-</v>
          </cell>
          <cell r="K3231">
            <v>0</v>
          </cell>
          <cell r="L3231">
            <v>0</v>
          </cell>
          <cell r="M3231">
            <v>0</v>
          </cell>
        </row>
        <row r="3232">
          <cell r="A3232" t="str">
            <v>00</v>
          </cell>
          <cell r="B3232" t="str">
            <v>0</v>
          </cell>
          <cell r="C3232" t="str">
            <v>0</v>
          </cell>
          <cell r="D3232" t="str">
            <v>1</v>
          </cell>
          <cell r="F3232">
            <v>0</v>
          </cell>
          <cell r="G3232">
            <v>0</v>
          </cell>
          <cell r="H3232">
            <v>0</v>
          </cell>
          <cell r="I3232">
            <v>0</v>
          </cell>
          <cell r="J3232" t="str">
            <v>-</v>
          </cell>
          <cell r="K3232">
            <v>0</v>
          </cell>
          <cell r="L3232">
            <v>0</v>
          </cell>
          <cell r="M3232">
            <v>0</v>
          </cell>
        </row>
        <row r="3233">
          <cell r="A3233" t="str">
            <v>00</v>
          </cell>
          <cell r="B3233" t="str">
            <v>0</v>
          </cell>
          <cell r="C3233" t="str">
            <v>0</v>
          </cell>
          <cell r="D3233" t="str">
            <v>1</v>
          </cell>
          <cell r="F3233">
            <v>0</v>
          </cell>
          <cell r="G3233">
            <v>0</v>
          </cell>
          <cell r="H3233">
            <v>0</v>
          </cell>
          <cell r="I3233">
            <v>0</v>
          </cell>
          <cell r="J3233" t="str">
            <v>-</v>
          </cell>
          <cell r="K3233">
            <v>0</v>
          </cell>
          <cell r="L3233">
            <v>0</v>
          </cell>
          <cell r="M3233">
            <v>0</v>
          </cell>
        </row>
        <row r="3234">
          <cell r="A3234" t="str">
            <v>00</v>
          </cell>
          <cell r="B3234" t="str">
            <v>0</v>
          </cell>
          <cell r="C3234" t="str">
            <v>0</v>
          </cell>
          <cell r="D3234" t="str">
            <v>1</v>
          </cell>
          <cell r="F3234">
            <v>0</v>
          </cell>
          <cell r="G3234">
            <v>0</v>
          </cell>
          <cell r="H3234">
            <v>0</v>
          </cell>
          <cell r="I3234">
            <v>0</v>
          </cell>
          <cell r="J3234" t="str">
            <v>-</v>
          </cell>
          <cell r="K3234">
            <v>0</v>
          </cell>
          <cell r="L3234">
            <v>0</v>
          </cell>
          <cell r="M3234">
            <v>0</v>
          </cell>
        </row>
        <row r="3235">
          <cell r="A3235" t="str">
            <v>00</v>
          </cell>
          <cell r="B3235" t="str">
            <v>0</v>
          </cell>
          <cell r="C3235" t="str">
            <v>0</v>
          </cell>
          <cell r="D3235" t="str">
            <v>1</v>
          </cell>
          <cell r="F3235">
            <v>0</v>
          </cell>
          <cell r="G3235">
            <v>0</v>
          </cell>
          <cell r="H3235">
            <v>0</v>
          </cell>
          <cell r="I3235">
            <v>0</v>
          </cell>
          <cell r="J3235" t="str">
            <v>-</v>
          </cell>
          <cell r="K3235">
            <v>0</v>
          </cell>
          <cell r="L3235">
            <v>0</v>
          </cell>
          <cell r="M3235">
            <v>0</v>
          </cell>
        </row>
        <row r="3236">
          <cell r="A3236" t="str">
            <v>00</v>
          </cell>
          <cell r="B3236" t="str">
            <v>0</v>
          </cell>
          <cell r="C3236" t="str">
            <v>0</v>
          </cell>
          <cell r="D3236" t="str">
            <v>1</v>
          </cell>
          <cell r="F3236">
            <v>0</v>
          </cell>
          <cell r="G3236">
            <v>0</v>
          </cell>
          <cell r="H3236">
            <v>0</v>
          </cell>
          <cell r="I3236">
            <v>0</v>
          </cell>
          <cell r="J3236" t="str">
            <v>-</v>
          </cell>
          <cell r="K3236">
            <v>0</v>
          </cell>
          <cell r="L3236">
            <v>0</v>
          </cell>
          <cell r="M3236">
            <v>0</v>
          </cell>
        </row>
        <row r="3237">
          <cell r="A3237" t="str">
            <v>00</v>
          </cell>
          <cell r="B3237" t="str">
            <v>0</v>
          </cell>
          <cell r="C3237" t="str">
            <v>0</v>
          </cell>
          <cell r="D3237" t="str">
            <v>1</v>
          </cell>
          <cell r="F3237">
            <v>0</v>
          </cell>
          <cell r="G3237">
            <v>0</v>
          </cell>
          <cell r="H3237">
            <v>0</v>
          </cell>
          <cell r="I3237">
            <v>0</v>
          </cell>
          <cell r="J3237" t="str">
            <v>-</v>
          </cell>
          <cell r="K3237">
            <v>0</v>
          </cell>
          <cell r="L3237">
            <v>0</v>
          </cell>
          <cell r="M3237">
            <v>0</v>
          </cell>
        </row>
        <row r="3238">
          <cell r="A3238" t="str">
            <v>00</v>
          </cell>
          <cell r="B3238" t="str">
            <v>0</v>
          </cell>
          <cell r="C3238" t="str">
            <v>0</v>
          </cell>
          <cell r="D3238" t="str">
            <v>1</v>
          </cell>
          <cell r="F3238">
            <v>0</v>
          </cell>
          <cell r="G3238">
            <v>0</v>
          </cell>
          <cell r="H3238">
            <v>0</v>
          </cell>
          <cell r="I3238">
            <v>0</v>
          </cell>
          <cell r="J3238" t="str">
            <v>-</v>
          </cell>
          <cell r="K3238">
            <v>0</v>
          </cell>
          <cell r="L3238">
            <v>0</v>
          </cell>
          <cell r="M3238">
            <v>0</v>
          </cell>
        </row>
        <row r="3239">
          <cell r="A3239" t="str">
            <v>00</v>
          </cell>
          <cell r="B3239" t="str">
            <v>0</v>
          </cell>
          <cell r="C3239" t="str">
            <v>0</v>
          </cell>
          <cell r="D3239" t="str">
            <v>1</v>
          </cell>
          <cell r="F3239">
            <v>0</v>
          </cell>
          <cell r="G3239">
            <v>0</v>
          </cell>
          <cell r="H3239">
            <v>0</v>
          </cell>
          <cell r="I3239">
            <v>0</v>
          </cell>
          <cell r="J3239" t="str">
            <v>-</v>
          </cell>
          <cell r="K3239">
            <v>0</v>
          </cell>
          <cell r="L3239">
            <v>0</v>
          </cell>
          <cell r="M3239">
            <v>0</v>
          </cell>
        </row>
        <row r="3240">
          <cell r="A3240" t="str">
            <v>00</v>
          </cell>
          <cell r="B3240" t="str">
            <v>0</v>
          </cell>
          <cell r="C3240" t="str">
            <v>0</v>
          </cell>
          <cell r="D3240" t="str">
            <v>1</v>
          </cell>
          <cell r="F3240">
            <v>0</v>
          </cell>
          <cell r="G3240">
            <v>0</v>
          </cell>
          <cell r="H3240">
            <v>0</v>
          </cell>
          <cell r="I3240">
            <v>0</v>
          </cell>
          <cell r="J3240" t="str">
            <v>-</v>
          </cell>
          <cell r="K3240">
            <v>0</v>
          </cell>
          <cell r="L3240">
            <v>0</v>
          </cell>
          <cell r="M3240">
            <v>0</v>
          </cell>
        </row>
        <row r="3241">
          <cell r="A3241" t="str">
            <v>00</v>
          </cell>
          <cell r="B3241" t="str">
            <v>0</v>
          </cell>
          <cell r="C3241" t="str">
            <v>0</v>
          </cell>
          <cell r="D3241" t="str">
            <v>1</v>
          </cell>
          <cell r="F3241">
            <v>0</v>
          </cell>
          <cell r="G3241">
            <v>0</v>
          </cell>
          <cell r="H3241">
            <v>0</v>
          </cell>
          <cell r="I3241">
            <v>0</v>
          </cell>
          <cell r="J3241" t="str">
            <v>-</v>
          </cell>
          <cell r="K3241">
            <v>0</v>
          </cell>
          <cell r="L3241">
            <v>0</v>
          </cell>
          <cell r="M3241">
            <v>0</v>
          </cell>
        </row>
        <row r="3242">
          <cell r="A3242" t="str">
            <v>00</v>
          </cell>
          <cell r="B3242" t="str">
            <v>0</v>
          </cell>
          <cell r="C3242" t="str">
            <v>0</v>
          </cell>
          <cell r="D3242" t="str">
            <v>1</v>
          </cell>
          <cell r="F3242">
            <v>0</v>
          </cell>
          <cell r="G3242">
            <v>0</v>
          </cell>
          <cell r="H3242">
            <v>0</v>
          </cell>
          <cell r="I3242">
            <v>0</v>
          </cell>
          <cell r="J3242" t="str">
            <v>-</v>
          </cell>
          <cell r="K3242">
            <v>0</v>
          </cell>
          <cell r="L3242">
            <v>0</v>
          </cell>
          <cell r="M3242">
            <v>0</v>
          </cell>
        </row>
        <row r="3243">
          <cell r="A3243" t="str">
            <v>00</v>
          </cell>
          <cell r="B3243" t="str">
            <v>0</v>
          </cell>
          <cell r="C3243" t="str">
            <v>0</v>
          </cell>
          <cell r="D3243" t="str">
            <v>1</v>
          </cell>
          <cell r="F3243">
            <v>0</v>
          </cell>
          <cell r="G3243">
            <v>0</v>
          </cell>
          <cell r="H3243">
            <v>0</v>
          </cell>
          <cell r="I3243">
            <v>0</v>
          </cell>
          <cell r="J3243" t="str">
            <v>-</v>
          </cell>
          <cell r="K3243">
            <v>0</v>
          </cell>
          <cell r="L3243">
            <v>0</v>
          </cell>
          <cell r="M3243">
            <v>0</v>
          </cell>
        </row>
        <row r="3244">
          <cell r="A3244" t="str">
            <v>00</v>
          </cell>
          <cell r="B3244" t="str">
            <v>0</v>
          </cell>
          <cell r="C3244" t="str">
            <v>0</v>
          </cell>
          <cell r="D3244" t="str">
            <v>1</v>
          </cell>
          <cell r="F3244">
            <v>0</v>
          </cell>
          <cell r="G3244">
            <v>0</v>
          </cell>
          <cell r="H3244">
            <v>0</v>
          </cell>
          <cell r="I3244">
            <v>0</v>
          </cell>
          <cell r="J3244" t="str">
            <v>-</v>
          </cell>
          <cell r="K3244">
            <v>0</v>
          </cell>
          <cell r="L3244">
            <v>0</v>
          </cell>
          <cell r="M3244">
            <v>0</v>
          </cell>
        </row>
        <row r="3245">
          <cell r="A3245" t="str">
            <v>00</v>
          </cell>
          <cell r="B3245" t="str">
            <v>0</v>
          </cell>
          <cell r="C3245" t="str">
            <v>0</v>
          </cell>
          <cell r="D3245" t="str">
            <v>1</v>
          </cell>
          <cell r="F3245">
            <v>0</v>
          </cell>
          <cell r="G3245">
            <v>0</v>
          </cell>
          <cell r="H3245">
            <v>0</v>
          </cell>
          <cell r="I3245">
            <v>0</v>
          </cell>
          <cell r="J3245" t="str">
            <v>-</v>
          </cell>
          <cell r="K3245">
            <v>0</v>
          </cell>
          <cell r="L3245">
            <v>0</v>
          </cell>
          <cell r="M3245">
            <v>0</v>
          </cell>
        </row>
        <row r="3246">
          <cell r="A3246" t="str">
            <v>00</v>
          </cell>
          <cell r="B3246" t="str">
            <v>0</v>
          </cell>
          <cell r="C3246" t="str">
            <v>0</v>
          </cell>
          <cell r="D3246" t="str">
            <v>1</v>
          </cell>
          <cell r="F3246">
            <v>0</v>
          </cell>
          <cell r="G3246">
            <v>0</v>
          </cell>
          <cell r="H3246">
            <v>0</v>
          </cell>
          <cell r="I3246">
            <v>0</v>
          </cell>
          <cell r="J3246" t="str">
            <v>-</v>
          </cell>
          <cell r="K3246">
            <v>0</v>
          </cell>
          <cell r="L3246">
            <v>0</v>
          </cell>
          <cell r="M3246">
            <v>0</v>
          </cell>
        </row>
        <row r="3247">
          <cell r="A3247" t="str">
            <v>00</v>
          </cell>
          <cell r="B3247" t="str">
            <v>0</v>
          </cell>
          <cell r="C3247" t="str">
            <v>0</v>
          </cell>
          <cell r="D3247" t="str">
            <v>1</v>
          </cell>
          <cell r="F3247">
            <v>0</v>
          </cell>
          <cell r="G3247">
            <v>0</v>
          </cell>
          <cell r="H3247">
            <v>0</v>
          </cell>
          <cell r="I3247">
            <v>0</v>
          </cell>
          <cell r="J3247" t="str">
            <v>-</v>
          </cell>
          <cell r="K3247">
            <v>0</v>
          </cell>
          <cell r="L3247">
            <v>0</v>
          </cell>
          <cell r="M3247">
            <v>0</v>
          </cell>
        </row>
        <row r="3248">
          <cell r="A3248" t="str">
            <v>00</v>
          </cell>
          <cell r="B3248" t="str">
            <v>0</v>
          </cell>
          <cell r="C3248" t="str">
            <v>0</v>
          </cell>
          <cell r="D3248" t="str">
            <v>1</v>
          </cell>
          <cell r="F3248">
            <v>0</v>
          </cell>
          <cell r="G3248">
            <v>0</v>
          </cell>
          <cell r="H3248">
            <v>0</v>
          </cell>
          <cell r="I3248">
            <v>0</v>
          </cell>
          <cell r="J3248" t="str">
            <v>-</v>
          </cell>
          <cell r="K3248">
            <v>0</v>
          </cell>
          <cell r="L3248">
            <v>0</v>
          </cell>
          <cell r="M3248">
            <v>0</v>
          </cell>
        </row>
        <row r="3249">
          <cell r="A3249" t="str">
            <v>00</v>
          </cell>
          <cell r="B3249" t="str">
            <v>0</v>
          </cell>
          <cell r="C3249" t="str">
            <v>0</v>
          </cell>
          <cell r="D3249" t="str">
            <v>1</v>
          </cell>
          <cell r="F3249">
            <v>0</v>
          </cell>
          <cell r="G3249">
            <v>0</v>
          </cell>
          <cell r="H3249">
            <v>0</v>
          </cell>
          <cell r="I3249">
            <v>0</v>
          </cell>
          <cell r="J3249" t="str">
            <v>-</v>
          </cell>
          <cell r="K3249">
            <v>0</v>
          </cell>
          <cell r="L3249">
            <v>0</v>
          </cell>
          <cell r="M3249">
            <v>0</v>
          </cell>
        </row>
        <row r="3250">
          <cell r="A3250" t="str">
            <v>00</v>
          </cell>
          <cell r="B3250" t="str">
            <v>0</v>
          </cell>
          <cell r="C3250" t="str">
            <v>0</v>
          </cell>
          <cell r="D3250" t="str">
            <v>1</v>
          </cell>
          <cell r="F3250">
            <v>0</v>
          </cell>
          <cell r="G3250">
            <v>0</v>
          </cell>
          <cell r="H3250">
            <v>0</v>
          </cell>
          <cell r="I3250">
            <v>0</v>
          </cell>
          <cell r="J3250" t="str">
            <v>-</v>
          </cell>
          <cell r="K3250">
            <v>0</v>
          </cell>
          <cell r="L3250">
            <v>0</v>
          </cell>
          <cell r="M3250">
            <v>0</v>
          </cell>
        </row>
        <row r="3251">
          <cell r="A3251" t="str">
            <v>00</v>
          </cell>
          <cell r="B3251" t="str">
            <v>0</v>
          </cell>
          <cell r="C3251" t="str">
            <v>0</v>
          </cell>
          <cell r="D3251" t="str">
            <v>1</v>
          </cell>
          <cell r="F3251">
            <v>0</v>
          </cell>
          <cell r="G3251">
            <v>0</v>
          </cell>
          <cell r="H3251">
            <v>0</v>
          </cell>
          <cell r="I3251">
            <v>0</v>
          </cell>
          <cell r="J3251" t="str">
            <v>-</v>
          </cell>
          <cell r="K3251">
            <v>0</v>
          </cell>
          <cell r="L3251">
            <v>0</v>
          </cell>
          <cell r="M3251">
            <v>0</v>
          </cell>
        </row>
        <row r="3252">
          <cell r="A3252" t="str">
            <v>00</v>
          </cell>
          <cell r="B3252" t="str">
            <v>0</v>
          </cell>
          <cell r="C3252" t="str">
            <v>0</v>
          </cell>
          <cell r="D3252" t="str">
            <v>1</v>
          </cell>
          <cell r="F3252">
            <v>0</v>
          </cell>
          <cell r="G3252">
            <v>0</v>
          </cell>
          <cell r="H3252">
            <v>0</v>
          </cell>
          <cell r="I3252">
            <v>0</v>
          </cell>
          <cell r="J3252" t="str">
            <v>-</v>
          </cell>
          <cell r="K3252">
            <v>0</v>
          </cell>
          <cell r="L3252">
            <v>0</v>
          </cell>
          <cell r="M3252">
            <v>0</v>
          </cell>
        </row>
        <row r="3253">
          <cell r="A3253" t="str">
            <v>00</v>
          </cell>
          <cell r="B3253" t="str">
            <v>0</v>
          </cell>
          <cell r="C3253" t="str">
            <v>0</v>
          </cell>
          <cell r="D3253" t="str">
            <v>1</v>
          </cell>
          <cell r="F3253">
            <v>0</v>
          </cell>
          <cell r="G3253">
            <v>0</v>
          </cell>
          <cell r="H3253">
            <v>0</v>
          </cell>
          <cell r="I3253">
            <v>0</v>
          </cell>
          <cell r="J3253" t="str">
            <v>-</v>
          </cell>
          <cell r="K3253">
            <v>0</v>
          </cell>
          <cell r="L3253">
            <v>0</v>
          </cell>
          <cell r="M3253">
            <v>0</v>
          </cell>
        </row>
        <row r="3254">
          <cell r="A3254" t="str">
            <v>00</v>
          </cell>
          <cell r="B3254" t="str">
            <v>0</v>
          </cell>
          <cell r="C3254" t="str">
            <v>0</v>
          </cell>
          <cell r="D3254" t="str">
            <v>1</v>
          </cell>
          <cell r="F3254">
            <v>0</v>
          </cell>
          <cell r="G3254">
            <v>0</v>
          </cell>
          <cell r="H3254">
            <v>0</v>
          </cell>
          <cell r="I3254">
            <v>0</v>
          </cell>
          <cell r="J3254" t="str">
            <v>-</v>
          </cell>
          <cell r="K3254">
            <v>0</v>
          </cell>
          <cell r="L3254">
            <v>0</v>
          </cell>
          <cell r="M3254">
            <v>0</v>
          </cell>
        </row>
        <row r="3255">
          <cell r="A3255" t="str">
            <v>00</v>
          </cell>
          <cell r="B3255" t="str">
            <v>0</v>
          </cell>
          <cell r="C3255" t="str">
            <v>0</v>
          </cell>
          <cell r="D3255" t="str">
            <v>1</v>
          </cell>
          <cell r="F3255">
            <v>0</v>
          </cell>
          <cell r="G3255">
            <v>0</v>
          </cell>
          <cell r="H3255">
            <v>0</v>
          </cell>
          <cell r="I3255">
            <v>0</v>
          </cell>
          <cell r="J3255" t="str">
            <v>-</v>
          </cell>
          <cell r="K3255">
            <v>0</v>
          </cell>
          <cell r="L3255">
            <v>0</v>
          </cell>
          <cell r="M3255">
            <v>0</v>
          </cell>
        </row>
        <row r="3256">
          <cell r="A3256" t="str">
            <v>00</v>
          </cell>
          <cell r="B3256" t="str">
            <v>0</v>
          </cell>
          <cell r="C3256" t="str">
            <v>0</v>
          </cell>
          <cell r="D3256" t="str">
            <v>1</v>
          </cell>
          <cell r="F3256">
            <v>0</v>
          </cell>
          <cell r="G3256">
            <v>0</v>
          </cell>
          <cell r="H3256">
            <v>0</v>
          </cell>
          <cell r="I3256">
            <v>0</v>
          </cell>
          <cell r="J3256" t="str">
            <v>-</v>
          </cell>
          <cell r="K3256">
            <v>0</v>
          </cell>
          <cell r="L3256">
            <v>0</v>
          </cell>
          <cell r="M3256">
            <v>0</v>
          </cell>
        </row>
        <row r="3257">
          <cell r="A3257" t="str">
            <v>00</v>
          </cell>
          <cell r="B3257" t="str">
            <v>0</v>
          </cell>
          <cell r="C3257" t="str">
            <v>0</v>
          </cell>
          <cell r="D3257" t="str">
            <v>1</v>
          </cell>
          <cell r="F3257">
            <v>0</v>
          </cell>
          <cell r="G3257">
            <v>0</v>
          </cell>
          <cell r="H3257">
            <v>0</v>
          </cell>
          <cell r="I3257">
            <v>0</v>
          </cell>
          <cell r="J3257" t="str">
            <v>-</v>
          </cell>
          <cell r="K3257">
            <v>0</v>
          </cell>
          <cell r="L3257">
            <v>0</v>
          </cell>
          <cell r="M3257">
            <v>0</v>
          </cell>
        </row>
        <row r="3258">
          <cell r="A3258" t="str">
            <v>00</v>
          </cell>
          <cell r="B3258" t="str">
            <v>0</v>
          </cell>
          <cell r="C3258" t="str">
            <v>0</v>
          </cell>
          <cell r="D3258" t="str">
            <v>1</v>
          </cell>
          <cell r="F3258">
            <v>0</v>
          </cell>
          <cell r="G3258">
            <v>0</v>
          </cell>
          <cell r="H3258">
            <v>0</v>
          </cell>
          <cell r="I3258">
            <v>0</v>
          </cell>
          <cell r="J3258" t="str">
            <v>-</v>
          </cell>
          <cell r="K3258">
            <v>0</v>
          </cell>
          <cell r="L3258">
            <v>0</v>
          </cell>
          <cell r="M3258">
            <v>0</v>
          </cell>
        </row>
        <row r="3259">
          <cell r="A3259" t="str">
            <v>00</v>
          </cell>
          <cell r="B3259" t="str">
            <v>0</v>
          </cell>
          <cell r="C3259" t="str">
            <v>0</v>
          </cell>
          <cell r="D3259" t="str">
            <v>1</v>
          </cell>
          <cell r="F3259">
            <v>0</v>
          </cell>
          <cell r="G3259">
            <v>0</v>
          </cell>
          <cell r="H3259">
            <v>0</v>
          </cell>
          <cell r="I3259">
            <v>0</v>
          </cell>
          <cell r="J3259" t="str">
            <v>-</v>
          </cell>
          <cell r="K3259">
            <v>0</v>
          </cell>
          <cell r="L3259">
            <v>0</v>
          </cell>
          <cell r="M3259">
            <v>0</v>
          </cell>
        </row>
        <row r="3260">
          <cell r="A3260" t="str">
            <v>00</v>
          </cell>
          <cell r="B3260" t="str">
            <v>0</v>
          </cell>
          <cell r="C3260" t="str">
            <v>0</v>
          </cell>
          <cell r="D3260" t="str">
            <v>1</v>
          </cell>
          <cell r="F3260">
            <v>0</v>
          </cell>
          <cell r="G3260">
            <v>0</v>
          </cell>
          <cell r="H3260">
            <v>0</v>
          </cell>
          <cell r="I3260">
            <v>0</v>
          </cell>
          <cell r="J3260" t="str">
            <v>-</v>
          </cell>
          <cell r="K3260">
            <v>0</v>
          </cell>
          <cell r="L3260">
            <v>0</v>
          </cell>
          <cell r="M3260">
            <v>0</v>
          </cell>
        </row>
        <row r="3261">
          <cell r="A3261" t="str">
            <v>00</v>
          </cell>
          <cell r="B3261" t="str">
            <v>0</v>
          </cell>
          <cell r="C3261" t="str">
            <v>0</v>
          </cell>
          <cell r="D3261" t="str">
            <v>1</v>
          </cell>
          <cell r="F3261">
            <v>0</v>
          </cell>
          <cell r="G3261">
            <v>0</v>
          </cell>
          <cell r="H3261">
            <v>0</v>
          </cell>
          <cell r="I3261">
            <v>0</v>
          </cell>
          <cell r="J3261" t="str">
            <v>-</v>
          </cell>
          <cell r="K3261">
            <v>0</v>
          </cell>
          <cell r="L3261">
            <v>0</v>
          </cell>
          <cell r="M3261">
            <v>0</v>
          </cell>
        </row>
        <row r="3262">
          <cell r="A3262" t="str">
            <v>00</v>
          </cell>
          <cell r="B3262" t="str">
            <v>0</v>
          </cell>
          <cell r="C3262" t="str">
            <v>0</v>
          </cell>
          <cell r="D3262" t="str">
            <v>1</v>
          </cell>
          <cell r="F3262">
            <v>0</v>
          </cell>
          <cell r="G3262">
            <v>0</v>
          </cell>
          <cell r="H3262">
            <v>0</v>
          </cell>
          <cell r="I3262">
            <v>0</v>
          </cell>
          <cell r="J3262" t="str">
            <v>-</v>
          </cell>
          <cell r="K3262">
            <v>0</v>
          </cell>
          <cell r="L3262">
            <v>0</v>
          </cell>
          <cell r="M3262">
            <v>0</v>
          </cell>
        </row>
        <row r="3263">
          <cell r="A3263" t="str">
            <v>00</v>
          </cell>
          <cell r="B3263" t="str">
            <v>0</v>
          </cell>
          <cell r="C3263" t="str">
            <v>0</v>
          </cell>
          <cell r="D3263" t="str">
            <v>1</v>
          </cell>
          <cell r="F3263">
            <v>0</v>
          </cell>
          <cell r="G3263">
            <v>0</v>
          </cell>
          <cell r="H3263">
            <v>0</v>
          </cell>
          <cell r="I3263">
            <v>0</v>
          </cell>
          <cell r="J3263" t="str">
            <v>-</v>
          </cell>
          <cell r="K3263">
            <v>0</v>
          </cell>
          <cell r="L3263">
            <v>0</v>
          </cell>
          <cell r="M3263">
            <v>0</v>
          </cell>
        </row>
        <row r="3264">
          <cell r="A3264" t="str">
            <v>00</v>
          </cell>
          <cell r="B3264" t="str">
            <v>0</v>
          </cell>
          <cell r="C3264" t="str">
            <v>0</v>
          </cell>
          <cell r="D3264" t="str">
            <v>1</v>
          </cell>
          <cell r="F3264">
            <v>0</v>
          </cell>
          <cell r="G3264">
            <v>0</v>
          </cell>
          <cell r="H3264">
            <v>0</v>
          </cell>
          <cell r="I3264">
            <v>0</v>
          </cell>
          <cell r="J3264" t="str">
            <v>-</v>
          </cell>
          <cell r="K3264">
            <v>0</v>
          </cell>
          <cell r="L3264">
            <v>0</v>
          </cell>
          <cell r="M3264">
            <v>0</v>
          </cell>
        </row>
        <row r="3265">
          <cell r="A3265" t="str">
            <v>00</v>
          </cell>
          <cell r="B3265" t="str">
            <v>0</v>
          </cell>
          <cell r="C3265" t="str">
            <v>0</v>
          </cell>
          <cell r="D3265" t="str">
            <v>1</v>
          </cell>
          <cell r="F3265">
            <v>0</v>
          </cell>
          <cell r="G3265">
            <v>0</v>
          </cell>
          <cell r="H3265">
            <v>0</v>
          </cell>
          <cell r="I3265">
            <v>0</v>
          </cell>
          <cell r="J3265" t="str">
            <v>-</v>
          </cell>
          <cell r="K3265">
            <v>0</v>
          </cell>
          <cell r="L3265">
            <v>0</v>
          </cell>
          <cell r="M3265">
            <v>0</v>
          </cell>
        </row>
        <row r="3266">
          <cell r="A3266" t="str">
            <v>00</v>
          </cell>
          <cell r="B3266" t="str">
            <v>0</v>
          </cell>
          <cell r="C3266" t="str">
            <v>0</v>
          </cell>
          <cell r="D3266" t="str">
            <v>1</v>
          </cell>
          <cell r="F3266">
            <v>0</v>
          </cell>
          <cell r="G3266">
            <v>0</v>
          </cell>
          <cell r="H3266">
            <v>0</v>
          </cell>
          <cell r="I3266">
            <v>0</v>
          </cell>
          <cell r="J3266" t="str">
            <v>-</v>
          </cell>
          <cell r="K3266">
            <v>0</v>
          </cell>
          <cell r="L3266">
            <v>0</v>
          </cell>
          <cell r="M3266">
            <v>0</v>
          </cell>
        </row>
        <row r="3267">
          <cell r="A3267" t="str">
            <v>00</v>
          </cell>
          <cell r="B3267" t="str">
            <v>0</v>
          </cell>
          <cell r="C3267" t="str">
            <v>0</v>
          </cell>
          <cell r="D3267" t="str">
            <v>1</v>
          </cell>
          <cell r="F3267">
            <v>0</v>
          </cell>
          <cell r="G3267">
            <v>0</v>
          </cell>
          <cell r="H3267">
            <v>0</v>
          </cell>
          <cell r="I3267">
            <v>0</v>
          </cell>
          <cell r="J3267" t="str">
            <v>-</v>
          </cell>
          <cell r="K3267">
            <v>0</v>
          </cell>
          <cell r="L3267">
            <v>0</v>
          </cell>
          <cell r="M3267">
            <v>0</v>
          </cell>
        </row>
        <row r="3268">
          <cell r="A3268" t="str">
            <v>00</v>
          </cell>
          <cell r="B3268" t="str">
            <v>0</v>
          </cell>
          <cell r="C3268" t="str">
            <v>0</v>
          </cell>
          <cell r="D3268" t="str">
            <v>1</v>
          </cell>
          <cell r="F3268">
            <v>0</v>
          </cell>
          <cell r="G3268">
            <v>0</v>
          </cell>
          <cell r="H3268">
            <v>0</v>
          </cell>
          <cell r="I3268">
            <v>0</v>
          </cell>
          <cell r="J3268" t="str">
            <v>-</v>
          </cell>
          <cell r="K3268">
            <v>0</v>
          </cell>
          <cell r="L3268">
            <v>0</v>
          </cell>
          <cell r="M3268">
            <v>0</v>
          </cell>
        </row>
        <row r="3269">
          <cell r="A3269" t="str">
            <v>00</v>
          </cell>
          <cell r="B3269" t="str">
            <v>0</v>
          </cell>
          <cell r="C3269" t="str">
            <v>0</v>
          </cell>
          <cell r="D3269" t="str">
            <v>1</v>
          </cell>
          <cell r="F3269">
            <v>0</v>
          </cell>
          <cell r="G3269">
            <v>0</v>
          </cell>
          <cell r="H3269">
            <v>0</v>
          </cell>
          <cell r="I3269">
            <v>0</v>
          </cell>
          <cell r="J3269" t="str">
            <v>-</v>
          </cell>
          <cell r="K3269">
            <v>0</v>
          </cell>
          <cell r="L3269">
            <v>0</v>
          </cell>
          <cell r="M3269">
            <v>0</v>
          </cell>
        </row>
        <row r="3270">
          <cell r="A3270" t="str">
            <v>00</v>
          </cell>
          <cell r="B3270" t="str">
            <v>0</v>
          </cell>
          <cell r="C3270" t="str">
            <v>0</v>
          </cell>
          <cell r="D3270" t="str">
            <v>1</v>
          </cell>
          <cell r="F3270">
            <v>0</v>
          </cell>
          <cell r="G3270">
            <v>0</v>
          </cell>
          <cell r="H3270">
            <v>0</v>
          </cell>
          <cell r="I3270">
            <v>0</v>
          </cell>
          <cell r="J3270" t="str">
            <v>-</v>
          </cell>
          <cell r="K3270">
            <v>0</v>
          </cell>
          <cell r="L3270">
            <v>0</v>
          </cell>
          <cell r="M3270">
            <v>0</v>
          </cell>
        </row>
        <row r="3271">
          <cell r="A3271" t="str">
            <v>00</v>
          </cell>
          <cell r="B3271" t="str">
            <v>0</v>
          </cell>
          <cell r="C3271" t="str">
            <v>0</v>
          </cell>
          <cell r="D3271" t="str">
            <v>1</v>
          </cell>
          <cell r="F3271">
            <v>0</v>
          </cell>
          <cell r="G3271">
            <v>0</v>
          </cell>
          <cell r="H3271">
            <v>0</v>
          </cell>
          <cell r="I3271">
            <v>0</v>
          </cell>
          <cell r="J3271" t="str">
            <v>-</v>
          </cell>
          <cell r="K3271">
            <v>0</v>
          </cell>
          <cell r="L3271">
            <v>0</v>
          </cell>
          <cell r="M3271">
            <v>0</v>
          </cell>
        </row>
        <row r="3272">
          <cell r="A3272" t="str">
            <v>00</v>
          </cell>
          <cell r="B3272" t="str">
            <v>0</v>
          </cell>
          <cell r="C3272" t="str">
            <v>0</v>
          </cell>
          <cell r="D3272" t="str">
            <v>1</v>
          </cell>
          <cell r="F3272">
            <v>0</v>
          </cell>
          <cell r="G3272">
            <v>0</v>
          </cell>
          <cell r="H3272">
            <v>0</v>
          </cell>
          <cell r="I3272">
            <v>0</v>
          </cell>
          <cell r="J3272" t="str">
            <v>-</v>
          </cell>
          <cell r="K3272">
            <v>0</v>
          </cell>
          <cell r="L3272">
            <v>0</v>
          </cell>
          <cell r="M3272">
            <v>0</v>
          </cell>
        </row>
        <row r="3273">
          <cell r="A3273" t="str">
            <v>00</v>
          </cell>
          <cell r="B3273" t="str">
            <v>0</v>
          </cell>
          <cell r="C3273" t="str">
            <v>0</v>
          </cell>
          <cell r="D3273" t="str">
            <v>1</v>
          </cell>
          <cell r="F3273">
            <v>0</v>
          </cell>
          <cell r="G3273">
            <v>0</v>
          </cell>
          <cell r="H3273">
            <v>0</v>
          </cell>
          <cell r="I3273">
            <v>0</v>
          </cell>
          <cell r="J3273" t="str">
            <v>-</v>
          </cell>
          <cell r="K3273">
            <v>0</v>
          </cell>
          <cell r="L3273">
            <v>0</v>
          </cell>
          <cell r="M3273">
            <v>0</v>
          </cell>
        </row>
        <row r="3274">
          <cell r="A3274" t="str">
            <v>00</v>
          </cell>
          <cell r="B3274" t="str">
            <v>0</v>
          </cell>
          <cell r="C3274" t="str">
            <v>0</v>
          </cell>
          <cell r="D3274" t="str">
            <v>1</v>
          </cell>
          <cell r="F3274">
            <v>0</v>
          </cell>
          <cell r="G3274">
            <v>0</v>
          </cell>
          <cell r="H3274">
            <v>0</v>
          </cell>
          <cell r="I3274">
            <v>0</v>
          </cell>
          <cell r="J3274" t="str">
            <v>-</v>
          </cell>
          <cell r="K3274">
            <v>0</v>
          </cell>
          <cell r="L3274">
            <v>0</v>
          </cell>
          <cell r="M3274">
            <v>0</v>
          </cell>
        </row>
        <row r="3275">
          <cell r="A3275" t="str">
            <v>00</v>
          </cell>
          <cell r="B3275" t="str">
            <v>0</v>
          </cell>
          <cell r="C3275" t="str">
            <v>0</v>
          </cell>
          <cell r="D3275" t="str">
            <v>1</v>
          </cell>
          <cell r="F3275">
            <v>0</v>
          </cell>
          <cell r="G3275">
            <v>0</v>
          </cell>
          <cell r="H3275">
            <v>0</v>
          </cell>
          <cell r="I3275">
            <v>0</v>
          </cell>
          <cell r="J3275" t="str">
            <v>-</v>
          </cell>
          <cell r="K3275">
            <v>0</v>
          </cell>
          <cell r="L3275">
            <v>0</v>
          </cell>
          <cell r="M3275">
            <v>0</v>
          </cell>
        </row>
        <row r="3276">
          <cell r="A3276" t="str">
            <v>00</v>
          </cell>
          <cell r="B3276" t="str">
            <v>0</v>
          </cell>
          <cell r="C3276" t="str">
            <v>0</v>
          </cell>
          <cell r="D3276" t="str">
            <v>1</v>
          </cell>
          <cell r="F3276">
            <v>0</v>
          </cell>
          <cell r="G3276">
            <v>0</v>
          </cell>
          <cell r="H3276">
            <v>0</v>
          </cell>
          <cell r="I3276">
            <v>0</v>
          </cell>
          <cell r="J3276" t="str">
            <v>-</v>
          </cell>
          <cell r="K3276">
            <v>0</v>
          </cell>
          <cell r="L3276">
            <v>0</v>
          </cell>
          <cell r="M3276">
            <v>0</v>
          </cell>
        </row>
        <row r="3277">
          <cell r="A3277" t="str">
            <v>00</v>
          </cell>
          <cell r="B3277" t="str">
            <v>0</v>
          </cell>
          <cell r="C3277" t="str">
            <v>0</v>
          </cell>
          <cell r="D3277" t="str">
            <v>1</v>
          </cell>
          <cell r="F3277">
            <v>0</v>
          </cell>
          <cell r="G3277">
            <v>0</v>
          </cell>
          <cell r="H3277">
            <v>0</v>
          </cell>
          <cell r="I3277">
            <v>0</v>
          </cell>
          <cell r="J3277" t="str">
            <v>-</v>
          </cell>
          <cell r="K3277">
            <v>0</v>
          </cell>
          <cell r="L3277">
            <v>0</v>
          </cell>
          <cell r="M3277">
            <v>0</v>
          </cell>
        </row>
        <row r="3278">
          <cell r="A3278" t="str">
            <v>00</v>
          </cell>
          <cell r="B3278" t="str">
            <v>0</v>
          </cell>
          <cell r="C3278" t="str">
            <v>0</v>
          </cell>
          <cell r="D3278" t="str">
            <v>1</v>
          </cell>
          <cell r="F3278">
            <v>0</v>
          </cell>
          <cell r="G3278">
            <v>0</v>
          </cell>
          <cell r="H3278">
            <v>0</v>
          </cell>
          <cell r="I3278">
            <v>0</v>
          </cell>
          <cell r="J3278" t="str">
            <v>-</v>
          </cell>
          <cell r="K3278">
            <v>0</v>
          </cell>
          <cell r="L3278">
            <v>0</v>
          </cell>
          <cell r="M3278">
            <v>0</v>
          </cell>
        </row>
        <row r="3279">
          <cell r="A3279" t="str">
            <v>00</v>
          </cell>
          <cell r="B3279" t="str">
            <v>0</v>
          </cell>
          <cell r="C3279" t="str">
            <v>0</v>
          </cell>
          <cell r="D3279" t="str">
            <v>1</v>
          </cell>
          <cell r="F3279">
            <v>0</v>
          </cell>
          <cell r="G3279">
            <v>0</v>
          </cell>
          <cell r="H3279">
            <v>0</v>
          </cell>
          <cell r="I3279">
            <v>0</v>
          </cell>
          <cell r="J3279" t="str">
            <v>-</v>
          </cell>
          <cell r="K3279">
            <v>0</v>
          </cell>
          <cell r="L3279">
            <v>0</v>
          </cell>
          <cell r="M3279">
            <v>0</v>
          </cell>
        </row>
        <row r="3280">
          <cell r="A3280" t="str">
            <v>00</v>
          </cell>
          <cell r="B3280" t="str">
            <v>0</v>
          </cell>
          <cell r="C3280" t="str">
            <v>0</v>
          </cell>
          <cell r="D3280" t="str">
            <v>1</v>
          </cell>
          <cell r="F3280">
            <v>0</v>
          </cell>
          <cell r="G3280">
            <v>0</v>
          </cell>
          <cell r="H3280">
            <v>0</v>
          </cell>
          <cell r="I3280">
            <v>0</v>
          </cell>
          <cell r="J3280" t="str">
            <v>-</v>
          </cell>
          <cell r="K3280">
            <v>0</v>
          </cell>
          <cell r="L3280">
            <v>0</v>
          </cell>
          <cell r="M3280">
            <v>0</v>
          </cell>
        </row>
        <row r="3281">
          <cell r="A3281" t="str">
            <v>00</v>
          </cell>
          <cell r="B3281" t="str">
            <v>0</v>
          </cell>
          <cell r="C3281" t="str">
            <v>0</v>
          </cell>
          <cell r="D3281" t="str">
            <v>1</v>
          </cell>
          <cell r="F3281">
            <v>0</v>
          </cell>
          <cell r="G3281">
            <v>0</v>
          </cell>
          <cell r="H3281">
            <v>0</v>
          </cell>
          <cell r="I3281">
            <v>0</v>
          </cell>
          <cell r="J3281" t="str">
            <v>-</v>
          </cell>
          <cell r="K3281">
            <v>0</v>
          </cell>
          <cell r="L3281">
            <v>0</v>
          </cell>
          <cell r="M3281">
            <v>0</v>
          </cell>
        </row>
        <row r="3282">
          <cell r="A3282" t="str">
            <v>00</v>
          </cell>
          <cell r="B3282" t="str">
            <v>0</v>
          </cell>
          <cell r="C3282" t="str">
            <v>0</v>
          </cell>
          <cell r="D3282" t="str">
            <v>1</v>
          </cell>
          <cell r="F3282">
            <v>0</v>
          </cell>
          <cell r="G3282">
            <v>0</v>
          </cell>
          <cell r="H3282">
            <v>0</v>
          </cell>
          <cell r="I3282">
            <v>0</v>
          </cell>
          <cell r="J3282" t="str">
            <v>-</v>
          </cell>
          <cell r="K3282">
            <v>0</v>
          </cell>
          <cell r="L3282">
            <v>0</v>
          </cell>
          <cell r="M3282">
            <v>0</v>
          </cell>
        </row>
        <row r="3283">
          <cell r="A3283" t="str">
            <v>00</v>
          </cell>
          <cell r="B3283" t="str">
            <v>0</v>
          </cell>
          <cell r="C3283" t="str">
            <v>0</v>
          </cell>
          <cell r="D3283" t="str">
            <v>1</v>
          </cell>
          <cell r="F3283">
            <v>0</v>
          </cell>
          <cell r="G3283">
            <v>0</v>
          </cell>
          <cell r="H3283">
            <v>0</v>
          </cell>
          <cell r="I3283">
            <v>0</v>
          </cell>
          <cell r="J3283" t="str">
            <v>-</v>
          </cell>
          <cell r="K3283">
            <v>0</v>
          </cell>
          <cell r="L3283">
            <v>0</v>
          </cell>
          <cell r="M3283">
            <v>0</v>
          </cell>
        </row>
        <row r="3284">
          <cell r="A3284" t="str">
            <v>00</v>
          </cell>
          <cell r="B3284" t="str">
            <v>0</v>
          </cell>
          <cell r="C3284" t="str">
            <v>0</v>
          </cell>
          <cell r="D3284" t="str">
            <v>1</v>
          </cell>
          <cell r="F3284">
            <v>0</v>
          </cell>
          <cell r="G3284">
            <v>0</v>
          </cell>
          <cell r="H3284">
            <v>0</v>
          </cell>
          <cell r="I3284">
            <v>0</v>
          </cell>
          <cell r="J3284" t="str">
            <v>-</v>
          </cell>
          <cell r="K3284">
            <v>0</v>
          </cell>
          <cell r="L3284">
            <v>0</v>
          </cell>
          <cell r="M3284">
            <v>0</v>
          </cell>
        </row>
        <row r="3285">
          <cell r="A3285" t="str">
            <v>00</v>
          </cell>
          <cell r="B3285" t="str">
            <v>0</v>
          </cell>
          <cell r="C3285" t="str">
            <v>0</v>
          </cell>
          <cell r="D3285" t="str">
            <v>1</v>
          </cell>
          <cell r="F3285">
            <v>0</v>
          </cell>
          <cell r="G3285">
            <v>0</v>
          </cell>
          <cell r="H3285">
            <v>0</v>
          </cell>
          <cell r="I3285">
            <v>0</v>
          </cell>
          <cell r="J3285" t="str">
            <v>-</v>
          </cell>
          <cell r="K3285">
            <v>0</v>
          </cell>
          <cell r="L3285">
            <v>0</v>
          </cell>
          <cell r="M3285">
            <v>0</v>
          </cell>
        </row>
        <row r="3286">
          <cell r="A3286" t="str">
            <v>00</v>
          </cell>
          <cell r="B3286" t="str">
            <v>0</v>
          </cell>
          <cell r="C3286" t="str">
            <v>0</v>
          </cell>
          <cell r="D3286" t="str">
            <v>1</v>
          </cell>
          <cell r="F3286">
            <v>0</v>
          </cell>
          <cell r="G3286">
            <v>0</v>
          </cell>
          <cell r="H3286">
            <v>0</v>
          </cell>
          <cell r="I3286">
            <v>0</v>
          </cell>
          <cell r="J3286" t="str">
            <v>-</v>
          </cell>
          <cell r="K3286">
            <v>0</v>
          </cell>
          <cell r="L3286">
            <v>0</v>
          </cell>
          <cell r="M3286">
            <v>0</v>
          </cell>
        </row>
        <row r="3287">
          <cell r="A3287" t="str">
            <v>00</v>
          </cell>
          <cell r="B3287" t="str">
            <v>0</v>
          </cell>
          <cell r="C3287" t="str">
            <v>0</v>
          </cell>
          <cell r="D3287" t="str">
            <v>1</v>
          </cell>
          <cell r="F3287">
            <v>0</v>
          </cell>
          <cell r="G3287">
            <v>0</v>
          </cell>
          <cell r="H3287">
            <v>0</v>
          </cell>
          <cell r="I3287">
            <v>0</v>
          </cell>
          <cell r="J3287" t="str">
            <v>-</v>
          </cell>
          <cell r="K3287">
            <v>0</v>
          </cell>
          <cell r="L3287">
            <v>0</v>
          </cell>
          <cell r="M3287">
            <v>0</v>
          </cell>
        </row>
        <row r="3288">
          <cell r="A3288" t="str">
            <v>00</v>
          </cell>
          <cell r="B3288" t="str">
            <v>0</v>
          </cell>
          <cell r="C3288" t="str">
            <v>0</v>
          </cell>
          <cell r="D3288" t="str">
            <v>1</v>
          </cell>
          <cell r="F3288">
            <v>0</v>
          </cell>
          <cell r="G3288">
            <v>0</v>
          </cell>
          <cell r="H3288">
            <v>0</v>
          </cell>
          <cell r="I3288">
            <v>0</v>
          </cell>
          <cell r="J3288" t="str">
            <v>-</v>
          </cell>
          <cell r="K3288">
            <v>0</v>
          </cell>
          <cell r="L3288">
            <v>0</v>
          </cell>
          <cell r="M3288">
            <v>0</v>
          </cell>
        </row>
        <row r="3289">
          <cell r="A3289" t="str">
            <v>00</v>
          </cell>
          <cell r="B3289" t="str">
            <v>0</v>
          </cell>
          <cell r="C3289" t="str">
            <v>0</v>
          </cell>
          <cell r="D3289" t="str">
            <v>1</v>
          </cell>
          <cell r="F3289">
            <v>0</v>
          </cell>
          <cell r="G3289">
            <v>0</v>
          </cell>
          <cell r="H3289">
            <v>0</v>
          </cell>
          <cell r="I3289">
            <v>0</v>
          </cell>
          <cell r="J3289" t="str">
            <v>-</v>
          </cell>
          <cell r="K3289">
            <v>0</v>
          </cell>
          <cell r="L3289">
            <v>0</v>
          </cell>
          <cell r="M3289">
            <v>0</v>
          </cell>
        </row>
        <row r="3290">
          <cell r="A3290" t="str">
            <v>00</v>
          </cell>
          <cell r="B3290" t="str">
            <v>0</v>
          </cell>
          <cell r="C3290" t="str">
            <v>0</v>
          </cell>
          <cell r="D3290" t="str">
            <v>1</v>
          </cell>
          <cell r="F3290">
            <v>0</v>
          </cell>
          <cell r="G3290">
            <v>0</v>
          </cell>
          <cell r="H3290">
            <v>0</v>
          </cell>
          <cell r="I3290">
            <v>0</v>
          </cell>
          <cell r="J3290" t="str">
            <v>-</v>
          </cell>
          <cell r="K3290">
            <v>0</v>
          </cell>
          <cell r="L3290">
            <v>0</v>
          </cell>
          <cell r="M3290">
            <v>0</v>
          </cell>
        </row>
        <row r="3291">
          <cell r="A3291" t="str">
            <v>00</v>
          </cell>
          <cell r="B3291" t="str">
            <v>0</v>
          </cell>
          <cell r="C3291" t="str">
            <v>0</v>
          </cell>
          <cell r="D3291" t="str">
            <v>1</v>
          </cell>
          <cell r="F3291">
            <v>0</v>
          </cell>
          <cell r="G3291">
            <v>0</v>
          </cell>
          <cell r="H3291">
            <v>0</v>
          </cell>
          <cell r="I3291">
            <v>0</v>
          </cell>
          <cell r="J3291" t="str">
            <v>-</v>
          </cell>
          <cell r="K3291">
            <v>0</v>
          </cell>
          <cell r="L3291">
            <v>0</v>
          </cell>
          <cell r="M3291">
            <v>0</v>
          </cell>
        </row>
        <row r="3292">
          <cell r="A3292" t="str">
            <v>00</v>
          </cell>
          <cell r="B3292" t="str">
            <v>0</v>
          </cell>
          <cell r="C3292" t="str">
            <v>0</v>
          </cell>
          <cell r="D3292" t="str">
            <v>1</v>
          </cell>
          <cell r="F3292">
            <v>0</v>
          </cell>
          <cell r="G3292">
            <v>0</v>
          </cell>
          <cell r="H3292">
            <v>0</v>
          </cell>
          <cell r="I3292">
            <v>0</v>
          </cell>
          <cell r="J3292" t="str">
            <v>-</v>
          </cell>
          <cell r="K3292">
            <v>0</v>
          </cell>
          <cell r="L3292">
            <v>0</v>
          </cell>
          <cell r="M3292">
            <v>0</v>
          </cell>
        </row>
        <row r="3293">
          <cell r="A3293" t="str">
            <v>00</v>
          </cell>
          <cell r="B3293" t="str">
            <v>0</v>
          </cell>
          <cell r="C3293" t="str">
            <v>0</v>
          </cell>
          <cell r="D3293" t="str">
            <v>1</v>
          </cell>
          <cell r="F3293">
            <v>0</v>
          </cell>
          <cell r="G3293">
            <v>0</v>
          </cell>
          <cell r="H3293">
            <v>0</v>
          </cell>
          <cell r="I3293">
            <v>0</v>
          </cell>
          <cell r="J3293" t="str">
            <v>-</v>
          </cell>
          <cell r="K3293">
            <v>0</v>
          </cell>
          <cell r="L3293">
            <v>0</v>
          </cell>
          <cell r="M3293">
            <v>0</v>
          </cell>
        </row>
        <row r="3294">
          <cell r="A3294" t="str">
            <v>00</v>
          </cell>
          <cell r="B3294" t="str">
            <v>0</v>
          </cell>
          <cell r="C3294" t="str">
            <v>0</v>
          </cell>
          <cell r="D3294" t="str">
            <v>1</v>
          </cell>
          <cell r="F3294">
            <v>0</v>
          </cell>
          <cell r="G3294">
            <v>0</v>
          </cell>
          <cell r="H3294">
            <v>0</v>
          </cell>
          <cell r="I3294">
            <v>0</v>
          </cell>
          <cell r="J3294" t="str">
            <v>-</v>
          </cell>
          <cell r="K3294">
            <v>0</v>
          </cell>
          <cell r="L3294">
            <v>0</v>
          </cell>
          <cell r="M3294">
            <v>0</v>
          </cell>
        </row>
        <row r="3295">
          <cell r="A3295" t="str">
            <v>00</v>
          </cell>
          <cell r="B3295" t="str">
            <v>0</v>
          </cell>
          <cell r="C3295" t="str">
            <v>0</v>
          </cell>
          <cell r="D3295" t="str">
            <v>1</v>
          </cell>
          <cell r="F3295">
            <v>0</v>
          </cell>
          <cell r="G3295">
            <v>0</v>
          </cell>
          <cell r="H3295">
            <v>0</v>
          </cell>
          <cell r="I3295">
            <v>0</v>
          </cell>
          <cell r="J3295" t="str">
            <v>-</v>
          </cell>
          <cell r="K3295">
            <v>0</v>
          </cell>
          <cell r="L3295">
            <v>0</v>
          </cell>
          <cell r="M3295">
            <v>0</v>
          </cell>
        </row>
        <row r="3296">
          <cell r="A3296" t="str">
            <v>00</v>
          </cell>
          <cell r="B3296" t="str">
            <v>0</v>
          </cell>
          <cell r="C3296" t="str">
            <v>0</v>
          </cell>
          <cell r="D3296" t="str">
            <v>1</v>
          </cell>
          <cell r="F3296">
            <v>0</v>
          </cell>
          <cell r="G3296">
            <v>0</v>
          </cell>
          <cell r="H3296">
            <v>0</v>
          </cell>
          <cell r="I3296">
            <v>0</v>
          </cell>
          <cell r="J3296" t="str">
            <v>-</v>
          </cell>
          <cell r="K3296">
            <v>0</v>
          </cell>
          <cell r="L3296">
            <v>0</v>
          </cell>
          <cell r="M3296">
            <v>0</v>
          </cell>
        </row>
        <row r="3297">
          <cell r="A3297" t="str">
            <v>00</v>
          </cell>
          <cell r="B3297" t="str">
            <v>0</v>
          </cell>
          <cell r="C3297" t="str">
            <v>0</v>
          </cell>
          <cell r="D3297" t="str">
            <v>1</v>
          </cell>
          <cell r="F3297">
            <v>0</v>
          </cell>
          <cell r="G3297">
            <v>0</v>
          </cell>
          <cell r="H3297">
            <v>0</v>
          </cell>
          <cell r="I3297">
            <v>0</v>
          </cell>
          <cell r="J3297" t="str">
            <v>-</v>
          </cell>
          <cell r="K3297">
            <v>0</v>
          </cell>
          <cell r="L3297">
            <v>0</v>
          </cell>
          <cell r="M3297">
            <v>0</v>
          </cell>
        </row>
        <row r="3298">
          <cell r="A3298" t="str">
            <v>00</v>
          </cell>
          <cell r="B3298" t="str">
            <v>0</v>
          </cell>
          <cell r="C3298" t="str">
            <v>0</v>
          </cell>
          <cell r="D3298" t="str">
            <v>1</v>
          </cell>
          <cell r="F3298">
            <v>0</v>
          </cell>
          <cell r="G3298">
            <v>0</v>
          </cell>
          <cell r="H3298">
            <v>0</v>
          </cell>
          <cell r="I3298">
            <v>0</v>
          </cell>
          <cell r="J3298" t="str">
            <v>-</v>
          </cell>
          <cell r="K3298">
            <v>0</v>
          </cell>
          <cell r="L3298">
            <v>0</v>
          </cell>
          <cell r="M3298">
            <v>0</v>
          </cell>
        </row>
        <row r="3299">
          <cell r="A3299" t="str">
            <v>00</v>
          </cell>
          <cell r="B3299" t="str">
            <v>0</v>
          </cell>
          <cell r="C3299" t="str">
            <v>0</v>
          </cell>
          <cell r="D3299" t="str">
            <v>1</v>
          </cell>
          <cell r="F3299">
            <v>0</v>
          </cell>
          <cell r="G3299">
            <v>0</v>
          </cell>
          <cell r="H3299">
            <v>0</v>
          </cell>
          <cell r="I3299">
            <v>0</v>
          </cell>
          <cell r="J3299" t="str">
            <v>-</v>
          </cell>
          <cell r="K3299">
            <v>0</v>
          </cell>
          <cell r="L3299">
            <v>0</v>
          </cell>
          <cell r="M3299">
            <v>0</v>
          </cell>
        </row>
        <row r="3300">
          <cell r="A3300" t="str">
            <v>00</v>
          </cell>
          <cell r="B3300" t="str">
            <v>0</v>
          </cell>
          <cell r="C3300" t="str">
            <v>0</v>
          </cell>
          <cell r="D3300" t="str">
            <v>1</v>
          </cell>
          <cell r="F3300">
            <v>0</v>
          </cell>
          <cell r="G3300">
            <v>0</v>
          </cell>
          <cell r="H3300">
            <v>0</v>
          </cell>
          <cell r="I3300">
            <v>0</v>
          </cell>
          <cell r="J3300" t="str">
            <v>-</v>
          </cell>
          <cell r="K3300">
            <v>0</v>
          </cell>
          <cell r="L3300">
            <v>0</v>
          </cell>
          <cell r="M3300">
            <v>0</v>
          </cell>
        </row>
        <row r="3301">
          <cell r="A3301" t="str">
            <v>00</v>
          </cell>
          <cell r="B3301" t="str">
            <v>0</v>
          </cell>
          <cell r="C3301" t="str">
            <v>0</v>
          </cell>
          <cell r="D3301" t="str">
            <v>1</v>
          </cell>
          <cell r="F3301">
            <v>0</v>
          </cell>
          <cell r="G3301">
            <v>0</v>
          </cell>
          <cell r="H3301">
            <v>0</v>
          </cell>
          <cell r="I3301">
            <v>0</v>
          </cell>
          <cell r="J3301" t="str">
            <v>-</v>
          </cell>
          <cell r="K3301">
            <v>0</v>
          </cell>
          <cell r="L3301">
            <v>0</v>
          </cell>
          <cell r="M3301">
            <v>0</v>
          </cell>
        </row>
        <row r="3302">
          <cell r="A3302" t="str">
            <v>00</v>
          </cell>
          <cell r="B3302" t="str">
            <v>0</v>
          </cell>
          <cell r="C3302" t="str">
            <v>0</v>
          </cell>
          <cell r="D3302" t="str">
            <v>1</v>
          </cell>
          <cell r="F3302">
            <v>0</v>
          </cell>
          <cell r="G3302">
            <v>0</v>
          </cell>
          <cell r="H3302">
            <v>0</v>
          </cell>
          <cell r="I3302">
            <v>0</v>
          </cell>
          <cell r="J3302" t="str">
            <v>-</v>
          </cell>
          <cell r="K3302">
            <v>0</v>
          </cell>
          <cell r="L3302">
            <v>0</v>
          </cell>
          <cell r="M3302">
            <v>0</v>
          </cell>
        </row>
        <row r="3303">
          <cell r="A3303" t="str">
            <v>00</v>
          </cell>
          <cell r="B3303" t="str">
            <v>0</v>
          </cell>
          <cell r="C3303" t="str">
            <v>0</v>
          </cell>
          <cell r="D3303" t="str">
            <v>1</v>
          </cell>
          <cell r="F3303">
            <v>0</v>
          </cell>
          <cell r="G3303">
            <v>0</v>
          </cell>
          <cell r="H3303">
            <v>0</v>
          </cell>
          <cell r="I3303">
            <v>0</v>
          </cell>
          <cell r="J3303" t="str">
            <v>-</v>
          </cell>
          <cell r="K3303">
            <v>0</v>
          </cell>
          <cell r="L3303">
            <v>0</v>
          </cell>
          <cell r="M3303">
            <v>0</v>
          </cell>
        </row>
        <row r="3304">
          <cell r="A3304" t="str">
            <v>00</v>
          </cell>
          <cell r="B3304" t="str">
            <v>0</v>
          </cell>
          <cell r="C3304" t="str">
            <v>0</v>
          </cell>
          <cell r="D3304" t="str">
            <v>1</v>
          </cell>
          <cell r="F3304">
            <v>0</v>
          </cell>
          <cell r="G3304">
            <v>0</v>
          </cell>
          <cell r="H3304">
            <v>0</v>
          </cell>
          <cell r="I3304">
            <v>0</v>
          </cell>
          <cell r="J3304" t="str">
            <v>-</v>
          </cell>
          <cell r="K3304">
            <v>0</v>
          </cell>
          <cell r="L3304">
            <v>0</v>
          </cell>
          <cell r="M3304">
            <v>0</v>
          </cell>
        </row>
        <row r="3305">
          <cell r="A3305" t="str">
            <v>00</v>
          </cell>
          <cell r="B3305" t="str">
            <v>0</v>
          </cell>
          <cell r="C3305" t="str">
            <v>0</v>
          </cell>
          <cell r="D3305" t="str">
            <v>1</v>
          </cell>
          <cell r="F3305">
            <v>0</v>
          </cell>
          <cell r="G3305">
            <v>0</v>
          </cell>
          <cell r="H3305">
            <v>0</v>
          </cell>
          <cell r="I3305">
            <v>0</v>
          </cell>
          <cell r="J3305" t="str">
            <v>-</v>
          </cell>
          <cell r="K3305">
            <v>0</v>
          </cell>
          <cell r="L3305">
            <v>0</v>
          </cell>
          <cell r="M3305">
            <v>0</v>
          </cell>
        </row>
        <row r="3306">
          <cell r="A3306" t="str">
            <v>00</v>
          </cell>
          <cell r="B3306" t="str">
            <v>0</v>
          </cell>
          <cell r="C3306" t="str">
            <v>0</v>
          </cell>
          <cell r="D3306" t="str">
            <v>1</v>
          </cell>
          <cell r="F3306">
            <v>0</v>
          </cell>
          <cell r="G3306">
            <v>0</v>
          </cell>
          <cell r="H3306">
            <v>0</v>
          </cell>
          <cell r="I3306">
            <v>0</v>
          </cell>
          <cell r="J3306" t="str">
            <v>-</v>
          </cell>
          <cell r="K3306">
            <v>0</v>
          </cell>
          <cell r="L3306">
            <v>0</v>
          </cell>
          <cell r="M3306">
            <v>0</v>
          </cell>
        </row>
        <row r="3307">
          <cell r="A3307" t="str">
            <v>00</v>
          </cell>
          <cell r="B3307" t="str">
            <v>0</v>
          </cell>
          <cell r="C3307" t="str">
            <v>0</v>
          </cell>
          <cell r="D3307" t="str">
            <v>1</v>
          </cell>
          <cell r="F3307">
            <v>0</v>
          </cell>
          <cell r="G3307">
            <v>0</v>
          </cell>
          <cell r="H3307">
            <v>0</v>
          </cell>
          <cell r="I3307">
            <v>0</v>
          </cell>
          <cell r="J3307" t="str">
            <v>-</v>
          </cell>
          <cell r="K3307">
            <v>0</v>
          </cell>
          <cell r="L3307">
            <v>0</v>
          </cell>
          <cell r="M3307">
            <v>0</v>
          </cell>
        </row>
        <row r="3308">
          <cell r="A3308" t="str">
            <v>00</v>
          </cell>
          <cell r="B3308" t="str">
            <v>0</v>
          </cell>
          <cell r="C3308" t="str">
            <v>0</v>
          </cell>
          <cell r="D3308" t="str">
            <v>1</v>
          </cell>
          <cell r="F3308">
            <v>0</v>
          </cell>
          <cell r="G3308">
            <v>0</v>
          </cell>
          <cell r="H3308">
            <v>0</v>
          </cell>
          <cell r="I3308">
            <v>0</v>
          </cell>
          <cell r="J3308" t="str">
            <v>-</v>
          </cell>
          <cell r="K3308">
            <v>0</v>
          </cell>
          <cell r="L3308">
            <v>0</v>
          </cell>
          <cell r="M3308">
            <v>0</v>
          </cell>
        </row>
        <row r="3309">
          <cell r="A3309" t="str">
            <v>00</v>
          </cell>
          <cell r="B3309" t="str">
            <v>0</v>
          </cell>
          <cell r="C3309" t="str">
            <v>0</v>
          </cell>
          <cell r="D3309" t="str">
            <v>1</v>
          </cell>
          <cell r="F3309">
            <v>0</v>
          </cell>
          <cell r="G3309">
            <v>0</v>
          </cell>
          <cell r="H3309">
            <v>0</v>
          </cell>
          <cell r="I3309">
            <v>0</v>
          </cell>
          <cell r="J3309" t="str">
            <v>-</v>
          </cell>
          <cell r="K3309">
            <v>0</v>
          </cell>
          <cell r="L3309">
            <v>0</v>
          </cell>
          <cell r="M3309">
            <v>0</v>
          </cell>
        </row>
        <row r="3310">
          <cell r="A3310" t="str">
            <v>00</v>
          </cell>
          <cell r="B3310" t="str">
            <v>0</v>
          </cell>
          <cell r="C3310" t="str">
            <v>0</v>
          </cell>
          <cell r="D3310" t="str">
            <v>1</v>
          </cell>
          <cell r="F3310">
            <v>0</v>
          </cell>
          <cell r="G3310">
            <v>0</v>
          </cell>
          <cell r="H3310">
            <v>0</v>
          </cell>
          <cell r="I3310">
            <v>0</v>
          </cell>
          <cell r="J3310" t="str">
            <v>-</v>
          </cell>
          <cell r="K3310">
            <v>0</v>
          </cell>
          <cell r="L3310">
            <v>0</v>
          </cell>
          <cell r="M3310">
            <v>0</v>
          </cell>
        </row>
        <row r="3311">
          <cell r="A3311" t="str">
            <v>00</v>
          </cell>
          <cell r="B3311" t="str">
            <v>0</v>
          </cell>
          <cell r="C3311" t="str">
            <v>0</v>
          </cell>
          <cell r="D3311" t="str">
            <v>1</v>
          </cell>
          <cell r="F3311">
            <v>0</v>
          </cell>
          <cell r="G3311">
            <v>0</v>
          </cell>
          <cell r="H3311">
            <v>0</v>
          </cell>
          <cell r="I3311">
            <v>0</v>
          </cell>
          <cell r="J3311" t="str">
            <v>-</v>
          </cell>
          <cell r="K3311">
            <v>0</v>
          </cell>
          <cell r="L3311">
            <v>0</v>
          </cell>
          <cell r="M3311">
            <v>0</v>
          </cell>
        </row>
        <row r="3312">
          <cell r="A3312" t="str">
            <v>00</v>
          </cell>
          <cell r="B3312" t="str">
            <v>0</v>
          </cell>
          <cell r="C3312" t="str">
            <v>0</v>
          </cell>
          <cell r="D3312" t="str">
            <v>1</v>
          </cell>
          <cell r="F3312">
            <v>0</v>
          </cell>
          <cell r="G3312">
            <v>0</v>
          </cell>
          <cell r="H3312">
            <v>0</v>
          </cell>
          <cell r="I3312">
            <v>0</v>
          </cell>
          <cell r="J3312" t="str">
            <v>-</v>
          </cell>
          <cell r="K3312">
            <v>0</v>
          </cell>
          <cell r="L3312">
            <v>0</v>
          </cell>
          <cell r="M3312">
            <v>0</v>
          </cell>
        </row>
        <row r="3313">
          <cell r="A3313" t="str">
            <v>00</v>
          </cell>
          <cell r="B3313" t="str">
            <v>0</v>
          </cell>
          <cell r="C3313" t="str">
            <v>0</v>
          </cell>
          <cell r="D3313" t="str">
            <v>1</v>
          </cell>
          <cell r="F3313">
            <v>0</v>
          </cell>
          <cell r="G3313">
            <v>0</v>
          </cell>
          <cell r="H3313">
            <v>0</v>
          </cell>
          <cell r="I3313">
            <v>0</v>
          </cell>
          <cell r="J3313" t="str">
            <v>-</v>
          </cell>
          <cell r="K3313">
            <v>0</v>
          </cell>
          <cell r="L3313">
            <v>0</v>
          </cell>
          <cell r="M3313">
            <v>0</v>
          </cell>
        </row>
        <row r="3314">
          <cell r="A3314" t="str">
            <v>00</v>
          </cell>
          <cell r="B3314" t="str">
            <v>0</v>
          </cell>
          <cell r="C3314" t="str">
            <v>0</v>
          </cell>
          <cell r="D3314" t="str">
            <v>1</v>
          </cell>
          <cell r="F3314">
            <v>0</v>
          </cell>
          <cell r="G3314">
            <v>0</v>
          </cell>
          <cell r="H3314">
            <v>0</v>
          </cell>
          <cell r="I3314">
            <v>0</v>
          </cell>
          <cell r="J3314" t="str">
            <v>-</v>
          </cell>
          <cell r="K3314">
            <v>0</v>
          </cell>
          <cell r="L3314">
            <v>0</v>
          </cell>
          <cell r="M3314">
            <v>0</v>
          </cell>
        </row>
        <row r="3315">
          <cell r="A3315" t="str">
            <v>00</v>
          </cell>
          <cell r="B3315" t="str">
            <v>0</v>
          </cell>
          <cell r="C3315" t="str">
            <v>0</v>
          </cell>
          <cell r="D3315" t="str">
            <v>1</v>
          </cell>
          <cell r="F3315">
            <v>0</v>
          </cell>
          <cell r="G3315">
            <v>0</v>
          </cell>
          <cell r="H3315">
            <v>0</v>
          </cell>
          <cell r="I3315">
            <v>0</v>
          </cell>
          <cell r="J3315" t="str">
            <v>-</v>
          </cell>
          <cell r="K3315">
            <v>0</v>
          </cell>
          <cell r="L3315">
            <v>0</v>
          </cell>
          <cell r="M3315">
            <v>0</v>
          </cell>
        </row>
        <row r="3316">
          <cell r="A3316" t="str">
            <v>00</v>
          </cell>
          <cell r="B3316" t="str">
            <v>0</v>
          </cell>
          <cell r="C3316" t="str">
            <v>0</v>
          </cell>
          <cell r="D3316" t="str">
            <v>1</v>
          </cell>
          <cell r="F3316">
            <v>0</v>
          </cell>
          <cell r="G3316">
            <v>0</v>
          </cell>
          <cell r="H3316">
            <v>0</v>
          </cell>
          <cell r="I3316">
            <v>0</v>
          </cell>
          <cell r="J3316" t="str">
            <v>-</v>
          </cell>
          <cell r="K3316">
            <v>0</v>
          </cell>
          <cell r="L3316">
            <v>0</v>
          </cell>
          <cell r="M3316">
            <v>0</v>
          </cell>
        </row>
        <row r="3317">
          <cell r="A3317" t="str">
            <v>00</v>
          </cell>
          <cell r="B3317" t="str">
            <v>0</v>
          </cell>
          <cell r="C3317" t="str">
            <v>0</v>
          </cell>
          <cell r="D3317" t="str">
            <v>1</v>
          </cell>
          <cell r="F3317">
            <v>0</v>
          </cell>
          <cell r="G3317">
            <v>0</v>
          </cell>
          <cell r="H3317">
            <v>0</v>
          </cell>
          <cell r="I3317">
            <v>0</v>
          </cell>
          <cell r="J3317" t="str">
            <v>-</v>
          </cell>
          <cell r="K3317">
            <v>0</v>
          </cell>
          <cell r="L3317">
            <v>0</v>
          </cell>
          <cell r="M3317">
            <v>0</v>
          </cell>
        </row>
        <row r="3318">
          <cell r="A3318" t="str">
            <v>00</v>
          </cell>
          <cell r="B3318" t="str">
            <v>0</v>
          </cell>
          <cell r="C3318" t="str">
            <v>0</v>
          </cell>
          <cell r="D3318" t="str">
            <v>1</v>
          </cell>
          <cell r="F3318">
            <v>0</v>
          </cell>
          <cell r="G3318">
            <v>0</v>
          </cell>
          <cell r="H3318">
            <v>0</v>
          </cell>
          <cell r="I3318">
            <v>0</v>
          </cell>
          <cell r="J3318" t="str">
            <v>-</v>
          </cell>
          <cell r="K3318">
            <v>0</v>
          </cell>
          <cell r="L3318">
            <v>0</v>
          </cell>
          <cell r="M3318">
            <v>0</v>
          </cell>
        </row>
        <row r="3319">
          <cell r="A3319" t="str">
            <v>00</v>
          </cell>
          <cell r="B3319" t="str">
            <v>0</v>
          </cell>
          <cell r="C3319" t="str">
            <v>0</v>
          </cell>
          <cell r="D3319" t="str">
            <v>1</v>
          </cell>
          <cell r="F3319">
            <v>0</v>
          </cell>
          <cell r="G3319">
            <v>0</v>
          </cell>
          <cell r="H3319">
            <v>0</v>
          </cell>
          <cell r="I3319">
            <v>0</v>
          </cell>
          <cell r="J3319" t="str">
            <v>-</v>
          </cell>
          <cell r="K3319">
            <v>0</v>
          </cell>
          <cell r="L3319">
            <v>0</v>
          </cell>
          <cell r="M3319">
            <v>0</v>
          </cell>
        </row>
        <row r="3320">
          <cell r="A3320" t="str">
            <v>00</v>
          </cell>
          <cell r="B3320" t="str">
            <v>0</v>
          </cell>
          <cell r="C3320" t="str">
            <v>0</v>
          </cell>
          <cell r="D3320" t="str">
            <v>1</v>
          </cell>
          <cell r="F3320">
            <v>0</v>
          </cell>
          <cell r="G3320">
            <v>0</v>
          </cell>
          <cell r="H3320">
            <v>0</v>
          </cell>
          <cell r="I3320">
            <v>0</v>
          </cell>
          <cell r="J3320" t="str">
            <v>-</v>
          </cell>
          <cell r="K3320">
            <v>0</v>
          </cell>
          <cell r="L3320">
            <v>0</v>
          </cell>
          <cell r="M3320">
            <v>0</v>
          </cell>
        </row>
        <row r="3321">
          <cell r="A3321" t="str">
            <v>00</v>
          </cell>
          <cell r="B3321" t="str">
            <v>0</v>
          </cell>
          <cell r="C3321" t="str">
            <v>0</v>
          </cell>
          <cell r="D3321" t="str">
            <v>1</v>
          </cell>
          <cell r="F3321">
            <v>0</v>
          </cell>
          <cell r="G3321">
            <v>0</v>
          </cell>
          <cell r="H3321">
            <v>0</v>
          </cell>
          <cell r="I3321">
            <v>0</v>
          </cell>
          <cell r="J3321" t="str">
            <v>-</v>
          </cell>
          <cell r="K3321">
            <v>0</v>
          </cell>
          <cell r="L3321">
            <v>0</v>
          </cell>
          <cell r="M3321">
            <v>0</v>
          </cell>
        </row>
        <row r="3322">
          <cell r="A3322" t="str">
            <v>00</v>
          </cell>
          <cell r="B3322" t="str">
            <v>0</v>
          </cell>
          <cell r="C3322" t="str">
            <v>0</v>
          </cell>
          <cell r="D3322" t="str">
            <v>1</v>
          </cell>
          <cell r="F3322">
            <v>0</v>
          </cell>
          <cell r="G3322">
            <v>0</v>
          </cell>
          <cell r="H3322">
            <v>0</v>
          </cell>
          <cell r="I3322">
            <v>0</v>
          </cell>
          <cell r="J3322" t="str">
            <v>-</v>
          </cell>
          <cell r="K3322">
            <v>0</v>
          </cell>
          <cell r="L3322">
            <v>0</v>
          </cell>
          <cell r="M3322">
            <v>0</v>
          </cell>
        </row>
        <row r="3323">
          <cell r="A3323" t="str">
            <v>00</v>
          </cell>
          <cell r="B3323" t="str">
            <v>0</v>
          </cell>
          <cell r="C3323" t="str">
            <v>0</v>
          </cell>
          <cell r="D3323" t="str">
            <v>1</v>
          </cell>
          <cell r="F3323">
            <v>0</v>
          </cell>
          <cell r="G3323">
            <v>0</v>
          </cell>
          <cell r="H3323">
            <v>0</v>
          </cell>
          <cell r="I3323">
            <v>0</v>
          </cell>
          <cell r="J3323" t="str">
            <v>-</v>
          </cell>
          <cell r="K3323">
            <v>0</v>
          </cell>
          <cell r="L3323">
            <v>0</v>
          </cell>
          <cell r="M3323">
            <v>0</v>
          </cell>
        </row>
        <row r="3324">
          <cell r="A3324" t="str">
            <v>00</v>
          </cell>
          <cell r="B3324" t="str">
            <v>0</v>
          </cell>
          <cell r="C3324" t="str">
            <v>0</v>
          </cell>
          <cell r="D3324" t="str">
            <v>1</v>
          </cell>
          <cell r="F3324">
            <v>0</v>
          </cell>
          <cell r="G3324">
            <v>0</v>
          </cell>
          <cell r="H3324">
            <v>0</v>
          </cell>
          <cell r="I3324">
            <v>0</v>
          </cell>
          <cell r="J3324" t="str">
            <v>-</v>
          </cell>
          <cell r="K3324">
            <v>0</v>
          </cell>
          <cell r="L3324">
            <v>0</v>
          </cell>
          <cell r="M3324">
            <v>0</v>
          </cell>
        </row>
        <row r="3325">
          <cell r="A3325" t="str">
            <v>00</v>
          </cell>
          <cell r="B3325" t="str">
            <v>0</v>
          </cell>
          <cell r="C3325" t="str">
            <v>0</v>
          </cell>
          <cell r="D3325" t="str">
            <v>1</v>
          </cell>
          <cell r="F3325">
            <v>0</v>
          </cell>
          <cell r="G3325">
            <v>0</v>
          </cell>
          <cell r="H3325">
            <v>0</v>
          </cell>
          <cell r="I3325">
            <v>0</v>
          </cell>
          <cell r="J3325" t="str">
            <v>-</v>
          </cell>
          <cell r="K3325">
            <v>0</v>
          </cell>
          <cell r="L3325">
            <v>0</v>
          </cell>
          <cell r="M3325">
            <v>0</v>
          </cell>
        </row>
        <row r="3326">
          <cell r="A3326" t="str">
            <v>00</v>
          </cell>
          <cell r="B3326" t="str">
            <v>0</v>
          </cell>
          <cell r="C3326" t="str">
            <v>0</v>
          </cell>
          <cell r="D3326" t="str">
            <v>1</v>
          </cell>
          <cell r="F3326">
            <v>0</v>
          </cell>
          <cell r="G3326">
            <v>0</v>
          </cell>
          <cell r="H3326">
            <v>0</v>
          </cell>
          <cell r="I3326">
            <v>0</v>
          </cell>
          <cell r="J3326" t="str">
            <v>-</v>
          </cell>
          <cell r="K3326">
            <v>0</v>
          </cell>
          <cell r="L3326">
            <v>0</v>
          </cell>
          <cell r="M3326">
            <v>0</v>
          </cell>
        </row>
        <row r="3327">
          <cell r="A3327" t="str">
            <v>00</v>
          </cell>
          <cell r="B3327" t="str">
            <v>0</v>
          </cell>
          <cell r="C3327" t="str">
            <v>0</v>
          </cell>
          <cell r="D3327" t="str">
            <v>1</v>
          </cell>
          <cell r="F3327">
            <v>0</v>
          </cell>
          <cell r="G3327">
            <v>0</v>
          </cell>
          <cell r="H3327">
            <v>0</v>
          </cell>
          <cell r="I3327">
            <v>0</v>
          </cell>
          <cell r="J3327" t="str">
            <v>-</v>
          </cell>
          <cell r="K3327">
            <v>0</v>
          </cell>
          <cell r="L3327">
            <v>0</v>
          </cell>
          <cell r="M3327">
            <v>0</v>
          </cell>
        </row>
        <row r="3328">
          <cell r="A3328" t="str">
            <v>00</v>
          </cell>
          <cell r="B3328" t="str">
            <v>0</v>
          </cell>
          <cell r="C3328" t="str">
            <v>0</v>
          </cell>
          <cell r="D3328" t="str">
            <v>1</v>
          </cell>
          <cell r="F3328">
            <v>0</v>
          </cell>
          <cell r="G3328">
            <v>0</v>
          </cell>
          <cell r="H3328">
            <v>0</v>
          </cell>
          <cell r="I3328">
            <v>0</v>
          </cell>
          <cell r="J3328" t="str">
            <v>-</v>
          </cell>
          <cell r="K3328">
            <v>0</v>
          </cell>
          <cell r="L3328">
            <v>0</v>
          </cell>
          <cell r="M3328">
            <v>0</v>
          </cell>
        </row>
        <row r="3329">
          <cell r="A3329" t="str">
            <v>00</v>
          </cell>
          <cell r="B3329" t="str">
            <v>0</v>
          </cell>
          <cell r="C3329" t="str">
            <v>0</v>
          </cell>
          <cell r="D3329" t="str">
            <v>1</v>
          </cell>
          <cell r="F3329">
            <v>0</v>
          </cell>
          <cell r="G3329">
            <v>0</v>
          </cell>
          <cell r="H3329">
            <v>0</v>
          </cell>
          <cell r="I3329">
            <v>0</v>
          </cell>
          <cell r="J3329" t="str">
            <v>-</v>
          </cell>
          <cell r="K3329">
            <v>0</v>
          </cell>
          <cell r="L3329">
            <v>0</v>
          </cell>
          <cell r="M3329">
            <v>0</v>
          </cell>
        </row>
        <row r="3330">
          <cell r="A3330" t="str">
            <v>00</v>
          </cell>
          <cell r="B3330" t="str">
            <v>0</v>
          </cell>
          <cell r="C3330" t="str">
            <v>0</v>
          </cell>
          <cell r="D3330" t="str">
            <v>1</v>
          </cell>
          <cell r="F3330">
            <v>0</v>
          </cell>
          <cell r="G3330">
            <v>0</v>
          </cell>
          <cell r="H3330">
            <v>0</v>
          </cell>
          <cell r="I3330">
            <v>0</v>
          </cell>
          <cell r="J3330" t="str">
            <v>-</v>
          </cell>
          <cell r="K3330">
            <v>0</v>
          </cell>
          <cell r="L3330">
            <v>0</v>
          </cell>
          <cell r="M3330">
            <v>0</v>
          </cell>
        </row>
        <row r="3331">
          <cell r="A3331" t="str">
            <v>00</v>
          </cell>
          <cell r="B3331" t="str">
            <v>0</v>
          </cell>
          <cell r="C3331" t="str">
            <v>0</v>
          </cell>
          <cell r="D3331" t="str">
            <v>1</v>
          </cell>
          <cell r="F3331">
            <v>0</v>
          </cell>
          <cell r="G3331">
            <v>0</v>
          </cell>
          <cell r="H3331">
            <v>0</v>
          </cell>
          <cell r="I3331">
            <v>0</v>
          </cell>
          <cell r="J3331" t="str">
            <v>-</v>
          </cell>
          <cell r="K3331">
            <v>0</v>
          </cell>
          <cell r="L3331">
            <v>0</v>
          </cell>
          <cell r="M3331">
            <v>0</v>
          </cell>
        </row>
        <row r="3332">
          <cell r="A3332" t="str">
            <v>00</v>
          </cell>
          <cell r="B3332" t="str">
            <v>0</v>
          </cell>
          <cell r="C3332" t="str">
            <v>0</v>
          </cell>
          <cell r="D3332" t="str">
            <v>1</v>
          </cell>
          <cell r="F3332">
            <v>0</v>
          </cell>
          <cell r="G3332">
            <v>0</v>
          </cell>
          <cell r="H3332">
            <v>0</v>
          </cell>
          <cell r="I3332">
            <v>0</v>
          </cell>
          <cell r="J3332" t="str">
            <v>-</v>
          </cell>
          <cell r="K3332">
            <v>0</v>
          </cell>
          <cell r="L3332">
            <v>0</v>
          </cell>
          <cell r="M3332">
            <v>0</v>
          </cell>
        </row>
        <row r="3333">
          <cell r="A3333" t="str">
            <v>00</v>
          </cell>
          <cell r="B3333" t="str">
            <v>0</v>
          </cell>
          <cell r="C3333" t="str">
            <v>0</v>
          </cell>
          <cell r="D3333" t="str">
            <v>1</v>
          </cell>
          <cell r="F3333">
            <v>0</v>
          </cell>
          <cell r="G3333">
            <v>0</v>
          </cell>
          <cell r="H3333">
            <v>0</v>
          </cell>
          <cell r="I3333">
            <v>0</v>
          </cell>
          <cell r="J3333" t="str">
            <v>-</v>
          </cell>
          <cell r="K3333">
            <v>0</v>
          </cell>
          <cell r="L3333">
            <v>0</v>
          </cell>
          <cell r="M3333">
            <v>0</v>
          </cell>
        </row>
        <row r="3334">
          <cell r="A3334" t="str">
            <v>00</v>
          </cell>
          <cell r="B3334" t="str">
            <v>0</v>
          </cell>
          <cell r="C3334" t="str">
            <v>0</v>
          </cell>
          <cell r="D3334" t="str">
            <v>1</v>
          </cell>
          <cell r="F3334">
            <v>0</v>
          </cell>
          <cell r="G3334">
            <v>0</v>
          </cell>
          <cell r="H3334">
            <v>0</v>
          </cell>
          <cell r="I3334">
            <v>0</v>
          </cell>
          <cell r="J3334" t="str">
            <v>-</v>
          </cell>
          <cell r="K3334">
            <v>0</v>
          </cell>
          <cell r="L3334">
            <v>0</v>
          </cell>
          <cell r="M3334">
            <v>0</v>
          </cell>
        </row>
        <row r="3335">
          <cell r="A3335" t="str">
            <v>00</v>
          </cell>
          <cell r="B3335" t="str">
            <v>0</v>
          </cell>
          <cell r="C3335" t="str">
            <v>0</v>
          </cell>
          <cell r="D3335" t="str">
            <v>1</v>
          </cell>
          <cell r="F3335">
            <v>0</v>
          </cell>
          <cell r="G3335">
            <v>0</v>
          </cell>
          <cell r="H3335">
            <v>0</v>
          </cell>
          <cell r="I3335">
            <v>0</v>
          </cell>
          <cell r="J3335" t="str">
            <v>-</v>
          </cell>
          <cell r="K3335">
            <v>0</v>
          </cell>
          <cell r="L3335">
            <v>0</v>
          </cell>
          <cell r="M3335">
            <v>0</v>
          </cell>
        </row>
        <row r="3336">
          <cell r="A3336" t="str">
            <v>00</v>
          </cell>
          <cell r="B3336" t="str">
            <v>0</v>
          </cell>
          <cell r="C3336" t="str">
            <v>0</v>
          </cell>
          <cell r="D3336" t="str">
            <v>1</v>
          </cell>
          <cell r="F3336">
            <v>0</v>
          </cell>
          <cell r="G3336">
            <v>0</v>
          </cell>
          <cell r="H3336">
            <v>0</v>
          </cell>
          <cell r="I3336">
            <v>0</v>
          </cell>
          <cell r="J3336" t="str">
            <v>-</v>
          </cell>
          <cell r="K3336">
            <v>0</v>
          </cell>
          <cell r="L3336">
            <v>0</v>
          </cell>
          <cell r="M3336">
            <v>0</v>
          </cell>
        </row>
        <row r="3337">
          <cell r="A3337" t="str">
            <v>00</v>
          </cell>
          <cell r="B3337" t="str">
            <v>0</v>
          </cell>
          <cell r="C3337" t="str">
            <v>0</v>
          </cell>
          <cell r="D3337" t="str">
            <v>1</v>
          </cell>
          <cell r="F3337">
            <v>0</v>
          </cell>
          <cell r="G3337">
            <v>0</v>
          </cell>
          <cell r="H3337">
            <v>0</v>
          </cell>
          <cell r="I3337">
            <v>0</v>
          </cell>
          <cell r="J3337" t="str">
            <v>-</v>
          </cell>
          <cell r="K3337">
            <v>0</v>
          </cell>
          <cell r="L3337">
            <v>0</v>
          </cell>
          <cell r="M3337">
            <v>0</v>
          </cell>
        </row>
        <row r="3338">
          <cell r="A3338" t="str">
            <v>00</v>
          </cell>
          <cell r="B3338" t="str">
            <v>0</v>
          </cell>
          <cell r="C3338" t="str">
            <v>0</v>
          </cell>
          <cell r="D3338" t="str">
            <v>1</v>
          </cell>
          <cell r="F3338">
            <v>0</v>
          </cell>
          <cell r="G3338">
            <v>0</v>
          </cell>
          <cell r="H3338">
            <v>0</v>
          </cell>
          <cell r="I3338">
            <v>0</v>
          </cell>
          <cell r="J3338" t="str">
            <v>-</v>
          </cell>
          <cell r="K3338">
            <v>0</v>
          </cell>
          <cell r="L3338">
            <v>0</v>
          </cell>
          <cell r="M3338">
            <v>0</v>
          </cell>
        </row>
        <row r="3339">
          <cell r="A3339" t="str">
            <v>00</v>
          </cell>
          <cell r="B3339" t="str">
            <v>0</v>
          </cell>
          <cell r="C3339" t="str">
            <v>0</v>
          </cell>
          <cell r="D3339" t="str">
            <v>1</v>
          </cell>
          <cell r="F3339">
            <v>0</v>
          </cell>
          <cell r="G3339">
            <v>0</v>
          </cell>
          <cell r="H3339">
            <v>0</v>
          </cell>
          <cell r="I3339">
            <v>0</v>
          </cell>
          <cell r="J3339" t="str">
            <v>-</v>
          </cell>
          <cell r="K3339">
            <v>0</v>
          </cell>
          <cell r="L3339">
            <v>0</v>
          </cell>
          <cell r="M3339">
            <v>0</v>
          </cell>
        </row>
        <row r="3340">
          <cell r="A3340" t="str">
            <v>00</v>
          </cell>
          <cell r="B3340" t="str">
            <v>0</v>
          </cell>
          <cell r="C3340" t="str">
            <v>0</v>
          </cell>
          <cell r="D3340" t="str">
            <v>1</v>
          </cell>
          <cell r="F3340">
            <v>0</v>
          </cell>
          <cell r="G3340">
            <v>0</v>
          </cell>
          <cell r="H3340">
            <v>0</v>
          </cell>
          <cell r="I3340">
            <v>0</v>
          </cell>
          <cell r="J3340" t="str">
            <v>-</v>
          </cell>
          <cell r="K3340">
            <v>0</v>
          </cell>
          <cell r="L3340">
            <v>0</v>
          </cell>
          <cell r="M3340">
            <v>0</v>
          </cell>
        </row>
        <row r="3341">
          <cell r="A3341" t="str">
            <v>00</v>
          </cell>
          <cell r="B3341" t="str">
            <v>0</v>
          </cell>
          <cell r="C3341" t="str">
            <v>0</v>
          </cell>
          <cell r="D3341" t="str">
            <v>1</v>
          </cell>
          <cell r="F3341">
            <v>0</v>
          </cell>
          <cell r="G3341">
            <v>0</v>
          </cell>
          <cell r="H3341">
            <v>0</v>
          </cell>
          <cell r="I3341">
            <v>0</v>
          </cell>
          <cell r="J3341" t="str">
            <v>-</v>
          </cell>
          <cell r="K3341">
            <v>0</v>
          </cell>
          <cell r="L3341">
            <v>0</v>
          </cell>
          <cell r="M3341">
            <v>0</v>
          </cell>
        </row>
        <row r="3342">
          <cell r="A3342" t="str">
            <v>00</v>
          </cell>
          <cell r="B3342" t="str">
            <v>0</v>
          </cell>
          <cell r="C3342" t="str">
            <v>0</v>
          </cell>
          <cell r="D3342" t="str">
            <v>1</v>
          </cell>
          <cell r="F3342">
            <v>0</v>
          </cell>
          <cell r="G3342">
            <v>0</v>
          </cell>
          <cell r="H3342">
            <v>0</v>
          </cell>
          <cell r="I3342">
            <v>0</v>
          </cell>
          <cell r="J3342" t="str">
            <v>-</v>
          </cell>
          <cell r="K3342">
            <v>0</v>
          </cell>
          <cell r="L3342">
            <v>0</v>
          </cell>
          <cell r="M3342">
            <v>0</v>
          </cell>
        </row>
        <row r="3343">
          <cell r="A3343" t="str">
            <v>00</v>
          </cell>
          <cell r="B3343" t="str">
            <v>0</v>
          </cell>
          <cell r="C3343" t="str">
            <v>0</v>
          </cell>
          <cell r="D3343" t="str">
            <v>1</v>
          </cell>
          <cell r="F3343">
            <v>0</v>
          </cell>
          <cell r="G3343">
            <v>0</v>
          </cell>
          <cell r="H3343">
            <v>0</v>
          </cell>
          <cell r="I3343">
            <v>0</v>
          </cell>
          <cell r="J3343" t="str">
            <v>-</v>
          </cell>
          <cell r="K3343">
            <v>0</v>
          </cell>
          <cell r="L3343">
            <v>0</v>
          </cell>
          <cell r="M3343">
            <v>0</v>
          </cell>
        </row>
        <row r="3344">
          <cell r="A3344" t="str">
            <v>00</v>
          </cell>
          <cell r="B3344" t="str">
            <v>0</v>
          </cell>
          <cell r="C3344" t="str">
            <v>0</v>
          </cell>
          <cell r="D3344" t="str">
            <v>1</v>
          </cell>
          <cell r="F3344">
            <v>0</v>
          </cell>
          <cell r="G3344">
            <v>0</v>
          </cell>
          <cell r="H3344">
            <v>0</v>
          </cell>
          <cell r="I3344">
            <v>0</v>
          </cell>
          <cell r="J3344" t="str">
            <v>-</v>
          </cell>
          <cell r="K3344">
            <v>0</v>
          </cell>
          <cell r="L3344">
            <v>0</v>
          </cell>
          <cell r="M3344">
            <v>0</v>
          </cell>
        </row>
        <row r="3345">
          <cell r="A3345" t="str">
            <v>00</v>
          </cell>
          <cell r="B3345" t="str">
            <v>0</v>
          </cell>
          <cell r="C3345" t="str">
            <v>0</v>
          </cell>
          <cell r="D3345" t="str">
            <v>1</v>
          </cell>
          <cell r="F3345">
            <v>0</v>
          </cell>
          <cell r="G3345">
            <v>0</v>
          </cell>
          <cell r="H3345">
            <v>0</v>
          </cell>
          <cell r="I3345">
            <v>0</v>
          </cell>
          <cell r="J3345" t="str">
            <v>-</v>
          </cell>
          <cell r="K3345">
            <v>0</v>
          </cell>
          <cell r="L3345">
            <v>0</v>
          </cell>
          <cell r="M3345">
            <v>0</v>
          </cell>
        </row>
        <row r="3346">
          <cell r="A3346" t="str">
            <v>00</v>
          </cell>
          <cell r="B3346" t="str">
            <v>0</v>
          </cell>
          <cell r="C3346" t="str">
            <v>0</v>
          </cell>
          <cell r="D3346" t="str">
            <v>1</v>
          </cell>
          <cell r="F3346">
            <v>0</v>
          </cell>
          <cell r="G3346">
            <v>0</v>
          </cell>
          <cell r="H3346">
            <v>0</v>
          </cell>
          <cell r="I3346">
            <v>0</v>
          </cell>
          <cell r="J3346" t="str">
            <v>-</v>
          </cell>
          <cell r="K3346">
            <v>0</v>
          </cell>
          <cell r="L3346">
            <v>0</v>
          </cell>
          <cell r="M3346">
            <v>0</v>
          </cell>
        </row>
        <row r="3347">
          <cell r="A3347" t="str">
            <v>00</v>
          </cell>
          <cell r="B3347" t="str">
            <v>0</v>
          </cell>
          <cell r="C3347" t="str">
            <v>0</v>
          </cell>
          <cell r="D3347" t="str">
            <v>1</v>
          </cell>
          <cell r="F3347">
            <v>0</v>
          </cell>
          <cell r="G3347">
            <v>0</v>
          </cell>
          <cell r="H3347">
            <v>0</v>
          </cell>
          <cell r="I3347">
            <v>0</v>
          </cell>
          <cell r="J3347" t="str">
            <v>-</v>
          </cell>
          <cell r="K3347">
            <v>0</v>
          </cell>
          <cell r="L3347">
            <v>0</v>
          </cell>
          <cell r="M3347">
            <v>0</v>
          </cell>
        </row>
        <row r="3348">
          <cell r="A3348" t="str">
            <v>00</v>
          </cell>
          <cell r="B3348" t="str">
            <v>0</v>
          </cell>
          <cell r="C3348" t="str">
            <v>0</v>
          </cell>
          <cell r="D3348" t="str">
            <v>1</v>
          </cell>
          <cell r="F3348">
            <v>0</v>
          </cell>
          <cell r="G3348">
            <v>0</v>
          </cell>
          <cell r="H3348">
            <v>0</v>
          </cell>
          <cell r="I3348">
            <v>0</v>
          </cell>
          <cell r="J3348" t="str">
            <v>-</v>
          </cell>
          <cell r="K3348">
            <v>0</v>
          </cell>
          <cell r="L3348">
            <v>0</v>
          </cell>
          <cell r="M3348">
            <v>0</v>
          </cell>
        </row>
        <row r="3349">
          <cell r="A3349" t="str">
            <v>00</v>
          </cell>
          <cell r="B3349" t="str">
            <v>0</v>
          </cell>
          <cell r="C3349" t="str">
            <v>0</v>
          </cell>
          <cell r="D3349" t="str">
            <v>1</v>
          </cell>
          <cell r="F3349">
            <v>0</v>
          </cell>
          <cell r="G3349">
            <v>0</v>
          </cell>
          <cell r="H3349">
            <v>0</v>
          </cell>
          <cell r="I3349">
            <v>0</v>
          </cell>
          <cell r="J3349" t="str">
            <v>-</v>
          </cell>
          <cell r="K3349">
            <v>0</v>
          </cell>
          <cell r="L3349">
            <v>0</v>
          </cell>
          <cell r="M3349">
            <v>0</v>
          </cell>
        </row>
        <row r="3350">
          <cell r="A3350" t="str">
            <v>00</v>
          </cell>
          <cell r="B3350" t="str">
            <v>0</v>
          </cell>
          <cell r="C3350" t="str">
            <v>0</v>
          </cell>
          <cell r="D3350" t="str">
            <v>1</v>
          </cell>
          <cell r="F3350">
            <v>0</v>
          </cell>
          <cell r="G3350">
            <v>0</v>
          </cell>
          <cell r="H3350">
            <v>0</v>
          </cell>
          <cell r="I3350">
            <v>0</v>
          </cell>
          <cell r="J3350" t="str">
            <v>-</v>
          </cell>
          <cell r="K3350">
            <v>0</v>
          </cell>
          <cell r="L3350">
            <v>0</v>
          </cell>
          <cell r="M3350">
            <v>0</v>
          </cell>
        </row>
        <row r="3351">
          <cell r="A3351" t="str">
            <v>00</v>
          </cell>
          <cell r="B3351" t="str">
            <v>0</v>
          </cell>
          <cell r="C3351" t="str">
            <v>0</v>
          </cell>
          <cell r="D3351" t="str">
            <v>1</v>
          </cell>
          <cell r="F3351">
            <v>0</v>
          </cell>
          <cell r="G3351">
            <v>0</v>
          </cell>
          <cell r="H3351">
            <v>0</v>
          </cell>
          <cell r="I3351">
            <v>0</v>
          </cell>
          <cell r="J3351" t="str">
            <v>-</v>
          </cell>
          <cell r="K3351">
            <v>0</v>
          </cell>
          <cell r="L3351">
            <v>0</v>
          </cell>
          <cell r="M3351">
            <v>0</v>
          </cell>
        </row>
        <row r="3352">
          <cell r="A3352" t="str">
            <v>00</v>
          </cell>
          <cell r="B3352" t="str">
            <v>0</v>
          </cell>
          <cell r="C3352" t="str">
            <v>0</v>
          </cell>
          <cell r="D3352" t="str">
            <v>1</v>
          </cell>
          <cell r="F3352">
            <v>0</v>
          </cell>
          <cell r="G3352">
            <v>0</v>
          </cell>
          <cell r="H3352">
            <v>0</v>
          </cell>
          <cell r="I3352">
            <v>0</v>
          </cell>
          <cell r="J3352" t="str">
            <v>-</v>
          </cell>
          <cell r="K3352">
            <v>0</v>
          </cell>
          <cell r="L3352">
            <v>0</v>
          </cell>
          <cell r="M3352">
            <v>0</v>
          </cell>
        </row>
        <row r="3353">
          <cell r="A3353" t="str">
            <v>00</v>
          </cell>
          <cell r="B3353" t="str">
            <v>0</v>
          </cell>
          <cell r="C3353" t="str">
            <v>0</v>
          </cell>
          <cell r="D3353" t="str">
            <v>1</v>
          </cell>
          <cell r="F3353">
            <v>0</v>
          </cell>
          <cell r="G3353">
            <v>0</v>
          </cell>
          <cell r="H3353">
            <v>0</v>
          </cell>
          <cell r="I3353">
            <v>0</v>
          </cell>
          <cell r="J3353" t="str">
            <v>-</v>
          </cell>
          <cell r="K3353">
            <v>0</v>
          </cell>
          <cell r="L3353">
            <v>0</v>
          </cell>
          <cell r="M3353">
            <v>0</v>
          </cell>
        </row>
        <row r="3354">
          <cell r="A3354" t="str">
            <v>00</v>
          </cell>
          <cell r="B3354" t="str">
            <v>0</v>
          </cell>
          <cell r="C3354" t="str">
            <v>0</v>
          </cell>
          <cell r="D3354" t="str">
            <v>1</v>
          </cell>
          <cell r="F3354">
            <v>0</v>
          </cell>
          <cell r="G3354">
            <v>0</v>
          </cell>
          <cell r="H3354">
            <v>0</v>
          </cell>
          <cell r="I3354">
            <v>0</v>
          </cell>
          <cell r="J3354" t="str">
            <v>-</v>
          </cell>
          <cell r="K3354">
            <v>0</v>
          </cell>
          <cell r="L3354">
            <v>0</v>
          </cell>
          <cell r="M3354">
            <v>0</v>
          </cell>
        </row>
        <row r="3355">
          <cell r="A3355" t="str">
            <v>00</v>
          </cell>
          <cell r="B3355" t="str">
            <v>0</v>
          </cell>
          <cell r="C3355" t="str">
            <v>0</v>
          </cell>
          <cell r="D3355" t="str">
            <v>1</v>
          </cell>
          <cell r="F3355">
            <v>0</v>
          </cell>
          <cell r="G3355">
            <v>0</v>
          </cell>
          <cell r="H3355">
            <v>0</v>
          </cell>
          <cell r="I3355">
            <v>0</v>
          </cell>
          <cell r="J3355" t="str">
            <v>-</v>
          </cell>
          <cell r="K3355">
            <v>0</v>
          </cell>
          <cell r="L3355">
            <v>0</v>
          </cell>
          <cell r="M3355">
            <v>0</v>
          </cell>
        </row>
        <row r="3356">
          <cell r="A3356" t="str">
            <v>00</v>
          </cell>
          <cell r="B3356" t="str">
            <v>0</v>
          </cell>
          <cell r="C3356" t="str">
            <v>0</v>
          </cell>
          <cell r="D3356" t="str">
            <v>1</v>
          </cell>
          <cell r="F3356">
            <v>0</v>
          </cell>
          <cell r="G3356">
            <v>0</v>
          </cell>
          <cell r="H3356">
            <v>0</v>
          </cell>
          <cell r="I3356">
            <v>0</v>
          </cell>
          <cell r="J3356" t="str">
            <v>-</v>
          </cell>
          <cell r="K3356">
            <v>0</v>
          </cell>
          <cell r="L3356">
            <v>0</v>
          </cell>
          <cell r="M3356">
            <v>0</v>
          </cell>
        </row>
        <row r="3357">
          <cell r="A3357" t="str">
            <v>00</v>
          </cell>
          <cell r="B3357" t="str">
            <v>0</v>
          </cell>
          <cell r="C3357" t="str">
            <v>0</v>
          </cell>
          <cell r="D3357" t="str">
            <v>1</v>
          </cell>
          <cell r="F3357">
            <v>0</v>
          </cell>
          <cell r="G3357">
            <v>0</v>
          </cell>
          <cell r="H3357">
            <v>0</v>
          </cell>
          <cell r="I3357">
            <v>0</v>
          </cell>
          <cell r="J3357" t="str">
            <v>-</v>
          </cell>
          <cell r="K3357">
            <v>0</v>
          </cell>
          <cell r="L3357">
            <v>0</v>
          </cell>
          <cell r="M3357">
            <v>0</v>
          </cell>
        </row>
        <row r="3358">
          <cell r="A3358" t="str">
            <v>00</v>
          </cell>
          <cell r="B3358" t="str">
            <v>0</v>
          </cell>
          <cell r="C3358" t="str">
            <v>0</v>
          </cell>
          <cell r="D3358" t="str">
            <v>1</v>
          </cell>
          <cell r="F3358">
            <v>0</v>
          </cell>
          <cell r="G3358">
            <v>0</v>
          </cell>
          <cell r="H3358">
            <v>0</v>
          </cell>
          <cell r="I3358">
            <v>0</v>
          </cell>
          <cell r="J3358" t="str">
            <v>-</v>
          </cell>
          <cell r="K3358">
            <v>0</v>
          </cell>
          <cell r="L3358">
            <v>0</v>
          </cell>
          <cell r="M3358">
            <v>0</v>
          </cell>
        </row>
        <row r="3359">
          <cell r="A3359" t="str">
            <v>00</v>
          </cell>
          <cell r="B3359" t="str">
            <v>0</v>
          </cell>
          <cell r="C3359" t="str">
            <v>0</v>
          </cell>
          <cell r="D3359" t="str">
            <v>1</v>
          </cell>
          <cell r="F3359">
            <v>0</v>
          </cell>
          <cell r="G3359">
            <v>0</v>
          </cell>
          <cell r="H3359">
            <v>0</v>
          </cell>
          <cell r="I3359">
            <v>0</v>
          </cell>
          <cell r="J3359" t="str">
            <v>-</v>
          </cell>
          <cell r="K3359">
            <v>0</v>
          </cell>
          <cell r="L3359">
            <v>0</v>
          </cell>
          <cell r="M3359">
            <v>0</v>
          </cell>
        </row>
        <row r="3360">
          <cell r="A3360" t="str">
            <v>00</v>
          </cell>
          <cell r="B3360" t="str">
            <v>0</v>
          </cell>
          <cell r="C3360" t="str">
            <v>0</v>
          </cell>
          <cell r="D3360" t="str">
            <v>1</v>
          </cell>
          <cell r="F3360">
            <v>0</v>
          </cell>
          <cell r="G3360">
            <v>0</v>
          </cell>
          <cell r="H3360">
            <v>0</v>
          </cell>
          <cell r="I3360">
            <v>0</v>
          </cell>
          <cell r="J3360" t="str">
            <v>-</v>
          </cell>
          <cell r="K3360">
            <v>0</v>
          </cell>
          <cell r="L3360">
            <v>0</v>
          </cell>
          <cell r="M3360">
            <v>0</v>
          </cell>
        </row>
        <row r="3361">
          <cell r="A3361" t="str">
            <v>00</v>
          </cell>
          <cell r="B3361" t="str">
            <v>0</v>
          </cell>
          <cell r="C3361" t="str">
            <v>0</v>
          </cell>
          <cell r="D3361" t="str">
            <v>1</v>
          </cell>
          <cell r="F3361">
            <v>0</v>
          </cell>
          <cell r="G3361">
            <v>0</v>
          </cell>
          <cell r="H3361">
            <v>0</v>
          </cell>
          <cell r="I3361">
            <v>0</v>
          </cell>
          <cell r="J3361" t="str">
            <v>-</v>
          </cell>
          <cell r="K3361">
            <v>0</v>
          </cell>
          <cell r="L3361">
            <v>0</v>
          </cell>
          <cell r="M3361">
            <v>0</v>
          </cell>
        </row>
        <row r="3362">
          <cell r="A3362" t="str">
            <v>00</v>
          </cell>
          <cell r="B3362" t="str">
            <v>0</v>
          </cell>
          <cell r="C3362" t="str">
            <v>0</v>
          </cell>
          <cell r="D3362" t="str">
            <v>1</v>
          </cell>
          <cell r="F3362">
            <v>0</v>
          </cell>
          <cell r="G3362">
            <v>0</v>
          </cell>
          <cell r="H3362">
            <v>0</v>
          </cell>
          <cell r="I3362">
            <v>0</v>
          </cell>
          <cell r="J3362" t="str">
            <v>-</v>
          </cell>
          <cell r="K3362">
            <v>0</v>
          </cell>
          <cell r="L3362">
            <v>0</v>
          </cell>
          <cell r="M3362">
            <v>0</v>
          </cell>
        </row>
        <row r="3363">
          <cell r="A3363" t="str">
            <v>00</v>
          </cell>
          <cell r="B3363" t="str">
            <v>0</v>
          </cell>
          <cell r="C3363" t="str">
            <v>0</v>
          </cell>
          <cell r="D3363" t="str">
            <v>1</v>
          </cell>
          <cell r="F3363">
            <v>0</v>
          </cell>
          <cell r="G3363">
            <v>0</v>
          </cell>
          <cell r="H3363">
            <v>0</v>
          </cell>
          <cell r="I3363">
            <v>0</v>
          </cell>
          <cell r="J3363" t="str">
            <v>-</v>
          </cell>
          <cell r="K3363">
            <v>0</v>
          </cell>
          <cell r="L3363">
            <v>0</v>
          </cell>
          <cell r="M3363">
            <v>0</v>
          </cell>
        </row>
        <row r="3364">
          <cell r="A3364" t="str">
            <v>00</v>
          </cell>
          <cell r="B3364" t="str">
            <v>0</v>
          </cell>
          <cell r="C3364" t="str">
            <v>0</v>
          </cell>
          <cell r="D3364" t="str">
            <v>1</v>
          </cell>
          <cell r="F3364">
            <v>0</v>
          </cell>
          <cell r="G3364">
            <v>0</v>
          </cell>
          <cell r="H3364">
            <v>0</v>
          </cell>
          <cell r="I3364">
            <v>0</v>
          </cell>
          <cell r="J3364" t="str">
            <v>-</v>
          </cell>
          <cell r="K3364">
            <v>0</v>
          </cell>
          <cell r="L3364">
            <v>0</v>
          </cell>
          <cell r="M3364">
            <v>0</v>
          </cell>
        </row>
        <row r="3365">
          <cell r="A3365" t="str">
            <v>00</v>
          </cell>
          <cell r="B3365" t="str">
            <v>0</v>
          </cell>
          <cell r="C3365" t="str">
            <v>0</v>
          </cell>
          <cell r="D3365" t="str">
            <v>1</v>
          </cell>
          <cell r="F3365">
            <v>0</v>
          </cell>
          <cell r="G3365">
            <v>0</v>
          </cell>
          <cell r="H3365">
            <v>0</v>
          </cell>
          <cell r="I3365">
            <v>0</v>
          </cell>
          <cell r="J3365" t="str">
            <v>-</v>
          </cell>
          <cell r="K3365">
            <v>0</v>
          </cell>
          <cell r="L3365">
            <v>0</v>
          </cell>
          <cell r="M3365">
            <v>0</v>
          </cell>
        </row>
        <row r="3366">
          <cell r="A3366" t="str">
            <v>00</v>
          </cell>
          <cell r="B3366" t="str">
            <v>0</v>
          </cell>
          <cell r="C3366" t="str">
            <v>0</v>
          </cell>
          <cell r="D3366" t="str">
            <v>1</v>
          </cell>
          <cell r="F3366">
            <v>0</v>
          </cell>
          <cell r="G3366">
            <v>0</v>
          </cell>
          <cell r="H3366">
            <v>0</v>
          </cell>
          <cell r="I3366">
            <v>0</v>
          </cell>
          <cell r="J3366" t="str">
            <v>-</v>
          </cell>
          <cell r="K3366">
            <v>0</v>
          </cell>
          <cell r="L3366">
            <v>0</v>
          </cell>
          <cell r="M3366">
            <v>0</v>
          </cell>
        </row>
        <row r="3367">
          <cell r="A3367" t="str">
            <v>00</v>
          </cell>
          <cell r="B3367" t="str">
            <v>0</v>
          </cell>
          <cell r="C3367" t="str">
            <v>0</v>
          </cell>
          <cell r="D3367" t="str">
            <v>1</v>
          </cell>
          <cell r="F3367">
            <v>0</v>
          </cell>
          <cell r="G3367">
            <v>0</v>
          </cell>
          <cell r="H3367">
            <v>0</v>
          </cell>
          <cell r="I3367">
            <v>0</v>
          </cell>
          <cell r="J3367" t="str">
            <v>-</v>
          </cell>
          <cell r="K3367">
            <v>0</v>
          </cell>
          <cell r="L3367">
            <v>0</v>
          </cell>
          <cell r="M3367">
            <v>0</v>
          </cell>
        </row>
        <row r="3368">
          <cell r="A3368" t="str">
            <v>00</v>
          </cell>
          <cell r="B3368" t="str">
            <v>0</v>
          </cell>
          <cell r="C3368" t="str">
            <v>0</v>
          </cell>
          <cell r="D3368" t="str">
            <v>1</v>
          </cell>
          <cell r="F3368">
            <v>0</v>
          </cell>
          <cell r="G3368">
            <v>0</v>
          </cell>
          <cell r="H3368">
            <v>0</v>
          </cell>
          <cell r="I3368">
            <v>0</v>
          </cell>
          <cell r="J3368" t="str">
            <v>-</v>
          </cell>
          <cell r="K3368">
            <v>0</v>
          </cell>
          <cell r="L3368">
            <v>0</v>
          </cell>
          <cell r="M3368">
            <v>0</v>
          </cell>
        </row>
        <row r="3369">
          <cell r="A3369" t="str">
            <v>00</v>
          </cell>
          <cell r="B3369" t="str">
            <v>0</v>
          </cell>
          <cell r="C3369" t="str">
            <v>0</v>
          </cell>
          <cell r="D3369" t="str">
            <v>1</v>
          </cell>
          <cell r="F3369">
            <v>0</v>
          </cell>
          <cell r="G3369">
            <v>0</v>
          </cell>
          <cell r="H3369">
            <v>0</v>
          </cell>
          <cell r="I3369">
            <v>0</v>
          </cell>
          <cell r="J3369" t="str">
            <v>-</v>
          </cell>
          <cell r="K3369">
            <v>0</v>
          </cell>
          <cell r="L3369">
            <v>0</v>
          </cell>
          <cell r="M3369">
            <v>0</v>
          </cell>
        </row>
        <row r="3370">
          <cell r="A3370" t="str">
            <v>00</v>
          </cell>
          <cell r="B3370" t="str">
            <v>0</v>
          </cell>
          <cell r="C3370" t="str">
            <v>0</v>
          </cell>
          <cell r="D3370" t="str">
            <v>1</v>
          </cell>
          <cell r="F3370">
            <v>0</v>
          </cell>
          <cell r="G3370">
            <v>0</v>
          </cell>
          <cell r="H3370">
            <v>0</v>
          </cell>
          <cell r="I3370">
            <v>0</v>
          </cell>
          <cell r="J3370" t="str">
            <v>-</v>
          </cell>
          <cell r="K3370">
            <v>0</v>
          </cell>
          <cell r="L3370">
            <v>0</v>
          </cell>
          <cell r="M3370">
            <v>0</v>
          </cell>
        </row>
        <row r="3371">
          <cell r="A3371" t="str">
            <v>00</v>
          </cell>
          <cell r="B3371" t="str">
            <v>0</v>
          </cell>
          <cell r="C3371" t="str">
            <v>0</v>
          </cell>
          <cell r="D3371" t="str">
            <v>1</v>
          </cell>
          <cell r="F3371">
            <v>0</v>
          </cell>
          <cell r="G3371">
            <v>0</v>
          </cell>
          <cell r="H3371">
            <v>0</v>
          </cell>
          <cell r="I3371">
            <v>0</v>
          </cell>
          <cell r="J3371" t="str">
            <v>-</v>
          </cell>
          <cell r="K3371">
            <v>0</v>
          </cell>
          <cell r="L3371">
            <v>0</v>
          </cell>
          <cell r="M3371">
            <v>0</v>
          </cell>
        </row>
        <row r="3372">
          <cell r="A3372" t="str">
            <v>00</v>
          </cell>
          <cell r="B3372" t="str">
            <v>0</v>
          </cell>
          <cell r="C3372" t="str">
            <v>0</v>
          </cell>
          <cell r="D3372" t="str">
            <v>1</v>
          </cell>
          <cell r="F3372">
            <v>0</v>
          </cell>
          <cell r="G3372">
            <v>0</v>
          </cell>
          <cell r="H3372">
            <v>0</v>
          </cell>
          <cell r="I3372">
            <v>0</v>
          </cell>
          <cell r="J3372" t="str">
            <v>-</v>
          </cell>
          <cell r="K3372">
            <v>0</v>
          </cell>
          <cell r="L3372">
            <v>0</v>
          </cell>
          <cell r="M3372">
            <v>0</v>
          </cell>
        </row>
        <row r="3373">
          <cell r="A3373" t="str">
            <v>00</v>
          </cell>
          <cell r="B3373" t="str">
            <v>0</v>
          </cell>
          <cell r="C3373" t="str">
            <v>0</v>
          </cell>
          <cell r="D3373" t="str">
            <v>1</v>
          </cell>
          <cell r="F3373">
            <v>0</v>
          </cell>
          <cell r="G3373">
            <v>0</v>
          </cell>
          <cell r="H3373">
            <v>0</v>
          </cell>
          <cell r="I3373">
            <v>0</v>
          </cell>
          <cell r="J3373" t="str">
            <v>-</v>
          </cell>
          <cell r="K3373">
            <v>0</v>
          </cell>
          <cell r="L3373">
            <v>0</v>
          </cell>
          <cell r="M3373">
            <v>0</v>
          </cell>
        </row>
        <row r="3374">
          <cell r="A3374" t="str">
            <v>00</v>
          </cell>
          <cell r="B3374" t="str">
            <v>0</v>
          </cell>
          <cell r="C3374" t="str">
            <v>0</v>
          </cell>
          <cell r="D3374" t="str">
            <v>1</v>
          </cell>
          <cell r="F3374">
            <v>0</v>
          </cell>
          <cell r="G3374">
            <v>0</v>
          </cell>
          <cell r="H3374">
            <v>0</v>
          </cell>
          <cell r="I3374">
            <v>0</v>
          </cell>
          <cell r="J3374" t="str">
            <v>-</v>
          </cell>
          <cell r="K3374">
            <v>0</v>
          </cell>
          <cell r="L3374">
            <v>0</v>
          </cell>
          <cell r="M3374">
            <v>0</v>
          </cell>
        </row>
        <row r="3375">
          <cell r="A3375" t="str">
            <v>00</v>
          </cell>
          <cell r="B3375" t="str">
            <v>0</v>
          </cell>
          <cell r="C3375" t="str">
            <v>0</v>
          </cell>
          <cell r="D3375" t="str">
            <v>1</v>
          </cell>
          <cell r="F3375">
            <v>0</v>
          </cell>
          <cell r="G3375">
            <v>0</v>
          </cell>
          <cell r="H3375">
            <v>0</v>
          </cell>
          <cell r="I3375">
            <v>0</v>
          </cell>
          <cell r="J3375" t="str">
            <v>-</v>
          </cell>
          <cell r="K3375">
            <v>0</v>
          </cell>
          <cell r="L3375">
            <v>0</v>
          </cell>
          <cell r="M3375">
            <v>0</v>
          </cell>
        </row>
        <row r="3376">
          <cell r="A3376" t="str">
            <v>00</v>
          </cell>
          <cell r="B3376" t="str">
            <v>0</v>
          </cell>
          <cell r="C3376" t="str">
            <v>0</v>
          </cell>
          <cell r="D3376" t="str">
            <v>1</v>
          </cell>
          <cell r="F3376">
            <v>0</v>
          </cell>
          <cell r="G3376">
            <v>0</v>
          </cell>
          <cell r="H3376">
            <v>0</v>
          </cell>
          <cell r="I3376">
            <v>0</v>
          </cell>
          <cell r="J3376" t="str">
            <v>-</v>
          </cell>
          <cell r="K3376">
            <v>0</v>
          </cell>
          <cell r="L3376">
            <v>0</v>
          </cell>
          <cell r="M3376">
            <v>0</v>
          </cell>
        </row>
        <row r="3377">
          <cell r="A3377" t="str">
            <v>00</v>
          </cell>
          <cell r="B3377" t="str">
            <v>0</v>
          </cell>
          <cell r="C3377" t="str">
            <v>0</v>
          </cell>
          <cell r="D3377" t="str">
            <v>1</v>
          </cell>
          <cell r="F3377">
            <v>0</v>
          </cell>
          <cell r="G3377">
            <v>0</v>
          </cell>
          <cell r="H3377">
            <v>0</v>
          </cell>
          <cell r="I3377">
            <v>0</v>
          </cell>
          <cell r="J3377" t="str">
            <v>-</v>
          </cell>
          <cell r="K3377">
            <v>0</v>
          </cell>
          <cell r="L3377">
            <v>0</v>
          </cell>
          <cell r="M3377">
            <v>0</v>
          </cell>
        </row>
        <row r="3378">
          <cell r="A3378" t="str">
            <v>00</v>
          </cell>
          <cell r="B3378" t="str">
            <v>0</v>
          </cell>
          <cell r="C3378" t="str">
            <v>0</v>
          </cell>
          <cell r="D3378" t="str">
            <v>1</v>
          </cell>
          <cell r="F3378">
            <v>0</v>
          </cell>
          <cell r="G3378">
            <v>0</v>
          </cell>
          <cell r="H3378">
            <v>0</v>
          </cell>
          <cell r="I3378">
            <v>0</v>
          </cell>
          <cell r="J3378" t="str">
            <v>-</v>
          </cell>
          <cell r="K3378">
            <v>0</v>
          </cell>
          <cell r="L3378">
            <v>0</v>
          </cell>
          <cell r="M3378">
            <v>0</v>
          </cell>
        </row>
        <row r="3379">
          <cell r="A3379" t="str">
            <v>00</v>
          </cell>
          <cell r="B3379" t="str">
            <v>0</v>
          </cell>
          <cell r="C3379" t="str">
            <v>0</v>
          </cell>
          <cell r="D3379" t="str">
            <v>1</v>
          </cell>
          <cell r="F3379">
            <v>0</v>
          </cell>
          <cell r="G3379">
            <v>0</v>
          </cell>
          <cell r="H3379">
            <v>0</v>
          </cell>
          <cell r="I3379">
            <v>0</v>
          </cell>
          <cell r="J3379" t="str">
            <v>-</v>
          </cell>
          <cell r="K3379">
            <v>0</v>
          </cell>
          <cell r="L3379">
            <v>0</v>
          </cell>
          <cell r="M3379">
            <v>0</v>
          </cell>
        </row>
        <row r="3380">
          <cell r="A3380" t="str">
            <v>00</v>
          </cell>
          <cell r="B3380" t="str">
            <v>0</v>
          </cell>
          <cell r="C3380" t="str">
            <v>0</v>
          </cell>
          <cell r="D3380" t="str">
            <v>1</v>
          </cell>
          <cell r="F3380">
            <v>0</v>
          </cell>
          <cell r="G3380">
            <v>0</v>
          </cell>
          <cell r="H3380">
            <v>0</v>
          </cell>
          <cell r="I3380">
            <v>0</v>
          </cell>
          <cell r="J3380" t="str">
            <v>-</v>
          </cell>
          <cell r="K3380">
            <v>0</v>
          </cell>
          <cell r="L3380">
            <v>0</v>
          </cell>
          <cell r="M3380">
            <v>0</v>
          </cell>
        </row>
        <row r="3381">
          <cell r="A3381" t="str">
            <v>00</v>
          </cell>
          <cell r="B3381" t="str">
            <v>0</v>
          </cell>
          <cell r="C3381" t="str">
            <v>0</v>
          </cell>
          <cell r="D3381" t="str">
            <v>1</v>
          </cell>
          <cell r="F3381">
            <v>0</v>
          </cell>
          <cell r="G3381">
            <v>0</v>
          </cell>
          <cell r="H3381">
            <v>0</v>
          </cell>
          <cell r="I3381">
            <v>0</v>
          </cell>
          <cell r="J3381" t="str">
            <v>-</v>
          </cell>
          <cell r="K3381">
            <v>0</v>
          </cell>
          <cell r="L3381">
            <v>0</v>
          </cell>
          <cell r="M3381">
            <v>0</v>
          </cell>
        </row>
        <row r="3382">
          <cell r="A3382" t="str">
            <v>00</v>
          </cell>
          <cell r="B3382" t="str">
            <v>0</v>
          </cell>
          <cell r="C3382" t="str">
            <v>0</v>
          </cell>
          <cell r="D3382" t="str">
            <v>1</v>
          </cell>
          <cell r="F3382">
            <v>0</v>
          </cell>
          <cell r="G3382">
            <v>0</v>
          </cell>
          <cell r="H3382">
            <v>0</v>
          </cell>
          <cell r="I3382">
            <v>0</v>
          </cell>
          <cell r="J3382" t="str">
            <v>-</v>
          </cell>
          <cell r="K3382">
            <v>0</v>
          </cell>
          <cell r="L3382">
            <v>0</v>
          </cell>
          <cell r="M3382">
            <v>0</v>
          </cell>
        </row>
        <row r="3383">
          <cell r="A3383" t="str">
            <v>00</v>
          </cell>
          <cell r="B3383" t="str">
            <v>0</v>
          </cell>
          <cell r="C3383" t="str">
            <v>0</v>
          </cell>
          <cell r="D3383" t="str">
            <v>1</v>
          </cell>
          <cell r="F3383">
            <v>0</v>
          </cell>
          <cell r="G3383">
            <v>0</v>
          </cell>
          <cell r="H3383">
            <v>0</v>
          </cell>
          <cell r="I3383">
            <v>0</v>
          </cell>
          <cell r="J3383" t="str">
            <v>-</v>
          </cell>
          <cell r="K3383">
            <v>0</v>
          </cell>
          <cell r="L3383">
            <v>0</v>
          </cell>
          <cell r="M3383">
            <v>0</v>
          </cell>
        </row>
        <row r="3384">
          <cell r="A3384" t="str">
            <v>00</v>
          </cell>
          <cell r="B3384" t="str">
            <v>0</v>
          </cell>
          <cell r="C3384" t="str">
            <v>0</v>
          </cell>
          <cell r="D3384" t="str">
            <v>1</v>
          </cell>
          <cell r="F3384">
            <v>0</v>
          </cell>
          <cell r="G3384">
            <v>0</v>
          </cell>
          <cell r="H3384">
            <v>0</v>
          </cell>
          <cell r="I3384">
            <v>0</v>
          </cell>
          <cell r="J3384" t="str">
            <v>-</v>
          </cell>
          <cell r="K3384">
            <v>0</v>
          </cell>
          <cell r="L3384">
            <v>0</v>
          </cell>
          <cell r="M3384">
            <v>0</v>
          </cell>
        </row>
        <row r="3385">
          <cell r="A3385" t="str">
            <v>00</v>
          </cell>
          <cell r="B3385" t="str">
            <v>0</v>
          </cell>
          <cell r="C3385" t="str">
            <v>0</v>
          </cell>
          <cell r="D3385" t="str">
            <v>1</v>
          </cell>
          <cell r="F3385">
            <v>0</v>
          </cell>
          <cell r="G3385">
            <v>0</v>
          </cell>
          <cell r="H3385">
            <v>0</v>
          </cell>
          <cell r="I3385">
            <v>0</v>
          </cell>
          <cell r="J3385" t="str">
            <v>-</v>
          </cell>
          <cell r="K3385">
            <v>0</v>
          </cell>
          <cell r="L3385">
            <v>0</v>
          </cell>
          <cell r="M3385">
            <v>0</v>
          </cell>
        </row>
        <row r="3386">
          <cell r="A3386" t="str">
            <v>00</v>
          </cell>
          <cell r="B3386" t="str">
            <v>0</v>
          </cell>
          <cell r="C3386" t="str">
            <v>0</v>
          </cell>
          <cell r="D3386" t="str">
            <v>1</v>
          </cell>
          <cell r="F3386">
            <v>0</v>
          </cell>
          <cell r="G3386">
            <v>0</v>
          </cell>
          <cell r="H3386">
            <v>0</v>
          </cell>
          <cell r="I3386">
            <v>0</v>
          </cell>
          <cell r="J3386" t="str">
            <v>-</v>
          </cell>
          <cell r="K3386">
            <v>0</v>
          </cell>
          <cell r="L3386">
            <v>0</v>
          </cell>
          <cell r="M3386">
            <v>0</v>
          </cell>
        </row>
        <row r="3387">
          <cell r="A3387" t="str">
            <v>00</v>
          </cell>
          <cell r="B3387" t="str">
            <v>0</v>
          </cell>
          <cell r="C3387" t="str">
            <v>0</v>
          </cell>
          <cell r="D3387" t="str">
            <v>1</v>
          </cell>
          <cell r="F3387">
            <v>0</v>
          </cell>
          <cell r="G3387">
            <v>0</v>
          </cell>
          <cell r="H3387">
            <v>0</v>
          </cell>
          <cell r="I3387">
            <v>0</v>
          </cell>
          <cell r="J3387" t="str">
            <v>-</v>
          </cell>
          <cell r="K3387">
            <v>0</v>
          </cell>
          <cell r="L3387">
            <v>0</v>
          </cell>
          <cell r="M3387">
            <v>0</v>
          </cell>
        </row>
        <row r="3388">
          <cell r="A3388" t="str">
            <v>00</v>
          </cell>
          <cell r="B3388" t="str">
            <v>0</v>
          </cell>
          <cell r="C3388" t="str">
            <v>0</v>
          </cell>
          <cell r="D3388" t="str">
            <v>1</v>
          </cell>
          <cell r="F3388">
            <v>0</v>
          </cell>
          <cell r="G3388">
            <v>0</v>
          </cell>
          <cell r="H3388">
            <v>0</v>
          </cell>
          <cell r="I3388">
            <v>0</v>
          </cell>
          <cell r="J3388" t="str">
            <v>-</v>
          </cell>
          <cell r="K3388">
            <v>0</v>
          </cell>
          <cell r="L3388">
            <v>0</v>
          </cell>
          <cell r="M3388">
            <v>0</v>
          </cell>
        </row>
        <row r="3389">
          <cell r="A3389" t="str">
            <v>00</v>
          </cell>
          <cell r="B3389" t="str">
            <v>0</v>
          </cell>
          <cell r="C3389" t="str">
            <v>0</v>
          </cell>
          <cell r="D3389" t="str">
            <v>1</v>
          </cell>
          <cell r="F3389">
            <v>0</v>
          </cell>
          <cell r="G3389">
            <v>0</v>
          </cell>
          <cell r="H3389">
            <v>0</v>
          </cell>
          <cell r="I3389">
            <v>0</v>
          </cell>
          <cell r="J3389" t="str">
            <v>-</v>
          </cell>
          <cell r="K3389">
            <v>0</v>
          </cell>
          <cell r="L3389">
            <v>0</v>
          </cell>
          <cell r="M3389">
            <v>0</v>
          </cell>
        </row>
        <row r="3390">
          <cell r="A3390" t="str">
            <v>00</v>
          </cell>
          <cell r="B3390" t="str">
            <v>0</v>
          </cell>
          <cell r="C3390" t="str">
            <v>0</v>
          </cell>
          <cell r="D3390" t="str">
            <v>1</v>
          </cell>
          <cell r="F3390">
            <v>0</v>
          </cell>
          <cell r="G3390">
            <v>0</v>
          </cell>
          <cell r="H3390">
            <v>0</v>
          </cell>
          <cell r="I3390">
            <v>0</v>
          </cell>
          <cell r="J3390" t="str">
            <v>-</v>
          </cell>
          <cell r="K3390">
            <v>0</v>
          </cell>
          <cell r="L3390">
            <v>0</v>
          </cell>
          <cell r="M3390">
            <v>0</v>
          </cell>
        </row>
        <row r="3391">
          <cell r="A3391" t="str">
            <v>00</v>
          </cell>
          <cell r="B3391" t="str">
            <v>0</v>
          </cell>
          <cell r="C3391" t="str">
            <v>0</v>
          </cell>
          <cell r="D3391" t="str">
            <v>1</v>
          </cell>
          <cell r="F3391">
            <v>0</v>
          </cell>
          <cell r="G3391">
            <v>0</v>
          </cell>
          <cell r="H3391">
            <v>0</v>
          </cell>
          <cell r="I3391">
            <v>0</v>
          </cell>
          <cell r="J3391" t="str">
            <v>-</v>
          </cell>
          <cell r="K3391">
            <v>0</v>
          </cell>
          <cell r="L3391">
            <v>0</v>
          </cell>
          <cell r="M3391">
            <v>0</v>
          </cell>
        </row>
        <row r="3392">
          <cell r="A3392" t="str">
            <v>00</v>
          </cell>
          <cell r="B3392" t="str">
            <v>0</v>
          </cell>
          <cell r="C3392" t="str">
            <v>0</v>
          </cell>
          <cell r="D3392" t="str">
            <v>1</v>
          </cell>
          <cell r="F3392">
            <v>0</v>
          </cell>
          <cell r="G3392">
            <v>0</v>
          </cell>
          <cell r="H3392">
            <v>0</v>
          </cell>
          <cell r="I3392">
            <v>0</v>
          </cell>
          <cell r="J3392" t="str">
            <v>-</v>
          </cell>
          <cell r="K3392">
            <v>0</v>
          </cell>
          <cell r="L3392">
            <v>0</v>
          </cell>
          <cell r="M3392">
            <v>0</v>
          </cell>
        </row>
        <row r="3393">
          <cell r="A3393" t="str">
            <v>00</v>
          </cell>
          <cell r="B3393" t="str">
            <v>0</v>
          </cell>
          <cell r="C3393" t="str">
            <v>0</v>
          </cell>
          <cell r="D3393" t="str">
            <v>1</v>
          </cell>
          <cell r="F3393">
            <v>0</v>
          </cell>
          <cell r="G3393">
            <v>0</v>
          </cell>
          <cell r="H3393">
            <v>0</v>
          </cell>
          <cell r="I3393">
            <v>0</v>
          </cell>
          <cell r="J3393" t="str">
            <v>-</v>
          </cell>
          <cell r="K3393">
            <v>0</v>
          </cell>
          <cell r="L3393">
            <v>0</v>
          </cell>
          <cell r="M3393">
            <v>0</v>
          </cell>
        </row>
        <row r="3394">
          <cell r="A3394" t="str">
            <v>00</v>
          </cell>
          <cell r="B3394" t="str">
            <v>0</v>
          </cell>
          <cell r="C3394" t="str">
            <v>0</v>
          </cell>
          <cell r="D3394" t="str">
            <v>1</v>
          </cell>
          <cell r="F3394">
            <v>0</v>
          </cell>
          <cell r="G3394">
            <v>0</v>
          </cell>
          <cell r="H3394">
            <v>0</v>
          </cell>
          <cell r="I3394">
            <v>0</v>
          </cell>
          <cell r="J3394" t="str">
            <v>-</v>
          </cell>
          <cell r="K3394">
            <v>0</v>
          </cell>
          <cell r="L3394">
            <v>0</v>
          </cell>
          <cell r="M3394">
            <v>0</v>
          </cell>
        </row>
        <row r="3395">
          <cell r="A3395" t="str">
            <v>00</v>
          </cell>
          <cell r="B3395" t="str">
            <v>0</v>
          </cell>
          <cell r="C3395" t="str">
            <v>0</v>
          </cell>
          <cell r="D3395" t="str">
            <v>1</v>
          </cell>
          <cell r="F3395">
            <v>0</v>
          </cell>
          <cell r="G3395">
            <v>0</v>
          </cell>
          <cell r="H3395">
            <v>0</v>
          </cell>
          <cell r="I3395">
            <v>0</v>
          </cell>
          <cell r="J3395" t="str">
            <v>-</v>
          </cell>
          <cell r="K3395">
            <v>0</v>
          </cell>
          <cell r="L3395">
            <v>0</v>
          </cell>
          <cell r="M3395">
            <v>0</v>
          </cell>
        </row>
        <row r="3396">
          <cell r="A3396" t="str">
            <v>00</v>
          </cell>
          <cell r="B3396" t="str">
            <v>0</v>
          </cell>
          <cell r="C3396" t="str">
            <v>0</v>
          </cell>
          <cell r="D3396" t="str">
            <v>1</v>
          </cell>
          <cell r="F3396">
            <v>0</v>
          </cell>
          <cell r="G3396">
            <v>0</v>
          </cell>
          <cell r="H3396">
            <v>0</v>
          </cell>
          <cell r="I3396">
            <v>0</v>
          </cell>
          <cell r="J3396" t="str">
            <v>-</v>
          </cell>
          <cell r="K3396">
            <v>0</v>
          </cell>
          <cell r="L3396">
            <v>0</v>
          </cell>
          <cell r="M3396">
            <v>0</v>
          </cell>
        </row>
        <row r="3397">
          <cell r="A3397" t="str">
            <v>00</v>
          </cell>
          <cell r="B3397" t="str">
            <v>0</v>
          </cell>
          <cell r="C3397" t="str">
            <v>0</v>
          </cell>
          <cell r="D3397" t="str">
            <v>1</v>
          </cell>
          <cell r="F3397">
            <v>0</v>
          </cell>
          <cell r="G3397">
            <v>0</v>
          </cell>
          <cell r="H3397">
            <v>0</v>
          </cell>
          <cell r="I3397">
            <v>0</v>
          </cell>
          <cell r="J3397" t="str">
            <v>-</v>
          </cell>
          <cell r="K3397">
            <v>0</v>
          </cell>
          <cell r="L3397">
            <v>0</v>
          </cell>
          <cell r="M3397">
            <v>0</v>
          </cell>
        </row>
        <row r="3398">
          <cell r="A3398" t="str">
            <v>00</v>
          </cell>
          <cell r="B3398" t="str">
            <v>0</v>
          </cell>
          <cell r="C3398" t="str">
            <v>0</v>
          </cell>
          <cell r="D3398" t="str">
            <v>1</v>
          </cell>
          <cell r="F3398">
            <v>0</v>
          </cell>
          <cell r="G3398">
            <v>0</v>
          </cell>
          <cell r="H3398">
            <v>0</v>
          </cell>
          <cell r="I3398">
            <v>0</v>
          </cell>
          <cell r="J3398" t="str">
            <v>-</v>
          </cell>
          <cell r="K3398">
            <v>0</v>
          </cell>
          <cell r="L3398">
            <v>0</v>
          </cell>
          <cell r="M3398">
            <v>0</v>
          </cell>
        </row>
        <row r="3399">
          <cell r="A3399" t="str">
            <v>00</v>
          </cell>
          <cell r="B3399" t="str">
            <v>0</v>
          </cell>
          <cell r="C3399" t="str">
            <v>0</v>
          </cell>
          <cell r="D3399" t="str">
            <v>1</v>
          </cell>
          <cell r="F3399">
            <v>0</v>
          </cell>
          <cell r="G3399">
            <v>0</v>
          </cell>
          <cell r="H3399">
            <v>0</v>
          </cell>
          <cell r="I3399">
            <v>0</v>
          </cell>
          <cell r="J3399" t="str">
            <v>-</v>
          </cell>
          <cell r="K3399">
            <v>0</v>
          </cell>
          <cell r="L3399">
            <v>0</v>
          </cell>
          <cell r="M3399">
            <v>0</v>
          </cell>
        </row>
        <row r="3400">
          <cell r="A3400" t="str">
            <v>00</v>
          </cell>
          <cell r="B3400" t="str">
            <v>0</v>
          </cell>
          <cell r="C3400" t="str">
            <v>0</v>
          </cell>
          <cell r="D3400" t="str">
            <v>1</v>
          </cell>
          <cell r="F3400">
            <v>0</v>
          </cell>
          <cell r="G3400">
            <v>0</v>
          </cell>
          <cell r="H3400">
            <v>0</v>
          </cell>
          <cell r="I3400">
            <v>0</v>
          </cell>
          <cell r="J3400" t="str">
            <v>-</v>
          </cell>
          <cell r="K3400">
            <v>0</v>
          </cell>
          <cell r="L3400">
            <v>0</v>
          </cell>
          <cell r="M3400">
            <v>0</v>
          </cell>
        </row>
        <row r="3401">
          <cell r="A3401" t="str">
            <v>00</v>
          </cell>
          <cell r="B3401" t="str">
            <v>0</v>
          </cell>
          <cell r="C3401" t="str">
            <v>0</v>
          </cell>
          <cell r="D3401" t="str">
            <v>1</v>
          </cell>
          <cell r="F3401">
            <v>0</v>
          </cell>
          <cell r="G3401">
            <v>0</v>
          </cell>
          <cell r="H3401">
            <v>0</v>
          </cell>
          <cell r="I3401">
            <v>0</v>
          </cell>
          <cell r="J3401" t="str">
            <v>-</v>
          </cell>
          <cell r="K3401">
            <v>0</v>
          </cell>
          <cell r="L3401">
            <v>0</v>
          </cell>
          <cell r="M3401">
            <v>0</v>
          </cell>
        </row>
        <row r="3402">
          <cell r="A3402" t="str">
            <v>00</v>
          </cell>
          <cell r="B3402" t="str">
            <v>0</v>
          </cell>
          <cell r="C3402" t="str">
            <v>0</v>
          </cell>
          <cell r="D3402" t="str">
            <v>1</v>
          </cell>
          <cell r="F3402">
            <v>0</v>
          </cell>
          <cell r="G3402">
            <v>0</v>
          </cell>
          <cell r="H3402">
            <v>0</v>
          </cell>
          <cell r="I3402">
            <v>0</v>
          </cell>
          <cell r="J3402" t="str">
            <v>-</v>
          </cell>
          <cell r="K3402">
            <v>0</v>
          </cell>
          <cell r="L3402">
            <v>0</v>
          </cell>
          <cell r="M3402">
            <v>0</v>
          </cell>
        </row>
        <row r="3403">
          <cell r="A3403" t="str">
            <v>00</v>
          </cell>
          <cell r="B3403" t="str">
            <v>0</v>
          </cell>
          <cell r="C3403" t="str">
            <v>0</v>
          </cell>
          <cell r="D3403" t="str">
            <v>1</v>
          </cell>
          <cell r="F3403">
            <v>0</v>
          </cell>
          <cell r="G3403">
            <v>0</v>
          </cell>
          <cell r="H3403">
            <v>0</v>
          </cell>
          <cell r="I3403">
            <v>0</v>
          </cell>
          <cell r="J3403" t="str">
            <v>-</v>
          </cell>
          <cell r="K3403">
            <v>0</v>
          </cell>
          <cell r="L3403">
            <v>0</v>
          </cell>
          <cell r="M3403">
            <v>0</v>
          </cell>
        </row>
        <row r="3404">
          <cell r="A3404" t="str">
            <v>00</v>
          </cell>
          <cell r="B3404" t="str">
            <v>0</v>
          </cell>
          <cell r="C3404" t="str">
            <v>0</v>
          </cell>
          <cell r="D3404" t="str">
            <v>1</v>
          </cell>
          <cell r="F3404">
            <v>0</v>
          </cell>
          <cell r="G3404">
            <v>0</v>
          </cell>
          <cell r="H3404">
            <v>0</v>
          </cell>
          <cell r="I3404">
            <v>0</v>
          </cell>
          <cell r="J3404" t="str">
            <v>-</v>
          </cell>
          <cell r="K3404">
            <v>0</v>
          </cell>
          <cell r="L3404">
            <v>0</v>
          </cell>
          <cell r="M3404">
            <v>0</v>
          </cell>
        </row>
        <row r="3405">
          <cell r="A3405" t="str">
            <v>00</v>
          </cell>
          <cell r="B3405" t="str">
            <v>0</v>
          </cell>
          <cell r="C3405" t="str">
            <v>0</v>
          </cell>
          <cell r="D3405" t="str">
            <v>1</v>
          </cell>
          <cell r="F3405">
            <v>0</v>
          </cell>
          <cell r="G3405">
            <v>0</v>
          </cell>
          <cell r="H3405">
            <v>0</v>
          </cell>
          <cell r="I3405">
            <v>0</v>
          </cell>
          <cell r="J3405" t="str">
            <v>-</v>
          </cell>
          <cell r="K3405">
            <v>0</v>
          </cell>
          <cell r="L3405">
            <v>0</v>
          </cell>
          <cell r="M3405">
            <v>0</v>
          </cell>
        </row>
        <row r="3406">
          <cell r="A3406" t="str">
            <v>00</v>
          </cell>
          <cell r="B3406" t="str">
            <v>0</v>
          </cell>
          <cell r="C3406" t="str">
            <v>0</v>
          </cell>
          <cell r="D3406" t="str">
            <v>1</v>
          </cell>
          <cell r="F3406">
            <v>0</v>
          </cell>
          <cell r="G3406">
            <v>0</v>
          </cell>
          <cell r="H3406">
            <v>0</v>
          </cell>
          <cell r="I3406">
            <v>0</v>
          </cell>
          <cell r="J3406" t="str">
            <v>-</v>
          </cell>
          <cell r="K3406">
            <v>0</v>
          </cell>
          <cell r="L3406">
            <v>0</v>
          </cell>
          <cell r="M3406">
            <v>0</v>
          </cell>
        </row>
        <row r="3407">
          <cell r="A3407" t="str">
            <v>00</v>
          </cell>
          <cell r="B3407" t="str">
            <v>0</v>
          </cell>
          <cell r="C3407" t="str">
            <v>0</v>
          </cell>
          <cell r="D3407" t="str">
            <v>1</v>
          </cell>
          <cell r="F3407">
            <v>0</v>
          </cell>
          <cell r="G3407">
            <v>0</v>
          </cell>
          <cell r="H3407">
            <v>0</v>
          </cell>
          <cell r="I3407">
            <v>0</v>
          </cell>
          <cell r="J3407" t="str">
            <v>-</v>
          </cell>
          <cell r="K3407">
            <v>0</v>
          </cell>
          <cell r="L3407">
            <v>0</v>
          </cell>
          <cell r="M3407">
            <v>0</v>
          </cell>
        </row>
        <row r="3408">
          <cell r="A3408" t="str">
            <v>00</v>
          </cell>
          <cell r="B3408" t="str">
            <v>0</v>
          </cell>
          <cell r="C3408" t="str">
            <v>0</v>
          </cell>
          <cell r="D3408" t="str">
            <v>1</v>
          </cell>
          <cell r="F3408">
            <v>0</v>
          </cell>
          <cell r="G3408">
            <v>0</v>
          </cell>
          <cell r="H3408">
            <v>0</v>
          </cell>
          <cell r="I3408">
            <v>0</v>
          </cell>
          <cell r="J3408" t="str">
            <v>-</v>
          </cell>
          <cell r="K3408">
            <v>0</v>
          </cell>
          <cell r="L3408">
            <v>0</v>
          </cell>
          <cell r="M3408">
            <v>0</v>
          </cell>
        </row>
        <row r="3409">
          <cell r="A3409" t="str">
            <v>00</v>
          </cell>
          <cell r="B3409" t="str">
            <v>0</v>
          </cell>
          <cell r="C3409" t="str">
            <v>0</v>
          </cell>
          <cell r="D3409" t="str">
            <v>1</v>
          </cell>
          <cell r="F3409">
            <v>0</v>
          </cell>
          <cell r="G3409">
            <v>0</v>
          </cell>
          <cell r="H3409">
            <v>0</v>
          </cell>
          <cell r="I3409">
            <v>0</v>
          </cell>
          <cell r="J3409" t="str">
            <v>-</v>
          </cell>
          <cell r="K3409">
            <v>0</v>
          </cell>
          <cell r="L3409">
            <v>0</v>
          </cell>
          <cell r="M3409">
            <v>0</v>
          </cell>
        </row>
        <row r="3410">
          <cell r="A3410" t="str">
            <v>00</v>
          </cell>
          <cell r="B3410" t="str">
            <v>0</v>
          </cell>
          <cell r="C3410" t="str">
            <v>0</v>
          </cell>
          <cell r="D3410" t="str">
            <v>1</v>
          </cell>
          <cell r="F3410">
            <v>0</v>
          </cell>
          <cell r="G3410">
            <v>0</v>
          </cell>
          <cell r="H3410">
            <v>0</v>
          </cell>
          <cell r="I3410">
            <v>0</v>
          </cell>
          <cell r="J3410" t="str">
            <v>-</v>
          </cell>
          <cell r="K3410">
            <v>0</v>
          </cell>
          <cell r="L3410">
            <v>0</v>
          </cell>
          <cell r="M3410">
            <v>0</v>
          </cell>
        </row>
        <row r="3411">
          <cell r="A3411" t="str">
            <v>00</v>
          </cell>
          <cell r="B3411" t="str">
            <v>0</v>
          </cell>
          <cell r="C3411" t="str">
            <v>0</v>
          </cell>
          <cell r="D3411" t="str">
            <v>1</v>
          </cell>
          <cell r="F3411">
            <v>0</v>
          </cell>
          <cell r="G3411">
            <v>0</v>
          </cell>
          <cell r="H3411">
            <v>0</v>
          </cell>
          <cell r="I3411">
            <v>0</v>
          </cell>
          <cell r="J3411" t="str">
            <v>-</v>
          </cell>
          <cell r="K3411">
            <v>0</v>
          </cell>
          <cell r="L3411">
            <v>0</v>
          </cell>
          <cell r="M3411">
            <v>0</v>
          </cell>
        </row>
        <row r="3412">
          <cell r="A3412" t="str">
            <v>00</v>
          </cell>
          <cell r="B3412" t="str">
            <v>0</v>
          </cell>
          <cell r="C3412" t="str">
            <v>0</v>
          </cell>
          <cell r="D3412" t="str">
            <v>1</v>
          </cell>
          <cell r="F3412">
            <v>0</v>
          </cell>
          <cell r="G3412">
            <v>0</v>
          </cell>
          <cell r="H3412">
            <v>0</v>
          </cell>
          <cell r="I3412">
            <v>0</v>
          </cell>
          <cell r="J3412" t="str">
            <v>-</v>
          </cell>
          <cell r="K3412">
            <v>0</v>
          </cell>
          <cell r="L3412">
            <v>0</v>
          </cell>
          <cell r="M3412">
            <v>0</v>
          </cell>
        </row>
        <row r="3413">
          <cell r="A3413" t="str">
            <v>00</v>
          </cell>
          <cell r="B3413" t="str">
            <v>0</v>
          </cell>
          <cell r="C3413" t="str">
            <v>0</v>
          </cell>
          <cell r="D3413" t="str">
            <v>1</v>
          </cell>
          <cell r="F3413">
            <v>0</v>
          </cell>
          <cell r="G3413">
            <v>0</v>
          </cell>
          <cell r="H3413">
            <v>0</v>
          </cell>
          <cell r="I3413">
            <v>0</v>
          </cell>
          <cell r="J3413" t="str">
            <v>-</v>
          </cell>
          <cell r="K3413">
            <v>0</v>
          </cell>
          <cell r="L3413">
            <v>0</v>
          </cell>
          <cell r="M3413">
            <v>0</v>
          </cell>
        </row>
        <row r="3414">
          <cell r="A3414" t="str">
            <v>00</v>
          </cell>
          <cell r="B3414" t="str">
            <v>0</v>
          </cell>
          <cell r="C3414" t="str">
            <v>0</v>
          </cell>
          <cell r="D3414" t="str">
            <v>1</v>
          </cell>
          <cell r="F3414">
            <v>0</v>
          </cell>
          <cell r="G3414">
            <v>0</v>
          </cell>
          <cell r="H3414">
            <v>0</v>
          </cell>
          <cell r="I3414">
            <v>0</v>
          </cell>
          <cell r="J3414" t="str">
            <v>-</v>
          </cell>
          <cell r="K3414">
            <v>0</v>
          </cell>
          <cell r="L3414">
            <v>0</v>
          </cell>
          <cell r="M3414">
            <v>0</v>
          </cell>
        </row>
        <row r="3415">
          <cell r="A3415" t="str">
            <v>00</v>
          </cell>
          <cell r="B3415" t="str">
            <v>0</v>
          </cell>
          <cell r="C3415" t="str">
            <v>0</v>
          </cell>
          <cell r="D3415" t="str">
            <v>1</v>
          </cell>
          <cell r="F3415">
            <v>0</v>
          </cell>
          <cell r="G3415">
            <v>0</v>
          </cell>
          <cell r="H3415">
            <v>0</v>
          </cell>
          <cell r="I3415">
            <v>0</v>
          </cell>
          <cell r="J3415" t="str">
            <v>-</v>
          </cell>
          <cell r="K3415">
            <v>0</v>
          </cell>
          <cell r="L3415">
            <v>0</v>
          </cell>
          <cell r="M3415">
            <v>0</v>
          </cell>
        </row>
        <row r="3416">
          <cell r="A3416" t="str">
            <v>00</v>
          </cell>
          <cell r="B3416" t="str">
            <v>0</v>
          </cell>
          <cell r="C3416" t="str">
            <v>0</v>
          </cell>
          <cell r="D3416" t="str">
            <v>1</v>
          </cell>
          <cell r="F3416">
            <v>0</v>
          </cell>
          <cell r="G3416">
            <v>0</v>
          </cell>
          <cell r="H3416">
            <v>0</v>
          </cell>
          <cell r="I3416">
            <v>0</v>
          </cell>
          <cell r="J3416" t="str">
            <v>-</v>
          </cell>
          <cell r="K3416">
            <v>0</v>
          </cell>
          <cell r="L3416">
            <v>0</v>
          </cell>
          <cell r="M3416">
            <v>0</v>
          </cell>
        </row>
        <row r="3417">
          <cell r="A3417" t="str">
            <v>00</v>
          </cell>
          <cell r="B3417" t="str">
            <v>0</v>
          </cell>
          <cell r="C3417" t="str">
            <v>0</v>
          </cell>
          <cell r="D3417" t="str">
            <v>1</v>
          </cell>
          <cell r="F3417">
            <v>0</v>
          </cell>
          <cell r="G3417">
            <v>0</v>
          </cell>
          <cell r="H3417">
            <v>0</v>
          </cell>
          <cell r="I3417">
            <v>0</v>
          </cell>
          <cell r="J3417" t="str">
            <v>-</v>
          </cell>
          <cell r="K3417">
            <v>0</v>
          </cell>
          <cell r="L3417">
            <v>0</v>
          </cell>
          <cell r="M3417">
            <v>0</v>
          </cell>
        </row>
        <row r="3418">
          <cell r="A3418" t="str">
            <v>00</v>
          </cell>
          <cell r="B3418" t="str">
            <v>0</v>
          </cell>
          <cell r="C3418" t="str">
            <v>0</v>
          </cell>
          <cell r="D3418" t="str">
            <v>1</v>
          </cell>
          <cell r="F3418">
            <v>0</v>
          </cell>
          <cell r="G3418">
            <v>0</v>
          </cell>
          <cell r="H3418">
            <v>0</v>
          </cell>
          <cell r="I3418">
            <v>0</v>
          </cell>
          <cell r="J3418" t="str">
            <v>-</v>
          </cell>
          <cell r="K3418">
            <v>0</v>
          </cell>
          <cell r="L3418">
            <v>0</v>
          </cell>
          <cell r="M3418">
            <v>0</v>
          </cell>
        </row>
        <row r="3419">
          <cell r="A3419" t="str">
            <v>00</v>
          </cell>
          <cell r="B3419" t="str">
            <v>0</v>
          </cell>
          <cell r="C3419" t="str">
            <v>0</v>
          </cell>
          <cell r="D3419" t="str">
            <v>1</v>
          </cell>
          <cell r="F3419">
            <v>0</v>
          </cell>
          <cell r="G3419">
            <v>0</v>
          </cell>
          <cell r="H3419">
            <v>0</v>
          </cell>
          <cell r="I3419">
            <v>0</v>
          </cell>
          <cell r="J3419" t="str">
            <v>-</v>
          </cell>
          <cell r="K3419">
            <v>0</v>
          </cell>
          <cell r="L3419">
            <v>0</v>
          </cell>
          <cell r="M3419">
            <v>0</v>
          </cell>
        </row>
        <row r="3420">
          <cell r="A3420" t="str">
            <v>00</v>
          </cell>
          <cell r="B3420" t="str">
            <v>0</v>
          </cell>
          <cell r="C3420" t="str">
            <v>0</v>
          </cell>
          <cell r="D3420" t="str">
            <v>1</v>
          </cell>
          <cell r="F3420">
            <v>0</v>
          </cell>
          <cell r="G3420">
            <v>0</v>
          </cell>
          <cell r="H3420">
            <v>0</v>
          </cell>
          <cell r="I3420">
            <v>0</v>
          </cell>
          <cell r="J3420" t="str">
            <v>-</v>
          </cell>
          <cell r="K3420">
            <v>0</v>
          </cell>
          <cell r="L3420">
            <v>0</v>
          </cell>
          <cell r="M3420">
            <v>0</v>
          </cell>
        </row>
        <row r="3421">
          <cell r="A3421" t="str">
            <v>00</v>
          </cell>
          <cell r="B3421" t="str">
            <v>0</v>
          </cell>
          <cell r="C3421" t="str">
            <v>0</v>
          </cell>
          <cell r="D3421" t="str">
            <v>1</v>
          </cell>
          <cell r="F3421">
            <v>0</v>
          </cell>
          <cell r="G3421">
            <v>0</v>
          </cell>
          <cell r="H3421">
            <v>0</v>
          </cell>
          <cell r="I3421">
            <v>0</v>
          </cell>
          <cell r="J3421" t="str">
            <v>-</v>
          </cell>
          <cell r="K3421">
            <v>0</v>
          </cell>
          <cell r="L3421">
            <v>0</v>
          </cell>
          <cell r="M3421">
            <v>0</v>
          </cell>
        </row>
        <row r="3422">
          <cell r="A3422" t="str">
            <v>00</v>
          </cell>
          <cell r="B3422" t="str">
            <v>0</v>
          </cell>
          <cell r="C3422" t="str">
            <v>0</v>
          </cell>
          <cell r="D3422" t="str">
            <v>1</v>
          </cell>
          <cell r="F3422">
            <v>0</v>
          </cell>
          <cell r="G3422">
            <v>0</v>
          </cell>
          <cell r="H3422">
            <v>0</v>
          </cell>
          <cell r="I3422">
            <v>0</v>
          </cell>
          <cell r="J3422" t="str">
            <v>-</v>
          </cell>
          <cell r="K3422">
            <v>0</v>
          </cell>
          <cell r="L3422">
            <v>0</v>
          </cell>
          <cell r="M3422">
            <v>0</v>
          </cell>
        </row>
        <row r="3423">
          <cell r="A3423" t="str">
            <v>00</v>
          </cell>
          <cell r="B3423" t="str">
            <v>0</v>
          </cell>
          <cell r="C3423" t="str">
            <v>0</v>
          </cell>
          <cell r="D3423" t="str">
            <v>1</v>
          </cell>
          <cell r="F3423">
            <v>0</v>
          </cell>
          <cell r="G3423">
            <v>0</v>
          </cell>
          <cell r="H3423">
            <v>0</v>
          </cell>
          <cell r="I3423">
            <v>0</v>
          </cell>
          <cell r="J3423" t="str">
            <v>-</v>
          </cell>
          <cell r="K3423">
            <v>0</v>
          </cell>
          <cell r="L3423">
            <v>0</v>
          </cell>
          <cell r="M3423">
            <v>0</v>
          </cell>
        </row>
        <row r="3424">
          <cell r="A3424" t="str">
            <v>00</v>
          </cell>
          <cell r="B3424" t="str">
            <v>0</v>
          </cell>
          <cell r="C3424" t="str">
            <v>0</v>
          </cell>
          <cell r="D3424" t="str">
            <v>1</v>
          </cell>
          <cell r="F3424">
            <v>0</v>
          </cell>
          <cell r="G3424">
            <v>0</v>
          </cell>
          <cell r="H3424">
            <v>0</v>
          </cell>
          <cell r="I3424">
            <v>0</v>
          </cell>
          <cell r="J3424" t="str">
            <v>-</v>
          </cell>
          <cell r="K3424">
            <v>0</v>
          </cell>
          <cell r="L3424">
            <v>0</v>
          </cell>
          <cell r="M3424">
            <v>0</v>
          </cell>
        </row>
        <row r="3425">
          <cell r="A3425" t="str">
            <v>00</v>
          </cell>
          <cell r="B3425" t="str">
            <v>0</v>
          </cell>
          <cell r="C3425" t="str">
            <v>0</v>
          </cell>
          <cell r="D3425" t="str">
            <v>1</v>
          </cell>
          <cell r="F3425">
            <v>0</v>
          </cell>
          <cell r="G3425">
            <v>0</v>
          </cell>
          <cell r="H3425">
            <v>0</v>
          </cell>
          <cell r="I3425">
            <v>0</v>
          </cell>
          <cell r="J3425" t="str">
            <v>-</v>
          </cell>
          <cell r="K3425">
            <v>0</v>
          </cell>
          <cell r="L3425">
            <v>0</v>
          </cell>
          <cell r="M3425">
            <v>0</v>
          </cell>
        </row>
        <row r="3426">
          <cell r="A3426" t="str">
            <v>00</v>
          </cell>
          <cell r="B3426" t="str">
            <v>0</v>
          </cell>
          <cell r="C3426" t="str">
            <v>0</v>
          </cell>
          <cell r="D3426" t="str">
            <v>1</v>
          </cell>
          <cell r="F3426">
            <v>0</v>
          </cell>
          <cell r="G3426">
            <v>0</v>
          </cell>
          <cell r="H3426">
            <v>0</v>
          </cell>
          <cell r="I3426">
            <v>0</v>
          </cell>
          <cell r="J3426" t="str">
            <v>-</v>
          </cell>
          <cell r="K3426">
            <v>0</v>
          </cell>
          <cell r="L3426">
            <v>0</v>
          </cell>
          <cell r="M3426">
            <v>0</v>
          </cell>
        </row>
        <row r="3427">
          <cell r="A3427" t="str">
            <v>00</v>
          </cell>
          <cell r="B3427" t="str">
            <v>0</v>
          </cell>
          <cell r="C3427" t="str">
            <v>0</v>
          </cell>
          <cell r="D3427" t="str">
            <v>1</v>
          </cell>
          <cell r="F3427">
            <v>0</v>
          </cell>
          <cell r="G3427">
            <v>0</v>
          </cell>
          <cell r="H3427">
            <v>0</v>
          </cell>
          <cell r="I3427">
            <v>0</v>
          </cell>
          <cell r="J3427" t="str">
            <v>-</v>
          </cell>
          <cell r="K3427">
            <v>0</v>
          </cell>
          <cell r="L3427">
            <v>0</v>
          </cell>
          <cell r="M3427">
            <v>0</v>
          </cell>
        </row>
        <row r="3428">
          <cell r="A3428" t="str">
            <v>00</v>
          </cell>
          <cell r="B3428" t="str">
            <v>0</v>
          </cell>
          <cell r="C3428" t="str">
            <v>0</v>
          </cell>
          <cell r="D3428" t="str">
            <v>1</v>
          </cell>
          <cell r="F3428">
            <v>0</v>
          </cell>
          <cell r="G3428">
            <v>0</v>
          </cell>
          <cell r="H3428">
            <v>0</v>
          </cell>
          <cell r="I3428">
            <v>0</v>
          </cell>
          <cell r="J3428" t="str">
            <v>-</v>
          </cell>
          <cell r="K3428">
            <v>0</v>
          </cell>
          <cell r="L3428">
            <v>0</v>
          </cell>
          <cell r="M3428">
            <v>0</v>
          </cell>
        </row>
        <row r="3429">
          <cell r="A3429" t="str">
            <v>00</v>
          </cell>
          <cell r="B3429" t="str">
            <v>0</v>
          </cell>
          <cell r="C3429" t="str">
            <v>0</v>
          </cell>
          <cell r="D3429" t="str">
            <v>1</v>
          </cell>
          <cell r="F3429">
            <v>0</v>
          </cell>
          <cell r="G3429">
            <v>0</v>
          </cell>
          <cell r="H3429">
            <v>0</v>
          </cell>
          <cell r="I3429">
            <v>0</v>
          </cell>
          <cell r="J3429" t="str">
            <v>-</v>
          </cell>
          <cell r="K3429">
            <v>0</v>
          </cell>
          <cell r="L3429">
            <v>0</v>
          </cell>
          <cell r="M3429">
            <v>0</v>
          </cell>
        </row>
        <row r="3430">
          <cell r="A3430" t="str">
            <v>00</v>
          </cell>
          <cell r="B3430" t="str">
            <v>0</v>
          </cell>
          <cell r="C3430" t="str">
            <v>0</v>
          </cell>
          <cell r="D3430" t="str">
            <v>1</v>
          </cell>
          <cell r="F3430">
            <v>0</v>
          </cell>
          <cell r="G3430">
            <v>0</v>
          </cell>
          <cell r="H3430">
            <v>0</v>
          </cell>
          <cell r="I3430">
            <v>0</v>
          </cell>
          <cell r="J3430" t="str">
            <v>-</v>
          </cell>
          <cell r="K3430">
            <v>0</v>
          </cell>
          <cell r="L3430">
            <v>0</v>
          </cell>
          <cell r="M3430">
            <v>0</v>
          </cell>
        </row>
        <row r="3431">
          <cell r="A3431" t="str">
            <v>00</v>
          </cell>
          <cell r="B3431" t="str">
            <v>0</v>
          </cell>
          <cell r="C3431" t="str">
            <v>0</v>
          </cell>
          <cell r="D3431" t="str">
            <v>1</v>
          </cell>
          <cell r="F3431">
            <v>0</v>
          </cell>
          <cell r="G3431">
            <v>0</v>
          </cell>
          <cell r="H3431">
            <v>0</v>
          </cell>
          <cell r="I3431">
            <v>0</v>
          </cell>
          <cell r="J3431" t="str">
            <v>-</v>
          </cell>
          <cell r="K3431">
            <v>0</v>
          </cell>
          <cell r="L3431">
            <v>0</v>
          </cell>
          <cell r="M3431">
            <v>0</v>
          </cell>
        </row>
        <row r="3432">
          <cell r="A3432" t="str">
            <v>00</v>
          </cell>
          <cell r="B3432" t="str">
            <v>0</v>
          </cell>
          <cell r="C3432" t="str">
            <v>0</v>
          </cell>
          <cell r="D3432" t="str">
            <v>1</v>
          </cell>
          <cell r="F3432">
            <v>0</v>
          </cell>
          <cell r="G3432">
            <v>0</v>
          </cell>
          <cell r="H3432">
            <v>0</v>
          </cell>
          <cell r="I3432">
            <v>0</v>
          </cell>
          <cell r="J3432" t="str">
            <v>-</v>
          </cell>
          <cell r="K3432">
            <v>0</v>
          </cell>
          <cell r="L3432">
            <v>0</v>
          </cell>
          <cell r="M3432">
            <v>0</v>
          </cell>
        </row>
        <row r="3433">
          <cell r="A3433" t="str">
            <v>00</v>
          </cell>
          <cell r="B3433" t="str">
            <v>0</v>
          </cell>
          <cell r="C3433" t="str">
            <v>0</v>
          </cell>
          <cell r="D3433" t="str">
            <v>1</v>
          </cell>
          <cell r="F3433">
            <v>0</v>
          </cell>
          <cell r="G3433">
            <v>0</v>
          </cell>
          <cell r="H3433">
            <v>0</v>
          </cell>
          <cell r="I3433">
            <v>0</v>
          </cell>
          <cell r="J3433" t="str">
            <v>-</v>
          </cell>
          <cell r="K3433">
            <v>0</v>
          </cell>
          <cell r="L3433">
            <v>0</v>
          </cell>
          <cell r="M3433">
            <v>0</v>
          </cell>
        </row>
        <row r="3434">
          <cell r="A3434" t="str">
            <v>00</v>
          </cell>
          <cell r="B3434" t="str">
            <v>0</v>
          </cell>
          <cell r="C3434" t="str">
            <v>0</v>
          </cell>
          <cell r="D3434" t="str">
            <v>1</v>
          </cell>
          <cell r="F3434">
            <v>0</v>
          </cell>
          <cell r="G3434">
            <v>0</v>
          </cell>
          <cell r="H3434">
            <v>0</v>
          </cell>
          <cell r="I3434">
            <v>0</v>
          </cell>
          <cell r="J3434" t="str">
            <v>-</v>
          </cell>
          <cell r="K3434">
            <v>0</v>
          </cell>
          <cell r="L3434">
            <v>0</v>
          </cell>
          <cell r="M3434">
            <v>0</v>
          </cell>
        </row>
        <row r="3435">
          <cell r="A3435" t="str">
            <v>00</v>
          </cell>
          <cell r="B3435" t="str">
            <v>0</v>
          </cell>
          <cell r="C3435" t="str">
            <v>0</v>
          </cell>
          <cell r="D3435" t="str">
            <v>1</v>
          </cell>
          <cell r="F3435">
            <v>0</v>
          </cell>
          <cell r="G3435">
            <v>0</v>
          </cell>
          <cell r="H3435">
            <v>0</v>
          </cell>
          <cell r="I3435">
            <v>0</v>
          </cell>
          <cell r="J3435" t="str">
            <v>-</v>
          </cell>
          <cell r="K3435">
            <v>0</v>
          </cell>
          <cell r="L3435">
            <v>0</v>
          </cell>
          <cell r="M3435">
            <v>0</v>
          </cell>
        </row>
        <row r="3436">
          <cell r="A3436" t="str">
            <v>00</v>
          </cell>
          <cell r="B3436" t="str">
            <v>0</v>
          </cell>
          <cell r="C3436" t="str">
            <v>0</v>
          </cell>
          <cell r="D3436" t="str">
            <v>1</v>
          </cell>
          <cell r="F3436">
            <v>0</v>
          </cell>
          <cell r="G3436">
            <v>0</v>
          </cell>
          <cell r="H3436">
            <v>0</v>
          </cell>
          <cell r="I3436">
            <v>0</v>
          </cell>
          <cell r="J3436" t="str">
            <v>-</v>
          </cell>
          <cell r="K3436">
            <v>0</v>
          </cell>
          <cell r="L3436">
            <v>0</v>
          </cell>
          <cell r="M3436">
            <v>0</v>
          </cell>
        </row>
        <row r="3437">
          <cell r="A3437" t="str">
            <v>00</v>
          </cell>
          <cell r="B3437" t="str">
            <v>0</v>
          </cell>
          <cell r="C3437" t="str">
            <v>0</v>
          </cell>
          <cell r="D3437" t="str">
            <v>1</v>
          </cell>
          <cell r="F3437">
            <v>0</v>
          </cell>
          <cell r="G3437">
            <v>0</v>
          </cell>
          <cell r="H3437">
            <v>0</v>
          </cell>
          <cell r="I3437">
            <v>0</v>
          </cell>
          <cell r="J3437" t="str">
            <v>-</v>
          </cell>
          <cell r="K3437">
            <v>0</v>
          </cell>
          <cell r="L3437">
            <v>0</v>
          </cell>
          <cell r="M3437">
            <v>0</v>
          </cell>
        </row>
        <row r="3438">
          <cell r="A3438" t="str">
            <v>00</v>
          </cell>
          <cell r="B3438" t="str">
            <v>0</v>
          </cell>
          <cell r="C3438" t="str">
            <v>0</v>
          </cell>
          <cell r="D3438" t="str">
            <v>1</v>
          </cell>
          <cell r="F3438">
            <v>0</v>
          </cell>
          <cell r="G3438">
            <v>0</v>
          </cell>
          <cell r="H3438">
            <v>0</v>
          </cell>
          <cell r="I3438">
            <v>0</v>
          </cell>
          <cell r="J3438" t="str">
            <v>-</v>
          </cell>
          <cell r="K3438">
            <v>0</v>
          </cell>
          <cell r="L3438">
            <v>0</v>
          </cell>
          <cell r="M3438">
            <v>0</v>
          </cell>
        </row>
        <row r="3439">
          <cell r="A3439" t="str">
            <v>00</v>
          </cell>
          <cell r="B3439" t="str">
            <v>0</v>
          </cell>
          <cell r="C3439" t="str">
            <v>0</v>
          </cell>
          <cell r="D3439" t="str">
            <v>1</v>
          </cell>
          <cell r="F3439">
            <v>0</v>
          </cell>
          <cell r="G3439">
            <v>0</v>
          </cell>
          <cell r="H3439">
            <v>0</v>
          </cell>
          <cell r="I3439">
            <v>0</v>
          </cell>
          <cell r="J3439" t="str">
            <v>-</v>
          </cell>
          <cell r="K3439">
            <v>0</v>
          </cell>
          <cell r="L3439">
            <v>0</v>
          </cell>
          <cell r="M3439">
            <v>0</v>
          </cell>
        </row>
        <row r="3440">
          <cell r="A3440" t="str">
            <v>00</v>
          </cell>
          <cell r="B3440" t="str">
            <v>0</v>
          </cell>
          <cell r="C3440" t="str">
            <v>0</v>
          </cell>
          <cell r="D3440" t="str">
            <v>1</v>
          </cell>
          <cell r="F3440">
            <v>0</v>
          </cell>
          <cell r="G3440">
            <v>0</v>
          </cell>
          <cell r="H3440">
            <v>0</v>
          </cell>
          <cell r="I3440">
            <v>0</v>
          </cell>
          <cell r="J3440" t="str">
            <v>-</v>
          </cell>
          <cell r="K3440">
            <v>0</v>
          </cell>
          <cell r="L3440">
            <v>0</v>
          </cell>
          <cell r="M3440">
            <v>0</v>
          </cell>
        </row>
        <row r="3441">
          <cell r="A3441" t="str">
            <v>00</v>
          </cell>
          <cell r="B3441" t="str">
            <v>0</v>
          </cell>
          <cell r="C3441" t="str">
            <v>0</v>
          </cell>
          <cell r="D3441" t="str">
            <v>1</v>
          </cell>
          <cell r="F3441">
            <v>0</v>
          </cell>
          <cell r="G3441">
            <v>0</v>
          </cell>
          <cell r="H3441">
            <v>0</v>
          </cell>
          <cell r="I3441">
            <v>0</v>
          </cell>
          <cell r="J3441" t="str">
            <v>-</v>
          </cell>
          <cell r="K3441">
            <v>0</v>
          </cell>
          <cell r="L3441">
            <v>0</v>
          </cell>
          <cell r="M3441">
            <v>0</v>
          </cell>
        </row>
        <row r="3442">
          <cell r="A3442" t="str">
            <v>00</v>
          </cell>
          <cell r="B3442" t="str">
            <v>0</v>
          </cell>
          <cell r="C3442" t="str">
            <v>0</v>
          </cell>
          <cell r="D3442" t="str">
            <v>1</v>
          </cell>
          <cell r="F3442">
            <v>0</v>
          </cell>
          <cell r="G3442">
            <v>0</v>
          </cell>
          <cell r="H3442">
            <v>0</v>
          </cell>
          <cell r="I3442">
            <v>0</v>
          </cell>
          <cell r="J3442" t="str">
            <v>-</v>
          </cell>
          <cell r="K3442">
            <v>0</v>
          </cell>
          <cell r="L3442">
            <v>0</v>
          </cell>
          <cell r="M3442">
            <v>0</v>
          </cell>
        </row>
        <row r="3443">
          <cell r="A3443" t="str">
            <v>00</v>
          </cell>
          <cell r="B3443" t="str">
            <v>0</v>
          </cell>
          <cell r="C3443" t="str">
            <v>0</v>
          </cell>
          <cell r="D3443" t="str">
            <v>1</v>
          </cell>
          <cell r="F3443">
            <v>0</v>
          </cell>
          <cell r="G3443">
            <v>0</v>
          </cell>
          <cell r="H3443">
            <v>0</v>
          </cell>
          <cell r="I3443">
            <v>0</v>
          </cell>
          <cell r="J3443" t="str">
            <v>-</v>
          </cell>
          <cell r="K3443">
            <v>0</v>
          </cell>
          <cell r="L3443">
            <v>0</v>
          </cell>
          <cell r="M3443">
            <v>0</v>
          </cell>
        </row>
        <row r="3444">
          <cell r="A3444" t="str">
            <v>00</v>
          </cell>
          <cell r="B3444" t="str">
            <v>0</v>
          </cell>
          <cell r="C3444" t="str">
            <v>0</v>
          </cell>
          <cell r="D3444" t="str">
            <v>1</v>
          </cell>
          <cell r="F3444">
            <v>0</v>
          </cell>
          <cell r="G3444">
            <v>0</v>
          </cell>
          <cell r="H3444">
            <v>0</v>
          </cell>
          <cell r="I3444">
            <v>0</v>
          </cell>
          <cell r="J3444" t="str">
            <v>-</v>
          </cell>
          <cell r="K3444">
            <v>0</v>
          </cell>
          <cell r="L3444">
            <v>0</v>
          </cell>
          <cell r="M3444">
            <v>0</v>
          </cell>
        </row>
        <row r="3445">
          <cell r="A3445" t="str">
            <v>00</v>
          </cell>
          <cell r="B3445" t="str">
            <v>0</v>
          </cell>
          <cell r="C3445" t="str">
            <v>0</v>
          </cell>
          <cell r="D3445" t="str">
            <v>1</v>
          </cell>
          <cell r="F3445">
            <v>0</v>
          </cell>
          <cell r="G3445">
            <v>0</v>
          </cell>
          <cell r="H3445">
            <v>0</v>
          </cell>
          <cell r="I3445">
            <v>0</v>
          </cell>
          <cell r="J3445" t="str">
            <v>-</v>
          </cell>
          <cell r="K3445">
            <v>0</v>
          </cell>
          <cell r="L3445">
            <v>0</v>
          </cell>
          <cell r="M3445">
            <v>0</v>
          </cell>
        </row>
        <row r="3446">
          <cell r="A3446" t="str">
            <v>00</v>
          </cell>
          <cell r="B3446" t="str">
            <v>0</v>
          </cell>
          <cell r="C3446" t="str">
            <v>0</v>
          </cell>
          <cell r="D3446" t="str">
            <v>1</v>
          </cell>
          <cell r="F3446">
            <v>0</v>
          </cell>
          <cell r="G3446">
            <v>0</v>
          </cell>
          <cell r="H3446">
            <v>0</v>
          </cell>
          <cell r="I3446">
            <v>0</v>
          </cell>
          <cell r="J3446" t="str">
            <v>-</v>
          </cell>
          <cell r="K3446">
            <v>0</v>
          </cell>
          <cell r="L3446">
            <v>0</v>
          </cell>
          <cell r="M3446">
            <v>0</v>
          </cell>
        </row>
        <row r="3447">
          <cell r="A3447" t="str">
            <v>00</v>
          </cell>
          <cell r="B3447" t="str">
            <v>0</v>
          </cell>
          <cell r="C3447" t="str">
            <v>0</v>
          </cell>
          <cell r="D3447" t="str">
            <v>1</v>
          </cell>
          <cell r="F3447">
            <v>0</v>
          </cell>
          <cell r="G3447">
            <v>0</v>
          </cell>
          <cell r="H3447">
            <v>0</v>
          </cell>
          <cell r="I3447">
            <v>0</v>
          </cell>
          <cell r="J3447" t="str">
            <v>-</v>
          </cell>
          <cell r="K3447">
            <v>0</v>
          </cell>
          <cell r="L3447">
            <v>0</v>
          </cell>
          <cell r="M3447">
            <v>0</v>
          </cell>
        </row>
        <row r="3448">
          <cell r="A3448" t="str">
            <v>00</v>
          </cell>
          <cell r="B3448" t="str">
            <v>0</v>
          </cell>
          <cell r="C3448" t="str">
            <v>0</v>
          </cell>
          <cell r="D3448" t="str">
            <v>1</v>
          </cell>
          <cell r="F3448">
            <v>0</v>
          </cell>
          <cell r="G3448">
            <v>0</v>
          </cell>
          <cell r="H3448">
            <v>0</v>
          </cell>
          <cell r="I3448">
            <v>0</v>
          </cell>
          <cell r="J3448" t="str">
            <v>-</v>
          </cell>
          <cell r="K3448">
            <v>0</v>
          </cell>
          <cell r="L3448">
            <v>0</v>
          </cell>
          <cell r="M3448">
            <v>0</v>
          </cell>
        </row>
        <row r="3449">
          <cell r="A3449" t="str">
            <v>00</v>
          </cell>
          <cell r="B3449" t="str">
            <v>0</v>
          </cell>
          <cell r="C3449" t="str">
            <v>0</v>
          </cell>
          <cell r="D3449" t="str">
            <v>1</v>
          </cell>
          <cell r="F3449">
            <v>0</v>
          </cell>
          <cell r="G3449">
            <v>0</v>
          </cell>
          <cell r="H3449">
            <v>0</v>
          </cell>
          <cell r="I3449">
            <v>0</v>
          </cell>
          <cell r="J3449" t="str">
            <v>-</v>
          </cell>
          <cell r="K3449">
            <v>0</v>
          </cell>
          <cell r="L3449">
            <v>0</v>
          </cell>
          <cell r="M3449">
            <v>0</v>
          </cell>
        </row>
        <row r="3450">
          <cell r="A3450" t="str">
            <v>00</v>
          </cell>
          <cell r="B3450" t="str">
            <v>0</v>
          </cell>
          <cell r="C3450" t="str">
            <v>0</v>
          </cell>
          <cell r="D3450" t="str">
            <v>1</v>
          </cell>
          <cell r="F3450">
            <v>0</v>
          </cell>
          <cell r="G3450">
            <v>0</v>
          </cell>
          <cell r="H3450">
            <v>0</v>
          </cell>
          <cell r="I3450">
            <v>0</v>
          </cell>
          <cell r="J3450" t="str">
            <v>-</v>
          </cell>
          <cell r="K3450">
            <v>0</v>
          </cell>
          <cell r="L3450">
            <v>0</v>
          </cell>
          <cell r="M3450">
            <v>0</v>
          </cell>
        </row>
        <row r="3451">
          <cell r="A3451" t="str">
            <v>00</v>
          </cell>
          <cell r="B3451" t="str">
            <v>0</v>
          </cell>
          <cell r="C3451" t="str">
            <v>0</v>
          </cell>
          <cell r="D3451" t="str">
            <v>1</v>
          </cell>
          <cell r="F3451">
            <v>0</v>
          </cell>
          <cell r="G3451">
            <v>0</v>
          </cell>
          <cell r="H3451">
            <v>0</v>
          </cell>
          <cell r="I3451">
            <v>0</v>
          </cell>
          <cell r="J3451" t="str">
            <v>-</v>
          </cell>
          <cell r="K3451">
            <v>0</v>
          </cell>
          <cell r="L3451">
            <v>0</v>
          </cell>
          <cell r="M3451">
            <v>0</v>
          </cell>
        </row>
        <row r="3452">
          <cell r="A3452" t="str">
            <v>00</v>
          </cell>
          <cell r="B3452" t="str">
            <v>0</v>
          </cell>
          <cell r="C3452" t="str">
            <v>0</v>
          </cell>
          <cell r="D3452" t="str">
            <v>1</v>
          </cell>
          <cell r="F3452">
            <v>0</v>
          </cell>
          <cell r="G3452">
            <v>0</v>
          </cell>
          <cell r="H3452">
            <v>0</v>
          </cell>
          <cell r="I3452">
            <v>0</v>
          </cell>
          <cell r="J3452" t="str">
            <v>-</v>
          </cell>
          <cell r="K3452">
            <v>0</v>
          </cell>
          <cell r="L3452">
            <v>0</v>
          </cell>
          <cell r="M3452">
            <v>0</v>
          </cell>
        </row>
        <row r="3453">
          <cell r="A3453" t="str">
            <v>00</v>
          </cell>
          <cell r="B3453" t="str">
            <v>0</v>
          </cell>
          <cell r="C3453" t="str">
            <v>0</v>
          </cell>
          <cell r="D3453" t="str">
            <v>1</v>
          </cell>
          <cell r="F3453">
            <v>0</v>
          </cell>
          <cell r="G3453">
            <v>0</v>
          </cell>
          <cell r="H3453">
            <v>0</v>
          </cell>
          <cell r="I3453">
            <v>0</v>
          </cell>
          <cell r="J3453" t="str">
            <v>-</v>
          </cell>
          <cell r="K3453">
            <v>0</v>
          </cell>
          <cell r="L3453">
            <v>0</v>
          </cell>
          <cell r="M3453">
            <v>0</v>
          </cell>
        </row>
        <row r="3454">
          <cell r="A3454" t="str">
            <v>00</v>
          </cell>
          <cell r="B3454" t="str">
            <v>0</v>
          </cell>
          <cell r="C3454" t="str">
            <v>0</v>
          </cell>
          <cell r="D3454" t="str">
            <v>1</v>
          </cell>
          <cell r="F3454">
            <v>0</v>
          </cell>
          <cell r="G3454">
            <v>0</v>
          </cell>
          <cell r="H3454">
            <v>0</v>
          </cell>
          <cell r="I3454">
            <v>0</v>
          </cell>
          <cell r="J3454" t="str">
            <v>-</v>
          </cell>
          <cell r="K3454">
            <v>0</v>
          </cell>
          <cell r="L3454">
            <v>0</v>
          </cell>
          <cell r="M3454">
            <v>0</v>
          </cell>
        </row>
        <row r="3455">
          <cell r="A3455" t="str">
            <v>00</v>
          </cell>
          <cell r="B3455" t="str">
            <v>0</v>
          </cell>
          <cell r="C3455" t="str">
            <v>0</v>
          </cell>
          <cell r="D3455" t="str">
            <v>1</v>
          </cell>
          <cell r="F3455">
            <v>0</v>
          </cell>
          <cell r="G3455">
            <v>0</v>
          </cell>
          <cell r="H3455">
            <v>0</v>
          </cell>
          <cell r="I3455">
            <v>0</v>
          </cell>
          <cell r="J3455" t="str">
            <v>-</v>
          </cell>
          <cell r="K3455">
            <v>0</v>
          </cell>
          <cell r="L3455">
            <v>0</v>
          </cell>
          <cell r="M3455">
            <v>0</v>
          </cell>
        </row>
        <row r="3456">
          <cell r="A3456" t="str">
            <v>00</v>
          </cell>
          <cell r="B3456" t="str">
            <v>0</v>
          </cell>
          <cell r="C3456" t="str">
            <v>0</v>
          </cell>
          <cell r="D3456" t="str">
            <v>1</v>
          </cell>
          <cell r="F3456">
            <v>0</v>
          </cell>
          <cell r="G3456">
            <v>0</v>
          </cell>
          <cell r="H3456">
            <v>0</v>
          </cell>
          <cell r="I3456">
            <v>0</v>
          </cell>
          <cell r="J3456" t="str">
            <v>-</v>
          </cell>
          <cell r="K3456">
            <v>0</v>
          </cell>
          <cell r="L3456">
            <v>0</v>
          </cell>
          <cell r="M3456">
            <v>0</v>
          </cell>
        </row>
        <row r="3457">
          <cell r="A3457" t="str">
            <v>00</v>
          </cell>
          <cell r="B3457" t="str">
            <v>0</v>
          </cell>
          <cell r="C3457" t="str">
            <v>0</v>
          </cell>
          <cell r="D3457" t="str">
            <v>1</v>
          </cell>
          <cell r="F3457">
            <v>0</v>
          </cell>
          <cell r="G3457">
            <v>0</v>
          </cell>
          <cell r="H3457">
            <v>0</v>
          </cell>
          <cell r="I3457">
            <v>0</v>
          </cell>
          <cell r="J3457" t="str">
            <v>-</v>
          </cell>
          <cell r="K3457">
            <v>0</v>
          </cell>
          <cell r="L3457">
            <v>0</v>
          </cell>
          <cell r="M3457">
            <v>0</v>
          </cell>
        </row>
        <row r="3458">
          <cell r="A3458" t="str">
            <v>00</v>
          </cell>
          <cell r="B3458" t="str">
            <v>0</v>
          </cell>
          <cell r="C3458" t="str">
            <v>0</v>
          </cell>
          <cell r="D3458" t="str">
            <v>1</v>
          </cell>
          <cell r="F3458">
            <v>0</v>
          </cell>
          <cell r="G3458">
            <v>0</v>
          </cell>
          <cell r="H3458">
            <v>0</v>
          </cell>
          <cell r="I3458">
            <v>0</v>
          </cell>
          <cell r="J3458" t="str">
            <v>-</v>
          </cell>
          <cell r="K3458">
            <v>0</v>
          </cell>
          <cell r="L3458">
            <v>0</v>
          </cell>
          <cell r="M3458">
            <v>0</v>
          </cell>
        </row>
        <row r="3459">
          <cell r="A3459" t="str">
            <v>00</v>
          </cell>
          <cell r="B3459" t="str">
            <v>0</v>
          </cell>
          <cell r="C3459" t="str">
            <v>0</v>
          </cell>
          <cell r="D3459" t="str">
            <v>1</v>
          </cell>
          <cell r="F3459">
            <v>0</v>
          </cell>
          <cell r="G3459">
            <v>0</v>
          </cell>
          <cell r="H3459">
            <v>0</v>
          </cell>
          <cell r="I3459">
            <v>0</v>
          </cell>
          <cell r="J3459" t="str">
            <v>-</v>
          </cell>
          <cell r="K3459">
            <v>0</v>
          </cell>
          <cell r="L3459">
            <v>0</v>
          </cell>
          <cell r="M3459">
            <v>0</v>
          </cell>
        </row>
        <row r="3460">
          <cell r="A3460" t="str">
            <v>00</v>
          </cell>
          <cell r="B3460" t="str">
            <v>0</v>
          </cell>
          <cell r="C3460" t="str">
            <v>0</v>
          </cell>
          <cell r="D3460" t="str">
            <v>1</v>
          </cell>
          <cell r="F3460">
            <v>0</v>
          </cell>
          <cell r="G3460">
            <v>0</v>
          </cell>
          <cell r="H3460">
            <v>0</v>
          </cell>
          <cell r="I3460">
            <v>0</v>
          </cell>
          <cell r="J3460" t="str">
            <v>-</v>
          </cell>
          <cell r="K3460">
            <v>0</v>
          </cell>
          <cell r="L3460">
            <v>0</v>
          </cell>
          <cell r="M3460">
            <v>0</v>
          </cell>
        </row>
        <row r="3461">
          <cell r="A3461" t="str">
            <v>00</v>
          </cell>
          <cell r="B3461" t="str">
            <v>0</v>
          </cell>
          <cell r="C3461" t="str">
            <v>0</v>
          </cell>
          <cell r="D3461" t="str">
            <v>1</v>
          </cell>
          <cell r="F3461">
            <v>0</v>
          </cell>
          <cell r="G3461">
            <v>0</v>
          </cell>
          <cell r="H3461">
            <v>0</v>
          </cell>
          <cell r="I3461">
            <v>0</v>
          </cell>
          <cell r="J3461" t="str">
            <v>-</v>
          </cell>
          <cell r="K3461">
            <v>0</v>
          </cell>
          <cell r="L3461">
            <v>0</v>
          </cell>
          <cell r="M3461">
            <v>0</v>
          </cell>
        </row>
        <row r="3462">
          <cell r="A3462" t="str">
            <v>00</v>
          </cell>
          <cell r="B3462" t="str">
            <v>0</v>
          </cell>
          <cell r="C3462" t="str">
            <v>0</v>
          </cell>
          <cell r="D3462" t="str">
            <v>1</v>
          </cell>
          <cell r="F3462">
            <v>0</v>
          </cell>
          <cell r="G3462">
            <v>0</v>
          </cell>
          <cell r="H3462">
            <v>0</v>
          </cell>
          <cell r="I3462">
            <v>0</v>
          </cell>
          <cell r="J3462" t="str">
            <v>-</v>
          </cell>
          <cell r="K3462">
            <v>0</v>
          </cell>
          <cell r="L3462">
            <v>0</v>
          </cell>
          <cell r="M3462">
            <v>0</v>
          </cell>
        </row>
        <row r="3463">
          <cell r="A3463" t="str">
            <v>00</v>
          </cell>
          <cell r="B3463" t="str">
            <v>0</v>
          </cell>
          <cell r="C3463" t="str">
            <v>0</v>
          </cell>
          <cell r="D3463" t="str">
            <v>1</v>
          </cell>
          <cell r="F3463">
            <v>0</v>
          </cell>
          <cell r="G3463">
            <v>0</v>
          </cell>
          <cell r="H3463">
            <v>0</v>
          </cell>
          <cell r="I3463">
            <v>0</v>
          </cell>
          <cell r="J3463" t="str">
            <v>-</v>
          </cell>
          <cell r="K3463">
            <v>0</v>
          </cell>
          <cell r="L3463">
            <v>0</v>
          </cell>
          <cell r="M3463">
            <v>0</v>
          </cell>
        </row>
        <row r="3464">
          <cell r="A3464" t="str">
            <v>00</v>
          </cell>
          <cell r="B3464" t="str">
            <v>0</v>
          </cell>
          <cell r="C3464" t="str">
            <v>0</v>
          </cell>
          <cell r="D3464" t="str">
            <v>1</v>
          </cell>
          <cell r="F3464">
            <v>0</v>
          </cell>
          <cell r="G3464">
            <v>0</v>
          </cell>
          <cell r="H3464">
            <v>0</v>
          </cell>
          <cell r="I3464">
            <v>0</v>
          </cell>
          <cell r="J3464" t="str">
            <v>-</v>
          </cell>
          <cell r="K3464">
            <v>0</v>
          </cell>
          <cell r="L3464">
            <v>0</v>
          </cell>
          <cell r="M3464">
            <v>0</v>
          </cell>
        </row>
        <row r="3465">
          <cell r="A3465" t="str">
            <v>00</v>
          </cell>
          <cell r="B3465" t="str">
            <v>0</v>
          </cell>
          <cell r="C3465" t="str">
            <v>0</v>
          </cell>
          <cell r="D3465" t="str">
            <v>1</v>
          </cell>
          <cell r="F3465">
            <v>0</v>
          </cell>
          <cell r="G3465">
            <v>0</v>
          </cell>
          <cell r="H3465">
            <v>0</v>
          </cell>
          <cell r="I3465">
            <v>0</v>
          </cell>
          <cell r="J3465" t="str">
            <v>-</v>
          </cell>
          <cell r="K3465">
            <v>0</v>
          </cell>
          <cell r="L3465">
            <v>0</v>
          </cell>
          <cell r="M3465">
            <v>0</v>
          </cell>
        </row>
        <row r="3466">
          <cell r="A3466" t="str">
            <v>00</v>
          </cell>
          <cell r="B3466" t="str">
            <v>0</v>
          </cell>
          <cell r="C3466" t="str">
            <v>0</v>
          </cell>
          <cell r="D3466" t="str">
            <v>1</v>
          </cell>
          <cell r="F3466">
            <v>0</v>
          </cell>
          <cell r="G3466">
            <v>0</v>
          </cell>
          <cell r="H3466">
            <v>0</v>
          </cell>
          <cell r="I3466">
            <v>0</v>
          </cell>
          <cell r="J3466" t="str">
            <v>-</v>
          </cell>
          <cell r="K3466">
            <v>0</v>
          </cell>
          <cell r="L3466">
            <v>0</v>
          </cell>
          <cell r="M3466">
            <v>0</v>
          </cell>
        </row>
        <row r="3467">
          <cell r="A3467" t="str">
            <v>00</v>
          </cell>
          <cell r="B3467" t="str">
            <v>0</v>
          </cell>
          <cell r="C3467" t="str">
            <v>0</v>
          </cell>
          <cell r="D3467" t="str">
            <v>1</v>
          </cell>
          <cell r="F3467">
            <v>0</v>
          </cell>
          <cell r="G3467">
            <v>0</v>
          </cell>
          <cell r="H3467">
            <v>0</v>
          </cell>
          <cell r="I3467">
            <v>0</v>
          </cell>
          <cell r="J3467" t="str">
            <v>-</v>
          </cell>
          <cell r="K3467">
            <v>0</v>
          </cell>
          <cell r="L3467">
            <v>0</v>
          </cell>
          <cell r="M3467">
            <v>0</v>
          </cell>
        </row>
        <row r="3468">
          <cell r="A3468" t="str">
            <v>00</v>
          </cell>
          <cell r="B3468" t="str">
            <v>0</v>
          </cell>
          <cell r="C3468" t="str">
            <v>0</v>
          </cell>
          <cell r="D3468" t="str">
            <v>1</v>
          </cell>
          <cell r="F3468">
            <v>0</v>
          </cell>
          <cell r="G3468">
            <v>0</v>
          </cell>
          <cell r="H3468">
            <v>0</v>
          </cell>
          <cell r="I3468">
            <v>0</v>
          </cell>
          <cell r="J3468" t="str">
            <v>-</v>
          </cell>
          <cell r="K3468">
            <v>0</v>
          </cell>
          <cell r="L3468">
            <v>0</v>
          </cell>
          <cell r="M3468">
            <v>0</v>
          </cell>
        </row>
        <row r="3469">
          <cell r="A3469" t="str">
            <v>00</v>
          </cell>
          <cell r="B3469" t="str">
            <v>0</v>
          </cell>
          <cell r="C3469" t="str">
            <v>0</v>
          </cell>
          <cell r="D3469" t="str">
            <v>1</v>
          </cell>
          <cell r="F3469">
            <v>0</v>
          </cell>
          <cell r="G3469">
            <v>0</v>
          </cell>
          <cell r="H3469">
            <v>0</v>
          </cell>
          <cell r="I3469">
            <v>0</v>
          </cell>
          <cell r="J3469" t="str">
            <v>-</v>
          </cell>
          <cell r="K3469">
            <v>0</v>
          </cell>
          <cell r="L3469">
            <v>0</v>
          </cell>
          <cell r="M3469">
            <v>0</v>
          </cell>
        </row>
        <row r="3470">
          <cell r="A3470" t="str">
            <v>00</v>
          </cell>
          <cell r="B3470" t="str">
            <v>0</v>
          </cell>
          <cell r="C3470" t="str">
            <v>0</v>
          </cell>
          <cell r="D3470" t="str">
            <v>1</v>
          </cell>
          <cell r="F3470">
            <v>0</v>
          </cell>
          <cell r="G3470">
            <v>0</v>
          </cell>
          <cell r="H3470">
            <v>0</v>
          </cell>
          <cell r="I3470">
            <v>0</v>
          </cell>
          <cell r="J3470" t="str">
            <v>-</v>
          </cell>
          <cell r="K3470">
            <v>0</v>
          </cell>
          <cell r="L3470">
            <v>0</v>
          </cell>
          <cell r="M3470">
            <v>0</v>
          </cell>
        </row>
        <row r="3471">
          <cell r="A3471" t="str">
            <v>00</v>
          </cell>
          <cell r="B3471" t="str">
            <v>0</v>
          </cell>
          <cell r="C3471" t="str">
            <v>0</v>
          </cell>
          <cell r="D3471" t="str">
            <v>1</v>
          </cell>
          <cell r="F3471">
            <v>0</v>
          </cell>
          <cell r="G3471">
            <v>0</v>
          </cell>
          <cell r="H3471">
            <v>0</v>
          </cell>
          <cell r="I3471">
            <v>0</v>
          </cell>
          <cell r="J3471" t="str">
            <v>-</v>
          </cell>
          <cell r="K3471">
            <v>0</v>
          </cell>
          <cell r="L3471">
            <v>0</v>
          </cell>
          <cell r="M3471">
            <v>0</v>
          </cell>
        </row>
        <row r="3472">
          <cell r="A3472" t="str">
            <v>00</v>
          </cell>
          <cell r="B3472" t="str">
            <v>0</v>
          </cell>
          <cell r="C3472" t="str">
            <v>0</v>
          </cell>
          <cell r="D3472" t="str">
            <v>1</v>
          </cell>
          <cell r="F3472">
            <v>0</v>
          </cell>
          <cell r="G3472">
            <v>0</v>
          </cell>
          <cell r="H3472">
            <v>0</v>
          </cell>
          <cell r="I3472">
            <v>0</v>
          </cell>
          <cell r="J3472" t="str">
            <v>-</v>
          </cell>
          <cell r="K3472">
            <v>0</v>
          </cell>
          <cell r="L3472">
            <v>0</v>
          </cell>
          <cell r="M3472">
            <v>0</v>
          </cell>
        </row>
        <row r="3473">
          <cell r="A3473" t="str">
            <v>00</v>
          </cell>
          <cell r="B3473" t="str">
            <v>0</v>
          </cell>
          <cell r="C3473" t="str">
            <v>0</v>
          </cell>
          <cell r="D3473" t="str">
            <v>1</v>
          </cell>
          <cell r="F3473">
            <v>0</v>
          </cell>
          <cell r="G3473">
            <v>0</v>
          </cell>
          <cell r="H3473">
            <v>0</v>
          </cell>
          <cell r="I3473">
            <v>0</v>
          </cell>
          <cell r="J3473" t="str">
            <v>-</v>
          </cell>
          <cell r="K3473">
            <v>0</v>
          </cell>
          <cell r="L3473">
            <v>0</v>
          </cell>
          <cell r="M3473">
            <v>0</v>
          </cell>
        </row>
        <row r="3474">
          <cell r="A3474" t="str">
            <v>00</v>
          </cell>
          <cell r="B3474" t="str">
            <v>0</v>
          </cell>
          <cell r="C3474" t="str">
            <v>0</v>
          </cell>
          <cell r="D3474" t="str">
            <v>1</v>
          </cell>
          <cell r="F3474">
            <v>0</v>
          </cell>
          <cell r="G3474">
            <v>0</v>
          </cell>
          <cell r="H3474">
            <v>0</v>
          </cell>
          <cell r="I3474">
            <v>0</v>
          </cell>
          <cell r="J3474" t="str">
            <v>-</v>
          </cell>
          <cell r="K3474">
            <v>0</v>
          </cell>
          <cell r="L3474">
            <v>0</v>
          </cell>
          <cell r="M3474">
            <v>0</v>
          </cell>
        </row>
        <row r="3475">
          <cell r="A3475" t="str">
            <v>00</v>
          </cell>
          <cell r="B3475" t="str">
            <v>0</v>
          </cell>
          <cell r="C3475" t="str">
            <v>0</v>
          </cell>
          <cell r="D3475" t="str">
            <v>1</v>
          </cell>
          <cell r="F3475">
            <v>0</v>
          </cell>
          <cell r="G3475">
            <v>0</v>
          </cell>
          <cell r="H3475">
            <v>0</v>
          </cell>
          <cell r="I3475">
            <v>0</v>
          </cell>
          <cell r="J3475" t="str">
            <v>-</v>
          </cell>
          <cell r="K3475">
            <v>0</v>
          </cell>
          <cell r="L3475">
            <v>0</v>
          </cell>
          <cell r="M3475">
            <v>0</v>
          </cell>
        </row>
        <row r="3476">
          <cell r="A3476" t="str">
            <v>00</v>
          </cell>
          <cell r="B3476" t="str">
            <v>0</v>
          </cell>
          <cell r="C3476" t="str">
            <v>0</v>
          </cell>
          <cell r="D3476" t="str">
            <v>1</v>
          </cell>
          <cell r="F3476">
            <v>0</v>
          </cell>
          <cell r="G3476">
            <v>0</v>
          </cell>
          <cell r="H3476">
            <v>0</v>
          </cell>
          <cell r="I3476">
            <v>0</v>
          </cell>
          <cell r="J3476" t="str">
            <v>-</v>
          </cell>
          <cell r="K3476">
            <v>0</v>
          </cell>
          <cell r="L3476">
            <v>0</v>
          </cell>
          <cell r="M3476">
            <v>0</v>
          </cell>
        </row>
        <row r="3477">
          <cell r="A3477" t="str">
            <v>00</v>
          </cell>
          <cell r="B3477" t="str">
            <v>0</v>
          </cell>
          <cell r="C3477" t="str">
            <v>0</v>
          </cell>
          <cell r="D3477" t="str">
            <v>1</v>
          </cell>
          <cell r="F3477">
            <v>0</v>
          </cell>
          <cell r="G3477">
            <v>0</v>
          </cell>
          <cell r="H3477">
            <v>0</v>
          </cell>
          <cell r="I3477">
            <v>0</v>
          </cell>
          <cell r="J3477" t="str">
            <v>-</v>
          </cell>
          <cell r="K3477">
            <v>0</v>
          </cell>
          <cell r="L3477">
            <v>0</v>
          </cell>
          <cell r="M3477">
            <v>0</v>
          </cell>
        </row>
        <row r="3478">
          <cell r="A3478" t="str">
            <v>00</v>
          </cell>
          <cell r="B3478" t="str">
            <v>0</v>
          </cell>
          <cell r="C3478" t="str">
            <v>0</v>
          </cell>
          <cell r="D3478" t="str">
            <v>1</v>
          </cell>
          <cell r="F3478">
            <v>0</v>
          </cell>
          <cell r="G3478">
            <v>0</v>
          </cell>
          <cell r="H3478">
            <v>0</v>
          </cell>
          <cell r="I3478">
            <v>0</v>
          </cell>
          <cell r="J3478" t="str">
            <v>-</v>
          </cell>
          <cell r="K3478">
            <v>0</v>
          </cell>
          <cell r="L3478">
            <v>0</v>
          </cell>
          <cell r="M3478">
            <v>0</v>
          </cell>
        </row>
        <row r="3479">
          <cell r="A3479" t="str">
            <v>00</v>
          </cell>
          <cell r="B3479" t="str">
            <v>0</v>
          </cell>
          <cell r="C3479" t="str">
            <v>0</v>
          </cell>
          <cell r="D3479" t="str">
            <v>1</v>
          </cell>
          <cell r="F3479">
            <v>0</v>
          </cell>
          <cell r="G3479">
            <v>0</v>
          </cell>
          <cell r="H3479">
            <v>0</v>
          </cell>
          <cell r="I3479">
            <v>0</v>
          </cell>
          <cell r="J3479" t="str">
            <v>-</v>
          </cell>
          <cell r="K3479">
            <v>0</v>
          </cell>
          <cell r="L3479">
            <v>0</v>
          </cell>
          <cell r="M3479">
            <v>0</v>
          </cell>
        </row>
        <row r="3480">
          <cell r="A3480" t="str">
            <v>00</v>
          </cell>
          <cell r="B3480" t="str">
            <v>0</v>
          </cell>
          <cell r="C3480" t="str">
            <v>0</v>
          </cell>
          <cell r="D3480" t="str">
            <v>1</v>
          </cell>
          <cell r="F3480">
            <v>0</v>
          </cell>
          <cell r="G3480">
            <v>0</v>
          </cell>
          <cell r="H3480">
            <v>0</v>
          </cell>
          <cell r="I3480">
            <v>0</v>
          </cell>
          <cell r="J3480" t="str">
            <v>-</v>
          </cell>
          <cell r="K3480">
            <v>0</v>
          </cell>
          <cell r="L3480">
            <v>0</v>
          </cell>
          <cell r="M3480">
            <v>0</v>
          </cell>
        </row>
        <row r="3481">
          <cell r="A3481" t="str">
            <v>00</v>
          </cell>
          <cell r="B3481" t="str">
            <v>0</v>
          </cell>
          <cell r="C3481" t="str">
            <v>0</v>
          </cell>
          <cell r="D3481" t="str">
            <v>1</v>
          </cell>
          <cell r="F3481">
            <v>0</v>
          </cell>
          <cell r="G3481">
            <v>0</v>
          </cell>
          <cell r="H3481">
            <v>0</v>
          </cell>
          <cell r="I3481">
            <v>0</v>
          </cell>
          <cell r="J3481" t="str">
            <v>-</v>
          </cell>
          <cell r="K3481">
            <v>0</v>
          </cell>
          <cell r="L3481">
            <v>0</v>
          </cell>
          <cell r="M3481">
            <v>0</v>
          </cell>
        </row>
        <row r="3482">
          <cell r="A3482" t="str">
            <v>00</v>
          </cell>
          <cell r="B3482" t="str">
            <v>0</v>
          </cell>
          <cell r="C3482" t="str">
            <v>0</v>
          </cell>
          <cell r="D3482" t="str">
            <v>1</v>
          </cell>
          <cell r="F3482">
            <v>0</v>
          </cell>
          <cell r="G3482">
            <v>0</v>
          </cell>
          <cell r="H3482">
            <v>0</v>
          </cell>
          <cell r="I3482">
            <v>0</v>
          </cell>
          <cell r="J3482" t="str">
            <v>-</v>
          </cell>
          <cell r="K3482">
            <v>0</v>
          </cell>
          <cell r="L3482">
            <v>0</v>
          </cell>
          <cell r="M3482">
            <v>0</v>
          </cell>
        </row>
        <row r="3483">
          <cell r="A3483" t="str">
            <v>00</v>
          </cell>
          <cell r="B3483" t="str">
            <v>0</v>
          </cell>
          <cell r="C3483" t="str">
            <v>0</v>
          </cell>
          <cell r="D3483" t="str">
            <v>1</v>
          </cell>
          <cell r="F3483">
            <v>0</v>
          </cell>
          <cell r="G3483">
            <v>0</v>
          </cell>
          <cell r="H3483">
            <v>0</v>
          </cell>
          <cell r="I3483">
            <v>0</v>
          </cell>
          <cell r="J3483" t="str">
            <v>-</v>
          </cell>
          <cell r="K3483">
            <v>0</v>
          </cell>
          <cell r="L3483">
            <v>0</v>
          </cell>
          <cell r="M3483">
            <v>0</v>
          </cell>
        </row>
        <row r="3484">
          <cell r="A3484" t="str">
            <v>00</v>
          </cell>
          <cell r="B3484" t="str">
            <v>0</v>
          </cell>
          <cell r="C3484" t="str">
            <v>0</v>
          </cell>
          <cell r="D3484" t="str">
            <v>1</v>
          </cell>
          <cell r="F3484">
            <v>0</v>
          </cell>
          <cell r="G3484">
            <v>0</v>
          </cell>
          <cell r="H3484">
            <v>0</v>
          </cell>
          <cell r="I3484">
            <v>0</v>
          </cell>
          <cell r="J3484" t="str">
            <v>-</v>
          </cell>
          <cell r="K3484">
            <v>0</v>
          </cell>
          <cell r="L3484">
            <v>0</v>
          </cell>
          <cell r="M3484">
            <v>0</v>
          </cell>
        </row>
        <row r="3485">
          <cell r="A3485" t="str">
            <v>00</v>
          </cell>
          <cell r="B3485" t="str">
            <v>0</v>
          </cell>
          <cell r="C3485" t="str">
            <v>0</v>
          </cell>
          <cell r="D3485" t="str">
            <v>1</v>
          </cell>
          <cell r="F3485">
            <v>0</v>
          </cell>
          <cell r="G3485">
            <v>0</v>
          </cell>
          <cell r="H3485">
            <v>0</v>
          </cell>
          <cell r="I3485">
            <v>0</v>
          </cell>
          <cell r="J3485" t="str">
            <v>-</v>
          </cell>
          <cell r="K3485">
            <v>0</v>
          </cell>
          <cell r="L3485">
            <v>0</v>
          </cell>
          <cell r="M3485">
            <v>0</v>
          </cell>
        </row>
        <row r="3486">
          <cell r="A3486" t="str">
            <v>00</v>
          </cell>
          <cell r="B3486" t="str">
            <v>0</v>
          </cell>
          <cell r="C3486" t="str">
            <v>0</v>
          </cell>
          <cell r="D3486" t="str">
            <v>1</v>
          </cell>
          <cell r="F3486">
            <v>0</v>
          </cell>
          <cell r="G3486">
            <v>0</v>
          </cell>
          <cell r="H3486">
            <v>0</v>
          </cell>
          <cell r="I3486">
            <v>0</v>
          </cell>
          <cell r="J3486" t="str">
            <v>-</v>
          </cell>
          <cell r="K3486">
            <v>0</v>
          </cell>
          <cell r="L3486">
            <v>0</v>
          </cell>
          <cell r="M3486">
            <v>0</v>
          </cell>
        </row>
        <row r="3487">
          <cell r="A3487" t="str">
            <v>00</v>
          </cell>
          <cell r="B3487" t="str">
            <v>0</v>
          </cell>
          <cell r="C3487" t="str">
            <v>0</v>
          </cell>
          <cell r="D3487" t="str">
            <v>1</v>
          </cell>
          <cell r="F3487">
            <v>0</v>
          </cell>
          <cell r="G3487">
            <v>0</v>
          </cell>
          <cell r="H3487">
            <v>0</v>
          </cell>
          <cell r="I3487">
            <v>0</v>
          </cell>
          <cell r="J3487" t="str">
            <v>-</v>
          </cell>
          <cell r="K3487">
            <v>0</v>
          </cell>
          <cell r="L3487">
            <v>0</v>
          </cell>
          <cell r="M3487">
            <v>0</v>
          </cell>
        </row>
        <row r="3488">
          <cell r="A3488" t="str">
            <v>00</v>
          </cell>
          <cell r="B3488" t="str">
            <v>0</v>
          </cell>
          <cell r="C3488" t="str">
            <v>0</v>
          </cell>
          <cell r="D3488" t="str">
            <v>1</v>
          </cell>
          <cell r="F3488">
            <v>0</v>
          </cell>
          <cell r="G3488">
            <v>0</v>
          </cell>
          <cell r="H3488">
            <v>0</v>
          </cell>
          <cell r="I3488">
            <v>0</v>
          </cell>
          <cell r="J3488" t="str">
            <v>-</v>
          </cell>
          <cell r="K3488">
            <v>0</v>
          </cell>
          <cell r="L3488">
            <v>0</v>
          </cell>
          <cell r="M3488">
            <v>0</v>
          </cell>
        </row>
        <row r="3489">
          <cell r="A3489" t="str">
            <v>00</v>
          </cell>
          <cell r="B3489" t="str">
            <v>0</v>
          </cell>
          <cell r="C3489" t="str">
            <v>0</v>
          </cell>
          <cell r="D3489" t="str">
            <v>1</v>
          </cell>
          <cell r="F3489">
            <v>0</v>
          </cell>
          <cell r="G3489">
            <v>0</v>
          </cell>
          <cell r="H3489">
            <v>0</v>
          </cell>
          <cell r="I3489">
            <v>0</v>
          </cell>
          <cell r="J3489" t="str">
            <v>-</v>
          </cell>
          <cell r="K3489">
            <v>0</v>
          </cell>
          <cell r="L3489">
            <v>0</v>
          </cell>
          <cell r="M3489">
            <v>0</v>
          </cell>
        </row>
        <row r="3490">
          <cell r="A3490" t="str">
            <v>00</v>
          </cell>
          <cell r="B3490" t="str">
            <v>0</v>
          </cell>
          <cell r="C3490" t="str">
            <v>0</v>
          </cell>
          <cell r="D3490" t="str">
            <v>1</v>
          </cell>
          <cell r="F3490">
            <v>0</v>
          </cell>
          <cell r="G3490">
            <v>0</v>
          </cell>
          <cell r="H3490">
            <v>0</v>
          </cell>
          <cell r="I3490">
            <v>0</v>
          </cell>
          <cell r="J3490" t="str">
            <v>-</v>
          </cell>
          <cell r="K3490">
            <v>0</v>
          </cell>
          <cell r="L3490">
            <v>0</v>
          </cell>
          <cell r="M3490">
            <v>0</v>
          </cell>
        </row>
        <row r="3491">
          <cell r="A3491" t="str">
            <v>00</v>
          </cell>
          <cell r="B3491" t="str">
            <v>0</v>
          </cell>
          <cell r="C3491" t="str">
            <v>0</v>
          </cell>
          <cell r="D3491" t="str">
            <v>1</v>
          </cell>
          <cell r="F3491">
            <v>0</v>
          </cell>
          <cell r="G3491">
            <v>0</v>
          </cell>
          <cell r="H3491">
            <v>0</v>
          </cell>
          <cell r="I3491">
            <v>0</v>
          </cell>
          <cell r="J3491" t="str">
            <v>-</v>
          </cell>
          <cell r="K3491">
            <v>0</v>
          </cell>
          <cell r="L3491">
            <v>0</v>
          </cell>
          <cell r="M3491">
            <v>0</v>
          </cell>
        </row>
        <row r="3492">
          <cell r="A3492" t="str">
            <v>00</v>
          </cell>
          <cell r="B3492" t="str">
            <v>0</v>
          </cell>
          <cell r="C3492" t="str">
            <v>0</v>
          </cell>
          <cell r="D3492" t="str">
            <v>1</v>
          </cell>
          <cell r="F3492">
            <v>0</v>
          </cell>
          <cell r="G3492">
            <v>0</v>
          </cell>
          <cell r="H3492">
            <v>0</v>
          </cell>
          <cell r="I3492">
            <v>0</v>
          </cell>
          <cell r="J3492" t="str">
            <v>-</v>
          </cell>
          <cell r="K3492">
            <v>0</v>
          </cell>
          <cell r="L3492">
            <v>0</v>
          </cell>
          <cell r="M3492">
            <v>0</v>
          </cell>
        </row>
        <row r="3493">
          <cell r="A3493" t="str">
            <v>00</v>
          </cell>
          <cell r="B3493" t="str">
            <v>0</v>
          </cell>
          <cell r="C3493" t="str">
            <v>0</v>
          </cell>
          <cell r="D3493" t="str">
            <v>1</v>
          </cell>
          <cell r="F3493">
            <v>0</v>
          </cell>
          <cell r="G3493">
            <v>0</v>
          </cell>
          <cell r="H3493">
            <v>0</v>
          </cell>
          <cell r="I3493">
            <v>0</v>
          </cell>
          <cell r="J3493" t="str">
            <v>-</v>
          </cell>
          <cell r="K3493">
            <v>0</v>
          </cell>
          <cell r="L3493">
            <v>0</v>
          </cell>
          <cell r="M3493">
            <v>0</v>
          </cell>
        </row>
        <row r="3494">
          <cell r="A3494" t="str">
            <v>00</v>
          </cell>
          <cell r="B3494" t="str">
            <v>0</v>
          </cell>
          <cell r="C3494" t="str">
            <v>0</v>
          </cell>
          <cell r="D3494" t="str">
            <v>1</v>
          </cell>
          <cell r="F3494">
            <v>0</v>
          </cell>
          <cell r="G3494">
            <v>0</v>
          </cell>
          <cell r="H3494">
            <v>0</v>
          </cell>
          <cell r="I3494">
            <v>0</v>
          </cell>
          <cell r="J3494" t="str">
            <v>-</v>
          </cell>
          <cell r="K3494">
            <v>0</v>
          </cell>
          <cell r="L3494">
            <v>0</v>
          </cell>
          <cell r="M3494">
            <v>0</v>
          </cell>
        </row>
        <row r="3495">
          <cell r="A3495" t="str">
            <v>00</v>
          </cell>
          <cell r="B3495" t="str">
            <v>0</v>
          </cell>
          <cell r="C3495" t="str">
            <v>0</v>
          </cell>
          <cell r="D3495" t="str">
            <v>1</v>
          </cell>
          <cell r="F3495">
            <v>0</v>
          </cell>
          <cell r="G3495">
            <v>0</v>
          </cell>
          <cell r="H3495">
            <v>0</v>
          </cell>
          <cell r="I3495">
            <v>0</v>
          </cell>
          <cell r="J3495" t="str">
            <v>-</v>
          </cell>
          <cell r="K3495">
            <v>0</v>
          </cell>
          <cell r="L3495">
            <v>0</v>
          </cell>
          <cell r="M3495">
            <v>0</v>
          </cell>
        </row>
        <row r="3496">
          <cell r="A3496" t="str">
            <v>00</v>
          </cell>
          <cell r="B3496" t="str">
            <v>0</v>
          </cell>
          <cell r="C3496" t="str">
            <v>0</v>
          </cell>
          <cell r="D3496" t="str">
            <v>1</v>
          </cell>
          <cell r="F3496">
            <v>0</v>
          </cell>
          <cell r="G3496">
            <v>0</v>
          </cell>
          <cell r="H3496">
            <v>0</v>
          </cell>
          <cell r="I3496">
            <v>0</v>
          </cell>
          <cell r="J3496" t="str">
            <v>-</v>
          </cell>
          <cell r="K3496">
            <v>0</v>
          </cell>
          <cell r="L3496">
            <v>0</v>
          </cell>
          <cell r="M3496">
            <v>0</v>
          </cell>
        </row>
        <row r="3497">
          <cell r="A3497" t="str">
            <v>00</v>
          </cell>
          <cell r="B3497" t="str">
            <v>0</v>
          </cell>
          <cell r="C3497" t="str">
            <v>0</v>
          </cell>
          <cell r="D3497" t="str">
            <v>1</v>
          </cell>
          <cell r="F3497">
            <v>0</v>
          </cell>
          <cell r="G3497">
            <v>0</v>
          </cell>
          <cell r="H3497">
            <v>0</v>
          </cell>
          <cell r="I3497">
            <v>0</v>
          </cell>
          <cell r="J3497" t="str">
            <v>-</v>
          </cell>
          <cell r="K3497">
            <v>0</v>
          </cell>
          <cell r="L3497">
            <v>0</v>
          </cell>
          <cell r="M3497">
            <v>0</v>
          </cell>
        </row>
        <row r="3498">
          <cell r="A3498" t="str">
            <v>00</v>
          </cell>
          <cell r="B3498" t="str">
            <v>0</v>
          </cell>
          <cell r="C3498" t="str">
            <v>0</v>
          </cell>
          <cell r="D3498" t="str">
            <v>1</v>
          </cell>
          <cell r="F3498">
            <v>0</v>
          </cell>
          <cell r="G3498">
            <v>0</v>
          </cell>
          <cell r="H3498">
            <v>0</v>
          </cell>
          <cell r="I3498">
            <v>0</v>
          </cell>
          <cell r="J3498" t="str">
            <v>-</v>
          </cell>
          <cell r="K3498">
            <v>0</v>
          </cell>
          <cell r="L3498">
            <v>0</v>
          </cell>
          <cell r="M3498">
            <v>0</v>
          </cell>
        </row>
        <row r="3499">
          <cell r="A3499" t="str">
            <v>00</v>
          </cell>
          <cell r="B3499" t="str">
            <v>0</v>
          </cell>
          <cell r="C3499" t="str">
            <v>0</v>
          </cell>
          <cell r="D3499" t="str">
            <v>1</v>
          </cell>
          <cell r="F3499">
            <v>0</v>
          </cell>
          <cell r="G3499">
            <v>0</v>
          </cell>
          <cell r="H3499">
            <v>0</v>
          </cell>
          <cell r="I3499">
            <v>0</v>
          </cell>
          <cell r="J3499" t="str">
            <v>-</v>
          </cell>
          <cell r="K3499">
            <v>0</v>
          </cell>
          <cell r="L3499">
            <v>0</v>
          </cell>
          <cell r="M3499">
            <v>0</v>
          </cell>
        </row>
        <row r="3500">
          <cell r="A3500" t="str">
            <v>00</v>
          </cell>
          <cell r="B3500" t="str">
            <v>0</v>
          </cell>
          <cell r="C3500" t="str">
            <v>0</v>
          </cell>
          <cell r="D3500" t="str">
            <v>1</v>
          </cell>
          <cell r="F3500">
            <v>0</v>
          </cell>
          <cell r="G3500">
            <v>0</v>
          </cell>
          <cell r="H3500">
            <v>0</v>
          </cell>
          <cell r="I3500">
            <v>0</v>
          </cell>
          <cell r="J3500" t="str">
            <v>-</v>
          </cell>
          <cell r="K3500">
            <v>0</v>
          </cell>
          <cell r="L3500">
            <v>0</v>
          </cell>
          <cell r="M3500">
            <v>0</v>
          </cell>
        </row>
        <row r="3501">
          <cell r="A3501" t="str">
            <v>00</v>
          </cell>
          <cell r="B3501" t="str">
            <v>0</v>
          </cell>
          <cell r="C3501" t="str">
            <v>0</v>
          </cell>
          <cell r="D3501" t="str">
            <v>1</v>
          </cell>
          <cell r="F3501">
            <v>0</v>
          </cell>
          <cell r="G3501">
            <v>0</v>
          </cell>
          <cell r="H3501">
            <v>0</v>
          </cell>
          <cell r="I3501">
            <v>0</v>
          </cell>
          <cell r="J3501" t="str">
            <v>-</v>
          </cell>
          <cell r="K3501">
            <v>0</v>
          </cell>
          <cell r="L3501">
            <v>0</v>
          </cell>
          <cell r="M3501">
            <v>0</v>
          </cell>
        </row>
        <row r="3502">
          <cell r="A3502" t="str">
            <v>00</v>
          </cell>
          <cell r="B3502" t="str">
            <v>0</v>
          </cell>
          <cell r="C3502" t="str">
            <v>0</v>
          </cell>
          <cell r="D3502" t="str">
            <v>1</v>
          </cell>
          <cell r="F3502">
            <v>0</v>
          </cell>
          <cell r="G3502">
            <v>0</v>
          </cell>
          <cell r="H3502">
            <v>0</v>
          </cell>
          <cell r="I3502">
            <v>0</v>
          </cell>
          <cell r="J3502" t="str">
            <v>-</v>
          </cell>
          <cell r="K3502">
            <v>0</v>
          </cell>
          <cell r="L3502">
            <v>0</v>
          </cell>
          <cell r="M3502">
            <v>0</v>
          </cell>
        </row>
        <row r="3503">
          <cell r="A3503" t="str">
            <v>00</v>
          </cell>
          <cell r="B3503" t="str">
            <v>0</v>
          </cell>
          <cell r="C3503" t="str">
            <v>0</v>
          </cell>
          <cell r="D3503" t="str">
            <v>1</v>
          </cell>
          <cell r="F3503">
            <v>0</v>
          </cell>
          <cell r="G3503">
            <v>0</v>
          </cell>
          <cell r="H3503">
            <v>0</v>
          </cell>
          <cell r="I3503">
            <v>0</v>
          </cell>
          <cell r="J3503" t="str">
            <v>-</v>
          </cell>
          <cell r="K3503">
            <v>0</v>
          </cell>
          <cell r="L3503">
            <v>0</v>
          </cell>
          <cell r="M3503">
            <v>0</v>
          </cell>
        </row>
        <row r="3504">
          <cell r="A3504" t="str">
            <v>00</v>
          </cell>
          <cell r="B3504" t="str">
            <v>0</v>
          </cell>
          <cell r="C3504" t="str">
            <v>0</v>
          </cell>
          <cell r="D3504" t="str">
            <v>1</v>
          </cell>
          <cell r="F3504">
            <v>0</v>
          </cell>
          <cell r="G3504">
            <v>0</v>
          </cell>
          <cell r="H3504">
            <v>0</v>
          </cell>
          <cell r="I3504">
            <v>0</v>
          </cell>
          <cell r="J3504" t="str">
            <v>-</v>
          </cell>
          <cell r="K3504">
            <v>0</v>
          </cell>
          <cell r="L3504">
            <v>0</v>
          </cell>
          <cell r="M3504">
            <v>0</v>
          </cell>
        </row>
        <row r="3505">
          <cell r="A3505" t="str">
            <v>00</v>
          </cell>
          <cell r="B3505" t="str">
            <v>0</v>
          </cell>
          <cell r="C3505" t="str">
            <v>0</v>
          </cell>
          <cell r="D3505" t="str">
            <v>1</v>
          </cell>
          <cell r="F3505">
            <v>0</v>
          </cell>
          <cell r="G3505">
            <v>0</v>
          </cell>
          <cell r="H3505">
            <v>0</v>
          </cell>
          <cell r="I3505">
            <v>0</v>
          </cell>
          <cell r="J3505" t="str">
            <v>-</v>
          </cell>
          <cell r="K3505">
            <v>0</v>
          </cell>
          <cell r="L3505">
            <v>0</v>
          </cell>
          <cell r="M3505">
            <v>0</v>
          </cell>
        </row>
        <row r="3506">
          <cell r="A3506" t="str">
            <v>00</v>
          </cell>
          <cell r="B3506" t="str">
            <v>0</v>
          </cell>
          <cell r="C3506" t="str">
            <v>0</v>
          </cell>
          <cell r="D3506" t="str">
            <v>1</v>
          </cell>
          <cell r="F3506">
            <v>0</v>
          </cell>
          <cell r="G3506">
            <v>0</v>
          </cell>
          <cell r="H3506">
            <v>0</v>
          </cell>
          <cell r="I3506">
            <v>0</v>
          </cell>
          <cell r="J3506" t="str">
            <v>-</v>
          </cell>
          <cell r="K3506">
            <v>0</v>
          </cell>
          <cell r="L3506">
            <v>0</v>
          </cell>
          <cell r="M3506">
            <v>0</v>
          </cell>
        </row>
        <row r="3507">
          <cell r="A3507" t="str">
            <v>00</v>
          </cell>
          <cell r="B3507" t="str">
            <v>0</v>
          </cell>
          <cell r="C3507" t="str">
            <v>0</v>
          </cell>
          <cell r="D3507" t="str">
            <v>1</v>
          </cell>
          <cell r="F3507">
            <v>0</v>
          </cell>
          <cell r="G3507">
            <v>0</v>
          </cell>
          <cell r="H3507">
            <v>0</v>
          </cell>
          <cell r="I3507">
            <v>0</v>
          </cell>
          <cell r="J3507" t="str">
            <v>-</v>
          </cell>
          <cell r="K3507">
            <v>0</v>
          </cell>
          <cell r="L3507">
            <v>0</v>
          </cell>
          <cell r="M3507">
            <v>0</v>
          </cell>
        </row>
        <row r="3508">
          <cell r="A3508" t="str">
            <v>00</v>
          </cell>
          <cell r="B3508" t="str">
            <v>0</v>
          </cell>
          <cell r="C3508" t="str">
            <v>0</v>
          </cell>
          <cell r="D3508" t="str">
            <v>1</v>
          </cell>
          <cell r="F3508">
            <v>0</v>
          </cell>
          <cell r="G3508">
            <v>0</v>
          </cell>
          <cell r="H3508">
            <v>0</v>
          </cell>
          <cell r="I3508">
            <v>0</v>
          </cell>
          <cell r="J3508" t="str">
            <v>-</v>
          </cell>
          <cell r="K3508">
            <v>0</v>
          </cell>
          <cell r="L3508">
            <v>0</v>
          </cell>
          <cell r="M3508">
            <v>0</v>
          </cell>
        </row>
        <row r="3509">
          <cell r="A3509" t="str">
            <v>00</v>
          </cell>
          <cell r="B3509" t="str">
            <v>0</v>
          </cell>
          <cell r="C3509" t="str">
            <v>0</v>
          </cell>
          <cell r="D3509" t="str">
            <v>1</v>
          </cell>
          <cell r="F3509">
            <v>0</v>
          </cell>
          <cell r="G3509">
            <v>0</v>
          </cell>
          <cell r="H3509">
            <v>0</v>
          </cell>
          <cell r="I3509">
            <v>0</v>
          </cell>
          <cell r="J3509" t="str">
            <v>-</v>
          </cell>
          <cell r="K3509">
            <v>0</v>
          </cell>
          <cell r="L3509">
            <v>0</v>
          </cell>
          <cell r="M3509">
            <v>0</v>
          </cell>
        </row>
        <row r="3510">
          <cell r="A3510" t="str">
            <v>00</v>
          </cell>
          <cell r="B3510" t="str">
            <v>0</v>
          </cell>
          <cell r="C3510" t="str">
            <v>0</v>
          </cell>
          <cell r="D3510" t="str">
            <v>1</v>
          </cell>
          <cell r="F3510">
            <v>0</v>
          </cell>
          <cell r="G3510">
            <v>0</v>
          </cell>
          <cell r="H3510">
            <v>0</v>
          </cell>
          <cell r="I3510">
            <v>0</v>
          </cell>
          <cell r="J3510" t="str">
            <v>-</v>
          </cell>
          <cell r="K3510">
            <v>0</v>
          </cell>
          <cell r="L3510">
            <v>0</v>
          </cell>
          <cell r="M3510">
            <v>0</v>
          </cell>
        </row>
        <row r="3511">
          <cell r="A3511" t="str">
            <v>00</v>
          </cell>
          <cell r="B3511" t="str">
            <v>0</v>
          </cell>
          <cell r="C3511" t="str">
            <v>0</v>
          </cell>
          <cell r="D3511" t="str">
            <v>1</v>
          </cell>
          <cell r="F3511">
            <v>0</v>
          </cell>
          <cell r="G3511">
            <v>0</v>
          </cell>
          <cell r="H3511">
            <v>0</v>
          </cell>
          <cell r="I3511">
            <v>0</v>
          </cell>
          <cell r="J3511" t="str">
            <v>-</v>
          </cell>
          <cell r="K3511">
            <v>0</v>
          </cell>
          <cell r="L3511">
            <v>0</v>
          </cell>
          <cell r="M3511">
            <v>0</v>
          </cell>
        </row>
        <row r="3512">
          <cell r="A3512" t="str">
            <v>00</v>
          </cell>
          <cell r="B3512" t="str">
            <v>0</v>
          </cell>
          <cell r="C3512" t="str">
            <v>0</v>
          </cell>
          <cell r="D3512" t="str">
            <v>1</v>
          </cell>
          <cell r="F3512">
            <v>0</v>
          </cell>
          <cell r="G3512">
            <v>0</v>
          </cell>
          <cell r="H3512">
            <v>0</v>
          </cell>
          <cell r="I3512">
            <v>0</v>
          </cell>
          <cell r="J3512" t="str">
            <v>-</v>
          </cell>
          <cell r="K3512">
            <v>0</v>
          </cell>
          <cell r="L3512">
            <v>0</v>
          </cell>
          <cell r="M3512">
            <v>0</v>
          </cell>
        </row>
        <row r="3513">
          <cell r="A3513" t="str">
            <v>00</v>
          </cell>
          <cell r="B3513" t="str">
            <v>0</v>
          </cell>
          <cell r="C3513" t="str">
            <v>0</v>
          </cell>
          <cell r="D3513" t="str">
            <v>1</v>
          </cell>
          <cell r="F3513">
            <v>0</v>
          </cell>
          <cell r="G3513">
            <v>0</v>
          </cell>
          <cell r="H3513">
            <v>0</v>
          </cell>
          <cell r="I3513">
            <v>0</v>
          </cell>
          <cell r="J3513" t="str">
            <v>-</v>
          </cell>
          <cell r="K3513">
            <v>0</v>
          </cell>
          <cell r="L3513">
            <v>0</v>
          </cell>
          <cell r="M3513">
            <v>0</v>
          </cell>
        </row>
        <row r="3514">
          <cell r="A3514" t="str">
            <v>00</v>
          </cell>
          <cell r="B3514" t="str">
            <v>0</v>
          </cell>
          <cell r="C3514" t="str">
            <v>0</v>
          </cell>
          <cell r="D3514" t="str">
            <v>1</v>
          </cell>
          <cell r="F3514">
            <v>0</v>
          </cell>
          <cell r="G3514">
            <v>0</v>
          </cell>
          <cell r="H3514">
            <v>0</v>
          </cell>
          <cell r="I3514">
            <v>0</v>
          </cell>
          <cell r="J3514" t="str">
            <v>-</v>
          </cell>
          <cell r="K3514">
            <v>0</v>
          </cell>
          <cell r="L3514">
            <v>0</v>
          </cell>
          <cell r="M3514">
            <v>0</v>
          </cell>
        </row>
        <row r="3515">
          <cell r="A3515" t="str">
            <v>00</v>
          </cell>
          <cell r="B3515" t="str">
            <v>0</v>
          </cell>
          <cell r="C3515" t="str">
            <v>0</v>
          </cell>
          <cell r="D3515" t="str">
            <v>1</v>
          </cell>
          <cell r="F3515">
            <v>0</v>
          </cell>
          <cell r="G3515">
            <v>0</v>
          </cell>
          <cell r="H3515">
            <v>0</v>
          </cell>
          <cell r="I3515">
            <v>0</v>
          </cell>
          <cell r="J3515" t="str">
            <v>-</v>
          </cell>
          <cell r="K3515">
            <v>0</v>
          </cell>
          <cell r="L3515">
            <v>0</v>
          </cell>
          <cell r="M3515">
            <v>0</v>
          </cell>
        </row>
        <row r="3516">
          <cell r="A3516" t="str">
            <v>00</v>
          </cell>
          <cell r="B3516" t="str">
            <v>0</v>
          </cell>
          <cell r="C3516" t="str">
            <v>0</v>
          </cell>
          <cell r="D3516" t="str">
            <v>1</v>
          </cell>
          <cell r="F3516">
            <v>0</v>
          </cell>
          <cell r="G3516">
            <v>0</v>
          </cell>
          <cell r="H3516">
            <v>0</v>
          </cell>
          <cell r="I3516">
            <v>0</v>
          </cell>
          <cell r="J3516" t="str">
            <v>-</v>
          </cell>
          <cell r="K3516">
            <v>0</v>
          </cell>
          <cell r="L3516">
            <v>0</v>
          </cell>
          <cell r="M3516">
            <v>0</v>
          </cell>
        </row>
        <row r="3517">
          <cell r="A3517" t="str">
            <v>00</v>
          </cell>
          <cell r="B3517" t="str">
            <v>0</v>
          </cell>
          <cell r="C3517" t="str">
            <v>0</v>
          </cell>
          <cell r="D3517" t="str">
            <v>1</v>
          </cell>
          <cell r="F3517">
            <v>0</v>
          </cell>
          <cell r="G3517">
            <v>0</v>
          </cell>
          <cell r="H3517">
            <v>0</v>
          </cell>
          <cell r="I3517">
            <v>0</v>
          </cell>
          <cell r="J3517" t="str">
            <v>-</v>
          </cell>
          <cell r="K3517">
            <v>0</v>
          </cell>
          <cell r="L3517">
            <v>0</v>
          </cell>
          <cell r="M3517">
            <v>0</v>
          </cell>
        </row>
        <row r="3518">
          <cell r="A3518" t="str">
            <v>00</v>
          </cell>
          <cell r="B3518" t="str">
            <v>0</v>
          </cell>
          <cell r="C3518" t="str">
            <v>0</v>
          </cell>
          <cell r="D3518" t="str">
            <v>1</v>
          </cell>
          <cell r="F3518">
            <v>0</v>
          </cell>
          <cell r="G3518">
            <v>0</v>
          </cell>
          <cell r="H3518">
            <v>0</v>
          </cell>
          <cell r="I3518">
            <v>0</v>
          </cell>
          <cell r="J3518" t="str">
            <v>-</v>
          </cell>
          <cell r="K3518">
            <v>0</v>
          </cell>
          <cell r="L3518">
            <v>0</v>
          </cell>
          <cell r="M3518">
            <v>0</v>
          </cell>
        </row>
        <row r="3519">
          <cell r="A3519" t="str">
            <v>00</v>
          </cell>
          <cell r="B3519" t="str">
            <v>0</v>
          </cell>
          <cell r="C3519" t="str">
            <v>0</v>
          </cell>
          <cell r="D3519" t="str">
            <v>1</v>
          </cell>
          <cell r="F3519">
            <v>0</v>
          </cell>
          <cell r="G3519">
            <v>0</v>
          </cell>
          <cell r="H3519">
            <v>0</v>
          </cell>
          <cell r="I3519">
            <v>0</v>
          </cell>
          <cell r="J3519" t="str">
            <v>-</v>
          </cell>
          <cell r="K3519">
            <v>0</v>
          </cell>
          <cell r="L3519">
            <v>0</v>
          </cell>
          <cell r="M3519">
            <v>0</v>
          </cell>
        </row>
        <row r="3520">
          <cell r="A3520" t="str">
            <v>00</v>
          </cell>
          <cell r="B3520" t="str">
            <v>0</v>
          </cell>
          <cell r="C3520" t="str">
            <v>0</v>
          </cell>
          <cell r="D3520" t="str">
            <v>1</v>
          </cell>
          <cell r="F3520">
            <v>0</v>
          </cell>
          <cell r="G3520">
            <v>0</v>
          </cell>
          <cell r="H3520">
            <v>0</v>
          </cell>
          <cell r="I3520">
            <v>0</v>
          </cell>
          <cell r="J3520" t="str">
            <v>-</v>
          </cell>
          <cell r="K3520">
            <v>0</v>
          </cell>
          <cell r="L3520">
            <v>0</v>
          </cell>
          <cell r="M3520">
            <v>0</v>
          </cell>
        </row>
        <row r="3521">
          <cell r="A3521" t="str">
            <v>00</v>
          </cell>
          <cell r="B3521" t="str">
            <v>0</v>
          </cell>
          <cell r="C3521" t="str">
            <v>0</v>
          </cell>
          <cell r="D3521" t="str">
            <v>1</v>
          </cell>
          <cell r="F3521">
            <v>0</v>
          </cell>
          <cell r="G3521">
            <v>0</v>
          </cell>
          <cell r="H3521">
            <v>0</v>
          </cell>
          <cell r="I3521">
            <v>0</v>
          </cell>
          <cell r="J3521" t="str">
            <v>-</v>
          </cell>
          <cell r="K3521">
            <v>0</v>
          </cell>
          <cell r="L3521">
            <v>0</v>
          </cell>
          <cell r="M3521">
            <v>0</v>
          </cell>
        </row>
        <row r="3522">
          <cell r="A3522" t="str">
            <v>00</v>
          </cell>
          <cell r="B3522" t="str">
            <v>0</v>
          </cell>
          <cell r="C3522" t="str">
            <v>0</v>
          </cell>
          <cell r="D3522" t="str">
            <v>1</v>
          </cell>
          <cell r="F3522">
            <v>0</v>
          </cell>
          <cell r="G3522">
            <v>0</v>
          </cell>
          <cell r="H3522">
            <v>0</v>
          </cell>
          <cell r="I3522">
            <v>0</v>
          </cell>
          <cell r="J3522" t="str">
            <v>-</v>
          </cell>
          <cell r="K3522">
            <v>0</v>
          </cell>
          <cell r="L3522">
            <v>0</v>
          </cell>
          <cell r="M3522">
            <v>0</v>
          </cell>
        </row>
        <row r="3523">
          <cell r="A3523" t="str">
            <v>00</v>
          </cell>
          <cell r="B3523" t="str">
            <v>0</v>
          </cell>
          <cell r="C3523" t="str">
            <v>0</v>
          </cell>
          <cell r="D3523" t="str">
            <v>1</v>
          </cell>
          <cell r="F3523">
            <v>0</v>
          </cell>
          <cell r="G3523">
            <v>0</v>
          </cell>
          <cell r="H3523">
            <v>0</v>
          </cell>
          <cell r="I3523">
            <v>0</v>
          </cell>
          <cell r="J3523" t="str">
            <v>-</v>
          </cell>
          <cell r="K3523">
            <v>0</v>
          </cell>
          <cell r="L3523">
            <v>0</v>
          </cell>
          <cell r="M3523">
            <v>0</v>
          </cell>
        </row>
        <row r="3524">
          <cell r="A3524" t="str">
            <v>00</v>
          </cell>
          <cell r="B3524" t="str">
            <v>0</v>
          </cell>
          <cell r="C3524" t="str">
            <v>0</v>
          </cell>
          <cell r="D3524" t="str">
            <v>1</v>
          </cell>
          <cell r="F3524">
            <v>0</v>
          </cell>
          <cell r="G3524">
            <v>0</v>
          </cell>
          <cell r="H3524">
            <v>0</v>
          </cell>
          <cell r="I3524">
            <v>0</v>
          </cell>
          <cell r="J3524" t="str">
            <v>-</v>
          </cell>
          <cell r="K3524">
            <v>0</v>
          </cell>
          <cell r="L3524">
            <v>0</v>
          </cell>
          <cell r="M3524">
            <v>0</v>
          </cell>
        </row>
        <row r="3525">
          <cell r="A3525" t="str">
            <v>00</v>
          </cell>
          <cell r="B3525" t="str">
            <v>0</v>
          </cell>
          <cell r="C3525" t="str">
            <v>0</v>
          </cell>
          <cell r="D3525" t="str">
            <v>1</v>
          </cell>
          <cell r="F3525">
            <v>0</v>
          </cell>
          <cell r="G3525">
            <v>0</v>
          </cell>
          <cell r="H3525">
            <v>0</v>
          </cell>
          <cell r="I3525">
            <v>0</v>
          </cell>
          <cell r="J3525" t="str">
            <v>-</v>
          </cell>
          <cell r="K3525">
            <v>0</v>
          </cell>
          <cell r="L3525">
            <v>0</v>
          </cell>
          <cell r="M3525">
            <v>0</v>
          </cell>
        </row>
        <row r="3526">
          <cell r="A3526" t="str">
            <v>00</v>
          </cell>
          <cell r="B3526" t="str">
            <v>0</v>
          </cell>
          <cell r="C3526" t="str">
            <v>0</v>
          </cell>
          <cell r="D3526" t="str">
            <v>1</v>
          </cell>
          <cell r="F3526">
            <v>0</v>
          </cell>
          <cell r="G3526">
            <v>0</v>
          </cell>
          <cell r="H3526">
            <v>0</v>
          </cell>
          <cell r="I3526">
            <v>0</v>
          </cell>
          <cell r="J3526" t="str">
            <v>-</v>
          </cell>
          <cell r="K3526">
            <v>0</v>
          </cell>
          <cell r="L3526">
            <v>0</v>
          </cell>
          <cell r="M3526">
            <v>0</v>
          </cell>
        </row>
        <row r="3527">
          <cell r="A3527" t="str">
            <v>00</v>
          </cell>
          <cell r="B3527" t="str">
            <v>0</v>
          </cell>
          <cell r="C3527" t="str">
            <v>0</v>
          </cell>
          <cell r="D3527" t="str">
            <v>1</v>
          </cell>
          <cell r="F3527">
            <v>0</v>
          </cell>
          <cell r="G3527">
            <v>0</v>
          </cell>
          <cell r="H3527">
            <v>0</v>
          </cell>
          <cell r="I3527">
            <v>0</v>
          </cell>
          <cell r="J3527" t="str">
            <v>-</v>
          </cell>
          <cell r="K3527">
            <v>0</v>
          </cell>
          <cell r="L3527">
            <v>0</v>
          </cell>
          <cell r="M3527">
            <v>0</v>
          </cell>
        </row>
        <row r="3528">
          <cell r="A3528" t="str">
            <v>00</v>
          </cell>
          <cell r="B3528" t="str">
            <v>0</v>
          </cell>
          <cell r="C3528" t="str">
            <v>0</v>
          </cell>
          <cell r="D3528" t="str">
            <v>1</v>
          </cell>
          <cell r="F3528">
            <v>0</v>
          </cell>
          <cell r="G3528">
            <v>0</v>
          </cell>
          <cell r="H3528">
            <v>0</v>
          </cell>
          <cell r="I3528">
            <v>0</v>
          </cell>
          <cell r="J3528" t="str">
            <v>-</v>
          </cell>
          <cell r="K3528">
            <v>0</v>
          </cell>
          <cell r="L3528">
            <v>0</v>
          </cell>
          <cell r="M3528">
            <v>0</v>
          </cell>
        </row>
        <row r="3529">
          <cell r="A3529" t="str">
            <v>00</v>
          </cell>
          <cell r="B3529" t="str">
            <v>0</v>
          </cell>
          <cell r="C3529" t="str">
            <v>0</v>
          </cell>
          <cell r="D3529" t="str">
            <v>1</v>
          </cell>
          <cell r="F3529">
            <v>0</v>
          </cell>
          <cell r="G3529">
            <v>0</v>
          </cell>
          <cell r="H3529">
            <v>0</v>
          </cell>
          <cell r="I3529">
            <v>0</v>
          </cell>
          <cell r="J3529" t="str">
            <v>-</v>
          </cell>
          <cell r="K3529">
            <v>0</v>
          </cell>
          <cell r="L3529">
            <v>0</v>
          </cell>
          <cell r="M3529">
            <v>0</v>
          </cell>
        </row>
        <row r="3530">
          <cell r="A3530" t="str">
            <v>00</v>
          </cell>
          <cell r="B3530" t="str">
            <v>0</v>
          </cell>
          <cell r="C3530" t="str">
            <v>0</v>
          </cell>
          <cell r="D3530" t="str">
            <v>1</v>
          </cell>
          <cell r="F3530">
            <v>0</v>
          </cell>
          <cell r="G3530">
            <v>0</v>
          </cell>
          <cell r="H3530">
            <v>0</v>
          </cell>
          <cell r="I3530">
            <v>0</v>
          </cell>
          <cell r="J3530" t="str">
            <v>-</v>
          </cell>
          <cell r="K3530">
            <v>0</v>
          </cell>
          <cell r="L3530">
            <v>0</v>
          </cell>
          <cell r="M3530">
            <v>0</v>
          </cell>
        </row>
        <row r="3531">
          <cell r="A3531" t="str">
            <v>00</v>
          </cell>
          <cell r="B3531" t="str">
            <v>0</v>
          </cell>
          <cell r="C3531" t="str">
            <v>0</v>
          </cell>
          <cell r="D3531" t="str">
            <v>1</v>
          </cell>
          <cell r="F3531">
            <v>0</v>
          </cell>
          <cell r="G3531">
            <v>0</v>
          </cell>
          <cell r="H3531">
            <v>0</v>
          </cell>
          <cell r="I3531">
            <v>0</v>
          </cell>
          <cell r="J3531" t="str">
            <v>-</v>
          </cell>
          <cell r="K3531">
            <v>0</v>
          </cell>
          <cell r="L3531">
            <v>0</v>
          </cell>
          <cell r="M3531">
            <v>0</v>
          </cell>
        </row>
        <row r="3532">
          <cell r="A3532" t="str">
            <v>00</v>
          </cell>
          <cell r="B3532" t="str">
            <v>0</v>
          </cell>
          <cell r="C3532" t="str">
            <v>0</v>
          </cell>
          <cell r="D3532" t="str">
            <v>1</v>
          </cell>
          <cell r="F3532">
            <v>0</v>
          </cell>
          <cell r="G3532">
            <v>0</v>
          </cell>
          <cell r="H3532">
            <v>0</v>
          </cell>
          <cell r="I3532">
            <v>0</v>
          </cell>
          <cell r="J3532" t="str">
            <v>-</v>
          </cell>
          <cell r="K3532">
            <v>0</v>
          </cell>
          <cell r="L3532">
            <v>0</v>
          </cell>
          <cell r="M3532">
            <v>0</v>
          </cell>
        </row>
        <row r="3533">
          <cell r="A3533" t="str">
            <v>00</v>
          </cell>
          <cell r="B3533" t="str">
            <v>0</v>
          </cell>
          <cell r="C3533" t="str">
            <v>0</v>
          </cell>
          <cell r="D3533" t="str">
            <v>1</v>
          </cell>
          <cell r="F3533">
            <v>0</v>
          </cell>
          <cell r="G3533">
            <v>0</v>
          </cell>
          <cell r="H3533">
            <v>0</v>
          </cell>
          <cell r="I3533">
            <v>0</v>
          </cell>
          <cell r="J3533" t="str">
            <v>-</v>
          </cell>
          <cell r="K3533">
            <v>0</v>
          </cell>
          <cell r="L3533">
            <v>0</v>
          </cell>
          <cell r="M3533">
            <v>0</v>
          </cell>
        </row>
        <row r="3534">
          <cell r="A3534" t="str">
            <v>00</v>
          </cell>
          <cell r="B3534" t="str">
            <v>0</v>
          </cell>
          <cell r="C3534" t="str">
            <v>0</v>
          </cell>
          <cell r="D3534" t="str">
            <v>1</v>
          </cell>
          <cell r="F3534">
            <v>0</v>
          </cell>
          <cell r="G3534">
            <v>0</v>
          </cell>
          <cell r="H3534">
            <v>0</v>
          </cell>
          <cell r="I3534">
            <v>0</v>
          </cell>
          <cell r="J3534" t="str">
            <v>-</v>
          </cell>
          <cell r="K3534">
            <v>0</v>
          </cell>
          <cell r="L3534">
            <v>0</v>
          </cell>
          <cell r="M3534">
            <v>0</v>
          </cell>
        </row>
        <row r="3535">
          <cell r="A3535" t="str">
            <v>00</v>
          </cell>
          <cell r="B3535" t="str">
            <v>0</v>
          </cell>
          <cell r="C3535" t="str">
            <v>0</v>
          </cell>
          <cell r="D3535" t="str">
            <v>1</v>
          </cell>
          <cell r="F3535">
            <v>0</v>
          </cell>
          <cell r="G3535">
            <v>0</v>
          </cell>
          <cell r="H3535">
            <v>0</v>
          </cell>
          <cell r="I3535">
            <v>0</v>
          </cell>
          <cell r="J3535" t="str">
            <v>-</v>
          </cell>
          <cell r="K3535">
            <v>0</v>
          </cell>
          <cell r="L3535">
            <v>0</v>
          </cell>
          <cell r="M3535">
            <v>0</v>
          </cell>
        </row>
        <row r="3536">
          <cell r="A3536" t="str">
            <v>00</v>
          </cell>
          <cell r="B3536" t="str">
            <v>0</v>
          </cell>
          <cell r="C3536" t="str">
            <v>0</v>
          </cell>
          <cell r="D3536" t="str">
            <v>1</v>
          </cell>
          <cell r="F3536">
            <v>0</v>
          </cell>
          <cell r="G3536">
            <v>0</v>
          </cell>
          <cell r="H3536">
            <v>0</v>
          </cell>
          <cell r="I3536">
            <v>0</v>
          </cell>
          <cell r="J3536" t="str">
            <v>-</v>
          </cell>
          <cell r="K3536">
            <v>0</v>
          </cell>
          <cell r="L3536">
            <v>0</v>
          </cell>
          <cell r="M3536">
            <v>0</v>
          </cell>
        </row>
        <row r="3537">
          <cell r="A3537" t="str">
            <v>00</v>
          </cell>
          <cell r="B3537" t="str">
            <v>0</v>
          </cell>
          <cell r="C3537" t="str">
            <v>0</v>
          </cell>
          <cell r="D3537" t="str">
            <v>1</v>
          </cell>
          <cell r="F3537">
            <v>0</v>
          </cell>
          <cell r="G3537">
            <v>0</v>
          </cell>
          <cell r="H3537">
            <v>0</v>
          </cell>
          <cell r="I3537">
            <v>0</v>
          </cell>
          <cell r="J3537" t="str">
            <v>-</v>
          </cell>
          <cell r="K3537">
            <v>0</v>
          </cell>
          <cell r="L3537">
            <v>0</v>
          </cell>
          <cell r="M3537">
            <v>0</v>
          </cell>
        </row>
        <row r="3538">
          <cell r="A3538" t="str">
            <v>00</v>
          </cell>
          <cell r="B3538" t="str">
            <v>0</v>
          </cell>
          <cell r="C3538" t="str">
            <v>0</v>
          </cell>
          <cell r="D3538" t="str">
            <v>1</v>
          </cell>
          <cell r="F3538">
            <v>0</v>
          </cell>
          <cell r="G3538">
            <v>0</v>
          </cell>
          <cell r="H3538">
            <v>0</v>
          </cell>
          <cell r="I3538">
            <v>0</v>
          </cell>
          <cell r="J3538" t="str">
            <v>-</v>
          </cell>
          <cell r="K3538">
            <v>0</v>
          </cell>
          <cell r="L3538">
            <v>0</v>
          </cell>
          <cell r="M3538">
            <v>0</v>
          </cell>
        </row>
        <row r="3539">
          <cell r="A3539" t="str">
            <v>00</v>
          </cell>
          <cell r="B3539" t="str">
            <v>0</v>
          </cell>
          <cell r="C3539" t="str">
            <v>0</v>
          </cell>
          <cell r="D3539" t="str">
            <v>1</v>
          </cell>
          <cell r="F3539">
            <v>0</v>
          </cell>
          <cell r="G3539">
            <v>0</v>
          </cell>
          <cell r="H3539">
            <v>0</v>
          </cell>
          <cell r="I3539">
            <v>0</v>
          </cell>
          <cell r="J3539" t="str">
            <v>-</v>
          </cell>
          <cell r="K3539">
            <v>0</v>
          </cell>
          <cell r="L3539">
            <v>0</v>
          </cell>
          <cell r="M3539">
            <v>0</v>
          </cell>
        </row>
        <row r="3540">
          <cell r="A3540" t="str">
            <v>00</v>
          </cell>
          <cell r="B3540" t="str">
            <v>0</v>
          </cell>
          <cell r="C3540" t="str">
            <v>0</v>
          </cell>
          <cell r="D3540" t="str">
            <v>1</v>
          </cell>
          <cell r="F3540">
            <v>0</v>
          </cell>
          <cell r="G3540">
            <v>0</v>
          </cell>
          <cell r="H3540">
            <v>0</v>
          </cell>
          <cell r="I3540">
            <v>0</v>
          </cell>
          <cell r="J3540" t="str">
            <v>-</v>
          </cell>
          <cell r="K3540">
            <v>0</v>
          </cell>
          <cell r="L3540">
            <v>0</v>
          </cell>
          <cell r="M3540">
            <v>0</v>
          </cell>
        </row>
        <row r="3541">
          <cell r="A3541" t="str">
            <v>00</v>
          </cell>
          <cell r="B3541" t="str">
            <v>0</v>
          </cell>
          <cell r="C3541" t="str">
            <v>0</v>
          </cell>
          <cell r="D3541" t="str">
            <v>1</v>
          </cell>
          <cell r="F3541">
            <v>0</v>
          </cell>
          <cell r="G3541">
            <v>0</v>
          </cell>
          <cell r="H3541">
            <v>0</v>
          </cell>
          <cell r="I3541">
            <v>0</v>
          </cell>
          <cell r="J3541" t="str">
            <v>-</v>
          </cell>
          <cell r="K3541">
            <v>0</v>
          </cell>
          <cell r="L3541">
            <v>0</v>
          </cell>
          <cell r="M3541">
            <v>0</v>
          </cell>
        </row>
        <row r="3542">
          <cell r="A3542" t="str">
            <v>00</v>
          </cell>
          <cell r="B3542" t="str">
            <v>0</v>
          </cell>
          <cell r="C3542" t="str">
            <v>0</v>
          </cell>
          <cell r="D3542" t="str">
            <v>1</v>
          </cell>
          <cell r="F3542">
            <v>0</v>
          </cell>
          <cell r="G3542">
            <v>0</v>
          </cell>
          <cell r="H3542">
            <v>0</v>
          </cell>
          <cell r="I3542">
            <v>0</v>
          </cell>
          <cell r="J3542" t="str">
            <v>-</v>
          </cell>
          <cell r="K3542">
            <v>0</v>
          </cell>
          <cell r="L3542">
            <v>0</v>
          </cell>
          <cell r="M3542">
            <v>0</v>
          </cell>
        </row>
        <row r="3543">
          <cell r="A3543" t="str">
            <v>00</v>
          </cell>
          <cell r="B3543" t="str">
            <v>0</v>
          </cell>
          <cell r="C3543" t="str">
            <v>0</v>
          </cell>
          <cell r="D3543" t="str">
            <v>1</v>
          </cell>
          <cell r="F3543">
            <v>0</v>
          </cell>
          <cell r="G3543">
            <v>0</v>
          </cell>
          <cell r="H3543">
            <v>0</v>
          </cell>
          <cell r="I3543">
            <v>0</v>
          </cell>
          <cell r="J3543" t="str">
            <v>-</v>
          </cell>
          <cell r="K3543">
            <v>0</v>
          </cell>
          <cell r="L3543">
            <v>0</v>
          </cell>
          <cell r="M3543">
            <v>0</v>
          </cell>
        </row>
        <row r="3544">
          <cell r="A3544" t="str">
            <v>00</v>
          </cell>
          <cell r="B3544" t="str">
            <v>0</v>
          </cell>
          <cell r="C3544" t="str">
            <v>0</v>
          </cell>
          <cell r="D3544" t="str">
            <v>1</v>
          </cell>
          <cell r="F3544">
            <v>0</v>
          </cell>
          <cell r="G3544">
            <v>0</v>
          </cell>
          <cell r="H3544">
            <v>0</v>
          </cell>
          <cell r="I3544">
            <v>0</v>
          </cell>
          <cell r="J3544" t="str">
            <v>-</v>
          </cell>
          <cell r="K3544">
            <v>0</v>
          </cell>
          <cell r="L3544">
            <v>0</v>
          </cell>
          <cell r="M3544">
            <v>0</v>
          </cell>
        </row>
        <row r="3545">
          <cell r="A3545" t="str">
            <v>00</v>
          </cell>
          <cell r="B3545" t="str">
            <v>0</v>
          </cell>
          <cell r="C3545" t="str">
            <v>0</v>
          </cell>
          <cell r="D3545" t="str">
            <v>1</v>
          </cell>
          <cell r="F3545">
            <v>0</v>
          </cell>
          <cell r="G3545">
            <v>0</v>
          </cell>
          <cell r="H3545">
            <v>0</v>
          </cell>
          <cell r="I3545">
            <v>0</v>
          </cell>
          <cell r="J3545" t="str">
            <v>-</v>
          </cell>
          <cell r="K3545">
            <v>0</v>
          </cell>
          <cell r="L3545">
            <v>0</v>
          </cell>
          <cell r="M3545">
            <v>0</v>
          </cell>
        </row>
        <row r="3546">
          <cell r="A3546" t="str">
            <v>00</v>
          </cell>
          <cell r="B3546" t="str">
            <v>0</v>
          </cell>
          <cell r="C3546" t="str">
            <v>0</v>
          </cell>
          <cell r="D3546" t="str">
            <v>1</v>
          </cell>
          <cell r="F3546">
            <v>0</v>
          </cell>
          <cell r="G3546">
            <v>0</v>
          </cell>
          <cell r="H3546">
            <v>0</v>
          </cell>
          <cell r="I3546">
            <v>0</v>
          </cell>
          <cell r="J3546" t="str">
            <v>-</v>
          </cell>
          <cell r="K3546">
            <v>0</v>
          </cell>
          <cell r="L3546">
            <v>0</v>
          </cell>
          <cell r="M3546">
            <v>0</v>
          </cell>
        </row>
        <row r="3547">
          <cell r="A3547" t="str">
            <v>00</v>
          </cell>
          <cell r="B3547" t="str">
            <v>0</v>
          </cell>
          <cell r="C3547" t="str">
            <v>0</v>
          </cell>
          <cell r="D3547" t="str">
            <v>1</v>
          </cell>
          <cell r="F3547">
            <v>0</v>
          </cell>
          <cell r="G3547">
            <v>0</v>
          </cell>
          <cell r="H3547">
            <v>0</v>
          </cell>
          <cell r="I3547">
            <v>0</v>
          </cell>
          <cell r="J3547" t="str">
            <v>-</v>
          </cell>
          <cell r="K3547">
            <v>0</v>
          </cell>
          <cell r="L3547">
            <v>0</v>
          </cell>
          <cell r="M3547">
            <v>0</v>
          </cell>
        </row>
        <row r="3548">
          <cell r="A3548" t="str">
            <v>00</v>
          </cell>
          <cell r="B3548" t="str">
            <v>0</v>
          </cell>
          <cell r="C3548" t="str">
            <v>0</v>
          </cell>
          <cell r="D3548" t="str">
            <v>1</v>
          </cell>
          <cell r="F3548">
            <v>0</v>
          </cell>
          <cell r="G3548">
            <v>0</v>
          </cell>
          <cell r="H3548">
            <v>0</v>
          </cell>
          <cell r="I3548">
            <v>0</v>
          </cell>
          <cell r="J3548" t="str">
            <v>-</v>
          </cell>
          <cell r="K3548">
            <v>0</v>
          </cell>
          <cell r="L3548">
            <v>0</v>
          </cell>
          <cell r="M3548">
            <v>0</v>
          </cell>
        </row>
        <row r="3549">
          <cell r="A3549" t="str">
            <v>00</v>
          </cell>
          <cell r="B3549" t="str">
            <v>0</v>
          </cell>
          <cell r="C3549" t="str">
            <v>0</v>
          </cell>
          <cell r="D3549" t="str">
            <v>1</v>
          </cell>
          <cell r="F3549">
            <v>0</v>
          </cell>
          <cell r="G3549">
            <v>0</v>
          </cell>
          <cell r="H3549">
            <v>0</v>
          </cell>
          <cell r="I3549">
            <v>0</v>
          </cell>
          <cell r="J3549" t="str">
            <v>-</v>
          </cell>
          <cell r="K3549">
            <v>0</v>
          </cell>
          <cell r="L3549">
            <v>0</v>
          </cell>
          <cell r="M3549">
            <v>0</v>
          </cell>
        </row>
        <row r="3550">
          <cell r="A3550" t="str">
            <v>00</v>
          </cell>
          <cell r="B3550" t="str">
            <v>0</v>
          </cell>
          <cell r="C3550" t="str">
            <v>0</v>
          </cell>
          <cell r="D3550" t="str">
            <v>1</v>
          </cell>
          <cell r="F3550">
            <v>0</v>
          </cell>
          <cell r="G3550">
            <v>0</v>
          </cell>
          <cell r="H3550">
            <v>0</v>
          </cell>
          <cell r="I3550">
            <v>0</v>
          </cell>
          <cell r="J3550" t="str">
            <v>-</v>
          </cell>
          <cell r="K3550">
            <v>0</v>
          </cell>
          <cell r="L3550">
            <v>0</v>
          </cell>
          <cell r="M3550">
            <v>0</v>
          </cell>
        </row>
        <row r="3551">
          <cell r="A3551" t="str">
            <v>00</v>
          </cell>
          <cell r="B3551" t="str">
            <v>0</v>
          </cell>
          <cell r="C3551" t="str">
            <v>0</v>
          </cell>
          <cell r="D3551" t="str">
            <v>1</v>
          </cell>
          <cell r="F3551">
            <v>0</v>
          </cell>
          <cell r="G3551">
            <v>0</v>
          </cell>
          <cell r="H3551">
            <v>0</v>
          </cell>
          <cell r="I3551">
            <v>0</v>
          </cell>
          <cell r="J3551" t="str">
            <v>-</v>
          </cell>
          <cell r="K3551">
            <v>0</v>
          </cell>
          <cell r="L3551">
            <v>0</v>
          </cell>
          <cell r="M3551">
            <v>0</v>
          </cell>
        </row>
        <row r="3552">
          <cell r="A3552" t="str">
            <v>00</v>
          </cell>
          <cell r="B3552" t="str">
            <v>0</v>
          </cell>
          <cell r="C3552" t="str">
            <v>0</v>
          </cell>
          <cell r="D3552" t="str">
            <v>1</v>
          </cell>
          <cell r="F3552">
            <v>0</v>
          </cell>
          <cell r="G3552">
            <v>0</v>
          </cell>
          <cell r="H3552">
            <v>0</v>
          </cell>
          <cell r="I3552">
            <v>0</v>
          </cell>
          <cell r="J3552" t="str">
            <v>-</v>
          </cell>
          <cell r="K3552">
            <v>0</v>
          </cell>
          <cell r="L3552">
            <v>0</v>
          </cell>
          <cell r="M3552">
            <v>0</v>
          </cell>
        </row>
        <row r="3553">
          <cell r="A3553" t="str">
            <v>00</v>
          </cell>
          <cell r="B3553" t="str">
            <v>0</v>
          </cell>
          <cell r="C3553" t="str">
            <v>0</v>
          </cell>
          <cell r="D3553" t="str">
            <v>1</v>
          </cell>
          <cell r="F3553">
            <v>0</v>
          </cell>
          <cell r="G3553">
            <v>0</v>
          </cell>
          <cell r="H3553">
            <v>0</v>
          </cell>
          <cell r="I3553">
            <v>0</v>
          </cell>
          <cell r="J3553" t="str">
            <v>-</v>
          </cell>
          <cell r="K3553">
            <v>0</v>
          </cell>
          <cell r="L3553">
            <v>0</v>
          </cell>
          <cell r="M3553">
            <v>0</v>
          </cell>
        </row>
        <row r="3554">
          <cell r="A3554" t="str">
            <v>00</v>
          </cell>
          <cell r="B3554" t="str">
            <v>0</v>
          </cell>
          <cell r="C3554" t="str">
            <v>0</v>
          </cell>
          <cell r="D3554" t="str">
            <v>1</v>
          </cell>
          <cell r="F3554">
            <v>0</v>
          </cell>
          <cell r="G3554">
            <v>0</v>
          </cell>
          <cell r="H3554">
            <v>0</v>
          </cell>
          <cell r="I3554">
            <v>0</v>
          </cell>
          <cell r="J3554" t="str">
            <v>-</v>
          </cell>
          <cell r="K3554">
            <v>0</v>
          </cell>
          <cell r="L3554">
            <v>0</v>
          </cell>
          <cell r="M3554">
            <v>0</v>
          </cell>
        </row>
        <row r="3555">
          <cell r="A3555" t="str">
            <v>00</v>
          </cell>
          <cell r="B3555" t="str">
            <v>0</v>
          </cell>
          <cell r="C3555" t="str">
            <v>0</v>
          </cell>
          <cell r="D3555" t="str">
            <v>1</v>
          </cell>
          <cell r="F3555">
            <v>0</v>
          </cell>
          <cell r="G3555">
            <v>0</v>
          </cell>
          <cell r="H3555">
            <v>0</v>
          </cell>
          <cell r="I3555">
            <v>0</v>
          </cell>
          <cell r="J3555" t="str">
            <v>-</v>
          </cell>
          <cell r="K3555">
            <v>0</v>
          </cell>
          <cell r="L3555">
            <v>0</v>
          </cell>
          <cell r="M3555">
            <v>0</v>
          </cell>
        </row>
        <row r="3556">
          <cell r="A3556" t="str">
            <v>00</v>
          </cell>
          <cell r="B3556" t="str">
            <v>0</v>
          </cell>
          <cell r="C3556" t="str">
            <v>0</v>
          </cell>
          <cell r="D3556" t="str">
            <v>1</v>
          </cell>
          <cell r="F3556">
            <v>0</v>
          </cell>
          <cell r="G3556">
            <v>0</v>
          </cell>
          <cell r="H3556">
            <v>0</v>
          </cell>
          <cell r="I3556">
            <v>0</v>
          </cell>
          <cell r="J3556" t="str">
            <v>-</v>
          </cell>
          <cell r="K3556">
            <v>0</v>
          </cell>
          <cell r="L3556">
            <v>0</v>
          </cell>
          <cell r="M3556">
            <v>0</v>
          </cell>
        </row>
        <row r="3557">
          <cell r="A3557" t="str">
            <v>00</v>
          </cell>
          <cell r="B3557" t="str">
            <v>0</v>
          </cell>
          <cell r="C3557" t="str">
            <v>0</v>
          </cell>
          <cell r="D3557" t="str">
            <v>1</v>
          </cell>
          <cell r="F3557">
            <v>0</v>
          </cell>
          <cell r="G3557">
            <v>0</v>
          </cell>
          <cell r="H3557">
            <v>0</v>
          </cell>
          <cell r="I3557">
            <v>0</v>
          </cell>
          <cell r="J3557" t="str">
            <v>-</v>
          </cell>
          <cell r="K3557">
            <v>0</v>
          </cell>
          <cell r="L3557">
            <v>0</v>
          </cell>
          <cell r="M3557">
            <v>0</v>
          </cell>
        </row>
        <row r="3558">
          <cell r="A3558" t="str">
            <v>00</v>
          </cell>
          <cell r="B3558" t="str">
            <v>0</v>
          </cell>
          <cell r="C3558" t="str">
            <v>0</v>
          </cell>
          <cell r="D3558" t="str">
            <v>1</v>
          </cell>
          <cell r="F3558">
            <v>0</v>
          </cell>
          <cell r="G3558">
            <v>0</v>
          </cell>
          <cell r="H3558">
            <v>0</v>
          </cell>
          <cell r="I3558">
            <v>0</v>
          </cell>
          <cell r="J3558" t="str">
            <v>-</v>
          </cell>
          <cell r="K3558">
            <v>0</v>
          </cell>
          <cell r="L3558">
            <v>0</v>
          </cell>
          <cell r="M3558">
            <v>0</v>
          </cell>
        </row>
        <row r="3559">
          <cell r="A3559" t="str">
            <v>00</v>
          </cell>
          <cell r="B3559" t="str">
            <v>0</v>
          </cell>
          <cell r="C3559" t="str">
            <v>0</v>
          </cell>
          <cell r="D3559" t="str">
            <v>1</v>
          </cell>
          <cell r="F3559">
            <v>0</v>
          </cell>
          <cell r="G3559">
            <v>0</v>
          </cell>
          <cell r="H3559">
            <v>0</v>
          </cell>
          <cell r="I3559">
            <v>0</v>
          </cell>
          <cell r="J3559" t="str">
            <v>-</v>
          </cell>
          <cell r="K3559">
            <v>0</v>
          </cell>
          <cell r="L3559">
            <v>0</v>
          </cell>
          <cell r="M3559">
            <v>0</v>
          </cell>
        </row>
        <row r="3560">
          <cell r="A3560" t="str">
            <v>00</v>
          </cell>
          <cell r="B3560" t="str">
            <v>0</v>
          </cell>
          <cell r="C3560" t="str">
            <v>0</v>
          </cell>
          <cell r="D3560" t="str">
            <v>1</v>
          </cell>
          <cell r="F3560">
            <v>0</v>
          </cell>
          <cell r="G3560">
            <v>0</v>
          </cell>
          <cell r="H3560">
            <v>0</v>
          </cell>
          <cell r="I3560">
            <v>0</v>
          </cell>
          <cell r="J3560" t="str">
            <v>-</v>
          </cell>
          <cell r="K3560">
            <v>0</v>
          </cell>
          <cell r="L3560">
            <v>0</v>
          </cell>
          <cell r="M3560">
            <v>0</v>
          </cell>
        </row>
        <row r="3561">
          <cell r="A3561" t="str">
            <v>00</v>
          </cell>
          <cell r="B3561" t="str">
            <v>0</v>
          </cell>
          <cell r="C3561" t="str">
            <v>0</v>
          </cell>
          <cell r="D3561" t="str">
            <v>1</v>
          </cell>
          <cell r="F3561">
            <v>0</v>
          </cell>
          <cell r="G3561">
            <v>0</v>
          </cell>
          <cell r="H3561">
            <v>0</v>
          </cell>
          <cell r="I3561">
            <v>0</v>
          </cell>
          <cell r="J3561" t="str">
            <v>-</v>
          </cell>
          <cell r="K3561">
            <v>0</v>
          </cell>
          <cell r="L3561">
            <v>0</v>
          </cell>
          <cell r="M3561">
            <v>0</v>
          </cell>
        </row>
        <row r="3562">
          <cell r="A3562" t="str">
            <v>00</v>
          </cell>
          <cell r="B3562" t="str">
            <v>0</v>
          </cell>
          <cell r="C3562" t="str">
            <v>0</v>
          </cell>
          <cell r="D3562" t="str">
            <v>1</v>
          </cell>
          <cell r="F3562">
            <v>0</v>
          </cell>
          <cell r="G3562">
            <v>0</v>
          </cell>
          <cell r="H3562">
            <v>0</v>
          </cell>
          <cell r="I3562">
            <v>0</v>
          </cell>
          <cell r="J3562" t="str">
            <v>-</v>
          </cell>
          <cell r="K3562">
            <v>0</v>
          </cell>
          <cell r="L3562">
            <v>0</v>
          </cell>
          <cell r="M3562">
            <v>0</v>
          </cell>
        </row>
        <row r="3563">
          <cell r="A3563" t="str">
            <v>00</v>
          </cell>
          <cell r="B3563" t="str">
            <v>0</v>
          </cell>
          <cell r="C3563" t="str">
            <v>0</v>
          </cell>
          <cell r="D3563" t="str">
            <v>1</v>
          </cell>
          <cell r="F3563">
            <v>0</v>
          </cell>
          <cell r="G3563">
            <v>0</v>
          </cell>
          <cell r="H3563">
            <v>0</v>
          </cell>
          <cell r="I3563">
            <v>0</v>
          </cell>
          <cell r="J3563" t="str">
            <v>-</v>
          </cell>
          <cell r="K3563">
            <v>0</v>
          </cell>
          <cell r="L3563">
            <v>0</v>
          </cell>
          <cell r="M3563">
            <v>0</v>
          </cell>
        </row>
        <row r="3564">
          <cell r="A3564" t="str">
            <v>00</v>
          </cell>
          <cell r="B3564" t="str">
            <v>0</v>
          </cell>
          <cell r="C3564" t="str">
            <v>0</v>
          </cell>
          <cell r="D3564" t="str">
            <v>1</v>
          </cell>
          <cell r="F3564">
            <v>0</v>
          </cell>
          <cell r="G3564">
            <v>0</v>
          </cell>
          <cell r="H3564">
            <v>0</v>
          </cell>
          <cell r="I3564">
            <v>0</v>
          </cell>
          <cell r="J3564" t="str">
            <v>-</v>
          </cell>
          <cell r="K3564">
            <v>0</v>
          </cell>
          <cell r="L3564">
            <v>0</v>
          </cell>
          <cell r="M3564">
            <v>0</v>
          </cell>
        </row>
        <row r="3565">
          <cell r="A3565" t="str">
            <v>00</v>
          </cell>
          <cell r="B3565" t="str">
            <v>0</v>
          </cell>
          <cell r="C3565" t="str">
            <v>0</v>
          </cell>
          <cell r="D3565" t="str">
            <v>1</v>
          </cell>
          <cell r="F3565">
            <v>0</v>
          </cell>
          <cell r="G3565">
            <v>0</v>
          </cell>
          <cell r="H3565">
            <v>0</v>
          </cell>
          <cell r="I3565">
            <v>0</v>
          </cell>
          <cell r="J3565" t="str">
            <v>-</v>
          </cell>
          <cell r="K3565">
            <v>0</v>
          </cell>
          <cell r="L3565">
            <v>0</v>
          </cell>
          <cell r="M3565">
            <v>0</v>
          </cell>
        </row>
        <row r="3566">
          <cell r="A3566" t="str">
            <v>00</v>
          </cell>
          <cell r="B3566" t="str">
            <v>0</v>
          </cell>
          <cell r="C3566" t="str">
            <v>0</v>
          </cell>
          <cell r="D3566" t="str">
            <v>1</v>
          </cell>
          <cell r="F3566">
            <v>0</v>
          </cell>
          <cell r="G3566">
            <v>0</v>
          </cell>
          <cell r="H3566">
            <v>0</v>
          </cell>
          <cell r="I3566">
            <v>0</v>
          </cell>
          <cell r="J3566" t="str">
            <v>-</v>
          </cell>
          <cell r="K3566">
            <v>0</v>
          </cell>
          <cell r="L3566">
            <v>0</v>
          </cell>
          <cell r="M3566">
            <v>0</v>
          </cell>
        </row>
        <row r="3567">
          <cell r="A3567" t="str">
            <v>00</v>
          </cell>
          <cell r="B3567" t="str">
            <v>0</v>
          </cell>
          <cell r="C3567" t="str">
            <v>0</v>
          </cell>
          <cell r="D3567" t="str">
            <v>1</v>
          </cell>
          <cell r="F3567">
            <v>0</v>
          </cell>
          <cell r="G3567">
            <v>0</v>
          </cell>
          <cell r="H3567">
            <v>0</v>
          </cell>
          <cell r="I3567">
            <v>0</v>
          </cell>
          <cell r="J3567" t="str">
            <v>-</v>
          </cell>
          <cell r="K3567">
            <v>0</v>
          </cell>
          <cell r="L3567">
            <v>0</v>
          </cell>
          <cell r="M3567">
            <v>0</v>
          </cell>
        </row>
        <row r="3568">
          <cell r="A3568" t="str">
            <v>00</v>
          </cell>
          <cell r="B3568" t="str">
            <v>0</v>
          </cell>
          <cell r="C3568" t="str">
            <v>0</v>
          </cell>
          <cell r="D3568" t="str">
            <v>1</v>
          </cell>
          <cell r="F3568">
            <v>0</v>
          </cell>
          <cell r="G3568">
            <v>0</v>
          </cell>
          <cell r="H3568">
            <v>0</v>
          </cell>
          <cell r="I3568">
            <v>0</v>
          </cell>
          <cell r="J3568" t="str">
            <v>-</v>
          </cell>
          <cell r="K3568">
            <v>0</v>
          </cell>
          <cell r="L3568">
            <v>0</v>
          </cell>
          <cell r="M3568">
            <v>0</v>
          </cell>
        </row>
        <row r="3569">
          <cell r="A3569" t="str">
            <v>00</v>
          </cell>
          <cell r="B3569" t="str">
            <v>0</v>
          </cell>
          <cell r="C3569" t="str">
            <v>0</v>
          </cell>
          <cell r="D3569" t="str">
            <v>1</v>
          </cell>
          <cell r="F3569">
            <v>0</v>
          </cell>
          <cell r="G3569">
            <v>0</v>
          </cell>
          <cell r="H3569">
            <v>0</v>
          </cell>
          <cell r="I3569">
            <v>0</v>
          </cell>
          <cell r="J3569" t="str">
            <v>-</v>
          </cell>
          <cell r="K3569">
            <v>0</v>
          </cell>
          <cell r="L3569">
            <v>0</v>
          </cell>
          <cell r="M3569">
            <v>0</v>
          </cell>
        </row>
        <row r="3570">
          <cell r="A3570" t="str">
            <v>00</v>
          </cell>
          <cell r="B3570" t="str">
            <v>0</v>
          </cell>
          <cell r="C3570" t="str">
            <v>0</v>
          </cell>
          <cell r="D3570" t="str">
            <v>1</v>
          </cell>
          <cell r="F3570">
            <v>0</v>
          </cell>
          <cell r="G3570">
            <v>0</v>
          </cell>
          <cell r="H3570">
            <v>0</v>
          </cell>
          <cell r="I3570">
            <v>0</v>
          </cell>
          <cell r="J3570" t="str">
            <v>-</v>
          </cell>
          <cell r="K3570">
            <v>0</v>
          </cell>
          <cell r="L3570">
            <v>0</v>
          </cell>
          <cell r="M3570">
            <v>0</v>
          </cell>
        </row>
        <row r="3571">
          <cell r="A3571" t="str">
            <v>00</v>
          </cell>
          <cell r="B3571" t="str">
            <v>0</v>
          </cell>
          <cell r="C3571" t="str">
            <v>0</v>
          </cell>
          <cell r="D3571" t="str">
            <v>1</v>
          </cell>
          <cell r="F3571">
            <v>0</v>
          </cell>
          <cell r="G3571">
            <v>0</v>
          </cell>
          <cell r="H3571">
            <v>0</v>
          </cell>
          <cell r="I3571">
            <v>0</v>
          </cell>
          <cell r="J3571" t="str">
            <v>-</v>
          </cell>
          <cell r="K3571">
            <v>0</v>
          </cell>
          <cell r="L3571">
            <v>0</v>
          </cell>
          <cell r="M3571">
            <v>0</v>
          </cell>
        </row>
        <row r="3572">
          <cell r="A3572" t="str">
            <v>00</v>
          </cell>
          <cell r="B3572" t="str">
            <v>0</v>
          </cell>
          <cell r="C3572" t="str">
            <v>0</v>
          </cell>
          <cell r="D3572" t="str">
            <v>1</v>
          </cell>
          <cell r="F3572">
            <v>0</v>
          </cell>
          <cell r="G3572">
            <v>0</v>
          </cell>
          <cell r="H3572">
            <v>0</v>
          </cell>
          <cell r="I3572">
            <v>0</v>
          </cell>
          <cell r="J3572" t="str">
            <v>-</v>
          </cell>
          <cell r="K3572">
            <v>0</v>
          </cell>
          <cell r="L3572">
            <v>0</v>
          </cell>
          <cell r="M3572">
            <v>0</v>
          </cell>
        </row>
        <row r="3573">
          <cell r="A3573" t="str">
            <v>00</v>
          </cell>
          <cell r="B3573" t="str">
            <v>0</v>
          </cell>
          <cell r="C3573" t="str">
            <v>0</v>
          </cell>
          <cell r="D3573" t="str">
            <v>1</v>
          </cell>
          <cell r="F3573">
            <v>0</v>
          </cell>
          <cell r="G3573">
            <v>0</v>
          </cell>
          <cell r="H3573">
            <v>0</v>
          </cell>
          <cell r="I3573">
            <v>0</v>
          </cell>
          <cell r="J3573" t="str">
            <v>-</v>
          </cell>
          <cell r="K3573">
            <v>0</v>
          </cell>
          <cell r="L3573">
            <v>0</v>
          </cell>
          <cell r="M3573">
            <v>0</v>
          </cell>
        </row>
        <row r="3574">
          <cell r="A3574" t="str">
            <v>00</v>
          </cell>
          <cell r="B3574" t="str">
            <v>0</v>
          </cell>
          <cell r="C3574" t="str">
            <v>0</v>
          </cell>
          <cell r="D3574" t="str">
            <v>1</v>
          </cell>
          <cell r="F3574">
            <v>0</v>
          </cell>
          <cell r="G3574">
            <v>0</v>
          </cell>
          <cell r="H3574">
            <v>0</v>
          </cell>
          <cell r="I3574">
            <v>0</v>
          </cell>
          <cell r="J3574" t="str">
            <v>-</v>
          </cell>
          <cell r="K3574">
            <v>0</v>
          </cell>
          <cell r="L3574">
            <v>0</v>
          </cell>
          <cell r="M3574">
            <v>0</v>
          </cell>
        </row>
        <row r="3575">
          <cell r="A3575" t="str">
            <v>00</v>
          </cell>
          <cell r="B3575" t="str">
            <v>0</v>
          </cell>
          <cell r="C3575" t="str">
            <v>0</v>
          </cell>
          <cell r="D3575" t="str">
            <v>1</v>
          </cell>
          <cell r="F3575">
            <v>0</v>
          </cell>
          <cell r="G3575">
            <v>0</v>
          </cell>
          <cell r="H3575">
            <v>0</v>
          </cell>
          <cell r="I3575">
            <v>0</v>
          </cell>
          <cell r="J3575" t="str">
            <v>-</v>
          </cell>
          <cell r="K3575">
            <v>0</v>
          </cell>
          <cell r="L3575">
            <v>0</v>
          </cell>
          <cell r="M3575">
            <v>0</v>
          </cell>
        </row>
        <row r="3576">
          <cell r="A3576" t="str">
            <v>00</v>
          </cell>
          <cell r="B3576" t="str">
            <v>0</v>
          </cell>
          <cell r="C3576" t="str">
            <v>0</v>
          </cell>
          <cell r="D3576" t="str">
            <v>1</v>
          </cell>
          <cell r="F3576">
            <v>0</v>
          </cell>
          <cell r="G3576">
            <v>0</v>
          </cell>
          <cell r="H3576">
            <v>0</v>
          </cell>
          <cell r="I3576">
            <v>0</v>
          </cell>
          <cell r="J3576" t="str">
            <v>-</v>
          </cell>
          <cell r="K3576">
            <v>0</v>
          </cell>
          <cell r="L3576">
            <v>0</v>
          </cell>
          <cell r="M3576">
            <v>0</v>
          </cell>
        </row>
        <row r="3577">
          <cell r="A3577" t="str">
            <v>00</v>
          </cell>
          <cell r="B3577" t="str">
            <v>0</v>
          </cell>
          <cell r="C3577" t="str">
            <v>0</v>
          </cell>
          <cell r="D3577" t="str">
            <v>1</v>
          </cell>
          <cell r="F3577">
            <v>0</v>
          </cell>
          <cell r="G3577">
            <v>0</v>
          </cell>
          <cell r="H3577">
            <v>0</v>
          </cell>
          <cell r="I3577">
            <v>0</v>
          </cell>
          <cell r="J3577" t="str">
            <v>-</v>
          </cell>
          <cell r="K3577">
            <v>0</v>
          </cell>
          <cell r="L3577">
            <v>0</v>
          </cell>
          <cell r="M3577">
            <v>0</v>
          </cell>
        </row>
        <row r="3578">
          <cell r="A3578" t="str">
            <v>00</v>
          </cell>
          <cell r="B3578" t="str">
            <v>0</v>
          </cell>
          <cell r="C3578" t="str">
            <v>0</v>
          </cell>
          <cell r="D3578" t="str">
            <v>1</v>
          </cell>
          <cell r="F3578">
            <v>0</v>
          </cell>
          <cell r="G3578">
            <v>0</v>
          </cell>
          <cell r="H3578">
            <v>0</v>
          </cell>
          <cell r="I3578">
            <v>0</v>
          </cell>
          <cell r="J3578" t="str">
            <v>-</v>
          </cell>
          <cell r="K3578">
            <v>0</v>
          </cell>
          <cell r="L3578">
            <v>0</v>
          </cell>
          <cell r="M3578">
            <v>0</v>
          </cell>
        </row>
        <row r="3579">
          <cell r="A3579" t="str">
            <v>00</v>
          </cell>
          <cell r="B3579" t="str">
            <v>0</v>
          </cell>
          <cell r="C3579" t="str">
            <v>0</v>
          </cell>
          <cell r="D3579" t="str">
            <v>1</v>
          </cell>
          <cell r="F3579">
            <v>0</v>
          </cell>
          <cell r="G3579">
            <v>0</v>
          </cell>
          <cell r="H3579">
            <v>0</v>
          </cell>
          <cell r="I3579">
            <v>0</v>
          </cell>
          <cell r="J3579" t="str">
            <v>-</v>
          </cell>
          <cell r="K3579">
            <v>0</v>
          </cell>
          <cell r="L3579">
            <v>0</v>
          </cell>
          <cell r="M3579">
            <v>0</v>
          </cell>
        </row>
        <row r="3580">
          <cell r="A3580" t="str">
            <v>00</v>
          </cell>
          <cell r="B3580" t="str">
            <v>0</v>
          </cell>
          <cell r="C3580" t="str">
            <v>0</v>
          </cell>
          <cell r="D3580" t="str">
            <v>1</v>
          </cell>
          <cell r="F3580">
            <v>0</v>
          </cell>
          <cell r="G3580">
            <v>0</v>
          </cell>
          <cell r="H3580">
            <v>0</v>
          </cell>
          <cell r="I3580">
            <v>0</v>
          </cell>
          <cell r="J3580" t="str">
            <v>-</v>
          </cell>
          <cell r="K3580">
            <v>0</v>
          </cell>
          <cell r="L3580">
            <v>0</v>
          </cell>
          <cell r="M3580">
            <v>0</v>
          </cell>
        </row>
        <row r="3581">
          <cell r="A3581" t="str">
            <v>00</v>
          </cell>
          <cell r="B3581" t="str">
            <v>0</v>
          </cell>
          <cell r="C3581" t="str">
            <v>0</v>
          </cell>
          <cell r="D3581" t="str">
            <v>1</v>
          </cell>
          <cell r="F3581">
            <v>0</v>
          </cell>
          <cell r="G3581">
            <v>0</v>
          </cell>
          <cell r="H3581">
            <v>0</v>
          </cell>
          <cell r="I3581">
            <v>0</v>
          </cell>
          <cell r="J3581" t="str">
            <v>-</v>
          </cell>
          <cell r="K3581">
            <v>0</v>
          </cell>
          <cell r="L3581">
            <v>0</v>
          </cell>
          <cell r="M3581">
            <v>0</v>
          </cell>
        </row>
        <row r="3582">
          <cell r="A3582" t="str">
            <v>00</v>
          </cell>
          <cell r="B3582" t="str">
            <v>0</v>
          </cell>
          <cell r="C3582" t="str">
            <v>0</v>
          </cell>
          <cell r="D3582" t="str">
            <v>1</v>
          </cell>
          <cell r="F3582">
            <v>0</v>
          </cell>
          <cell r="G3582">
            <v>0</v>
          </cell>
          <cell r="H3582">
            <v>0</v>
          </cell>
          <cell r="I3582">
            <v>0</v>
          </cell>
          <cell r="J3582" t="str">
            <v>-</v>
          </cell>
          <cell r="K3582">
            <v>0</v>
          </cell>
          <cell r="L3582">
            <v>0</v>
          </cell>
          <cell r="M3582">
            <v>0</v>
          </cell>
        </row>
        <row r="3583">
          <cell r="A3583" t="str">
            <v>00</v>
          </cell>
          <cell r="B3583" t="str">
            <v>0</v>
          </cell>
          <cell r="C3583" t="str">
            <v>0</v>
          </cell>
          <cell r="D3583" t="str">
            <v>1</v>
          </cell>
          <cell r="F3583">
            <v>0</v>
          </cell>
          <cell r="G3583">
            <v>0</v>
          </cell>
          <cell r="H3583">
            <v>0</v>
          </cell>
          <cell r="I3583">
            <v>0</v>
          </cell>
          <cell r="J3583" t="str">
            <v>-</v>
          </cell>
          <cell r="K3583">
            <v>0</v>
          </cell>
          <cell r="L3583">
            <v>0</v>
          </cell>
          <cell r="M3583">
            <v>0</v>
          </cell>
        </row>
        <row r="3584">
          <cell r="A3584" t="str">
            <v>00</v>
          </cell>
          <cell r="B3584" t="str">
            <v>0</v>
          </cell>
          <cell r="C3584" t="str">
            <v>0</v>
          </cell>
          <cell r="D3584" t="str">
            <v>1</v>
          </cell>
          <cell r="F3584">
            <v>0</v>
          </cell>
          <cell r="G3584">
            <v>0</v>
          </cell>
          <cell r="H3584">
            <v>0</v>
          </cell>
          <cell r="I3584">
            <v>0</v>
          </cell>
          <cell r="J3584" t="str">
            <v>-</v>
          </cell>
          <cell r="K3584">
            <v>0</v>
          </cell>
          <cell r="L3584">
            <v>0</v>
          </cell>
          <cell r="M3584">
            <v>0</v>
          </cell>
        </row>
        <row r="3585">
          <cell r="A3585" t="str">
            <v>00</v>
          </cell>
          <cell r="B3585" t="str">
            <v>0</v>
          </cell>
          <cell r="C3585" t="str">
            <v>0</v>
          </cell>
          <cell r="D3585" t="str">
            <v>1</v>
          </cell>
          <cell r="F3585">
            <v>0</v>
          </cell>
          <cell r="G3585">
            <v>0</v>
          </cell>
          <cell r="H3585">
            <v>0</v>
          </cell>
          <cell r="I3585">
            <v>0</v>
          </cell>
          <cell r="J3585" t="str">
            <v>-</v>
          </cell>
          <cell r="K3585">
            <v>0</v>
          </cell>
          <cell r="L3585">
            <v>0</v>
          </cell>
          <cell r="M3585">
            <v>0</v>
          </cell>
        </row>
        <row r="3586">
          <cell r="A3586" t="str">
            <v>00</v>
          </cell>
          <cell r="B3586" t="str">
            <v>0</v>
          </cell>
          <cell r="C3586" t="str">
            <v>0</v>
          </cell>
          <cell r="D3586" t="str">
            <v>1</v>
          </cell>
          <cell r="F3586">
            <v>0</v>
          </cell>
          <cell r="G3586">
            <v>0</v>
          </cell>
          <cell r="H3586">
            <v>0</v>
          </cell>
          <cell r="I3586">
            <v>0</v>
          </cell>
          <cell r="J3586" t="str">
            <v>-</v>
          </cell>
          <cell r="K3586">
            <v>0</v>
          </cell>
          <cell r="L3586">
            <v>0</v>
          </cell>
          <cell r="M3586">
            <v>0</v>
          </cell>
        </row>
        <row r="3587">
          <cell r="A3587" t="str">
            <v>00</v>
          </cell>
          <cell r="B3587" t="str">
            <v>0</v>
          </cell>
          <cell r="C3587" t="str">
            <v>0</v>
          </cell>
          <cell r="D3587" t="str">
            <v>1</v>
          </cell>
          <cell r="F3587">
            <v>0</v>
          </cell>
          <cell r="G3587">
            <v>0</v>
          </cell>
          <cell r="H3587">
            <v>0</v>
          </cell>
          <cell r="I3587">
            <v>0</v>
          </cell>
          <cell r="J3587" t="str">
            <v>-</v>
          </cell>
          <cell r="K3587">
            <v>0</v>
          </cell>
          <cell r="L3587">
            <v>0</v>
          </cell>
          <cell r="M3587">
            <v>0</v>
          </cell>
        </row>
        <row r="3588">
          <cell r="A3588" t="str">
            <v>00</v>
          </cell>
          <cell r="B3588" t="str">
            <v>0</v>
          </cell>
          <cell r="C3588" t="str">
            <v>0</v>
          </cell>
          <cell r="D3588" t="str">
            <v>1</v>
          </cell>
          <cell r="F3588">
            <v>0</v>
          </cell>
          <cell r="G3588">
            <v>0</v>
          </cell>
          <cell r="H3588">
            <v>0</v>
          </cell>
          <cell r="I3588">
            <v>0</v>
          </cell>
          <cell r="J3588" t="str">
            <v>-</v>
          </cell>
          <cell r="K3588">
            <v>0</v>
          </cell>
          <cell r="L3588">
            <v>0</v>
          </cell>
          <cell r="M3588">
            <v>0</v>
          </cell>
        </row>
        <row r="3589">
          <cell r="A3589" t="str">
            <v>00</v>
          </cell>
          <cell r="B3589" t="str">
            <v>0</v>
          </cell>
          <cell r="C3589" t="str">
            <v>0</v>
          </cell>
          <cell r="D3589" t="str">
            <v>1</v>
          </cell>
          <cell r="F3589">
            <v>0</v>
          </cell>
          <cell r="G3589">
            <v>0</v>
          </cell>
          <cell r="H3589">
            <v>0</v>
          </cell>
          <cell r="I3589">
            <v>0</v>
          </cell>
          <cell r="J3589" t="str">
            <v>-</v>
          </cell>
          <cell r="K3589">
            <v>0</v>
          </cell>
          <cell r="L3589">
            <v>0</v>
          </cell>
          <cell r="M3589">
            <v>0</v>
          </cell>
        </row>
        <row r="3590">
          <cell r="A3590" t="str">
            <v>00</v>
          </cell>
          <cell r="B3590" t="str">
            <v>0</v>
          </cell>
          <cell r="C3590" t="str">
            <v>0</v>
          </cell>
          <cell r="D3590" t="str">
            <v>1</v>
          </cell>
          <cell r="F3590">
            <v>0</v>
          </cell>
          <cell r="G3590">
            <v>0</v>
          </cell>
          <cell r="H3590">
            <v>0</v>
          </cell>
          <cell r="I3590">
            <v>0</v>
          </cell>
          <cell r="J3590" t="str">
            <v>-</v>
          </cell>
          <cell r="K3590">
            <v>0</v>
          </cell>
          <cell r="L3590">
            <v>0</v>
          </cell>
          <cell r="M3590">
            <v>0</v>
          </cell>
        </row>
        <row r="3591">
          <cell r="A3591" t="str">
            <v>00</v>
          </cell>
          <cell r="B3591" t="str">
            <v>0</v>
          </cell>
          <cell r="C3591" t="str">
            <v>0</v>
          </cell>
          <cell r="D3591" t="str">
            <v>1</v>
          </cell>
          <cell r="F3591">
            <v>0</v>
          </cell>
          <cell r="G3591">
            <v>0</v>
          </cell>
          <cell r="H3591">
            <v>0</v>
          </cell>
          <cell r="I3591">
            <v>0</v>
          </cell>
          <cell r="J3591" t="str">
            <v>-</v>
          </cell>
          <cell r="K3591">
            <v>0</v>
          </cell>
          <cell r="L3591">
            <v>0</v>
          </cell>
          <cell r="M3591">
            <v>0</v>
          </cell>
        </row>
        <row r="3592">
          <cell r="A3592" t="str">
            <v>00</v>
          </cell>
          <cell r="B3592" t="str">
            <v>0</v>
          </cell>
          <cell r="C3592" t="str">
            <v>0</v>
          </cell>
          <cell r="D3592" t="str">
            <v>1</v>
          </cell>
          <cell r="F3592">
            <v>0</v>
          </cell>
          <cell r="G3592">
            <v>0</v>
          </cell>
          <cell r="H3592">
            <v>0</v>
          </cell>
          <cell r="I3592">
            <v>0</v>
          </cell>
          <cell r="J3592" t="str">
            <v>-</v>
          </cell>
          <cell r="K3592">
            <v>0</v>
          </cell>
          <cell r="L3592">
            <v>0</v>
          </cell>
          <cell r="M3592">
            <v>0</v>
          </cell>
        </row>
        <row r="3593">
          <cell r="A3593" t="str">
            <v>00</v>
          </cell>
          <cell r="B3593" t="str">
            <v>0</v>
          </cell>
          <cell r="C3593" t="str">
            <v>0</v>
          </cell>
          <cell r="D3593" t="str">
            <v>1</v>
          </cell>
          <cell r="F3593">
            <v>0</v>
          </cell>
          <cell r="G3593">
            <v>0</v>
          </cell>
          <cell r="H3593">
            <v>0</v>
          </cell>
          <cell r="I3593">
            <v>0</v>
          </cell>
          <cell r="J3593" t="str">
            <v>-</v>
          </cell>
          <cell r="K3593">
            <v>0</v>
          </cell>
          <cell r="L3593">
            <v>0</v>
          </cell>
          <cell r="M3593">
            <v>0</v>
          </cell>
        </row>
        <row r="3594">
          <cell r="A3594" t="str">
            <v>00</v>
          </cell>
          <cell r="B3594" t="str">
            <v>0</v>
          </cell>
          <cell r="C3594" t="str">
            <v>0</v>
          </cell>
          <cell r="D3594" t="str">
            <v>1</v>
          </cell>
          <cell r="F3594">
            <v>0</v>
          </cell>
          <cell r="G3594">
            <v>0</v>
          </cell>
          <cell r="H3594">
            <v>0</v>
          </cell>
          <cell r="I3594">
            <v>0</v>
          </cell>
          <cell r="J3594" t="str">
            <v>-</v>
          </cell>
          <cell r="K3594">
            <v>0</v>
          </cell>
          <cell r="L3594">
            <v>0</v>
          </cell>
          <cell r="M3594">
            <v>0</v>
          </cell>
        </row>
        <row r="3595">
          <cell r="A3595" t="str">
            <v>00</v>
          </cell>
          <cell r="B3595" t="str">
            <v>0</v>
          </cell>
          <cell r="C3595" t="str">
            <v>0</v>
          </cell>
          <cell r="D3595" t="str">
            <v>1</v>
          </cell>
          <cell r="F3595">
            <v>0</v>
          </cell>
          <cell r="G3595">
            <v>0</v>
          </cell>
          <cell r="H3595">
            <v>0</v>
          </cell>
          <cell r="I3595">
            <v>0</v>
          </cell>
          <cell r="J3595" t="str">
            <v>-</v>
          </cell>
          <cell r="K3595">
            <v>0</v>
          </cell>
          <cell r="L3595">
            <v>0</v>
          </cell>
          <cell r="M3595">
            <v>0</v>
          </cell>
        </row>
        <row r="3596">
          <cell r="A3596" t="str">
            <v>00</v>
          </cell>
          <cell r="B3596" t="str">
            <v>0</v>
          </cell>
          <cell r="C3596" t="str">
            <v>0</v>
          </cell>
          <cell r="D3596" t="str">
            <v>1</v>
          </cell>
          <cell r="F3596">
            <v>0</v>
          </cell>
          <cell r="G3596">
            <v>0</v>
          </cell>
          <cell r="H3596">
            <v>0</v>
          </cell>
          <cell r="I3596">
            <v>0</v>
          </cell>
          <cell r="J3596" t="str">
            <v>-</v>
          </cell>
          <cell r="K3596">
            <v>0</v>
          </cell>
          <cell r="L3596">
            <v>0</v>
          </cell>
          <cell r="M3596">
            <v>0</v>
          </cell>
        </row>
        <row r="3597">
          <cell r="A3597" t="str">
            <v>00</v>
          </cell>
          <cell r="B3597" t="str">
            <v>0</v>
          </cell>
          <cell r="C3597" t="str">
            <v>0</v>
          </cell>
          <cell r="D3597" t="str">
            <v>1</v>
          </cell>
          <cell r="F3597">
            <v>0</v>
          </cell>
          <cell r="G3597">
            <v>0</v>
          </cell>
          <cell r="H3597">
            <v>0</v>
          </cell>
          <cell r="I3597">
            <v>0</v>
          </cell>
          <cell r="J3597" t="str">
            <v>-</v>
          </cell>
          <cell r="K3597">
            <v>0</v>
          </cell>
          <cell r="L3597">
            <v>0</v>
          </cell>
          <cell r="M3597">
            <v>0</v>
          </cell>
        </row>
        <row r="3598">
          <cell r="A3598" t="str">
            <v>00</v>
          </cell>
          <cell r="B3598" t="str">
            <v>0</v>
          </cell>
          <cell r="C3598" t="str">
            <v>0</v>
          </cell>
          <cell r="D3598" t="str">
            <v>1</v>
          </cell>
          <cell r="F3598">
            <v>0</v>
          </cell>
          <cell r="G3598">
            <v>0</v>
          </cell>
          <cell r="H3598">
            <v>0</v>
          </cell>
          <cell r="I3598">
            <v>0</v>
          </cell>
          <cell r="J3598" t="str">
            <v>-</v>
          </cell>
          <cell r="K3598">
            <v>0</v>
          </cell>
          <cell r="L3598">
            <v>0</v>
          </cell>
          <cell r="M3598">
            <v>0</v>
          </cell>
        </row>
        <row r="3599">
          <cell r="A3599" t="str">
            <v>00</v>
          </cell>
          <cell r="B3599" t="str">
            <v>0</v>
          </cell>
          <cell r="C3599" t="str">
            <v>0</v>
          </cell>
          <cell r="D3599" t="str">
            <v>1</v>
          </cell>
          <cell r="F3599">
            <v>0</v>
          </cell>
          <cell r="G3599">
            <v>0</v>
          </cell>
          <cell r="H3599">
            <v>0</v>
          </cell>
          <cell r="I3599">
            <v>0</v>
          </cell>
          <cell r="J3599" t="str">
            <v>-</v>
          </cell>
          <cell r="K3599">
            <v>0</v>
          </cell>
          <cell r="L3599">
            <v>0</v>
          </cell>
          <cell r="M3599">
            <v>0</v>
          </cell>
        </row>
        <row r="3600">
          <cell r="A3600" t="str">
            <v>00</v>
          </cell>
          <cell r="B3600" t="str">
            <v>0</v>
          </cell>
          <cell r="C3600" t="str">
            <v>0</v>
          </cell>
          <cell r="D3600" t="str">
            <v>1</v>
          </cell>
          <cell r="F3600">
            <v>0</v>
          </cell>
          <cell r="G3600">
            <v>0</v>
          </cell>
          <cell r="H3600">
            <v>0</v>
          </cell>
          <cell r="I3600">
            <v>0</v>
          </cell>
          <cell r="J3600" t="str">
            <v>-</v>
          </cell>
          <cell r="K3600">
            <v>0</v>
          </cell>
          <cell r="L3600">
            <v>0</v>
          </cell>
          <cell r="M3600">
            <v>0</v>
          </cell>
        </row>
        <row r="3601">
          <cell r="A3601" t="str">
            <v>00</v>
          </cell>
          <cell r="B3601" t="str">
            <v>0</v>
          </cell>
          <cell r="C3601" t="str">
            <v>0</v>
          </cell>
          <cell r="D3601" t="str">
            <v>1</v>
          </cell>
          <cell r="F3601">
            <v>0</v>
          </cell>
          <cell r="G3601">
            <v>0</v>
          </cell>
          <cell r="H3601">
            <v>0</v>
          </cell>
          <cell r="I3601">
            <v>0</v>
          </cell>
          <cell r="J3601" t="str">
            <v>-</v>
          </cell>
          <cell r="K3601">
            <v>0</v>
          </cell>
          <cell r="L3601">
            <v>0</v>
          </cell>
          <cell r="M3601">
            <v>0</v>
          </cell>
        </row>
        <row r="3602">
          <cell r="A3602" t="str">
            <v>00</v>
          </cell>
          <cell r="B3602" t="str">
            <v>0</v>
          </cell>
          <cell r="C3602" t="str">
            <v>0</v>
          </cell>
          <cell r="D3602" t="str">
            <v>1</v>
          </cell>
          <cell r="F3602">
            <v>0</v>
          </cell>
          <cell r="G3602">
            <v>0</v>
          </cell>
          <cell r="H3602">
            <v>0</v>
          </cell>
          <cell r="I3602">
            <v>0</v>
          </cell>
          <cell r="J3602" t="str">
            <v>-</v>
          </cell>
          <cell r="K3602">
            <v>0</v>
          </cell>
          <cell r="L3602">
            <v>0</v>
          </cell>
          <cell r="M3602">
            <v>0</v>
          </cell>
        </row>
        <row r="3603">
          <cell r="A3603" t="str">
            <v>00</v>
          </cell>
          <cell r="B3603" t="str">
            <v>0</v>
          </cell>
          <cell r="C3603" t="str">
            <v>0</v>
          </cell>
          <cell r="D3603" t="str">
            <v>1</v>
          </cell>
          <cell r="F3603">
            <v>0</v>
          </cell>
          <cell r="G3603">
            <v>0</v>
          </cell>
          <cell r="H3603">
            <v>0</v>
          </cell>
          <cell r="I3603">
            <v>0</v>
          </cell>
          <cell r="J3603" t="str">
            <v>-</v>
          </cell>
          <cell r="K3603">
            <v>0</v>
          </cell>
          <cell r="L3603">
            <v>0</v>
          </cell>
          <cell r="M3603">
            <v>0</v>
          </cell>
        </row>
        <row r="3604">
          <cell r="A3604" t="str">
            <v>00</v>
          </cell>
          <cell r="B3604" t="str">
            <v>0</v>
          </cell>
          <cell r="C3604" t="str">
            <v>0</v>
          </cell>
          <cell r="D3604" t="str">
            <v>1</v>
          </cell>
          <cell r="F3604">
            <v>0</v>
          </cell>
          <cell r="G3604">
            <v>0</v>
          </cell>
          <cell r="H3604">
            <v>0</v>
          </cell>
          <cell r="I3604">
            <v>0</v>
          </cell>
          <cell r="J3604" t="str">
            <v>-</v>
          </cell>
          <cell r="K3604">
            <v>0</v>
          </cell>
          <cell r="L3604">
            <v>0</v>
          </cell>
          <cell r="M3604">
            <v>0</v>
          </cell>
        </row>
        <row r="3605">
          <cell r="A3605" t="str">
            <v>00</v>
          </cell>
          <cell r="B3605" t="str">
            <v>0</v>
          </cell>
          <cell r="C3605" t="str">
            <v>0</v>
          </cell>
          <cell r="D3605" t="str">
            <v>1</v>
          </cell>
          <cell r="F3605">
            <v>0</v>
          </cell>
          <cell r="G3605">
            <v>0</v>
          </cell>
          <cell r="H3605">
            <v>0</v>
          </cell>
          <cell r="I3605">
            <v>0</v>
          </cell>
          <cell r="J3605" t="str">
            <v>-</v>
          </cell>
          <cell r="K3605">
            <v>0</v>
          </cell>
          <cell r="L3605">
            <v>0</v>
          </cell>
          <cell r="M3605">
            <v>0</v>
          </cell>
        </row>
        <row r="3606">
          <cell r="A3606" t="str">
            <v>00</v>
          </cell>
          <cell r="B3606" t="str">
            <v>0</v>
          </cell>
          <cell r="C3606" t="str">
            <v>0</v>
          </cell>
          <cell r="D3606" t="str">
            <v>1</v>
          </cell>
          <cell r="F3606">
            <v>0</v>
          </cell>
          <cell r="G3606">
            <v>0</v>
          </cell>
          <cell r="H3606">
            <v>0</v>
          </cell>
          <cell r="I3606">
            <v>0</v>
          </cell>
          <cell r="J3606" t="str">
            <v>-</v>
          </cell>
          <cell r="K3606">
            <v>0</v>
          </cell>
          <cell r="L3606">
            <v>0</v>
          </cell>
          <cell r="M3606">
            <v>0</v>
          </cell>
        </row>
        <row r="3607">
          <cell r="A3607" t="str">
            <v>00</v>
          </cell>
          <cell r="B3607" t="str">
            <v>0</v>
          </cell>
          <cell r="C3607" t="str">
            <v>0</v>
          </cell>
          <cell r="D3607" t="str">
            <v>1</v>
          </cell>
          <cell r="F3607">
            <v>0</v>
          </cell>
          <cell r="G3607">
            <v>0</v>
          </cell>
          <cell r="H3607">
            <v>0</v>
          </cell>
          <cell r="I3607">
            <v>0</v>
          </cell>
          <cell r="J3607" t="str">
            <v>-</v>
          </cell>
          <cell r="K3607">
            <v>0</v>
          </cell>
          <cell r="L3607">
            <v>0</v>
          </cell>
          <cell r="M3607">
            <v>0</v>
          </cell>
        </row>
        <row r="3608">
          <cell r="A3608" t="str">
            <v>00</v>
          </cell>
          <cell r="B3608" t="str">
            <v>0</v>
          </cell>
          <cell r="C3608" t="str">
            <v>0</v>
          </cell>
          <cell r="D3608" t="str">
            <v>1</v>
          </cell>
          <cell r="F3608">
            <v>0</v>
          </cell>
          <cell r="G3608">
            <v>0</v>
          </cell>
          <cell r="H3608">
            <v>0</v>
          </cell>
          <cell r="I3608">
            <v>0</v>
          </cell>
          <cell r="J3608" t="str">
            <v>-</v>
          </cell>
          <cell r="K3608">
            <v>0</v>
          </cell>
          <cell r="L3608">
            <v>0</v>
          </cell>
          <cell r="M3608">
            <v>0</v>
          </cell>
        </row>
        <row r="3609">
          <cell r="A3609" t="str">
            <v>00</v>
          </cell>
          <cell r="B3609" t="str">
            <v>0</v>
          </cell>
          <cell r="C3609" t="str">
            <v>0</v>
          </cell>
          <cell r="D3609" t="str">
            <v>1</v>
          </cell>
          <cell r="F3609">
            <v>0</v>
          </cell>
          <cell r="G3609">
            <v>0</v>
          </cell>
          <cell r="H3609">
            <v>0</v>
          </cell>
          <cell r="I3609">
            <v>0</v>
          </cell>
          <cell r="J3609" t="str">
            <v>-</v>
          </cell>
          <cell r="K3609">
            <v>0</v>
          </cell>
          <cell r="L3609">
            <v>0</v>
          </cell>
          <cell r="M3609">
            <v>0</v>
          </cell>
        </row>
        <row r="3610">
          <cell r="A3610" t="str">
            <v>00</v>
          </cell>
          <cell r="B3610" t="str">
            <v>0</v>
          </cell>
          <cell r="C3610" t="str">
            <v>0</v>
          </cell>
          <cell r="D3610" t="str">
            <v>1</v>
          </cell>
          <cell r="F3610">
            <v>0</v>
          </cell>
          <cell r="G3610">
            <v>0</v>
          </cell>
          <cell r="H3610">
            <v>0</v>
          </cell>
          <cell r="I3610">
            <v>0</v>
          </cell>
          <cell r="J3610" t="str">
            <v>-</v>
          </cell>
          <cell r="K3610">
            <v>0</v>
          </cell>
          <cell r="L3610">
            <v>0</v>
          </cell>
          <cell r="M3610">
            <v>0</v>
          </cell>
        </row>
        <row r="3611">
          <cell r="A3611" t="str">
            <v>00</v>
          </cell>
          <cell r="B3611" t="str">
            <v>0</v>
          </cell>
          <cell r="C3611" t="str">
            <v>0</v>
          </cell>
          <cell r="D3611" t="str">
            <v>1</v>
          </cell>
          <cell r="F3611">
            <v>0</v>
          </cell>
          <cell r="G3611">
            <v>0</v>
          </cell>
          <cell r="H3611">
            <v>0</v>
          </cell>
          <cell r="I3611">
            <v>0</v>
          </cell>
          <cell r="J3611" t="str">
            <v>-</v>
          </cell>
          <cell r="K3611">
            <v>0</v>
          </cell>
          <cell r="L3611">
            <v>0</v>
          </cell>
          <cell r="M3611">
            <v>0</v>
          </cell>
        </row>
        <row r="3612">
          <cell r="A3612" t="str">
            <v>00</v>
          </cell>
          <cell r="B3612" t="str">
            <v>0</v>
          </cell>
          <cell r="C3612" t="str">
            <v>0</v>
          </cell>
          <cell r="D3612" t="str">
            <v>1</v>
          </cell>
          <cell r="F3612">
            <v>0</v>
          </cell>
          <cell r="G3612">
            <v>0</v>
          </cell>
          <cell r="H3612">
            <v>0</v>
          </cell>
          <cell r="I3612">
            <v>0</v>
          </cell>
          <cell r="J3612" t="str">
            <v>-</v>
          </cell>
          <cell r="K3612">
            <v>0</v>
          </cell>
          <cell r="L3612">
            <v>0</v>
          </cell>
          <cell r="M3612">
            <v>0</v>
          </cell>
        </row>
        <row r="3613">
          <cell r="A3613" t="str">
            <v>00</v>
          </cell>
          <cell r="B3613" t="str">
            <v>0</v>
          </cell>
          <cell r="C3613" t="str">
            <v>0</v>
          </cell>
          <cell r="D3613" t="str">
            <v>1</v>
          </cell>
          <cell r="F3613">
            <v>0</v>
          </cell>
          <cell r="G3613">
            <v>0</v>
          </cell>
          <cell r="H3613">
            <v>0</v>
          </cell>
          <cell r="I3613">
            <v>0</v>
          </cell>
          <cell r="J3613" t="str">
            <v>-</v>
          </cell>
          <cell r="K3613">
            <v>0</v>
          </cell>
          <cell r="L3613">
            <v>0</v>
          </cell>
          <cell r="M3613">
            <v>0</v>
          </cell>
        </row>
        <row r="3614">
          <cell r="A3614" t="str">
            <v>00</v>
          </cell>
          <cell r="B3614" t="str">
            <v>0</v>
          </cell>
          <cell r="C3614" t="str">
            <v>0</v>
          </cell>
          <cell r="D3614" t="str">
            <v>1</v>
          </cell>
          <cell r="F3614">
            <v>0</v>
          </cell>
          <cell r="G3614">
            <v>0</v>
          </cell>
          <cell r="H3614">
            <v>0</v>
          </cell>
          <cell r="I3614">
            <v>0</v>
          </cell>
          <cell r="J3614" t="str">
            <v>-</v>
          </cell>
          <cell r="K3614">
            <v>0</v>
          </cell>
          <cell r="L3614">
            <v>0</v>
          </cell>
          <cell r="M3614">
            <v>0</v>
          </cell>
        </row>
        <row r="3615">
          <cell r="A3615" t="str">
            <v>00</v>
          </cell>
          <cell r="B3615" t="str">
            <v>0</v>
          </cell>
          <cell r="C3615" t="str">
            <v>0</v>
          </cell>
          <cell r="D3615" t="str">
            <v>1</v>
          </cell>
          <cell r="F3615">
            <v>0</v>
          </cell>
          <cell r="G3615">
            <v>0</v>
          </cell>
          <cell r="H3615">
            <v>0</v>
          </cell>
          <cell r="I3615">
            <v>0</v>
          </cell>
          <cell r="J3615" t="str">
            <v>-</v>
          </cell>
          <cell r="K3615">
            <v>0</v>
          </cell>
          <cell r="L3615">
            <v>0</v>
          </cell>
          <cell r="M3615">
            <v>0</v>
          </cell>
        </row>
        <row r="3616">
          <cell r="A3616" t="str">
            <v>00</v>
          </cell>
          <cell r="B3616" t="str">
            <v>0</v>
          </cell>
          <cell r="C3616" t="str">
            <v>0</v>
          </cell>
          <cell r="D3616" t="str">
            <v>1</v>
          </cell>
          <cell r="F3616">
            <v>0</v>
          </cell>
          <cell r="G3616">
            <v>0</v>
          </cell>
          <cell r="H3616">
            <v>0</v>
          </cell>
          <cell r="I3616">
            <v>0</v>
          </cell>
          <cell r="J3616" t="str">
            <v>-</v>
          </cell>
          <cell r="K3616">
            <v>0</v>
          </cell>
          <cell r="L3616">
            <v>0</v>
          </cell>
          <cell r="M3616">
            <v>0</v>
          </cell>
        </row>
        <row r="3617">
          <cell r="A3617" t="str">
            <v>00</v>
          </cell>
          <cell r="B3617" t="str">
            <v>0</v>
          </cell>
          <cell r="C3617" t="str">
            <v>0</v>
          </cell>
          <cell r="D3617" t="str">
            <v>1</v>
          </cell>
          <cell r="F3617">
            <v>0</v>
          </cell>
          <cell r="G3617">
            <v>0</v>
          </cell>
          <cell r="H3617">
            <v>0</v>
          </cell>
          <cell r="I3617">
            <v>0</v>
          </cell>
          <cell r="J3617" t="str">
            <v>-</v>
          </cell>
          <cell r="K3617">
            <v>0</v>
          </cell>
          <cell r="L3617">
            <v>0</v>
          </cell>
          <cell r="M3617">
            <v>0</v>
          </cell>
        </row>
        <row r="3618">
          <cell r="A3618" t="str">
            <v>00</v>
          </cell>
          <cell r="B3618" t="str">
            <v>0</v>
          </cell>
          <cell r="C3618" t="str">
            <v>0</v>
          </cell>
          <cell r="D3618" t="str">
            <v>1</v>
          </cell>
          <cell r="F3618">
            <v>0</v>
          </cell>
          <cell r="G3618">
            <v>0</v>
          </cell>
          <cell r="H3618">
            <v>0</v>
          </cell>
          <cell r="I3618">
            <v>0</v>
          </cell>
          <cell r="J3618" t="str">
            <v>-</v>
          </cell>
          <cell r="K3618">
            <v>0</v>
          </cell>
          <cell r="L3618">
            <v>0</v>
          </cell>
          <cell r="M3618">
            <v>0</v>
          </cell>
        </row>
        <row r="3619">
          <cell r="A3619" t="str">
            <v>00</v>
          </cell>
          <cell r="B3619" t="str">
            <v>0</v>
          </cell>
          <cell r="C3619" t="str">
            <v>0</v>
          </cell>
          <cell r="D3619" t="str">
            <v>1</v>
          </cell>
          <cell r="F3619">
            <v>0</v>
          </cell>
          <cell r="G3619">
            <v>0</v>
          </cell>
          <cell r="H3619">
            <v>0</v>
          </cell>
          <cell r="I3619">
            <v>0</v>
          </cell>
          <cell r="J3619" t="str">
            <v>-</v>
          </cell>
          <cell r="K3619">
            <v>0</v>
          </cell>
          <cell r="L3619">
            <v>0</v>
          </cell>
          <cell r="M3619">
            <v>0</v>
          </cell>
        </row>
        <row r="3620">
          <cell r="A3620" t="str">
            <v>00</v>
          </cell>
          <cell r="B3620" t="str">
            <v>0</v>
          </cell>
          <cell r="C3620" t="str">
            <v>0</v>
          </cell>
          <cell r="D3620" t="str">
            <v>1</v>
          </cell>
          <cell r="F3620">
            <v>0</v>
          </cell>
          <cell r="G3620">
            <v>0</v>
          </cell>
          <cell r="H3620">
            <v>0</v>
          </cell>
          <cell r="I3620">
            <v>0</v>
          </cell>
          <cell r="J3620" t="str">
            <v>-</v>
          </cell>
          <cell r="K3620">
            <v>0</v>
          </cell>
          <cell r="L3620">
            <v>0</v>
          </cell>
          <cell r="M3620">
            <v>0</v>
          </cell>
        </row>
        <row r="3621">
          <cell r="A3621" t="str">
            <v>00</v>
          </cell>
          <cell r="B3621" t="str">
            <v>0</v>
          </cell>
          <cell r="C3621" t="str">
            <v>0</v>
          </cell>
          <cell r="D3621" t="str">
            <v>1</v>
          </cell>
          <cell r="F3621">
            <v>0</v>
          </cell>
          <cell r="G3621">
            <v>0</v>
          </cell>
          <cell r="H3621">
            <v>0</v>
          </cell>
          <cell r="I3621">
            <v>0</v>
          </cell>
          <cell r="J3621" t="str">
            <v>-</v>
          </cell>
          <cell r="K3621">
            <v>0</v>
          </cell>
          <cell r="L3621">
            <v>0</v>
          </cell>
          <cell r="M3621">
            <v>0</v>
          </cell>
        </row>
        <row r="3622">
          <cell r="A3622" t="str">
            <v>00</v>
          </cell>
          <cell r="B3622" t="str">
            <v>0</v>
          </cell>
          <cell r="C3622" t="str">
            <v>0</v>
          </cell>
          <cell r="D3622" t="str">
            <v>1</v>
          </cell>
          <cell r="F3622">
            <v>0</v>
          </cell>
          <cell r="G3622">
            <v>0</v>
          </cell>
          <cell r="H3622">
            <v>0</v>
          </cell>
          <cell r="I3622">
            <v>0</v>
          </cell>
          <cell r="J3622" t="str">
            <v>-</v>
          </cell>
          <cell r="K3622">
            <v>0</v>
          </cell>
          <cell r="L3622">
            <v>0</v>
          </cell>
          <cell r="M3622">
            <v>0</v>
          </cell>
        </row>
        <row r="3623">
          <cell r="A3623" t="str">
            <v>00</v>
          </cell>
          <cell r="B3623" t="str">
            <v>0</v>
          </cell>
          <cell r="C3623" t="str">
            <v>0</v>
          </cell>
          <cell r="D3623" t="str">
            <v>1</v>
          </cell>
          <cell r="F3623">
            <v>0</v>
          </cell>
          <cell r="G3623">
            <v>0</v>
          </cell>
          <cell r="H3623">
            <v>0</v>
          </cell>
          <cell r="I3623">
            <v>0</v>
          </cell>
          <cell r="J3623" t="str">
            <v>-</v>
          </cell>
          <cell r="K3623">
            <v>0</v>
          </cell>
          <cell r="L3623">
            <v>0</v>
          </cell>
          <cell r="M3623">
            <v>0</v>
          </cell>
        </row>
        <row r="3624">
          <cell r="A3624" t="str">
            <v>00</v>
          </cell>
          <cell r="B3624" t="str">
            <v>0</v>
          </cell>
          <cell r="C3624" t="str">
            <v>0</v>
          </cell>
          <cell r="D3624" t="str">
            <v>1</v>
          </cell>
          <cell r="F3624">
            <v>0</v>
          </cell>
          <cell r="G3624">
            <v>0</v>
          </cell>
          <cell r="H3624">
            <v>0</v>
          </cell>
          <cell r="I3624">
            <v>0</v>
          </cell>
          <cell r="J3624" t="str">
            <v>-</v>
          </cell>
          <cell r="K3624">
            <v>0</v>
          </cell>
          <cell r="L3624">
            <v>0</v>
          </cell>
          <cell r="M3624">
            <v>0</v>
          </cell>
        </row>
        <row r="3625">
          <cell r="A3625" t="str">
            <v>00</v>
          </cell>
          <cell r="B3625" t="str">
            <v>0</v>
          </cell>
          <cell r="C3625" t="str">
            <v>0</v>
          </cell>
          <cell r="D3625" t="str">
            <v>1</v>
          </cell>
          <cell r="F3625">
            <v>0</v>
          </cell>
          <cell r="G3625">
            <v>0</v>
          </cell>
          <cell r="H3625">
            <v>0</v>
          </cell>
          <cell r="I3625">
            <v>0</v>
          </cell>
          <cell r="J3625" t="str">
            <v>-</v>
          </cell>
          <cell r="K3625">
            <v>0</v>
          </cell>
          <cell r="L3625">
            <v>0</v>
          </cell>
          <cell r="M3625">
            <v>0</v>
          </cell>
        </row>
        <row r="3626">
          <cell r="A3626" t="str">
            <v>00</v>
          </cell>
          <cell r="B3626" t="str">
            <v>0</v>
          </cell>
          <cell r="C3626" t="str">
            <v>0</v>
          </cell>
          <cell r="D3626" t="str">
            <v>1</v>
          </cell>
          <cell r="F3626">
            <v>0</v>
          </cell>
          <cell r="G3626">
            <v>0</v>
          </cell>
          <cell r="H3626">
            <v>0</v>
          </cell>
          <cell r="I3626">
            <v>0</v>
          </cell>
          <cell r="J3626" t="str">
            <v>-</v>
          </cell>
          <cell r="K3626">
            <v>0</v>
          </cell>
          <cell r="L3626">
            <v>0</v>
          </cell>
          <cell r="M3626">
            <v>0</v>
          </cell>
        </row>
        <row r="3627">
          <cell r="A3627" t="str">
            <v>00</v>
          </cell>
          <cell r="B3627" t="str">
            <v>0</v>
          </cell>
          <cell r="C3627" t="str">
            <v>0</v>
          </cell>
          <cell r="D3627" t="str">
            <v>1</v>
          </cell>
          <cell r="F3627">
            <v>0</v>
          </cell>
          <cell r="G3627">
            <v>0</v>
          </cell>
          <cell r="H3627">
            <v>0</v>
          </cell>
          <cell r="I3627">
            <v>0</v>
          </cell>
          <cell r="J3627" t="str">
            <v>-</v>
          </cell>
          <cell r="K3627">
            <v>0</v>
          </cell>
          <cell r="L3627">
            <v>0</v>
          </cell>
          <cell r="M3627">
            <v>0</v>
          </cell>
        </row>
        <row r="3628">
          <cell r="A3628" t="str">
            <v>00</v>
          </cell>
          <cell r="B3628" t="str">
            <v>0</v>
          </cell>
          <cell r="C3628" t="str">
            <v>0</v>
          </cell>
          <cell r="D3628" t="str">
            <v>1</v>
          </cell>
          <cell r="F3628">
            <v>0</v>
          </cell>
          <cell r="G3628">
            <v>0</v>
          </cell>
          <cell r="H3628">
            <v>0</v>
          </cell>
          <cell r="I3628">
            <v>0</v>
          </cell>
          <cell r="J3628" t="str">
            <v>-</v>
          </cell>
          <cell r="K3628">
            <v>0</v>
          </cell>
          <cell r="L3628">
            <v>0</v>
          </cell>
          <cell r="M3628">
            <v>0</v>
          </cell>
        </row>
        <row r="3629">
          <cell r="A3629" t="str">
            <v>00</v>
          </cell>
          <cell r="B3629" t="str">
            <v>0</v>
          </cell>
          <cell r="C3629" t="str">
            <v>0</v>
          </cell>
          <cell r="D3629" t="str">
            <v>1</v>
          </cell>
          <cell r="F3629">
            <v>0</v>
          </cell>
          <cell r="G3629">
            <v>0</v>
          </cell>
          <cell r="H3629">
            <v>0</v>
          </cell>
          <cell r="I3629">
            <v>0</v>
          </cell>
          <cell r="J3629" t="str">
            <v>-</v>
          </cell>
          <cell r="K3629">
            <v>0</v>
          </cell>
          <cell r="L3629">
            <v>0</v>
          </cell>
          <cell r="M3629">
            <v>0</v>
          </cell>
        </row>
        <row r="3630">
          <cell r="A3630" t="str">
            <v>00</v>
          </cell>
          <cell r="B3630" t="str">
            <v>0</v>
          </cell>
          <cell r="C3630" t="str">
            <v>0</v>
          </cell>
          <cell r="D3630" t="str">
            <v>1</v>
          </cell>
          <cell r="F3630">
            <v>0</v>
          </cell>
          <cell r="G3630">
            <v>0</v>
          </cell>
          <cell r="H3630">
            <v>0</v>
          </cell>
          <cell r="I3630">
            <v>0</v>
          </cell>
          <cell r="J3630" t="str">
            <v>-</v>
          </cell>
          <cell r="K3630">
            <v>0</v>
          </cell>
          <cell r="L3630">
            <v>0</v>
          </cell>
          <cell r="M3630">
            <v>0</v>
          </cell>
        </row>
        <row r="3631">
          <cell r="A3631" t="str">
            <v>00</v>
          </cell>
          <cell r="B3631" t="str">
            <v>0</v>
          </cell>
          <cell r="C3631" t="str">
            <v>0</v>
          </cell>
          <cell r="D3631" t="str">
            <v>1</v>
          </cell>
          <cell r="F3631">
            <v>0</v>
          </cell>
          <cell r="G3631">
            <v>0</v>
          </cell>
          <cell r="H3631">
            <v>0</v>
          </cell>
          <cell r="I3631">
            <v>0</v>
          </cell>
          <cell r="J3631" t="str">
            <v>-</v>
          </cell>
          <cell r="K3631">
            <v>0</v>
          </cell>
          <cell r="L3631">
            <v>0</v>
          </cell>
          <cell r="M3631">
            <v>0</v>
          </cell>
        </row>
        <row r="3632">
          <cell r="A3632" t="str">
            <v>00</v>
          </cell>
          <cell r="B3632" t="str">
            <v>0</v>
          </cell>
          <cell r="C3632" t="str">
            <v>0</v>
          </cell>
          <cell r="D3632" t="str">
            <v>1</v>
          </cell>
          <cell r="F3632">
            <v>0</v>
          </cell>
          <cell r="G3632">
            <v>0</v>
          </cell>
          <cell r="H3632">
            <v>0</v>
          </cell>
          <cell r="I3632">
            <v>0</v>
          </cell>
          <cell r="J3632" t="str">
            <v>-</v>
          </cell>
          <cell r="K3632">
            <v>0</v>
          </cell>
          <cell r="L3632">
            <v>0</v>
          </cell>
          <cell r="M3632">
            <v>0</v>
          </cell>
        </row>
        <row r="3633">
          <cell r="A3633" t="str">
            <v>00</v>
          </cell>
          <cell r="B3633" t="str">
            <v>0</v>
          </cell>
          <cell r="C3633" t="str">
            <v>0</v>
          </cell>
          <cell r="D3633" t="str">
            <v>1</v>
          </cell>
          <cell r="F3633">
            <v>0</v>
          </cell>
          <cell r="G3633">
            <v>0</v>
          </cell>
          <cell r="H3633">
            <v>0</v>
          </cell>
          <cell r="I3633">
            <v>0</v>
          </cell>
          <cell r="J3633" t="str">
            <v>-</v>
          </cell>
          <cell r="K3633">
            <v>0</v>
          </cell>
          <cell r="L3633">
            <v>0</v>
          </cell>
          <cell r="M3633">
            <v>0</v>
          </cell>
        </row>
        <row r="3634">
          <cell r="A3634" t="str">
            <v>00</v>
          </cell>
          <cell r="B3634" t="str">
            <v>0</v>
          </cell>
          <cell r="C3634" t="str">
            <v>0</v>
          </cell>
          <cell r="D3634" t="str">
            <v>1</v>
          </cell>
          <cell r="F3634">
            <v>0</v>
          </cell>
          <cell r="G3634">
            <v>0</v>
          </cell>
          <cell r="H3634">
            <v>0</v>
          </cell>
          <cell r="I3634">
            <v>0</v>
          </cell>
          <cell r="J3634" t="str">
            <v>-</v>
          </cell>
          <cell r="K3634">
            <v>0</v>
          </cell>
          <cell r="L3634">
            <v>0</v>
          </cell>
          <cell r="M3634">
            <v>0</v>
          </cell>
        </row>
        <row r="3635">
          <cell r="A3635" t="str">
            <v>00</v>
          </cell>
          <cell r="B3635" t="str">
            <v>0</v>
          </cell>
          <cell r="C3635" t="str">
            <v>0</v>
          </cell>
          <cell r="D3635" t="str">
            <v>1</v>
          </cell>
          <cell r="F3635">
            <v>0</v>
          </cell>
          <cell r="G3635">
            <v>0</v>
          </cell>
          <cell r="H3635">
            <v>0</v>
          </cell>
          <cell r="I3635">
            <v>0</v>
          </cell>
          <cell r="J3635" t="str">
            <v>-</v>
          </cell>
          <cell r="K3635">
            <v>0</v>
          </cell>
          <cell r="L3635">
            <v>0</v>
          </cell>
          <cell r="M3635">
            <v>0</v>
          </cell>
        </row>
        <row r="3636">
          <cell r="A3636" t="str">
            <v>00</v>
          </cell>
          <cell r="B3636" t="str">
            <v>0</v>
          </cell>
          <cell r="C3636" t="str">
            <v>0</v>
          </cell>
          <cell r="D3636" t="str">
            <v>1</v>
          </cell>
          <cell r="F3636">
            <v>0</v>
          </cell>
          <cell r="G3636">
            <v>0</v>
          </cell>
          <cell r="H3636">
            <v>0</v>
          </cell>
          <cell r="I3636">
            <v>0</v>
          </cell>
          <cell r="J3636" t="str">
            <v>-</v>
          </cell>
          <cell r="K3636">
            <v>0</v>
          </cell>
          <cell r="L3636">
            <v>0</v>
          </cell>
          <cell r="M3636">
            <v>0</v>
          </cell>
        </row>
        <row r="3637">
          <cell r="A3637" t="str">
            <v>00</v>
          </cell>
          <cell r="B3637" t="str">
            <v>0</v>
          </cell>
          <cell r="C3637" t="str">
            <v>0</v>
          </cell>
          <cell r="D3637" t="str">
            <v>1</v>
          </cell>
          <cell r="F3637">
            <v>0</v>
          </cell>
          <cell r="G3637">
            <v>0</v>
          </cell>
          <cell r="H3637">
            <v>0</v>
          </cell>
          <cell r="I3637">
            <v>0</v>
          </cell>
          <cell r="J3637" t="str">
            <v>-</v>
          </cell>
          <cell r="K3637">
            <v>0</v>
          </cell>
          <cell r="L3637">
            <v>0</v>
          </cell>
          <cell r="M3637">
            <v>0</v>
          </cell>
        </row>
        <row r="3638">
          <cell r="A3638" t="str">
            <v>00</v>
          </cell>
          <cell r="B3638" t="str">
            <v>0</v>
          </cell>
          <cell r="C3638" t="str">
            <v>0</v>
          </cell>
          <cell r="D3638" t="str">
            <v>1</v>
          </cell>
          <cell r="F3638">
            <v>0</v>
          </cell>
          <cell r="G3638">
            <v>0</v>
          </cell>
          <cell r="H3638">
            <v>0</v>
          </cell>
          <cell r="I3638">
            <v>0</v>
          </cell>
          <cell r="J3638" t="str">
            <v>-</v>
          </cell>
          <cell r="K3638">
            <v>0</v>
          </cell>
          <cell r="L3638">
            <v>0</v>
          </cell>
          <cell r="M3638">
            <v>0</v>
          </cell>
        </row>
        <row r="3639">
          <cell r="A3639" t="str">
            <v>00</v>
          </cell>
          <cell r="B3639" t="str">
            <v>0</v>
          </cell>
          <cell r="C3639" t="str">
            <v>0</v>
          </cell>
          <cell r="D3639" t="str">
            <v>1</v>
          </cell>
          <cell r="F3639">
            <v>0</v>
          </cell>
          <cell r="G3639">
            <v>0</v>
          </cell>
          <cell r="H3639">
            <v>0</v>
          </cell>
          <cell r="I3639">
            <v>0</v>
          </cell>
          <cell r="J3639" t="str">
            <v>-</v>
          </cell>
          <cell r="K3639">
            <v>0</v>
          </cell>
          <cell r="L3639">
            <v>0</v>
          </cell>
          <cell r="M3639">
            <v>0</v>
          </cell>
        </row>
        <row r="3640">
          <cell r="A3640" t="str">
            <v>00</v>
          </cell>
          <cell r="B3640" t="str">
            <v>0</v>
          </cell>
          <cell r="C3640" t="str">
            <v>0</v>
          </cell>
          <cell r="D3640" t="str">
            <v>1</v>
          </cell>
          <cell r="F3640">
            <v>0</v>
          </cell>
          <cell r="G3640">
            <v>0</v>
          </cell>
          <cell r="H3640">
            <v>0</v>
          </cell>
          <cell r="I3640">
            <v>0</v>
          </cell>
          <cell r="J3640" t="str">
            <v>-</v>
          </cell>
          <cell r="K3640">
            <v>0</v>
          </cell>
          <cell r="L3640">
            <v>0</v>
          </cell>
          <cell r="M3640">
            <v>0</v>
          </cell>
        </row>
        <row r="3641">
          <cell r="A3641" t="str">
            <v>00</v>
          </cell>
          <cell r="B3641" t="str">
            <v>0</v>
          </cell>
          <cell r="C3641" t="str">
            <v>0</v>
          </cell>
          <cell r="D3641" t="str">
            <v>1</v>
          </cell>
          <cell r="F3641">
            <v>0</v>
          </cell>
          <cell r="G3641">
            <v>0</v>
          </cell>
          <cell r="H3641">
            <v>0</v>
          </cell>
          <cell r="I3641">
            <v>0</v>
          </cell>
          <cell r="J3641" t="str">
            <v>-</v>
          </cell>
          <cell r="K3641">
            <v>0</v>
          </cell>
          <cell r="L3641">
            <v>0</v>
          </cell>
          <cell r="M3641">
            <v>0</v>
          </cell>
        </row>
        <row r="3642">
          <cell r="A3642" t="str">
            <v>00</v>
          </cell>
          <cell r="B3642" t="str">
            <v>0</v>
          </cell>
          <cell r="C3642" t="str">
            <v>0</v>
          </cell>
          <cell r="D3642" t="str">
            <v>1</v>
          </cell>
          <cell r="F3642">
            <v>0</v>
          </cell>
          <cell r="G3642">
            <v>0</v>
          </cell>
          <cell r="H3642">
            <v>0</v>
          </cell>
          <cell r="I3642">
            <v>0</v>
          </cell>
          <cell r="J3642" t="str">
            <v>-</v>
          </cell>
          <cell r="K3642">
            <v>0</v>
          </cell>
          <cell r="L3642">
            <v>0</v>
          </cell>
          <cell r="M3642">
            <v>0</v>
          </cell>
        </row>
        <row r="3643">
          <cell r="A3643" t="str">
            <v>00</v>
          </cell>
          <cell r="B3643" t="str">
            <v>0</v>
          </cell>
          <cell r="C3643" t="str">
            <v>0</v>
          </cell>
          <cell r="D3643" t="str">
            <v>1</v>
          </cell>
          <cell r="F3643">
            <v>0</v>
          </cell>
          <cell r="G3643">
            <v>0</v>
          </cell>
          <cell r="H3643">
            <v>0</v>
          </cell>
          <cell r="I3643">
            <v>0</v>
          </cell>
          <cell r="J3643" t="str">
            <v>-</v>
          </cell>
          <cell r="K3643">
            <v>0</v>
          </cell>
          <cell r="L3643">
            <v>0</v>
          </cell>
          <cell r="M3643">
            <v>0</v>
          </cell>
        </row>
        <row r="3644">
          <cell r="A3644" t="str">
            <v>00</v>
          </cell>
          <cell r="B3644" t="str">
            <v>0</v>
          </cell>
          <cell r="C3644" t="str">
            <v>0</v>
          </cell>
          <cell r="D3644" t="str">
            <v>1</v>
          </cell>
          <cell r="F3644">
            <v>0</v>
          </cell>
          <cell r="G3644">
            <v>0</v>
          </cell>
          <cell r="H3644">
            <v>0</v>
          </cell>
          <cell r="I3644">
            <v>0</v>
          </cell>
          <cell r="J3644" t="str">
            <v>-</v>
          </cell>
          <cell r="K3644">
            <v>0</v>
          </cell>
          <cell r="L3644">
            <v>0</v>
          </cell>
          <cell r="M3644">
            <v>0</v>
          </cell>
        </row>
        <row r="3645">
          <cell r="A3645" t="str">
            <v>00</v>
          </cell>
          <cell r="B3645" t="str">
            <v>0</v>
          </cell>
          <cell r="C3645" t="str">
            <v>0</v>
          </cell>
          <cell r="D3645" t="str">
            <v>1</v>
          </cell>
          <cell r="F3645">
            <v>0</v>
          </cell>
          <cell r="G3645">
            <v>0</v>
          </cell>
          <cell r="H3645">
            <v>0</v>
          </cell>
          <cell r="I3645">
            <v>0</v>
          </cell>
          <cell r="J3645" t="str">
            <v>-</v>
          </cell>
          <cell r="K3645">
            <v>0</v>
          </cell>
          <cell r="L3645">
            <v>0</v>
          </cell>
          <cell r="M3645">
            <v>0</v>
          </cell>
        </row>
        <row r="3646">
          <cell r="A3646" t="str">
            <v>00</v>
          </cell>
          <cell r="B3646" t="str">
            <v>0</v>
          </cell>
          <cell r="C3646" t="str">
            <v>0</v>
          </cell>
          <cell r="D3646" t="str">
            <v>1</v>
          </cell>
          <cell r="F3646">
            <v>0</v>
          </cell>
          <cell r="G3646">
            <v>0</v>
          </cell>
          <cell r="H3646">
            <v>0</v>
          </cell>
          <cell r="I3646">
            <v>0</v>
          </cell>
          <cell r="J3646" t="str">
            <v>-</v>
          </cell>
          <cell r="K3646">
            <v>0</v>
          </cell>
          <cell r="L3646">
            <v>0</v>
          </cell>
          <cell r="M3646">
            <v>0</v>
          </cell>
        </row>
        <row r="3647">
          <cell r="A3647" t="str">
            <v>00</v>
          </cell>
          <cell r="B3647" t="str">
            <v>0</v>
          </cell>
          <cell r="C3647" t="str">
            <v>0</v>
          </cell>
          <cell r="D3647" t="str">
            <v>1</v>
          </cell>
          <cell r="F3647">
            <v>0</v>
          </cell>
          <cell r="G3647">
            <v>0</v>
          </cell>
          <cell r="H3647">
            <v>0</v>
          </cell>
          <cell r="I3647">
            <v>0</v>
          </cell>
          <cell r="J3647" t="str">
            <v>-</v>
          </cell>
          <cell r="K3647">
            <v>0</v>
          </cell>
          <cell r="L3647">
            <v>0</v>
          </cell>
          <cell r="M3647">
            <v>0</v>
          </cell>
        </row>
        <row r="3648">
          <cell r="A3648" t="str">
            <v>00</v>
          </cell>
          <cell r="B3648" t="str">
            <v>0</v>
          </cell>
          <cell r="C3648" t="str">
            <v>0</v>
          </cell>
          <cell r="D3648" t="str">
            <v>1</v>
          </cell>
          <cell r="F3648">
            <v>0</v>
          </cell>
          <cell r="G3648">
            <v>0</v>
          </cell>
          <cell r="H3648">
            <v>0</v>
          </cell>
          <cell r="I3648">
            <v>0</v>
          </cell>
          <cell r="J3648" t="str">
            <v>-</v>
          </cell>
          <cell r="K3648">
            <v>0</v>
          </cell>
          <cell r="L3648">
            <v>0</v>
          </cell>
          <cell r="M3648">
            <v>0</v>
          </cell>
        </row>
        <row r="3649">
          <cell r="A3649" t="str">
            <v>00</v>
          </cell>
          <cell r="B3649" t="str">
            <v>0</v>
          </cell>
          <cell r="C3649" t="str">
            <v>0</v>
          </cell>
          <cell r="D3649" t="str">
            <v>1</v>
          </cell>
          <cell r="F3649">
            <v>0</v>
          </cell>
          <cell r="G3649">
            <v>0</v>
          </cell>
          <cell r="H3649">
            <v>0</v>
          </cell>
          <cell r="I3649">
            <v>0</v>
          </cell>
          <cell r="J3649" t="str">
            <v>-</v>
          </cell>
          <cell r="K3649">
            <v>0</v>
          </cell>
          <cell r="L3649">
            <v>0</v>
          </cell>
          <cell r="M3649">
            <v>0</v>
          </cell>
        </row>
        <row r="3650">
          <cell r="A3650" t="str">
            <v>00</v>
          </cell>
          <cell r="B3650" t="str">
            <v>0</v>
          </cell>
          <cell r="C3650" t="str">
            <v>0</v>
          </cell>
          <cell r="D3650" t="str">
            <v>1</v>
          </cell>
          <cell r="F3650">
            <v>0</v>
          </cell>
          <cell r="G3650">
            <v>0</v>
          </cell>
          <cell r="H3650">
            <v>0</v>
          </cell>
          <cell r="I3650">
            <v>0</v>
          </cell>
          <cell r="J3650" t="str">
            <v>-</v>
          </cell>
          <cell r="K3650">
            <v>0</v>
          </cell>
          <cell r="L3650">
            <v>0</v>
          </cell>
          <cell r="M3650">
            <v>0</v>
          </cell>
        </row>
        <row r="3651">
          <cell r="A3651" t="str">
            <v>00</v>
          </cell>
          <cell r="B3651" t="str">
            <v>0</v>
          </cell>
          <cell r="C3651" t="str">
            <v>0</v>
          </cell>
          <cell r="D3651" t="str">
            <v>1</v>
          </cell>
          <cell r="F3651">
            <v>0</v>
          </cell>
          <cell r="G3651">
            <v>0</v>
          </cell>
          <cell r="H3651">
            <v>0</v>
          </cell>
          <cell r="I3651">
            <v>0</v>
          </cell>
          <cell r="J3651" t="str">
            <v>-</v>
          </cell>
          <cell r="K3651">
            <v>0</v>
          </cell>
          <cell r="L3651">
            <v>0</v>
          </cell>
          <cell r="M3651">
            <v>0</v>
          </cell>
        </row>
        <row r="3652">
          <cell r="A3652" t="str">
            <v>00</v>
          </cell>
          <cell r="B3652" t="str">
            <v>0</v>
          </cell>
          <cell r="C3652" t="str">
            <v>0</v>
          </cell>
          <cell r="D3652" t="str">
            <v>1</v>
          </cell>
          <cell r="F3652">
            <v>0</v>
          </cell>
          <cell r="G3652">
            <v>0</v>
          </cell>
          <cell r="H3652">
            <v>0</v>
          </cell>
          <cell r="I3652">
            <v>0</v>
          </cell>
          <cell r="J3652" t="str">
            <v>-</v>
          </cell>
          <cell r="K3652">
            <v>0</v>
          </cell>
          <cell r="L3652">
            <v>0</v>
          </cell>
          <cell r="M3652">
            <v>0</v>
          </cell>
        </row>
        <row r="3653">
          <cell r="A3653" t="str">
            <v>00</v>
          </cell>
          <cell r="B3653" t="str">
            <v>0</v>
          </cell>
          <cell r="C3653" t="str">
            <v>0</v>
          </cell>
          <cell r="D3653" t="str">
            <v>1</v>
          </cell>
          <cell r="F3653">
            <v>0</v>
          </cell>
          <cell r="G3653">
            <v>0</v>
          </cell>
          <cell r="H3653">
            <v>0</v>
          </cell>
          <cell r="I3653">
            <v>0</v>
          </cell>
          <cell r="J3653" t="str">
            <v>-</v>
          </cell>
          <cell r="K3653">
            <v>0</v>
          </cell>
          <cell r="L3653">
            <v>0</v>
          </cell>
          <cell r="M3653">
            <v>0</v>
          </cell>
        </row>
        <row r="3654">
          <cell r="A3654" t="str">
            <v>00</v>
          </cell>
          <cell r="B3654" t="str">
            <v>0</v>
          </cell>
          <cell r="C3654" t="str">
            <v>0</v>
          </cell>
          <cell r="D3654" t="str">
            <v>1</v>
          </cell>
          <cell r="F3654">
            <v>0</v>
          </cell>
          <cell r="G3654">
            <v>0</v>
          </cell>
          <cell r="H3654">
            <v>0</v>
          </cell>
          <cell r="I3654">
            <v>0</v>
          </cell>
          <cell r="J3654" t="str">
            <v>-</v>
          </cell>
          <cell r="K3654">
            <v>0</v>
          </cell>
          <cell r="L3654">
            <v>0</v>
          </cell>
          <cell r="M3654">
            <v>0</v>
          </cell>
        </row>
        <row r="3655">
          <cell r="A3655" t="str">
            <v>00</v>
          </cell>
          <cell r="B3655" t="str">
            <v>0</v>
          </cell>
          <cell r="C3655" t="str">
            <v>0</v>
          </cell>
          <cell r="D3655" t="str">
            <v>1</v>
          </cell>
          <cell r="F3655">
            <v>0</v>
          </cell>
          <cell r="G3655">
            <v>0</v>
          </cell>
          <cell r="H3655">
            <v>0</v>
          </cell>
          <cell r="I3655">
            <v>0</v>
          </cell>
          <cell r="J3655" t="str">
            <v>-</v>
          </cell>
          <cell r="K3655">
            <v>0</v>
          </cell>
          <cell r="L3655">
            <v>0</v>
          </cell>
          <cell r="M3655">
            <v>0</v>
          </cell>
        </row>
        <row r="3656">
          <cell r="A3656" t="str">
            <v>00</v>
          </cell>
          <cell r="B3656" t="str">
            <v>0</v>
          </cell>
          <cell r="C3656" t="str">
            <v>0</v>
          </cell>
          <cell r="D3656" t="str">
            <v>1</v>
          </cell>
          <cell r="F3656">
            <v>0</v>
          </cell>
          <cell r="G3656">
            <v>0</v>
          </cell>
          <cell r="H3656">
            <v>0</v>
          </cell>
          <cell r="I3656">
            <v>0</v>
          </cell>
          <cell r="J3656" t="str">
            <v>-</v>
          </cell>
          <cell r="K3656">
            <v>0</v>
          </cell>
          <cell r="L3656">
            <v>0</v>
          </cell>
          <cell r="M3656">
            <v>0</v>
          </cell>
        </row>
        <row r="3657">
          <cell r="A3657" t="str">
            <v>00</v>
          </cell>
          <cell r="B3657" t="str">
            <v>0</v>
          </cell>
          <cell r="C3657" t="str">
            <v>0</v>
          </cell>
          <cell r="D3657" t="str">
            <v>1</v>
          </cell>
          <cell r="F3657">
            <v>0</v>
          </cell>
          <cell r="G3657">
            <v>0</v>
          </cell>
          <cell r="H3657">
            <v>0</v>
          </cell>
          <cell r="I3657">
            <v>0</v>
          </cell>
          <cell r="J3657" t="str">
            <v>-</v>
          </cell>
          <cell r="K3657">
            <v>0</v>
          </cell>
          <cell r="L3657">
            <v>0</v>
          </cell>
          <cell r="M3657">
            <v>0</v>
          </cell>
        </row>
        <row r="3658">
          <cell r="A3658" t="str">
            <v>00</v>
          </cell>
          <cell r="B3658" t="str">
            <v>0</v>
          </cell>
          <cell r="C3658" t="str">
            <v>0</v>
          </cell>
          <cell r="D3658" t="str">
            <v>1</v>
          </cell>
          <cell r="F3658">
            <v>0</v>
          </cell>
          <cell r="G3658">
            <v>0</v>
          </cell>
          <cell r="H3658">
            <v>0</v>
          </cell>
          <cell r="I3658">
            <v>0</v>
          </cell>
          <cell r="J3658" t="str">
            <v>-</v>
          </cell>
          <cell r="K3658">
            <v>0</v>
          </cell>
          <cell r="L3658">
            <v>0</v>
          </cell>
          <cell r="M3658">
            <v>0</v>
          </cell>
        </row>
        <row r="3659">
          <cell r="A3659" t="str">
            <v>00</v>
          </cell>
          <cell r="B3659" t="str">
            <v>0</v>
          </cell>
          <cell r="C3659" t="str">
            <v>0</v>
          </cell>
          <cell r="D3659" t="str">
            <v>1</v>
          </cell>
          <cell r="F3659">
            <v>0</v>
          </cell>
          <cell r="G3659">
            <v>0</v>
          </cell>
          <cell r="H3659">
            <v>0</v>
          </cell>
          <cell r="I3659">
            <v>0</v>
          </cell>
          <cell r="J3659" t="str">
            <v>-</v>
          </cell>
          <cell r="K3659">
            <v>0</v>
          </cell>
          <cell r="L3659">
            <v>0</v>
          </cell>
          <cell r="M3659">
            <v>0</v>
          </cell>
        </row>
        <row r="3660">
          <cell r="A3660" t="str">
            <v>00</v>
          </cell>
          <cell r="B3660" t="str">
            <v>0</v>
          </cell>
          <cell r="C3660" t="str">
            <v>0</v>
          </cell>
          <cell r="D3660" t="str">
            <v>1</v>
          </cell>
          <cell r="F3660">
            <v>0</v>
          </cell>
          <cell r="G3660">
            <v>0</v>
          </cell>
          <cell r="H3660">
            <v>0</v>
          </cell>
          <cell r="I3660">
            <v>0</v>
          </cell>
          <cell r="J3660" t="str">
            <v>-</v>
          </cell>
          <cell r="K3660">
            <v>0</v>
          </cell>
          <cell r="L3660">
            <v>0</v>
          </cell>
          <cell r="M3660">
            <v>0</v>
          </cell>
        </row>
        <row r="3661">
          <cell r="A3661" t="str">
            <v>00</v>
          </cell>
          <cell r="B3661" t="str">
            <v>0</v>
          </cell>
          <cell r="C3661" t="str">
            <v>0</v>
          </cell>
          <cell r="D3661" t="str">
            <v>1</v>
          </cell>
          <cell r="F3661">
            <v>0</v>
          </cell>
          <cell r="G3661">
            <v>0</v>
          </cell>
          <cell r="H3661">
            <v>0</v>
          </cell>
          <cell r="I3661">
            <v>0</v>
          </cell>
          <cell r="J3661" t="str">
            <v>-</v>
          </cell>
          <cell r="K3661">
            <v>0</v>
          </cell>
          <cell r="L3661">
            <v>0</v>
          </cell>
          <cell r="M3661">
            <v>0</v>
          </cell>
        </row>
        <row r="3662">
          <cell r="A3662" t="str">
            <v>00</v>
          </cell>
          <cell r="B3662" t="str">
            <v>0</v>
          </cell>
          <cell r="C3662" t="str">
            <v>0</v>
          </cell>
          <cell r="D3662" t="str">
            <v>1</v>
          </cell>
          <cell r="F3662">
            <v>0</v>
          </cell>
          <cell r="G3662">
            <v>0</v>
          </cell>
          <cell r="H3662">
            <v>0</v>
          </cell>
          <cell r="I3662">
            <v>0</v>
          </cell>
          <cell r="J3662" t="str">
            <v>-</v>
          </cell>
          <cell r="K3662">
            <v>0</v>
          </cell>
          <cell r="L3662">
            <v>0</v>
          </cell>
          <cell r="M3662">
            <v>0</v>
          </cell>
        </row>
        <row r="3663">
          <cell r="A3663" t="str">
            <v>00</v>
          </cell>
          <cell r="B3663" t="str">
            <v>0</v>
          </cell>
          <cell r="C3663" t="str">
            <v>0</v>
          </cell>
          <cell r="D3663" t="str">
            <v>1</v>
          </cell>
          <cell r="F3663">
            <v>0</v>
          </cell>
          <cell r="G3663">
            <v>0</v>
          </cell>
          <cell r="H3663">
            <v>0</v>
          </cell>
          <cell r="I3663">
            <v>0</v>
          </cell>
          <cell r="J3663" t="str">
            <v>-</v>
          </cell>
          <cell r="K3663">
            <v>0</v>
          </cell>
          <cell r="L3663">
            <v>0</v>
          </cell>
          <cell r="M3663">
            <v>0</v>
          </cell>
        </row>
        <row r="3664">
          <cell r="A3664" t="str">
            <v>00</v>
          </cell>
          <cell r="B3664" t="str">
            <v>0</v>
          </cell>
          <cell r="C3664" t="str">
            <v>0</v>
          </cell>
          <cell r="D3664" t="str">
            <v>1</v>
          </cell>
          <cell r="F3664">
            <v>0</v>
          </cell>
          <cell r="G3664">
            <v>0</v>
          </cell>
          <cell r="H3664">
            <v>0</v>
          </cell>
          <cell r="I3664">
            <v>0</v>
          </cell>
          <cell r="J3664" t="str">
            <v>-</v>
          </cell>
          <cell r="K3664">
            <v>0</v>
          </cell>
          <cell r="L3664">
            <v>0</v>
          </cell>
          <cell r="M3664">
            <v>0</v>
          </cell>
        </row>
        <row r="3665">
          <cell r="A3665" t="str">
            <v>00</v>
          </cell>
          <cell r="B3665" t="str">
            <v>0</v>
          </cell>
          <cell r="C3665" t="str">
            <v>0</v>
          </cell>
          <cell r="D3665" t="str">
            <v>1</v>
          </cell>
          <cell r="F3665">
            <v>0</v>
          </cell>
          <cell r="G3665">
            <v>0</v>
          </cell>
          <cell r="H3665">
            <v>0</v>
          </cell>
          <cell r="I3665">
            <v>0</v>
          </cell>
          <cell r="J3665" t="str">
            <v>-</v>
          </cell>
          <cell r="K3665">
            <v>0</v>
          </cell>
          <cell r="L3665">
            <v>0</v>
          </cell>
          <cell r="M3665">
            <v>0</v>
          </cell>
        </row>
        <row r="3666">
          <cell r="A3666" t="str">
            <v>00</v>
          </cell>
          <cell r="B3666" t="str">
            <v>0</v>
          </cell>
          <cell r="C3666" t="str">
            <v>0</v>
          </cell>
          <cell r="D3666" t="str">
            <v>1</v>
          </cell>
          <cell r="F3666">
            <v>0</v>
          </cell>
          <cell r="G3666">
            <v>0</v>
          </cell>
          <cell r="H3666">
            <v>0</v>
          </cell>
          <cell r="I3666">
            <v>0</v>
          </cell>
          <cell r="J3666" t="str">
            <v>-</v>
          </cell>
          <cell r="K3666">
            <v>0</v>
          </cell>
          <cell r="L3666">
            <v>0</v>
          </cell>
          <cell r="M3666">
            <v>0</v>
          </cell>
        </row>
        <row r="3667">
          <cell r="A3667" t="str">
            <v>00</v>
          </cell>
          <cell r="B3667" t="str">
            <v>0</v>
          </cell>
          <cell r="C3667" t="str">
            <v>0</v>
          </cell>
          <cell r="D3667" t="str">
            <v>1</v>
          </cell>
          <cell r="F3667">
            <v>0</v>
          </cell>
          <cell r="G3667">
            <v>0</v>
          </cell>
          <cell r="H3667">
            <v>0</v>
          </cell>
          <cell r="I3667">
            <v>0</v>
          </cell>
          <cell r="J3667" t="str">
            <v>-</v>
          </cell>
          <cell r="K3667">
            <v>0</v>
          </cell>
          <cell r="L3667">
            <v>0</v>
          </cell>
          <cell r="M3667">
            <v>0</v>
          </cell>
        </row>
        <row r="3668">
          <cell r="A3668" t="str">
            <v>00</v>
          </cell>
          <cell r="B3668" t="str">
            <v>0</v>
          </cell>
          <cell r="C3668" t="str">
            <v>0</v>
          </cell>
          <cell r="D3668" t="str">
            <v>1</v>
          </cell>
          <cell r="F3668">
            <v>0</v>
          </cell>
          <cell r="G3668">
            <v>0</v>
          </cell>
          <cell r="H3668">
            <v>0</v>
          </cell>
          <cell r="I3668">
            <v>0</v>
          </cell>
          <cell r="J3668" t="str">
            <v>-</v>
          </cell>
          <cell r="K3668">
            <v>0</v>
          </cell>
          <cell r="L3668">
            <v>0</v>
          </cell>
          <cell r="M3668">
            <v>0</v>
          </cell>
        </row>
        <row r="3669">
          <cell r="A3669" t="str">
            <v>00</v>
          </cell>
          <cell r="B3669" t="str">
            <v>0</v>
          </cell>
          <cell r="C3669" t="str">
            <v>0</v>
          </cell>
          <cell r="D3669" t="str">
            <v>1</v>
          </cell>
          <cell r="F3669">
            <v>0</v>
          </cell>
          <cell r="G3669">
            <v>0</v>
          </cell>
          <cell r="H3669">
            <v>0</v>
          </cell>
          <cell r="I3669">
            <v>0</v>
          </cell>
          <cell r="J3669" t="str">
            <v>-</v>
          </cell>
          <cell r="K3669">
            <v>0</v>
          </cell>
          <cell r="L3669">
            <v>0</v>
          </cell>
          <cell r="M3669">
            <v>0</v>
          </cell>
        </row>
        <row r="3670">
          <cell r="A3670" t="str">
            <v>00</v>
          </cell>
          <cell r="B3670" t="str">
            <v>0</v>
          </cell>
          <cell r="C3670" t="str">
            <v>0</v>
          </cell>
          <cell r="D3670" t="str">
            <v>1</v>
          </cell>
          <cell r="F3670">
            <v>0</v>
          </cell>
          <cell r="G3670">
            <v>0</v>
          </cell>
          <cell r="H3670">
            <v>0</v>
          </cell>
          <cell r="I3670">
            <v>0</v>
          </cell>
          <cell r="J3670" t="str">
            <v>-</v>
          </cell>
          <cell r="K3670">
            <v>0</v>
          </cell>
          <cell r="L3670">
            <v>0</v>
          </cell>
          <cell r="M3670">
            <v>0</v>
          </cell>
        </row>
        <row r="3671">
          <cell r="A3671" t="str">
            <v>00</v>
          </cell>
          <cell r="B3671" t="str">
            <v>0</v>
          </cell>
          <cell r="C3671" t="str">
            <v>0</v>
          </cell>
          <cell r="D3671" t="str">
            <v>1</v>
          </cell>
          <cell r="F3671">
            <v>0</v>
          </cell>
          <cell r="G3671">
            <v>0</v>
          </cell>
          <cell r="H3671">
            <v>0</v>
          </cell>
          <cell r="I3671">
            <v>0</v>
          </cell>
          <cell r="J3671" t="str">
            <v>-</v>
          </cell>
          <cell r="K3671">
            <v>0</v>
          </cell>
          <cell r="L3671">
            <v>0</v>
          </cell>
          <cell r="M3671">
            <v>0</v>
          </cell>
        </row>
        <row r="3672">
          <cell r="A3672" t="str">
            <v>00</v>
          </cell>
          <cell r="B3672" t="str">
            <v>0</v>
          </cell>
          <cell r="C3672" t="str">
            <v>0</v>
          </cell>
          <cell r="D3672" t="str">
            <v>1</v>
          </cell>
          <cell r="F3672">
            <v>0</v>
          </cell>
          <cell r="G3672">
            <v>0</v>
          </cell>
          <cell r="H3672">
            <v>0</v>
          </cell>
          <cell r="I3672">
            <v>0</v>
          </cell>
          <cell r="J3672" t="str">
            <v>-</v>
          </cell>
          <cell r="K3672">
            <v>0</v>
          </cell>
          <cell r="L3672">
            <v>0</v>
          </cell>
          <cell r="M3672">
            <v>0</v>
          </cell>
        </row>
        <row r="3673">
          <cell r="A3673" t="str">
            <v>00</v>
          </cell>
          <cell r="B3673" t="str">
            <v>0</v>
          </cell>
          <cell r="C3673" t="str">
            <v>0</v>
          </cell>
          <cell r="D3673" t="str">
            <v>1</v>
          </cell>
          <cell r="F3673">
            <v>0</v>
          </cell>
          <cell r="G3673">
            <v>0</v>
          </cell>
          <cell r="H3673">
            <v>0</v>
          </cell>
          <cell r="I3673">
            <v>0</v>
          </cell>
          <cell r="J3673" t="str">
            <v>-</v>
          </cell>
          <cell r="K3673">
            <v>0</v>
          </cell>
          <cell r="L3673">
            <v>0</v>
          </cell>
          <cell r="M3673">
            <v>0</v>
          </cell>
        </row>
        <row r="3674">
          <cell r="A3674" t="str">
            <v>00</v>
          </cell>
          <cell r="B3674" t="str">
            <v>0</v>
          </cell>
          <cell r="C3674" t="str">
            <v>0</v>
          </cell>
          <cell r="D3674" t="str">
            <v>1</v>
          </cell>
          <cell r="F3674">
            <v>0</v>
          </cell>
          <cell r="G3674">
            <v>0</v>
          </cell>
          <cell r="H3674">
            <v>0</v>
          </cell>
          <cell r="I3674">
            <v>0</v>
          </cell>
          <cell r="J3674" t="str">
            <v>-</v>
          </cell>
          <cell r="K3674">
            <v>0</v>
          </cell>
          <cell r="L3674">
            <v>0</v>
          </cell>
          <cell r="M3674">
            <v>0</v>
          </cell>
        </row>
        <row r="3675">
          <cell r="A3675" t="str">
            <v>00</v>
          </cell>
          <cell r="B3675" t="str">
            <v>0</v>
          </cell>
          <cell r="C3675" t="str">
            <v>0</v>
          </cell>
          <cell r="D3675" t="str">
            <v>1</v>
          </cell>
          <cell r="F3675">
            <v>0</v>
          </cell>
          <cell r="G3675">
            <v>0</v>
          </cell>
          <cell r="H3675">
            <v>0</v>
          </cell>
          <cell r="I3675">
            <v>0</v>
          </cell>
          <cell r="J3675" t="str">
            <v>-</v>
          </cell>
          <cell r="K3675">
            <v>0</v>
          </cell>
          <cell r="L3675">
            <v>0</v>
          </cell>
          <cell r="M3675">
            <v>0</v>
          </cell>
        </row>
        <row r="3676">
          <cell r="A3676" t="str">
            <v>00</v>
          </cell>
          <cell r="B3676" t="str">
            <v>0</v>
          </cell>
          <cell r="C3676" t="str">
            <v>0</v>
          </cell>
          <cell r="D3676" t="str">
            <v>1</v>
          </cell>
          <cell r="F3676">
            <v>0</v>
          </cell>
          <cell r="G3676">
            <v>0</v>
          </cell>
          <cell r="H3676">
            <v>0</v>
          </cell>
          <cell r="I3676">
            <v>0</v>
          </cell>
          <cell r="J3676" t="str">
            <v>-</v>
          </cell>
          <cell r="K3676">
            <v>0</v>
          </cell>
          <cell r="L3676">
            <v>0</v>
          </cell>
          <cell r="M3676">
            <v>0</v>
          </cell>
        </row>
        <row r="3677">
          <cell r="A3677" t="str">
            <v>00</v>
          </cell>
          <cell r="B3677" t="str">
            <v>0</v>
          </cell>
          <cell r="C3677" t="str">
            <v>0</v>
          </cell>
          <cell r="D3677" t="str">
            <v>1</v>
          </cell>
          <cell r="F3677">
            <v>0</v>
          </cell>
          <cell r="G3677">
            <v>0</v>
          </cell>
          <cell r="H3677">
            <v>0</v>
          </cell>
          <cell r="I3677">
            <v>0</v>
          </cell>
          <cell r="J3677" t="str">
            <v>-</v>
          </cell>
          <cell r="K3677">
            <v>0</v>
          </cell>
          <cell r="L3677">
            <v>0</v>
          </cell>
          <cell r="M3677">
            <v>0</v>
          </cell>
        </row>
        <row r="3678">
          <cell r="A3678" t="str">
            <v>00</v>
          </cell>
          <cell r="B3678" t="str">
            <v>0</v>
          </cell>
          <cell r="C3678" t="str">
            <v>0</v>
          </cell>
          <cell r="D3678" t="str">
            <v>1</v>
          </cell>
          <cell r="F3678">
            <v>0</v>
          </cell>
          <cell r="G3678">
            <v>0</v>
          </cell>
          <cell r="H3678">
            <v>0</v>
          </cell>
          <cell r="I3678">
            <v>0</v>
          </cell>
          <cell r="J3678" t="str">
            <v>-</v>
          </cell>
          <cell r="K3678">
            <v>0</v>
          </cell>
          <cell r="L3678">
            <v>0</v>
          </cell>
          <cell r="M3678">
            <v>0</v>
          </cell>
        </row>
        <row r="3679">
          <cell r="A3679" t="str">
            <v>00</v>
          </cell>
          <cell r="B3679" t="str">
            <v>0</v>
          </cell>
          <cell r="C3679" t="str">
            <v>0</v>
          </cell>
          <cell r="D3679" t="str">
            <v>1</v>
          </cell>
          <cell r="F3679">
            <v>0</v>
          </cell>
          <cell r="G3679">
            <v>0</v>
          </cell>
          <cell r="H3679">
            <v>0</v>
          </cell>
          <cell r="I3679">
            <v>0</v>
          </cell>
          <cell r="J3679" t="str">
            <v>-</v>
          </cell>
          <cell r="K3679">
            <v>0</v>
          </cell>
          <cell r="L3679">
            <v>0</v>
          </cell>
          <cell r="M3679">
            <v>0</v>
          </cell>
        </row>
        <row r="3680">
          <cell r="A3680" t="str">
            <v>00</v>
          </cell>
          <cell r="B3680" t="str">
            <v>0</v>
          </cell>
          <cell r="C3680" t="str">
            <v>0</v>
          </cell>
          <cell r="D3680" t="str">
            <v>1</v>
          </cell>
          <cell r="F3680">
            <v>0</v>
          </cell>
          <cell r="G3680">
            <v>0</v>
          </cell>
          <cell r="H3680">
            <v>0</v>
          </cell>
          <cell r="I3680">
            <v>0</v>
          </cell>
          <cell r="J3680" t="str">
            <v>-</v>
          </cell>
          <cell r="K3680">
            <v>0</v>
          </cell>
          <cell r="L3680">
            <v>0</v>
          </cell>
          <cell r="M3680">
            <v>0</v>
          </cell>
        </row>
        <row r="3681">
          <cell r="A3681" t="str">
            <v>00</v>
          </cell>
          <cell r="B3681" t="str">
            <v>0</v>
          </cell>
          <cell r="C3681" t="str">
            <v>0</v>
          </cell>
          <cell r="D3681" t="str">
            <v>1</v>
          </cell>
          <cell r="F3681">
            <v>0</v>
          </cell>
          <cell r="G3681">
            <v>0</v>
          </cell>
          <cell r="H3681">
            <v>0</v>
          </cell>
          <cell r="I3681">
            <v>0</v>
          </cell>
          <cell r="J3681" t="str">
            <v>-</v>
          </cell>
          <cell r="K3681">
            <v>0</v>
          </cell>
          <cell r="L3681">
            <v>0</v>
          </cell>
          <cell r="M3681">
            <v>0</v>
          </cell>
        </row>
        <row r="3682">
          <cell r="A3682" t="str">
            <v>00</v>
          </cell>
          <cell r="B3682" t="str">
            <v>0</v>
          </cell>
          <cell r="C3682" t="str">
            <v>0</v>
          </cell>
          <cell r="D3682" t="str">
            <v>1</v>
          </cell>
          <cell r="F3682">
            <v>0</v>
          </cell>
          <cell r="G3682">
            <v>0</v>
          </cell>
          <cell r="H3682">
            <v>0</v>
          </cell>
          <cell r="I3682">
            <v>0</v>
          </cell>
          <cell r="J3682" t="str">
            <v>-</v>
          </cell>
          <cell r="K3682">
            <v>0</v>
          </cell>
          <cell r="L3682">
            <v>0</v>
          </cell>
          <cell r="M3682">
            <v>0</v>
          </cell>
        </row>
        <row r="3683">
          <cell r="A3683" t="str">
            <v>00</v>
          </cell>
          <cell r="B3683" t="str">
            <v>0</v>
          </cell>
          <cell r="C3683" t="str">
            <v>0</v>
          </cell>
          <cell r="D3683" t="str">
            <v>1</v>
          </cell>
          <cell r="F3683">
            <v>0</v>
          </cell>
          <cell r="G3683">
            <v>0</v>
          </cell>
          <cell r="H3683">
            <v>0</v>
          </cell>
          <cell r="I3683">
            <v>0</v>
          </cell>
          <cell r="J3683" t="str">
            <v>-</v>
          </cell>
          <cell r="K3683">
            <v>0</v>
          </cell>
          <cell r="L3683">
            <v>0</v>
          </cell>
          <cell r="M3683">
            <v>0</v>
          </cell>
        </row>
        <row r="3684">
          <cell r="A3684" t="str">
            <v>00</v>
          </cell>
          <cell r="B3684" t="str">
            <v>0</v>
          </cell>
          <cell r="C3684" t="str">
            <v>0</v>
          </cell>
          <cell r="D3684" t="str">
            <v>1</v>
          </cell>
          <cell r="F3684">
            <v>0</v>
          </cell>
          <cell r="G3684">
            <v>0</v>
          </cell>
          <cell r="H3684">
            <v>0</v>
          </cell>
          <cell r="I3684">
            <v>0</v>
          </cell>
          <cell r="J3684" t="str">
            <v>-</v>
          </cell>
          <cell r="K3684">
            <v>0</v>
          </cell>
          <cell r="L3684">
            <v>0</v>
          </cell>
          <cell r="M3684">
            <v>0</v>
          </cell>
        </row>
        <row r="3685">
          <cell r="A3685" t="str">
            <v>00</v>
          </cell>
          <cell r="B3685" t="str">
            <v>0</v>
          </cell>
          <cell r="C3685" t="str">
            <v>0</v>
          </cell>
          <cell r="D3685" t="str">
            <v>1</v>
          </cell>
          <cell r="F3685">
            <v>0</v>
          </cell>
          <cell r="G3685">
            <v>0</v>
          </cell>
          <cell r="H3685">
            <v>0</v>
          </cell>
          <cell r="I3685">
            <v>0</v>
          </cell>
          <cell r="J3685" t="str">
            <v>-</v>
          </cell>
          <cell r="K3685">
            <v>0</v>
          </cell>
          <cell r="L3685">
            <v>0</v>
          </cell>
          <cell r="M3685">
            <v>0</v>
          </cell>
        </row>
        <row r="3686">
          <cell r="A3686" t="str">
            <v>00</v>
          </cell>
          <cell r="B3686" t="str">
            <v>0</v>
          </cell>
          <cell r="C3686" t="str">
            <v>0</v>
          </cell>
          <cell r="D3686" t="str">
            <v>1</v>
          </cell>
          <cell r="F3686">
            <v>0</v>
          </cell>
          <cell r="G3686">
            <v>0</v>
          </cell>
          <cell r="H3686">
            <v>0</v>
          </cell>
          <cell r="I3686">
            <v>0</v>
          </cell>
          <cell r="J3686" t="str">
            <v>-</v>
          </cell>
          <cell r="K3686">
            <v>0</v>
          </cell>
          <cell r="L3686">
            <v>0</v>
          </cell>
          <cell r="M3686">
            <v>0</v>
          </cell>
        </row>
        <row r="3687">
          <cell r="A3687" t="str">
            <v>00</v>
          </cell>
          <cell r="B3687" t="str">
            <v>0</v>
          </cell>
          <cell r="C3687" t="str">
            <v>0</v>
          </cell>
          <cell r="D3687" t="str">
            <v>1</v>
          </cell>
          <cell r="F3687">
            <v>0</v>
          </cell>
          <cell r="G3687">
            <v>0</v>
          </cell>
          <cell r="H3687">
            <v>0</v>
          </cell>
          <cell r="I3687">
            <v>0</v>
          </cell>
          <cell r="J3687" t="str">
            <v>-</v>
          </cell>
          <cell r="K3687">
            <v>0</v>
          </cell>
          <cell r="L3687">
            <v>0</v>
          </cell>
          <cell r="M3687">
            <v>0</v>
          </cell>
        </row>
        <row r="3688">
          <cell r="A3688" t="str">
            <v>00</v>
          </cell>
          <cell r="B3688" t="str">
            <v>0</v>
          </cell>
          <cell r="C3688" t="str">
            <v>0</v>
          </cell>
          <cell r="D3688" t="str">
            <v>1</v>
          </cell>
          <cell r="F3688">
            <v>0</v>
          </cell>
          <cell r="G3688">
            <v>0</v>
          </cell>
          <cell r="H3688">
            <v>0</v>
          </cell>
          <cell r="I3688">
            <v>0</v>
          </cell>
          <cell r="J3688" t="str">
            <v>-</v>
          </cell>
          <cell r="K3688">
            <v>0</v>
          </cell>
          <cell r="L3688">
            <v>0</v>
          </cell>
          <cell r="M3688">
            <v>0</v>
          </cell>
        </row>
        <row r="3689">
          <cell r="A3689" t="str">
            <v>00</v>
          </cell>
          <cell r="B3689" t="str">
            <v>0</v>
          </cell>
          <cell r="C3689" t="str">
            <v>0</v>
          </cell>
          <cell r="D3689" t="str">
            <v>1</v>
          </cell>
          <cell r="F3689">
            <v>0</v>
          </cell>
          <cell r="G3689">
            <v>0</v>
          </cell>
          <cell r="H3689">
            <v>0</v>
          </cell>
          <cell r="I3689">
            <v>0</v>
          </cell>
          <cell r="J3689" t="str">
            <v>-</v>
          </cell>
          <cell r="K3689">
            <v>0</v>
          </cell>
          <cell r="L3689">
            <v>0</v>
          </cell>
          <cell r="M3689">
            <v>0</v>
          </cell>
        </row>
        <row r="3690">
          <cell r="A3690" t="str">
            <v>00</v>
          </cell>
          <cell r="B3690" t="str">
            <v>0</v>
          </cell>
          <cell r="C3690" t="str">
            <v>0</v>
          </cell>
          <cell r="D3690" t="str">
            <v>1</v>
          </cell>
          <cell r="F3690">
            <v>0</v>
          </cell>
          <cell r="G3690">
            <v>0</v>
          </cell>
          <cell r="H3690">
            <v>0</v>
          </cell>
          <cell r="I3690">
            <v>0</v>
          </cell>
          <cell r="J3690" t="str">
            <v>-</v>
          </cell>
          <cell r="K3690">
            <v>0</v>
          </cell>
          <cell r="L3690">
            <v>0</v>
          </cell>
          <cell r="M3690">
            <v>0</v>
          </cell>
        </row>
        <row r="3691">
          <cell r="A3691" t="str">
            <v>00</v>
          </cell>
          <cell r="B3691" t="str">
            <v>0</v>
          </cell>
          <cell r="C3691" t="str">
            <v>0</v>
          </cell>
          <cell r="D3691" t="str">
            <v>1</v>
          </cell>
          <cell r="F3691">
            <v>0</v>
          </cell>
          <cell r="G3691">
            <v>0</v>
          </cell>
          <cell r="H3691">
            <v>0</v>
          </cell>
          <cell r="I3691">
            <v>0</v>
          </cell>
          <cell r="J3691" t="str">
            <v>-</v>
          </cell>
          <cell r="K3691">
            <v>0</v>
          </cell>
          <cell r="L3691">
            <v>0</v>
          </cell>
          <cell r="M3691">
            <v>0</v>
          </cell>
        </row>
        <row r="3692">
          <cell r="A3692" t="str">
            <v>00</v>
          </cell>
          <cell r="B3692" t="str">
            <v>0</v>
          </cell>
          <cell r="C3692" t="str">
            <v>0</v>
          </cell>
          <cell r="D3692" t="str">
            <v>1</v>
          </cell>
          <cell r="F3692">
            <v>0</v>
          </cell>
          <cell r="G3692">
            <v>0</v>
          </cell>
          <cell r="H3692">
            <v>0</v>
          </cell>
          <cell r="I3692">
            <v>0</v>
          </cell>
          <cell r="J3692" t="str">
            <v>-</v>
          </cell>
          <cell r="K3692">
            <v>0</v>
          </cell>
          <cell r="L3692">
            <v>0</v>
          </cell>
          <cell r="M3692">
            <v>0</v>
          </cell>
        </row>
        <row r="3693">
          <cell r="A3693" t="str">
            <v>00</v>
          </cell>
          <cell r="B3693" t="str">
            <v>0</v>
          </cell>
          <cell r="C3693" t="str">
            <v>0</v>
          </cell>
          <cell r="D3693" t="str">
            <v>1</v>
          </cell>
          <cell r="F3693">
            <v>0</v>
          </cell>
          <cell r="G3693">
            <v>0</v>
          </cell>
          <cell r="H3693">
            <v>0</v>
          </cell>
          <cell r="I3693">
            <v>0</v>
          </cell>
          <cell r="J3693" t="str">
            <v>-</v>
          </cell>
          <cell r="K3693">
            <v>0</v>
          </cell>
          <cell r="L3693">
            <v>0</v>
          </cell>
          <cell r="M3693">
            <v>0</v>
          </cell>
        </row>
        <row r="3694">
          <cell r="A3694" t="str">
            <v>00</v>
          </cell>
          <cell r="B3694" t="str">
            <v>0</v>
          </cell>
          <cell r="C3694" t="str">
            <v>0</v>
          </cell>
          <cell r="D3694" t="str">
            <v>1</v>
          </cell>
          <cell r="F3694">
            <v>0</v>
          </cell>
          <cell r="G3694">
            <v>0</v>
          </cell>
          <cell r="H3694">
            <v>0</v>
          </cell>
          <cell r="I3694">
            <v>0</v>
          </cell>
          <cell r="J3694" t="str">
            <v>-</v>
          </cell>
          <cell r="K3694">
            <v>0</v>
          </cell>
          <cell r="L3694">
            <v>0</v>
          </cell>
          <cell r="M3694">
            <v>0</v>
          </cell>
        </row>
        <row r="3695">
          <cell r="A3695" t="str">
            <v>00</v>
          </cell>
          <cell r="B3695" t="str">
            <v>0</v>
          </cell>
          <cell r="C3695" t="str">
            <v>0</v>
          </cell>
          <cell r="D3695" t="str">
            <v>1</v>
          </cell>
          <cell r="F3695">
            <v>0</v>
          </cell>
          <cell r="G3695">
            <v>0</v>
          </cell>
          <cell r="H3695">
            <v>0</v>
          </cell>
          <cell r="I3695">
            <v>0</v>
          </cell>
          <cell r="J3695" t="str">
            <v>-</v>
          </cell>
          <cell r="K3695">
            <v>0</v>
          </cell>
          <cell r="L3695">
            <v>0</v>
          </cell>
          <cell r="M3695">
            <v>0</v>
          </cell>
        </row>
        <row r="3696">
          <cell r="A3696" t="str">
            <v>00</v>
          </cell>
          <cell r="B3696" t="str">
            <v>0</v>
          </cell>
          <cell r="C3696" t="str">
            <v>0</v>
          </cell>
          <cell r="D3696" t="str">
            <v>1</v>
          </cell>
          <cell r="F3696">
            <v>0</v>
          </cell>
          <cell r="G3696">
            <v>0</v>
          </cell>
          <cell r="H3696">
            <v>0</v>
          </cell>
          <cell r="I3696">
            <v>0</v>
          </cell>
          <cell r="J3696" t="str">
            <v>-</v>
          </cell>
          <cell r="K3696">
            <v>0</v>
          </cell>
          <cell r="L3696">
            <v>0</v>
          </cell>
          <cell r="M3696">
            <v>0</v>
          </cell>
        </row>
        <row r="3697">
          <cell r="A3697" t="str">
            <v>00</v>
          </cell>
          <cell r="B3697" t="str">
            <v>0</v>
          </cell>
          <cell r="C3697" t="str">
            <v>0</v>
          </cell>
          <cell r="D3697" t="str">
            <v>1</v>
          </cell>
          <cell r="F3697">
            <v>0</v>
          </cell>
          <cell r="G3697">
            <v>0</v>
          </cell>
          <cell r="H3697">
            <v>0</v>
          </cell>
          <cell r="I3697">
            <v>0</v>
          </cell>
          <cell r="J3697" t="str">
            <v>-</v>
          </cell>
          <cell r="K3697">
            <v>0</v>
          </cell>
          <cell r="L3697">
            <v>0</v>
          </cell>
          <cell r="M3697">
            <v>0</v>
          </cell>
        </row>
        <row r="3698">
          <cell r="A3698" t="str">
            <v>00</v>
          </cell>
          <cell r="B3698" t="str">
            <v>0</v>
          </cell>
          <cell r="C3698" t="str">
            <v>0</v>
          </cell>
          <cell r="D3698" t="str">
            <v>1</v>
          </cell>
          <cell r="F3698">
            <v>0</v>
          </cell>
          <cell r="G3698">
            <v>0</v>
          </cell>
          <cell r="H3698">
            <v>0</v>
          </cell>
          <cell r="I3698">
            <v>0</v>
          </cell>
          <cell r="J3698" t="str">
            <v>-</v>
          </cell>
          <cell r="K3698">
            <v>0</v>
          </cell>
          <cell r="L3698">
            <v>0</v>
          </cell>
          <cell r="M3698">
            <v>0</v>
          </cell>
        </row>
        <row r="3699">
          <cell r="A3699" t="str">
            <v>00</v>
          </cell>
          <cell r="B3699" t="str">
            <v>0</v>
          </cell>
          <cell r="C3699" t="str">
            <v>0</v>
          </cell>
          <cell r="D3699" t="str">
            <v>1</v>
          </cell>
          <cell r="F3699">
            <v>0</v>
          </cell>
          <cell r="G3699">
            <v>0</v>
          </cell>
          <cell r="H3699">
            <v>0</v>
          </cell>
          <cell r="I3699">
            <v>0</v>
          </cell>
          <cell r="J3699" t="str">
            <v>-</v>
          </cell>
          <cell r="K3699">
            <v>0</v>
          </cell>
          <cell r="L3699">
            <v>0</v>
          </cell>
          <cell r="M3699">
            <v>0</v>
          </cell>
        </row>
        <row r="3700">
          <cell r="A3700" t="str">
            <v>00</v>
          </cell>
          <cell r="B3700" t="str">
            <v>0</v>
          </cell>
          <cell r="C3700" t="str">
            <v>0</v>
          </cell>
          <cell r="D3700" t="str">
            <v>1</v>
          </cell>
          <cell r="F3700">
            <v>0</v>
          </cell>
          <cell r="G3700">
            <v>0</v>
          </cell>
          <cell r="H3700">
            <v>0</v>
          </cell>
          <cell r="I3700">
            <v>0</v>
          </cell>
          <cell r="J3700" t="str">
            <v>-</v>
          </cell>
          <cell r="K3700">
            <v>0</v>
          </cell>
          <cell r="L3700">
            <v>0</v>
          </cell>
          <cell r="M3700">
            <v>0</v>
          </cell>
        </row>
        <row r="3701">
          <cell r="A3701" t="str">
            <v>00</v>
          </cell>
          <cell r="B3701" t="str">
            <v>0</v>
          </cell>
          <cell r="C3701" t="str">
            <v>0</v>
          </cell>
          <cell r="D3701" t="str">
            <v>1</v>
          </cell>
          <cell r="F3701">
            <v>0</v>
          </cell>
          <cell r="G3701">
            <v>0</v>
          </cell>
          <cell r="H3701">
            <v>0</v>
          </cell>
          <cell r="I3701">
            <v>0</v>
          </cell>
          <cell r="J3701" t="str">
            <v>-</v>
          </cell>
          <cell r="K3701">
            <v>0</v>
          </cell>
          <cell r="L3701">
            <v>0</v>
          </cell>
          <cell r="M3701">
            <v>0</v>
          </cell>
        </row>
        <row r="3702">
          <cell r="A3702" t="str">
            <v>00</v>
          </cell>
          <cell r="B3702" t="str">
            <v>0</v>
          </cell>
          <cell r="C3702" t="str">
            <v>0</v>
          </cell>
          <cell r="D3702" t="str">
            <v>1</v>
          </cell>
          <cell r="F3702">
            <v>0</v>
          </cell>
          <cell r="G3702">
            <v>0</v>
          </cell>
          <cell r="H3702">
            <v>0</v>
          </cell>
          <cell r="I3702">
            <v>0</v>
          </cell>
          <cell r="J3702" t="str">
            <v>-</v>
          </cell>
          <cell r="K3702">
            <v>0</v>
          </cell>
          <cell r="L3702">
            <v>0</v>
          </cell>
          <cell r="M3702">
            <v>0</v>
          </cell>
        </row>
        <row r="3703">
          <cell r="A3703" t="str">
            <v>00</v>
          </cell>
          <cell r="B3703" t="str">
            <v>0</v>
          </cell>
          <cell r="C3703" t="str">
            <v>0</v>
          </cell>
          <cell r="D3703" t="str">
            <v>1</v>
          </cell>
          <cell r="F3703">
            <v>0</v>
          </cell>
          <cell r="G3703">
            <v>0</v>
          </cell>
          <cell r="H3703">
            <v>0</v>
          </cell>
          <cell r="I3703">
            <v>0</v>
          </cell>
          <cell r="J3703" t="str">
            <v>-</v>
          </cell>
          <cell r="K3703">
            <v>0</v>
          </cell>
          <cell r="L3703">
            <v>0</v>
          </cell>
          <cell r="M3703">
            <v>0</v>
          </cell>
        </row>
        <row r="3704">
          <cell r="A3704" t="str">
            <v>00</v>
          </cell>
          <cell r="B3704" t="str">
            <v>0</v>
          </cell>
          <cell r="C3704" t="str">
            <v>0</v>
          </cell>
          <cell r="D3704" t="str">
            <v>1</v>
          </cell>
          <cell r="F3704">
            <v>0</v>
          </cell>
          <cell r="G3704">
            <v>0</v>
          </cell>
          <cell r="H3704">
            <v>0</v>
          </cell>
          <cell r="I3704">
            <v>0</v>
          </cell>
          <cell r="J3704" t="str">
            <v>-</v>
          </cell>
          <cell r="K3704">
            <v>0</v>
          </cell>
          <cell r="L3704">
            <v>0</v>
          </cell>
          <cell r="M3704">
            <v>0</v>
          </cell>
        </row>
        <row r="3705">
          <cell r="A3705" t="str">
            <v>00</v>
          </cell>
          <cell r="B3705" t="str">
            <v>0</v>
          </cell>
          <cell r="C3705" t="str">
            <v>0</v>
          </cell>
          <cell r="D3705" t="str">
            <v>1</v>
          </cell>
          <cell r="F3705">
            <v>0</v>
          </cell>
          <cell r="G3705">
            <v>0</v>
          </cell>
          <cell r="H3705">
            <v>0</v>
          </cell>
          <cell r="I3705">
            <v>0</v>
          </cell>
          <cell r="J3705" t="str">
            <v>-</v>
          </cell>
          <cell r="K3705">
            <v>0</v>
          </cell>
          <cell r="L3705">
            <v>0</v>
          </cell>
          <cell r="M3705">
            <v>0</v>
          </cell>
        </row>
        <row r="3706">
          <cell r="A3706" t="str">
            <v>00</v>
          </cell>
          <cell r="B3706" t="str">
            <v>0</v>
          </cell>
          <cell r="C3706" t="str">
            <v>0</v>
          </cell>
          <cell r="D3706" t="str">
            <v>1</v>
          </cell>
          <cell r="F3706">
            <v>0</v>
          </cell>
          <cell r="G3706">
            <v>0</v>
          </cell>
          <cell r="H3706">
            <v>0</v>
          </cell>
          <cell r="I3706">
            <v>0</v>
          </cell>
          <cell r="J3706" t="str">
            <v>-</v>
          </cell>
          <cell r="K3706">
            <v>0</v>
          </cell>
          <cell r="L3706">
            <v>0</v>
          </cell>
          <cell r="M3706">
            <v>0</v>
          </cell>
        </row>
        <row r="3707">
          <cell r="A3707" t="str">
            <v>00</v>
          </cell>
          <cell r="B3707" t="str">
            <v>0</v>
          </cell>
          <cell r="C3707" t="str">
            <v>0</v>
          </cell>
          <cell r="D3707" t="str">
            <v>1</v>
          </cell>
          <cell r="F3707">
            <v>0</v>
          </cell>
          <cell r="G3707">
            <v>0</v>
          </cell>
          <cell r="H3707">
            <v>0</v>
          </cell>
          <cell r="I3707">
            <v>0</v>
          </cell>
          <cell r="J3707" t="str">
            <v>-</v>
          </cell>
          <cell r="K3707">
            <v>0</v>
          </cell>
          <cell r="L3707">
            <v>0</v>
          </cell>
          <cell r="M3707">
            <v>0</v>
          </cell>
        </row>
        <row r="3708">
          <cell r="A3708" t="str">
            <v>00</v>
          </cell>
          <cell r="B3708" t="str">
            <v>0</v>
          </cell>
          <cell r="C3708" t="str">
            <v>0</v>
          </cell>
          <cell r="D3708" t="str">
            <v>1</v>
          </cell>
          <cell r="F3708">
            <v>0</v>
          </cell>
          <cell r="G3708">
            <v>0</v>
          </cell>
          <cell r="H3708">
            <v>0</v>
          </cell>
          <cell r="I3708">
            <v>0</v>
          </cell>
          <cell r="J3708" t="str">
            <v>-</v>
          </cell>
          <cell r="K3708">
            <v>0</v>
          </cell>
          <cell r="L3708">
            <v>0</v>
          </cell>
          <cell r="M3708">
            <v>0</v>
          </cell>
        </row>
        <row r="3709">
          <cell r="A3709" t="str">
            <v>00</v>
          </cell>
          <cell r="B3709" t="str">
            <v>0</v>
          </cell>
          <cell r="C3709" t="str">
            <v>0</v>
          </cell>
          <cell r="D3709" t="str">
            <v>1</v>
          </cell>
          <cell r="F3709">
            <v>0</v>
          </cell>
          <cell r="G3709">
            <v>0</v>
          </cell>
          <cell r="H3709">
            <v>0</v>
          </cell>
          <cell r="I3709">
            <v>0</v>
          </cell>
          <cell r="J3709" t="str">
            <v>-</v>
          </cell>
          <cell r="K3709">
            <v>0</v>
          </cell>
          <cell r="L3709">
            <v>0</v>
          </cell>
          <cell r="M3709">
            <v>0</v>
          </cell>
        </row>
        <row r="3710">
          <cell r="A3710" t="str">
            <v>00</v>
          </cell>
          <cell r="B3710" t="str">
            <v>0</v>
          </cell>
          <cell r="C3710" t="str">
            <v>0</v>
          </cell>
          <cell r="D3710" t="str">
            <v>1</v>
          </cell>
          <cell r="F3710">
            <v>0</v>
          </cell>
          <cell r="G3710">
            <v>0</v>
          </cell>
          <cell r="H3710">
            <v>0</v>
          </cell>
          <cell r="I3710">
            <v>0</v>
          </cell>
          <cell r="J3710" t="str">
            <v>-</v>
          </cell>
          <cell r="K3710">
            <v>0</v>
          </cell>
          <cell r="L3710">
            <v>0</v>
          </cell>
          <cell r="M3710">
            <v>0</v>
          </cell>
        </row>
        <row r="3711">
          <cell r="A3711" t="str">
            <v>00</v>
          </cell>
          <cell r="B3711" t="str">
            <v>0</v>
          </cell>
          <cell r="C3711" t="str">
            <v>0</v>
          </cell>
          <cell r="D3711" t="str">
            <v>1</v>
          </cell>
          <cell r="F3711">
            <v>0</v>
          </cell>
          <cell r="G3711">
            <v>0</v>
          </cell>
          <cell r="H3711">
            <v>0</v>
          </cell>
          <cell r="I3711">
            <v>0</v>
          </cell>
          <cell r="J3711" t="str">
            <v>-</v>
          </cell>
          <cell r="K3711">
            <v>0</v>
          </cell>
          <cell r="L3711">
            <v>0</v>
          </cell>
          <cell r="M3711">
            <v>0</v>
          </cell>
        </row>
        <row r="3712">
          <cell r="A3712" t="str">
            <v>00</v>
          </cell>
          <cell r="B3712" t="str">
            <v>0</v>
          </cell>
          <cell r="C3712" t="str">
            <v>0</v>
          </cell>
          <cell r="D3712" t="str">
            <v>1</v>
          </cell>
          <cell r="F3712">
            <v>0</v>
          </cell>
          <cell r="G3712">
            <v>0</v>
          </cell>
          <cell r="H3712">
            <v>0</v>
          </cell>
          <cell r="I3712">
            <v>0</v>
          </cell>
          <cell r="J3712" t="str">
            <v>-</v>
          </cell>
          <cell r="K3712">
            <v>0</v>
          </cell>
          <cell r="L3712">
            <v>0</v>
          </cell>
          <cell r="M3712">
            <v>0</v>
          </cell>
        </row>
        <row r="3713">
          <cell r="A3713" t="str">
            <v>00</v>
          </cell>
          <cell r="B3713" t="str">
            <v>0</v>
          </cell>
          <cell r="C3713" t="str">
            <v>0</v>
          </cell>
          <cell r="D3713" t="str">
            <v>1</v>
          </cell>
          <cell r="F3713">
            <v>0</v>
          </cell>
          <cell r="G3713">
            <v>0</v>
          </cell>
          <cell r="H3713">
            <v>0</v>
          </cell>
          <cell r="I3713">
            <v>0</v>
          </cell>
          <cell r="J3713" t="str">
            <v>-</v>
          </cell>
          <cell r="K3713">
            <v>0</v>
          </cell>
          <cell r="L3713">
            <v>0</v>
          </cell>
          <cell r="M3713">
            <v>0</v>
          </cell>
        </row>
        <row r="3714">
          <cell r="A3714" t="str">
            <v>00</v>
          </cell>
          <cell r="B3714" t="str">
            <v>0</v>
          </cell>
          <cell r="C3714" t="str">
            <v>0</v>
          </cell>
          <cell r="D3714" t="str">
            <v>1</v>
          </cell>
          <cell r="F3714">
            <v>0</v>
          </cell>
          <cell r="G3714">
            <v>0</v>
          </cell>
          <cell r="H3714">
            <v>0</v>
          </cell>
          <cell r="I3714">
            <v>0</v>
          </cell>
          <cell r="J3714" t="str">
            <v>-</v>
          </cell>
          <cell r="K3714">
            <v>0</v>
          </cell>
          <cell r="L3714">
            <v>0</v>
          </cell>
          <cell r="M3714">
            <v>0</v>
          </cell>
        </row>
        <row r="3715">
          <cell r="A3715" t="str">
            <v>00</v>
          </cell>
          <cell r="B3715" t="str">
            <v>0</v>
          </cell>
          <cell r="C3715" t="str">
            <v>0</v>
          </cell>
          <cell r="D3715" t="str">
            <v>1</v>
          </cell>
          <cell r="F3715">
            <v>0</v>
          </cell>
          <cell r="G3715">
            <v>0</v>
          </cell>
          <cell r="H3715">
            <v>0</v>
          </cell>
          <cell r="I3715">
            <v>0</v>
          </cell>
          <cell r="J3715" t="str">
            <v>-</v>
          </cell>
          <cell r="K3715">
            <v>0</v>
          </cell>
          <cell r="L3715">
            <v>0</v>
          </cell>
          <cell r="M3715">
            <v>0</v>
          </cell>
        </row>
        <row r="3716">
          <cell r="A3716" t="str">
            <v>00</v>
          </cell>
          <cell r="B3716" t="str">
            <v>0</v>
          </cell>
          <cell r="C3716" t="str">
            <v>0</v>
          </cell>
          <cell r="D3716" t="str">
            <v>1</v>
          </cell>
          <cell r="F3716">
            <v>0</v>
          </cell>
          <cell r="G3716">
            <v>0</v>
          </cell>
          <cell r="H3716">
            <v>0</v>
          </cell>
          <cell r="I3716">
            <v>0</v>
          </cell>
          <cell r="J3716" t="str">
            <v>-</v>
          </cell>
          <cell r="K3716">
            <v>0</v>
          </cell>
          <cell r="L3716">
            <v>0</v>
          </cell>
          <cell r="M3716">
            <v>0</v>
          </cell>
        </row>
        <row r="3717">
          <cell r="A3717" t="str">
            <v>00</v>
          </cell>
          <cell r="B3717" t="str">
            <v>0</v>
          </cell>
          <cell r="C3717" t="str">
            <v>0</v>
          </cell>
          <cell r="D3717" t="str">
            <v>1</v>
          </cell>
          <cell r="F3717">
            <v>0</v>
          </cell>
          <cell r="G3717">
            <v>0</v>
          </cell>
          <cell r="H3717">
            <v>0</v>
          </cell>
          <cell r="I3717">
            <v>0</v>
          </cell>
          <cell r="J3717" t="str">
            <v>-</v>
          </cell>
          <cell r="K3717">
            <v>0</v>
          </cell>
          <cell r="L3717">
            <v>0</v>
          </cell>
          <cell r="M3717">
            <v>0</v>
          </cell>
        </row>
        <row r="3718">
          <cell r="A3718" t="str">
            <v>00</v>
          </cell>
          <cell r="B3718" t="str">
            <v>0</v>
          </cell>
          <cell r="C3718" t="str">
            <v>0</v>
          </cell>
          <cell r="D3718" t="str">
            <v>1</v>
          </cell>
          <cell r="F3718">
            <v>0</v>
          </cell>
          <cell r="G3718">
            <v>0</v>
          </cell>
          <cell r="H3718">
            <v>0</v>
          </cell>
          <cell r="I3718">
            <v>0</v>
          </cell>
          <cell r="J3718" t="str">
            <v>-</v>
          </cell>
          <cell r="K3718">
            <v>0</v>
          </cell>
          <cell r="L3718">
            <v>0</v>
          </cell>
          <cell r="M3718">
            <v>0</v>
          </cell>
        </row>
        <row r="3719">
          <cell r="A3719" t="str">
            <v>00</v>
          </cell>
          <cell r="B3719" t="str">
            <v>0</v>
          </cell>
          <cell r="C3719" t="str">
            <v>0</v>
          </cell>
          <cell r="D3719" t="str">
            <v>1</v>
          </cell>
          <cell r="F3719">
            <v>0</v>
          </cell>
          <cell r="G3719">
            <v>0</v>
          </cell>
          <cell r="H3719">
            <v>0</v>
          </cell>
          <cell r="I3719">
            <v>0</v>
          </cell>
          <cell r="J3719" t="str">
            <v>-</v>
          </cell>
          <cell r="K3719">
            <v>0</v>
          </cell>
          <cell r="L3719">
            <v>0</v>
          </cell>
          <cell r="M3719">
            <v>0</v>
          </cell>
        </row>
        <row r="3720">
          <cell r="A3720" t="str">
            <v>00</v>
          </cell>
          <cell r="B3720" t="str">
            <v>0</v>
          </cell>
          <cell r="C3720" t="str">
            <v>0</v>
          </cell>
          <cell r="D3720" t="str">
            <v>1</v>
          </cell>
          <cell r="F3720">
            <v>0</v>
          </cell>
          <cell r="G3720">
            <v>0</v>
          </cell>
          <cell r="H3720">
            <v>0</v>
          </cell>
          <cell r="I3720">
            <v>0</v>
          </cell>
          <cell r="J3720" t="str">
            <v>-</v>
          </cell>
          <cell r="K3720">
            <v>0</v>
          </cell>
          <cell r="L3720">
            <v>0</v>
          </cell>
          <cell r="M3720">
            <v>0</v>
          </cell>
        </row>
        <row r="3721">
          <cell r="A3721" t="str">
            <v>00</v>
          </cell>
          <cell r="B3721" t="str">
            <v>0</v>
          </cell>
          <cell r="C3721" t="str">
            <v>0</v>
          </cell>
          <cell r="D3721" t="str">
            <v>1</v>
          </cell>
          <cell r="F3721">
            <v>0</v>
          </cell>
          <cell r="G3721">
            <v>0</v>
          </cell>
          <cell r="H3721">
            <v>0</v>
          </cell>
          <cell r="I3721">
            <v>0</v>
          </cell>
          <cell r="J3721" t="str">
            <v>-</v>
          </cell>
          <cell r="K3721">
            <v>0</v>
          </cell>
          <cell r="L3721">
            <v>0</v>
          </cell>
          <cell r="M3721">
            <v>0</v>
          </cell>
        </row>
        <row r="3722">
          <cell r="A3722" t="str">
            <v>00</v>
          </cell>
          <cell r="B3722" t="str">
            <v>0</v>
          </cell>
          <cell r="C3722" t="str">
            <v>0</v>
          </cell>
          <cell r="D3722" t="str">
            <v>1</v>
          </cell>
          <cell r="F3722">
            <v>0</v>
          </cell>
          <cell r="G3722">
            <v>0</v>
          </cell>
          <cell r="H3722">
            <v>0</v>
          </cell>
          <cell r="I3722">
            <v>0</v>
          </cell>
          <cell r="J3722" t="str">
            <v>-</v>
          </cell>
          <cell r="K3722">
            <v>0</v>
          </cell>
          <cell r="L3722">
            <v>0</v>
          </cell>
          <cell r="M3722">
            <v>0</v>
          </cell>
        </row>
        <row r="3723">
          <cell r="A3723" t="str">
            <v>00</v>
          </cell>
          <cell r="B3723" t="str">
            <v>0</v>
          </cell>
          <cell r="C3723" t="str">
            <v>0</v>
          </cell>
          <cell r="D3723" t="str">
            <v>1</v>
          </cell>
          <cell r="F3723">
            <v>0</v>
          </cell>
          <cell r="G3723">
            <v>0</v>
          </cell>
          <cell r="H3723">
            <v>0</v>
          </cell>
          <cell r="I3723">
            <v>0</v>
          </cell>
          <cell r="J3723" t="str">
            <v>-</v>
          </cell>
          <cell r="K3723">
            <v>0</v>
          </cell>
          <cell r="L3723">
            <v>0</v>
          </cell>
          <cell r="M3723">
            <v>0</v>
          </cell>
        </row>
        <row r="3724">
          <cell r="A3724" t="str">
            <v>00</v>
          </cell>
          <cell r="B3724" t="str">
            <v>0</v>
          </cell>
          <cell r="C3724" t="str">
            <v>0</v>
          </cell>
          <cell r="D3724" t="str">
            <v>1</v>
          </cell>
          <cell r="F3724">
            <v>0</v>
          </cell>
          <cell r="G3724">
            <v>0</v>
          </cell>
          <cell r="H3724">
            <v>0</v>
          </cell>
          <cell r="I3724">
            <v>0</v>
          </cell>
          <cell r="J3724" t="str">
            <v>-</v>
          </cell>
          <cell r="K3724">
            <v>0</v>
          </cell>
          <cell r="L3724">
            <v>0</v>
          </cell>
          <cell r="M3724">
            <v>0</v>
          </cell>
        </row>
        <row r="3725">
          <cell r="A3725" t="str">
            <v>00</v>
          </cell>
          <cell r="B3725" t="str">
            <v>0</v>
          </cell>
          <cell r="C3725" t="str">
            <v>0</v>
          </cell>
          <cell r="D3725" t="str">
            <v>1</v>
          </cell>
          <cell r="F3725">
            <v>0</v>
          </cell>
          <cell r="G3725">
            <v>0</v>
          </cell>
          <cell r="H3725">
            <v>0</v>
          </cell>
          <cell r="I3725">
            <v>0</v>
          </cell>
          <cell r="J3725" t="str">
            <v>-</v>
          </cell>
          <cell r="K3725">
            <v>0</v>
          </cell>
          <cell r="L3725">
            <v>0</v>
          </cell>
          <cell r="M3725">
            <v>0</v>
          </cell>
        </row>
        <row r="3726">
          <cell r="A3726" t="str">
            <v>00</v>
          </cell>
          <cell r="B3726" t="str">
            <v>0</v>
          </cell>
          <cell r="C3726" t="str">
            <v>0</v>
          </cell>
          <cell r="D3726" t="str">
            <v>1</v>
          </cell>
          <cell r="F3726">
            <v>0</v>
          </cell>
          <cell r="G3726">
            <v>0</v>
          </cell>
          <cell r="H3726">
            <v>0</v>
          </cell>
          <cell r="I3726">
            <v>0</v>
          </cell>
          <cell r="J3726" t="str">
            <v>-</v>
          </cell>
          <cell r="K3726">
            <v>0</v>
          </cell>
          <cell r="L3726">
            <v>0</v>
          </cell>
          <cell r="M3726">
            <v>0</v>
          </cell>
        </row>
        <row r="3727">
          <cell r="A3727" t="str">
            <v>00</v>
          </cell>
          <cell r="B3727" t="str">
            <v>0</v>
          </cell>
          <cell r="C3727" t="str">
            <v>0</v>
          </cell>
          <cell r="D3727" t="str">
            <v>1</v>
          </cell>
          <cell r="F3727">
            <v>0</v>
          </cell>
          <cell r="G3727">
            <v>0</v>
          </cell>
          <cell r="H3727">
            <v>0</v>
          </cell>
          <cell r="I3727">
            <v>0</v>
          </cell>
          <cell r="J3727" t="str">
            <v>-</v>
          </cell>
          <cell r="K3727">
            <v>0</v>
          </cell>
          <cell r="L3727">
            <v>0</v>
          </cell>
          <cell r="M3727">
            <v>0</v>
          </cell>
        </row>
        <row r="3728">
          <cell r="A3728" t="str">
            <v>00</v>
          </cell>
          <cell r="B3728" t="str">
            <v>0</v>
          </cell>
          <cell r="C3728" t="str">
            <v>0</v>
          </cell>
          <cell r="D3728" t="str">
            <v>1</v>
          </cell>
          <cell r="F3728">
            <v>0</v>
          </cell>
          <cell r="G3728">
            <v>0</v>
          </cell>
          <cell r="H3728">
            <v>0</v>
          </cell>
          <cell r="I3728">
            <v>0</v>
          </cell>
          <cell r="J3728" t="str">
            <v>-</v>
          </cell>
          <cell r="K3728">
            <v>0</v>
          </cell>
          <cell r="L3728">
            <v>0</v>
          </cell>
          <cell r="M3728">
            <v>0</v>
          </cell>
        </row>
        <row r="3729">
          <cell r="A3729" t="str">
            <v>00</v>
          </cell>
          <cell r="B3729" t="str">
            <v>0</v>
          </cell>
          <cell r="C3729" t="str">
            <v>0</v>
          </cell>
          <cell r="D3729" t="str">
            <v>1</v>
          </cell>
          <cell r="F3729">
            <v>0</v>
          </cell>
          <cell r="G3729">
            <v>0</v>
          </cell>
          <cell r="H3729">
            <v>0</v>
          </cell>
          <cell r="I3729">
            <v>0</v>
          </cell>
          <cell r="J3729" t="str">
            <v>-</v>
          </cell>
          <cell r="K3729">
            <v>0</v>
          </cell>
          <cell r="L3729">
            <v>0</v>
          </cell>
          <cell r="M3729">
            <v>0</v>
          </cell>
        </row>
        <row r="3730">
          <cell r="A3730" t="str">
            <v>00</v>
          </cell>
          <cell r="B3730" t="str">
            <v>0</v>
          </cell>
          <cell r="C3730" t="str">
            <v>0</v>
          </cell>
          <cell r="D3730" t="str">
            <v>1</v>
          </cell>
          <cell r="F3730">
            <v>0</v>
          </cell>
          <cell r="G3730">
            <v>0</v>
          </cell>
          <cell r="H3730">
            <v>0</v>
          </cell>
          <cell r="I3730">
            <v>0</v>
          </cell>
          <cell r="J3730" t="str">
            <v>-</v>
          </cell>
          <cell r="K3730">
            <v>0</v>
          </cell>
          <cell r="L3730">
            <v>0</v>
          </cell>
          <cell r="M3730">
            <v>0</v>
          </cell>
        </row>
        <row r="3731">
          <cell r="A3731" t="str">
            <v>00</v>
          </cell>
          <cell r="B3731" t="str">
            <v>0</v>
          </cell>
          <cell r="C3731" t="str">
            <v>0</v>
          </cell>
          <cell r="D3731" t="str">
            <v>1</v>
          </cell>
          <cell r="F3731">
            <v>0</v>
          </cell>
          <cell r="G3731">
            <v>0</v>
          </cell>
          <cell r="H3731">
            <v>0</v>
          </cell>
          <cell r="I3731">
            <v>0</v>
          </cell>
          <cell r="J3731" t="str">
            <v>-</v>
          </cell>
          <cell r="K3731">
            <v>0</v>
          </cell>
          <cell r="L3731">
            <v>0</v>
          </cell>
          <cell r="M3731">
            <v>0</v>
          </cell>
        </row>
        <row r="3732">
          <cell r="A3732" t="str">
            <v>00</v>
          </cell>
          <cell r="B3732" t="str">
            <v>0</v>
          </cell>
          <cell r="C3732" t="str">
            <v>0</v>
          </cell>
          <cell r="D3732" t="str">
            <v>1</v>
          </cell>
          <cell r="F3732">
            <v>0</v>
          </cell>
          <cell r="G3732">
            <v>0</v>
          </cell>
          <cell r="H3732">
            <v>0</v>
          </cell>
          <cell r="I3732">
            <v>0</v>
          </cell>
          <cell r="J3732" t="str">
            <v>-</v>
          </cell>
          <cell r="K3732">
            <v>0</v>
          </cell>
          <cell r="L3732">
            <v>0</v>
          </cell>
          <cell r="M3732">
            <v>0</v>
          </cell>
        </row>
        <row r="3733">
          <cell r="A3733" t="str">
            <v>00</v>
          </cell>
          <cell r="B3733" t="str">
            <v>0</v>
          </cell>
          <cell r="C3733" t="str">
            <v>0</v>
          </cell>
          <cell r="D3733" t="str">
            <v>1</v>
          </cell>
          <cell r="F3733">
            <v>0</v>
          </cell>
          <cell r="G3733">
            <v>0</v>
          </cell>
          <cell r="H3733">
            <v>0</v>
          </cell>
          <cell r="I3733">
            <v>0</v>
          </cell>
          <cell r="J3733" t="str">
            <v>-</v>
          </cell>
          <cell r="K3733">
            <v>0</v>
          </cell>
          <cell r="L3733">
            <v>0</v>
          </cell>
          <cell r="M3733">
            <v>0</v>
          </cell>
        </row>
        <row r="3734">
          <cell r="A3734" t="str">
            <v>00</v>
          </cell>
          <cell r="B3734" t="str">
            <v>0</v>
          </cell>
          <cell r="C3734" t="str">
            <v>0</v>
          </cell>
          <cell r="D3734" t="str">
            <v>1</v>
          </cell>
          <cell r="F3734">
            <v>0</v>
          </cell>
          <cell r="G3734">
            <v>0</v>
          </cell>
          <cell r="H3734">
            <v>0</v>
          </cell>
          <cell r="I3734">
            <v>0</v>
          </cell>
          <cell r="J3734" t="str">
            <v>-</v>
          </cell>
          <cell r="K3734">
            <v>0</v>
          </cell>
          <cell r="L3734">
            <v>0</v>
          </cell>
          <cell r="M3734">
            <v>0</v>
          </cell>
        </row>
        <row r="3735">
          <cell r="A3735" t="str">
            <v>00</v>
          </cell>
          <cell r="B3735" t="str">
            <v>0</v>
          </cell>
          <cell r="C3735" t="str">
            <v>0</v>
          </cell>
          <cell r="D3735" t="str">
            <v>1</v>
          </cell>
          <cell r="F3735">
            <v>0</v>
          </cell>
          <cell r="G3735">
            <v>0</v>
          </cell>
          <cell r="H3735">
            <v>0</v>
          </cell>
          <cell r="I3735">
            <v>0</v>
          </cell>
          <cell r="J3735" t="str">
            <v>-</v>
          </cell>
          <cell r="K3735">
            <v>0</v>
          </cell>
          <cell r="L3735">
            <v>0</v>
          </cell>
          <cell r="M3735">
            <v>0</v>
          </cell>
        </row>
        <row r="3736">
          <cell r="A3736" t="str">
            <v>00</v>
          </cell>
          <cell r="B3736" t="str">
            <v>0</v>
          </cell>
          <cell r="C3736" t="str">
            <v>0</v>
          </cell>
          <cell r="D3736" t="str">
            <v>1</v>
          </cell>
          <cell r="F3736">
            <v>0</v>
          </cell>
          <cell r="G3736">
            <v>0</v>
          </cell>
          <cell r="H3736">
            <v>0</v>
          </cell>
          <cell r="I3736">
            <v>0</v>
          </cell>
          <cell r="J3736" t="str">
            <v>-</v>
          </cell>
          <cell r="K3736">
            <v>0</v>
          </cell>
          <cell r="L3736">
            <v>0</v>
          </cell>
          <cell r="M3736">
            <v>0</v>
          </cell>
        </row>
        <row r="3737">
          <cell r="A3737" t="str">
            <v>00</v>
          </cell>
          <cell r="B3737" t="str">
            <v>0</v>
          </cell>
          <cell r="C3737" t="str">
            <v>0</v>
          </cell>
          <cell r="D3737" t="str">
            <v>1</v>
          </cell>
          <cell r="F3737">
            <v>0</v>
          </cell>
          <cell r="G3737">
            <v>0</v>
          </cell>
          <cell r="H3737">
            <v>0</v>
          </cell>
          <cell r="I3737">
            <v>0</v>
          </cell>
          <cell r="J3737" t="str">
            <v>-</v>
          </cell>
          <cell r="K3737">
            <v>0</v>
          </cell>
          <cell r="L3737">
            <v>0</v>
          </cell>
          <cell r="M3737">
            <v>0</v>
          </cell>
        </row>
        <row r="3738">
          <cell r="A3738" t="str">
            <v>00</v>
          </cell>
          <cell r="B3738" t="str">
            <v>0</v>
          </cell>
          <cell r="C3738" t="str">
            <v>0</v>
          </cell>
          <cell r="D3738" t="str">
            <v>1</v>
          </cell>
          <cell r="F3738">
            <v>0</v>
          </cell>
          <cell r="G3738">
            <v>0</v>
          </cell>
          <cell r="H3738">
            <v>0</v>
          </cell>
          <cell r="I3738">
            <v>0</v>
          </cell>
          <cell r="J3738" t="str">
            <v>-</v>
          </cell>
          <cell r="K3738">
            <v>0</v>
          </cell>
          <cell r="L3738">
            <v>0</v>
          </cell>
          <cell r="M3738">
            <v>0</v>
          </cell>
        </row>
        <row r="3739">
          <cell r="A3739" t="str">
            <v>00</v>
          </cell>
          <cell r="B3739" t="str">
            <v>0</v>
          </cell>
          <cell r="C3739" t="str">
            <v>0</v>
          </cell>
          <cell r="D3739" t="str">
            <v>1</v>
          </cell>
          <cell r="F3739">
            <v>0</v>
          </cell>
          <cell r="G3739">
            <v>0</v>
          </cell>
          <cell r="H3739">
            <v>0</v>
          </cell>
          <cell r="I3739">
            <v>0</v>
          </cell>
          <cell r="J3739" t="str">
            <v>-</v>
          </cell>
          <cell r="K3739">
            <v>0</v>
          </cell>
          <cell r="L3739">
            <v>0</v>
          </cell>
          <cell r="M3739">
            <v>0</v>
          </cell>
        </row>
        <row r="3740">
          <cell r="A3740" t="str">
            <v>00</v>
          </cell>
          <cell r="B3740" t="str">
            <v>0</v>
          </cell>
          <cell r="C3740" t="str">
            <v>0</v>
          </cell>
          <cell r="D3740" t="str">
            <v>1</v>
          </cell>
          <cell r="F3740">
            <v>0</v>
          </cell>
          <cell r="G3740">
            <v>0</v>
          </cell>
          <cell r="H3740">
            <v>0</v>
          </cell>
          <cell r="I3740">
            <v>0</v>
          </cell>
          <cell r="J3740" t="str">
            <v>-</v>
          </cell>
          <cell r="K3740">
            <v>0</v>
          </cell>
          <cell r="L3740">
            <v>0</v>
          </cell>
          <cell r="M3740">
            <v>0</v>
          </cell>
        </row>
        <row r="3741">
          <cell r="A3741" t="str">
            <v>00</v>
          </cell>
          <cell r="B3741" t="str">
            <v>0</v>
          </cell>
          <cell r="C3741" t="str">
            <v>0</v>
          </cell>
          <cell r="D3741" t="str">
            <v>1</v>
          </cell>
          <cell r="F3741">
            <v>0</v>
          </cell>
          <cell r="G3741">
            <v>0</v>
          </cell>
          <cell r="H3741">
            <v>0</v>
          </cell>
          <cell r="I3741">
            <v>0</v>
          </cell>
          <cell r="J3741" t="str">
            <v>-</v>
          </cell>
          <cell r="K3741">
            <v>0</v>
          </cell>
          <cell r="L3741">
            <v>0</v>
          </cell>
          <cell r="M3741">
            <v>0</v>
          </cell>
        </row>
        <row r="3742">
          <cell r="A3742" t="str">
            <v>00</v>
          </cell>
          <cell r="B3742" t="str">
            <v>0</v>
          </cell>
          <cell r="C3742" t="str">
            <v>0</v>
          </cell>
          <cell r="D3742" t="str">
            <v>1</v>
          </cell>
          <cell r="F3742">
            <v>0</v>
          </cell>
          <cell r="G3742">
            <v>0</v>
          </cell>
          <cell r="H3742">
            <v>0</v>
          </cell>
          <cell r="I3742">
            <v>0</v>
          </cell>
          <cell r="J3742" t="str">
            <v>-</v>
          </cell>
          <cell r="K3742">
            <v>0</v>
          </cell>
          <cell r="L3742">
            <v>0</v>
          </cell>
          <cell r="M3742">
            <v>0</v>
          </cell>
        </row>
        <row r="3743">
          <cell r="A3743" t="str">
            <v>00</v>
          </cell>
          <cell r="B3743" t="str">
            <v>0</v>
          </cell>
          <cell r="C3743" t="str">
            <v>0</v>
          </cell>
          <cell r="D3743" t="str">
            <v>1</v>
          </cell>
          <cell r="F3743">
            <v>0</v>
          </cell>
          <cell r="G3743">
            <v>0</v>
          </cell>
          <cell r="H3743">
            <v>0</v>
          </cell>
          <cell r="I3743">
            <v>0</v>
          </cell>
          <cell r="J3743" t="str">
            <v>-</v>
          </cell>
          <cell r="K3743">
            <v>0</v>
          </cell>
          <cell r="L3743">
            <v>0</v>
          </cell>
          <cell r="M3743">
            <v>0</v>
          </cell>
        </row>
        <row r="3744">
          <cell r="A3744" t="str">
            <v>00</v>
          </cell>
          <cell r="B3744" t="str">
            <v>0</v>
          </cell>
          <cell r="C3744" t="str">
            <v>0</v>
          </cell>
          <cell r="D3744" t="str">
            <v>1</v>
          </cell>
          <cell r="F3744">
            <v>0</v>
          </cell>
          <cell r="G3744">
            <v>0</v>
          </cell>
          <cell r="H3744">
            <v>0</v>
          </cell>
          <cell r="I3744">
            <v>0</v>
          </cell>
          <cell r="J3744" t="str">
            <v>-</v>
          </cell>
          <cell r="K3744">
            <v>0</v>
          </cell>
          <cell r="L3744">
            <v>0</v>
          </cell>
          <cell r="M3744">
            <v>0</v>
          </cell>
        </row>
        <row r="3745">
          <cell r="A3745" t="str">
            <v>00</v>
          </cell>
          <cell r="B3745" t="str">
            <v>0</v>
          </cell>
          <cell r="C3745" t="str">
            <v>0</v>
          </cell>
          <cell r="D3745" t="str">
            <v>1</v>
          </cell>
          <cell r="F3745">
            <v>0</v>
          </cell>
          <cell r="G3745">
            <v>0</v>
          </cell>
          <cell r="H3745">
            <v>0</v>
          </cell>
          <cell r="I3745">
            <v>0</v>
          </cell>
          <cell r="J3745" t="str">
            <v>-</v>
          </cell>
          <cell r="K3745">
            <v>0</v>
          </cell>
          <cell r="L3745">
            <v>0</v>
          </cell>
          <cell r="M3745">
            <v>0</v>
          </cell>
        </row>
        <row r="3746">
          <cell r="A3746" t="str">
            <v>00</v>
          </cell>
          <cell r="B3746" t="str">
            <v>0</v>
          </cell>
          <cell r="C3746" t="str">
            <v>0</v>
          </cell>
          <cell r="D3746" t="str">
            <v>1</v>
          </cell>
          <cell r="F3746">
            <v>0</v>
          </cell>
          <cell r="G3746">
            <v>0</v>
          </cell>
          <cell r="H3746">
            <v>0</v>
          </cell>
          <cell r="I3746">
            <v>0</v>
          </cell>
          <cell r="J3746" t="str">
            <v>-</v>
          </cell>
          <cell r="K3746">
            <v>0</v>
          </cell>
          <cell r="L3746">
            <v>0</v>
          </cell>
          <cell r="M3746">
            <v>0</v>
          </cell>
        </row>
        <row r="3747">
          <cell r="A3747" t="str">
            <v>00</v>
          </cell>
          <cell r="B3747" t="str">
            <v>0</v>
          </cell>
          <cell r="C3747" t="str">
            <v>0</v>
          </cell>
          <cell r="D3747" t="str">
            <v>1</v>
          </cell>
          <cell r="F3747">
            <v>0</v>
          </cell>
          <cell r="G3747">
            <v>0</v>
          </cell>
          <cell r="H3747">
            <v>0</v>
          </cell>
          <cell r="I3747">
            <v>0</v>
          </cell>
          <cell r="J3747" t="str">
            <v>-</v>
          </cell>
          <cell r="K3747">
            <v>0</v>
          </cell>
          <cell r="L3747">
            <v>0</v>
          </cell>
          <cell r="M3747">
            <v>0</v>
          </cell>
        </row>
        <row r="3748">
          <cell r="A3748" t="str">
            <v>00</v>
          </cell>
          <cell r="B3748" t="str">
            <v>0</v>
          </cell>
          <cell r="C3748" t="str">
            <v>0</v>
          </cell>
          <cell r="D3748" t="str">
            <v>1</v>
          </cell>
          <cell r="F3748">
            <v>0</v>
          </cell>
          <cell r="G3748">
            <v>0</v>
          </cell>
          <cell r="H3748">
            <v>0</v>
          </cell>
          <cell r="I3748">
            <v>0</v>
          </cell>
          <cell r="J3748" t="str">
            <v>-</v>
          </cell>
          <cell r="K3748">
            <v>0</v>
          </cell>
          <cell r="L3748">
            <v>0</v>
          </cell>
          <cell r="M3748">
            <v>0</v>
          </cell>
        </row>
        <row r="3749">
          <cell r="A3749" t="str">
            <v>00</v>
          </cell>
          <cell r="B3749" t="str">
            <v>0</v>
          </cell>
          <cell r="C3749" t="str">
            <v>0</v>
          </cell>
          <cell r="D3749" t="str">
            <v>1</v>
          </cell>
          <cell r="F3749">
            <v>0</v>
          </cell>
          <cell r="G3749">
            <v>0</v>
          </cell>
          <cell r="H3749">
            <v>0</v>
          </cell>
          <cell r="I3749">
            <v>0</v>
          </cell>
          <cell r="J3749" t="str">
            <v>-</v>
          </cell>
          <cell r="K3749">
            <v>0</v>
          </cell>
          <cell r="L3749">
            <v>0</v>
          </cell>
          <cell r="M3749">
            <v>0</v>
          </cell>
        </row>
        <row r="3750">
          <cell r="A3750" t="str">
            <v>00</v>
          </cell>
          <cell r="B3750" t="str">
            <v>0</v>
          </cell>
          <cell r="C3750" t="str">
            <v>0</v>
          </cell>
          <cell r="D3750" t="str">
            <v>1</v>
          </cell>
          <cell r="F3750">
            <v>0</v>
          </cell>
          <cell r="G3750">
            <v>0</v>
          </cell>
          <cell r="H3750">
            <v>0</v>
          </cell>
          <cell r="I3750">
            <v>0</v>
          </cell>
          <cell r="J3750" t="str">
            <v>-</v>
          </cell>
          <cell r="K3750">
            <v>0</v>
          </cell>
          <cell r="L3750">
            <v>0</v>
          </cell>
          <cell r="M3750">
            <v>0</v>
          </cell>
        </row>
        <row r="3751">
          <cell r="A3751" t="str">
            <v>00</v>
          </cell>
          <cell r="B3751" t="str">
            <v>0</v>
          </cell>
          <cell r="C3751" t="str">
            <v>0</v>
          </cell>
          <cell r="D3751" t="str">
            <v>1</v>
          </cell>
          <cell r="F3751">
            <v>0</v>
          </cell>
          <cell r="G3751">
            <v>0</v>
          </cell>
          <cell r="H3751">
            <v>0</v>
          </cell>
          <cell r="I3751">
            <v>0</v>
          </cell>
          <cell r="J3751" t="str">
            <v>-</v>
          </cell>
          <cell r="K3751">
            <v>0</v>
          </cell>
          <cell r="L3751">
            <v>0</v>
          </cell>
          <cell r="M3751">
            <v>0</v>
          </cell>
        </row>
        <row r="3752">
          <cell r="A3752" t="str">
            <v>00</v>
          </cell>
          <cell r="B3752" t="str">
            <v>0</v>
          </cell>
          <cell r="C3752" t="str">
            <v>0</v>
          </cell>
          <cell r="D3752" t="str">
            <v>1</v>
          </cell>
          <cell r="F3752">
            <v>0</v>
          </cell>
          <cell r="G3752">
            <v>0</v>
          </cell>
          <cell r="H3752">
            <v>0</v>
          </cell>
          <cell r="I3752">
            <v>0</v>
          </cell>
          <cell r="J3752" t="str">
            <v>-</v>
          </cell>
          <cell r="K3752">
            <v>0</v>
          </cell>
          <cell r="L3752">
            <v>0</v>
          </cell>
          <cell r="M3752">
            <v>0</v>
          </cell>
        </row>
        <row r="3753">
          <cell r="A3753" t="str">
            <v>00</v>
          </cell>
          <cell r="B3753" t="str">
            <v>0</v>
          </cell>
          <cell r="C3753" t="str">
            <v>0</v>
          </cell>
          <cell r="D3753" t="str">
            <v>1</v>
          </cell>
          <cell r="F3753">
            <v>0</v>
          </cell>
          <cell r="G3753">
            <v>0</v>
          </cell>
          <cell r="H3753">
            <v>0</v>
          </cell>
          <cell r="I3753">
            <v>0</v>
          </cell>
          <cell r="J3753" t="str">
            <v>-</v>
          </cell>
          <cell r="K3753">
            <v>0</v>
          </cell>
          <cell r="L3753">
            <v>0</v>
          </cell>
          <cell r="M3753">
            <v>0</v>
          </cell>
        </row>
        <row r="3754">
          <cell r="A3754" t="str">
            <v>00</v>
          </cell>
          <cell r="B3754" t="str">
            <v>0</v>
          </cell>
          <cell r="C3754" t="str">
            <v>0</v>
          </cell>
          <cell r="D3754" t="str">
            <v>1</v>
          </cell>
          <cell r="F3754">
            <v>0</v>
          </cell>
          <cell r="G3754">
            <v>0</v>
          </cell>
          <cell r="H3754">
            <v>0</v>
          </cell>
          <cell r="I3754">
            <v>0</v>
          </cell>
          <cell r="J3754" t="str">
            <v>-</v>
          </cell>
          <cell r="K3754">
            <v>0</v>
          </cell>
          <cell r="L3754">
            <v>0</v>
          </cell>
          <cell r="M3754">
            <v>0</v>
          </cell>
        </row>
        <row r="3755">
          <cell r="A3755" t="str">
            <v>00</v>
          </cell>
          <cell r="B3755" t="str">
            <v>0</v>
          </cell>
          <cell r="C3755" t="str">
            <v>0</v>
          </cell>
          <cell r="D3755" t="str">
            <v>1</v>
          </cell>
          <cell r="F3755">
            <v>0</v>
          </cell>
          <cell r="G3755">
            <v>0</v>
          </cell>
          <cell r="H3755">
            <v>0</v>
          </cell>
          <cell r="I3755">
            <v>0</v>
          </cell>
          <cell r="J3755" t="str">
            <v>-</v>
          </cell>
          <cell r="K3755">
            <v>0</v>
          </cell>
          <cell r="L3755">
            <v>0</v>
          </cell>
          <cell r="M3755">
            <v>0</v>
          </cell>
        </row>
        <row r="3756">
          <cell r="A3756" t="str">
            <v>00</v>
          </cell>
          <cell r="B3756" t="str">
            <v>0</v>
          </cell>
          <cell r="C3756" t="str">
            <v>0</v>
          </cell>
          <cell r="D3756" t="str">
            <v>1</v>
          </cell>
          <cell r="F3756">
            <v>0</v>
          </cell>
          <cell r="G3756">
            <v>0</v>
          </cell>
          <cell r="H3756">
            <v>0</v>
          </cell>
          <cell r="I3756">
            <v>0</v>
          </cell>
          <cell r="J3756" t="str">
            <v>-</v>
          </cell>
          <cell r="K3756">
            <v>0</v>
          </cell>
          <cell r="L3756">
            <v>0</v>
          </cell>
          <cell r="M3756">
            <v>0</v>
          </cell>
        </row>
        <row r="3757">
          <cell r="A3757" t="str">
            <v>00</v>
          </cell>
          <cell r="B3757" t="str">
            <v>0</v>
          </cell>
          <cell r="C3757" t="str">
            <v>0</v>
          </cell>
          <cell r="D3757" t="str">
            <v>1</v>
          </cell>
          <cell r="F3757">
            <v>0</v>
          </cell>
          <cell r="G3757">
            <v>0</v>
          </cell>
          <cell r="H3757">
            <v>0</v>
          </cell>
          <cell r="I3757">
            <v>0</v>
          </cell>
          <cell r="J3757" t="str">
            <v>-</v>
          </cell>
          <cell r="K3757">
            <v>0</v>
          </cell>
          <cell r="L3757">
            <v>0</v>
          </cell>
          <cell r="M3757">
            <v>0</v>
          </cell>
        </row>
        <row r="3758">
          <cell r="A3758" t="str">
            <v>00</v>
          </cell>
          <cell r="B3758" t="str">
            <v>0</v>
          </cell>
          <cell r="C3758" t="str">
            <v>0</v>
          </cell>
          <cell r="D3758" t="str">
            <v>1</v>
          </cell>
          <cell r="F3758">
            <v>0</v>
          </cell>
          <cell r="G3758">
            <v>0</v>
          </cell>
          <cell r="H3758">
            <v>0</v>
          </cell>
          <cell r="I3758">
            <v>0</v>
          </cell>
          <cell r="J3758" t="str">
            <v>-</v>
          </cell>
          <cell r="K3758">
            <v>0</v>
          </cell>
          <cell r="L3758">
            <v>0</v>
          </cell>
          <cell r="M3758">
            <v>0</v>
          </cell>
        </row>
        <row r="3759">
          <cell r="A3759" t="str">
            <v>00</v>
          </cell>
          <cell r="B3759" t="str">
            <v>0</v>
          </cell>
          <cell r="C3759" t="str">
            <v>0</v>
          </cell>
          <cell r="D3759" t="str">
            <v>1</v>
          </cell>
          <cell r="F3759">
            <v>0</v>
          </cell>
          <cell r="G3759">
            <v>0</v>
          </cell>
          <cell r="H3759">
            <v>0</v>
          </cell>
          <cell r="I3759">
            <v>0</v>
          </cell>
          <cell r="J3759" t="str">
            <v>-</v>
          </cell>
          <cell r="K3759">
            <v>0</v>
          </cell>
          <cell r="L3759">
            <v>0</v>
          </cell>
          <cell r="M3759">
            <v>0</v>
          </cell>
        </row>
        <row r="3760">
          <cell r="A3760" t="str">
            <v>00</v>
          </cell>
          <cell r="B3760" t="str">
            <v>0</v>
          </cell>
          <cell r="C3760" t="str">
            <v>0</v>
          </cell>
          <cell r="D3760" t="str">
            <v>1</v>
          </cell>
          <cell r="F3760">
            <v>0</v>
          </cell>
          <cell r="G3760">
            <v>0</v>
          </cell>
          <cell r="H3760">
            <v>0</v>
          </cell>
          <cell r="I3760">
            <v>0</v>
          </cell>
          <cell r="J3760" t="str">
            <v>-</v>
          </cell>
          <cell r="K3760">
            <v>0</v>
          </cell>
          <cell r="L3760">
            <v>0</v>
          </cell>
          <cell r="M3760">
            <v>0</v>
          </cell>
        </row>
        <row r="3761">
          <cell r="A3761" t="str">
            <v>00</v>
          </cell>
          <cell r="B3761" t="str">
            <v>0</v>
          </cell>
          <cell r="C3761" t="str">
            <v>0</v>
          </cell>
          <cell r="D3761" t="str">
            <v>1</v>
          </cell>
          <cell r="F3761">
            <v>0</v>
          </cell>
          <cell r="G3761">
            <v>0</v>
          </cell>
          <cell r="H3761">
            <v>0</v>
          </cell>
          <cell r="I3761">
            <v>0</v>
          </cell>
          <cell r="J3761" t="str">
            <v>-</v>
          </cell>
          <cell r="K3761">
            <v>0</v>
          </cell>
          <cell r="L3761">
            <v>0</v>
          </cell>
          <cell r="M3761">
            <v>0</v>
          </cell>
        </row>
        <row r="3762">
          <cell r="A3762" t="str">
            <v>00</v>
          </cell>
          <cell r="B3762" t="str">
            <v>0</v>
          </cell>
          <cell r="C3762" t="str">
            <v>0</v>
          </cell>
          <cell r="D3762" t="str">
            <v>1</v>
          </cell>
          <cell r="F3762">
            <v>0</v>
          </cell>
          <cell r="G3762">
            <v>0</v>
          </cell>
          <cell r="H3762">
            <v>0</v>
          </cell>
          <cell r="I3762">
            <v>0</v>
          </cell>
          <cell r="J3762" t="str">
            <v>-</v>
          </cell>
          <cell r="K3762">
            <v>0</v>
          </cell>
          <cell r="L3762">
            <v>0</v>
          </cell>
          <cell r="M3762">
            <v>0</v>
          </cell>
        </row>
        <row r="3763">
          <cell r="A3763" t="str">
            <v>00</v>
          </cell>
          <cell r="B3763" t="str">
            <v>0</v>
          </cell>
          <cell r="C3763" t="str">
            <v>0</v>
          </cell>
          <cell r="D3763" t="str">
            <v>1</v>
          </cell>
          <cell r="F3763">
            <v>0</v>
          </cell>
          <cell r="G3763">
            <v>0</v>
          </cell>
          <cell r="H3763">
            <v>0</v>
          </cell>
          <cell r="I3763">
            <v>0</v>
          </cell>
          <cell r="J3763" t="str">
            <v>-</v>
          </cell>
          <cell r="K3763">
            <v>0</v>
          </cell>
          <cell r="L3763">
            <v>0</v>
          </cell>
          <cell r="M3763">
            <v>0</v>
          </cell>
        </row>
        <row r="3764">
          <cell r="A3764" t="str">
            <v>00</v>
          </cell>
          <cell r="B3764" t="str">
            <v>0</v>
          </cell>
          <cell r="C3764" t="str">
            <v>0</v>
          </cell>
          <cell r="D3764" t="str">
            <v>1</v>
          </cell>
          <cell r="F3764">
            <v>0</v>
          </cell>
          <cell r="G3764">
            <v>0</v>
          </cell>
          <cell r="H3764">
            <v>0</v>
          </cell>
          <cell r="I3764">
            <v>0</v>
          </cell>
          <cell r="J3764" t="str">
            <v>-</v>
          </cell>
          <cell r="K3764">
            <v>0</v>
          </cell>
          <cell r="L3764">
            <v>0</v>
          </cell>
          <cell r="M3764">
            <v>0</v>
          </cell>
        </row>
        <row r="3765">
          <cell r="A3765" t="str">
            <v>00</v>
          </cell>
          <cell r="B3765" t="str">
            <v>0</v>
          </cell>
          <cell r="C3765" t="str">
            <v>0</v>
          </cell>
          <cell r="D3765" t="str">
            <v>1</v>
          </cell>
          <cell r="F3765">
            <v>0</v>
          </cell>
          <cell r="G3765">
            <v>0</v>
          </cell>
          <cell r="H3765">
            <v>0</v>
          </cell>
          <cell r="I3765">
            <v>0</v>
          </cell>
          <cell r="J3765" t="str">
            <v>-</v>
          </cell>
          <cell r="K3765">
            <v>0</v>
          </cell>
          <cell r="L3765">
            <v>0</v>
          </cell>
          <cell r="M3765">
            <v>0</v>
          </cell>
        </row>
        <row r="3766">
          <cell r="A3766" t="str">
            <v>00</v>
          </cell>
          <cell r="B3766" t="str">
            <v>0</v>
          </cell>
          <cell r="C3766" t="str">
            <v>0</v>
          </cell>
          <cell r="D3766" t="str">
            <v>1</v>
          </cell>
          <cell r="F3766">
            <v>0</v>
          </cell>
          <cell r="G3766">
            <v>0</v>
          </cell>
          <cell r="H3766">
            <v>0</v>
          </cell>
          <cell r="I3766">
            <v>0</v>
          </cell>
          <cell r="J3766" t="str">
            <v>-</v>
          </cell>
          <cell r="K3766">
            <v>0</v>
          </cell>
          <cell r="L3766">
            <v>0</v>
          </cell>
          <cell r="M3766">
            <v>0</v>
          </cell>
        </row>
        <row r="3767">
          <cell r="A3767" t="str">
            <v>00</v>
          </cell>
          <cell r="B3767" t="str">
            <v>0</v>
          </cell>
          <cell r="C3767" t="str">
            <v>0</v>
          </cell>
          <cell r="D3767" t="str">
            <v>1</v>
          </cell>
          <cell r="F3767">
            <v>0</v>
          </cell>
          <cell r="G3767">
            <v>0</v>
          </cell>
          <cell r="H3767">
            <v>0</v>
          </cell>
          <cell r="I3767">
            <v>0</v>
          </cell>
          <cell r="J3767" t="str">
            <v>-</v>
          </cell>
          <cell r="K3767">
            <v>0</v>
          </cell>
          <cell r="L3767">
            <v>0</v>
          </cell>
          <cell r="M3767">
            <v>0</v>
          </cell>
        </row>
        <row r="3768">
          <cell r="A3768" t="str">
            <v>00</v>
          </cell>
          <cell r="B3768" t="str">
            <v>0</v>
          </cell>
          <cell r="C3768" t="str">
            <v>0</v>
          </cell>
          <cell r="D3768" t="str">
            <v>1</v>
          </cell>
          <cell r="F3768">
            <v>0</v>
          </cell>
          <cell r="G3768">
            <v>0</v>
          </cell>
          <cell r="H3768">
            <v>0</v>
          </cell>
          <cell r="I3768">
            <v>0</v>
          </cell>
          <cell r="J3768" t="str">
            <v>-</v>
          </cell>
          <cell r="K3768">
            <v>0</v>
          </cell>
          <cell r="L3768">
            <v>0</v>
          </cell>
          <cell r="M3768">
            <v>0</v>
          </cell>
        </row>
        <row r="3769">
          <cell r="A3769" t="str">
            <v>00</v>
          </cell>
          <cell r="B3769" t="str">
            <v>0</v>
          </cell>
          <cell r="C3769" t="str">
            <v>0</v>
          </cell>
          <cell r="D3769" t="str">
            <v>1</v>
          </cell>
          <cell r="F3769">
            <v>0</v>
          </cell>
          <cell r="G3769">
            <v>0</v>
          </cell>
          <cell r="H3769">
            <v>0</v>
          </cell>
          <cell r="I3769">
            <v>0</v>
          </cell>
          <cell r="J3769" t="str">
            <v>-</v>
          </cell>
          <cell r="K3769">
            <v>0</v>
          </cell>
          <cell r="L3769">
            <v>0</v>
          </cell>
          <cell r="M3769">
            <v>0</v>
          </cell>
        </row>
        <row r="3770">
          <cell r="A3770" t="str">
            <v>00</v>
          </cell>
          <cell r="B3770" t="str">
            <v>0</v>
          </cell>
          <cell r="C3770" t="str">
            <v>0</v>
          </cell>
          <cell r="D3770" t="str">
            <v>1</v>
          </cell>
          <cell r="F3770">
            <v>0</v>
          </cell>
          <cell r="G3770">
            <v>0</v>
          </cell>
          <cell r="H3770">
            <v>0</v>
          </cell>
          <cell r="I3770">
            <v>0</v>
          </cell>
          <cell r="J3770" t="str">
            <v>-</v>
          </cell>
          <cell r="K3770">
            <v>0</v>
          </cell>
          <cell r="L3770">
            <v>0</v>
          </cell>
          <cell r="M3770">
            <v>0</v>
          </cell>
        </row>
        <row r="3771">
          <cell r="A3771" t="str">
            <v>00</v>
          </cell>
          <cell r="B3771" t="str">
            <v>0</v>
          </cell>
          <cell r="C3771" t="str">
            <v>0</v>
          </cell>
          <cell r="D3771" t="str">
            <v>1</v>
          </cell>
          <cell r="F3771">
            <v>0</v>
          </cell>
          <cell r="G3771">
            <v>0</v>
          </cell>
          <cell r="H3771">
            <v>0</v>
          </cell>
          <cell r="I3771">
            <v>0</v>
          </cell>
          <cell r="J3771" t="str">
            <v>-</v>
          </cell>
          <cell r="K3771">
            <v>0</v>
          </cell>
          <cell r="L3771">
            <v>0</v>
          </cell>
          <cell r="M3771">
            <v>0</v>
          </cell>
        </row>
        <row r="3772">
          <cell r="A3772" t="str">
            <v>00</v>
          </cell>
          <cell r="B3772" t="str">
            <v>0</v>
          </cell>
          <cell r="C3772" t="str">
            <v>0</v>
          </cell>
          <cell r="D3772" t="str">
            <v>1</v>
          </cell>
          <cell r="F3772">
            <v>0</v>
          </cell>
          <cell r="G3772">
            <v>0</v>
          </cell>
          <cell r="H3772">
            <v>0</v>
          </cell>
          <cell r="I3772">
            <v>0</v>
          </cell>
          <cell r="J3772" t="str">
            <v>-</v>
          </cell>
          <cell r="K3772">
            <v>0</v>
          </cell>
          <cell r="L3772">
            <v>0</v>
          </cell>
          <cell r="M3772">
            <v>0</v>
          </cell>
        </row>
        <row r="3773">
          <cell r="A3773" t="str">
            <v>00</v>
          </cell>
          <cell r="B3773" t="str">
            <v>0</v>
          </cell>
          <cell r="C3773" t="str">
            <v>0</v>
          </cell>
          <cell r="D3773" t="str">
            <v>1</v>
          </cell>
          <cell r="F3773">
            <v>0</v>
          </cell>
          <cell r="G3773">
            <v>0</v>
          </cell>
          <cell r="H3773">
            <v>0</v>
          </cell>
          <cell r="I3773">
            <v>0</v>
          </cell>
          <cell r="J3773" t="str">
            <v>-</v>
          </cell>
          <cell r="K3773">
            <v>0</v>
          </cell>
          <cell r="L3773">
            <v>0</v>
          </cell>
          <cell r="M3773">
            <v>0</v>
          </cell>
        </row>
        <row r="3774">
          <cell r="A3774" t="str">
            <v>00</v>
          </cell>
          <cell r="B3774" t="str">
            <v>0</v>
          </cell>
          <cell r="C3774" t="str">
            <v>0</v>
          </cell>
          <cell r="D3774" t="str">
            <v>1</v>
          </cell>
          <cell r="F3774">
            <v>0</v>
          </cell>
          <cell r="G3774">
            <v>0</v>
          </cell>
          <cell r="H3774">
            <v>0</v>
          </cell>
          <cell r="I3774">
            <v>0</v>
          </cell>
          <cell r="J3774" t="str">
            <v>-</v>
          </cell>
          <cell r="K3774">
            <v>0</v>
          </cell>
          <cell r="L3774">
            <v>0</v>
          </cell>
          <cell r="M3774">
            <v>0</v>
          </cell>
        </row>
        <row r="3775">
          <cell r="A3775" t="str">
            <v>00</v>
          </cell>
          <cell r="B3775" t="str">
            <v>0</v>
          </cell>
          <cell r="C3775" t="str">
            <v>0</v>
          </cell>
          <cell r="D3775" t="str">
            <v>1</v>
          </cell>
          <cell r="F3775">
            <v>0</v>
          </cell>
          <cell r="G3775">
            <v>0</v>
          </cell>
          <cell r="H3775">
            <v>0</v>
          </cell>
          <cell r="I3775">
            <v>0</v>
          </cell>
          <cell r="J3775" t="str">
            <v>-</v>
          </cell>
          <cell r="K3775">
            <v>0</v>
          </cell>
          <cell r="L3775">
            <v>0</v>
          </cell>
          <cell r="M3775">
            <v>0</v>
          </cell>
        </row>
        <row r="3776">
          <cell r="A3776" t="str">
            <v>00</v>
          </cell>
          <cell r="B3776" t="str">
            <v>0</v>
          </cell>
          <cell r="C3776" t="str">
            <v>0</v>
          </cell>
          <cell r="D3776" t="str">
            <v>1</v>
          </cell>
          <cell r="F3776">
            <v>0</v>
          </cell>
          <cell r="G3776">
            <v>0</v>
          </cell>
          <cell r="H3776">
            <v>0</v>
          </cell>
          <cell r="I3776">
            <v>0</v>
          </cell>
          <cell r="J3776" t="str">
            <v>-</v>
          </cell>
          <cell r="K3776">
            <v>0</v>
          </cell>
          <cell r="L3776">
            <v>0</v>
          </cell>
          <cell r="M3776">
            <v>0</v>
          </cell>
        </row>
        <row r="3777">
          <cell r="A3777" t="str">
            <v>00</v>
          </cell>
          <cell r="B3777" t="str">
            <v>0</v>
          </cell>
          <cell r="C3777" t="str">
            <v>0</v>
          </cell>
          <cell r="D3777" t="str">
            <v>1</v>
          </cell>
          <cell r="F3777">
            <v>0</v>
          </cell>
          <cell r="G3777">
            <v>0</v>
          </cell>
          <cell r="H3777">
            <v>0</v>
          </cell>
          <cell r="I3777">
            <v>0</v>
          </cell>
          <cell r="J3777" t="str">
            <v>-</v>
          </cell>
          <cell r="K3777">
            <v>0</v>
          </cell>
          <cell r="L3777">
            <v>0</v>
          </cell>
          <cell r="M3777">
            <v>0</v>
          </cell>
        </row>
        <row r="3778">
          <cell r="A3778" t="str">
            <v>00</v>
          </cell>
          <cell r="B3778" t="str">
            <v>0</v>
          </cell>
          <cell r="C3778" t="str">
            <v>0</v>
          </cell>
          <cell r="D3778" t="str">
            <v>1</v>
          </cell>
          <cell r="F3778">
            <v>0</v>
          </cell>
          <cell r="G3778">
            <v>0</v>
          </cell>
          <cell r="H3778">
            <v>0</v>
          </cell>
          <cell r="I3778">
            <v>0</v>
          </cell>
          <cell r="J3778" t="str">
            <v>-</v>
          </cell>
          <cell r="K3778">
            <v>0</v>
          </cell>
          <cell r="L3778">
            <v>0</v>
          </cell>
          <cell r="M3778">
            <v>0</v>
          </cell>
        </row>
        <row r="3779">
          <cell r="A3779" t="str">
            <v>00</v>
          </cell>
          <cell r="B3779" t="str">
            <v>0</v>
          </cell>
          <cell r="C3779" t="str">
            <v>0</v>
          </cell>
          <cell r="D3779" t="str">
            <v>1</v>
          </cell>
          <cell r="F3779">
            <v>0</v>
          </cell>
          <cell r="G3779">
            <v>0</v>
          </cell>
          <cell r="H3779">
            <v>0</v>
          </cell>
          <cell r="I3779">
            <v>0</v>
          </cell>
          <cell r="J3779" t="str">
            <v>-</v>
          </cell>
          <cell r="K3779">
            <v>0</v>
          </cell>
          <cell r="L3779">
            <v>0</v>
          </cell>
          <cell r="M3779">
            <v>0</v>
          </cell>
        </row>
        <row r="3780">
          <cell r="A3780" t="str">
            <v>00</v>
          </cell>
          <cell r="B3780" t="str">
            <v>0</v>
          </cell>
          <cell r="C3780" t="str">
            <v>0</v>
          </cell>
          <cell r="D3780" t="str">
            <v>1</v>
          </cell>
          <cell r="F3780">
            <v>0</v>
          </cell>
          <cell r="G3780">
            <v>0</v>
          </cell>
          <cell r="H3780">
            <v>0</v>
          </cell>
          <cell r="I3780">
            <v>0</v>
          </cell>
          <cell r="J3780" t="str">
            <v>-</v>
          </cell>
          <cell r="K3780">
            <v>0</v>
          </cell>
          <cell r="L3780">
            <v>0</v>
          </cell>
          <cell r="M3780">
            <v>0</v>
          </cell>
        </row>
        <row r="3781">
          <cell r="A3781" t="str">
            <v>00</v>
          </cell>
          <cell r="B3781" t="str">
            <v>0</v>
          </cell>
          <cell r="C3781" t="str">
            <v>0</v>
          </cell>
          <cell r="D3781" t="str">
            <v>1</v>
          </cell>
          <cell r="F3781">
            <v>0</v>
          </cell>
          <cell r="G3781">
            <v>0</v>
          </cell>
          <cell r="H3781">
            <v>0</v>
          </cell>
          <cell r="I3781">
            <v>0</v>
          </cell>
          <cell r="J3781" t="str">
            <v>-</v>
          </cell>
          <cell r="K3781">
            <v>0</v>
          </cell>
          <cell r="L3781">
            <v>0</v>
          </cell>
          <cell r="M3781">
            <v>0</v>
          </cell>
        </row>
        <row r="3782">
          <cell r="A3782" t="str">
            <v>00</v>
          </cell>
          <cell r="B3782" t="str">
            <v>0</v>
          </cell>
          <cell r="C3782" t="str">
            <v>0</v>
          </cell>
          <cell r="D3782" t="str">
            <v>1</v>
          </cell>
          <cell r="F3782">
            <v>0</v>
          </cell>
          <cell r="G3782">
            <v>0</v>
          </cell>
          <cell r="H3782">
            <v>0</v>
          </cell>
          <cell r="I3782">
            <v>0</v>
          </cell>
          <cell r="J3782" t="str">
            <v>-</v>
          </cell>
          <cell r="K3782">
            <v>0</v>
          </cell>
          <cell r="L3782">
            <v>0</v>
          </cell>
          <cell r="M3782">
            <v>0</v>
          </cell>
        </row>
        <row r="3783">
          <cell r="A3783" t="str">
            <v>00</v>
          </cell>
          <cell r="B3783" t="str">
            <v>0</v>
          </cell>
          <cell r="C3783" t="str">
            <v>0</v>
          </cell>
          <cell r="D3783" t="str">
            <v>1</v>
          </cell>
          <cell r="F3783">
            <v>0</v>
          </cell>
          <cell r="G3783">
            <v>0</v>
          </cell>
          <cell r="H3783">
            <v>0</v>
          </cell>
          <cell r="I3783">
            <v>0</v>
          </cell>
          <cell r="J3783" t="str">
            <v>-</v>
          </cell>
          <cell r="K3783">
            <v>0</v>
          </cell>
          <cell r="L3783">
            <v>0</v>
          </cell>
          <cell r="M3783">
            <v>0</v>
          </cell>
        </row>
        <row r="3784">
          <cell r="A3784" t="str">
            <v>00</v>
          </cell>
          <cell r="B3784" t="str">
            <v>0</v>
          </cell>
          <cell r="C3784" t="str">
            <v>0</v>
          </cell>
          <cell r="D3784" t="str">
            <v>1</v>
          </cell>
          <cell r="F3784">
            <v>0</v>
          </cell>
          <cell r="G3784">
            <v>0</v>
          </cell>
          <cell r="H3784">
            <v>0</v>
          </cell>
          <cell r="I3784">
            <v>0</v>
          </cell>
          <cell r="J3784" t="str">
            <v>-</v>
          </cell>
          <cell r="K3784">
            <v>0</v>
          </cell>
          <cell r="L3784">
            <v>0</v>
          </cell>
          <cell r="M3784">
            <v>0</v>
          </cell>
        </row>
        <row r="3785">
          <cell r="A3785" t="str">
            <v>00</v>
          </cell>
          <cell r="B3785" t="str">
            <v>0</v>
          </cell>
          <cell r="C3785" t="str">
            <v>0</v>
          </cell>
          <cell r="D3785" t="str">
            <v>1</v>
          </cell>
          <cell r="F3785">
            <v>0</v>
          </cell>
          <cell r="G3785">
            <v>0</v>
          </cell>
          <cell r="H3785">
            <v>0</v>
          </cell>
          <cell r="I3785">
            <v>0</v>
          </cell>
          <cell r="J3785" t="str">
            <v>-</v>
          </cell>
          <cell r="K3785">
            <v>0</v>
          </cell>
          <cell r="L3785">
            <v>0</v>
          </cell>
          <cell r="M3785">
            <v>0</v>
          </cell>
        </row>
        <row r="3786">
          <cell r="A3786" t="str">
            <v>00</v>
          </cell>
          <cell r="B3786" t="str">
            <v>0</v>
          </cell>
          <cell r="C3786" t="str">
            <v>0</v>
          </cell>
          <cell r="D3786" t="str">
            <v>1</v>
          </cell>
          <cell r="F3786">
            <v>0</v>
          </cell>
          <cell r="G3786">
            <v>0</v>
          </cell>
          <cell r="H3786">
            <v>0</v>
          </cell>
          <cell r="I3786">
            <v>0</v>
          </cell>
          <cell r="J3786" t="str">
            <v>-</v>
          </cell>
          <cell r="K3786">
            <v>0</v>
          </cell>
          <cell r="L3786">
            <v>0</v>
          </cell>
          <cell r="M3786">
            <v>0</v>
          </cell>
        </row>
        <row r="3787">
          <cell r="A3787" t="str">
            <v>00</v>
          </cell>
          <cell r="B3787" t="str">
            <v>0</v>
          </cell>
          <cell r="C3787" t="str">
            <v>0</v>
          </cell>
          <cell r="D3787" t="str">
            <v>1</v>
          </cell>
          <cell r="F3787">
            <v>0</v>
          </cell>
          <cell r="G3787">
            <v>0</v>
          </cell>
          <cell r="H3787">
            <v>0</v>
          </cell>
          <cell r="I3787">
            <v>0</v>
          </cell>
          <cell r="J3787" t="str">
            <v>-</v>
          </cell>
          <cell r="K3787">
            <v>0</v>
          </cell>
          <cell r="L3787">
            <v>0</v>
          </cell>
          <cell r="M3787">
            <v>0</v>
          </cell>
        </row>
        <row r="3788">
          <cell r="A3788" t="str">
            <v>00</v>
          </cell>
          <cell r="B3788" t="str">
            <v>0</v>
          </cell>
          <cell r="C3788" t="str">
            <v>0</v>
          </cell>
          <cell r="D3788" t="str">
            <v>1</v>
          </cell>
          <cell r="F3788">
            <v>0</v>
          </cell>
          <cell r="G3788">
            <v>0</v>
          </cell>
          <cell r="H3788">
            <v>0</v>
          </cell>
          <cell r="I3788">
            <v>0</v>
          </cell>
          <cell r="J3788" t="str">
            <v>-</v>
          </cell>
          <cell r="K3788">
            <v>0</v>
          </cell>
          <cell r="L3788">
            <v>0</v>
          </cell>
          <cell r="M3788">
            <v>0</v>
          </cell>
        </row>
        <row r="3789">
          <cell r="A3789" t="str">
            <v>00</v>
          </cell>
          <cell r="B3789" t="str">
            <v>0</v>
          </cell>
          <cell r="C3789" t="str">
            <v>0</v>
          </cell>
          <cell r="D3789" t="str">
            <v>1</v>
          </cell>
          <cell r="F3789">
            <v>0</v>
          </cell>
          <cell r="G3789">
            <v>0</v>
          </cell>
          <cell r="H3789">
            <v>0</v>
          </cell>
          <cell r="I3789">
            <v>0</v>
          </cell>
          <cell r="J3789" t="str">
            <v>-</v>
          </cell>
          <cell r="K3789">
            <v>0</v>
          </cell>
          <cell r="L3789">
            <v>0</v>
          </cell>
          <cell r="M3789">
            <v>0</v>
          </cell>
        </row>
        <row r="3790">
          <cell r="A3790" t="str">
            <v>00</v>
          </cell>
          <cell r="B3790" t="str">
            <v>0</v>
          </cell>
          <cell r="C3790" t="str">
            <v>0</v>
          </cell>
          <cell r="D3790" t="str">
            <v>1</v>
          </cell>
          <cell r="F3790">
            <v>0</v>
          </cell>
          <cell r="G3790">
            <v>0</v>
          </cell>
          <cell r="H3790">
            <v>0</v>
          </cell>
          <cell r="I3790">
            <v>0</v>
          </cell>
          <cell r="J3790" t="str">
            <v>-</v>
          </cell>
          <cell r="K3790">
            <v>0</v>
          </cell>
          <cell r="L3790">
            <v>0</v>
          </cell>
          <cell r="M3790">
            <v>0</v>
          </cell>
        </row>
        <row r="3791">
          <cell r="A3791" t="str">
            <v>00</v>
          </cell>
          <cell r="B3791" t="str">
            <v>0</v>
          </cell>
          <cell r="C3791" t="str">
            <v>0</v>
          </cell>
          <cell r="D3791" t="str">
            <v>1</v>
          </cell>
          <cell r="F3791">
            <v>0</v>
          </cell>
          <cell r="G3791">
            <v>0</v>
          </cell>
          <cell r="H3791">
            <v>0</v>
          </cell>
          <cell r="I3791">
            <v>0</v>
          </cell>
          <cell r="J3791" t="str">
            <v>-</v>
          </cell>
          <cell r="K3791">
            <v>0</v>
          </cell>
          <cell r="L3791">
            <v>0</v>
          </cell>
          <cell r="M3791">
            <v>0</v>
          </cell>
        </row>
        <row r="3792">
          <cell r="A3792" t="str">
            <v>00</v>
          </cell>
          <cell r="B3792" t="str">
            <v>0</v>
          </cell>
          <cell r="C3792" t="str">
            <v>0</v>
          </cell>
          <cell r="D3792" t="str">
            <v>1</v>
          </cell>
          <cell r="F3792">
            <v>0</v>
          </cell>
          <cell r="G3792">
            <v>0</v>
          </cell>
          <cell r="H3792">
            <v>0</v>
          </cell>
          <cell r="I3792">
            <v>0</v>
          </cell>
          <cell r="J3792" t="str">
            <v>-</v>
          </cell>
          <cell r="K3792">
            <v>0</v>
          </cell>
          <cell r="L3792">
            <v>0</v>
          </cell>
          <cell r="M3792">
            <v>0</v>
          </cell>
        </row>
        <row r="3793">
          <cell r="A3793" t="str">
            <v>00</v>
          </cell>
          <cell r="B3793" t="str">
            <v>0</v>
          </cell>
          <cell r="C3793" t="str">
            <v>0</v>
          </cell>
          <cell r="D3793" t="str">
            <v>1</v>
          </cell>
          <cell r="F3793">
            <v>0</v>
          </cell>
          <cell r="G3793">
            <v>0</v>
          </cell>
          <cell r="H3793">
            <v>0</v>
          </cell>
          <cell r="I3793">
            <v>0</v>
          </cell>
          <cell r="J3793" t="str">
            <v>-</v>
          </cell>
          <cell r="K3793">
            <v>0</v>
          </cell>
          <cell r="L3793">
            <v>0</v>
          </cell>
          <cell r="M3793">
            <v>0</v>
          </cell>
        </row>
        <row r="3794">
          <cell r="A3794" t="str">
            <v>00</v>
          </cell>
          <cell r="B3794" t="str">
            <v>0</v>
          </cell>
          <cell r="C3794" t="str">
            <v>0</v>
          </cell>
          <cell r="D3794" t="str">
            <v>1</v>
          </cell>
          <cell r="F3794">
            <v>0</v>
          </cell>
          <cell r="G3794">
            <v>0</v>
          </cell>
          <cell r="H3794">
            <v>0</v>
          </cell>
          <cell r="I3794">
            <v>0</v>
          </cell>
          <cell r="J3794" t="str">
            <v>-</v>
          </cell>
          <cell r="K3794">
            <v>0</v>
          </cell>
          <cell r="L3794">
            <v>0</v>
          </cell>
          <cell r="M3794">
            <v>0</v>
          </cell>
        </row>
        <row r="3795">
          <cell r="A3795" t="str">
            <v>00</v>
          </cell>
          <cell r="B3795" t="str">
            <v>0</v>
          </cell>
          <cell r="C3795" t="str">
            <v>0</v>
          </cell>
          <cell r="D3795" t="str">
            <v>1</v>
          </cell>
          <cell r="F3795">
            <v>0</v>
          </cell>
          <cell r="G3795">
            <v>0</v>
          </cell>
          <cell r="H3795">
            <v>0</v>
          </cell>
          <cell r="I3795">
            <v>0</v>
          </cell>
          <cell r="J3795" t="str">
            <v>-</v>
          </cell>
          <cell r="K3795">
            <v>0</v>
          </cell>
          <cell r="L3795">
            <v>0</v>
          </cell>
          <cell r="M3795">
            <v>0</v>
          </cell>
        </row>
        <row r="3796">
          <cell r="A3796" t="str">
            <v>00</v>
          </cell>
          <cell r="B3796" t="str">
            <v>0</v>
          </cell>
          <cell r="C3796" t="str">
            <v>0</v>
          </cell>
          <cell r="D3796" t="str">
            <v>1</v>
          </cell>
          <cell r="F3796">
            <v>0</v>
          </cell>
          <cell r="G3796">
            <v>0</v>
          </cell>
          <cell r="H3796">
            <v>0</v>
          </cell>
          <cell r="I3796">
            <v>0</v>
          </cell>
          <cell r="J3796" t="str">
            <v>-</v>
          </cell>
          <cell r="K3796">
            <v>0</v>
          </cell>
          <cell r="L3796">
            <v>0</v>
          </cell>
          <cell r="M3796">
            <v>0</v>
          </cell>
        </row>
        <row r="3797">
          <cell r="A3797" t="str">
            <v>00</v>
          </cell>
          <cell r="B3797" t="str">
            <v>0</v>
          </cell>
          <cell r="C3797" t="str">
            <v>0</v>
          </cell>
          <cell r="D3797" t="str">
            <v>1</v>
          </cell>
          <cell r="F3797">
            <v>0</v>
          </cell>
          <cell r="G3797">
            <v>0</v>
          </cell>
          <cell r="H3797">
            <v>0</v>
          </cell>
          <cell r="I3797">
            <v>0</v>
          </cell>
          <cell r="J3797" t="str">
            <v>-</v>
          </cell>
          <cell r="K3797">
            <v>0</v>
          </cell>
          <cell r="L3797">
            <v>0</v>
          </cell>
          <cell r="M3797">
            <v>0</v>
          </cell>
        </row>
        <row r="3798">
          <cell r="A3798" t="str">
            <v>00</v>
          </cell>
          <cell r="B3798" t="str">
            <v>0</v>
          </cell>
          <cell r="C3798" t="str">
            <v>0</v>
          </cell>
          <cell r="D3798" t="str">
            <v>1</v>
          </cell>
          <cell r="F3798">
            <v>0</v>
          </cell>
          <cell r="G3798">
            <v>0</v>
          </cell>
          <cell r="H3798">
            <v>0</v>
          </cell>
          <cell r="I3798">
            <v>0</v>
          </cell>
          <cell r="J3798" t="str">
            <v>-</v>
          </cell>
          <cell r="K3798">
            <v>0</v>
          </cell>
          <cell r="L3798">
            <v>0</v>
          </cell>
          <cell r="M3798">
            <v>0</v>
          </cell>
        </row>
        <row r="3799">
          <cell r="A3799" t="str">
            <v>00</v>
          </cell>
          <cell r="B3799" t="str">
            <v>0</v>
          </cell>
          <cell r="C3799" t="str">
            <v>0</v>
          </cell>
          <cell r="D3799" t="str">
            <v>1</v>
          </cell>
          <cell r="F3799">
            <v>0</v>
          </cell>
          <cell r="G3799">
            <v>0</v>
          </cell>
          <cell r="H3799">
            <v>0</v>
          </cell>
          <cell r="I3799">
            <v>0</v>
          </cell>
          <cell r="J3799" t="str">
            <v>-</v>
          </cell>
          <cell r="K3799">
            <v>0</v>
          </cell>
          <cell r="L3799">
            <v>0</v>
          </cell>
          <cell r="M3799">
            <v>0</v>
          </cell>
        </row>
        <row r="3800">
          <cell r="A3800" t="str">
            <v>00</v>
          </cell>
          <cell r="B3800" t="str">
            <v>0</v>
          </cell>
          <cell r="C3800" t="str">
            <v>0</v>
          </cell>
          <cell r="D3800" t="str">
            <v>1</v>
          </cell>
          <cell r="F3800">
            <v>0</v>
          </cell>
          <cell r="G3800">
            <v>0</v>
          </cell>
          <cell r="H3800">
            <v>0</v>
          </cell>
          <cell r="I3800">
            <v>0</v>
          </cell>
          <cell r="J3800" t="str">
            <v>-</v>
          </cell>
          <cell r="K3800">
            <v>0</v>
          </cell>
          <cell r="L3800">
            <v>0</v>
          </cell>
          <cell r="M3800">
            <v>0</v>
          </cell>
        </row>
        <row r="3801">
          <cell r="A3801" t="str">
            <v>00</v>
          </cell>
          <cell r="B3801" t="str">
            <v>0</v>
          </cell>
          <cell r="C3801" t="str">
            <v>0</v>
          </cell>
          <cell r="D3801" t="str">
            <v>1</v>
          </cell>
          <cell r="F3801">
            <v>0</v>
          </cell>
          <cell r="G3801">
            <v>0</v>
          </cell>
          <cell r="H3801">
            <v>0</v>
          </cell>
          <cell r="I3801">
            <v>0</v>
          </cell>
          <cell r="J3801" t="str">
            <v>-</v>
          </cell>
          <cell r="K3801">
            <v>0</v>
          </cell>
          <cell r="L3801">
            <v>0</v>
          </cell>
          <cell r="M3801">
            <v>0</v>
          </cell>
        </row>
        <row r="3802">
          <cell r="A3802" t="str">
            <v>00</v>
          </cell>
          <cell r="B3802" t="str">
            <v>0</v>
          </cell>
          <cell r="C3802" t="str">
            <v>0</v>
          </cell>
          <cell r="D3802" t="str">
            <v>1</v>
          </cell>
          <cell r="F3802">
            <v>0</v>
          </cell>
          <cell r="G3802">
            <v>0</v>
          </cell>
          <cell r="H3802">
            <v>0</v>
          </cell>
          <cell r="I3802">
            <v>0</v>
          </cell>
          <cell r="J3802" t="str">
            <v>-</v>
          </cell>
          <cell r="K3802">
            <v>0</v>
          </cell>
          <cell r="L3802">
            <v>0</v>
          </cell>
          <cell r="M3802">
            <v>0</v>
          </cell>
        </row>
        <row r="3803">
          <cell r="A3803" t="str">
            <v>00</v>
          </cell>
          <cell r="B3803" t="str">
            <v>0</v>
          </cell>
          <cell r="C3803" t="str">
            <v>0</v>
          </cell>
          <cell r="D3803" t="str">
            <v>1</v>
          </cell>
          <cell r="F3803">
            <v>0</v>
          </cell>
          <cell r="G3803">
            <v>0</v>
          </cell>
          <cell r="H3803">
            <v>0</v>
          </cell>
          <cell r="I3803">
            <v>0</v>
          </cell>
          <cell r="J3803" t="str">
            <v>-</v>
          </cell>
          <cell r="K3803">
            <v>0</v>
          </cell>
          <cell r="L3803">
            <v>0</v>
          </cell>
          <cell r="M3803">
            <v>0</v>
          </cell>
        </row>
        <row r="3804">
          <cell r="A3804" t="str">
            <v>00</v>
          </cell>
          <cell r="B3804" t="str">
            <v>0</v>
          </cell>
          <cell r="C3804" t="str">
            <v>0</v>
          </cell>
          <cell r="D3804" t="str">
            <v>1</v>
          </cell>
          <cell r="F3804">
            <v>0</v>
          </cell>
          <cell r="G3804">
            <v>0</v>
          </cell>
          <cell r="H3804">
            <v>0</v>
          </cell>
          <cell r="I3804">
            <v>0</v>
          </cell>
          <cell r="J3804" t="str">
            <v>-</v>
          </cell>
          <cell r="K3804">
            <v>0</v>
          </cell>
          <cell r="L3804">
            <v>0</v>
          </cell>
          <cell r="M3804">
            <v>0</v>
          </cell>
        </row>
        <row r="3805">
          <cell r="A3805" t="str">
            <v>00</v>
          </cell>
          <cell r="B3805" t="str">
            <v>0</v>
          </cell>
          <cell r="C3805" t="str">
            <v>0</v>
          </cell>
          <cell r="D3805" t="str">
            <v>1</v>
          </cell>
          <cell r="F3805">
            <v>0</v>
          </cell>
          <cell r="G3805">
            <v>0</v>
          </cell>
          <cell r="H3805">
            <v>0</v>
          </cell>
          <cell r="I3805">
            <v>0</v>
          </cell>
          <cell r="J3805" t="str">
            <v>-</v>
          </cell>
          <cell r="K3805">
            <v>0</v>
          </cell>
          <cell r="L3805">
            <v>0</v>
          </cell>
          <cell r="M3805">
            <v>0</v>
          </cell>
        </row>
        <row r="3806">
          <cell r="A3806" t="str">
            <v>00</v>
          </cell>
          <cell r="B3806" t="str">
            <v>0</v>
          </cell>
          <cell r="C3806" t="str">
            <v>0</v>
          </cell>
          <cell r="D3806" t="str">
            <v>1</v>
          </cell>
          <cell r="F3806">
            <v>0</v>
          </cell>
          <cell r="G3806">
            <v>0</v>
          </cell>
          <cell r="H3806">
            <v>0</v>
          </cell>
          <cell r="I3806">
            <v>0</v>
          </cell>
          <cell r="J3806" t="str">
            <v>-</v>
          </cell>
          <cell r="K3806">
            <v>0</v>
          </cell>
          <cell r="L3806">
            <v>0</v>
          </cell>
          <cell r="M3806">
            <v>0</v>
          </cell>
        </row>
        <row r="3807">
          <cell r="A3807" t="str">
            <v>00</v>
          </cell>
          <cell r="B3807" t="str">
            <v>0</v>
          </cell>
          <cell r="C3807" t="str">
            <v>0</v>
          </cell>
          <cell r="D3807" t="str">
            <v>1</v>
          </cell>
          <cell r="F3807">
            <v>0</v>
          </cell>
          <cell r="G3807">
            <v>0</v>
          </cell>
          <cell r="H3807">
            <v>0</v>
          </cell>
          <cell r="I3807">
            <v>0</v>
          </cell>
          <cell r="J3807" t="str">
            <v>-</v>
          </cell>
          <cell r="K3807">
            <v>0</v>
          </cell>
          <cell r="L3807">
            <v>0</v>
          </cell>
          <cell r="M3807">
            <v>0</v>
          </cell>
        </row>
        <row r="3808">
          <cell r="A3808" t="str">
            <v>00</v>
          </cell>
          <cell r="B3808" t="str">
            <v>0</v>
          </cell>
          <cell r="C3808" t="str">
            <v>0</v>
          </cell>
          <cell r="D3808" t="str">
            <v>1</v>
          </cell>
          <cell r="F3808">
            <v>0</v>
          </cell>
          <cell r="G3808">
            <v>0</v>
          </cell>
          <cell r="H3808">
            <v>0</v>
          </cell>
          <cell r="I3808">
            <v>0</v>
          </cell>
          <cell r="J3808" t="str">
            <v>-</v>
          </cell>
          <cell r="K3808">
            <v>0</v>
          </cell>
          <cell r="L3808">
            <v>0</v>
          </cell>
          <cell r="M3808">
            <v>0</v>
          </cell>
        </row>
        <row r="3809">
          <cell r="A3809" t="str">
            <v>00</v>
          </cell>
          <cell r="B3809" t="str">
            <v>0</v>
          </cell>
          <cell r="C3809" t="str">
            <v>0</v>
          </cell>
          <cell r="D3809" t="str">
            <v>1</v>
          </cell>
          <cell r="F3809">
            <v>0</v>
          </cell>
          <cell r="G3809">
            <v>0</v>
          </cell>
          <cell r="H3809">
            <v>0</v>
          </cell>
          <cell r="I3809">
            <v>0</v>
          </cell>
          <cell r="J3809" t="str">
            <v>-</v>
          </cell>
          <cell r="K3809">
            <v>0</v>
          </cell>
          <cell r="L3809">
            <v>0</v>
          </cell>
          <cell r="M3809">
            <v>0</v>
          </cell>
        </row>
        <row r="3810">
          <cell r="A3810" t="str">
            <v>00</v>
          </cell>
          <cell r="B3810" t="str">
            <v>0</v>
          </cell>
          <cell r="C3810" t="str">
            <v>0</v>
          </cell>
          <cell r="D3810" t="str">
            <v>1</v>
          </cell>
          <cell r="F3810">
            <v>0</v>
          </cell>
          <cell r="G3810">
            <v>0</v>
          </cell>
          <cell r="H3810">
            <v>0</v>
          </cell>
          <cell r="I3810">
            <v>0</v>
          </cell>
          <cell r="J3810" t="str">
            <v>-</v>
          </cell>
          <cell r="K3810">
            <v>0</v>
          </cell>
          <cell r="L3810">
            <v>0</v>
          </cell>
          <cell r="M3810">
            <v>0</v>
          </cell>
        </row>
        <row r="3811">
          <cell r="A3811" t="str">
            <v>00</v>
          </cell>
          <cell r="B3811" t="str">
            <v>0</v>
          </cell>
          <cell r="C3811" t="str">
            <v>0</v>
          </cell>
          <cell r="D3811" t="str">
            <v>1</v>
          </cell>
          <cell r="F3811">
            <v>0</v>
          </cell>
          <cell r="G3811">
            <v>0</v>
          </cell>
          <cell r="H3811">
            <v>0</v>
          </cell>
          <cell r="I3811">
            <v>0</v>
          </cell>
          <cell r="J3811" t="str">
            <v>-</v>
          </cell>
          <cell r="K3811">
            <v>0</v>
          </cell>
          <cell r="L3811">
            <v>0</v>
          </cell>
          <cell r="M3811">
            <v>0</v>
          </cell>
        </row>
        <row r="3812">
          <cell r="A3812" t="str">
            <v>00</v>
          </cell>
          <cell r="B3812" t="str">
            <v>0</v>
          </cell>
          <cell r="C3812" t="str">
            <v>0</v>
          </cell>
          <cell r="D3812" t="str">
            <v>1</v>
          </cell>
          <cell r="F3812">
            <v>0</v>
          </cell>
          <cell r="G3812">
            <v>0</v>
          </cell>
          <cell r="H3812">
            <v>0</v>
          </cell>
          <cell r="I3812">
            <v>0</v>
          </cell>
          <cell r="J3812" t="str">
            <v>-</v>
          </cell>
          <cell r="K3812">
            <v>0</v>
          </cell>
          <cell r="L3812">
            <v>0</v>
          </cell>
          <cell r="M3812">
            <v>0</v>
          </cell>
        </row>
        <row r="3813">
          <cell r="A3813" t="str">
            <v>00</v>
          </cell>
          <cell r="B3813" t="str">
            <v>0</v>
          </cell>
          <cell r="C3813" t="str">
            <v>0</v>
          </cell>
          <cell r="D3813" t="str">
            <v>1</v>
          </cell>
          <cell r="F3813">
            <v>0</v>
          </cell>
          <cell r="G3813">
            <v>0</v>
          </cell>
          <cell r="H3813">
            <v>0</v>
          </cell>
          <cell r="I3813">
            <v>0</v>
          </cell>
          <cell r="J3813" t="str">
            <v>-</v>
          </cell>
          <cell r="K3813">
            <v>0</v>
          </cell>
          <cell r="L3813">
            <v>0</v>
          </cell>
          <cell r="M3813">
            <v>0</v>
          </cell>
        </row>
        <row r="3814">
          <cell r="A3814" t="str">
            <v>00</v>
          </cell>
          <cell r="B3814" t="str">
            <v>0</v>
          </cell>
          <cell r="C3814" t="str">
            <v>0</v>
          </cell>
          <cell r="D3814" t="str">
            <v>1</v>
          </cell>
          <cell r="F3814">
            <v>0</v>
          </cell>
          <cell r="G3814">
            <v>0</v>
          </cell>
          <cell r="H3814">
            <v>0</v>
          </cell>
          <cell r="I3814">
            <v>0</v>
          </cell>
          <cell r="J3814" t="str">
            <v>-</v>
          </cell>
          <cell r="K3814">
            <v>0</v>
          </cell>
          <cell r="L3814">
            <v>0</v>
          </cell>
          <cell r="M3814">
            <v>0</v>
          </cell>
        </row>
        <row r="3815">
          <cell r="A3815" t="str">
            <v>00</v>
          </cell>
          <cell r="B3815" t="str">
            <v>0</v>
          </cell>
          <cell r="C3815" t="str">
            <v>0</v>
          </cell>
          <cell r="D3815" t="str">
            <v>1</v>
          </cell>
          <cell r="F3815">
            <v>0</v>
          </cell>
          <cell r="G3815">
            <v>0</v>
          </cell>
          <cell r="H3815">
            <v>0</v>
          </cell>
          <cell r="I3815">
            <v>0</v>
          </cell>
          <cell r="J3815" t="str">
            <v>-</v>
          </cell>
          <cell r="K3815">
            <v>0</v>
          </cell>
          <cell r="L3815">
            <v>0</v>
          </cell>
          <cell r="M3815">
            <v>0</v>
          </cell>
        </row>
        <row r="3816">
          <cell r="A3816" t="str">
            <v>00</v>
          </cell>
          <cell r="B3816" t="str">
            <v>0</v>
          </cell>
          <cell r="C3816" t="str">
            <v>0</v>
          </cell>
          <cell r="D3816" t="str">
            <v>1</v>
          </cell>
          <cell r="F3816">
            <v>0</v>
          </cell>
          <cell r="G3816">
            <v>0</v>
          </cell>
          <cell r="H3816">
            <v>0</v>
          </cell>
          <cell r="I3816">
            <v>0</v>
          </cell>
          <cell r="J3816" t="str">
            <v>-</v>
          </cell>
          <cell r="K3816">
            <v>0</v>
          </cell>
          <cell r="L3816">
            <v>0</v>
          </cell>
          <cell r="M3816">
            <v>0</v>
          </cell>
        </row>
        <row r="3817">
          <cell r="A3817" t="str">
            <v>00</v>
          </cell>
          <cell r="B3817" t="str">
            <v>0</v>
          </cell>
          <cell r="C3817" t="str">
            <v>0</v>
          </cell>
          <cell r="D3817" t="str">
            <v>1</v>
          </cell>
          <cell r="F3817">
            <v>0</v>
          </cell>
          <cell r="G3817">
            <v>0</v>
          </cell>
          <cell r="H3817">
            <v>0</v>
          </cell>
          <cell r="I3817">
            <v>0</v>
          </cell>
          <cell r="J3817" t="str">
            <v>-</v>
          </cell>
          <cell r="K3817">
            <v>0</v>
          </cell>
          <cell r="L3817">
            <v>0</v>
          </cell>
          <cell r="M3817">
            <v>0</v>
          </cell>
        </row>
        <row r="3818">
          <cell r="A3818" t="str">
            <v>00</v>
          </cell>
          <cell r="B3818" t="str">
            <v>0</v>
          </cell>
          <cell r="C3818" t="str">
            <v>0</v>
          </cell>
          <cell r="D3818" t="str">
            <v>1</v>
          </cell>
          <cell r="F3818">
            <v>0</v>
          </cell>
          <cell r="G3818">
            <v>0</v>
          </cell>
          <cell r="H3818">
            <v>0</v>
          </cell>
          <cell r="I3818">
            <v>0</v>
          </cell>
          <cell r="J3818" t="str">
            <v>-</v>
          </cell>
          <cell r="K3818">
            <v>0</v>
          </cell>
          <cell r="L3818">
            <v>0</v>
          </cell>
          <cell r="M3818">
            <v>0</v>
          </cell>
        </row>
        <row r="3819">
          <cell r="A3819" t="str">
            <v>00</v>
          </cell>
          <cell r="B3819" t="str">
            <v>0</v>
          </cell>
          <cell r="C3819" t="str">
            <v>0</v>
          </cell>
          <cell r="D3819" t="str">
            <v>1</v>
          </cell>
          <cell r="F3819">
            <v>0</v>
          </cell>
          <cell r="G3819">
            <v>0</v>
          </cell>
          <cell r="H3819">
            <v>0</v>
          </cell>
          <cell r="I3819">
            <v>0</v>
          </cell>
          <cell r="J3819" t="str">
            <v>-</v>
          </cell>
          <cell r="K3819">
            <v>0</v>
          </cell>
          <cell r="L3819">
            <v>0</v>
          </cell>
          <cell r="M3819">
            <v>0</v>
          </cell>
        </row>
        <row r="3820">
          <cell r="A3820" t="str">
            <v>00</v>
          </cell>
          <cell r="B3820" t="str">
            <v>0</v>
          </cell>
          <cell r="C3820" t="str">
            <v>0</v>
          </cell>
          <cell r="D3820" t="str">
            <v>1</v>
          </cell>
          <cell r="F3820">
            <v>0</v>
          </cell>
          <cell r="G3820">
            <v>0</v>
          </cell>
          <cell r="H3820">
            <v>0</v>
          </cell>
          <cell r="I3820">
            <v>0</v>
          </cell>
          <cell r="J3820" t="str">
            <v>-</v>
          </cell>
          <cell r="K3820">
            <v>0</v>
          </cell>
          <cell r="L3820">
            <v>0</v>
          </cell>
          <cell r="M3820">
            <v>0</v>
          </cell>
        </row>
        <row r="3821">
          <cell r="A3821" t="str">
            <v>00</v>
          </cell>
          <cell r="B3821" t="str">
            <v>0</v>
          </cell>
          <cell r="C3821" t="str">
            <v>0</v>
          </cell>
          <cell r="D3821" t="str">
            <v>1</v>
          </cell>
          <cell r="F3821">
            <v>0</v>
          </cell>
          <cell r="G3821">
            <v>0</v>
          </cell>
          <cell r="H3821">
            <v>0</v>
          </cell>
          <cell r="I3821">
            <v>0</v>
          </cell>
          <cell r="J3821" t="str">
            <v>-</v>
          </cell>
          <cell r="K3821">
            <v>0</v>
          </cell>
          <cell r="L3821">
            <v>0</v>
          </cell>
          <cell r="M3821">
            <v>0</v>
          </cell>
        </row>
        <row r="3822">
          <cell r="A3822" t="str">
            <v>00</v>
          </cell>
          <cell r="B3822" t="str">
            <v>0</v>
          </cell>
          <cell r="C3822" t="str">
            <v>0</v>
          </cell>
          <cell r="D3822" t="str">
            <v>1</v>
          </cell>
          <cell r="F3822">
            <v>0</v>
          </cell>
          <cell r="G3822">
            <v>0</v>
          </cell>
          <cell r="H3822">
            <v>0</v>
          </cell>
          <cell r="I3822">
            <v>0</v>
          </cell>
          <cell r="J3822" t="str">
            <v>-</v>
          </cell>
          <cell r="K3822">
            <v>0</v>
          </cell>
          <cell r="L3822">
            <v>0</v>
          </cell>
          <cell r="M3822">
            <v>0</v>
          </cell>
        </row>
        <row r="3823">
          <cell r="A3823" t="str">
            <v>00</v>
          </cell>
          <cell r="B3823" t="str">
            <v>0</v>
          </cell>
          <cell r="C3823" t="str">
            <v>0</v>
          </cell>
          <cell r="D3823" t="str">
            <v>1</v>
          </cell>
          <cell r="F3823">
            <v>0</v>
          </cell>
          <cell r="G3823">
            <v>0</v>
          </cell>
          <cell r="H3823">
            <v>0</v>
          </cell>
          <cell r="I3823">
            <v>0</v>
          </cell>
          <cell r="J3823" t="str">
            <v>-</v>
          </cell>
          <cell r="K3823">
            <v>0</v>
          </cell>
          <cell r="L3823">
            <v>0</v>
          </cell>
          <cell r="M3823">
            <v>0</v>
          </cell>
        </row>
        <row r="3824">
          <cell r="A3824" t="str">
            <v>00</v>
          </cell>
          <cell r="B3824" t="str">
            <v>0</v>
          </cell>
          <cell r="C3824" t="str">
            <v>0</v>
          </cell>
          <cell r="D3824" t="str">
            <v>1</v>
          </cell>
          <cell r="F3824">
            <v>0</v>
          </cell>
          <cell r="G3824">
            <v>0</v>
          </cell>
          <cell r="H3824">
            <v>0</v>
          </cell>
          <cell r="I3824">
            <v>0</v>
          </cell>
          <cell r="J3824" t="str">
            <v>-</v>
          </cell>
          <cell r="K3824">
            <v>0</v>
          </cell>
          <cell r="L3824">
            <v>0</v>
          </cell>
          <cell r="M3824">
            <v>0</v>
          </cell>
        </row>
        <row r="3825">
          <cell r="A3825" t="str">
            <v>00</v>
          </cell>
          <cell r="B3825" t="str">
            <v>0</v>
          </cell>
          <cell r="C3825" t="str">
            <v>0</v>
          </cell>
          <cell r="D3825" t="str">
            <v>1</v>
          </cell>
          <cell r="F3825">
            <v>0</v>
          </cell>
          <cell r="G3825">
            <v>0</v>
          </cell>
          <cell r="H3825">
            <v>0</v>
          </cell>
          <cell r="I3825">
            <v>0</v>
          </cell>
          <cell r="J3825" t="str">
            <v>-</v>
          </cell>
          <cell r="K3825">
            <v>0</v>
          </cell>
          <cell r="L3825">
            <v>0</v>
          </cell>
          <cell r="M3825">
            <v>0</v>
          </cell>
        </row>
        <row r="3826">
          <cell r="A3826" t="str">
            <v>00</v>
          </cell>
          <cell r="B3826" t="str">
            <v>0</v>
          </cell>
          <cell r="C3826" t="str">
            <v>0</v>
          </cell>
          <cell r="D3826" t="str">
            <v>1</v>
          </cell>
          <cell r="F3826">
            <v>0</v>
          </cell>
          <cell r="G3826">
            <v>0</v>
          </cell>
          <cell r="H3826">
            <v>0</v>
          </cell>
          <cell r="I3826">
            <v>0</v>
          </cell>
          <cell r="J3826" t="str">
            <v>-</v>
          </cell>
          <cell r="K3826">
            <v>0</v>
          </cell>
          <cell r="L3826">
            <v>0</v>
          </cell>
          <cell r="M3826">
            <v>0</v>
          </cell>
        </row>
        <row r="3827">
          <cell r="A3827" t="str">
            <v>00</v>
          </cell>
          <cell r="B3827" t="str">
            <v>0</v>
          </cell>
          <cell r="C3827" t="str">
            <v>0</v>
          </cell>
          <cell r="D3827" t="str">
            <v>1</v>
          </cell>
          <cell r="F3827">
            <v>0</v>
          </cell>
          <cell r="G3827">
            <v>0</v>
          </cell>
          <cell r="H3827">
            <v>0</v>
          </cell>
          <cell r="I3827">
            <v>0</v>
          </cell>
          <cell r="J3827" t="str">
            <v>-</v>
          </cell>
          <cell r="K3827">
            <v>0</v>
          </cell>
          <cell r="L3827">
            <v>0</v>
          </cell>
          <cell r="M3827">
            <v>0</v>
          </cell>
        </row>
        <row r="3828">
          <cell r="A3828" t="str">
            <v>00</v>
          </cell>
          <cell r="B3828" t="str">
            <v>0</v>
          </cell>
          <cell r="C3828" t="str">
            <v>0</v>
          </cell>
          <cell r="D3828" t="str">
            <v>1</v>
          </cell>
          <cell r="F3828">
            <v>0</v>
          </cell>
          <cell r="G3828">
            <v>0</v>
          </cell>
          <cell r="H3828">
            <v>0</v>
          </cell>
          <cell r="I3828">
            <v>0</v>
          </cell>
          <cell r="J3828" t="str">
            <v>-</v>
          </cell>
          <cell r="K3828">
            <v>0</v>
          </cell>
          <cell r="L3828">
            <v>0</v>
          </cell>
          <cell r="M3828">
            <v>0</v>
          </cell>
        </row>
        <row r="3829">
          <cell r="A3829" t="str">
            <v>00</v>
          </cell>
          <cell r="B3829" t="str">
            <v>0</v>
          </cell>
          <cell r="C3829" t="str">
            <v>0</v>
          </cell>
          <cell r="D3829" t="str">
            <v>1</v>
          </cell>
          <cell r="F3829">
            <v>0</v>
          </cell>
          <cell r="G3829">
            <v>0</v>
          </cell>
          <cell r="H3829">
            <v>0</v>
          </cell>
          <cell r="I3829">
            <v>0</v>
          </cell>
          <cell r="J3829" t="str">
            <v>-</v>
          </cell>
          <cell r="K3829">
            <v>0</v>
          </cell>
          <cell r="L3829">
            <v>0</v>
          </cell>
          <cell r="M3829">
            <v>0</v>
          </cell>
        </row>
        <row r="3830">
          <cell r="A3830" t="str">
            <v>00</v>
          </cell>
          <cell r="B3830" t="str">
            <v>0</v>
          </cell>
          <cell r="C3830" t="str">
            <v>0</v>
          </cell>
          <cell r="D3830" t="str">
            <v>1</v>
          </cell>
          <cell r="F3830">
            <v>0</v>
          </cell>
          <cell r="G3830">
            <v>0</v>
          </cell>
          <cell r="H3830">
            <v>0</v>
          </cell>
          <cell r="I3830">
            <v>0</v>
          </cell>
          <cell r="J3830" t="str">
            <v>-</v>
          </cell>
          <cell r="K3830">
            <v>0</v>
          </cell>
          <cell r="L3830">
            <v>0</v>
          </cell>
          <cell r="M3830">
            <v>0</v>
          </cell>
        </row>
        <row r="3831">
          <cell r="A3831" t="str">
            <v>00</v>
          </cell>
          <cell r="B3831" t="str">
            <v>0</v>
          </cell>
          <cell r="C3831" t="str">
            <v>0</v>
          </cell>
          <cell r="D3831" t="str">
            <v>1</v>
          </cell>
          <cell r="F3831">
            <v>0</v>
          </cell>
          <cell r="G3831">
            <v>0</v>
          </cell>
          <cell r="H3831">
            <v>0</v>
          </cell>
          <cell r="I3831">
            <v>0</v>
          </cell>
          <cell r="J3831" t="str">
            <v>-</v>
          </cell>
          <cell r="K3831">
            <v>0</v>
          </cell>
          <cell r="L3831">
            <v>0</v>
          </cell>
          <cell r="M3831">
            <v>0</v>
          </cell>
        </row>
        <row r="3832">
          <cell r="A3832" t="str">
            <v>00</v>
          </cell>
          <cell r="B3832" t="str">
            <v>0</v>
          </cell>
          <cell r="C3832" t="str">
            <v>0</v>
          </cell>
          <cell r="D3832" t="str">
            <v>1</v>
          </cell>
          <cell r="F3832">
            <v>0</v>
          </cell>
          <cell r="G3832">
            <v>0</v>
          </cell>
          <cell r="H3832">
            <v>0</v>
          </cell>
          <cell r="I3832">
            <v>0</v>
          </cell>
          <cell r="J3832" t="str">
            <v>-</v>
          </cell>
          <cell r="K3832">
            <v>0</v>
          </cell>
          <cell r="L3832">
            <v>0</v>
          </cell>
          <cell r="M3832">
            <v>0</v>
          </cell>
        </row>
        <row r="3833">
          <cell r="A3833" t="str">
            <v>00</v>
          </cell>
          <cell r="B3833" t="str">
            <v>0</v>
          </cell>
          <cell r="C3833" t="str">
            <v>0</v>
          </cell>
          <cell r="D3833" t="str">
            <v>1</v>
          </cell>
          <cell r="F3833">
            <v>0</v>
          </cell>
          <cell r="G3833">
            <v>0</v>
          </cell>
          <cell r="H3833">
            <v>0</v>
          </cell>
          <cell r="I3833">
            <v>0</v>
          </cell>
          <cell r="J3833" t="str">
            <v>-</v>
          </cell>
          <cell r="K3833">
            <v>0</v>
          </cell>
          <cell r="L3833">
            <v>0</v>
          </cell>
          <cell r="M3833">
            <v>0</v>
          </cell>
        </row>
        <row r="3834">
          <cell r="A3834" t="str">
            <v>00</v>
          </cell>
          <cell r="B3834" t="str">
            <v>0</v>
          </cell>
          <cell r="C3834" t="str">
            <v>0</v>
          </cell>
          <cell r="D3834" t="str">
            <v>1</v>
          </cell>
          <cell r="F3834">
            <v>0</v>
          </cell>
          <cell r="G3834">
            <v>0</v>
          </cell>
          <cell r="H3834">
            <v>0</v>
          </cell>
          <cell r="I3834">
            <v>0</v>
          </cell>
          <cell r="J3834" t="str">
            <v>-</v>
          </cell>
          <cell r="K3834">
            <v>0</v>
          </cell>
          <cell r="L3834">
            <v>0</v>
          </cell>
          <cell r="M3834">
            <v>0</v>
          </cell>
        </row>
        <row r="3835">
          <cell r="A3835" t="str">
            <v>00</v>
          </cell>
          <cell r="B3835" t="str">
            <v>0</v>
          </cell>
          <cell r="C3835" t="str">
            <v>0</v>
          </cell>
          <cell r="D3835" t="str">
            <v>1</v>
          </cell>
          <cell r="F3835">
            <v>0</v>
          </cell>
          <cell r="G3835">
            <v>0</v>
          </cell>
          <cell r="H3835">
            <v>0</v>
          </cell>
          <cell r="I3835">
            <v>0</v>
          </cell>
          <cell r="J3835" t="str">
            <v>-</v>
          </cell>
          <cell r="K3835">
            <v>0</v>
          </cell>
          <cell r="L3835">
            <v>0</v>
          </cell>
          <cell r="M3835">
            <v>0</v>
          </cell>
        </row>
        <row r="3836">
          <cell r="A3836" t="str">
            <v>00</v>
          </cell>
          <cell r="B3836" t="str">
            <v>0</v>
          </cell>
          <cell r="C3836" t="str">
            <v>0</v>
          </cell>
          <cell r="D3836" t="str">
            <v>1</v>
          </cell>
          <cell r="F3836">
            <v>0</v>
          </cell>
          <cell r="G3836">
            <v>0</v>
          </cell>
          <cell r="H3836">
            <v>0</v>
          </cell>
          <cell r="I3836">
            <v>0</v>
          </cell>
          <cell r="J3836" t="str">
            <v>-</v>
          </cell>
          <cell r="K3836">
            <v>0</v>
          </cell>
          <cell r="L3836">
            <v>0</v>
          </cell>
          <cell r="M3836">
            <v>0</v>
          </cell>
        </row>
        <row r="3837">
          <cell r="A3837" t="str">
            <v>00</v>
          </cell>
          <cell r="B3837" t="str">
            <v>0</v>
          </cell>
          <cell r="C3837" t="str">
            <v>0</v>
          </cell>
          <cell r="D3837" t="str">
            <v>1</v>
          </cell>
          <cell r="F3837">
            <v>0</v>
          </cell>
          <cell r="G3837">
            <v>0</v>
          </cell>
          <cell r="H3837">
            <v>0</v>
          </cell>
          <cell r="I3837">
            <v>0</v>
          </cell>
          <cell r="J3837" t="str">
            <v>-</v>
          </cell>
          <cell r="K3837">
            <v>0</v>
          </cell>
          <cell r="L3837">
            <v>0</v>
          </cell>
          <cell r="M3837">
            <v>0</v>
          </cell>
        </row>
        <row r="3838">
          <cell r="A3838" t="str">
            <v>00</v>
          </cell>
          <cell r="B3838" t="str">
            <v>0</v>
          </cell>
          <cell r="C3838" t="str">
            <v>0</v>
          </cell>
          <cell r="D3838" t="str">
            <v>1</v>
          </cell>
          <cell r="F3838">
            <v>0</v>
          </cell>
          <cell r="G3838">
            <v>0</v>
          </cell>
          <cell r="H3838">
            <v>0</v>
          </cell>
          <cell r="I3838">
            <v>0</v>
          </cell>
          <cell r="J3838" t="str">
            <v>-</v>
          </cell>
          <cell r="K3838">
            <v>0</v>
          </cell>
          <cell r="L3838">
            <v>0</v>
          </cell>
          <cell r="M3838">
            <v>0</v>
          </cell>
        </row>
        <row r="3839">
          <cell r="A3839" t="str">
            <v>00</v>
          </cell>
          <cell r="B3839" t="str">
            <v>0</v>
          </cell>
          <cell r="C3839" t="str">
            <v>0</v>
          </cell>
          <cell r="D3839" t="str">
            <v>1</v>
          </cell>
          <cell r="F3839">
            <v>0</v>
          </cell>
          <cell r="G3839">
            <v>0</v>
          </cell>
          <cell r="H3839">
            <v>0</v>
          </cell>
          <cell r="I3839">
            <v>0</v>
          </cell>
          <cell r="J3839" t="str">
            <v>-</v>
          </cell>
          <cell r="K3839">
            <v>0</v>
          </cell>
          <cell r="L3839">
            <v>0</v>
          </cell>
          <cell r="M3839">
            <v>0</v>
          </cell>
        </row>
        <row r="3840">
          <cell r="A3840" t="str">
            <v>00</v>
          </cell>
          <cell r="B3840" t="str">
            <v>0</v>
          </cell>
          <cell r="C3840" t="str">
            <v>0</v>
          </cell>
          <cell r="D3840" t="str">
            <v>1</v>
          </cell>
          <cell r="F3840">
            <v>0</v>
          </cell>
          <cell r="G3840">
            <v>0</v>
          </cell>
          <cell r="H3840">
            <v>0</v>
          </cell>
          <cell r="I3840">
            <v>0</v>
          </cell>
          <cell r="J3840" t="str">
            <v>-</v>
          </cell>
          <cell r="K3840">
            <v>0</v>
          </cell>
          <cell r="L3840">
            <v>0</v>
          </cell>
          <cell r="M3840">
            <v>0</v>
          </cell>
        </row>
        <row r="3841">
          <cell r="A3841" t="str">
            <v>00</v>
          </cell>
          <cell r="B3841" t="str">
            <v>0</v>
          </cell>
          <cell r="C3841" t="str">
            <v>0</v>
          </cell>
          <cell r="D3841" t="str">
            <v>1</v>
          </cell>
          <cell r="F3841">
            <v>0</v>
          </cell>
          <cell r="G3841">
            <v>0</v>
          </cell>
          <cell r="H3841">
            <v>0</v>
          </cell>
          <cell r="I3841">
            <v>0</v>
          </cell>
          <cell r="J3841" t="str">
            <v>-</v>
          </cell>
          <cell r="K3841">
            <v>0</v>
          </cell>
          <cell r="L3841">
            <v>0</v>
          </cell>
          <cell r="M3841">
            <v>0</v>
          </cell>
        </row>
        <row r="3842">
          <cell r="A3842" t="str">
            <v>00</v>
          </cell>
          <cell r="B3842" t="str">
            <v>0</v>
          </cell>
          <cell r="C3842" t="str">
            <v>0</v>
          </cell>
          <cell r="D3842" t="str">
            <v>1</v>
          </cell>
          <cell r="F3842">
            <v>0</v>
          </cell>
          <cell r="G3842">
            <v>0</v>
          </cell>
          <cell r="H3842">
            <v>0</v>
          </cell>
          <cell r="I3842">
            <v>0</v>
          </cell>
          <cell r="J3842" t="str">
            <v>-</v>
          </cell>
          <cell r="K3842">
            <v>0</v>
          </cell>
          <cell r="L3842">
            <v>0</v>
          </cell>
          <cell r="M3842">
            <v>0</v>
          </cell>
        </row>
        <row r="3843">
          <cell r="A3843" t="str">
            <v>00</v>
          </cell>
          <cell r="B3843" t="str">
            <v>0</v>
          </cell>
          <cell r="C3843" t="str">
            <v>0</v>
          </cell>
          <cell r="D3843" t="str">
            <v>1</v>
          </cell>
          <cell r="F3843">
            <v>0</v>
          </cell>
          <cell r="G3843">
            <v>0</v>
          </cell>
          <cell r="H3843">
            <v>0</v>
          </cell>
          <cell r="I3843">
            <v>0</v>
          </cell>
          <cell r="J3843" t="str">
            <v>-</v>
          </cell>
          <cell r="K3843">
            <v>0</v>
          </cell>
          <cell r="L3843">
            <v>0</v>
          </cell>
          <cell r="M3843">
            <v>0</v>
          </cell>
        </row>
        <row r="3844">
          <cell r="A3844" t="str">
            <v>00</v>
          </cell>
          <cell r="B3844" t="str">
            <v>0</v>
          </cell>
          <cell r="C3844" t="str">
            <v>0</v>
          </cell>
          <cell r="D3844" t="str">
            <v>1</v>
          </cell>
          <cell r="F3844">
            <v>0</v>
          </cell>
          <cell r="G3844">
            <v>0</v>
          </cell>
          <cell r="H3844">
            <v>0</v>
          </cell>
          <cell r="I3844">
            <v>0</v>
          </cell>
          <cell r="J3844" t="str">
            <v>-</v>
          </cell>
          <cell r="K3844">
            <v>0</v>
          </cell>
          <cell r="L3844">
            <v>0</v>
          </cell>
          <cell r="M3844">
            <v>0</v>
          </cell>
        </row>
        <row r="3845">
          <cell r="A3845" t="str">
            <v>00</v>
          </cell>
          <cell r="B3845" t="str">
            <v>0</v>
          </cell>
          <cell r="C3845" t="str">
            <v>0</v>
          </cell>
          <cell r="D3845" t="str">
            <v>1</v>
          </cell>
          <cell r="F3845">
            <v>0</v>
          </cell>
          <cell r="G3845">
            <v>0</v>
          </cell>
          <cell r="H3845">
            <v>0</v>
          </cell>
          <cell r="I3845">
            <v>0</v>
          </cell>
          <cell r="J3845" t="str">
            <v>-</v>
          </cell>
          <cell r="K3845">
            <v>0</v>
          </cell>
          <cell r="L3845">
            <v>0</v>
          </cell>
          <cell r="M3845">
            <v>0</v>
          </cell>
        </row>
        <row r="3846">
          <cell r="A3846" t="str">
            <v>00</v>
          </cell>
          <cell r="B3846" t="str">
            <v>0</v>
          </cell>
          <cell r="C3846" t="str">
            <v>0</v>
          </cell>
          <cell r="D3846" t="str">
            <v>1</v>
          </cell>
          <cell r="F3846">
            <v>0</v>
          </cell>
          <cell r="G3846">
            <v>0</v>
          </cell>
          <cell r="H3846">
            <v>0</v>
          </cell>
          <cell r="I3846">
            <v>0</v>
          </cell>
          <cell r="J3846" t="str">
            <v>-</v>
          </cell>
          <cell r="K3846">
            <v>0</v>
          </cell>
          <cell r="L3846">
            <v>0</v>
          </cell>
          <cell r="M3846">
            <v>0</v>
          </cell>
        </row>
        <row r="3847">
          <cell r="A3847" t="str">
            <v>00</v>
          </cell>
          <cell r="B3847" t="str">
            <v>0</v>
          </cell>
          <cell r="C3847" t="str">
            <v>0</v>
          </cell>
          <cell r="D3847" t="str">
            <v>1</v>
          </cell>
          <cell r="F3847">
            <v>0</v>
          </cell>
          <cell r="G3847">
            <v>0</v>
          </cell>
          <cell r="H3847">
            <v>0</v>
          </cell>
          <cell r="I3847">
            <v>0</v>
          </cell>
          <cell r="J3847" t="str">
            <v>-</v>
          </cell>
          <cell r="K3847">
            <v>0</v>
          </cell>
          <cell r="L3847">
            <v>0</v>
          </cell>
          <cell r="M3847">
            <v>0</v>
          </cell>
        </row>
        <row r="3848">
          <cell r="A3848" t="str">
            <v>00</v>
          </cell>
          <cell r="B3848" t="str">
            <v>0</v>
          </cell>
          <cell r="C3848" t="str">
            <v>0</v>
          </cell>
          <cell r="D3848" t="str">
            <v>1</v>
          </cell>
          <cell r="F3848">
            <v>0</v>
          </cell>
          <cell r="G3848">
            <v>0</v>
          </cell>
          <cell r="H3848">
            <v>0</v>
          </cell>
          <cell r="I3848">
            <v>0</v>
          </cell>
          <cell r="J3848" t="str">
            <v>-</v>
          </cell>
          <cell r="K3848">
            <v>0</v>
          </cell>
          <cell r="L3848">
            <v>0</v>
          </cell>
          <cell r="M3848">
            <v>0</v>
          </cell>
        </row>
        <row r="3849">
          <cell r="A3849" t="str">
            <v>00</v>
          </cell>
          <cell r="B3849" t="str">
            <v>0</v>
          </cell>
          <cell r="C3849" t="str">
            <v>0</v>
          </cell>
          <cell r="D3849" t="str">
            <v>1</v>
          </cell>
          <cell r="F3849">
            <v>0</v>
          </cell>
          <cell r="G3849">
            <v>0</v>
          </cell>
          <cell r="H3849">
            <v>0</v>
          </cell>
          <cell r="I3849">
            <v>0</v>
          </cell>
          <cell r="J3849" t="str">
            <v>-</v>
          </cell>
          <cell r="K3849">
            <v>0</v>
          </cell>
          <cell r="L3849">
            <v>0</v>
          </cell>
          <cell r="M3849">
            <v>0</v>
          </cell>
        </row>
        <row r="3850">
          <cell r="A3850" t="str">
            <v>00</v>
          </cell>
          <cell r="B3850" t="str">
            <v>0</v>
          </cell>
          <cell r="C3850" t="str">
            <v>0</v>
          </cell>
          <cell r="D3850" t="str">
            <v>1</v>
          </cell>
          <cell r="F3850">
            <v>0</v>
          </cell>
          <cell r="G3850">
            <v>0</v>
          </cell>
          <cell r="H3850">
            <v>0</v>
          </cell>
          <cell r="I3850">
            <v>0</v>
          </cell>
          <cell r="J3850" t="str">
            <v>-</v>
          </cell>
          <cell r="K3850">
            <v>0</v>
          </cell>
          <cell r="L3850">
            <v>0</v>
          </cell>
          <cell r="M3850">
            <v>0</v>
          </cell>
        </row>
        <row r="3851">
          <cell r="A3851" t="str">
            <v>00</v>
          </cell>
          <cell r="B3851" t="str">
            <v>0</v>
          </cell>
          <cell r="C3851" t="str">
            <v>0</v>
          </cell>
          <cell r="D3851" t="str">
            <v>1</v>
          </cell>
          <cell r="F3851">
            <v>0</v>
          </cell>
          <cell r="G3851">
            <v>0</v>
          </cell>
          <cell r="H3851">
            <v>0</v>
          </cell>
          <cell r="I3851">
            <v>0</v>
          </cell>
          <cell r="J3851" t="str">
            <v>-</v>
          </cell>
          <cell r="K3851">
            <v>0</v>
          </cell>
          <cell r="L3851">
            <v>0</v>
          </cell>
          <cell r="M3851">
            <v>0</v>
          </cell>
        </row>
        <row r="3852">
          <cell r="A3852" t="str">
            <v>00</v>
          </cell>
          <cell r="B3852" t="str">
            <v>0</v>
          </cell>
          <cell r="C3852" t="str">
            <v>0</v>
          </cell>
          <cell r="D3852" t="str">
            <v>1</v>
          </cell>
          <cell r="F3852">
            <v>0</v>
          </cell>
          <cell r="G3852">
            <v>0</v>
          </cell>
          <cell r="H3852">
            <v>0</v>
          </cell>
          <cell r="I3852">
            <v>0</v>
          </cell>
          <cell r="J3852" t="str">
            <v>-</v>
          </cell>
          <cell r="K3852">
            <v>0</v>
          </cell>
          <cell r="L3852">
            <v>0</v>
          </cell>
          <cell r="M3852">
            <v>0</v>
          </cell>
        </row>
        <row r="3853">
          <cell r="A3853" t="str">
            <v>00</v>
          </cell>
          <cell r="B3853" t="str">
            <v>0</v>
          </cell>
          <cell r="C3853" t="str">
            <v>0</v>
          </cell>
          <cell r="D3853" t="str">
            <v>1</v>
          </cell>
          <cell r="F3853">
            <v>0</v>
          </cell>
          <cell r="G3853">
            <v>0</v>
          </cell>
          <cell r="H3853">
            <v>0</v>
          </cell>
          <cell r="I3853">
            <v>0</v>
          </cell>
          <cell r="J3853" t="str">
            <v>-</v>
          </cell>
          <cell r="K3853">
            <v>0</v>
          </cell>
          <cell r="L3853">
            <v>0</v>
          </cell>
          <cell r="M3853">
            <v>0</v>
          </cell>
        </row>
        <row r="3854">
          <cell r="A3854" t="str">
            <v>00</v>
          </cell>
          <cell r="B3854" t="str">
            <v>0</v>
          </cell>
          <cell r="C3854" t="str">
            <v>0</v>
          </cell>
          <cell r="D3854" t="str">
            <v>1</v>
          </cell>
          <cell r="F3854">
            <v>0</v>
          </cell>
          <cell r="G3854">
            <v>0</v>
          </cell>
          <cell r="H3854">
            <v>0</v>
          </cell>
          <cell r="I3854">
            <v>0</v>
          </cell>
          <cell r="J3854" t="str">
            <v>-</v>
          </cell>
          <cell r="K3854">
            <v>0</v>
          </cell>
          <cell r="L3854">
            <v>0</v>
          </cell>
          <cell r="M3854">
            <v>0</v>
          </cell>
        </row>
        <row r="3855">
          <cell r="A3855" t="str">
            <v>00</v>
          </cell>
          <cell r="B3855" t="str">
            <v>0</v>
          </cell>
          <cell r="C3855" t="str">
            <v>0</v>
          </cell>
          <cell r="D3855" t="str">
            <v>1</v>
          </cell>
          <cell r="F3855">
            <v>0</v>
          </cell>
          <cell r="G3855">
            <v>0</v>
          </cell>
          <cell r="H3855">
            <v>0</v>
          </cell>
          <cell r="I3855">
            <v>0</v>
          </cell>
          <cell r="J3855" t="str">
            <v>-</v>
          </cell>
          <cell r="K3855">
            <v>0</v>
          </cell>
          <cell r="L3855">
            <v>0</v>
          </cell>
          <cell r="M3855">
            <v>0</v>
          </cell>
        </row>
        <row r="3856">
          <cell r="A3856" t="str">
            <v>00</v>
          </cell>
          <cell r="B3856" t="str">
            <v>0</v>
          </cell>
          <cell r="C3856" t="str">
            <v>0</v>
          </cell>
          <cell r="D3856" t="str">
            <v>1</v>
          </cell>
          <cell r="F3856">
            <v>0</v>
          </cell>
          <cell r="G3856">
            <v>0</v>
          </cell>
          <cell r="H3856">
            <v>0</v>
          </cell>
          <cell r="I3856">
            <v>0</v>
          </cell>
          <cell r="J3856" t="str">
            <v>-</v>
          </cell>
          <cell r="K3856">
            <v>0</v>
          </cell>
          <cell r="L3856">
            <v>0</v>
          </cell>
          <cell r="M3856">
            <v>0</v>
          </cell>
        </row>
        <row r="3857">
          <cell r="A3857" t="str">
            <v>00</v>
          </cell>
          <cell r="B3857" t="str">
            <v>0</v>
          </cell>
          <cell r="C3857" t="str">
            <v>0</v>
          </cell>
          <cell r="D3857" t="str">
            <v>1</v>
          </cell>
          <cell r="F3857">
            <v>0</v>
          </cell>
          <cell r="G3857">
            <v>0</v>
          </cell>
          <cell r="H3857">
            <v>0</v>
          </cell>
          <cell r="I3857">
            <v>0</v>
          </cell>
          <cell r="J3857" t="str">
            <v>-</v>
          </cell>
          <cell r="K3857">
            <v>0</v>
          </cell>
          <cell r="L3857">
            <v>0</v>
          </cell>
          <cell r="M3857">
            <v>0</v>
          </cell>
        </row>
        <row r="3858">
          <cell r="A3858" t="str">
            <v>00</v>
          </cell>
          <cell r="B3858" t="str">
            <v>0</v>
          </cell>
          <cell r="C3858" t="str">
            <v>0</v>
          </cell>
          <cell r="D3858" t="str">
            <v>1</v>
          </cell>
          <cell r="F3858">
            <v>0</v>
          </cell>
          <cell r="G3858">
            <v>0</v>
          </cell>
          <cell r="H3858">
            <v>0</v>
          </cell>
          <cell r="I3858">
            <v>0</v>
          </cell>
          <cell r="J3858" t="str">
            <v>-</v>
          </cell>
          <cell r="K3858">
            <v>0</v>
          </cell>
          <cell r="L3858">
            <v>0</v>
          </cell>
          <cell r="M3858">
            <v>0</v>
          </cell>
        </row>
        <row r="3859">
          <cell r="A3859" t="str">
            <v>00</v>
          </cell>
          <cell r="B3859" t="str">
            <v>0</v>
          </cell>
          <cell r="C3859" t="str">
            <v>0</v>
          </cell>
          <cell r="D3859" t="str">
            <v>1</v>
          </cell>
          <cell r="F3859">
            <v>0</v>
          </cell>
          <cell r="G3859">
            <v>0</v>
          </cell>
          <cell r="H3859">
            <v>0</v>
          </cell>
          <cell r="I3859">
            <v>0</v>
          </cell>
          <cell r="J3859" t="str">
            <v>-</v>
          </cell>
          <cell r="K3859">
            <v>0</v>
          </cell>
          <cell r="L3859">
            <v>0</v>
          </cell>
          <cell r="M3859">
            <v>0</v>
          </cell>
        </row>
        <row r="3860">
          <cell r="A3860" t="str">
            <v>00</v>
          </cell>
          <cell r="B3860" t="str">
            <v>0</v>
          </cell>
          <cell r="C3860" t="str">
            <v>0</v>
          </cell>
          <cell r="D3860" t="str">
            <v>1</v>
          </cell>
          <cell r="F3860">
            <v>0</v>
          </cell>
          <cell r="G3860">
            <v>0</v>
          </cell>
          <cell r="H3860">
            <v>0</v>
          </cell>
          <cell r="I3860">
            <v>0</v>
          </cell>
          <cell r="J3860" t="str">
            <v>-</v>
          </cell>
          <cell r="K3860">
            <v>0</v>
          </cell>
          <cell r="L3860">
            <v>0</v>
          </cell>
          <cell r="M3860">
            <v>0</v>
          </cell>
        </row>
        <row r="3861">
          <cell r="A3861" t="str">
            <v>00</v>
          </cell>
          <cell r="B3861" t="str">
            <v>0</v>
          </cell>
          <cell r="C3861" t="str">
            <v>0</v>
          </cell>
          <cell r="D3861" t="str">
            <v>1</v>
          </cell>
          <cell r="F3861">
            <v>0</v>
          </cell>
          <cell r="G3861">
            <v>0</v>
          </cell>
          <cell r="H3861">
            <v>0</v>
          </cell>
          <cell r="I3861">
            <v>0</v>
          </cell>
          <cell r="J3861" t="str">
            <v>-</v>
          </cell>
          <cell r="K3861">
            <v>0</v>
          </cell>
          <cell r="L3861">
            <v>0</v>
          </cell>
          <cell r="M3861">
            <v>0</v>
          </cell>
        </row>
        <row r="3862">
          <cell r="A3862" t="str">
            <v>00</v>
          </cell>
          <cell r="B3862" t="str">
            <v>0</v>
          </cell>
          <cell r="C3862" t="str">
            <v>0</v>
          </cell>
          <cell r="D3862" t="str">
            <v>1</v>
          </cell>
          <cell r="F3862">
            <v>0</v>
          </cell>
          <cell r="G3862">
            <v>0</v>
          </cell>
          <cell r="H3862">
            <v>0</v>
          </cell>
          <cell r="I3862">
            <v>0</v>
          </cell>
          <cell r="J3862" t="str">
            <v>-</v>
          </cell>
          <cell r="K3862">
            <v>0</v>
          </cell>
          <cell r="L3862">
            <v>0</v>
          </cell>
          <cell r="M3862">
            <v>0</v>
          </cell>
        </row>
        <row r="3863">
          <cell r="A3863" t="str">
            <v>00</v>
          </cell>
          <cell r="B3863" t="str">
            <v>0</v>
          </cell>
          <cell r="C3863" t="str">
            <v>0</v>
          </cell>
          <cell r="D3863" t="str">
            <v>1</v>
          </cell>
          <cell r="F3863">
            <v>0</v>
          </cell>
          <cell r="G3863">
            <v>0</v>
          </cell>
          <cell r="H3863">
            <v>0</v>
          </cell>
          <cell r="I3863">
            <v>0</v>
          </cell>
          <cell r="J3863" t="str">
            <v>-</v>
          </cell>
          <cell r="K3863">
            <v>0</v>
          </cell>
          <cell r="L3863">
            <v>0</v>
          </cell>
          <cell r="M3863">
            <v>0</v>
          </cell>
        </row>
        <row r="3864">
          <cell r="A3864" t="str">
            <v>00</v>
          </cell>
          <cell r="B3864" t="str">
            <v>0</v>
          </cell>
          <cell r="C3864" t="str">
            <v>0</v>
          </cell>
          <cell r="D3864" t="str">
            <v>1</v>
          </cell>
          <cell r="F3864">
            <v>0</v>
          </cell>
          <cell r="G3864">
            <v>0</v>
          </cell>
          <cell r="H3864">
            <v>0</v>
          </cell>
          <cell r="I3864">
            <v>0</v>
          </cell>
          <cell r="J3864" t="str">
            <v>-</v>
          </cell>
          <cell r="K3864">
            <v>0</v>
          </cell>
          <cell r="L3864">
            <v>0</v>
          </cell>
          <cell r="M3864">
            <v>0</v>
          </cell>
        </row>
        <row r="3865">
          <cell r="A3865" t="str">
            <v>00</v>
          </cell>
          <cell r="B3865" t="str">
            <v>0</v>
          </cell>
          <cell r="C3865" t="str">
            <v>0</v>
          </cell>
          <cell r="D3865" t="str">
            <v>1</v>
          </cell>
          <cell r="F3865">
            <v>0</v>
          </cell>
          <cell r="G3865">
            <v>0</v>
          </cell>
          <cell r="H3865">
            <v>0</v>
          </cell>
          <cell r="I3865">
            <v>0</v>
          </cell>
          <cell r="J3865" t="str">
            <v>-</v>
          </cell>
          <cell r="K3865">
            <v>0</v>
          </cell>
          <cell r="L3865">
            <v>0</v>
          </cell>
          <cell r="M3865">
            <v>0</v>
          </cell>
        </row>
        <row r="3866">
          <cell r="A3866" t="str">
            <v>00</v>
          </cell>
          <cell r="B3866" t="str">
            <v>0</v>
          </cell>
          <cell r="C3866" t="str">
            <v>0</v>
          </cell>
          <cell r="D3866" t="str">
            <v>1</v>
          </cell>
          <cell r="F3866">
            <v>0</v>
          </cell>
          <cell r="G3866">
            <v>0</v>
          </cell>
          <cell r="H3866">
            <v>0</v>
          </cell>
          <cell r="I3866">
            <v>0</v>
          </cell>
          <cell r="J3866" t="str">
            <v>-</v>
          </cell>
          <cell r="K3866">
            <v>0</v>
          </cell>
          <cell r="L3866">
            <v>0</v>
          </cell>
          <cell r="M3866">
            <v>0</v>
          </cell>
        </row>
        <row r="3867">
          <cell r="A3867" t="str">
            <v>00</v>
          </cell>
          <cell r="B3867" t="str">
            <v>0</v>
          </cell>
          <cell r="C3867" t="str">
            <v>0</v>
          </cell>
          <cell r="D3867" t="str">
            <v>1</v>
          </cell>
          <cell r="F3867">
            <v>0</v>
          </cell>
          <cell r="G3867">
            <v>0</v>
          </cell>
          <cell r="H3867">
            <v>0</v>
          </cell>
          <cell r="I3867">
            <v>0</v>
          </cell>
          <cell r="J3867" t="str">
            <v>-</v>
          </cell>
          <cell r="K3867">
            <v>0</v>
          </cell>
          <cell r="L3867">
            <v>0</v>
          </cell>
          <cell r="M3867">
            <v>0</v>
          </cell>
        </row>
        <row r="3868">
          <cell r="A3868" t="str">
            <v>00</v>
          </cell>
          <cell r="B3868" t="str">
            <v>0</v>
          </cell>
          <cell r="C3868" t="str">
            <v>0</v>
          </cell>
          <cell r="D3868" t="str">
            <v>1</v>
          </cell>
          <cell r="F3868">
            <v>0</v>
          </cell>
          <cell r="G3868">
            <v>0</v>
          </cell>
          <cell r="H3868">
            <v>0</v>
          </cell>
          <cell r="I3868">
            <v>0</v>
          </cell>
          <cell r="J3868" t="str">
            <v>-</v>
          </cell>
          <cell r="K3868">
            <v>0</v>
          </cell>
          <cell r="L3868">
            <v>0</v>
          </cell>
          <cell r="M3868">
            <v>0</v>
          </cell>
        </row>
        <row r="3869">
          <cell r="A3869" t="str">
            <v>00</v>
          </cell>
          <cell r="B3869" t="str">
            <v>0</v>
          </cell>
          <cell r="C3869" t="str">
            <v>0</v>
          </cell>
          <cell r="D3869" t="str">
            <v>1</v>
          </cell>
          <cell r="F3869">
            <v>0</v>
          </cell>
          <cell r="G3869">
            <v>0</v>
          </cell>
          <cell r="H3869">
            <v>0</v>
          </cell>
          <cell r="I3869">
            <v>0</v>
          </cell>
          <cell r="J3869" t="str">
            <v>-</v>
          </cell>
          <cell r="K3869">
            <v>0</v>
          </cell>
          <cell r="L3869">
            <v>0</v>
          </cell>
          <cell r="M3869">
            <v>0</v>
          </cell>
        </row>
        <row r="3870">
          <cell r="A3870" t="str">
            <v>00</v>
          </cell>
          <cell r="B3870" t="str">
            <v>0</v>
          </cell>
          <cell r="C3870" t="str">
            <v>0</v>
          </cell>
          <cell r="D3870" t="str">
            <v>1</v>
          </cell>
          <cell r="F3870">
            <v>0</v>
          </cell>
          <cell r="G3870">
            <v>0</v>
          </cell>
          <cell r="H3870">
            <v>0</v>
          </cell>
          <cell r="I3870">
            <v>0</v>
          </cell>
          <cell r="J3870" t="str">
            <v>-</v>
          </cell>
          <cell r="K3870">
            <v>0</v>
          </cell>
          <cell r="L3870">
            <v>0</v>
          </cell>
          <cell r="M3870">
            <v>0</v>
          </cell>
        </row>
        <row r="3871">
          <cell r="A3871" t="str">
            <v>00</v>
          </cell>
          <cell r="B3871" t="str">
            <v>0</v>
          </cell>
          <cell r="C3871" t="str">
            <v>0</v>
          </cell>
          <cell r="D3871" t="str">
            <v>1</v>
          </cell>
          <cell r="F3871">
            <v>0</v>
          </cell>
          <cell r="G3871">
            <v>0</v>
          </cell>
          <cell r="H3871">
            <v>0</v>
          </cell>
          <cell r="I3871">
            <v>0</v>
          </cell>
          <cell r="J3871" t="str">
            <v>-</v>
          </cell>
          <cell r="K3871">
            <v>0</v>
          </cell>
          <cell r="L3871">
            <v>0</v>
          </cell>
          <cell r="M3871">
            <v>0</v>
          </cell>
        </row>
        <row r="3872">
          <cell r="A3872" t="str">
            <v>00</v>
          </cell>
          <cell r="B3872" t="str">
            <v>0</v>
          </cell>
          <cell r="C3872" t="str">
            <v>0</v>
          </cell>
          <cell r="D3872" t="str">
            <v>1</v>
          </cell>
          <cell r="F3872">
            <v>0</v>
          </cell>
          <cell r="G3872">
            <v>0</v>
          </cell>
          <cell r="H3872">
            <v>0</v>
          </cell>
          <cell r="I3872">
            <v>0</v>
          </cell>
          <cell r="J3872" t="str">
            <v>-</v>
          </cell>
          <cell r="K3872">
            <v>0</v>
          </cell>
          <cell r="L3872">
            <v>0</v>
          </cell>
          <cell r="M3872">
            <v>0</v>
          </cell>
        </row>
        <row r="3873">
          <cell r="A3873" t="str">
            <v>00</v>
          </cell>
          <cell r="B3873" t="str">
            <v>0</v>
          </cell>
          <cell r="C3873" t="str">
            <v>0</v>
          </cell>
          <cell r="D3873" t="str">
            <v>1</v>
          </cell>
          <cell r="F3873">
            <v>0</v>
          </cell>
          <cell r="G3873">
            <v>0</v>
          </cell>
          <cell r="H3873">
            <v>0</v>
          </cell>
          <cell r="I3873">
            <v>0</v>
          </cell>
          <cell r="J3873" t="str">
            <v>-</v>
          </cell>
          <cell r="K3873">
            <v>0</v>
          </cell>
          <cell r="L3873">
            <v>0</v>
          </cell>
          <cell r="M3873">
            <v>0</v>
          </cell>
        </row>
        <row r="3874">
          <cell r="A3874" t="str">
            <v>00</v>
          </cell>
          <cell r="B3874" t="str">
            <v>0</v>
          </cell>
          <cell r="C3874" t="str">
            <v>0</v>
          </cell>
          <cell r="D3874" t="str">
            <v>1</v>
          </cell>
          <cell r="F3874">
            <v>0</v>
          </cell>
          <cell r="G3874">
            <v>0</v>
          </cell>
          <cell r="H3874">
            <v>0</v>
          </cell>
          <cell r="I3874">
            <v>0</v>
          </cell>
          <cell r="J3874" t="str">
            <v>-</v>
          </cell>
          <cell r="K3874">
            <v>0</v>
          </cell>
          <cell r="L3874">
            <v>0</v>
          </cell>
          <cell r="M3874">
            <v>0</v>
          </cell>
        </row>
        <row r="3875">
          <cell r="A3875" t="str">
            <v>00</v>
          </cell>
          <cell r="B3875" t="str">
            <v>0</v>
          </cell>
          <cell r="C3875" t="str">
            <v>0</v>
          </cell>
          <cell r="D3875" t="str">
            <v>1</v>
          </cell>
          <cell r="F3875">
            <v>0</v>
          </cell>
          <cell r="G3875">
            <v>0</v>
          </cell>
          <cell r="H3875">
            <v>0</v>
          </cell>
          <cell r="I3875">
            <v>0</v>
          </cell>
          <cell r="J3875" t="str">
            <v>-</v>
          </cell>
          <cell r="K3875">
            <v>0</v>
          </cell>
          <cell r="L3875">
            <v>0</v>
          </cell>
          <cell r="M3875">
            <v>0</v>
          </cell>
        </row>
        <row r="3876">
          <cell r="A3876" t="str">
            <v>00</v>
          </cell>
          <cell r="B3876" t="str">
            <v>0</v>
          </cell>
          <cell r="C3876" t="str">
            <v>0</v>
          </cell>
          <cell r="D3876" t="str">
            <v>1</v>
          </cell>
          <cell r="F3876">
            <v>0</v>
          </cell>
          <cell r="G3876">
            <v>0</v>
          </cell>
          <cell r="H3876">
            <v>0</v>
          </cell>
          <cell r="I3876">
            <v>0</v>
          </cell>
          <cell r="J3876" t="str">
            <v>-</v>
          </cell>
          <cell r="K3876">
            <v>0</v>
          </cell>
          <cell r="L3876">
            <v>0</v>
          </cell>
          <cell r="M3876">
            <v>0</v>
          </cell>
        </row>
        <row r="3877">
          <cell r="A3877" t="str">
            <v>00</v>
          </cell>
          <cell r="B3877" t="str">
            <v>0</v>
          </cell>
          <cell r="C3877" t="str">
            <v>0</v>
          </cell>
          <cell r="D3877" t="str">
            <v>1</v>
          </cell>
          <cell r="F3877">
            <v>0</v>
          </cell>
          <cell r="G3877">
            <v>0</v>
          </cell>
          <cell r="H3877">
            <v>0</v>
          </cell>
          <cell r="I3877">
            <v>0</v>
          </cell>
          <cell r="J3877" t="str">
            <v>-</v>
          </cell>
          <cell r="K3877">
            <v>0</v>
          </cell>
          <cell r="L3877">
            <v>0</v>
          </cell>
          <cell r="M3877">
            <v>0</v>
          </cell>
        </row>
        <row r="3878">
          <cell r="A3878" t="str">
            <v>00</v>
          </cell>
          <cell r="B3878" t="str">
            <v>0</v>
          </cell>
          <cell r="C3878" t="str">
            <v>0</v>
          </cell>
          <cell r="D3878" t="str">
            <v>1</v>
          </cell>
          <cell r="F3878">
            <v>0</v>
          </cell>
          <cell r="G3878">
            <v>0</v>
          </cell>
          <cell r="H3878">
            <v>0</v>
          </cell>
          <cell r="I3878">
            <v>0</v>
          </cell>
          <cell r="J3878" t="str">
            <v>-</v>
          </cell>
          <cell r="K3878">
            <v>0</v>
          </cell>
          <cell r="L3878">
            <v>0</v>
          </cell>
          <cell r="M3878">
            <v>0</v>
          </cell>
        </row>
        <row r="3879">
          <cell r="A3879" t="str">
            <v>00</v>
          </cell>
          <cell r="B3879" t="str">
            <v>0</v>
          </cell>
          <cell r="C3879" t="str">
            <v>0</v>
          </cell>
          <cell r="D3879" t="str">
            <v>1</v>
          </cell>
          <cell r="F3879">
            <v>0</v>
          </cell>
          <cell r="G3879">
            <v>0</v>
          </cell>
          <cell r="H3879">
            <v>0</v>
          </cell>
          <cell r="I3879">
            <v>0</v>
          </cell>
          <cell r="J3879" t="str">
            <v>-</v>
          </cell>
          <cell r="K3879">
            <v>0</v>
          </cell>
          <cell r="L3879">
            <v>0</v>
          </cell>
          <cell r="M3879">
            <v>0</v>
          </cell>
        </row>
        <row r="3880">
          <cell r="A3880" t="str">
            <v>00</v>
          </cell>
          <cell r="B3880" t="str">
            <v>0</v>
          </cell>
          <cell r="C3880" t="str">
            <v>0</v>
          </cell>
          <cell r="D3880" t="str">
            <v>1</v>
          </cell>
          <cell r="F3880">
            <v>0</v>
          </cell>
          <cell r="G3880">
            <v>0</v>
          </cell>
          <cell r="H3880">
            <v>0</v>
          </cell>
          <cell r="I3880">
            <v>0</v>
          </cell>
          <cell r="J3880" t="str">
            <v>-</v>
          </cell>
          <cell r="K3880">
            <v>0</v>
          </cell>
          <cell r="L3880">
            <v>0</v>
          </cell>
          <cell r="M3880">
            <v>0</v>
          </cell>
        </row>
        <row r="3881">
          <cell r="A3881" t="str">
            <v>00</v>
          </cell>
          <cell r="B3881" t="str">
            <v>0</v>
          </cell>
          <cell r="C3881" t="str">
            <v>0</v>
          </cell>
          <cell r="D3881" t="str">
            <v>1</v>
          </cell>
          <cell r="F3881">
            <v>0</v>
          </cell>
          <cell r="G3881">
            <v>0</v>
          </cell>
          <cell r="H3881">
            <v>0</v>
          </cell>
          <cell r="I3881">
            <v>0</v>
          </cell>
          <cell r="J3881" t="str">
            <v>-</v>
          </cell>
          <cell r="K3881">
            <v>0</v>
          </cell>
          <cell r="L3881">
            <v>0</v>
          </cell>
          <cell r="M3881">
            <v>0</v>
          </cell>
        </row>
        <row r="3882">
          <cell r="A3882" t="str">
            <v>00</v>
          </cell>
          <cell r="B3882" t="str">
            <v>0</v>
          </cell>
          <cell r="C3882" t="str">
            <v>0</v>
          </cell>
          <cell r="D3882" t="str">
            <v>1</v>
          </cell>
          <cell r="F3882">
            <v>0</v>
          </cell>
          <cell r="G3882">
            <v>0</v>
          </cell>
          <cell r="H3882">
            <v>0</v>
          </cell>
          <cell r="I3882">
            <v>0</v>
          </cell>
          <cell r="J3882" t="str">
            <v>-</v>
          </cell>
          <cell r="K3882">
            <v>0</v>
          </cell>
          <cell r="L3882">
            <v>0</v>
          </cell>
          <cell r="M3882">
            <v>0</v>
          </cell>
        </row>
        <row r="3883">
          <cell r="A3883" t="str">
            <v>00</v>
          </cell>
          <cell r="B3883" t="str">
            <v>0</v>
          </cell>
          <cell r="C3883" t="str">
            <v>0</v>
          </cell>
          <cell r="D3883" t="str">
            <v>1</v>
          </cell>
          <cell r="F3883">
            <v>0</v>
          </cell>
          <cell r="G3883">
            <v>0</v>
          </cell>
          <cell r="H3883">
            <v>0</v>
          </cell>
          <cell r="I3883">
            <v>0</v>
          </cell>
          <cell r="J3883" t="str">
            <v>-</v>
          </cell>
          <cell r="K3883">
            <v>0</v>
          </cell>
          <cell r="L3883">
            <v>0</v>
          </cell>
          <cell r="M3883">
            <v>0</v>
          </cell>
        </row>
        <row r="3884">
          <cell r="A3884" t="str">
            <v>00</v>
          </cell>
          <cell r="B3884" t="str">
            <v>0</v>
          </cell>
          <cell r="C3884" t="str">
            <v>0</v>
          </cell>
          <cell r="D3884" t="str">
            <v>1</v>
          </cell>
          <cell r="F3884">
            <v>0</v>
          </cell>
          <cell r="G3884">
            <v>0</v>
          </cell>
          <cell r="H3884">
            <v>0</v>
          </cell>
          <cell r="I3884">
            <v>0</v>
          </cell>
          <cell r="J3884" t="str">
            <v>-</v>
          </cell>
          <cell r="K3884">
            <v>0</v>
          </cell>
          <cell r="L3884">
            <v>0</v>
          </cell>
          <cell r="M3884">
            <v>0</v>
          </cell>
        </row>
        <row r="3885">
          <cell r="A3885" t="str">
            <v>00</v>
          </cell>
          <cell r="B3885" t="str">
            <v>0</v>
          </cell>
          <cell r="C3885" t="str">
            <v>0</v>
          </cell>
          <cell r="D3885" t="str">
            <v>1</v>
          </cell>
          <cell r="F3885">
            <v>0</v>
          </cell>
          <cell r="G3885">
            <v>0</v>
          </cell>
          <cell r="H3885">
            <v>0</v>
          </cell>
          <cell r="I3885">
            <v>0</v>
          </cell>
          <cell r="J3885" t="str">
            <v>-</v>
          </cell>
          <cell r="K3885">
            <v>0</v>
          </cell>
          <cell r="L3885">
            <v>0</v>
          </cell>
          <cell r="M3885">
            <v>0</v>
          </cell>
        </row>
        <row r="3886">
          <cell r="A3886" t="str">
            <v>00</v>
          </cell>
          <cell r="B3886" t="str">
            <v>0</v>
          </cell>
          <cell r="C3886" t="str">
            <v>0</v>
          </cell>
          <cell r="D3886" t="str">
            <v>1</v>
          </cell>
          <cell r="F3886">
            <v>0</v>
          </cell>
          <cell r="G3886">
            <v>0</v>
          </cell>
          <cell r="H3886">
            <v>0</v>
          </cell>
          <cell r="I3886">
            <v>0</v>
          </cell>
          <cell r="J3886" t="str">
            <v>-</v>
          </cell>
          <cell r="K3886">
            <v>0</v>
          </cell>
          <cell r="L3886">
            <v>0</v>
          </cell>
          <cell r="M3886">
            <v>0</v>
          </cell>
        </row>
        <row r="3887">
          <cell r="A3887" t="str">
            <v>00</v>
          </cell>
          <cell r="B3887" t="str">
            <v>0</v>
          </cell>
          <cell r="C3887" t="str">
            <v>0</v>
          </cell>
          <cell r="D3887" t="str">
            <v>1</v>
          </cell>
          <cell r="F3887">
            <v>0</v>
          </cell>
          <cell r="G3887">
            <v>0</v>
          </cell>
          <cell r="H3887">
            <v>0</v>
          </cell>
          <cell r="I3887">
            <v>0</v>
          </cell>
          <cell r="J3887" t="str">
            <v>-</v>
          </cell>
          <cell r="K3887">
            <v>0</v>
          </cell>
          <cell r="L3887">
            <v>0</v>
          </cell>
          <cell r="M3887">
            <v>0</v>
          </cell>
        </row>
        <row r="3888">
          <cell r="A3888" t="str">
            <v>00</v>
          </cell>
          <cell r="B3888" t="str">
            <v>0</v>
          </cell>
          <cell r="C3888" t="str">
            <v>0</v>
          </cell>
          <cell r="D3888" t="str">
            <v>1</v>
          </cell>
          <cell r="F3888">
            <v>0</v>
          </cell>
          <cell r="G3888">
            <v>0</v>
          </cell>
          <cell r="H3888">
            <v>0</v>
          </cell>
          <cell r="I3888">
            <v>0</v>
          </cell>
          <cell r="J3888" t="str">
            <v>-</v>
          </cell>
          <cell r="K3888">
            <v>0</v>
          </cell>
          <cell r="L3888">
            <v>0</v>
          </cell>
          <cell r="M3888">
            <v>0</v>
          </cell>
        </row>
        <row r="3889">
          <cell r="A3889" t="str">
            <v>00</v>
          </cell>
          <cell r="B3889" t="str">
            <v>0</v>
          </cell>
          <cell r="C3889" t="str">
            <v>0</v>
          </cell>
          <cell r="D3889" t="str">
            <v>1</v>
          </cell>
          <cell r="F3889">
            <v>0</v>
          </cell>
          <cell r="G3889">
            <v>0</v>
          </cell>
          <cell r="H3889">
            <v>0</v>
          </cell>
          <cell r="I3889">
            <v>0</v>
          </cell>
          <cell r="J3889" t="str">
            <v>-</v>
          </cell>
          <cell r="K3889">
            <v>0</v>
          </cell>
          <cell r="L3889">
            <v>0</v>
          </cell>
          <cell r="M3889">
            <v>0</v>
          </cell>
        </row>
        <row r="3890">
          <cell r="A3890" t="str">
            <v>00</v>
          </cell>
          <cell r="B3890" t="str">
            <v>0</v>
          </cell>
          <cell r="C3890" t="str">
            <v>0</v>
          </cell>
          <cell r="D3890" t="str">
            <v>1</v>
          </cell>
          <cell r="F3890">
            <v>0</v>
          </cell>
          <cell r="G3890">
            <v>0</v>
          </cell>
          <cell r="H3890">
            <v>0</v>
          </cell>
          <cell r="I3890">
            <v>0</v>
          </cell>
          <cell r="J3890" t="str">
            <v>-</v>
          </cell>
          <cell r="K3890">
            <v>0</v>
          </cell>
          <cell r="L3890">
            <v>0</v>
          </cell>
          <cell r="M3890">
            <v>0</v>
          </cell>
        </row>
        <row r="3891">
          <cell r="A3891" t="str">
            <v>00</v>
          </cell>
          <cell r="B3891" t="str">
            <v>0</v>
          </cell>
          <cell r="C3891" t="str">
            <v>0</v>
          </cell>
          <cell r="D3891" t="str">
            <v>1</v>
          </cell>
          <cell r="F3891">
            <v>0</v>
          </cell>
          <cell r="G3891">
            <v>0</v>
          </cell>
          <cell r="H3891">
            <v>0</v>
          </cell>
          <cell r="I3891">
            <v>0</v>
          </cell>
          <cell r="J3891" t="str">
            <v>-</v>
          </cell>
          <cell r="K3891">
            <v>0</v>
          </cell>
          <cell r="L3891">
            <v>0</v>
          </cell>
          <cell r="M3891">
            <v>0</v>
          </cell>
        </row>
        <row r="3892">
          <cell r="A3892" t="str">
            <v>00</v>
          </cell>
          <cell r="B3892" t="str">
            <v>0</v>
          </cell>
          <cell r="C3892" t="str">
            <v>0</v>
          </cell>
          <cell r="D3892" t="str">
            <v>1</v>
          </cell>
          <cell r="F3892">
            <v>0</v>
          </cell>
          <cell r="G3892">
            <v>0</v>
          </cell>
          <cell r="H3892">
            <v>0</v>
          </cell>
          <cell r="I3892">
            <v>0</v>
          </cell>
          <cell r="J3892" t="str">
            <v>-</v>
          </cell>
          <cell r="K3892">
            <v>0</v>
          </cell>
          <cell r="L3892">
            <v>0</v>
          </cell>
          <cell r="M3892">
            <v>0</v>
          </cell>
        </row>
        <row r="3893">
          <cell r="A3893" t="str">
            <v>00</v>
          </cell>
          <cell r="B3893" t="str">
            <v>0</v>
          </cell>
          <cell r="C3893" t="str">
            <v>0</v>
          </cell>
          <cell r="D3893" t="str">
            <v>1</v>
          </cell>
          <cell r="F3893">
            <v>0</v>
          </cell>
          <cell r="G3893">
            <v>0</v>
          </cell>
          <cell r="H3893">
            <v>0</v>
          </cell>
          <cell r="I3893">
            <v>0</v>
          </cell>
          <cell r="J3893" t="str">
            <v>-</v>
          </cell>
          <cell r="K3893">
            <v>0</v>
          </cell>
          <cell r="L3893">
            <v>0</v>
          </cell>
          <cell r="M3893">
            <v>0</v>
          </cell>
        </row>
        <row r="3894">
          <cell r="A3894" t="str">
            <v>00</v>
          </cell>
          <cell r="B3894" t="str">
            <v>0</v>
          </cell>
          <cell r="C3894" t="str">
            <v>0</v>
          </cell>
          <cell r="D3894" t="str">
            <v>1</v>
          </cell>
          <cell r="F3894">
            <v>0</v>
          </cell>
          <cell r="G3894">
            <v>0</v>
          </cell>
          <cell r="H3894">
            <v>0</v>
          </cell>
          <cell r="I3894">
            <v>0</v>
          </cell>
          <cell r="J3894" t="str">
            <v>-</v>
          </cell>
          <cell r="K3894">
            <v>0</v>
          </cell>
          <cell r="L3894">
            <v>0</v>
          </cell>
          <cell r="M3894">
            <v>0</v>
          </cell>
        </row>
        <row r="3895">
          <cell r="A3895" t="str">
            <v>00</v>
          </cell>
          <cell r="B3895" t="str">
            <v>0</v>
          </cell>
          <cell r="C3895" t="str">
            <v>0</v>
          </cell>
          <cell r="D3895" t="str">
            <v>1</v>
          </cell>
          <cell r="F3895">
            <v>0</v>
          </cell>
          <cell r="G3895">
            <v>0</v>
          </cell>
          <cell r="H3895">
            <v>0</v>
          </cell>
          <cell r="I3895">
            <v>0</v>
          </cell>
          <cell r="J3895" t="str">
            <v>-</v>
          </cell>
          <cell r="K3895">
            <v>0</v>
          </cell>
          <cell r="L3895">
            <v>0</v>
          </cell>
          <cell r="M3895">
            <v>0</v>
          </cell>
        </row>
        <row r="3896">
          <cell r="A3896" t="str">
            <v>00</v>
          </cell>
          <cell r="B3896" t="str">
            <v>0</v>
          </cell>
          <cell r="C3896" t="str">
            <v>0</v>
          </cell>
          <cell r="D3896" t="str">
            <v>1</v>
          </cell>
          <cell r="F3896">
            <v>0</v>
          </cell>
          <cell r="G3896">
            <v>0</v>
          </cell>
          <cell r="H3896">
            <v>0</v>
          </cell>
          <cell r="I3896">
            <v>0</v>
          </cell>
          <cell r="J3896" t="str">
            <v>-</v>
          </cell>
          <cell r="K3896">
            <v>0</v>
          </cell>
          <cell r="L3896">
            <v>0</v>
          </cell>
          <cell r="M3896">
            <v>0</v>
          </cell>
        </row>
        <row r="3897">
          <cell r="A3897" t="str">
            <v>00</v>
          </cell>
          <cell r="B3897" t="str">
            <v>0</v>
          </cell>
          <cell r="C3897" t="str">
            <v>0</v>
          </cell>
          <cell r="D3897" t="str">
            <v>1</v>
          </cell>
          <cell r="F3897">
            <v>0</v>
          </cell>
          <cell r="G3897">
            <v>0</v>
          </cell>
          <cell r="H3897">
            <v>0</v>
          </cell>
          <cell r="I3897">
            <v>0</v>
          </cell>
          <cell r="J3897" t="str">
            <v>-</v>
          </cell>
          <cell r="K3897">
            <v>0</v>
          </cell>
          <cell r="L3897">
            <v>0</v>
          </cell>
          <cell r="M3897">
            <v>0</v>
          </cell>
        </row>
        <row r="3898">
          <cell r="A3898" t="str">
            <v>00</v>
          </cell>
          <cell r="B3898" t="str">
            <v>0</v>
          </cell>
          <cell r="C3898" t="str">
            <v>0</v>
          </cell>
          <cell r="D3898" t="str">
            <v>1</v>
          </cell>
          <cell r="F3898">
            <v>0</v>
          </cell>
          <cell r="G3898">
            <v>0</v>
          </cell>
          <cell r="H3898">
            <v>0</v>
          </cell>
          <cell r="I3898">
            <v>0</v>
          </cell>
          <cell r="J3898" t="str">
            <v>-</v>
          </cell>
          <cell r="K3898">
            <v>0</v>
          </cell>
          <cell r="L3898">
            <v>0</v>
          </cell>
          <cell r="M3898">
            <v>0</v>
          </cell>
        </row>
        <row r="3899">
          <cell r="A3899" t="str">
            <v>00</v>
          </cell>
          <cell r="B3899" t="str">
            <v>0</v>
          </cell>
          <cell r="C3899" t="str">
            <v>0</v>
          </cell>
          <cell r="D3899" t="str">
            <v>1</v>
          </cell>
          <cell r="F3899">
            <v>0</v>
          </cell>
          <cell r="G3899">
            <v>0</v>
          </cell>
          <cell r="H3899">
            <v>0</v>
          </cell>
          <cell r="I3899">
            <v>0</v>
          </cell>
          <cell r="J3899" t="str">
            <v>-</v>
          </cell>
          <cell r="K3899">
            <v>0</v>
          </cell>
          <cell r="L3899">
            <v>0</v>
          </cell>
          <cell r="M3899">
            <v>0</v>
          </cell>
        </row>
        <row r="3900">
          <cell r="A3900" t="str">
            <v>00</v>
          </cell>
          <cell r="B3900" t="str">
            <v>0</v>
          </cell>
          <cell r="C3900" t="str">
            <v>0</v>
          </cell>
          <cell r="D3900" t="str">
            <v>1</v>
          </cell>
          <cell r="F3900">
            <v>0</v>
          </cell>
          <cell r="G3900">
            <v>0</v>
          </cell>
          <cell r="H3900">
            <v>0</v>
          </cell>
          <cell r="I3900">
            <v>0</v>
          </cell>
          <cell r="J3900" t="str">
            <v>-</v>
          </cell>
          <cell r="K3900">
            <v>0</v>
          </cell>
          <cell r="L3900">
            <v>0</v>
          </cell>
          <cell r="M3900">
            <v>0</v>
          </cell>
        </row>
        <row r="3901">
          <cell r="A3901" t="str">
            <v>00</v>
          </cell>
          <cell r="B3901" t="str">
            <v>0</v>
          </cell>
          <cell r="C3901" t="str">
            <v>0</v>
          </cell>
          <cell r="D3901" t="str">
            <v>1</v>
          </cell>
          <cell r="F3901">
            <v>0</v>
          </cell>
          <cell r="G3901">
            <v>0</v>
          </cell>
          <cell r="H3901">
            <v>0</v>
          </cell>
          <cell r="I3901">
            <v>0</v>
          </cell>
          <cell r="J3901" t="str">
            <v>-</v>
          </cell>
          <cell r="K3901">
            <v>0</v>
          </cell>
          <cell r="L3901">
            <v>0</v>
          </cell>
          <cell r="M3901">
            <v>0</v>
          </cell>
        </row>
        <row r="3902">
          <cell r="A3902" t="str">
            <v>00</v>
          </cell>
          <cell r="B3902" t="str">
            <v>0</v>
          </cell>
          <cell r="C3902" t="str">
            <v>0</v>
          </cell>
          <cell r="D3902" t="str">
            <v>1</v>
          </cell>
          <cell r="F3902">
            <v>0</v>
          </cell>
          <cell r="G3902">
            <v>0</v>
          </cell>
          <cell r="H3902">
            <v>0</v>
          </cell>
          <cell r="I3902">
            <v>0</v>
          </cell>
          <cell r="J3902" t="str">
            <v>-</v>
          </cell>
          <cell r="K3902">
            <v>0</v>
          </cell>
          <cell r="L3902">
            <v>0</v>
          </cell>
          <cell r="M3902">
            <v>0</v>
          </cell>
        </row>
        <row r="3903">
          <cell r="A3903" t="str">
            <v>00</v>
          </cell>
          <cell r="B3903" t="str">
            <v>0</v>
          </cell>
          <cell r="C3903" t="str">
            <v>0</v>
          </cell>
          <cell r="D3903" t="str">
            <v>1</v>
          </cell>
          <cell r="F3903">
            <v>0</v>
          </cell>
          <cell r="G3903">
            <v>0</v>
          </cell>
          <cell r="H3903">
            <v>0</v>
          </cell>
          <cell r="I3903">
            <v>0</v>
          </cell>
          <cell r="J3903" t="str">
            <v>-</v>
          </cell>
          <cell r="K3903">
            <v>0</v>
          </cell>
          <cell r="L3903">
            <v>0</v>
          </cell>
          <cell r="M3903">
            <v>0</v>
          </cell>
        </row>
        <row r="3904">
          <cell r="A3904" t="str">
            <v>00</v>
          </cell>
          <cell r="B3904" t="str">
            <v>0</v>
          </cell>
          <cell r="C3904" t="str">
            <v>0</v>
          </cell>
          <cell r="D3904" t="str">
            <v>1</v>
          </cell>
          <cell r="F3904">
            <v>0</v>
          </cell>
          <cell r="G3904">
            <v>0</v>
          </cell>
          <cell r="H3904">
            <v>0</v>
          </cell>
          <cell r="I3904">
            <v>0</v>
          </cell>
          <cell r="J3904" t="str">
            <v>-</v>
          </cell>
          <cell r="K3904">
            <v>0</v>
          </cell>
          <cell r="L3904">
            <v>0</v>
          </cell>
          <cell r="M3904">
            <v>0</v>
          </cell>
        </row>
        <row r="3905">
          <cell r="A3905" t="str">
            <v>00</v>
          </cell>
          <cell r="B3905" t="str">
            <v>0</v>
          </cell>
          <cell r="C3905" t="str">
            <v>0</v>
          </cell>
          <cell r="D3905" t="str">
            <v>1</v>
          </cell>
          <cell r="F3905">
            <v>0</v>
          </cell>
          <cell r="G3905">
            <v>0</v>
          </cell>
          <cell r="H3905">
            <v>0</v>
          </cell>
          <cell r="I3905">
            <v>0</v>
          </cell>
          <cell r="J3905" t="str">
            <v>-</v>
          </cell>
          <cell r="K3905">
            <v>0</v>
          </cell>
          <cell r="L3905">
            <v>0</v>
          </cell>
          <cell r="M3905">
            <v>0</v>
          </cell>
        </row>
        <row r="3906">
          <cell r="A3906" t="str">
            <v>00</v>
          </cell>
          <cell r="B3906" t="str">
            <v>0</v>
          </cell>
          <cell r="C3906" t="str">
            <v>0</v>
          </cell>
          <cell r="D3906" t="str">
            <v>1</v>
          </cell>
          <cell r="F3906">
            <v>0</v>
          </cell>
          <cell r="G3906">
            <v>0</v>
          </cell>
          <cell r="H3906">
            <v>0</v>
          </cell>
          <cell r="I3906">
            <v>0</v>
          </cell>
          <cell r="J3906" t="str">
            <v>-</v>
          </cell>
          <cell r="K3906">
            <v>0</v>
          </cell>
          <cell r="L3906">
            <v>0</v>
          </cell>
          <cell r="M3906">
            <v>0</v>
          </cell>
        </row>
        <row r="3907">
          <cell r="A3907" t="str">
            <v>00</v>
          </cell>
          <cell r="B3907" t="str">
            <v>0</v>
          </cell>
          <cell r="C3907" t="str">
            <v>0</v>
          </cell>
          <cell r="D3907" t="str">
            <v>1</v>
          </cell>
          <cell r="F3907">
            <v>0</v>
          </cell>
          <cell r="G3907">
            <v>0</v>
          </cell>
          <cell r="H3907">
            <v>0</v>
          </cell>
          <cell r="I3907">
            <v>0</v>
          </cell>
          <cell r="J3907" t="str">
            <v>-</v>
          </cell>
          <cell r="K3907">
            <v>0</v>
          </cell>
          <cell r="L3907">
            <v>0</v>
          </cell>
          <cell r="M3907">
            <v>0</v>
          </cell>
        </row>
        <row r="3908">
          <cell r="A3908" t="str">
            <v>00</v>
          </cell>
          <cell r="B3908" t="str">
            <v>0</v>
          </cell>
          <cell r="C3908" t="str">
            <v>0</v>
          </cell>
          <cell r="D3908" t="str">
            <v>1</v>
          </cell>
          <cell r="F3908">
            <v>0</v>
          </cell>
          <cell r="G3908">
            <v>0</v>
          </cell>
          <cell r="H3908">
            <v>0</v>
          </cell>
          <cell r="I3908">
            <v>0</v>
          </cell>
          <cell r="J3908" t="str">
            <v>-</v>
          </cell>
          <cell r="K3908">
            <v>0</v>
          </cell>
          <cell r="L3908">
            <v>0</v>
          </cell>
          <cell r="M3908">
            <v>0</v>
          </cell>
        </row>
        <row r="3909">
          <cell r="A3909" t="str">
            <v>00</v>
          </cell>
          <cell r="B3909" t="str">
            <v>0</v>
          </cell>
          <cell r="C3909" t="str">
            <v>0</v>
          </cell>
          <cell r="D3909" t="str">
            <v>1</v>
          </cell>
          <cell r="F3909">
            <v>0</v>
          </cell>
          <cell r="G3909">
            <v>0</v>
          </cell>
          <cell r="H3909">
            <v>0</v>
          </cell>
          <cell r="I3909">
            <v>0</v>
          </cell>
          <cell r="J3909" t="str">
            <v>-</v>
          </cell>
          <cell r="K3909">
            <v>0</v>
          </cell>
          <cell r="L3909">
            <v>0</v>
          </cell>
          <cell r="M3909">
            <v>0</v>
          </cell>
        </row>
        <row r="3910">
          <cell r="A3910" t="str">
            <v>00</v>
          </cell>
          <cell r="B3910" t="str">
            <v>0</v>
          </cell>
          <cell r="C3910" t="str">
            <v>0</v>
          </cell>
          <cell r="D3910" t="str">
            <v>1</v>
          </cell>
          <cell r="F3910">
            <v>0</v>
          </cell>
          <cell r="G3910">
            <v>0</v>
          </cell>
          <cell r="H3910">
            <v>0</v>
          </cell>
          <cell r="I3910">
            <v>0</v>
          </cell>
          <cell r="J3910" t="str">
            <v>-</v>
          </cell>
          <cell r="K3910">
            <v>0</v>
          </cell>
          <cell r="L3910">
            <v>0</v>
          </cell>
          <cell r="M3910">
            <v>0</v>
          </cell>
        </row>
        <row r="3911">
          <cell r="A3911" t="str">
            <v>00</v>
          </cell>
          <cell r="B3911" t="str">
            <v>0</v>
          </cell>
          <cell r="C3911" t="str">
            <v>0</v>
          </cell>
          <cell r="D3911" t="str">
            <v>1</v>
          </cell>
          <cell r="F3911">
            <v>0</v>
          </cell>
          <cell r="G3911">
            <v>0</v>
          </cell>
          <cell r="H3911">
            <v>0</v>
          </cell>
          <cell r="I3911">
            <v>0</v>
          </cell>
          <cell r="J3911" t="str">
            <v>-</v>
          </cell>
          <cell r="K3911">
            <v>0</v>
          </cell>
          <cell r="L3911">
            <v>0</v>
          </cell>
          <cell r="M3911">
            <v>0</v>
          </cell>
        </row>
        <row r="3912">
          <cell r="A3912" t="str">
            <v>00</v>
          </cell>
          <cell r="B3912" t="str">
            <v>0</v>
          </cell>
          <cell r="C3912" t="str">
            <v>0</v>
          </cell>
          <cell r="D3912" t="str">
            <v>1</v>
          </cell>
          <cell r="F3912">
            <v>0</v>
          </cell>
          <cell r="G3912">
            <v>0</v>
          </cell>
          <cell r="H3912">
            <v>0</v>
          </cell>
          <cell r="I3912">
            <v>0</v>
          </cell>
          <cell r="J3912" t="str">
            <v>-</v>
          </cell>
          <cell r="K3912">
            <v>0</v>
          </cell>
          <cell r="L3912">
            <v>0</v>
          </cell>
          <cell r="M3912">
            <v>0</v>
          </cell>
        </row>
        <row r="3913">
          <cell r="A3913" t="str">
            <v>00</v>
          </cell>
          <cell r="B3913" t="str">
            <v>0</v>
          </cell>
          <cell r="C3913" t="str">
            <v>0</v>
          </cell>
          <cell r="D3913" t="str">
            <v>1</v>
          </cell>
          <cell r="F3913">
            <v>0</v>
          </cell>
          <cell r="G3913">
            <v>0</v>
          </cell>
          <cell r="H3913">
            <v>0</v>
          </cell>
          <cell r="I3913">
            <v>0</v>
          </cell>
          <cell r="J3913" t="str">
            <v>-</v>
          </cell>
          <cell r="K3913">
            <v>0</v>
          </cell>
          <cell r="L3913">
            <v>0</v>
          </cell>
          <cell r="M3913">
            <v>0</v>
          </cell>
        </row>
        <row r="3914">
          <cell r="A3914" t="str">
            <v>00</v>
          </cell>
          <cell r="B3914" t="str">
            <v>0</v>
          </cell>
          <cell r="C3914" t="str">
            <v>0</v>
          </cell>
          <cell r="D3914" t="str">
            <v>1</v>
          </cell>
          <cell r="F3914">
            <v>0</v>
          </cell>
          <cell r="G3914">
            <v>0</v>
          </cell>
          <cell r="H3914">
            <v>0</v>
          </cell>
          <cell r="I3914">
            <v>0</v>
          </cell>
          <cell r="J3914" t="str">
            <v>-</v>
          </cell>
          <cell r="K3914">
            <v>0</v>
          </cell>
          <cell r="L3914">
            <v>0</v>
          </cell>
          <cell r="M3914">
            <v>0</v>
          </cell>
        </row>
        <row r="3915">
          <cell r="A3915" t="str">
            <v>00</v>
          </cell>
          <cell r="B3915" t="str">
            <v>0</v>
          </cell>
          <cell r="C3915" t="str">
            <v>0</v>
          </cell>
          <cell r="D3915" t="str">
            <v>1</v>
          </cell>
          <cell r="F3915">
            <v>0</v>
          </cell>
          <cell r="G3915">
            <v>0</v>
          </cell>
          <cell r="H3915">
            <v>0</v>
          </cell>
          <cell r="I3915">
            <v>0</v>
          </cell>
          <cell r="J3915" t="str">
            <v>-</v>
          </cell>
          <cell r="K3915">
            <v>0</v>
          </cell>
          <cell r="L3915">
            <v>0</v>
          </cell>
          <cell r="M3915">
            <v>0</v>
          </cell>
        </row>
        <row r="3916">
          <cell r="A3916" t="str">
            <v>00</v>
          </cell>
          <cell r="B3916" t="str">
            <v>0</v>
          </cell>
          <cell r="C3916" t="str">
            <v>0</v>
          </cell>
          <cell r="D3916" t="str">
            <v>1</v>
          </cell>
          <cell r="F3916">
            <v>0</v>
          </cell>
          <cell r="G3916">
            <v>0</v>
          </cell>
          <cell r="H3916">
            <v>0</v>
          </cell>
          <cell r="I3916">
            <v>0</v>
          </cell>
          <cell r="J3916" t="str">
            <v>-</v>
          </cell>
          <cell r="K3916">
            <v>0</v>
          </cell>
          <cell r="L3916">
            <v>0</v>
          </cell>
          <cell r="M3916">
            <v>0</v>
          </cell>
        </row>
        <row r="3917">
          <cell r="A3917" t="str">
            <v>00</v>
          </cell>
          <cell r="B3917" t="str">
            <v>0</v>
          </cell>
          <cell r="C3917" t="str">
            <v>0</v>
          </cell>
          <cell r="D3917" t="str">
            <v>1</v>
          </cell>
          <cell r="F3917">
            <v>0</v>
          </cell>
          <cell r="G3917">
            <v>0</v>
          </cell>
          <cell r="H3917">
            <v>0</v>
          </cell>
          <cell r="I3917">
            <v>0</v>
          </cell>
          <cell r="J3917" t="str">
            <v>-</v>
          </cell>
          <cell r="K3917">
            <v>0</v>
          </cell>
          <cell r="L3917">
            <v>0</v>
          </cell>
          <cell r="M3917">
            <v>0</v>
          </cell>
        </row>
        <row r="3918">
          <cell r="A3918" t="str">
            <v>00</v>
          </cell>
          <cell r="B3918" t="str">
            <v>0</v>
          </cell>
          <cell r="C3918" t="str">
            <v>0</v>
          </cell>
          <cell r="D3918" t="str">
            <v>1</v>
          </cell>
          <cell r="F3918">
            <v>0</v>
          </cell>
          <cell r="G3918">
            <v>0</v>
          </cell>
          <cell r="H3918">
            <v>0</v>
          </cell>
          <cell r="I3918">
            <v>0</v>
          </cell>
          <cell r="J3918" t="str">
            <v>-</v>
          </cell>
          <cell r="K3918">
            <v>0</v>
          </cell>
          <cell r="L3918">
            <v>0</v>
          </cell>
          <cell r="M3918">
            <v>0</v>
          </cell>
        </row>
        <row r="3919">
          <cell r="A3919" t="str">
            <v>00</v>
          </cell>
          <cell r="B3919" t="str">
            <v>0</v>
          </cell>
          <cell r="C3919" t="str">
            <v>0</v>
          </cell>
          <cell r="D3919" t="str">
            <v>1</v>
          </cell>
          <cell r="F3919">
            <v>0</v>
          </cell>
          <cell r="G3919">
            <v>0</v>
          </cell>
          <cell r="H3919">
            <v>0</v>
          </cell>
          <cell r="I3919">
            <v>0</v>
          </cell>
          <cell r="J3919" t="str">
            <v>-</v>
          </cell>
          <cell r="K3919">
            <v>0</v>
          </cell>
          <cell r="L3919">
            <v>0</v>
          </cell>
          <cell r="M3919">
            <v>0</v>
          </cell>
        </row>
        <row r="3920">
          <cell r="A3920" t="str">
            <v>00</v>
          </cell>
          <cell r="B3920" t="str">
            <v>0</v>
          </cell>
          <cell r="C3920" t="str">
            <v>0</v>
          </cell>
          <cell r="D3920" t="str">
            <v>1</v>
          </cell>
          <cell r="F3920">
            <v>0</v>
          </cell>
          <cell r="G3920">
            <v>0</v>
          </cell>
          <cell r="H3920">
            <v>0</v>
          </cell>
          <cell r="I3920">
            <v>0</v>
          </cell>
          <cell r="J3920" t="str">
            <v>-</v>
          </cell>
          <cell r="K3920">
            <v>0</v>
          </cell>
          <cell r="L3920">
            <v>0</v>
          </cell>
          <cell r="M3920">
            <v>0</v>
          </cell>
        </row>
        <row r="3921">
          <cell r="A3921" t="str">
            <v>00</v>
          </cell>
          <cell r="B3921" t="str">
            <v>0</v>
          </cell>
          <cell r="C3921" t="str">
            <v>0</v>
          </cell>
          <cell r="D3921" t="str">
            <v>1</v>
          </cell>
          <cell r="F3921">
            <v>0</v>
          </cell>
          <cell r="G3921">
            <v>0</v>
          </cell>
          <cell r="H3921">
            <v>0</v>
          </cell>
          <cell r="I3921">
            <v>0</v>
          </cell>
          <cell r="J3921" t="str">
            <v>-</v>
          </cell>
          <cell r="K3921">
            <v>0</v>
          </cell>
          <cell r="L3921">
            <v>0</v>
          </cell>
          <cell r="M3921">
            <v>0</v>
          </cell>
        </row>
        <row r="3922">
          <cell r="A3922" t="str">
            <v>00</v>
          </cell>
          <cell r="B3922" t="str">
            <v>0</v>
          </cell>
          <cell r="C3922" t="str">
            <v>0</v>
          </cell>
          <cell r="D3922" t="str">
            <v>1</v>
          </cell>
          <cell r="F3922">
            <v>0</v>
          </cell>
          <cell r="G3922">
            <v>0</v>
          </cell>
          <cell r="H3922">
            <v>0</v>
          </cell>
          <cell r="I3922">
            <v>0</v>
          </cell>
          <cell r="J3922" t="str">
            <v>-</v>
          </cell>
          <cell r="K3922">
            <v>0</v>
          </cell>
          <cell r="L3922">
            <v>0</v>
          </cell>
          <cell r="M3922">
            <v>0</v>
          </cell>
        </row>
        <row r="3923">
          <cell r="A3923" t="str">
            <v>00</v>
          </cell>
          <cell r="B3923" t="str">
            <v>0</v>
          </cell>
          <cell r="C3923" t="str">
            <v>0</v>
          </cell>
          <cell r="D3923" t="str">
            <v>1</v>
          </cell>
          <cell r="F3923">
            <v>0</v>
          </cell>
          <cell r="G3923">
            <v>0</v>
          </cell>
          <cell r="H3923">
            <v>0</v>
          </cell>
          <cell r="I3923">
            <v>0</v>
          </cell>
          <cell r="J3923" t="str">
            <v>-</v>
          </cell>
          <cell r="K3923">
            <v>0</v>
          </cell>
          <cell r="L3923">
            <v>0</v>
          </cell>
          <cell r="M3923">
            <v>0</v>
          </cell>
        </row>
        <row r="3924">
          <cell r="A3924" t="str">
            <v>00</v>
          </cell>
          <cell r="B3924" t="str">
            <v>0</v>
          </cell>
          <cell r="C3924" t="str">
            <v>0</v>
          </cell>
          <cell r="D3924" t="str">
            <v>1</v>
          </cell>
          <cell r="F3924">
            <v>0</v>
          </cell>
          <cell r="G3924">
            <v>0</v>
          </cell>
          <cell r="H3924">
            <v>0</v>
          </cell>
          <cell r="I3924">
            <v>0</v>
          </cell>
          <cell r="J3924" t="str">
            <v>-</v>
          </cell>
          <cell r="K3924">
            <v>0</v>
          </cell>
          <cell r="L3924">
            <v>0</v>
          </cell>
          <cell r="M3924">
            <v>0</v>
          </cell>
        </row>
        <row r="3925">
          <cell r="A3925" t="str">
            <v>00</v>
          </cell>
          <cell r="B3925" t="str">
            <v>0</v>
          </cell>
          <cell r="C3925" t="str">
            <v>0</v>
          </cell>
          <cell r="D3925" t="str">
            <v>1</v>
          </cell>
          <cell r="F3925">
            <v>0</v>
          </cell>
          <cell r="G3925">
            <v>0</v>
          </cell>
          <cell r="H3925">
            <v>0</v>
          </cell>
          <cell r="I3925">
            <v>0</v>
          </cell>
          <cell r="J3925" t="str">
            <v>-</v>
          </cell>
          <cell r="K3925">
            <v>0</v>
          </cell>
          <cell r="L3925">
            <v>0</v>
          </cell>
          <cell r="M3925">
            <v>0</v>
          </cell>
        </row>
        <row r="3926">
          <cell r="A3926" t="str">
            <v>00</v>
          </cell>
          <cell r="B3926" t="str">
            <v>0</v>
          </cell>
          <cell r="C3926" t="str">
            <v>0</v>
          </cell>
          <cell r="D3926" t="str">
            <v>1</v>
          </cell>
          <cell r="F3926">
            <v>0</v>
          </cell>
          <cell r="G3926">
            <v>0</v>
          </cell>
          <cell r="H3926">
            <v>0</v>
          </cell>
          <cell r="I3926">
            <v>0</v>
          </cell>
          <cell r="J3926" t="str">
            <v>-</v>
          </cell>
          <cell r="K3926">
            <v>0</v>
          </cell>
          <cell r="L3926">
            <v>0</v>
          </cell>
          <cell r="M3926">
            <v>0</v>
          </cell>
        </row>
        <row r="3927">
          <cell r="A3927" t="str">
            <v>00</v>
          </cell>
          <cell r="B3927" t="str">
            <v>0</v>
          </cell>
          <cell r="C3927" t="str">
            <v>0</v>
          </cell>
          <cell r="D3927" t="str">
            <v>1</v>
          </cell>
          <cell r="F3927">
            <v>0</v>
          </cell>
          <cell r="G3927">
            <v>0</v>
          </cell>
          <cell r="H3927">
            <v>0</v>
          </cell>
          <cell r="I3927">
            <v>0</v>
          </cell>
          <cell r="J3927" t="str">
            <v>-</v>
          </cell>
          <cell r="K3927">
            <v>0</v>
          </cell>
          <cell r="L3927">
            <v>0</v>
          </cell>
          <cell r="M3927">
            <v>0</v>
          </cell>
        </row>
        <row r="3928">
          <cell r="A3928" t="str">
            <v>00</v>
          </cell>
          <cell r="B3928" t="str">
            <v>0</v>
          </cell>
          <cell r="C3928" t="str">
            <v>0</v>
          </cell>
          <cell r="D3928" t="str">
            <v>1</v>
          </cell>
          <cell r="F3928">
            <v>0</v>
          </cell>
          <cell r="G3928">
            <v>0</v>
          </cell>
          <cell r="H3928">
            <v>0</v>
          </cell>
          <cell r="I3928">
            <v>0</v>
          </cell>
          <cell r="J3928" t="str">
            <v>-</v>
          </cell>
          <cell r="K3928">
            <v>0</v>
          </cell>
          <cell r="L3928">
            <v>0</v>
          </cell>
          <cell r="M3928">
            <v>0</v>
          </cell>
        </row>
        <row r="3929">
          <cell r="A3929" t="str">
            <v>00</v>
          </cell>
          <cell r="B3929" t="str">
            <v>0</v>
          </cell>
          <cell r="C3929" t="str">
            <v>0</v>
          </cell>
          <cell r="D3929" t="str">
            <v>1</v>
          </cell>
          <cell r="F3929">
            <v>0</v>
          </cell>
          <cell r="G3929">
            <v>0</v>
          </cell>
          <cell r="H3929">
            <v>0</v>
          </cell>
          <cell r="I3929">
            <v>0</v>
          </cell>
          <cell r="J3929" t="str">
            <v>-</v>
          </cell>
          <cell r="K3929">
            <v>0</v>
          </cell>
          <cell r="L3929">
            <v>0</v>
          </cell>
          <cell r="M3929">
            <v>0</v>
          </cell>
        </row>
        <row r="3930">
          <cell r="A3930" t="str">
            <v>00</v>
          </cell>
          <cell r="B3930" t="str">
            <v>0</v>
          </cell>
          <cell r="C3930" t="str">
            <v>0</v>
          </cell>
          <cell r="D3930" t="str">
            <v>1</v>
          </cell>
          <cell r="F3930">
            <v>0</v>
          </cell>
          <cell r="G3930">
            <v>0</v>
          </cell>
          <cell r="H3930">
            <v>0</v>
          </cell>
          <cell r="I3930">
            <v>0</v>
          </cell>
          <cell r="J3930" t="str">
            <v>-</v>
          </cell>
          <cell r="K3930">
            <v>0</v>
          </cell>
          <cell r="L3930">
            <v>0</v>
          </cell>
          <cell r="M3930">
            <v>0</v>
          </cell>
        </row>
        <row r="3931">
          <cell r="A3931" t="str">
            <v>00</v>
          </cell>
          <cell r="B3931" t="str">
            <v>0</v>
          </cell>
          <cell r="C3931" t="str">
            <v>0</v>
          </cell>
          <cell r="D3931" t="str">
            <v>1</v>
          </cell>
          <cell r="F3931">
            <v>0</v>
          </cell>
          <cell r="G3931">
            <v>0</v>
          </cell>
          <cell r="H3931">
            <v>0</v>
          </cell>
          <cell r="I3931">
            <v>0</v>
          </cell>
          <cell r="J3931" t="str">
            <v>-</v>
          </cell>
          <cell r="K3931">
            <v>0</v>
          </cell>
          <cell r="L3931">
            <v>0</v>
          </cell>
          <cell r="M3931">
            <v>0</v>
          </cell>
        </row>
        <row r="3932">
          <cell r="A3932" t="str">
            <v>00</v>
          </cell>
          <cell r="B3932" t="str">
            <v>0</v>
          </cell>
          <cell r="C3932" t="str">
            <v>0</v>
          </cell>
          <cell r="D3932" t="str">
            <v>1</v>
          </cell>
          <cell r="F3932">
            <v>0</v>
          </cell>
          <cell r="G3932">
            <v>0</v>
          </cell>
          <cell r="H3932">
            <v>0</v>
          </cell>
          <cell r="I3932">
            <v>0</v>
          </cell>
          <cell r="J3932" t="str">
            <v>-</v>
          </cell>
          <cell r="K3932">
            <v>0</v>
          </cell>
          <cell r="L3932">
            <v>0</v>
          </cell>
          <cell r="M3932">
            <v>0</v>
          </cell>
        </row>
        <row r="3933">
          <cell r="A3933" t="str">
            <v>00</v>
          </cell>
          <cell r="B3933" t="str">
            <v>0</v>
          </cell>
          <cell r="C3933" t="str">
            <v>0</v>
          </cell>
          <cell r="D3933" t="str">
            <v>1</v>
          </cell>
          <cell r="F3933">
            <v>0</v>
          </cell>
          <cell r="G3933">
            <v>0</v>
          </cell>
          <cell r="H3933">
            <v>0</v>
          </cell>
          <cell r="I3933">
            <v>0</v>
          </cell>
          <cell r="J3933" t="str">
            <v>-</v>
          </cell>
          <cell r="K3933">
            <v>0</v>
          </cell>
          <cell r="L3933">
            <v>0</v>
          </cell>
          <cell r="M3933">
            <v>0</v>
          </cell>
        </row>
        <row r="3934">
          <cell r="A3934" t="str">
            <v>00</v>
          </cell>
          <cell r="B3934" t="str">
            <v>0</v>
          </cell>
          <cell r="C3934" t="str">
            <v>0</v>
          </cell>
          <cell r="D3934" t="str">
            <v>1</v>
          </cell>
          <cell r="F3934">
            <v>0</v>
          </cell>
          <cell r="G3934">
            <v>0</v>
          </cell>
          <cell r="H3934">
            <v>0</v>
          </cell>
          <cell r="I3934">
            <v>0</v>
          </cell>
          <cell r="J3934" t="str">
            <v>-</v>
          </cell>
          <cell r="K3934">
            <v>0</v>
          </cell>
          <cell r="L3934">
            <v>0</v>
          </cell>
          <cell r="M3934">
            <v>0</v>
          </cell>
        </row>
        <row r="3935">
          <cell r="A3935" t="str">
            <v>00</v>
          </cell>
          <cell r="B3935" t="str">
            <v>0</v>
          </cell>
          <cell r="C3935" t="str">
            <v>0</v>
          </cell>
          <cell r="D3935" t="str">
            <v>1</v>
          </cell>
          <cell r="F3935">
            <v>0</v>
          </cell>
          <cell r="G3935">
            <v>0</v>
          </cell>
          <cell r="H3935">
            <v>0</v>
          </cell>
          <cell r="I3935">
            <v>0</v>
          </cell>
          <cell r="J3935" t="str">
            <v>-</v>
          </cell>
          <cell r="K3935">
            <v>0</v>
          </cell>
          <cell r="L3935">
            <v>0</v>
          </cell>
          <cell r="M3935">
            <v>0</v>
          </cell>
        </row>
        <row r="3936">
          <cell r="A3936" t="str">
            <v>00</v>
          </cell>
          <cell r="B3936" t="str">
            <v>0</v>
          </cell>
          <cell r="C3936" t="str">
            <v>0</v>
          </cell>
          <cell r="D3936" t="str">
            <v>1</v>
          </cell>
          <cell r="F3936">
            <v>0</v>
          </cell>
          <cell r="G3936">
            <v>0</v>
          </cell>
          <cell r="H3936">
            <v>0</v>
          </cell>
          <cell r="I3936">
            <v>0</v>
          </cell>
          <cell r="J3936" t="str">
            <v>-</v>
          </cell>
          <cell r="K3936">
            <v>0</v>
          </cell>
          <cell r="L3936">
            <v>0</v>
          </cell>
          <cell r="M3936">
            <v>0</v>
          </cell>
        </row>
        <row r="3937">
          <cell r="A3937" t="str">
            <v>00</v>
          </cell>
          <cell r="B3937" t="str">
            <v>0</v>
          </cell>
          <cell r="C3937" t="str">
            <v>0</v>
          </cell>
          <cell r="D3937" t="str">
            <v>1</v>
          </cell>
          <cell r="F3937">
            <v>0</v>
          </cell>
          <cell r="G3937">
            <v>0</v>
          </cell>
          <cell r="H3937">
            <v>0</v>
          </cell>
          <cell r="I3937">
            <v>0</v>
          </cell>
          <cell r="J3937" t="str">
            <v>-</v>
          </cell>
          <cell r="K3937">
            <v>0</v>
          </cell>
          <cell r="L3937">
            <v>0</v>
          </cell>
          <cell r="M3937">
            <v>0</v>
          </cell>
        </row>
        <row r="3938">
          <cell r="A3938" t="str">
            <v>00</v>
          </cell>
          <cell r="B3938" t="str">
            <v>0</v>
          </cell>
          <cell r="C3938" t="str">
            <v>0</v>
          </cell>
          <cell r="D3938" t="str">
            <v>1</v>
          </cell>
          <cell r="F3938">
            <v>0</v>
          </cell>
          <cell r="G3938">
            <v>0</v>
          </cell>
          <cell r="H3938">
            <v>0</v>
          </cell>
          <cell r="I3938">
            <v>0</v>
          </cell>
          <cell r="J3938" t="str">
            <v>-</v>
          </cell>
          <cell r="K3938">
            <v>0</v>
          </cell>
          <cell r="L3938">
            <v>0</v>
          </cell>
          <cell r="M3938">
            <v>0</v>
          </cell>
        </row>
        <row r="3939">
          <cell r="A3939" t="str">
            <v>00</v>
          </cell>
          <cell r="B3939" t="str">
            <v>0</v>
          </cell>
          <cell r="C3939" t="str">
            <v>0</v>
          </cell>
          <cell r="D3939" t="str">
            <v>1</v>
          </cell>
          <cell r="F3939">
            <v>0</v>
          </cell>
          <cell r="G3939">
            <v>0</v>
          </cell>
          <cell r="H3939">
            <v>0</v>
          </cell>
          <cell r="I3939">
            <v>0</v>
          </cell>
          <cell r="J3939" t="str">
            <v>-</v>
          </cell>
          <cell r="K3939">
            <v>0</v>
          </cell>
          <cell r="L3939">
            <v>0</v>
          </cell>
          <cell r="M3939">
            <v>0</v>
          </cell>
        </row>
        <row r="3940">
          <cell r="A3940" t="str">
            <v>00</v>
          </cell>
          <cell r="B3940" t="str">
            <v>0</v>
          </cell>
          <cell r="C3940" t="str">
            <v>0</v>
          </cell>
          <cell r="D3940" t="str">
            <v>1</v>
          </cell>
          <cell r="F3940">
            <v>0</v>
          </cell>
          <cell r="G3940">
            <v>0</v>
          </cell>
          <cell r="H3940">
            <v>0</v>
          </cell>
          <cell r="I3940">
            <v>0</v>
          </cell>
          <cell r="J3940" t="str">
            <v>-</v>
          </cell>
          <cell r="K3940">
            <v>0</v>
          </cell>
          <cell r="L3940">
            <v>0</v>
          </cell>
          <cell r="M3940">
            <v>0</v>
          </cell>
        </row>
        <row r="3941">
          <cell r="A3941" t="str">
            <v>00</v>
          </cell>
          <cell r="B3941" t="str">
            <v>0</v>
          </cell>
          <cell r="C3941" t="str">
            <v>0</v>
          </cell>
          <cell r="D3941" t="str">
            <v>1</v>
          </cell>
          <cell r="F3941">
            <v>0</v>
          </cell>
          <cell r="G3941">
            <v>0</v>
          </cell>
          <cell r="H3941">
            <v>0</v>
          </cell>
          <cell r="I3941">
            <v>0</v>
          </cell>
          <cell r="J3941" t="str">
            <v>-</v>
          </cell>
          <cell r="K3941">
            <v>0</v>
          </cell>
          <cell r="L3941">
            <v>0</v>
          </cell>
          <cell r="M3941">
            <v>0</v>
          </cell>
        </row>
        <row r="3942">
          <cell r="A3942" t="str">
            <v>00</v>
          </cell>
          <cell r="B3942" t="str">
            <v>0</v>
          </cell>
          <cell r="C3942" t="str">
            <v>0</v>
          </cell>
          <cell r="D3942" t="str">
            <v>1</v>
          </cell>
          <cell r="F3942">
            <v>0</v>
          </cell>
          <cell r="G3942">
            <v>0</v>
          </cell>
          <cell r="H3942">
            <v>0</v>
          </cell>
          <cell r="I3942">
            <v>0</v>
          </cell>
          <cell r="J3942" t="str">
            <v>-</v>
          </cell>
          <cell r="K3942">
            <v>0</v>
          </cell>
          <cell r="L3942">
            <v>0</v>
          </cell>
          <cell r="M3942">
            <v>0</v>
          </cell>
        </row>
        <row r="3943">
          <cell r="A3943" t="str">
            <v>00</v>
          </cell>
          <cell r="B3943" t="str">
            <v>0</v>
          </cell>
          <cell r="C3943" t="str">
            <v>0</v>
          </cell>
          <cell r="D3943" t="str">
            <v>1</v>
          </cell>
          <cell r="F3943">
            <v>0</v>
          </cell>
          <cell r="G3943">
            <v>0</v>
          </cell>
          <cell r="H3943">
            <v>0</v>
          </cell>
          <cell r="I3943">
            <v>0</v>
          </cell>
          <cell r="J3943" t="str">
            <v>-</v>
          </cell>
          <cell r="K3943">
            <v>0</v>
          </cell>
          <cell r="L3943">
            <v>0</v>
          </cell>
          <cell r="M3943">
            <v>0</v>
          </cell>
        </row>
        <row r="3944">
          <cell r="A3944" t="str">
            <v>00</v>
          </cell>
          <cell r="B3944" t="str">
            <v>0</v>
          </cell>
          <cell r="C3944" t="str">
            <v>0</v>
          </cell>
          <cell r="D3944" t="str">
            <v>1</v>
          </cell>
          <cell r="F3944">
            <v>0</v>
          </cell>
          <cell r="G3944">
            <v>0</v>
          </cell>
          <cell r="H3944">
            <v>0</v>
          </cell>
          <cell r="I3944">
            <v>0</v>
          </cell>
          <cell r="J3944" t="str">
            <v>-</v>
          </cell>
          <cell r="K3944">
            <v>0</v>
          </cell>
          <cell r="L3944">
            <v>0</v>
          </cell>
          <cell r="M3944">
            <v>0</v>
          </cell>
        </row>
        <row r="3945">
          <cell r="A3945" t="str">
            <v>00</v>
          </cell>
          <cell r="B3945" t="str">
            <v>0</v>
          </cell>
          <cell r="C3945" t="str">
            <v>0</v>
          </cell>
          <cell r="D3945" t="str">
            <v>1</v>
          </cell>
          <cell r="F3945">
            <v>0</v>
          </cell>
          <cell r="G3945">
            <v>0</v>
          </cell>
          <cell r="H3945">
            <v>0</v>
          </cell>
          <cell r="I3945">
            <v>0</v>
          </cell>
          <cell r="J3945" t="str">
            <v>-</v>
          </cell>
          <cell r="K3945">
            <v>0</v>
          </cell>
          <cell r="L3945">
            <v>0</v>
          </cell>
          <cell r="M3945">
            <v>0</v>
          </cell>
        </row>
        <row r="3946">
          <cell r="A3946" t="str">
            <v>00</v>
          </cell>
          <cell r="B3946" t="str">
            <v>0</v>
          </cell>
          <cell r="C3946" t="str">
            <v>0</v>
          </cell>
          <cell r="D3946" t="str">
            <v>1</v>
          </cell>
          <cell r="F3946">
            <v>0</v>
          </cell>
          <cell r="G3946">
            <v>0</v>
          </cell>
          <cell r="H3946">
            <v>0</v>
          </cell>
          <cell r="I3946">
            <v>0</v>
          </cell>
          <cell r="J3946" t="str">
            <v>-</v>
          </cell>
          <cell r="K3946">
            <v>0</v>
          </cell>
          <cell r="L3946">
            <v>0</v>
          </cell>
          <cell r="M3946">
            <v>0</v>
          </cell>
        </row>
        <row r="3947">
          <cell r="A3947" t="str">
            <v>00</v>
          </cell>
          <cell r="B3947" t="str">
            <v>0</v>
          </cell>
          <cell r="C3947" t="str">
            <v>0</v>
          </cell>
          <cell r="D3947" t="str">
            <v>1</v>
          </cell>
          <cell r="F3947">
            <v>0</v>
          </cell>
          <cell r="G3947">
            <v>0</v>
          </cell>
          <cell r="H3947">
            <v>0</v>
          </cell>
          <cell r="I3947">
            <v>0</v>
          </cell>
          <cell r="J3947" t="str">
            <v>-</v>
          </cell>
          <cell r="K3947">
            <v>0</v>
          </cell>
          <cell r="L3947">
            <v>0</v>
          </cell>
          <cell r="M3947">
            <v>0</v>
          </cell>
        </row>
        <row r="3948">
          <cell r="A3948" t="str">
            <v>00</v>
          </cell>
          <cell r="B3948" t="str">
            <v>0</v>
          </cell>
          <cell r="C3948" t="str">
            <v>0</v>
          </cell>
          <cell r="D3948" t="str">
            <v>1</v>
          </cell>
          <cell r="F3948">
            <v>0</v>
          </cell>
          <cell r="G3948">
            <v>0</v>
          </cell>
          <cell r="H3948">
            <v>0</v>
          </cell>
          <cell r="I3948">
            <v>0</v>
          </cell>
          <cell r="J3948" t="str">
            <v>-</v>
          </cell>
          <cell r="K3948">
            <v>0</v>
          </cell>
          <cell r="L3948">
            <v>0</v>
          </cell>
          <cell r="M3948">
            <v>0</v>
          </cell>
        </row>
        <row r="3949">
          <cell r="A3949" t="str">
            <v>00</v>
          </cell>
          <cell r="B3949" t="str">
            <v>0</v>
          </cell>
          <cell r="C3949" t="str">
            <v>0</v>
          </cell>
          <cell r="D3949" t="str">
            <v>1</v>
          </cell>
          <cell r="F3949">
            <v>0</v>
          </cell>
          <cell r="G3949">
            <v>0</v>
          </cell>
          <cell r="H3949">
            <v>0</v>
          </cell>
          <cell r="I3949">
            <v>0</v>
          </cell>
          <cell r="J3949" t="str">
            <v>-</v>
          </cell>
          <cell r="K3949">
            <v>0</v>
          </cell>
          <cell r="L3949">
            <v>0</v>
          </cell>
          <cell r="M3949">
            <v>0</v>
          </cell>
        </row>
        <row r="3950">
          <cell r="A3950" t="str">
            <v>00</v>
          </cell>
          <cell r="B3950" t="str">
            <v>0</v>
          </cell>
          <cell r="C3950" t="str">
            <v>0</v>
          </cell>
          <cell r="D3950" t="str">
            <v>1</v>
          </cell>
          <cell r="F3950">
            <v>0</v>
          </cell>
          <cell r="G3950">
            <v>0</v>
          </cell>
          <cell r="H3950">
            <v>0</v>
          </cell>
          <cell r="I3950">
            <v>0</v>
          </cell>
          <cell r="J3950" t="str">
            <v>-</v>
          </cell>
          <cell r="K3950">
            <v>0</v>
          </cell>
          <cell r="L3950">
            <v>0</v>
          </cell>
          <cell r="M3950">
            <v>0</v>
          </cell>
        </row>
        <row r="3951">
          <cell r="A3951" t="str">
            <v>00</v>
          </cell>
          <cell r="B3951" t="str">
            <v>0</v>
          </cell>
          <cell r="C3951" t="str">
            <v>0</v>
          </cell>
          <cell r="D3951" t="str">
            <v>1</v>
          </cell>
          <cell r="F3951">
            <v>0</v>
          </cell>
          <cell r="G3951">
            <v>0</v>
          </cell>
          <cell r="H3951">
            <v>0</v>
          </cell>
          <cell r="I3951">
            <v>0</v>
          </cell>
          <cell r="J3951" t="str">
            <v>-</v>
          </cell>
          <cell r="K3951">
            <v>0</v>
          </cell>
          <cell r="L3951">
            <v>0</v>
          </cell>
          <cell r="M3951">
            <v>0</v>
          </cell>
        </row>
        <row r="3952">
          <cell r="A3952" t="str">
            <v>00</v>
          </cell>
          <cell r="B3952" t="str">
            <v>0</v>
          </cell>
          <cell r="C3952" t="str">
            <v>0</v>
          </cell>
          <cell r="D3952" t="str">
            <v>1</v>
          </cell>
          <cell r="F3952">
            <v>0</v>
          </cell>
          <cell r="G3952">
            <v>0</v>
          </cell>
          <cell r="H3952">
            <v>0</v>
          </cell>
          <cell r="I3952">
            <v>0</v>
          </cell>
          <cell r="J3952" t="str">
            <v>-</v>
          </cell>
          <cell r="K3952">
            <v>0</v>
          </cell>
          <cell r="L3952">
            <v>0</v>
          </cell>
          <cell r="M3952">
            <v>0</v>
          </cell>
        </row>
        <row r="3953">
          <cell r="A3953" t="str">
            <v>00</v>
          </cell>
          <cell r="B3953" t="str">
            <v>0</v>
          </cell>
          <cell r="C3953" t="str">
            <v>0</v>
          </cell>
          <cell r="D3953" t="str">
            <v>1</v>
          </cell>
          <cell r="F3953">
            <v>0</v>
          </cell>
          <cell r="G3953">
            <v>0</v>
          </cell>
          <cell r="H3953">
            <v>0</v>
          </cell>
          <cell r="I3953">
            <v>0</v>
          </cell>
          <cell r="J3953" t="str">
            <v>-</v>
          </cell>
          <cell r="K3953">
            <v>0</v>
          </cell>
          <cell r="L3953">
            <v>0</v>
          </cell>
          <cell r="M3953">
            <v>0</v>
          </cell>
        </row>
        <row r="3954">
          <cell r="A3954" t="str">
            <v>00</v>
          </cell>
          <cell r="B3954" t="str">
            <v>0</v>
          </cell>
          <cell r="C3954" t="str">
            <v>0</v>
          </cell>
          <cell r="D3954" t="str">
            <v>1</v>
          </cell>
          <cell r="F3954">
            <v>0</v>
          </cell>
          <cell r="G3954">
            <v>0</v>
          </cell>
          <cell r="H3954">
            <v>0</v>
          </cell>
          <cell r="I3954">
            <v>0</v>
          </cell>
          <cell r="J3954" t="str">
            <v>-</v>
          </cell>
          <cell r="K3954">
            <v>0</v>
          </cell>
          <cell r="L3954">
            <v>0</v>
          </cell>
          <cell r="M3954">
            <v>0</v>
          </cell>
        </row>
        <row r="3955">
          <cell r="A3955" t="str">
            <v>00</v>
          </cell>
          <cell r="B3955" t="str">
            <v>0</v>
          </cell>
          <cell r="C3955" t="str">
            <v>0</v>
          </cell>
          <cell r="D3955" t="str">
            <v>1</v>
          </cell>
          <cell r="F3955">
            <v>0</v>
          </cell>
          <cell r="G3955">
            <v>0</v>
          </cell>
          <cell r="H3955">
            <v>0</v>
          </cell>
          <cell r="I3955">
            <v>0</v>
          </cell>
          <cell r="J3955" t="str">
            <v>-</v>
          </cell>
          <cell r="K3955">
            <v>0</v>
          </cell>
          <cell r="L3955">
            <v>0</v>
          </cell>
          <cell r="M3955">
            <v>0</v>
          </cell>
        </row>
        <row r="3956">
          <cell r="A3956" t="str">
            <v>00</v>
          </cell>
          <cell r="B3956" t="str">
            <v>0</v>
          </cell>
          <cell r="C3956" t="str">
            <v>0</v>
          </cell>
          <cell r="D3956" t="str">
            <v>1</v>
          </cell>
          <cell r="F3956">
            <v>0</v>
          </cell>
          <cell r="G3956">
            <v>0</v>
          </cell>
          <cell r="H3956">
            <v>0</v>
          </cell>
          <cell r="I3956">
            <v>0</v>
          </cell>
          <cell r="J3956" t="str">
            <v>-</v>
          </cell>
          <cell r="K3956">
            <v>0</v>
          </cell>
          <cell r="L3956">
            <v>0</v>
          </cell>
          <cell r="M3956">
            <v>0</v>
          </cell>
        </row>
        <row r="3957">
          <cell r="A3957" t="str">
            <v>00</v>
          </cell>
          <cell r="B3957" t="str">
            <v>0</v>
          </cell>
          <cell r="C3957" t="str">
            <v>0</v>
          </cell>
          <cell r="D3957" t="str">
            <v>1</v>
          </cell>
          <cell r="F3957">
            <v>0</v>
          </cell>
          <cell r="G3957">
            <v>0</v>
          </cell>
          <cell r="H3957">
            <v>0</v>
          </cell>
          <cell r="I3957">
            <v>0</v>
          </cell>
          <cell r="J3957" t="str">
            <v>-</v>
          </cell>
          <cell r="K3957">
            <v>0</v>
          </cell>
          <cell r="L3957">
            <v>0</v>
          </cell>
          <cell r="M3957">
            <v>0</v>
          </cell>
        </row>
        <row r="3958">
          <cell r="A3958" t="str">
            <v>00</v>
          </cell>
          <cell r="B3958" t="str">
            <v>0</v>
          </cell>
          <cell r="C3958" t="str">
            <v>0</v>
          </cell>
          <cell r="D3958" t="str">
            <v>1</v>
          </cell>
          <cell r="F3958">
            <v>0</v>
          </cell>
          <cell r="G3958">
            <v>0</v>
          </cell>
          <cell r="H3958">
            <v>0</v>
          </cell>
          <cell r="I3958">
            <v>0</v>
          </cell>
          <cell r="J3958" t="str">
            <v>-</v>
          </cell>
          <cell r="K3958">
            <v>0</v>
          </cell>
          <cell r="L3958">
            <v>0</v>
          </cell>
          <cell r="M3958">
            <v>0</v>
          </cell>
        </row>
        <row r="3959">
          <cell r="A3959" t="str">
            <v>00</v>
          </cell>
          <cell r="B3959" t="str">
            <v>0</v>
          </cell>
          <cell r="C3959" t="str">
            <v>0</v>
          </cell>
          <cell r="D3959" t="str">
            <v>1</v>
          </cell>
          <cell r="F3959">
            <v>0</v>
          </cell>
          <cell r="G3959">
            <v>0</v>
          </cell>
          <cell r="H3959">
            <v>0</v>
          </cell>
          <cell r="I3959">
            <v>0</v>
          </cell>
          <cell r="J3959" t="str">
            <v>-</v>
          </cell>
          <cell r="K3959">
            <v>0</v>
          </cell>
          <cell r="L3959">
            <v>0</v>
          </cell>
          <cell r="M3959">
            <v>0</v>
          </cell>
        </row>
        <row r="3960">
          <cell r="A3960" t="str">
            <v>00</v>
          </cell>
          <cell r="B3960" t="str">
            <v>0</v>
          </cell>
          <cell r="C3960" t="str">
            <v>0</v>
          </cell>
          <cell r="D3960" t="str">
            <v>1</v>
          </cell>
          <cell r="F3960">
            <v>0</v>
          </cell>
          <cell r="G3960">
            <v>0</v>
          </cell>
          <cell r="H3960">
            <v>0</v>
          </cell>
          <cell r="I3960">
            <v>0</v>
          </cell>
          <cell r="J3960" t="str">
            <v>-</v>
          </cell>
          <cell r="K3960">
            <v>0</v>
          </cell>
          <cell r="L3960">
            <v>0</v>
          </cell>
          <cell r="M3960">
            <v>0</v>
          </cell>
        </row>
        <row r="3961">
          <cell r="A3961" t="str">
            <v>00</v>
          </cell>
          <cell r="B3961" t="str">
            <v>0</v>
          </cell>
          <cell r="C3961" t="str">
            <v>0</v>
          </cell>
          <cell r="D3961" t="str">
            <v>1</v>
          </cell>
          <cell r="F3961">
            <v>0</v>
          </cell>
          <cell r="G3961">
            <v>0</v>
          </cell>
          <cell r="H3961">
            <v>0</v>
          </cell>
          <cell r="I3961">
            <v>0</v>
          </cell>
          <cell r="J3961" t="str">
            <v>-</v>
          </cell>
          <cell r="K3961">
            <v>0</v>
          </cell>
          <cell r="L3961">
            <v>0</v>
          </cell>
          <cell r="M3961">
            <v>0</v>
          </cell>
        </row>
        <row r="3962">
          <cell r="A3962" t="str">
            <v>00</v>
          </cell>
          <cell r="B3962" t="str">
            <v>0</v>
          </cell>
          <cell r="C3962" t="str">
            <v>0</v>
          </cell>
          <cell r="D3962" t="str">
            <v>1</v>
          </cell>
          <cell r="F3962">
            <v>0</v>
          </cell>
          <cell r="G3962">
            <v>0</v>
          </cell>
          <cell r="H3962">
            <v>0</v>
          </cell>
          <cell r="I3962">
            <v>0</v>
          </cell>
          <cell r="J3962" t="str">
            <v>-</v>
          </cell>
          <cell r="K3962">
            <v>0</v>
          </cell>
          <cell r="L3962">
            <v>0</v>
          </cell>
          <cell r="M3962">
            <v>0</v>
          </cell>
        </row>
        <row r="3963">
          <cell r="A3963" t="str">
            <v>00</v>
          </cell>
          <cell r="B3963" t="str">
            <v>0</v>
          </cell>
          <cell r="C3963" t="str">
            <v>0</v>
          </cell>
          <cell r="D3963" t="str">
            <v>1</v>
          </cell>
          <cell r="F3963">
            <v>0</v>
          </cell>
          <cell r="G3963">
            <v>0</v>
          </cell>
          <cell r="H3963">
            <v>0</v>
          </cell>
          <cell r="I3963">
            <v>0</v>
          </cell>
          <cell r="J3963" t="str">
            <v>-</v>
          </cell>
          <cell r="K3963">
            <v>0</v>
          </cell>
          <cell r="L3963">
            <v>0</v>
          </cell>
          <cell r="M3963">
            <v>0</v>
          </cell>
        </row>
        <row r="3964">
          <cell r="A3964" t="str">
            <v>00</v>
          </cell>
          <cell r="B3964" t="str">
            <v>0</v>
          </cell>
          <cell r="C3964" t="str">
            <v>0</v>
          </cell>
          <cell r="D3964" t="str">
            <v>1</v>
          </cell>
          <cell r="F3964">
            <v>0</v>
          </cell>
          <cell r="G3964">
            <v>0</v>
          </cell>
          <cell r="H3964">
            <v>0</v>
          </cell>
          <cell r="I3964">
            <v>0</v>
          </cell>
          <cell r="J3964" t="str">
            <v>-</v>
          </cell>
          <cell r="K3964">
            <v>0</v>
          </cell>
          <cell r="L3964">
            <v>0</v>
          </cell>
          <cell r="M3964">
            <v>0</v>
          </cell>
        </row>
        <row r="3965">
          <cell r="A3965" t="str">
            <v>00</v>
          </cell>
          <cell r="B3965" t="str">
            <v>0</v>
          </cell>
          <cell r="C3965" t="str">
            <v>0</v>
          </cell>
          <cell r="D3965" t="str">
            <v>1</v>
          </cell>
          <cell r="F3965">
            <v>0</v>
          </cell>
          <cell r="G3965">
            <v>0</v>
          </cell>
          <cell r="H3965">
            <v>0</v>
          </cell>
          <cell r="I3965">
            <v>0</v>
          </cell>
          <cell r="J3965" t="str">
            <v>-</v>
          </cell>
          <cell r="K3965">
            <v>0</v>
          </cell>
          <cell r="L3965">
            <v>0</v>
          </cell>
          <cell r="M3965">
            <v>0</v>
          </cell>
        </row>
        <row r="3966">
          <cell r="A3966" t="str">
            <v>00</v>
          </cell>
          <cell r="B3966" t="str">
            <v>0</v>
          </cell>
          <cell r="C3966" t="str">
            <v>0</v>
          </cell>
          <cell r="D3966" t="str">
            <v>1</v>
          </cell>
          <cell r="F3966">
            <v>0</v>
          </cell>
          <cell r="G3966">
            <v>0</v>
          </cell>
          <cell r="H3966">
            <v>0</v>
          </cell>
          <cell r="I3966">
            <v>0</v>
          </cell>
          <cell r="J3966" t="str">
            <v>-</v>
          </cell>
          <cell r="K3966">
            <v>0</v>
          </cell>
          <cell r="L3966">
            <v>0</v>
          </cell>
          <cell r="M3966">
            <v>0</v>
          </cell>
        </row>
        <row r="3967">
          <cell r="A3967" t="str">
            <v>00</v>
          </cell>
          <cell r="B3967" t="str">
            <v>0</v>
          </cell>
          <cell r="C3967" t="str">
            <v>0</v>
          </cell>
          <cell r="D3967" t="str">
            <v>1</v>
          </cell>
          <cell r="F3967">
            <v>0</v>
          </cell>
          <cell r="G3967">
            <v>0</v>
          </cell>
          <cell r="H3967">
            <v>0</v>
          </cell>
          <cell r="I3967">
            <v>0</v>
          </cell>
          <cell r="J3967" t="str">
            <v>-</v>
          </cell>
          <cell r="K3967">
            <v>0</v>
          </cell>
          <cell r="L3967">
            <v>0</v>
          </cell>
          <cell r="M3967">
            <v>0</v>
          </cell>
        </row>
        <row r="3968">
          <cell r="A3968" t="str">
            <v>00</v>
          </cell>
          <cell r="B3968" t="str">
            <v>0</v>
          </cell>
          <cell r="C3968" t="str">
            <v>0</v>
          </cell>
          <cell r="D3968" t="str">
            <v>1</v>
          </cell>
          <cell r="F3968">
            <v>0</v>
          </cell>
          <cell r="G3968">
            <v>0</v>
          </cell>
          <cell r="H3968">
            <v>0</v>
          </cell>
          <cell r="I3968">
            <v>0</v>
          </cell>
          <cell r="J3968" t="str">
            <v>-</v>
          </cell>
          <cell r="K3968">
            <v>0</v>
          </cell>
          <cell r="L3968">
            <v>0</v>
          </cell>
          <cell r="M3968">
            <v>0</v>
          </cell>
        </row>
        <row r="3969">
          <cell r="A3969" t="str">
            <v>00</v>
          </cell>
          <cell r="B3969" t="str">
            <v>0</v>
          </cell>
          <cell r="C3969" t="str">
            <v>0</v>
          </cell>
          <cell r="D3969" t="str">
            <v>1</v>
          </cell>
          <cell r="F3969">
            <v>0</v>
          </cell>
          <cell r="G3969">
            <v>0</v>
          </cell>
          <cell r="H3969">
            <v>0</v>
          </cell>
          <cell r="I3969">
            <v>0</v>
          </cell>
          <cell r="J3969" t="str">
            <v>-</v>
          </cell>
          <cell r="K3969">
            <v>0</v>
          </cell>
          <cell r="L3969">
            <v>0</v>
          </cell>
          <cell r="M3969">
            <v>0</v>
          </cell>
        </row>
        <row r="3970">
          <cell r="A3970" t="str">
            <v>00</v>
          </cell>
          <cell r="B3970" t="str">
            <v>0</v>
          </cell>
          <cell r="C3970" t="str">
            <v>0</v>
          </cell>
          <cell r="D3970" t="str">
            <v>1</v>
          </cell>
          <cell r="F3970">
            <v>0</v>
          </cell>
          <cell r="G3970">
            <v>0</v>
          </cell>
          <cell r="H3970">
            <v>0</v>
          </cell>
          <cell r="I3970">
            <v>0</v>
          </cell>
          <cell r="J3970" t="str">
            <v>-</v>
          </cell>
          <cell r="K3970">
            <v>0</v>
          </cell>
          <cell r="L3970">
            <v>0</v>
          </cell>
          <cell r="M3970">
            <v>0</v>
          </cell>
        </row>
        <row r="3971">
          <cell r="A3971" t="str">
            <v>00</v>
          </cell>
          <cell r="B3971" t="str">
            <v>0</v>
          </cell>
          <cell r="C3971" t="str">
            <v>0</v>
          </cell>
          <cell r="D3971" t="str">
            <v>1</v>
          </cell>
          <cell r="F3971">
            <v>0</v>
          </cell>
          <cell r="G3971">
            <v>0</v>
          </cell>
          <cell r="H3971">
            <v>0</v>
          </cell>
          <cell r="I3971">
            <v>0</v>
          </cell>
          <cell r="J3971" t="str">
            <v>-</v>
          </cell>
          <cell r="K3971">
            <v>0</v>
          </cell>
          <cell r="L3971">
            <v>0</v>
          </cell>
          <cell r="M3971">
            <v>0</v>
          </cell>
        </row>
        <row r="3972">
          <cell r="A3972" t="str">
            <v>00</v>
          </cell>
          <cell r="B3972" t="str">
            <v>0</v>
          </cell>
          <cell r="C3972" t="str">
            <v>0</v>
          </cell>
          <cell r="D3972" t="str">
            <v>1</v>
          </cell>
          <cell r="F3972">
            <v>0</v>
          </cell>
          <cell r="G3972">
            <v>0</v>
          </cell>
          <cell r="H3972">
            <v>0</v>
          </cell>
          <cell r="I3972">
            <v>0</v>
          </cell>
          <cell r="J3972" t="str">
            <v>-</v>
          </cell>
          <cell r="K3972">
            <v>0</v>
          </cell>
          <cell r="L3972">
            <v>0</v>
          </cell>
          <cell r="M3972">
            <v>0</v>
          </cell>
        </row>
        <row r="3973">
          <cell r="A3973" t="str">
            <v>00</v>
          </cell>
          <cell r="B3973" t="str">
            <v>0</v>
          </cell>
          <cell r="C3973" t="str">
            <v>0</v>
          </cell>
          <cell r="D3973" t="str">
            <v>1</v>
          </cell>
          <cell r="F3973">
            <v>0</v>
          </cell>
          <cell r="G3973">
            <v>0</v>
          </cell>
          <cell r="H3973">
            <v>0</v>
          </cell>
          <cell r="I3973">
            <v>0</v>
          </cell>
          <cell r="J3973" t="str">
            <v>-</v>
          </cell>
          <cell r="K3973">
            <v>0</v>
          </cell>
          <cell r="L3973">
            <v>0</v>
          </cell>
          <cell r="M3973">
            <v>0</v>
          </cell>
        </row>
        <row r="3974">
          <cell r="A3974" t="str">
            <v>00</v>
          </cell>
          <cell r="B3974" t="str">
            <v>0</v>
          </cell>
          <cell r="C3974" t="str">
            <v>0</v>
          </cell>
          <cell r="D3974" t="str">
            <v>1</v>
          </cell>
          <cell r="F3974">
            <v>0</v>
          </cell>
          <cell r="G3974">
            <v>0</v>
          </cell>
          <cell r="H3974">
            <v>0</v>
          </cell>
          <cell r="I3974">
            <v>0</v>
          </cell>
          <cell r="J3974" t="str">
            <v>-</v>
          </cell>
          <cell r="K3974">
            <v>0</v>
          </cell>
          <cell r="L3974">
            <v>0</v>
          </cell>
          <cell r="M3974">
            <v>0</v>
          </cell>
        </row>
        <row r="3975">
          <cell r="A3975" t="str">
            <v>00</v>
          </cell>
          <cell r="B3975" t="str">
            <v>0</v>
          </cell>
          <cell r="C3975" t="str">
            <v>0</v>
          </cell>
          <cell r="D3975" t="str">
            <v>1</v>
          </cell>
          <cell r="F3975">
            <v>0</v>
          </cell>
          <cell r="G3975">
            <v>0</v>
          </cell>
          <cell r="H3975">
            <v>0</v>
          </cell>
          <cell r="I3975">
            <v>0</v>
          </cell>
          <cell r="J3975" t="str">
            <v>-</v>
          </cell>
          <cell r="K3975">
            <v>0</v>
          </cell>
          <cell r="L3975">
            <v>0</v>
          </cell>
          <cell r="M3975">
            <v>0</v>
          </cell>
        </row>
        <row r="3976">
          <cell r="A3976" t="str">
            <v>00</v>
          </cell>
          <cell r="B3976" t="str">
            <v>0</v>
          </cell>
          <cell r="C3976" t="str">
            <v>0</v>
          </cell>
          <cell r="D3976" t="str">
            <v>1</v>
          </cell>
          <cell r="F3976">
            <v>0</v>
          </cell>
          <cell r="G3976">
            <v>0</v>
          </cell>
          <cell r="H3976">
            <v>0</v>
          </cell>
          <cell r="I3976">
            <v>0</v>
          </cell>
          <cell r="J3976" t="str">
            <v>-</v>
          </cell>
          <cell r="K3976">
            <v>0</v>
          </cell>
          <cell r="L3976">
            <v>0</v>
          </cell>
          <cell r="M3976">
            <v>0</v>
          </cell>
        </row>
        <row r="3977">
          <cell r="A3977" t="str">
            <v>00</v>
          </cell>
          <cell r="B3977" t="str">
            <v>0</v>
          </cell>
          <cell r="C3977" t="str">
            <v>0</v>
          </cell>
          <cell r="D3977" t="str">
            <v>1</v>
          </cell>
          <cell r="F3977">
            <v>0</v>
          </cell>
          <cell r="G3977">
            <v>0</v>
          </cell>
          <cell r="H3977">
            <v>0</v>
          </cell>
          <cell r="I3977">
            <v>0</v>
          </cell>
          <cell r="J3977" t="str">
            <v>-</v>
          </cell>
          <cell r="K3977">
            <v>0</v>
          </cell>
          <cell r="L3977">
            <v>0</v>
          </cell>
          <cell r="M3977">
            <v>0</v>
          </cell>
        </row>
        <row r="3978">
          <cell r="A3978" t="str">
            <v>00</v>
          </cell>
          <cell r="B3978" t="str">
            <v>0</v>
          </cell>
          <cell r="C3978" t="str">
            <v>0</v>
          </cell>
          <cell r="D3978" t="str">
            <v>1</v>
          </cell>
          <cell r="F3978">
            <v>0</v>
          </cell>
          <cell r="G3978">
            <v>0</v>
          </cell>
          <cell r="H3978">
            <v>0</v>
          </cell>
          <cell r="I3978">
            <v>0</v>
          </cell>
          <cell r="J3978" t="str">
            <v>-</v>
          </cell>
          <cell r="K3978">
            <v>0</v>
          </cell>
          <cell r="L3978">
            <v>0</v>
          </cell>
          <cell r="M3978">
            <v>0</v>
          </cell>
        </row>
        <row r="3979">
          <cell r="A3979" t="str">
            <v>00</v>
          </cell>
          <cell r="B3979" t="str">
            <v>0</v>
          </cell>
          <cell r="C3979" t="str">
            <v>0</v>
          </cell>
          <cell r="D3979" t="str">
            <v>1</v>
          </cell>
          <cell r="F3979">
            <v>0</v>
          </cell>
          <cell r="G3979">
            <v>0</v>
          </cell>
          <cell r="H3979">
            <v>0</v>
          </cell>
          <cell r="I3979">
            <v>0</v>
          </cell>
          <cell r="J3979" t="str">
            <v>-</v>
          </cell>
          <cell r="K3979">
            <v>0</v>
          </cell>
          <cell r="L3979">
            <v>0</v>
          </cell>
          <cell r="M3979">
            <v>0</v>
          </cell>
        </row>
        <row r="3980">
          <cell r="A3980" t="str">
            <v>00</v>
          </cell>
          <cell r="B3980" t="str">
            <v>0</v>
          </cell>
          <cell r="C3980" t="str">
            <v>0</v>
          </cell>
          <cell r="D3980" t="str">
            <v>1</v>
          </cell>
          <cell r="F3980">
            <v>0</v>
          </cell>
          <cell r="G3980">
            <v>0</v>
          </cell>
          <cell r="H3980">
            <v>0</v>
          </cell>
          <cell r="I3980">
            <v>0</v>
          </cell>
          <cell r="J3980" t="str">
            <v>-</v>
          </cell>
          <cell r="K3980">
            <v>0</v>
          </cell>
          <cell r="L3980">
            <v>0</v>
          </cell>
          <cell r="M3980">
            <v>0</v>
          </cell>
        </row>
        <row r="3981">
          <cell r="A3981" t="str">
            <v>00</v>
          </cell>
          <cell r="B3981" t="str">
            <v>0</v>
          </cell>
          <cell r="C3981" t="str">
            <v>0</v>
          </cell>
          <cell r="D3981" t="str">
            <v>1</v>
          </cell>
          <cell r="F3981">
            <v>0</v>
          </cell>
          <cell r="G3981">
            <v>0</v>
          </cell>
          <cell r="H3981">
            <v>0</v>
          </cell>
          <cell r="I3981">
            <v>0</v>
          </cell>
          <cell r="J3981" t="str">
            <v>-</v>
          </cell>
          <cell r="K3981">
            <v>0</v>
          </cell>
          <cell r="L3981">
            <v>0</v>
          </cell>
          <cell r="M3981">
            <v>0</v>
          </cell>
        </row>
        <row r="3982">
          <cell r="A3982" t="str">
            <v>00</v>
          </cell>
          <cell r="B3982" t="str">
            <v>0</v>
          </cell>
          <cell r="C3982" t="str">
            <v>0</v>
          </cell>
          <cell r="D3982" t="str">
            <v>1</v>
          </cell>
          <cell r="F3982">
            <v>0</v>
          </cell>
          <cell r="G3982">
            <v>0</v>
          </cell>
          <cell r="H3982">
            <v>0</v>
          </cell>
          <cell r="I3982">
            <v>0</v>
          </cell>
          <cell r="J3982" t="str">
            <v>-</v>
          </cell>
          <cell r="K3982">
            <v>0</v>
          </cell>
          <cell r="L3982">
            <v>0</v>
          </cell>
          <cell r="M3982">
            <v>0</v>
          </cell>
        </row>
        <row r="3983">
          <cell r="A3983" t="str">
            <v>00</v>
          </cell>
          <cell r="B3983" t="str">
            <v>0</v>
          </cell>
          <cell r="C3983" t="str">
            <v>0</v>
          </cell>
          <cell r="D3983" t="str">
            <v>1</v>
          </cell>
          <cell r="F3983">
            <v>0</v>
          </cell>
          <cell r="G3983">
            <v>0</v>
          </cell>
          <cell r="H3983">
            <v>0</v>
          </cell>
          <cell r="I3983">
            <v>0</v>
          </cell>
          <cell r="J3983" t="str">
            <v>-</v>
          </cell>
          <cell r="K3983">
            <v>0</v>
          </cell>
          <cell r="L3983">
            <v>0</v>
          </cell>
          <cell r="M3983">
            <v>0</v>
          </cell>
        </row>
        <row r="3984">
          <cell r="A3984" t="str">
            <v>00</v>
          </cell>
          <cell r="B3984" t="str">
            <v>0</v>
          </cell>
          <cell r="C3984" t="str">
            <v>0</v>
          </cell>
          <cell r="D3984" t="str">
            <v>1</v>
          </cell>
          <cell r="F3984">
            <v>0</v>
          </cell>
          <cell r="G3984">
            <v>0</v>
          </cell>
          <cell r="H3984">
            <v>0</v>
          </cell>
          <cell r="I3984">
            <v>0</v>
          </cell>
          <cell r="J3984" t="str">
            <v>-</v>
          </cell>
          <cell r="K3984">
            <v>0</v>
          </cell>
          <cell r="L3984">
            <v>0</v>
          </cell>
          <cell r="M3984">
            <v>0</v>
          </cell>
        </row>
        <row r="3985">
          <cell r="A3985" t="str">
            <v>00</v>
          </cell>
          <cell r="B3985" t="str">
            <v>0</v>
          </cell>
          <cell r="C3985" t="str">
            <v>0</v>
          </cell>
          <cell r="D3985" t="str">
            <v>1</v>
          </cell>
          <cell r="F3985">
            <v>0</v>
          </cell>
          <cell r="G3985">
            <v>0</v>
          </cell>
          <cell r="H3985">
            <v>0</v>
          </cell>
          <cell r="I3985">
            <v>0</v>
          </cell>
          <cell r="J3985" t="str">
            <v>-</v>
          </cell>
          <cell r="K3985">
            <v>0</v>
          </cell>
          <cell r="L3985">
            <v>0</v>
          </cell>
          <cell r="M3985">
            <v>0</v>
          </cell>
        </row>
        <row r="3986">
          <cell r="A3986" t="str">
            <v>00</v>
          </cell>
          <cell r="B3986" t="str">
            <v>0</v>
          </cell>
          <cell r="C3986" t="str">
            <v>0</v>
          </cell>
          <cell r="D3986" t="str">
            <v>1</v>
          </cell>
          <cell r="F3986">
            <v>0</v>
          </cell>
          <cell r="G3986">
            <v>0</v>
          </cell>
          <cell r="H3986">
            <v>0</v>
          </cell>
          <cell r="I3986">
            <v>0</v>
          </cell>
          <cell r="J3986" t="str">
            <v>-</v>
          </cell>
          <cell r="K3986">
            <v>0</v>
          </cell>
          <cell r="L3986">
            <v>0</v>
          </cell>
          <cell r="M3986">
            <v>0</v>
          </cell>
        </row>
        <row r="3987">
          <cell r="A3987" t="str">
            <v>00</v>
          </cell>
          <cell r="B3987" t="str">
            <v>0</v>
          </cell>
          <cell r="C3987" t="str">
            <v>0</v>
          </cell>
          <cell r="D3987" t="str">
            <v>1</v>
          </cell>
          <cell r="F3987">
            <v>0</v>
          </cell>
          <cell r="G3987">
            <v>0</v>
          </cell>
          <cell r="H3987">
            <v>0</v>
          </cell>
          <cell r="I3987">
            <v>0</v>
          </cell>
          <cell r="J3987" t="str">
            <v>-</v>
          </cell>
          <cell r="K3987">
            <v>0</v>
          </cell>
          <cell r="L3987">
            <v>0</v>
          </cell>
          <cell r="M3987">
            <v>0</v>
          </cell>
        </row>
        <row r="3988">
          <cell r="A3988" t="str">
            <v>00</v>
          </cell>
          <cell r="B3988" t="str">
            <v>0</v>
          </cell>
          <cell r="C3988" t="str">
            <v>0</v>
          </cell>
          <cell r="D3988" t="str">
            <v>1</v>
          </cell>
          <cell r="F3988">
            <v>0</v>
          </cell>
          <cell r="G3988">
            <v>0</v>
          </cell>
          <cell r="H3988">
            <v>0</v>
          </cell>
          <cell r="I3988">
            <v>0</v>
          </cell>
          <cell r="J3988" t="str">
            <v>-</v>
          </cell>
          <cell r="K3988">
            <v>0</v>
          </cell>
          <cell r="L3988">
            <v>0</v>
          </cell>
          <cell r="M3988">
            <v>0</v>
          </cell>
        </row>
        <row r="3989">
          <cell r="A3989" t="str">
            <v>00</v>
          </cell>
          <cell r="B3989" t="str">
            <v>0</v>
          </cell>
          <cell r="C3989" t="str">
            <v>0</v>
          </cell>
          <cell r="D3989" t="str">
            <v>1</v>
          </cell>
          <cell r="F3989">
            <v>0</v>
          </cell>
          <cell r="G3989">
            <v>0</v>
          </cell>
          <cell r="H3989">
            <v>0</v>
          </cell>
          <cell r="I3989">
            <v>0</v>
          </cell>
          <cell r="J3989" t="str">
            <v>-</v>
          </cell>
          <cell r="K3989">
            <v>0</v>
          </cell>
          <cell r="L3989">
            <v>0</v>
          </cell>
          <cell r="M3989">
            <v>0</v>
          </cell>
        </row>
        <row r="3990">
          <cell r="A3990" t="str">
            <v>00</v>
          </cell>
          <cell r="B3990" t="str">
            <v>0</v>
          </cell>
          <cell r="C3990" t="str">
            <v>0</v>
          </cell>
          <cell r="D3990" t="str">
            <v>1</v>
          </cell>
          <cell r="F3990">
            <v>0</v>
          </cell>
          <cell r="G3990">
            <v>0</v>
          </cell>
          <cell r="H3990">
            <v>0</v>
          </cell>
          <cell r="I3990">
            <v>0</v>
          </cell>
          <cell r="J3990" t="str">
            <v>-</v>
          </cell>
          <cell r="K3990">
            <v>0</v>
          </cell>
          <cell r="L3990">
            <v>0</v>
          </cell>
          <cell r="M3990">
            <v>0</v>
          </cell>
        </row>
        <row r="3991">
          <cell r="A3991" t="str">
            <v>00</v>
          </cell>
          <cell r="B3991" t="str">
            <v>0</v>
          </cell>
          <cell r="C3991" t="str">
            <v>0</v>
          </cell>
          <cell r="D3991" t="str">
            <v>1</v>
          </cell>
          <cell r="F3991">
            <v>0</v>
          </cell>
          <cell r="G3991">
            <v>0</v>
          </cell>
          <cell r="H3991">
            <v>0</v>
          </cell>
          <cell r="I3991">
            <v>0</v>
          </cell>
          <cell r="J3991" t="str">
            <v>-</v>
          </cell>
          <cell r="K3991">
            <v>0</v>
          </cell>
          <cell r="L3991">
            <v>0</v>
          </cell>
          <cell r="M3991">
            <v>0</v>
          </cell>
        </row>
        <row r="3992">
          <cell r="A3992" t="str">
            <v>00</v>
          </cell>
          <cell r="B3992" t="str">
            <v>0</v>
          </cell>
          <cell r="C3992" t="str">
            <v>0</v>
          </cell>
          <cell r="D3992" t="str">
            <v>1</v>
          </cell>
          <cell r="F3992">
            <v>0</v>
          </cell>
          <cell r="G3992">
            <v>0</v>
          </cell>
          <cell r="H3992">
            <v>0</v>
          </cell>
          <cell r="I3992">
            <v>0</v>
          </cell>
          <cell r="J3992" t="str">
            <v>-</v>
          </cell>
          <cell r="K3992">
            <v>0</v>
          </cell>
          <cell r="L3992">
            <v>0</v>
          </cell>
          <cell r="M3992">
            <v>0</v>
          </cell>
        </row>
        <row r="3993">
          <cell r="A3993" t="str">
            <v>00</v>
          </cell>
          <cell r="B3993" t="str">
            <v>0</v>
          </cell>
          <cell r="C3993" t="str">
            <v>0</v>
          </cell>
          <cell r="D3993" t="str">
            <v>1</v>
          </cell>
          <cell r="F3993">
            <v>0</v>
          </cell>
          <cell r="G3993">
            <v>0</v>
          </cell>
          <cell r="H3993">
            <v>0</v>
          </cell>
          <cell r="I3993">
            <v>0</v>
          </cell>
          <cell r="J3993" t="str">
            <v>-</v>
          </cell>
          <cell r="K3993">
            <v>0</v>
          </cell>
          <cell r="L3993">
            <v>0</v>
          </cell>
          <cell r="M3993">
            <v>0</v>
          </cell>
        </row>
        <row r="3994">
          <cell r="A3994" t="str">
            <v>00</v>
          </cell>
          <cell r="B3994" t="str">
            <v>0</v>
          </cell>
          <cell r="C3994" t="str">
            <v>0</v>
          </cell>
          <cell r="D3994" t="str">
            <v>1</v>
          </cell>
          <cell r="F3994">
            <v>0</v>
          </cell>
          <cell r="G3994">
            <v>0</v>
          </cell>
          <cell r="H3994">
            <v>0</v>
          </cell>
          <cell r="I3994">
            <v>0</v>
          </cell>
          <cell r="J3994" t="str">
            <v>-</v>
          </cell>
          <cell r="K3994">
            <v>0</v>
          </cell>
          <cell r="L3994">
            <v>0</v>
          </cell>
          <cell r="M3994">
            <v>0</v>
          </cell>
        </row>
        <row r="3995">
          <cell r="A3995" t="str">
            <v>00</v>
          </cell>
          <cell r="B3995" t="str">
            <v>0</v>
          </cell>
          <cell r="C3995" t="str">
            <v>0</v>
          </cell>
          <cell r="D3995" t="str">
            <v>1</v>
          </cell>
          <cell r="F3995">
            <v>0</v>
          </cell>
          <cell r="G3995">
            <v>0</v>
          </cell>
          <cell r="H3995">
            <v>0</v>
          </cell>
          <cell r="I3995">
            <v>0</v>
          </cell>
          <cell r="J3995" t="str">
            <v>-</v>
          </cell>
          <cell r="K3995">
            <v>0</v>
          </cell>
          <cell r="L3995">
            <v>0</v>
          </cell>
          <cell r="M3995">
            <v>0</v>
          </cell>
        </row>
        <row r="3996">
          <cell r="A3996" t="str">
            <v>00</v>
          </cell>
          <cell r="B3996" t="str">
            <v>0</v>
          </cell>
          <cell r="C3996" t="str">
            <v>0</v>
          </cell>
          <cell r="D3996" t="str">
            <v>1</v>
          </cell>
          <cell r="F3996">
            <v>0</v>
          </cell>
          <cell r="G3996">
            <v>0</v>
          </cell>
          <cell r="H3996">
            <v>0</v>
          </cell>
          <cell r="I3996">
            <v>0</v>
          </cell>
          <cell r="J3996" t="str">
            <v>-</v>
          </cell>
          <cell r="K3996">
            <v>0</v>
          </cell>
          <cell r="L3996">
            <v>0</v>
          </cell>
          <cell r="M3996">
            <v>0</v>
          </cell>
        </row>
        <row r="3997">
          <cell r="A3997" t="str">
            <v>00</v>
          </cell>
          <cell r="B3997" t="str">
            <v>0</v>
          </cell>
          <cell r="C3997" t="str">
            <v>0</v>
          </cell>
          <cell r="D3997" t="str">
            <v>1</v>
          </cell>
          <cell r="F3997">
            <v>0</v>
          </cell>
          <cell r="G3997">
            <v>0</v>
          </cell>
          <cell r="H3997">
            <v>0</v>
          </cell>
          <cell r="I3997">
            <v>0</v>
          </cell>
          <cell r="J3997" t="str">
            <v>-</v>
          </cell>
          <cell r="K3997">
            <v>0</v>
          </cell>
          <cell r="L3997">
            <v>0</v>
          </cell>
          <cell r="M3997">
            <v>0</v>
          </cell>
        </row>
        <row r="3998">
          <cell r="A3998" t="str">
            <v>00</v>
          </cell>
          <cell r="B3998" t="str">
            <v>0</v>
          </cell>
          <cell r="C3998" t="str">
            <v>0</v>
          </cell>
          <cell r="D3998" t="str">
            <v>1</v>
          </cell>
          <cell r="F3998">
            <v>0</v>
          </cell>
          <cell r="G3998">
            <v>0</v>
          </cell>
          <cell r="H3998">
            <v>0</v>
          </cell>
          <cell r="I3998">
            <v>0</v>
          </cell>
          <cell r="J3998" t="str">
            <v>-</v>
          </cell>
          <cell r="K3998">
            <v>0</v>
          </cell>
          <cell r="L3998">
            <v>0</v>
          </cell>
          <cell r="M3998">
            <v>0</v>
          </cell>
        </row>
        <row r="3999">
          <cell r="A3999" t="str">
            <v>00</v>
          </cell>
          <cell r="B3999" t="str">
            <v>0</v>
          </cell>
          <cell r="C3999" t="str">
            <v>0</v>
          </cell>
          <cell r="D3999" t="str">
            <v>1</v>
          </cell>
          <cell r="F3999">
            <v>0</v>
          </cell>
          <cell r="G3999">
            <v>0</v>
          </cell>
          <cell r="H3999">
            <v>0</v>
          </cell>
          <cell r="I3999">
            <v>0</v>
          </cell>
          <cell r="J3999" t="str">
            <v>-</v>
          </cell>
          <cell r="K3999">
            <v>0</v>
          </cell>
          <cell r="L3999">
            <v>0</v>
          </cell>
          <cell r="M3999">
            <v>0</v>
          </cell>
        </row>
        <row r="4000">
          <cell r="A4000" t="str">
            <v>00</v>
          </cell>
          <cell r="B4000" t="str">
            <v>0</v>
          </cell>
          <cell r="C4000" t="str">
            <v>0</v>
          </cell>
          <cell r="D4000" t="str">
            <v>1</v>
          </cell>
          <cell r="F4000">
            <v>0</v>
          </cell>
          <cell r="G4000">
            <v>0</v>
          </cell>
          <cell r="H4000">
            <v>0</v>
          </cell>
          <cell r="I4000">
            <v>0</v>
          </cell>
          <cell r="J4000" t="str">
            <v>-</v>
          </cell>
          <cell r="K4000">
            <v>0</v>
          </cell>
          <cell r="L4000">
            <v>0</v>
          </cell>
          <cell r="M4000">
            <v>0</v>
          </cell>
        </row>
        <row r="4001">
          <cell r="A4001" t="str">
            <v>00</v>
          </cell>
          <cell r="B4001" t="str">
            <v>0</v>
          </cell>
          <cell r="C4001" t="str">
            <v>0</v>
          </cell>
          <cell r="D4001" t="str">
            <v>1</v>
          </cell>
          <cell r="F4001">
            <v>0</v>
          </cell>
          <cell r="G4001">
            <v>0</v>
          </cell>
          <cell r="H4001">
            <v>0</v>
          </cell>
          <cell r="I4001">
            <v>0</v>
          </cell>
          <cell r="J4001" t="str">
            <v>-</v>
          </cell>
          <cell r="K4001">
            <v>0</v>
          </cell>
          <cell r="L4001">
            <v>0</v>
          </cell>
          <cell r="M4001">
            <v>0</v>
          </cell>
        </row>
        <row r="4002">
          <cell r="A4002" t="str">
            <v>00</v>
          </cell>
          <cell r="B4002" t="str">
            <v>0</v>
          </cell>
          <cell r="C4002" t="str">
            <v>0</v>
          </cell>
          <cell r="D4002" t="str">
            <v>1</v>
          </cell>
          <cell r="F4002">
            <v>0</v>
          </cell>
          <cell r="G4002">
            <v>0</v>
          </cell>
          <cell r="H4002">
            <v>0</v>
          </cell>
          <cell r="I4002">
            <v>0</v>
          </cell>
          <cell r="J4002" t="str">
            <v>-</v>
          </cell>
          <cell r="K4002">
            <v>0</v>
          </cell>
          <cell r="L4002">
            <v>0</v>
          </cell>
          <cell r="M4002">
            <v>0</v>
          </cell>
        </row>
        <row r="4003">
          <cell r="A4003" t="str">
            <v>00</v>
          </cell>
          <cell r="B4003" t="str">
            <v>0</v>
          </cell>
          <cell r="C4003" t="str">
            <v>0</v>
          </cell>
          <cell r="D4003" t="str">
            <v>1</v>
          </cell>
          <cell r="F4003">
            <v>0</v>
          </cell>
          <cell r="G4003">
            <v>0</v>
          </cell>
          <cell r="H4003">
            <v>0</v>
          </cell>
          <cell r="I4003">
            <v>0</v>
          </cell>
          <cell r="J4003" t="str">
            <v>-</v>
          </cell>
          <cell r="K4003">
            <v>0</v>
          </cell>
          <cell r="L4003">
            <v>0</v>
          </cell>
          <cell r="M4003">
            <v>0</v>
          </cell>
        </row>
        <row r="4004">
          <cell r="A4004" t="str">
            <v>00</v>
          </cell>
          <cell r="B4004" t="str">
            <v>0</v>
          </cell>
          <cell r="C4004" t="str">
            <v>0</v>
          </cell>
          <cell r="D4004" t="str">
            <v>1</v>
          </cell>
          <cell r="F4004">
            <v>0</v>
          </cell>
          <cell r="G4004">
            <v>0</v>
          </cell>
          <cell r="H4004">
            <v>0</v>
          </cell>
          <cell r="I4004">
            <v>0</v>
          </cell>
          <cell r="J4004" t="str">
            <v>-</v>
          </cell>
          <cell r="K4004">
            <v>0</v>
          </cell>
          <cell r="L4004">
            <v>0</v>
          </cell>
          <cell r="M4004">
            <v>0</v>
          </cell>
        </row>
        <row r="4005">
          <cell r="A4005" t="str">
            <v>00</v>
          </cell>
          <cell r="B4005" t="str">
            <v>0</v>
          </cell>
          <cell r="C4005" t="str">
            <v>0</v>
          </cell>
          <cell r="D4005" t="str">
            <v>1</v>
          </cell>
          <cell r="F4005">
            <v>0</v>
          </cell>
          <cell r="G4005">
            <v>0</v>
          </cell>
          <cell r="H4005">
            <v>0</v>
          </cell>
          <cell r="I4005">
            <v>0</v>
          </cell>
          <cell r="J4005" t="str">
            <v>-</v>
          </cell>
          <cell r="K4005">
            <v>0</v>
          </cell>
          <cell r="L4005">
            <v>0</v>
          </cell>
          <cell r="M4005">
            <v>0</v>
          </cell>
        </row>
        <row r="4006">
          <cell r="A4006" t="str">
            <v>00</v>
          </cell>
          <cell r="B4006" t="str">
            <v>0</v>
          </cell>
          <cell r="C4006" t="str">
            <v>0</v>
          </cell>
          <cell r="D4006" t="str">
            <v>1</v>
          </cell>
          <cell r="F4006">
            <v>0</v>
          </cell>
          <cell r="G4006">
            <v>0</v>
          </cell>
          <cell r="H4006">
            <v>0</v>
          </cell>
          <cell r="I4006">
            <v>0</v>
          </cell>
          <cell r="J4006" t="str">
            <v>-</v>
          </cell>
          <cell r="K4006">
            <v>0</v>
          </cell>
          <cell r="L4006">
            <v>0</v>
          </cell>
          <cell r="M4006">
            <v>0</v>
          </cell>
        </row>
        <row r="4007">
          <cell r="A4007" t="str">
            <v>00</v>
          </cell>
          <cell r="B4007" t="str">
            <v>0</v>
          </cell>
          <cell r="C4007" t="str">
            <v>0</v>
          </cell>
          <cell r="D4007" t="str">
            <v>1</v>
          </cell>
          <cell r="F4007">
            <v>0</v>
          </cell>
          <cell r="G4007">
            <v>0</v>
          </cell>
          <cell r="H4007">
            <v>0</v>
          </cell>
          <cell r="I4007">
            <v>0</v>
          </cell>
          <cell r="J4007" t="str">
            <v>-</v>
          </cell>
          <cell r="K4007">
            <v>0</v>
          </cell>
          <cell r="L4007">
            <v>0</v>
          </cell>
          <cell r="M4007">
            <v>0</v>
          </cell>
        </row>
        <row r="4008">
          <cell r="A4008" t="str">
            <v>00</v>
          </cell>
          <cell r="B4008" t="str">
            <v>0</v>
          </cell>
          <cell r="C4008" t="str">
            <v>0</v>
          </cell>
          <cell r="D4008" t="str">
            <v>1</v>
          </cell>
          <cell r="F4008">
            <v>0</v>
          </cell>
          <cell r="G4008">
            <v>0</v>
          </cell>
          <cell r="H4008">
            <v>0</v>
          </cell>
          <cell r="I4008">
            <v>0</v>
          </cell>
          <cell r="J4008" t="str">
            <v>-</v>
          </cell>
          <cell r="K4008">
            <v>0</v>
          </cell>
          <cell r="L4008">
            <v>0</v>
          </cell>
          <cell r="M4008">
            <v>0</v>
          </cell>
        </row>
        <row r="4009">
          <cell r="A4009" t="str">
            <v>00</v>
          </cell>
          <cell r="B4009" t="str">
            <v>0</v>
          </cell>
          <cell r="C4009" t="str">
            <v>0</v>
          </cell>
          <cell r="D4009" t="str">
            <v>1</v>
          </cell>
          <cell r="F4009">
            <v>0</v>
          </cell>
          <cell r="G4009">
            <v>0</v>
          </cell>
          <cell r="H4009">
            <v>0</v>
          </cell>
          <cell r="I4009">
            <v>0</v>
          </cell>
          <cell r="J4009" t="str">
            <v>-</v>
          </cell>
          <cell r="K4009">
            <v>0</v>
          </cell>
          <cell r="L4009">
            <v>0</v>
          </cell>
          <cell r="M4009">
            <v>0</v>
          </cell>
        </row>
        <row r="4010">
          <cell r="A4010" t="str">
            <v>00</v>
          </cell>
          <cell r="B4010" t="str">
            <v>0</v>
          </cell>
          <cell r="C4010" t="str">
            <v>0</v>
          </cell>
          <cell r="D4010" t="str">
            <v>1</v>
          </cell>
          <cell r="F4010">
            <v>0</v>
          </cell>
          <cell r="G4010">
            <v>0</v>
          </cell>
          <cell r="H4010">
            <v>0</v>
          </cell>
          <cell r="I4010">
            <v>0</v>
          </cell>
          <cell r="J4010" t="str">
            <v>-</v>
          </cell>
          <cell r="K4010">
            <v>0</v>
          </cell>
          <cell r="L4010">
            <v>0</v>
          </cell>
          <cell r="M4010">
            <v>0</v>
          </cell>
        </row>
        <row r="4011">
          <cell r="A4011" t="str">
            <v>00</v>
          </cell>
          <cell r="B4011" t="str">
            <v>0</v>
          </cell>
          <cell r="C4011" t="str">
            <v>0</v>
          </cell>
          <cell r="D4011" t="str">
            <v>1</v>
          </cell>
          <cell r="F4011">
            <v>0</v>
          </cell>
          <cell r="G4011">
            <v>0</v>
          </cell>
          <cell r="H4011">
            <v>0</v>
          </cell>
          <cell r="I4011">
            <v>0</v>
          </cell>
          <cell r="J4011" t="str">
            <v>-</v>
          </cell>
          <cell r="K4011">
            <v>0</v>
          </cell>
          <cell r="L4011">
            <v>0</v>
          </cell>
          <cell r="M4011">
            <v>0</v>
          </cell>
        </row>
        <row r="4012">
          <cell r="A4012" t="str">
            <v>00</v>
          </cell>
          <cell r="B4012" t="str">
            <v>0</v>
          </cell>
          <cell r="C4012" t="str">
            <v>0</v>
          </cell>
          <cell r="D4012" t="str">
            <v>1</v>
          </cell>
          <cell r="F4012">
            <v>0</v>
          </cell>
          <cell r="G4012">
            <v>0</v>
          </cell>
          <cell r="H4012">
            <v>0</v>
          </cell>
          <cell r="I4012">
            <v>0</v>
          </cell>
          <cell r="J4012" t="str">
            <v>-</v>
          </cell>
          <cell r="K4012">
            <v>0</v>
          </cell>
          <cell r="L4012">
            <v>0</v>
          </cell>
          <cell r="M4012">
            <v>0</v>
          </cell>
        </row>
        <row r="4013">
          <cell r="A4013" t="str">
            <v>00</v>
          </cell>
          <cell r="B4013" t="str">
            <v>0</v>
          </cell>
          <cell r="C4013" t="str">
            <v>0</v>
          </cell>
          <cell r="D4013" t="str">
            <v>1</v>
          </cell>
          <cell r="F4013">
            <v>0</v>
          </cell>
          <cell r="G4013">
            <v>0</v>
          </cell>
          <cell r="H4013">
            <v>0</v>
          </cell>
          <cell r="I4013">
            <v>0</v>
          </cell>
          <cell r="J4013" t="str">
            <v>-</v>
          </cell>
          <cell r="K4013">
            <v>0</v>
          </cell>
          <cell r="L4013">
            <v>0</v>
          </cell>
          <cell r="M4013">
            <v>0</v>
          </cell>
        </row>
        <row r="4014">
          <cell r="A4014" t="str">
            <v>00</v>
          </cell>
          <cell r="B4014" t="str">
            <v>0</v>
          </cell>
          <cell r="C4014" t="str">
            <v>0</v>
          </cell>
          <cell r="D4014" t="str">
            <v>1</v>
          </cell>
          <cell r="F4014">
            <v>0</v>
          </cell>
          <cell r="G4014">
            <v>0</v>
          </cell>
          <cell r="H4014">
            <v>0</v>
          </cell>
          <cell r="I4014">
            <v>0</v>
          </cell>
          <cell r="J4014" t="str">
            <v>-</v>
          </cell>
          <cell r="K4014">
            <v>0</v>
          </cell>
          <cell r="L4014">
            <v>0</v>
          </cell>
          <cell r="M4014">
            <v>0</v>
          </cell>
        </row>
        <row r="4015">
          <cell r="A4015" t="str">
            <v>00</v>
          </cell>
          <cell r="B4015" t="str">
            <v>0</v>
          </cell>
          <cell r="C4015" t="str">
            <v>0</v>
          </cell>
          <cell r="D4015" t="str">
            <v>1</v>
          </cell>
          <cell r="F4015">
            <v>0</v>
          </cell>
          <cell r="G4015">
            <v>0</v>
          </cell>
          <cell r="H4015">
            <v>0</v>
          </cell>
          <cell r="I4015">
            <v>0</v>
          </cell>
          <cell r="J4015" t="str">
            <v>-</v>
          </cell>
          <cell r="K4015">
            <v>0</v>
          </cell>
          <cell r="L4015">
            <v>0</v>
          </cell>
          <cell r="M4015">
            <v>0</v>
          </cell>
        </row>
        <row r="4016">
          <cell r="A4016" t="str">
            <v>00</v>
          </cell>
          <cell r="B4016" t="str">
            <v>0</v>
          </cell>
          <cell r="C4016" t="str">
            <v>0</v>
          </cell>
          <cell r="D4016" t="str">
            <v>1</v>
          </cell>
          <cell r="F4016">
            <v>0</v>
          </cell>
          <cell r="G4016">
            <v>0</v>
          </cell>
          <cell r="H4016">
            <v>0</v>
          </cell>
          <cell r="I4016">
            <v>0</v>
          </cell>
          <cell r="J4016" t="str">
            <v>-</v>
          </cell>
          <cell r="K4016">
            <v>0</v>
          </cell>
          <cell r="L4016">
            <v>0</v>
          </cell>
          <cell r="M4016">
            <v>0</v>
          </cell>
        </row>
        <row r="4017">
          <cell r="A4017" t="str">
            <v>00</v>
          </cell>
          <cell r="B4017" t="str">
            <v>0</v>
          </cell>
          <cell r="C4017" t="str">
            <v>0</v>
          </cell>
          <cell r="D4017" t="str">
            <v>1</v>
          </cell>
          <cell r="F4017">
            <v>0</v>
          </cell>
          <cell r="G4017">
            <v>0</v>
          </cell>
          <cell r="H4017">
            <v>0</v>
          </cell>
          <cell r="I4017">
            <v>0</v>
          </cell>
          <cell r="J4017" t="str">
            <v>-</v>
          </cell>
          <cell r="K4017">
            <v>0</v>
          </cell>
          <cell r="L4017">
            <v>0</v>
          </cell>
          <cell r="M4017">
            <v>0</v>
          </cell>
        </row>
        <row r="4018">
          <cell r="A4018" t="str">
            <v>00</v>
          </cell>
          <cell r="B4018" t="str">
            <v>0</v>
          </cell>
          <cell r="C4018" t="str">
            <v>0</v>
          </cell>
          <cell r="D4018" t="str">
            <v>1</v>
          </cell>
          <cell r="F4018">
            <v>0</v>
          </cell>
          <cell r="G4018">
            <v>0</v>
          </cell>
          <cell r="H4018">
            <v>0</v>
          </cell>
          <cell r="I4018">
            <v>0</v>
          </cell>
          <cell r="J4018" t="str">
            <v>-</v>
          </cell>
          <cell r="K4018">
            <v>0</v>
          </cell>
          <cell r="L4018">
            <v>0</v>
          </cell>
          <cell r="M4018">
            <v>0</v>
          </cell>
        </row>
        <row r="4019">
          <cell r="A4019" t="str">
            <v>00</v>
          </cell>
          <cell r="B4019" t="str">
            <v>0</v>
          </cell>
          <cell r="C4019" t="str">
            <v>0</v>
          </cell>
          <cell r="D4019" t="str">
            <v>1</v>
          </cell>
          <cell r="F4019">
            <v>0</v>
          </cell>
          <cell r="G4019">
            <v>0</v>
          </cell>
          <cell r="H4019">
            <v>0</v>
          </cell>
          <cell r="I4019">
            <v>0</v>
          </cell>
          <cell r="J4019" t="str">
            <v>-</v>
          </cell>
          <cell r="K4019">
            <v>0</v>
          </cell>
          <cell r="L4019">
            <v>0</v>
          </cell>
          <cell r="M4019">
            <v>0</v>
          </cell>
        </row>
        <row r="4020">
          <cell r="A4020" t="str">
            <v>00</v>
          </cell>
          <cell r="B4020" t="str">
            <v>0</v>
          </cell>
          <cell r="C4020" t="str">
            <v>0</v>
          </cell>
          <cell r="D4020" t="str">
            <v>1</v>
          </cell>
          <cell r="F4020">
            <v>0</v>
          </cell>
          <cell r="G4020">
            <v>0</v>
          </cell>
          <cell r="H4020">
            <v>0</v>
          </cell>
          <cell r="I4020">
            <v>0</v>
          </cell>
          <cell r="J4020" t="str">
            <v>-</v>
          </cell>
          <cell r="K4020">
            <v>0</v>
          </cell>
          <cell r="L4020">
            <v>0</v>
          </cell>
          <cell r="M4020">
            <v>0</v>
          </cell>
        </row>
        <row r="4021">
          <cell r="A4021" t="str">
            <v>00</v>
          </cell>
          <cell r="B4021" t="str">
            <v>0</v>
          </cell>
          <cell r="C4021" t="str">
            <v>0</v>
          </cell>
          <cell r="D4021" t="str">
            <v>1</v>
          </cell>
          <cell r="F4021">
            <v>0</v>
          </cell>
          <cell r="G4021">
            <v>0</v>
          </cell>
          <cell r="H4021">
            <v>0</v>
          </cell>
          <cell r="I4021">
            <v>0</v>
          </cell>
          <cell r="J4021" t="str">
            <v>-</v>
          </cell>
          <cell r="K4021">
            <v>0</v>
          </cell>
          <cell r="L4021">
            <v>0</v>
          </cell>
          <cell r="M4021">
            <v>0</v>
          </cell>
        </row>
        <row r="4022">
          <cell r="A4022" t="str">
            <v>00</v>
          </cell>
          <cell r="B4022" t="str">
            <v>0</v>
          </cell>
          <cell r="C4022" t="str">
            <v>0</v>
          </cell>
          <cell r="D4022" t="str">
            <v>1</v>
          </cell>
          <cell r="F4022">
            <v>0</v>
          </cell>
          <cell r="G4022">
            <v>0</v>
          </cell>
          <cell r="H4022">
            <v>0</v>
          </cell>
          <cell r="I4022">
            <v>0</v>
          </cell>
          <cell r="J4022" t="str">
            <v>-</v>
          </cell>
          <cell r="K4022">
            <v>0</v>
          </cell>
          <cell r="L4022">
            <v>0</v>
          </cell>
          <cell r="M4022">
            <v>0</v>
          </cell>
        </row>
        <row r="4023">
          <cell r="A4023" t="str">
            <v>00</v>
          </cell>
          <cell r="B4023" t="str">
            <v>0</v>
          </cell>
          <cell r="C4023" t="str">
            <v>0</v>
          </cell>
          <cell r="D4023" t="str">
            <v>1</v>
          </cell>
          <cell r="F4023">
            <v>0</v>
          </cell>
          <cell r="G4023">
            <v>0</v>
          </cell>
          <cell r="H4023">
            <v>0</v>
          </cell>
          <cell r="I4023">
            <v>0</v>
          </cell>
          <cell r="J4023" t="str">
            <v>-</v>
          </cell>
          <cell r="K4023">
            <v>0</v>
          </cell>
          <cell r="L4023">
            <v>0</v>
          </cell>
          <cell r="M4023">
            <v>0</v>
          </cell>
        </row>
        <row r="4024">
          <cell r="A4024" t="str">
            <v>00</v>
          </cell>
          <cell r="B4024" t="str">
            <v>0</v>
          </cell>
          <cell r="C4024" t="str">
            <v>0</v>
          </cell>
          <cell r="D4024" t="str">
            <v>1</v>
          </cell>
          <cell r="F4024">
            <v>0</v>
          </cell>
          <cell r="G4024">
            <v>0</v>
          </cell>
          <cell r="H4024">
            <v>0</v>
          </cell>
          <cell r="I4024">
            <v>0</v>
          </cell>
          <cell r="J4024" t="str">
            <v>-</v>
          </cell>
          <cell r="K4024">
            <v>0</v>
          </cell>
          <cell r="L4024">
            <v>0</v>
          </cell>
          <cell r="M4024">
            <v>0</v>
          </cell>
        </row>
        <row r="4025">
          <cell r="A4025" t="str">
            <v>00</v>
          </cell>
          <cell r="B4025" t="str">
            <v>0</v>
          </cell>
          <cell r="C4025" t="str">
            <v>0</v>
          </cell>
          <cell r="D4025" t="str">
            <v>1</v>
          </cell>
          <cell r="F4025">
            <v>0</v>
          </cell>
          <cell r="G4025">
            <v>0</v>
          </cell>
          <cell r="H4025">
            <v>0</v>
          </cell>
          <cell r="I4025">
            <v>0</v>
          </cell>
          <cell r="J4025" t="str">
            <v>-</v>
          </cell>
          <cell r="K4025">
            <v>0</v>
          </cell>
          <cell r="L4025">
            <v>0</v>
          </cell>
          <cell r="M4025">
            <v>0</v>
          </cell>
        </row>
        <row r="4026">
          <cell r="A4026" t="str">
            <v>00</v>
          </cell>
          <cell r="B4026" t="str">
            <v>0</v>
          </cell>
          <cell r="C4026" t="str">
            <v>0</v>
          </cell>
          <cell r="D4026" t="str">
            <v>1</v>
          </cell>
          <cell r="F4026">
            <v>0</v>
          </cell>
          <cell r="G4026">
            <v>0</v>
          </cell>
          <cell r="H4026">
            <v>0</v>
          </cell>
          <cell r="I4026">
            <v>0</v>
          </cell>
          <cell r="J4026" t="str">
            <v>-</v>
          </cell>
          <cell r="K4026">
            <v>0</v>
          </cell>
          <cell r="L4026">
            <v>0</v>
          </cell>
          <cell r="M4026">
            <v>0</v>
          </cell>
        </row>
        <row r="4027">
          <cell r="A4027" t="str">
            <v>00</v>
          </cell>
          <cell r="B4027" t="str">
            <v>0</v>
          </cell>
          <cell r="C4027" t="str">
            <v>0</v>
          </cell>
          <cell r="D4027" t="str">
            <v>1</v>
          </cell>
          <cell r="F4027">
            <v>0</v>
          </cell>
          <cell r="G4027">
            <v>0</v>
          </cell>
          <cell r="H4027">
            <v>0</v>
          </cell>
          <cell r="I4027">
            <v>0</v>
          </cell>
          <cell r="J4027" t="str">
            <v>-</v>
          </cell>
          <cell r="K4027">
            <v>0</v>
          </cell>
          <cell r="L4027">
            <v>0</v>
          </cell>
          <cell r="M4027">
            <v>0</v>
          </cell>
        </row>
        <row r="4028">
          <cell r="A4028" t="str">
            <v>00</v>
          </cell>
          <cell r="B4028" t="str">
            <v>0</v>
          </cell>
          <cell r="C4028" t="str">
            <v>0</v>
          </cell>
          <cell r="D4028" t="str">
            <v>1</v>
          </cell>
          <cell r="F4028">
            <v>0</v>
          </cell>
          <cell r="G4028">
            <v>0</v>
          </cell>
          <cell r="H4028">
            <v>0</v>
          </cell>
          <cell r="I4028">
            <v>0</v>
          </cell>
          <cell r="J4028" t="str">
            <v>-</v>
          </cell>
          <cell r="K4028">
            <v>0</v>
          </cell>
          <cell r="L4028">
            <v>0</v>
          </cell>
          <cell r="M4028">
            <v>0</v>
          </cell>
        </row>
        <row r="4029">
          <cell r="A4029" t="str">
            <v>00</v>
          </cell>
          <cell r="B4029" t="str">
            <v>0</v>
          </cell>
          <cell r="C4029" t="str">
            <v>0</v>
          </cell>
          <cell r="D4029" t="str">
            <v>1</v>
          </cell>
          <cell r="F4029">
            <v>0</v>
          </cell>
          <cell r="G4029">
            <v>0</v>
          </cell>
          <cell r="H4029">
            <v>0</v>
          </cell>
          <cell r="I4029">
            <v>0</v>
          </cell>
          <cell r="J4029" t="str">
            <v>-</v>
          </cell>
          <cell r="K4029">
            <v>0</v>
          </cell>
          <cell r="L4029">
            <v>0</v>
          </cell>
          <cell r="M4029">
            <v>0</v>
          </cell>
        </row>
        <row r="4030">
          <cell r="A4030" t="str">
            <v>00</v>
          </cell>
          <cell r="B4030" t="str">
            <v>0</v>
          </cell>
          <cell r="C4030" t="str">
            <v>0</v>
          </cell>
          <cell r="D4030" t="str">
            <v>1</v>
          </cell>
          <cell r="F4030">
            <v>0</v>
          </cell>
          <cell r="G4030">
            <v>0</v>
          </cell>
          <cell r="H4030">
            <v>0</v>
          </cell>
          <cell r="I4030">
            <v>0</v>
          </cell>
          <cell r="J4030" t="str">
            <v>-</v>
          </cell>
          <cell r="K4030">
            <v>0</v>
          </cell>
          <cell r="L4030">
            <v>0</v>
          </cell>
          <cell r="M4030">
            <v>0</v>
          </cell>
        </row>
        <row r="4031">
          <cell r="A4031" t="str">
            <v>00</v>
          </cell>
          <cell r="B4031" t="str">
            <v>0</v>
          </cell>
          <cell r="C4031" t="str">
            <v>0</v>
          </cell>
          <cell r="D4031" t="str">
            <v>1</v>
          </cell>
          <cell r="F4031">
            <v>0</v>
          </cell>
          <cell r="G4031">
            <v>0</v>
          </cell>
          <cell r="H4031">
            <v>0</v>
          </cell>
          <cell r="I4031">
            <v>0</v>
          </cell>
          <cell r="J4031" t="str">
            <v>-</v>
          </cell>
          <cell r="K4031">
            <v>0</v>
          </cell>
          <cell r="L4031">
            <v>0</v>
          </cell>
          <cell r="M4031">
            <v>0</v>
          </cell>
        </row>
        <row r="4032">
          <cell r="A4032" t="str">
            <v>00</v>
          </cell>
          <cell r="B4032" t="str">
            <v>0</v>
          </cell>
          <cell r="C4032" t="str">
            <v>0</v>
          </cell>
          <cell r="D4032" t="str">
            <v>1</v>
          </cell>
          <cell r="F4032">
            <v>0</v>
          </cell>
          <cell r="G4032">
            <v>0</v>
          </cell>
          <cell r="H4032">
            <v>0</v>
          </cell>
          <cell r="I4032">
            <v>0</v>
          </cell>
          <cell r="J4032" t="str">
            <v>-</v>
          </cell>
          <cell r="K4032">
            <v>0</v>
          </cell>
          <cell r="L4032">
            <v>0</v>
          </cell>
          <cell r="M4032">
            <v>0</v>
          </cell>
        </row>
        <row r="4033">
          <cell r="A4033" t="str">
            <v>00</v>
          </cell>
          <cell r="B4033" t="str">
            <v>0</v>
          </cell>
          <cell r="C4033" t="str">
            <v>0</v>
          </cell>
          <cell r="D4033" t="str">
            <v>1</v>
          </cell>
          <cell r="F4033">
            <v>0</v>
          </cell>
          <cell r="G4033">
            <v>0</v>
          </cell>
          <cell r="H4033">
            <v>0</v>
          </cell>
          <cell r="I4033">
            <v>0</v>
          </cell>
          <cell r="J4033" t="str">
            <v>-</v>
          </cell>
          <cell r="K4033">
            <v>0</v>
          </cell>
          <cell r="L4033">
            <v>0</v>
          </cell>
          <cell r="M4033">
            <v>0</v>
          </cell>
        </row>
      </sheetData>
      <sheetData sheetId="5">
        <row r="9">
          <cell r="D9">
            <v>214</v>
          </cell>
        </row>
      </sheetData>
      <sheetData sheetId="6"/>
      <sheetData sheetId="7"/>
      <sheetData sheetId="8">
        <row r="1">
          <cell r="D1">
            <v>0</v>
          </cell>
        </row>
        <row r="2">
          <cell r="D2" t="b">
            <v>1</v>
          </cell>
        </row>
        <row r="3">
          <cell r="D3" t="str">
            <v>-</v>
          </cell>
        </row>
      </sheetData>
      <sheetData sheetId="9"/>
      <sheetData sheetId="10">
        <row r="78">
          <cell r="D78">
            <v>0</v>
          </cell>
        </row>
      </sheetData>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ser"/>
      <sheetName val="Menu"/>
      <sheetName val="Akun"/>
      <sheetName val="Kode"/>
      <sheetName val="Jurnal"/>
      <sheetName val="Atur Laporan"/>
      <sheetName val="Buku Besar"/>
      <sheetName val="Neraca Lajur"/>
      <sheetName val="Index"/>
      <sheetName val="Laba Rugi"/>
      <sheetName val="Neraca"/>
      <sheetName val="BB Pembantu"/>
      <sheetName val="LKNeraca"/>
      <sheetName val="LR"/>
      <sheetName val="LR (Compare)"/>
      <sheetName val="EQ"/>
      <sheetName val="Notes"/>
      <sheetName val="Daftar ATI - Furni"/>
      <sheetName val="Daftar ATI - Elec"/>
      <sheetName val="Daftar ATI - Vhc"/>
      <sheetName val="Daftar ATI - Renov"/>
      <sheetName val="Cover"/>
    </sheetNames>
    <sheetDataSet>
      <sheetData sheetId="0" refreshError="1"/>
      <sheetData sheetId="1">
        <row r="5">
          <cell r="C5" t="str">
            <v>PT CAKRAWANGSA PRIMA JAYA</v>
          </cell>
        </row>
        <row r="6">
          <cell r="C6">
            <v>2024</v>
          </cell>
        </row>
      </sheetData>
      <sheetData sheetId="2">
        <row r="1">
          <cell r="A1" t="str">
            <v>PT CAKRAWANGSA PRIMA JAYA</v>
          </cell>
        </row>
        <row r="2">
          <cell r="A2" t="str">
            <v>DAFTAR AKUN</v>
          </cell>
        </row>
        <row r="3">
          <cell r="A3" t="str">
            <v>Tahun : 2024</v>
          </cell>
        </row>
        <row r="5">
          <cell r="A5" t="str">
            <v>Kode</v>
          </cell>
          <cell r="B5" t="str">
            <v>Nama Akun</v>
          </cell>
          <cell r="C5" t="str">
            <v>Pos</v>
          </cell>
          <cell r="D5" t="str">
            <v>Pos</v>
          </cell>
          <cell r="F5" t="str">
            <v>Saldo Awal</v>
          </cell>
          <cell r="G5" t="str">
            <v>Saldo Awal</v>
          </cell>
        </row>
        <row r="6">
          <cell r="A6" t="str">
            <v>Akun</v>
          </cell>
          <cell r="C6" t="str">
            <v>Saldo</v>
          </cell>
          <cell r="D6" t="str">
            <v>Laporan</v>
          </cell>
          <cell r="F6" t="str">
            <v>Debet</v>
          </cell>
          <cell r="G6" t="str">
            <v>Kredit</v>
          </cell>
        </row>
        <row r="7">
          <cell r="A7">
            <v>100000000</v>
          </cell>
          <cell r="B7" t="str">
            <v>AKTIVA</v>
          </cell>
        </row>
        <row r="8">
          <cell r="A8">
            <v>110000000</v>
          </cell>
          <cell r="B8" t="str">
            <v>AKTIVA LANCAR</v>
          </cell>
        </row>
        <row r="9">
          <cell r="A9">
            <v>110010000</v>
          </cell>
          <cell r="B9" t="str">
            <v>Kas</v>
          </cell>
          <cell r="C9" t="str">
            <v>Db</v>
          </cell>
          <cell r="D9" t="str">
            <v>NRC</v>
          </cell>
        </row>
        <row r="10">
          <cell r="A10">
            <v>110010001</v>
          </cell>
          <cell r="B10" t="str">
            <v>Kas Operasional 1 - TIO</v>
          </cell>
          <cell r="C10" t="str">
            <v>Db</v>
          </cell>
          <cell r="D10" t="str">
            <v>NRC</v>
          </cell>
          <cell r="F10">
            <v>0</v>
          </cell>
        </row>
        <row r="11">
          <cell r="A11">
            <v>110010002</v>
          </cell>
          <cell r="B11" t="str">
            <v>Kas Operasional 2</v>
          </cell>
          <cell r="C11" t="str">
            <v>Db</v>
          </cell>
          <cell r="D11" t="str">
            <v>NRC</v>
          </cell>
          <cell r="F11">
            <v>0</v>
          </cell>
        </row>
        <row r="12">
          <cell r="A12">
            <v>110010003</v>
          </cell>
          <cell r="B12" t="str">
            <v>Kas Operasional 3</v>
          </cell>
          <cell r="C12" t="str">
            <v>Db</v>
          </cell>
          <cell r="D12" t="str">
            <v>NRC</v>
          </cell>
          <cell r="F12">
            <v>0</v>
          </cell>
        </row>
        <row r="13">
          <cell r="A13">
            <v>120020000</v>
          </cell>
          <cell r="B13" t="str">
            <v>Bank</v>
          </cell>
          <cell r="C13" t="str">
            <v>Db</v>
          </cell>
          <cell r="D13" t="str">
            <v>NRC</v>
          </cell>
          <cell r="F13">
            <v>0</v>
          </cell>
        </row>
        <row r="14">
          <cell r="A14">
            <v>120020001</v>
          </cell>
          <cell r="B14" t="str">
            <v>PT BCA No Rek. 869-4110115</v>
          </cell>
          <cell r="C14" t="str">
            <v>Db</v>
          </cell>
          <cell r="D14" t="str">
            <v>NRC</v>
          </cell>
          <cell r="F14">
            <v>0</v>
          </cell>
        </row>
        <row r="15">
          <cell r="A15">
            <v>120020002</v>
          </cell>
          <cell r="B15" t="str">
            <v>Bank 2</v>
          </cell>
          <cell r="C15" t="str">
            <v>Db</v>
          </cell>
          <cell r="D15" t="str">
            <v>NRC</v>
          </cell>
          <cell r="F15">
            <v>0</v>
          </cell>
        </row>
        <row r="16">
          <cell r="A16">
            <v>130000000</v>
          </cell>
          <cell r="B16" t="str">
            <v xml:space="preserve">Piutang </v>
          </cell>
          <cell r="C16" t="str">
            <v>Db</v>
          </cell>
          <cell r="D16" t="str">
            <v>NRC</v>
          </cell>
          <cell r="F16">
            <v>0</v>
          </cell>
        </row>
        <row r="17">
          <cell r="A17">
            <v>130010000</v>
          </cell>
          <cell r="B17" t="str">
            <v>Piutang Usaha</v>
          </cell>
          <cell r="C17" t="str">
            <v>Db</v>
          </cell>
          <cell r="D17" t="str">
            <v>NRC</v>
          </cell>
          <cell r="F17">
            <v>0</v>
          </cell>
        </row>
        <row r="18">
          <cell r="A18">
            <v>130020000</v>
          </cell>
          <cell r="B18" t="str">
            <v>Piutang Pemegang Saham</v>
          </cell>
          <cell r="C18" t="str">
            <v>Db</v>
          </cell>
          <cell r="D18" t="str">
            <v>NRC</v>
          </cell>
          <cell r="F18">
            <v>0</v>
          </cell>
        </row>
        <row r="19">
          <cell r="A19">
            <v>130030000</v>
          </cell>
          <cell r="B19" t="str">
            <v>Piutang  Kepada Pihak yang mempunyai hubungan istimewa</v>
          </cell>
          <cell r="C19" t="str">
            <v>Db</v>
          </cell>
          <cell r="D19" t="str">
            <v>NRC</v>
          </cell>
          <cell r="F19">
            <v>0</v>
          </cell>
        </row>
        <row r="20">
          <cell r="A20">
            <v>130040000</v>
          </cell>
          <cell r="B20" t="str">
            <v>Piutang Karyawan</v>
          </cell>
          <cell r="C20" t="str">
            <v>Db</v>
          </cell>
          <cell r="D20" t="str">
            <v>NRC</v>
          </cell>
          <cell r="F20">
            <v>0</v>
          </cell>
        </row>
        <row r="21">
          <cell r="A21">
            <v>130050000</v>
          </cell>
          <cell r="B21" t="str">
            <v>Piutang Lainnya</v>
          </cell>
          <cell r="C21" t="str">
            <v>Db</v>
          </cell>
          <cell r="D21" t="str">
            <v>NRC</v>
          </cell>
          <cell r="F21">
            <v>0</v>
          </cell>
        </row>
        <row r="22">
          <cell r="A22">
            <v>140000000</v>
          </cell>
          <cell r="B22" t="str">
            <v xml:space="preserve">Uang Muka </v>
          </cell>
          <cell r="C22" t="str">
            <v>Db</v>
          </cell>
          <cell r="D22" t="str">
            <v>NRC</v>
          </cell>
          <cell r="F22">
            <v>0</v>
          </cell>
        </row>
        <row r="23">
          <cell r="A23">
            <v>140010000</v>
          </cell>
          <cell r="B23" t="str">
            <v>Biaya Dibayar dimuka</v>
          </cell>
          <cell r="C23" t="str">
            <v>Db</v>
          </cell>
          <cell r="D23" t="str">
            <v>NRC</v>
          </cell>
          <cell r="F23">
            <v>0</v>
          </cell>
        </row>
        <row r="24">
          <cell r="A24">
            <v>140020000</v>
          </cell>
          <cell r="B24" t="str">
            <v>Uang Muka Pembelian / Operasional</v>
          </cell>
          <cell r="C24" t="str">
            <v>Db</v>
          </cell>
          <cell r="D24" t="str">
            <v>NRC</v>
          </cell>
          <cell r="F24">
            <v>0</v>
          </cell>
        </row>
        <row r="25">
          <cell r="A25">
            <v>150000000</v>
          </cell>
          <cell r="B25" t="str">
            <v>Persediaan</v>
          </cell>
          <cell r="C25" t="str">
            <v>Db</v>
          </cell>
          <cell r="D25" t="str">
            <v>NRC</v>
          </cell>
          <cell r="F25">
            <v>0</v>
          </cell>
        </row>
        <row r="26">
          <cell r="A26">
            <v>150010000</v>
          </cell>
          <cell r="B26" t="str">
            <v>Persediaan 1</v>
          </cell>
          <cell r="C26" t="str">
            <v>Db</v>
          </cell>
          <cell r="D26" t="str">
            <v>NRC</v>
          </cell>
          <cell r="F26">
            <v>0</v>
          </cell>
        </row>
        <row r="27">
          <cell r="A27">
            <v>150020000</v>
          </cell>
          <cell r="B27" t="str">
            <v>Persediaan 2</v>
          </cell>
          <cell r="C27" t="str">
            <v>Db</v>
          </cell>
          <cell r="D27" t="str">
            <v>NRC</v>
          </cell>
          <cell r="F27">
            <v>0</v>
          </cell>
        </row>
        <row r="28">
          <cell r="A28">
            <v>150030000</v>
          </cell>
          <cell r="B28" t="str">
            <v>Persediaan 3</v>
          </cell>
          <cell r="C28" t="str">
            <v>Db</v>
          </cell>
          <cell r="D28" t="str">
            <v>NRC</v>
          </cell>
          <cell r="F28">
            <v>0</v>
          </cell>
        </row>
        <row r="29">
          <cell r="A29">
            <v>160000000</v>
          </cell>
          <cell r="B29" t="str">
            <v>AKTIVA TETAP</v>
          </cell>
          <cell r="C29" t="str">
            <v>Db</v>
          </cell>
          <cell r="D29" t="str">
            <v>NRC</v>
          </cell>
          <cell r="F29">
            <v>0</v>
          </cell>
        </row>
        <row r="30">
          <cell r="A30">
            <v>160010000</v>
          </cell>
          <cell r="B30" t="str">
            <v>Aktive Tetap Berwujud</v>
          </cell>
          <cell r="C30" t="str">
            <v>Db</v>
          </cell>
          <cell r="D30" t="str">
            <v>NRC</v>
          </cell>
          <cell r="F30">
            <v>0</v>
          </cell>
        </row>
        <row r="31">
          <cell r="A31">
            <v>160010001</v>
          </cell>
          <cell r="B31" t="str">
            <v>Mesin</v>
          </cell>
          <cell r="C31" t="str">
            <v>Db</v>
          </cell>
          <cell r="D31" t="str">
            <v>NRC</v>
          </cell>
          <cell r="F31">
            <v>0</v>
          </cell>
        </row>
        <row r="32">
          <cell r="A32">
            <v>160010002</v>
          </cell>
          <cell r="B32" t="str">
            <v>Konstruksi Mesin/Peralatan</v>
          </cell>
          <cell r="C32" t="str">
            <v>Db</v>
          </cell>
          <cell r="D32" t="str">
            <v>NRC</v>
          </cell>
          <cell r="F32">
            <v>0</v>
          </cell>
        </row>
        <row r="33">
          <cell r="A33">
            <v>160010003</v>
          </cell>
          <cell r="B33" t="str">
            <v>Kendaraan</v>
          </cell>
          <cell r="C33" t="str">
            <v>Db</v>
          </cell>
          <cell r="D33" t="str">
            <v>NRC</v>
          </cell>
          <cell r="F33">
            <v>0</v>
          </cell>
        </row>
        <row r="34">
          <cell r="A34">
            <v>160010004</v>
          </cell>
          <cell r="B34" t="str">
            <v>Furniture / Perabotan Kantor</v>
          </cell>
          <cell r="C34" t="str">
            <v>Db</v>
          </cell>
          <cell r="D34" t="str">
            <v>NRC</v>
          </cell>
          <cell r="F34">
            <v>0</v>
          </cell>
        </row>
        <row r="35">
          <cell r="A35">
            <v>160010005</v>
          </cell>
          <cell r="B35" t="str">
            <v>Elektronik / Peralatan Kantor</v>
          </cell>
          <cell r="C35" t="str">
            <v>Db</v>
          </cell>
          <cell r="D35" t="str">
            <v>NRC</v>
          </cell>
          <cell r="F35">
            <v>0</v>
          </cell>
        </row>
        <row r="36">
          <cell r="A36">
            <v>160010006</v>
          </cell>
          <cell r="B36" t="str">
            <v>Renovasi Kantor, Workshop, Mess</v>
          </cell>
          <cell r="C36" t="str">
            <v>Db</v>
          </cell>
          <cell r="D36" t="str">
            <v>NRC</v>
          </cell>
          <cell r="F36">
            <v>0</v>
          </cell>
        </row>
        <row r="37">
          <cell r="A37">
            <v>160020000</v>
          </cell>
          <cell r="B37" t="str">
            <v xml:space="preserve">Akumulasi Depresiasi </v>
          </cell>
          <cell r="C37" t="str">
            <v>Db</v>
          </cell>
          <cell r="D37" t="str">
            <v>NRC</v>
          </cell>
          <cell r="F37">
            <v>0</v>
          </cell>
        </row>
        <row r="38">
          <cell r="A38">
            <v>160020001</v>
          </cell>
          <cell r="B38" t="str">
            <v xml:space="preserve">Akumulasi Depresiasi-Mesin </v>
          </cell>
          <cell r="C38" t="str">
            <v>Db</v>
          </cell>
          <cell r="D38" t="str">
            <v>NRC</v>
          </cell>
          <cell r="F38">
            <v>0</v>
          </cell>
        </row>
        <row r="39">
          <cell r="A39">
            <v>160020002</v>
          </cell>
          <cell r="B39" t="str">
            <v>Akumulasi Depresiasi-Konstruksi Mesin/Peralatan</v>
          </cell>
          <cell r="C39" t="str">
            <v>Db</v>
          </cell>
          <cell r="D39" t="str">
            <v>NRC</v>
          </cell>
          <cell r="F39">
            <v>0</v>
          </cell>
        </row>
        <row r="40">
          <cell r="A40">
            <v>160020003</v>
          </cell>
          <cell r="B40" t="str">
            <v>Akumulasi Depresiasi-Kendaraan</v>
          </cell>
          <cell r="C40" t="str">
            <v>Db</v>
          </cell>
          <cell r="D40" t="str">
            <v>NRC</v>
          </cell>
          <cell r="F40">
            <v>0</v>
          </cell>
        </row>
        <row r="41">
          <cell r="A41">
            <v>160020004</v>
          </cell>
          <cell r="B41" t="str">
            <v>Akumulasi Depresiasi-Perabotan/Mebel Kantor</v>
          </cell>
          <cell r="C41" t="str">
            <v>Db</v>
          </cell>
          <cell r="D41" t="str">
            <v>NRC</v>
          </cell>
          <cell r="F41">
            <v>0</v>
          </cell>
        </row>
        <row r="42">
          <cell r="A42">
            <v>160020005</v>
          </cell>
          <cell r="B42" t="str">
            <v>Akumulasi Depresiasi-Peralatan Elektronik</v>
          </cell>
          <cell r="C42" t="str">
            <v>Db</v>
          </cell>
          <cell r="D42" t="str">
            <v>NRC</v>
          </cell>
          <cell r="F42">
            <v>0</v>
          </cell>
        </row>
        <row r="43">
          <cell r="A43">
            <v>160020006</v>
          </cell>
          <cell r="B43" t="str">
            <v>Akumulasi Depresiasi-Kantor, Workshop, Mess</v>
          </cell>
          <cell r="C43" t="str">
            <v>Db</v>
          </cell>
          <cell r="D43" t="str">
            <v>NRC</v>
          </cell>
          <cell r="F43">
            <v>0</v>
          </cell>
        </row>
        <row r="44">
          <cell r="A44">
            <v>160030000</v>
          </cell>
          <cell r="B44" t="str">
            <v>Aktiva Tetap Tidak Berwujud</v>
          </cell>
          <cell r="C44" t="str">
            <v>Db</v>
          </cell>
          <cell r="D44" t="str">
            <v>NRC</v>
          </cell>
          <cell r="F44">
            <v>0</v>
          </cell>
        </row>
        <row r="45">
          <cell r="A45">
            <v>160030001</v>
          </cell>
          <cell r="B45" t="str">
            <v>Perizinan dan Hak Paten</v>
          </cell>
          <cell r="C45" t="str">
            <v>Db</v>
          </cell>
          <cell r="D45" t="str">
            <v>NRC</v>
          </cell>
          <cell r="F45">
            <v>0</v>
          </cell>
        </row>
        <row r="46">
          <cell r="A46">
            <v>160030002</v>
          </cell>
          <cell r="B46" t="str">
            <v>Software</v>
          </cell>
          <cell r="C46" t="str">
            <v>Db</v>
          </cell>
          <cell r="D46" t="str">
            <v>NRC</v>
          </cell>
          <cell r="F46">
            <v>0</v>
          </cell>
        </row>
        <row r="47">
          <cell r="A47">
            <v>200000000</v>
          </cell>
          <cell r="B47" t="str">
            <v>KEWAJIBAN</v>
          </cell>
          <cell r="C47" t="str">
            <v>Kr</v>
          </cell>
          <cell r="D47" t="str">
            <v>NRC</v>
          </cell>
          <cell r="G47">
            <v>0</v>
          </cell>
        </row>
        <row r="48">
          <cell r="A48">
            <v>210000000</v>
          </cell>
          <cell r="B48" t="str">
            <v>KEWAJIBAN LANCAR</v>
          </cell>
          <cell r="C48" t="str">
            <v>Kr</v>
          </cell>
          <cell r="D48" t="str">
            <v>NRC</v>
          </cell>
          <cell r="G48">
            <v>0</v>
          </cell>
        </row>
        <row r="49">
          <cell r="A49">
            <v>210010000</v>
          </cell>
          <cell r="B49" t="str">
            <v>Hutang Usaha</v>
          </cell>
          <cell r="C49" t="str">
            <v>Kr</v>
          </cell>
          <cell r="D49" t="str">
            <v>NRC</v>
          </cell>
          <cell r="G49">
            <v>0</v>
          </cell>
        </row>
        <row r="50">
          <cell r="A50">
            <v>210011000</v>
          </cell>
          <cell r="B50" t="str">
            <v>Hutang Biaya Yang masih Harus dibayar</v>
          </cell>
          <cell r="C50" t="str">
            <v>Kr</v>
          </cell>
          <cell r="D50" t="str">
            <v>NRC</v>
          </cell>
          <cell r="G50">
            <v>0</v>
          </cell>
        </row>
        <row r="51">
          <cell r="A51">
            <v>210011001</v>
          </cell>
          <cell r="B51" t="str">
            <v>Hutang Gaji &amp; Upah</v>
          </cell>
          <cell r="C51" t="str">
            <v>Kr</v>
          </cell>
          <cell r="D51" t="str">
            <v>NRC</v>
          </cell>
          <cell r="G51">
            <v>0</v>
          </cell>
        </row>
        <row r="52">
          <cell r="A52">
            <v>210011002</v>
          </cell>
          <cell r="B52" t="str">
            <v>Hutang Sewa</v>
          </cell>
          <cell r="C52" t="str">
            <v>Kr</v>
          </cell>
          <cell r="D52" t="str">
            <v>NRC</v>
          </cell>
          <cell r="G52">
            <v>0</v>
          </cell>
        </row>
        <row r="53">
          <cell r="A53">
            <v>210011003</v>
          </cell>
          <cell r="B53" t="str">
            <v>Hutang Listrik</v>
          </cell>
          <cell r="C53" t="str">
            <v>Kr</v>
          </cell>
          <cell r="D53" t="str">
            <v>NRC</v>
          </cell>
          <cell r="G53">
            <v>0</v>
          </cell>
        </row>
        <row r="54">
          <cell r="A54">
            <v>210011004</v>
          </cell>
          <cell r="B54" t="str">
            <v>Hutang Telepon</v>
          </cell>
          <cell r="C54" t="str">
            <v>Kr</v>
          </cell>
          <cell r="D54" t="str">
            <v>NRC</v>
          </cell>
          <cell r="G54">
            <v>0</v>
          </cell>
        </row>
        <row r="55">
          <cell r="A55">
            <v>210011005</v>
          </cell>
          <cell r="B55" t="str">
            <v>Hutang Internet</v>
          </cell>
          <cell r="C55" t="str">
            <v>Kr</v>
          </cell>
          <cell r="D55" t="str">
            <v>NRC</v>
          </cell>
          <cell r="G55">
            <v>0</v>
          </cell>
        </row>
        <row r="56">
          <cell r="A56">
            <v>210011006</v>
          </cell>
          <cell r="B56" t="str">
            <v>Hutang Biaya Operasional</v>
          </cell>
          <cell r="C56" t="str">
            <v>Kr</v>
          </cell>
          <cell r="D56" t="str">
            <v>NRC</v>
          </cell>
          <cell r="G56">
            <v>0</v>
          </cell>
        </row>
        <row r="57">
          <cell r="A57">
            <v>210012000</v>
          </cell>
          <cell r="B57" t="str">
            <v>Hutang Jangka Pendek Lainnya</v>
          </cell>
          <cell r="C57" t="str">
            <v>Kr</v>
          </cell>
          <cell r="D57" t="str">
            <v>NRC</v>
          </cell>
          <cell r="G57">
            <v>0</v>
          </cell>
        </row>
        <row r="58">
          <cell r="A58">
            <v>210012001</v>
          </cell>
          <cell r="B58" t="str">
            <v>Hutang Bank/Leasing (dibawah 1 tahun)</v>
          </cell>
          <cell r="C58" t="str">
            <v>Kr</v>
          </cell>
          <cell r="D58" t="str">
            <v>NRC</v>
          </cell>
          <cell r="G58">
            <v>0</v>
          </cell>
        </row>
        <row r="59">
          <cell r="A59">
            <v>210012002</v>
          </cell>
          <cell r="B59" t="str">
            <v>Hutang Pajak</v>
          </cell>
          <cell r="C59" t="str">
            <v>Kr</v>
          </cell>
          <cell r="D59" t="str">
            <v>NRC</v>
          </cell>
          <cell r="G59">
            <v>0</v>
          </cell>
        </row>
        <row r="60">
          <cell r="A60">
            <v>220000000</v>
          </cell>
          <cell r="B60" t="str">
            <v>Pendapatan Yang Diterima Dimuka</v>
          </cell>
          <cell r="C60" t="str">
            <v>Kr</v>
          </cell>
          <cell r="D60" t="str">
            <v>NRC</v>
          </cell>
          <cell r="G60">
            <v>0</v>
          </cell>
        </row>
        <row r="61">
          <cell r="A61">
            <v>230000000</v>
          </cell>
          <cell r="B61" t="str">
            <v>KEWAJIBAN JANGKA PANJANG</v>
          </cell>
          <cell r="C61" t="str">
            <v>Kr</v>
          </cell>
          <cell r="D61" t="str">
            <v>NRC</v>
          </cell>
          <cell r="G61">
            <v>0</v>
          </cell>
        </row>
        <row r="62">
          <cell r="A62">
            <v>230010000</v>
          </cell>
          <cell r="B62" t="str">
            <v>Hutang Pemegang Saham</v>
          </cell>
          <cell r="C62" t="str">
            <v>Kr</v>
          </cell>
          <cell r="D62" t="str">
            <v>NRC</v>
          </cell>
          <cell r="G62">
            <v>0</v>
          </cell>
        </row>
        <row r="63">
          <cell r="A63">
            <v>230020000</v>
          </cell>
          <cell r="B63" t="str">
            <v xml:space="preserve">Hutang Leasing </v>
          </cell>
          <cell r="C63" t="str">
            <v>Kr</v>
          </cell>
          <cell r="D63" t="str">
            <v>NRC</v>
          </cell>
          <cell r="G63">
            <v>0</v>
          </cell>
        </row>
        <row r="64">
          <cell r="A64">
            <v>230030000</v>
          </cell>
          <cell r="B64" t="str">
            <v xml:space="preserve">Hutang Bank </v>
          </cell>
          <cell r="C64" t="str">
            <v>Kr</v>
          </cell>
          <cell r="D64" t="str">
            <v>NRC</v>
          </cell>
          <cell r="G64">
            <v>0</v>
          </cell>
        </row>
        <row r="65">
          <cell r="A65">
            <v>230040000</v>
          </cell>
          <cell r="B65" t="str">
            <v>Hutang Kepada Pihak Yang Mempunyai Hubungan Istimewa</v>
          </cell>
          <cell r="C65" t="str">
            <v>Kr</v>
          </cell>
          <cell r="D65" t="str">
            <v>NRC</v>
          </cell>
        </row>
        <row r="66">
          <cell r="A66">
            <v>300000000</v>
          </cell>
          <cell r="B66" t="str">
            <v>EKUITAS</v>
          </cell>
          <cell r="C66" t="str">
            <v>Kr</v>
          </cell>
          <cell r="D66" t="str">
            <v>NRC</v>
          </cell>
          <cell r="G66">
            <v>0</v>
          </cell>
        </row>
        <row r="67">
          <cell r="A67">
            <v>310000000</v>
          </cell>
          <cell r="B67" t="str">
            <v>Modal</v>
          </cell>
          <cell r="C67" t="str">
            <v>Kr</v>
          </cell>
          <cell r="D67" t="str">
            <v>NRC</v>
          </cell>
          <cell r="G67">
            <v>0</v>
          </cell>
        </row>
        <row r="68">
          <cell r="A68">
            <v>310000001</v>
          </cell>
          <cell r="B68" t="str">
            <v>Modal</v>
          </cell>
          <cell r="C68" t="str">
            <v>Kr</v>
          </cell>
          <cell r="D68" t="str">
            <v>NRC</v>
          </cell>
          <cell r="G68">
            <v>0</v>
          </cell>
        </row>
        <row r="69">
          <cell r="A69">
            <v>310000002</v>
          </cell>
          <cell r="B69" t="str">
            <v>Modal</v>
          </cell>
          <cell r="C69" t="str">
            <v>Kr</v>
          </cell>
          <cell r="D69" t="str">
            <v>NRC</v>
          </cell>
          <cell r="G69">
            <v>0</v>
          </cell>
        </row>
        <row r="70">
          <cell r="A70">
            <v>320000000</v>
          </cell>
          <cell r="B70" t="str">
            <v>Laba</v>
          </cell>
          <cell r="C70" t="str">
            <v>Kr</v>
          </cell>
          <cell r="D70" t="str">
            <v>NRC</v>
          </cell>
          <cell r="G70">
            <v>0</v>
          </cell>
        </row>
        <row r="71">
          <cell r="A71">
            <v>320000001</v>
          </cell>
          <cell r="B71" t="str">
            <v>Laba Tahun Berjalan</v>
          </cell>
          <cell r="C71" t="str">
            <v>Kr</v>
          </cell>
          <cell r="D71" t="str">
            <v>NRC</v>
          </cell>
          <cell r="G71">
            <v>0</v>
          </cell>
        </row>
        <row r="72">
          <cell r="A72">
            <v>320000002</v>
          </cell>
          <cell r="B72" t="str">
            <v>Laba Ditahan</v>
          </cell>
          <cell r="C72" t="str">
            <v>Kr</v>
          </cell>
          <cell r="D72" t="str">
            <v>NRC</v>
          </cell>
          <cell r="G72">
            <v>0</v>
          </cell>
        </row>
        <row r="73">
          <cell r="A73">
            <v>320000003</v>
          </cell>
          <cell r="B73" t="str">
            <v>Pengimbang Neraca</v>
          </cell>
          <cell r="C73" t="str">
            <v>Kr</v>
          </cell>
          <cell r="D73" t="str">
            <v>NRC</v>
          </cell>
          <cell r="G73">
            <v>0</v>
          </cell>
        </row>
        <row r="74">
          <cell r="A74">
            <v>400000000</v>
          </cell>
          <cell r="B74" t="str">
            <v>PENDAPATAN</v>
          </cell>
          <cell r="C74" t="str">
            <v>Kr</v>
          </cell>
          <cell r="D74" t="str">
            <v>LR</v>
          </cell>
          <cell r="G74">
            <v>0</v>
          </cell>
        </row>
        <row r="75">
          <cell r="A75">
            <v>410000000</v>
          </cell>
          <cell r="B75" t="str">
            <v>Pendapatan</v>
          </cell>
          <cell r="C75" t="str">
            <v>Kr</v>
          </cell>
          <cell r="D75" t="str">
            <v>LR</v>
          </cell>
          <cell r="G75">
            <v>0</v>
          </cell>
        </row>
        <row r="76">
          <cell r="A76">
            <v>410000001</v>
          </cell>
          <cell r="B76" t="str">
            <v>Pendapatan 1</v>
          </cell>
          <cell r="C76" t="str">
            <v>Kr</v>
          </cell>
          <cell r="D76" t="str">
            <v>LR</v>
          </cell>
          <cell r="G76">
            <v>0</v>
          </cell>
        </row>
        <row r="77">
          <cell r="A77">
            <v>410000002</v>
          </cell>
          <cell r="B77" t="str">
            <v>Pendapatan 2</v>
          </cell>
          <cell r="C77" t="str">
            <v>Kr</v>
          </cell>
          <cell r="D77" t="str">
            <v>LR</v>
          </cell>
          <cell r="G77">
            <v>0</v>
          </cell>
        </row>
        <row r="78">
          <cell r="A78">
            <v>410000003</v>
          </cell>
          <cell r="B78" t="str">
            <v>Pendapatan 3</v>
          </cell>
          <cell r="C78" t="str">
            <v>Kr</v>
          </cell>
          <cell r="D78" t="str">
            <v>LR</v>
          </cell>
          <cell r="G78">
            <v>0</v>
          </cell>
        </row>
        <row r="79">
          <cell r="A79">
            <v>420000000</v>
          </cell>
          <cell r="B79" t="str">
            <v>Pendapatan 4</v>
          </cell>
          <cell r="C79" t="str">
            <v>Kr</v>
          </cell>
          <cell r="D79" t="str">
            <v>LR</v>
          </cell>
          <cell r="G79">
            <v>0</v>
          </cell>
        </row>
        <row r="80">
          <cell r="A80">
            <v>500000000</v>
          </cell>
          <cell r="B80" t="str">
            <v>HARGA POKOK PRODUKSI</v>
          </cell>
          <cell r="C80" t="str">
            <v>Db</v>
          </cell>
          <cell r="D80" t="str">
            <v>LR</v>
          </cell>
        </row>
        <row r="81">
          <cell r="A81">
            <v>500000001</v>
          </cell>
          <cell r="B81" t="str">
            <v>Biaya Logistik</v>
          </cell>
          <cell r="C81" t="str">
            <v>Db</v>
          </cell>
          <cell r="D81" t="str">
            <v>LR</v>
          </cell>
          <cell r="F81">
            <v>0</v>
          </cell>
        </row>
        <row r="82">
          <cell r="A82">
            <v>500000002</v>
          </cell>
          <cell r="B82" t="str">
            <v>Biaya Operasional</v>
          </cell>
          <cell r="C82" t="str">
            <v>Db</v>
          </cell>
          <cell r="D82" t="str">
            <v>LR</v>
          </cell>
          <cell r="F82">
            <v>0</v>
          </cell>
        </row>
        <row r="83">
          <cell r="A83">
            <v>500000003</v>
          </cell>
          <cell r="B83" t="str">
            <v>Biaya Gaji, Bonus, THR</v>
          </cell>
          <cell r="C83" t="str">
            <v>Db</v>
          </cell>
          <cell r="D83" t="str">
            <v>LR</v>
          </cell>
          <cell r="F83">
            <v>0</v>
          </cell>
        </row>
        <row r="84">
          <cell r="A84">
            <v>500000004</v>
          </cell>
          <cell r="B84" t="str">
            <v>Biaya Operasional Lainnya</v>
          </cell>
          <cell r="C84" t="str">
            <v>Db</v>
          </cell>
          <cell r="D84" t="str">
            <v>LR</v>
          </cell>
          <cell r="F84">
            <v>0</v>
          </cell>
        </row>
        <row r="85">
          <cell r="A85">
            <v>600000000</v>
          </cell>
          <cell r="B85" t="str">
            <v>BIAYA USAHA</v>
          </cell>
          <cell r="C85" t="str">
            <v>Db</v>
          </cell>
          <cell r="D85" t="str">
            <v>LR</v>
          </cell>
          <cell r="F85">
            <v>0</v>
          </cell>
        </row>
        <row r="86">
          <cell r="A86">
            <v>600000001</v>
          </cell>
          <cell r="B86" t="str">
            <v>Biaya Gaji</v>
          </cell>
          <cell r="C86" t="str">
            <v>Db</v>
          </cell>
          <cell r="D86" t="str">
            <v>LR</v>
          </cell>
          <cell r="F86">
            <v>0</v>
          </cell>
        </row>
        <row r="87">
          <cell r="A87">
            <v>600000002</v>
          </cell>
          <cell r="B87" t="str">
            <v>Bonus, THR</v>
          </cell>
          <cell r="C87" t="str">
            <v>Db</v>
          </cell>
          <cell r="D87" t="str">
            <v>LR</v>
          </cell>
          <cell r="F87">
            <v>0</v>
          </cell>
        </row>
        <row r="88">
          <cell r="A88">
            <v>600000003</v>
          </cell>
          <cell r="B88" t="str">
            <v>Biaya Transport dan Perjalanan Dinas</v>
          </cell>
          <cell r="C88" t="str">
            <v>Db</v>
          </cell>
          <cell r="D88" t="str">
            <v>LR</v>
          </cell>
          <cell r="F88">
            <v>0</v>
          </cell>
        </row>
        <row r="89">
          <cell r="A89">
            <v>600000004</v>
          </cell>
          <cell r="B89" t="str">
            <v>Biaya Sewa</v>
          </cell>
          <cell r="C89" t="str">
            <v>Db</v>
          </cell>
          <cell r="D89" t="str">
            <v>LR</v>
          </cell>
          <cell r="F89">
            <v>0</v>
          </cell>
        </row>
        <row r="90">
          <cell r="A90">
            <v>600000005</v>
          </cell>
          <cell r="B90" t="str">
            <v>Biaya Listrik</v>
          </cell>
          <cell r="C90" t="str">
            <v>Db</v>
          </cell>
          <cell r="D90" t="str">
            <v>LR</v>
          </cell>
          <cell r="F90">
            <v>0</v>
          </cell>
        </row>
        <row r="91">
          <cell r="A91">
            <v>600000006</v>
          </cell>
          <cell r="B91" t="str">
            <v>Biaya PAM</v>
          </cell>
          <cell r="C91" t="str">
            <v>Db</v>
          </cell>
          <cell r="D91" t="str">
            <v>LR</v>
          </cell>
          <cell r="F91">
            <v>0</v>
          </cell>
        </row>
        <row r="92">
          <cell r="A92">
            <v>600000007</v>
          </cell>
          <cell r="B92" t="str">
            <v>Biaya Internet, Pulsa, Telpon dan Fax</v>
          </cell>
          <cell r="C92" t="str">
            <v>Db</v>
          </cell>
          <cell r="D92" t="str">
            <v>LR</v>
          </cell>
          <cell r="F92">
            <v>0</v>
          </cell>
        </row>
        <row r="93">
          <cell r="A93">
            <v>600000008</v>
          </cell>
          <cell r="B93" t="str">
            <v>Biaya Makan Minum</v>
          </cell>
          <cell r="C93" t="str">
            <v>Db</v>
          </cell>
          <cell r="D93" t="str">
            <v>LR</v>
          </cell>
          <cell r="F93">
            <v>0</v>
          </cell>
        </row>
        <row r="94">
          <cell r="A94">
            <v>600000009</v>
          </cell>
          <cell r="B94" t="str">
            <v>Biaya Bahan Bakar, Tol &amp; Parkir</v>
          </cell>
          <cell r="C94" t="str">
            <v>Db</v>
          </cell>
          <cell r="D94" t="str">
            <v>LR</v>
          </cell>
          <cell r="F94">
            <v>0</v>
          </cell>
        </row>
        <row r="95">
          <cell r="A95">
            <v>600000010</v>
          </cell>
          <cell r="B95" t="str">
            <v>Biaya Pengiriman, Pos &amp; Kurir</v>
          </cell>
          <cell r="C95" t="str">
            <v>Db</v>
          </cell>
          <cell r="D95" t="str">
            <v>LR</v>
          </cell>
          <cell r="F95">
            <v>0</v>
          </cell>
        </row>
        <row r="96">
          <cell r="A96">
            <v>600000011</v>
          </cell>
          <cell r="B96" t="str">
            <v>Biaya Materai</v>
          </cell>
          <cell r="C96" t="str">
            <v>Db</v>
          </cell>
          <cell r="D96" t="str">
            <v>LR</v>
          </cell>
          <cell r="F96">
            <v>0</v>
          </cell>
        </row>
        <row r="97">
          <cell r="A97">
            <v>600000012</v>
          </cell>
          <cell r="B97" t="str">
            <v>Biaya ATK &amp; Stempel</v>
          </cell>
          <cell r="C97" t="str">
            <v>Db</v>
          </cell>
          <cell r="D97" t="str">
            <v>LR</v>
          </cell>
          <cell r="F97">
            <v>0</v>
          </cell>
        </row>
        <row r="98">
          <cell r="A98">
            <v>600000013</v>
          </cell>
          <cell r="B98" t="str">
            <v>Biaya Fotokopi, Cetak &amp; Jilid Dokumen</v>
          </cell>
          <cell r="C98" t="str">
            <v>Db</v>
          </cell>
          <cell r="D98" t="str">
            <v>LR</v>
          </cell>
          <cell r="F98">
            <v>0</v>
          </cell>
        </row>
        <row r="99">
          <cell r="A99">
            <v>600000014</v>
          </cell>
          <cell r="B99" t="str">
            <v>Biaya STNK, BPKB &amp; KIR Kendaraan, PBB</v>
          </cell>
          <cell r="C99" t="str">
            <v>Db</v>
          </cell>
          <cell r="D99" t="str">
            <v>LR</v>
          </cell>
          <cell r="F99">
            <v>0</v>
          </cell>
        </row>
        <row r="100">
          <cell r="A100">
            <v>600000015</v>
          </cell>
          <cell r="B100" t="str">
            <v>Biaya Jasa Profesional, Konsultan Teknis &amp; Notaris</v>
          </cell>
          <cell r="C100" t="str">
            <v>Db</v>
          </cell>
          <cell r="D100" t="str">
            <v>LR</v>
          </cell>
          <cell r="F100">
            <v>0</v>
          </cell>
        </row>
        <row r="101">
          <cell r="A101">
            <v>600000016</v>
          </cell>
          <cell r="B101" t="str">
            <v>Biaya RT Kantor</v>
          </cell>
          <cell r="C101" t="str">
            <v>Db</v>
          </cell>
          <cell r="D101" t="str">
            <v>LR</v>
          </cell>
          <cell r="F101">
            <v>0</v>
          </cell>
        </row>
        <row r="102">
          <cell r="A102">
            <v>600000017</v>
          </cell>
          <cell r="B102" t="str">
            <v>Biaya Marketing &amp; Komisi</v>
          </cell>
          <cell r="C102" t="str">
            <v>Db</v>
          </cell>
          <cell r="D102" t="str">
            <v>LR</v>
          </cell>
          <cell r="F102">
            <v>0</v>
          </cell>
        </row>
        <row r="103">
          <cell r="A103">
            <v>600000018</v>
          </cell>
          <cell r="B103" t="str">
            <v>Biaya Keamanan</v>
          </cell>
          <cell r="C103" t="str">
            <v>Db</v>
          </cell>
          <cell r="D103" t="str">
            <v>LR</v>
          </cell>
          <cell r="F103">
            <v>0</v>
          </cell>
        </row>
        <row r="104">
          <cell r="A104">
            <v>600000019</v>
          </cell>
          <cell r="B104" t="str">
            <v>Entertainment, Donasi &amp; Sumbangan</v>
          </cell>
          <cell r="C104" t="str">
            <v>Db</v>
          </cell>
          <cell r="D104" t="str">
            <v>LR</v>
          </cell>
          <cell r="F104">
            <v>0</v>
          </cell>
        </row>
        <row r="105">
          <cell r="A105">
            <v>600000020</v>
          </cell>
          <cell r="B105" t="str">
            <v>Biaya Pemeliharaan Peralatan Mesin &amp; Elektronik Kantor</v>
          </cell>
          <cell r="C105" t="str">
            <v>Db</v>
          </cell>
          <cell r="D105" t="str">
            <v>LR</v>
          </cell>
          <cell r="F105">
            <v>0</v>
          </cell>
        </row>
        <row r="106">
          <cell r="A106">
            <v>600000021</v>
          </cell>
          <cell r="B106" t="str">
            <v>Biaya Pemeliharaan Gedung Kantor</v>
          </cell>
          <cell r="C106" t="str">
            <v>Db</v>
          </cell>
          <cell r="D106" t="str">
            <v>LR</v>
          </cell>
          <cell r="F106">
            <v>0</v>
          </cell>
        </row>
        <row r="107">
          <cell r="A107">
            <v>600000022</v>
          </cell>
          <cell r="B107" t="str">
            <v>Biaya Pemeliharaan Kendaraan</v>
          </cell>
          <cell r="C107" t="str">
            <v>Db</v>
          </cell>
          <cell r="D107" t="str">
            <v>LR</v>
          </cell>
          <cell r="F107">
            <v>0</v>
          </cell>
        </row>
        <row r="108">
          <cell r="A108">
            <v>600000023</v>
          </cell>
          <cell r="B108" t="str">
            <v>Biaya Freight dan Trucking</v>
          </cell>
          <cell r="C108" t="str">
            <v>Db</v>
          </cell>
          <cell r="D108" t="str">
            <v>LR</v>
          </cell>
          <cell r="F108">
            <v>0</v>
          </cell>
        </row>
        <row r="109">
          <cell r="A109">
            <v>600000024</v>
          </cell>
          <cell r="B109" t="str">
            <v>Biaya Pelatihan, Seragam</v>
          </cell>
          <cell r="C109" t="str">
            <v>Db</v>
          </cell>
          <cell r="D109" t="str">
            <v>LR</v>
          </cell>
          <cell r="F109">
            <v>0</v>
          </cell>
        </row>
        <row r="110">
          <cell r="A110">
            <v>600000099</v>
          </cell>
          <cell r="B110" t="str">
            <v>Biaya Lainnya</v>
          </cell>
          <cell r="C110" t="str">
            <v>Db</v>
          </cell>
          <cell r="D110" t="str">
            <v>LR</v>
          </cell>
          <cell r="F110">
            <v>0</v>
          </cell>
        </row>
        <row r="111">
          <cell r="A111">
            <v>630000000</v>
          </cell>
          <cell r="B111" t="str">
            <v>Biaya Non Operasional</v>
          </cell>
          <cell r="C111" t="str">
            <v>Db</v>
          </cell>
          <cell r="D111" t="str">
            <v>LR</v>
          </cell>
          <cell r="F111">
            <v>0</v>
          </cell>
        </row>
        <row r="112">
          <cell r="A112">
            <v>630010000</v>
          </cell>
          <cell r="B112" t="str">
            <v>Biaya Depresiasi</v>
          </cell>
          <cell r="C112" t="str">
            <v>Db</v>
          </cell>
          <cell r="D112" t="str">
            <v>LR</v>
          </cell>
          <cell r="F112">
            <v>0</v>
          </cell>
        </row>
        <row r="113">
          <cell r="A113">
            <v>630010001</v>
          </cell>
          <cell r="B113" t="str">
            <v>Biaya Depresiasi-Mesin Pertanian</v>
          </cell>
          <cell r="C113" t="str">
            <v>Db</v>
          </cell>
          <cell r="D113" t="str">
            <v>LR</v>
          </cell>
          <cell r="F113">
            <v>0</v>
          </cell>
        </row>
        <row r="114">
          <cell r="A114">
            <v>630010002</v>
          </cell>
          <cell r="B114" t="str">
            <v>Biaya Depresiasi-Konstruksi Mesin Pertanian</v>
          </cell>
          <cell r="C114" t="str">
            <v>Db</v>
          </cell>
          <cell r="D114" t="str">
            <v>LR</v>
          </cell>
          <cell r="F114">
            <v>0</v>
          </cell>
        </row>
        <row r="115">
          <cell r="A115">
            <v>630010003</v>
          </cell>
          <cell r="B115" t="str">
            <v>Biaya Depresiasi-Kendaraan</v>
          </cell>
          <cell r="C115" t="str">
            <v>Db</v>
          </cell>
          <cell r="D115" t="str">
            <v>LR</v>
          </cell>
          <cell r="F115">
            <v>0</v>
          </cell>
        </row>
        <row r="116">
          <cell r="A116">
            <v>630010004</v>
          </cell>
          <cell r="B116" t="str">
            <v>Biaya Depresiasi-Perabotan/Mebel Kantor</v>
          </cell>
          <cell r="C116" t="str">
            <v>Db</v>
          </cell>
          <cell r="D116" t="str">
            <v>LR</v>
          </cell>
          <cell r="F116">
            <v>0</v>
          </cell>
        </row>
        <row r="117">
          <cell r="A117">
            <v>630010005</v>
          </cell>
          <cell r="B117" t="str">
            <v>Biaya Depresiasi-Peralatan Elektronik</v>
          </cell>
          <cell r="C117" t="str">
            <v>Db</v>
          </cell>
          <cell r="D117" t="str">
            <v>LR</v>
          </cell>
          <cell r="F117">
            <v>0</v>
          </cell>
        </row>
        <row r="118">
          <cell r="A118">
            <v>630010006</v>
          </cell>
          <cell r="B118" t="str">
            <v>Biaya Depresiasi-Workshop, Mess</v>
          </cell>
          <cell r="C118" t="str">
            <v>Db</v>
          </cell>
          <cell r="D118" t="str">
            <v>LR</v>
          </cell>
          <cell r="F118">
            <v>0</v>
          </cell>
        </row>
        <row r="119">
          <cell r="A119">
            <v>800000000</v>
          </cell>
          <cell r="B119" t="str">
            <v>PENDAPATAN &amp; BIAYA LAIN-LAIN</v>
          </cell>
        </row>
        <row r="120">
          <cell r="A120">
            <v>810000000</v>
          </cell>
          <cell r="B120" t="str">
            <v>Pendapatan Diluar Usaha</v>
          </cell>
          <cell r="C120" t="str">
            <v>Kr</v>
          </cell>
          <cell r="D120" t="str">
            <v>LR</v>
          </cell>
          <cell r="G120">
            <v>0</v>
          </cell>
        </row>
        <row r="121">
          <cell r="A121">
            <v>810010000</v>
          </cell>
          <cell r="B121" t="str">
            <v>Pendapatan Bunga Bank</v>
          </cell>
          <cell r="C121" t="str">
            <v>Kr</v>
          </cell>
          <cell r="D121" t="str">
            <v>LR</v>
          </cell>
          <cell r="G121">
            <v>0</v>
          </cell>
        </row>
        <row r="122">
          <cell r="A122">
            <v>810020000</v>
          </cell>
          <cell r="B122" t="str">
            <v>Pendapatan Lainnya</v>
          </cell>
          <cell r="C122" t="str">
            <v>Kr</v>
          </cell>
          <cell r="D122" t="str">
            <v>LR</v>
          </cell>
          <cell r="G122">
            <v>0</v>
          </cell>
        </row>
        <row r="123">
          <cell r="A123">
            <v>910000000</v>
          </cell>
          <cell r="B123" t="str">
            <v>Biaya Diluar Usaha</v>
          </cell>
        </row>
        <row r="124">
          <cell r="A124">
            <v>910010000</v>
          </cell>
          <cell r="B124" t="str">
            <v>Biaya Adm Bank</v>
          </cell>
          <cell r="C124" t="str">
            <v>Db</v>
          </cell>
          <cell r="D124" t="str">
            <v>LR</v>
          </cell>
          <cell r="F124">
            <v>0</v>
          </cell>
        </row>
        <row r="125">
          <cell r="A125">
            <v>910020000</v>
          </cell>
          <cell r="B125" t="str">
            <v>Biaya LLG/RTGS Bank</v>
          </cell>
          <cell r="C125" t="str">
            <v>Db</v>
          </cell>
          <cell r="D125" t="str">
            <v>LR</v>
          </cell>
          <cell r="F125">
            <v>0</v>
          </cell>
        </row>
        <row r="126">
          <cell r="A126">
            <v>910030000</v>
          </cell>
          <cell r="B126" t="str">
            <v>Biaya Pajak atas Bunga Bank</v>
          </cell>
          <cell r="C126" t="str">
            <v>Db</v>
          </cell>
          <cell r="D126" t="str">
            <v>LR</v>
          </cell>
          <cell r="F126">
            <v>0</v>
          </cell>
        </row>
        <row r="127">
          <cell r="A127">
            <v>910040000</v>
          </cell>
          <cell r="B127" t="str">
            <v>Biaya Bunga</v>
          </cell>
          <cell r="C127" t="str">
            <v>Db</v>
          </cell>
          <cell r="D127" t="str">
            <v>LR</v>
          </cell>
          <cell r="F127">
            <v>0</v>
          </cell>
        </row>
        <row r="128">
          <cell r="A128">
            <v>910040001</v>
          </cell>
          <cell r="B128" t="str">
            <v>Biaya Bunga Leasing</v>
          </cell>
          <cell r="C128" t="str">
            <v>Db</v>
          </cell>
          <cell r="D128" t="str">
            <v>LR</v>
          </cell>
          <cell r="F128">
            <v>0</v>
          </cell>
        </row>
        <row r="129">
          <cell r="A129">
            <v>910040002</v>
          </cell>
          <cell r="B129" t="str">
            <v>Biaya Bunga Pinjaman Bank</v>
          </cell>
          <cell r="C129" t="str">
            <v>Db</v>
          </cell>
          <cell r="D129" t="str">
            <v>LR</v>
          </cell>
          <cell r="F129">
            <v>0</v>
          </cell>
        </row>
        <row r="130">
          <cell r="A130">
            <v>910040003</v>
          </cell>
          <cell r="B130" t="str">
            <v>Biaya Bunga Pinjaman Pemegang Saham</v>
          </cell>
          <cell r="C130" t="str">
            <v>Db</v>
          </cell>
          <cell r="D130" t="str">
            <v>LR</v>
          </cell>
          <cell r="F130">
            <v>0</v>
          </cell>
        </row>
        <row r="136">
          <cell r="B136" t="str">
            <v>Jumlah</v>
          </cell>
          <cell r="F136">
            <v>0</v>
          </cell>
          <cell r="G136">
            <v>0</v>
          </cell>
        </row>
      </sheetData>
      <sheetData sheetId="3">
        <row r="1">
          <cell r="A1" t="str">
            <v>PT CAKRAWANGSA PRIMA JAYA</v>
          </cell>
        </row>
        <row r="2">
          <cell r="A2" t="str">
            <v>DAFTAR KODE PEMBANTU</v>
          </cell>
        </row>
        <row r="3">
          <cell r="A3" t="str">
            <v>Tahun : 2024</v>
          </cell>
        </row>
        <row r="5">
          <cell r="A5" t="str">
            <v>Kode</v>
          </cell>
          <cell r="B5" t="str">
            <v>Piutang Dagang</v>
          </cell>
          <cell r="C5" t="str">
            <v>Status</v>
          </cell>
          <cell r="D5" t="str">
            <v>Saldo Awal</v>
          </cell>
        </row>
        <row r="14">
          <cell r="B14" t="str">
            <v>Jumlah</v>
          </cell>
          <cell r="D14">
            <v>0</v>
          </cell>
        </row>
        <row r="17">
          <cell r="A17" t="str">
            <v>Kode</v>
          </cell>
          <cell r="B17" t="str">
            <v>Piutang Lain-lain</v>
          </cell>
          <cell r="C17" t="str">
            <v>Status</v>
          </cell>
          <cell r="D17" t="str">
            <v>Saldo Awal</v>
          </cell>
        </row>
        <row r="24">
          <cell r="B24" t="str">
            <v>Jumlah</v>
          </cell>
          <cell r="D24">
            <v>0</v>
          </cell>
        </row>
        <row r="27">
          <cell r="A27" t="str">
            <v>Kode</v>
          </cell>
          <cell r="B27" t="str">
            <v>Hutang Dagang</v>
          </cell>
          <cell r="C27" t="str">
            <v>Status</v>
          </cell>
          <cell r="D27" t="str">
            <v>Saldo Awal</v>
          </cell>
        </row>
        <row r="29">
          <cell r="A29" t="str">
            <v>Log-01</v>
          </cell>
          <cell r="B29" t="str">
            <v>Mahamboro</v>
          </cell>
          <cell r="C29" t="str">
            <v>Hutang</v>
          </cell>
          <cell r="D29">
            <v>0</v>
          </cell>
        </row>
        <row r="30">
          <cell r="A30" t="str">
            <v>Log-02</v>
          </cell>
          <cell r="B30" t="str">
            <v>Dua Enam Logistik</v>
          </cell>
          <cell r="C30" t="str">
            <v>Hutang</v>
          </cell>
          <cell r="D30">
            <v>0</v>
          </cell>
        </row>
        <row r="31">
          <cell r="A31" t="str">
            <v>Log-03</v>
          </cell>
          <cell r="B31" t="str">
            <v>Trans Griya Pratama</v>
          </cell>
          <cell r="C31" t="str">
            <v>Hutang</v>
          </cell>
          <cell r="D31">
            <v>0</v>
          </cell>
        </row>
        <row r="32">
          <cell r="A32" t="str">
            <v>Log-04</v>
          </cell>
          <cell r="B32" t="str">
            <v>TST</v>
          </cell>
          <cell r="C32" t="str">
            <v>Hutang</v>
          </cell>
          <cell r="D32">
            <v>0</v>
          </cell>
        </row>
        <row r="33">
          <cell r="A33" t="str">
            <v>Log-05</v>
          </cell>
          <cell r="B33" t="str">
            <v>NCA</v>
          </cell>
          <cell r="C33" t="str">
            <v>Hutang</v>
          </cell>
          <cell r="D33">
            <v>0</v>
          </cell>
        </row>
        <row r="35">
          <cell r="B35" t="str">
            <v>Jumlah</v>
          </cell>
          <cell r="D35">
            <v>0</v>
          </cell>
        </row>
      </sheetData>
      <sheetData sheetId="4">
        <row r="1">
          <cell r="F1" t="str">
            <v>PT CAKRAWANGSA PRIMA JAYA</v>
          </cell>
        </row>
        <row r="2">
          <cell r="F2" t="str">
            <v>JURNAL UMUM</v>
          </cell>
        </row>
        <row r="3">
          <cell r="F3" t="str">
            <v>Tahun : 2024</v>
          </cell>
        </row>
        <row r="5">
          <cell r="F5" t="str">
            <v>Tanggal</v>
          </cell>
          <cell r="G5" t="str">
            <v>Bukti</v>
          </cell>
          <cell r="H5" t="str">
            <v>Keterangan Transaksi</v>
          </cell>
          <cell r="I5" t="str">
            <v>Kode</v>
          </cell>
          <cell r="J5" t="str">
            <v>Nama Akun</v>
          </cell>
          <cell r="K5" t="str">
            <v>Kode</v>
          </cell>
          <cell r="L5" t="str">
            <v>Debet</v>
          </cell>
          <cell r="M5" t="str">
            <v>Kredit</v>
          </cell>
        </row>
        <row r="6">
          <cell r="A6">
            <v>1</v>
          </cell>
          <cell r="B6">
            <v>2</v>
          </cell>
          <cell r="C6">
            <v>3</v>
          </cell>
          <cell r="D6">
            <v>4</v>
          </cell>
          <cell r="I6" t="str">
            <v>Akun</v>
          </cell>
          <cell r="K6" t="str">
            <v>Bantu</v>
          </cell>
        </row>
        <row r="7">
          <cell r="A7" t="str">
            <v>00</v>
          </cell>
          <cell r="B7" t="str">
            <v>0</v>
          </cell>
          <cell r="C7" t="str">
            <v>0</v>
          </cell>
          <cell r="D7" t="str">
            <v>1</v>
          </cell>
          <cell r="J7" t="str">
            <v>-</v>
          </cell>
        </row>
        <row r="8">
          <cell r="A8" t="str">
            <v>00</v>
          </cell>
          <cell r="B8" t="str">
            <v>0</v>
          </cell>
          <cell r="C8" t="str">
            <v>0</v>
          </cell>
          <cell r="D8" t="str">
            <v>1</v>
          </cell>
          <cell r="H8">
            <v>45292</v>
          </cell>
          <cell r="J8" t="str">
            <v>-</v>
          </cell>
        </row>
        <row r="9">
          <cell r="A9" t="str">
            <v>1120020001Januari</v>
          </cell>
          <cell r="B9" t="str">
            <v>120020001Januari</v>
          </cell>
          <cell r="C9" t="str">
            <v>0</v>
          </cell>
          <cell r="D9" t="str">
            <v>1120020001</v>
          </cell>
          <cell r="F9">
            <v>45294</v>
          </cell>
          <cell r="H9" t="str">
            <v>Setoran - Iis Yuliyanti</v>
          </cell>
          <cell r="I9">
            <v>120020001</v>
          </cell>
          <cell r="J9" t="str">
            <v>PT BCA No Rek. 869-4110115</v>
          </cell>
          <cell r="L9">
            <v>100000000</v>
          </cell>
        </row>
        <row r="10">
          <cell r="A10" t="str">
            <v>1230010000Januari</v>
          </cell>
          <cell r="B10" t="str">
            <v>230010000Januari</v>
          </cell>
          <cell r="C10" t="str">
            <v>0</v>
          </cell>
          <cell r="D10" t="str">
            <v>1230010000</v>
          </cell>
          <cell r="F10">
            <v>45294</v>
          </cell>
          <cell r="H10" t="str">
            <v>Setoran - Iis Yuliyanti</v>
          </cell>
          <cell r="I10">
            <v>230010000</v>
          </cell>
          <cell r="J10" t="str">
            <v>Hutang Pemegang Saham</v>
          </cell>
          <cell r="M10">
            <v>100000000</v>
          </cell>
        </row>
        <row r="11">
          <cell r="A11" t="str">
            <v>1500000002Januari</v>
          </cell>
          <cell r="B11" t="str">
            <v>500000002Januari</v>
          </cell>
          <cell r="C11" t="str">
            <v>0</v>
          </cell>
          <cell r="D11" t="str">
            <v>1500000002</v>
          </cell>
          <cell r="F11">
            <v>45294</v>
          </cell>
          <cell r="H11" t="str">
            <v>Operasional SPM 441 - Agus Hermawan</v>
          </cell>
          <cell r="I11">
            <v>500000002</v>
          </cell>
          <cell r="J11" t="str">
            <v>Biaya Operasional</v>
          </cell>
          <cell r="L11">
            <v>600000</v>
          </cell>
        </row>
        <row r="12">
          <cell r="A12" t="str">
            <v>2120020001Januari</v>
          </cell>
          <cell r="B12" t="str">
            <v>120020001Januari</v>
          </cell>
          <cell r="C12" t="str">
            <v>0</v>
          </cell>
          <cell r="D12" t="str">
            <v>1120020001</v>
          </cell>
          <cell r="F12">
            <v>45294</v>
          </cell>
          <cell r="H12" t="str">
            <v>Operasional SPM 441 - Agus Hermawan</v>
          </cell>
          <cell r="I12">
            <v>120020001</v>
          </cell>
          <cell r="J12" t="str">
            <v>PT BCA No Rek. 869-4110115</v>
          </cell>
          <cell r="M12">
            <v>600000</v>
          </cell>
        </row>
        <row r="13">
          <cell r="A13" t="str">
            <v>2500000002Januari</v>
          </cell>
          <cell r="B13" t="str">
            <v>500000002Januari</v>
          </cell>
          <cell r="C13" t="str">
            <v>0</v>
          </cell>
          <cell r="D13" t="str">
            <v>1500000002</v>
          </cell>
          <cell r="F13">
            <v>45294</v>
          </cell>
          <cell r="H13" t="str">
            <v>Freelance Krani - Rizky Wijaya</v>
          </cell>
          <cell r="I13">
            <v>500000002</v>
          </cell>
          <cell r="J13" t="str">
            <v>Biaya Operasional</v>
          </cell>
          <cell r="L13">
            <v>125000</v>
          </cell>
        </row>
        <row r="14">
          <cell r="A14" t="str">
            <v>3120020001Januari</v>
          </cell>
          <cell r="B14" t="str">
            <v>120020001Januari</v>
          </cell>
          <cell r="C14" t="str">
            <v>0</v>
          </cell>
          <cell r="D14" t="str">
            <v>1120020001</v>
          </cell>
          <cell r="F14">
            <v>45294</v>
          </cell>
          <cell r="H14" t="str">
            <v>Freelance Krani - Rizky Wijaya</v>
          </cell>
          <cell r="I14">
            <v>120020001</v>
          </cell>
          <cell r="J14" t="str">
            <v>PT BCA No Rek. 869-4110115</v>
          </cell>
          <cell r="M14">
            <v>125000</v>
          </cell>
        </row>
        <row r="15">
          <cell r="A15" t="str">
            <v>7110010001Januari</v>
          </cell>
          <cell r="B15" t="str">
            <v>110010001Januari</v>
          </cell>
          <cell r="C15" t="str">
            <v>0</v>
          </cell>
          <cell r="D15" t="str">
            <v>1110010001</v>
          </cell>
          <cell r="F15">
            <v>45294</v>
          </cell>
          <cell r="H15" t="str">
            <v>Transfer ke Trisantio P</v>
          </cell>
          <cell r="I15">
            <v>110010001</v>
          </cell>
          <cell r="J15" t="str">
            <v>Kas Operasional 1 - TIO</v>
          </cell>
          <cell r="L15">
            <v>250000</v>
          </cell>
        </row>
        <row r="16">
          <cell r="A16" t="str">
            <v>4120020001Januari</v>
          </cell>
          <cell r="B16" t="str">
            <v>120020001Januari</v>
          </cell>
          <cell r="C16" t="str">
            <v>0</v>
          </cell>
          <cell r="D16" t="str">
            <v>1120020001</v>
          </cell>
          <cell r="F16">
            <v>45294</v>
          </cell>
          <cell r="H16" t="str">
            <v>Transfer ke Trisantio P</v>
          </cell>
          <cell r="I16">
            <v>120020001</v>
          </cell>
          <cell r="J16" t="str">
            <v>PT BCA No Rek. 869-4110115</v>
          </cell>
          <cell r="M16">
            <v>250000</v>
          </cell>
        </row>
        <row r="17">
          <cell r="A17" t="str">
            <v>5910010000Januari</v>
          </cell>
          <cell r="B17" t="str">
            <v>910010000Januari</v>
          </cell>
          <cell r="C17" t="str">
            <v>0</v>
          </cell>
          <cell r="D17" t="str">
            <v>1910010000</v>
          </cell>
          <cell r="F17">
            <v>45294</v>
          </cell>
          <cell r="H17" t="str">
            <v>Biaya Transfer</v>
          </cell>
          <cell r="I17">
            <v>910010000</v>
          </cell>
          <cell r="J17" t="str">
            <v>Biaya Adm Bank</v>
          </cell>
          <cell r="L17">
            <v>6500</v>
          </cell>
        </row>
        <row r="18">
          <cell r="A18" t="str">
            <v>35120020001Januari</v>
          </cell>
          <cell r="B18" t="str">
            <v>120020001Januari</v>
          </cell>
          <cell r="C18" t="str">
            <v>0</v>
          </cell>
          <cell r="D18" t="str">
            <v>1120020001</v>
          </cell>
          <cell r="F18">
            <v>45294</v>
          </cell>
          <cell r="H18" t="str">
            <v>Biaya Transfer</v>
          </cell>
          <cell r="I18">
            <v>120020001</v>
          </cell>
          <cell r="J18" t="str">
            <v>PT BCA No Rek. 869-4110115</v>
          </cell>
          <cell r="M18">
            <v>6500</v>
          </cell>
        </row>
        <row r="19">
          <cell r="A19" t="str">
            <v>2110010001Januari</v>
          </cell>
          <cell r="B19" t="str">
            <v>110010001Januari</v>
          </cell>
          <cell r="C19" t="str">
            <v>0</v>
          </cell>
          <cell r="D19" t="str">
            <v>1110010001</v>
          </cell>
          <cell r="F19">
            <v>45295</v>
          </cell>
          <cell r="H19" t="str">
            <v>Petty Cash CPJ - Trisantio</v>
          </cell>
          <cell r="I19">
            <v>110010001</v>
          </cell>
          <cell r="J19" t="str">
            <v>Kas Operasional 1 - TIO</v>
          </cell>
          <cell r="L19">
            <v>3000000</v>
          </cell>
        </row>
        <row r="20">
          <cell r="A20" t="str">
            <v>6120020001Januari</v>
          </cell>
          <cell r="B20" t="str">
            <v>120020001Januari</v>
          </cell>
          <cell r="C20" t="str">
            <v>0</v>
          </cell>
          <cell r="D20" t="str">
            <v>1120020001</v>
          </cell>
          <cell r="F20">
            <v>45295</v>
          </cell>
          <cell r="H20" t="str">
            <v>Petty Cash CPJ - Trisantio</v>
          </cell>
          <cell r="I20">
            <v>120020001</v>
          </cell>
          <cell r="J20" t="str">
            <v>PT BCA No Rek. 869-4110115</v>
          </cell>
          <cell r="M20">
            <v>3000000</v>
          </cell>
        </row>
        <row r="21">
          <cell r="A21" t="str">
            <v>3110010001Januari</v>
          </cell>
          <cell r="B21" t="str">
            <v>110010001Januari</v>
          </cell>
          <cell r="C21" t="str">
            <v>0</v>
          </cell>
          <cell r="D21" t="str">
            <v>1110010001</v>
          </cell>
          <cell r="F21">
            <v>45296</v>
          </cell>
          <cell r="H21" t="str">
            <v>Transfer ke Trisantio P</v>
          </cell>
          <cell r="I21">
            <v>110010001</v>
          </cell>
          <cell r="J21" t="str">
            <v>Kas Operasional 1 - TIO</v>
          </cell>
          <cell r="L21">
            <v>99000</v>
          </cell>
        </row>
        <row r="22">
          <cell r="A22" t="str">
            <v>7120020001Januari</v>
          </cell>
          <cell r="B22" t="str">
            <v>120020001Januari</v>
          </cell>
          <cell r="C22" t="str">
            <v>0</v>
          </cell>
          <cell r="D22" t="str">
            <v>1120020001</v>
          </cell>
          <cell r="F22">
            <v>45296</v>
          </cell>
          <cell r="H22" t="str">
            <v>Transfer ke Trisantio P</v>
          </cell>
          <cell r="I22">
            <v>120020001</v>
          </cell>
          <cell r="J22" t="str">
            <v>PT BCA No Rek. 869-4110115</v>
          </cell>
          <cell r="M22">
            <v>99000</v>
          </cell>
        </row>
        <row r="23">
          <cell r="A23" t="str">
            <v>2910010000Januari</v>
          </cell>
          <cell r="B23" t="str">
            <v>910010000Januari</v>
          </cell>
          <cell r="C23" t="str">
            <v>0</v>
          </cell>
          <cell r="D23" t="str">
            <v>1910010000</v>
          </cell>
          <cell r="F23">
            <v>45296</v>
          </cell>
          <cell r="H23" t="str">
            <v>Biaya Transfer</v>
          </cell>
          <cell r="I23">
            <v>910010000</v>
          </cell>
          <cell r="J23" t="str">
            <v>Biaya Adm Bank</v>
          </cell>
          <cell r="L23">
            <v>6500</v>
          </cell>
        </row>
        <row r="24">
          <cell r="A24" t="str">
            <v>8120020001Januari</v>
          </cell>
          <cell r="B24" t="str">
            <v>120020001Januari</v>
          </cell>
          <cell r="C24" t="str">
            <v>0</v>
          </cell>
          <cell r="D24" t="str">
            <v>1120020001</v>
          </cell>
          <cell r="F24">
            <v>45296</v>
          </cell>
          <cell r="H24" t="str">
            <v>Biaya Transfer</v>
          </cell>
          <cell r="I24">
            <v>120020001</v>
          </cell>
          <cell r="J24" t="str">
            <v>PT BCA No Rek. 869-4110115</v>
          </cell>
          <cell r="M24">
            <v>6500</v>
          </cell>
        </row>
        <row r="25">
          <cell r="A25" t="str">
            <v>3500000002Januari</v>
          </cell>
          <cell r="B25" t="str">
            <v>500000002Januari</v>
          </cell>
          <cell r="C25" t="str">
            <v>0</v>
          </cell>
          <cell r="D25" t="str">
            <v>1500000002</v>
          </cell>
          <cell r="F25">
            <v>45297</v>
          </cell>
          <cell r="H25" t="str">
            <v>SPM 448, 449 - Trisantio</v>
          </cell>
          <cell r="I25">
            <v>500000002</v>
          </cell>
          <cell r="J25" t="str">
            <v>Biaya Operasional</v>
          </cell>
          <cell r="L25">
            <v>9387000</v>
          </cell>
        </row>
        <row r="26">
          <cell r="A26" t="str">
            <v>9120020001Januari</v>
          </cell>
          <cell r="B26" t="str">
            <v>120020001Januari</v>
          </cell>
          <cell r="C26" t="str">
            <v>0</v>
          </cell>
          <cell r="D26" t="str">
            <v>1120020001</v>
          </cell>
          <cell r="F26">
            <v>45297</v>
          </cell>
          <cell r="H26" t="str">
            <v>SPM 448, 449 - Trisantio</v>
          </cell>
          <cell r="I26">
            <v>120020001</v>
          </cell>
          <cell r="J26" t="str">
            <v>PT BCA No Rek. 869-4110115</v>
          </cell>
          <cell r="M26">
            <v>9387000</v>
          </cell>
        </row>
        <row r="27">
          <cell r="A27" t="str">
            <v>4500000002Januari</v>
          </cell>
          <cell r="B27" t="str">
            <v>500000002Januari</v>
          </cell>
          <cell r="C27" t="str">
            <v>0</v>
          </cell>
          <cell r="D27" t="str">
            <v>1500000002</v>
          </cell>
          <cell r="F27">
            <v>45297</v>
          </cell>
          <cell r="H27" t="str">
            <v>Pembelian Plastik CPJ 008 - Didit H</v>
          </cell>
          <cell r="I27">
            <v>500000002</v>
          </cell>
          <cell r="J27" t="str">
            <v>Biaya Operasional</v>
          </cell>
          <cell r="L27">
            <v>2000000</v>
          </cell>
        </row>
        <row r="28">
          <cell r="A28" t="str">
            <v>10120020001Januari</v>
          </cell>
          <cell r="B28" t="str">
            <v>120020001Januari</v>
          </cell>
          <cell r="C28" t="str">
            <v>0</v>
          </cell>
          <cell r="D28" t="str">
            <v>1120020001</v>
          </cell>
          <cell r="F28">
            <v>45297</v>
          </cell>
          <cell r="H28" t="str">
            <v>Pembelian Plastik CPJ 008 - Didit H</v>
          </cell>
          <cell r="I28">
            <v>120020001</v>
          </cell>
          <cell r="J28" t="str">
            <v>PT BCA No Rek. 869-4110115</v>
          </cell>
          <cell r="M28">
            <v>2000000</v>
          </cell>
        </row>
        <row r="29">
          <cell r="A29" t="str">
            <v>1600000007Januari</v>
          </cell>
          <cell r="B29" t="str">
            <v>600000007Januari</v>
          </cell>
          <cell r="C29" t="str">
            <v>0</v>
          </cell>
          <cell r="D29" t="str">
            <v>1600000007</v>
          </cell>
          <cell r="F29">
            <v>45300</v>
          </cell>
          <cell r="H29" t="str">
            <v>Internet Depok - Indra Agus</v>
          </cell>
          <cell r="I29">
            <v>600000007</v>
          </cell>
          <cell r="J29" t="str">
            <v>Biaya Internet, Pulsa, Telpon dan Fax</v>
          </cell>
          <cell r="L29">
            <v>421600</v>
          </cell>
        </row>
        <row r="30">
          <cell r="A30" t="str">
            <v>11120020001Januari</v>
          </cell>
          <cell r="B30" t="str">
            <v>120020001Januari</v>
          </cell>
          <cell r="C30" t="str">
            <v>0</v>
          </cell>
          <cell r="D30" t="str">
            <v>1120020001</v>
          </cell>
          <cell r="F30">
            <v>45300</v>
          </cell>
          <cell r="H30" t="str">
            <v>Internet Depok - Indra Agus</v>
          </cell>
          <cell r="I30">
            <v>120020001</v>
          </cell>
          <cell r="J30" t="str">
            <v>PT BCA No Rek. 869-4110115</v>
          </cell>
          <cell r="M30">
            <v>421600</v>
          </cell>
        </row>
        <row r="31">
          <cell r="A31" t="str">
            <v>5500000002Januari</v>
          </cell>
          <cell r="B31" t="str">
            <v>500000002Januari</v>
          </cell>
          <cell r="C31" t="str">
            <v>0</v>
          </cell>
          <cell r="D31" t="str">
            <v>1500000002</v>
          </cell>
          <cell r="F31">
            <v>45300</v>
          </cell>
          <cell r="H31" t="str">
            <v>SPM 456, 457 - Trisantio</v>
          </cell>
          <cell r="I31">
            <v>500000002</v>
          </cell>
          <cell r="J31" t="str">
            <v>Biaya Operasional</v>
          </cell>
          <cell r="L31">
            <v>6878300</v>
          </cell>
        </row>
        <row r="32">
          <cell r="A32" t="str">
            <v>12120020001Januari</v>
          </cell>
          <cell r="B32" t="str">
            <v>120020001Januari</v>
          </cell>
          <cell r="C32" t="str">
            <v>0</v>
          </cell>
          <cell r="D32" t="str">
            <v>1120020001</v>
          </cell>
          <cell r="F32">
            <v>45300</v>
          </cell>
          <cell r="H32" t="str">
            <v>SPM 456, 457 - Trisantio</v>
          </cell>
          <cell r="I32">
            <v>120020001</v>
          </cell>
          <cell r="J32" t="str">
            <v>PT BCA No Rek. 869-4110115</v>
          </cell>
          <cell r="M32">
            <v>6878300</v>
          </cell>
        </row>
        <row r="33">
          <cell r="A33" t="str">
            <v>4110010001Januari</v>
          </cell>
          <cell r="B33" t="str">
            <v>110010001Januari</v>
          </cell>
          <cell r="C33" t="str">
            <v>0</v>
          </cell>
          <cell r="D33" t="str">
            <v>1110010001</v>
          </cell>
          <cell r="F33">
            <v>45301</v>
          </cell>
          <cell r="H33" t="str">
            <v>Petty Cash CPJ - Trisantio</v>
          </cell>
          <cell r="I33">
            <v>110010001</v>
          </cell>
          <cell r="J33" t="str">
            <v>Kas Operasional 1 - TIO</v>
          </cell>
          <cell r="L33">
            <v>2368000</v>
          </cell>
        </row>
        <row r="34">
          <cell r="A34" t="str">
            <v>13120020001Januari</v>
          </cell>
          <cell r="B34" t="str">
            <v>120020001Januari</v>
          </cell>
          <cell r="C34" t="str">
            <v>0</v>
          </cell>
          <cell r="D34" t="str">
            <v>1120020001</v>
          </cell>
          <cell r="F34">
            <v>45301</v>
          </cell>
          <cell r="H34" t="str">
            <v>Petty Cash CPJ - Trisantio</v>
          </cell>
          <cell r="I34">
            <v>120020001</v>
          </cell>
          <cell r="J34" t="str">
            <v>PT BCA No Rek. 869-4110115</v>
          </cell>
          <cell r="M34">
            <v>2368000</v>
          </cell>
        </row>
        <row r="35">
          <cell r="A35" t="str">
            <v>6500000002Januari</v>
          </cell>
          <cell r="B35" t="str">
            <v>500000002Januari</v>
          </cell>
          <cell r="C35" t="str">
            <v>0</v>
          </cell>
          <cell r="D35" t="str">
            <v>1500000002</v>
          </cell>
          <cell r="F35">
            <v>45301</v>
          </cell>
          <cell r="H35" t="str">
            <v>Dex 3 CDE Baru - Agus Hermawan</v>
          </cell>
          <cell r="I35">
            <v>500000002</v>
          </cell>
          <cell r="J35" t="str">
            <v>Biaya Operasional</v>
          </cell>
          <cell r="L35">
            <v>1500000</v>
          </cell>
        </row>
        <row r="36">
          <cell r="A36" t="str">
            <v>14120020001Januari</v>
          </cell>
          <cell r="B36" t="str">
            <v>120020001Januari</v>
          </cell>
          <cell r="C36" t="str">
            <v>0</v>
          </cell>
          <cell r="D36" t="str">
            <v>1120020001</v>
          </cell>
          <cell r="F36">
            <v>45301</v>
          </cell>
          <cell r="H36" t="str">
            <v>Dex 3 CDE Baru - Agus Hermawan</v>
          </cell>
          <cell r="I36">
            <v>120020001</v>
          </cell>
          <cell r="J36" t="str">
            <v>PT BCA No Rek. 869-4110115</v>
          </cell>
          <cell r="M36">
            <v>1500000</v>
          </cell>
        </row>
        <row r="37">
          <cell r="A37" t="str">
            <v>7500000002Januari</v>
          </cell>
          <cell r="B37" t="str">
            <v>500000002Januari</v>
          </cell>
          <cell r="C37" t="str">
            <v>0</v>
          </cell>
          <cell r="D37" t="str">
            <v>1500000002</v>
          </cell>
          <cell r="F37">
            <v>45304</v>
          </cell>
          <cell r="H37" t="str">
            <v>SPM 467, 468 - Trisantio</v>
          </cell>
          <cell r="I37">
            <v>500000002</v>
          </cell>
          <cell r="J37" t="str">
            <v>Biaya Operasional</v>
          </cell>
          <cell r="L37">
            <v>9463300</v>
          </cell>
        </row>
        <row r="38">
          <cell r="A38" t="str">
            <v>15120020001Januari</v>
          </cell>
          <cell r="B38" t="str">
            <v>120020001Januari</v>
          </cell>
          <cell r="C38" t="str">
            <v>0</v>
          </cell>
          <cell r="D38" t="str">
            <v>1120020001</v>
          </cell>
          <cell r="F38">
            <v>45304</v>
          </cell>
          <cell r="H38" t="str">
            <v>SPM 467, 468 - Trisantio</v>
          </cell>
          <cell r="I38">
            <v>120020001</v>
          </cell>
          <cell r="J38" t="str">
            <v>PT BCA No Rek. 869-4110115</v>
          </cell>
          <cell r="M38">
            <v>9463300</v>
          </cell>
        </row>
        <row r="39">
          <cell r="A39" t="str">
            <v>8500000002Januari</v>
          </cell>
          <cell r="B39" t="str">
            <v>500000002Januari</v>
          </cell>
          <cell r="C39" t="str">
            <v>0</v>
          </cell>
          <cell r="D39" t="str">
            <v>1500000002</v>
          </cell>
          <cell r="F39">
            <v>45308</v>
          </cell>
          <cell r="H39" t="str">
            <v>SPM 473 - Trisantio</v>
          </cell>
          <cell r="I39">
            <v>500000002</v>
          </cell>
          <cell r="J39" t="str">
            <v>Biaya Operasional</v>
          </cell>
          <cell r="L39">
            <v>1200000</v>
          </cell>
        </row>
        <row r="40">
          <cell r="A40" t="str">
            <v>16120020001Januari</v>
          </cell>
          <cell r="B40" t="str">
            <v>120020001Januari</v>
          </cell>
          <cell r="C40" t="str">
            <v>0</v>
          </cell>
          <cell r="D40" t="str">
            <v>1120020001</v>
          </cell>
          <cell r="F40">
            <v>45308</v>
          </cell>
          <cell r="H40" t="str">
            <v>SPM 473 - Trisantio</v>
          </cell>
          <cell r="I40">
            <v>120020001</v>
          </cell>
          <cell r="J40" t="str">
            <v>PT BCA No Rek. 869-4110115</v>
          </cell>
          <cell r="M40">
            <v>1200000</v>
          </cell>
        </row>
        <row r="41">
          <cell r="A41" t="str">
            <v>9500000002Januari</v>
          </cell>
          <cell r="B41" t="str">
            <v>500000002Januari</v>
          </cell>
          <cell r="C41" t="str">
            <v>0</v>
          </cell>
          <cell r="D41" t="str">
            <v>1500000002</v>
          </cell>
          <cell r="F41">
            <v>45309</v>
          </cell>
          <cell r="H41" t="str">
            <v>SPM 475 - Trisantio</v>
          </cell>
          <cell r="I41">
            <v>500000002</v>
          </cell>
          <cell r="J41" t="str">
            <v>Biaya Operasional</v>
          </cell>
          <cell r="L41">
            <v>2415350</v>
          </cell>
        </row>
        <row r="42">
          <cell r="A42" t="str">
            <v>17120020001Januari</v>
          </cell>
          <cell r="B42" t="str">
            <v>120020001Januari</v>
          </cell>
          <cell r="C42" t="str">
            <v>0</v>
          </cell>
          <cell r="D42" t="str">
            <v>1120020001</v>
          </cell>
          <cell r="F42">
            <v>45309</v>
          </cell>
          <cell r="H42" t="str">
            <v>SPM 475 - Trisantio</v>
          </cell>
          <cell r="I42">
            <v>120020001</v>
          </cell>
          <cell r="J42" t="str">
            <v>PT BCA No Rek. 869-4110115</v>
          </cell>
          <cell r="M42">
            <v>2415350</v>
          </cell>
        </row>
        <row r="43">
          <cell r="A43" t="str">
            <v>10500000002Januari</v>
          </cell>
          <cell r="B43" t="str">
            <v>500000002Januari</v>
          </cell>
          <cell r="C43" t="str">
            <v>0</v>
          </cell>
          <cell r="D43" t="str">
            <v>1500000002</v>
          </cell>
          <cell r="F43">
            <v>45311</v>
          </cell>
          <cell r="H43" t="str">
            <v xml:space="preserve">SPM 477 Jogja 1st - Trisantio </v>
          </cell>
          <cell r="I43">
            <v>500000002</v>
          </cell>
          <cell r="J43" t="str">
            <v>Biaya Operasional</v>
          </cell>
          <cell r="L43">
            <v>6500000</v>
          </cell>
        </row>
        <row r="44">
          <cell r="A44" t="str">
            <v>18120020001Januari</v>
          </cell>
          <cell r="B44" t="str">
            <v>120020001Januari</v>
          </cell>
          <cell r="C44" t="str">
            <v>0</v>
          </cell>
          <cell r="D44" t="str">
            <v>1120020001</v>
          </cell>
          <cell r="F44">
            <v>45311</v>
          </cell>
          <cell r="H44" t="str">
            <v xml:space="preserve">SPM 477 Jogja 1st - Trisantio </v>
          </cell>
          <cell r="I44">
            <v>120020001</v>
          </cell>
          <cell r="J44" t="str">
            <v>PT BCA No Rek. 869-4110115</v>
          </cell>
          <cell r="M44">
            <v>6500000</v>
          </cell>
        </row>
        <row r="45">
          <cell r="A45" t="str">
            <v>5110010001Januari</v>
          </cell>
          <cell r="B45" t="str">
            <v>110010001Januari</v>
          </cell>
          <cell r="C45" t="str">
            <v>0</v>
          </cell>
          <cell r="D45" t="str">
            <v>1110010001</v>
          </cell>
          <cell r="F45">
            <v>44949</v>
          </cell>
          <cell r="H45" t="str">
            <v>Petty Cash CPJ - Trisantio</v>
          </cell>
          <cell r="I45">
            <v>110010001</v>
          </cell>
          <cell r="J45" t="str">
            <v>Kas Operasional 1 - TIO</v>
          </cell>
          <cell r="L45">
            <v>2313600</v>
          </cell>
        </row>
        <row r="46">
          <cell r="A46" t="str">
            <v>19120020001Januari</v>
          </cell>
          <cell r="B46" t="str">
            <v>120020001Januari</v>
          </cell>
          <cell r="C46" t="str">
            <v>0</v>
          </cell>
          <cell r="D46" t="str">
            <v>1120020001</v>
          </cell>
          <cell r="F46">
            <v>44949</v>
          </cell>
          <cell r="H46" t="str">
            <v>Petty Cash CPJ - Trisantio</v>
          </cell>
          <cell r="I46">
            <v>120020001</v>
          </cell>
          <cell r="J46" t="str">
            <v>PT BCA No Rek. 869-4110115</v>
          </cell>
          <cell r="M46">
            <v>2313600</v>
          </cell>
        </row>
        <row r="47">
          <cell r="A47" t="str">
            <v>11500000002Januari</v>
          </cell>
          <cell r="B47" t="str">
            <v>500000002Januari</v>
          </cell>
          <cell r="C47" t="str">
            <v>0</v>
          </cell>
          <cell r="D47" t="str">
            <v>1500000002</v>
          </cell>
          <cell r="F47">
            <v>45316</v>
          </cell>
          <cell r="H47" t="str">
            <v>SPM 485 - Trisantio</v>
          </cell>
          <cell r="I47">
            <v>500000002</v>
          </cell>
          <cell r="J47" t="str">
            <v>Biaya Operasional</v>
          </cell>
          <cell r="L47">
            <v>8869853</v>
          </cell>
        </row>
        <row r="48">
          <cell r="A48" t="str">
            <v>20120020001Januari</v>
          </cell>
          <cell r="B48" t="str">
            <v>120020001Januari</v>
          </cell>
          <cell r="C48" t="str">
            <v>0</v>
          </cell>
          <cell r="D48" t="str">
            <v>1120020001</v>
          </cell>
          <cell r="F48">
            <v>45316</v>
          </cell>
          <cell r="H48" t="str">
            <v>SPM 485 - Trisantio</v>
          </cell>
          <cell r="I48">
            <v>120020001</v>
          </cell>
          <cell r="J48" t="str">
            <v>PT BCA No Rek. 869-4110115</v>
          </cell>
          <cell r="M48">
            <v>8869853</v>
          </cell>
        </row>
        <row r="49">
          <cell r="A49" t="str">
            <v>12500000002Januari</v>
          </cell>
          <cell r="B49" t="str">
            <v>500000002Januari</v>
          </cell>
          <cell r="C49" t="str">
            <v>0</v>
          </cell>
          <cell r="D49" t="str">
            <v>1500000002</v>
          </cell>
          <cell r="F49">
            <v>45316</v>
          </cell>
          <cell r="H49" t="str">
            <v>SPM 486, 487 - Trisantio</v>
          </cell>
          <cell r="I49">
            <v>500000002</v>
          </cell>
          <cell r="J49" t="str">
            <v>Biaya Operasional</v>
          </cell>
          <cell r="L49">
            <v>5500000</v>
          </cell>
        </row>
        <row r="50">
          <cell r="A50" t="str">
            <v>21120020001Januari</v>
          </cell>
          <cell r="B50" t="str">
            <v>120020001Januari</v>
          </cell>
          <cell r="C50" t="str">
            <v>0</v>
          </cell>
          <cell r="D50" t="str">
            <v>1120020001</v>
          </cell>
          <cell r="F50">
            <v>45316</v>
          </cell>
          <cell r="H50" t="str">
            <v>SPM 486, 487 - Trisantio</v>
          </cell>
          <cell r="I50">
            <v>120020001</v>
          </cell>
          <cell r="J50" t="str">
            <v>PT BCA No Rek. 869-4110115</v>
          </cell>
          <cell r="M50">
            <v>5500000</v>
          </cell>
        </row>
        <row r="51">
          <cell r="A51" t="str">
            <v>13500000002Januari</v>
          </cell>
          <cell r="B51" t="str">
            <v>500000002Januari</v>
          </cell>
          <cell r="C51" t="str">
            <v>0</v>
          </cell>
          <cell r="D51" t="str">
            <v>1500000002</v>
          </cell>
          <cell r="F51">
            <v>45316</v>
          </cell>
          <cell r="H51" t="str">
            <v>Striping takrib 477 - Trisantio</v>
          </cell>
          <cell r="I51">
            <v>500000002</v>
          </cell>
          <cell r="J51" t="str">
            <v>Biaya Operasional</v>
          </cell>
          <cell r="L51">
            <v>800000</v>
          </cell>
        </row>
        <row r="52">
          <cell r="A52" t="str">
            <v>22120020001Januari</v>
          </cell>
          <cell r="B52" t="str">
            <v>120020001Januari</v>
          </cell>
          <cell r="C52" t="str">
            <v>0</v>
          </cell>
          <cell r="D52" t="str">
            <v>1120020001</v>
          </cell>
          <cell r="F52">
            <v>45316</v>
          </cell>
          <cell r="H52" t="str">
            <v>Striping takrib 477 - Trisantio</v>
          </cell>
          <cell r="I52">
            <v>120020001</v>
          </cell>
          <cell r="J52" t="str">
            <v>PT BCA No Rek. 869-4110115</v>
          </cell>
          <cell r="M52">
            <v>800000</v>
          </cell>
        </row>
        <row r="53">
          <cell r="A53" t="str">
            <v>14500000002Januari</v>
          </cell>
          <cell r="B53" t="str">
            <v>500000002Januari</v>
          </cell>
          <cell r="C53" t="str">
            <v>0</v>
          </cell>
          <cell r="D53" t="str">
            <v>1500000002</v>
          </cell>
          <cell r="F53">
            <v>45316</v>
          </cell>
          <cell r="H53" t="str">
            <v>SPM 482 - Trisantio</v>
          </cell>
          <cell r="I53">
            <v>500000002</v>
          </cell>
          <cell r="J53" t="str">
            <v>Biaya Operasional</v>
          </cell>
          <cell r="L53">
            <v>6371149</v>
          </cell>
        </row>
        <row r="54">
          <cell r="A54" t="str">
            <v>23120020001Januari</v>
          </cell>
          <cell r="B54" t="str">
            <v>120020001Januari</v>
          </cell>
          <cell r="C54" t="str">
            <v>0</v>
          </cell>
          <cell r="D54" t="str">
            <v>1120020001</v>
          </cell>
          <cell r="F54">
            <v>45316</v>
          </cell>
          <cell r="H54" t="str">
            <v>SPM 482 - Trisantio</v>
          </cell>
          <cell r="I54">
            <v>120020001</v>
          </cell>
          <cell r="J54" t="str">
            <v>PT BCA No Rek. 869-4110115</v>
          </cell>
          <cell r="M54">
            <v>6371149</v>
          </cell>
        </row>
        <row r="55">
          <cell r="A55" t="str">
            <v>15500000002Januari</v>
          </cell>
          <cell r="B55" t="str">
            <v>500000002Januari</v>
          </cell>
          <cell r="C55" t="str">
            <v>0</v>
          </cell>
          <cell r="D55" t="str">
            <v>1500000002</v>
          </cell>
          <cell r="F55">
            <v>45316</v>
          </cell>
          <cell r="H55" t="str">
            <v>SPM 480 - Trisantio</v>
          </cell>
          <cell r="I55">
            <v>500000002</v>
          </cell>
          <cell r="J55" t="str">
            <v>Biaya Operasional</v>
          </cell>
          <cell r="L55">
            <v>5307514</v>
          </cell>
        </row>
        <row r="56">
          <cell r="A56" t="str">
            <v>24120020001Januari</v>
          </cell>
          <cell r="B56" t="str">
            <v>120020001Januari</v>
          </cell>
          <cell r="C56" t="str">
            <v>0</v>
          </cell>
          <cell r="D56" t="str">
            <v>1120020001</v>
          </cell>
          <cell r="F56">
            <v>45316</v>
          </cell>
          <cell r="H56" t="str">
            <v>SPM 480 - Trisantio</v>
          </cell>
          <cell r="I56">
            <v>120020001</v>
          </cell>
          <cell r="J56" t="str">
            <v>PT BCA No Rek. 869-4110115</v>
          </cell>
          <cell r="M56">
            <v>5307514</v>
          </cell>
        </row>
        <row r="57">
          <cell r="A57" t="str">
            <v>16500000002Januari</v>
          </cell>
          <cell r="B57" t="str">
            <v>500000002Januari</v>
          </cell>
          <cell r="C57" t="str">
            <v>0</v>
          </cell>
          <cell r="D57" t="str">
            <v>1500000002</v>
          </cell>
          <cell r="F57">
            <v>45317</v>
          </cell>
          <cell r="H57" t="str">
            <v>Inap 486, 487</v>
          </cell>
          <cell r="I57">
            <v>500000002</v>
          </cell>
          <cell r="J57" t="str">
            <v>Biaya Operasional</v>
          </cell>
          <cell r="L57">
            <v>1000000</v>
          </cell>
        </row>
        <row r="58">
          <cell r="A58" t="str">
            <v>26120020001Januari</v>
          </cell>
          <cell r="B58" t="str">
            <v>120020001Januari</v>
          </cell>
          <cell r="C58" t="str">
            <v>0</v>
          </cell>
          <cell r="D58" t="str">
            <v>1120020001</v>
          </cell>
          <cell r="F58">
            <v>45317</v>
          </cell>
          <cell r="H58" t="str">
            <v>Inap 486, 487</v>
          </cell>
          <cell r="I58">
            <v>120020001</v>
          </cell>
          <cell r="J58" t="str">
            <v>PT BCA No Rek. 869-4110115</v>
          </cell>
          <cell r="M58">
            <v>1000000</v>
          </cell>
        </row>
        <row r="59">
          <cell r="A59" t="str">
            <v>1500000001Januari</v>
          </cell>
          <cell r="B59" t="str">
            <v>500000001Januari</v>
          </cell>
          <cell r="C59" t="str">
            <v>0</v>
          </cell>
          <cell r="D59" t="str">
            <v>1500000001</v>
          </cell>
          <cell r="F59">
            <v>45318</v>
          </cell>
          <cell r="H59" t="str">
            <v>Transfer ke Andri Yanto Sudrajat KBB</v>
          </cell>
          <cell r="I59">
            <v>500000001</v>
          </cell>
          <cell r="J59" t="str">
            <v>Biaya Logistik</v>
          </cell>
          <cell r="L59">
            <v>1012500</v>
          </cell>
        </row>
        <row r="60">
          <cell r="A60" t="str">
            <v>26120020001Januari</v>
          </cell>
          <cell r="B60" t="str">
            <v>120020001Januari</v>
          </cell>
          <cell r="C60" t="str">
            <v>0</v>
          </cell>
          <cell r="D60" t="str">
            <v>1120020001</v>
          </cell>
          <cell r="F60">
            <v>45318</v>
          </cell>
          <cell r="H60" t="str">
            <v>Transfer ke Andri Yanto Sudrajat KBB</v>
          </cell>
          <cell r="I60">
            <v>120020001</v>
          </cell>
          <cell r="J60" t="str">
            <v>PT BCA No Rek. 869-4110115</v>
          </cell>
          <cell r="M60">
            <v>1012500</v>
          </cell>
        </row>
        <row r="61">
          <cell r="A61" t="str">
            <v>3910010000Januari</v>
          </cell>
          <cell r="B61" t="str">
            <v>910010000Januari</v>
          </cell>
          <cell r="C61" t="str">
            <v>0</v>
          </cell>
          <cell r="D61" t="str">
            <v>1910010000</v>
          </cell>
          <cell r="F61">
            <v>45318</v>
          </cell>
          <cell r="H61" t="str">
            <v>Biaya Transfer</v>
          </cell>
          <cell r="I61">
            <v>910010000</v>
          </cell>
          <cell r="J61" t="str">
            <v>Biaya Adm Bank</v>
          </cell>
          <cell r="L61">
            <v>2500</v>
          </cell>
        </row>
        <row r="62">
          <cell r="A62" t="str">
            <v>27120020001Januari</v>
          </cell>
          <cell r="B62" t="str">
            <v>120020001Januari</v>
          </cell>
          <cell r="C62" t="str">
            <v>0</v>
          </cell>
          <cell r="D62" t="str">
            <v>1120020001</v>
          </cell>
          <cell r="F62">
            <v>45318</v>
          </cell>
          <cell r="H62" t="str">
            <v>Biaya Transfer</v>
          </cell>
          <cell r="I62">
            <v>120020001</v>
          </cell>
          <cell r="J62" t="str">
            <v>PT BCA No Rek. 869-4110115</v>
          </cell>
          <cell r="M62">
            <v>2500</v>
          </cell>
        </row>
        <row r="63">
          <cell r="A63" t="str">
            <v>17500000002Januari</v>
          </cell>
          <cell r="B63" t="str">
            <v>500000002Januari</v>
          </cell>
          <cell r="C63" t="str">
            <v>0</v>
          </cell>
          <cell r="D63" t="str">
            <v>1500000002</v>
          </cell>
          <cell r="F63">
            <v>45318</v>
          </cell>
          <cell r="H63" t="str">
            <v>Transfer ke Thomas Hartono</v>
          </cell>
          <cell r="I63">
            <v>500000002</v>
          </cell>
          <cell r="J63" t="str">
            <v>Biaya Operasional</v>
          </cell>
          <cell r="L63">
            <v>500000</v>
          </cell>
        </row>
        <row r="64">
          <cell r="A64" t="str">
            <v>28120020001Januari</v>
          </cell>
          <cell r="B64" t="str">
            <v>120020001Januari</v>
          </cell>
          <cell r="C64" t="str">
            <v>0</v>
          </cell>
          <cell r="D64" t="str">
            <v>1120020001</v>
          </cell>
          <cell r="F64">
            <v>45318</v>
          </cell>
          <cell r="H64" t="str">
            <v>Transfer ke Thomas Hartono</v>
          </cell>
          <cell r="I64">
            <v>120020001</v>
          </cell>
          <cell r="J64" t="str">
            <v>PT BCA No Rek. 869-4110115</v>
          </cell>
          <cell r="M64">
            <v>500000</v>
          </cell>
        </row>
        <row r="65">
          <cell r="A65" t="str">
            <v>4910010000Januari</v>
          </cell>
          <cell r="B65" t="str">
            <v>910010000Januari</v>
          </cell>
          <cell r="C65" t="str">
            <v>0</v>
          </cell>
          <cell r="D65" t="str">
            <v>1910010000</v>
          </cell>
          <cell r="F65">
            <v>45318</v>
          </cell>
          <cell r="H65" t="str">
            <v>Biaya Transfer</v>
          </cell>
          <cell r="I65">
            <v>910010000</v>
          </cell>
          <cell r="J65" t="str">
            <v>Biaya Adm Bank</v>
          </cell>
          <cell r="L65">
            <v>2500</v>
          </cell>
        </row>
        <row r="66">
          <cell r="A66" t="str">
            <v>29120020001Januari</v>
          </cell>
          <cell r="B66" t="str">
            <v>120020001Januari</v>
          </cell>
          <cell r="C66" t="str">
            <v>0</v>
          </cell>
          <cell r="D66" t="str">
            <v>1120020001</v>
          </cell>
          <cell r="F66">
            <v>45318</v>
          </cell>
          <cell r="H66" t="str">
            <v>Biaya Transfer</v>
          </cell>
          <cell r="I66">
            <v>120020001</v>
          </cell>
          <cell r="J66" t="str">
            <v>PT BCA No Rek. 869-4110115</v>
          </cell>
          <cell r="M66">
            <v>2500</v>
          </cell>
        </row>
        <row r="67">
          <cell r="A67" t="str">
            <v>1500000003Januari</v>
          </cell>
          <cell r="B67" t="str">
            <v>500000003Januari</v>
          </cell>
          <cell r="C67" t="str">
            <v>0</v>
          </cell>
          <cell r="D67" t="str">
            <v>1500000003</v>
          </cell>
          <cell r="F67">
            <v>45318</v>
          </cell>
          <cell r="H67" t="str">
            <v>Gaji Januari Agus Hermawan</v>
          </cell>
          <cell r="I67">
            <v>500000003</v>
          </cell>
          <cell r="J67" t="str">
            <v>Biaya Gaji, Bonus, THR</v>
          </cell>
          <cell r="L67">
            <v>4730000</v>
          </cell>
        </row>
        <row r="68">
          <cell r="A68" t="str">
            <v>30120020001Januari</v>
          </cell>
          <cell r="B68" t="str">
            <v>120020001Januari</v>
          </cell>
          <cell r="C68" t="str">
            <v>0</v>
          </cell>
          <cell r="D68" t="str">
            <v>1120020001</v>
          </cell>
          <cell r="F68">
            <v>45318</v>
          </cell>
          <cell r="H68" t="str">
            <v>Gaji Januari Agus Hermawan</v>
          </cell>
          <cell r="I68">
            <v>120020001</v>
          </cell>
          <cell r="J68" t="str">
            <v>PT BCA No Rek. 869-4110115</v>
          </cell>
          <cell r="M68">
            <v>4730000</v>
          </cell>
        </row>
        <row r="69">
          <cell r="A69" t="str">
            <v>2500000003Januari</v>
          </cell>
          <cell r="B69" t="str">
            <v>500000003Januari</v>
          </cell>
          <cell r="C69" t="str">
            <v>0</v>
          </cell>
          <cell r="D69" t="str">
            <v>1500000003</v>
          </cell>
          <cell r="F69">
            <v>45318</v>
          </cell>
          <cell r="H69" t="str">
            <v>Gaji Januari Eka Mawarni</v>
          </cell>
          <cell r="I69">
            <v>500000003</v>
          </cell>
          <cell r="J69" t="str">
            <v>Biaya Gaji, Bonus, THR</v>
          </cell>
          <cell r="L69">
            <v>500000</v>
          </cell>
        </row>
        <row r="70">
          <cell r="A70" t="str">
            <v>31120020001Januari</v>
          </cell>
          <cell r="B70" t="str">
            <v>120020001Januari</v>
          </cell>
          <cell r="C70" t="str">
            <v>0</v>
          </cell>
          <cell r="D70" t="str">
            <v>1120020001</v>
          </cell>
          <cell r="F70">
            <v>45318</v>
          </cell>
          <cell r="H70" t="str">
            <v>Gaji Januari Eka Mawarni</v>
          </cell>
          <cell r="I70">
            <v>120020001</v>
          </cell>
          <cell r="J70" t="str">
            <v>PT BCA No Rek. 869-4110115</v>
          </cell>
          <cell r="M70">
            <v>500000</v>
          </cell>
        </row>
        <row r="71">
          <cell r="A71" t="str">
            <v>6110010001Januari</v>
          </cell>
          <cell r="B71" t="str">
            <v>110010001Januari</v>
          </cell>
          <cell r="C71" t="str">
            <v>0</v>
          </cell>
          <cell r="D71" t="str">
            <v>1110010001</v>
          </cell>
          <cell r="F71">
            <v>45318</v>
          </cell>
          <cell r="H71" t="str">
            <v>Petty Cash CPJ - Trisantio</v>
          </cell>
          <cell r="I71">
            <v>110010001</v>
          </cell>
          <cell r="J71" t="str">
            <v>Kas Operasional 1 - TIO</v>
          </cell>
          <cell r="L71">
            <v>2297000</v>
          </cell>
        </row>
        <row r="72">
          <cell r="A72" t="str">
            <v>32120020001Januari</v>
          </cell>
          <cell r="B72" t="str">
            <v>120020001Januari</v>
          </cell>
          <cell r="C72" t="str">
            <v>0</v>
          </cell>
          <cell r="D72" t="str">
            <v>1120020001</v>
          </cell>
          <cell r="F72">
            <v>45318</v>
          </cell>
          <cell r="H72" t="str">
            <v>Petty Cash CPJ - Trisantio</v>
          </cell>
          <cell r="I72">
            <v>120020001</v>
          </cell>
          <cell r="J72" t="str">
            <v>PT BCA No Rek. 869-4110115</v>
          </cell>
          <cell r="M72">
            <v>2297000</v>
          </cell>
        </row>
        <row r="73">
          <cell r="A73" t="str">
            <v>18500000002Januari</v>
          </cell>
          <cell r="B73" t="str">
            <v>500000002Januari</v>
          </cell>
          <cell r="C73" t="str">
            <v>0</v>
          </cell>
          <cell r="D73" t="str">
            <v>1500000002</v>
          </cell>
          <cell r="F73">
            <v>45320</v>
          </cell>
          <cell r="H73" t="str">
            <v>SPM 493</v>
          </cell>
          <cell r="I73">
            <v>500000002</v>
          </cell>
          <cell r="J73" t="str">
            <v>Biaya Operasional</v>
          </cell>
          <cell r="L73">
            <v>3888120</v>
          </cell>
        </row>
        <row r="74">
          <cell r="A74" t="str">
            <v>33120020001Januari</v>
          </cell>
          <cell r="B74" t="str">
            <v>120020001Januari</v>
          </cell>
          <cell r="C74" t="str">
            <v>0</v>
          </cell>
          <cell r="D74" t="str">
            <v>1120020001</v>
          </cell>
          <cell r="F74">
            <v>45320</v>
          </cell>
          <cell r="H74" t="str">
            <v>SPM 493</v>
          </cell>
          <cell r="I74">
            <v>120020001</v>
          </cell>
          <cell r="J74" t="str">
            <v>PT BCA No Rek. 869-4110115</v>
          </cell>
          <cell r="M74">
            <v>3888120</v>
          </cell>
        </row>
        <row r="75">
          <cell r="A75" t="str">
            <v>7110010001Januari</v>
          </cell>
          <cell r="B75" t="str">
            <v>110010001Januari</v>
          </cell>
          <cell r="C75" t="str">
            <v>0</v>
          </cell>
          <cell r="D75" t="str">
            <v>1110010001</v>
          </cell>
          <cell r="F75">
            <v>45322</v>
          </cell>
          <cell r="H75" t="str">
            <v>Petty Cash CPJ - Trisantio</v>
          </cell>
          <cell r="I75">
            <v>110010001</v>
          </cell>
          <cell r="J75" t="str">
            <v>Kas Operasional 1 - TIO</v>
          </cell>
          <cell r="L75">
            <v>2720996</v>
          </cell>
        </row>
        <row r="76">
          <cell r="A76" t="str">
            <v>34120020001Januari</v>
          </cell>
          <cell r="B76" t="str">
            <v>120020001Januari</v>
          </cell>
          <cell r="C76" t="str">
            <v>0</v>
          </cell>
          <cell r="D76" t="str">
            <v>1120020001</v>
          </cell>
          <cell r="F76">
            <v>45322</v>
          </cell>
          <cell r="H76" t="str">
            <v>Petty Cash CPJ - Trisantio</v>
          </cell>
          <cell r="I76">
            <v>120020001</v>
          </cell>
          <cell r="J76" t="str">
            <v>PT BCA No Rek. 869-4110115</v>
          </cell>
          <cell r="M76">
            <v>2720996</v>
          </cell>
        </row>
        <row r="77">
          <cell r="A77" t="str">
            <v>5910010000Januari</v>
          </cell>
          <cell r="B77" t="str">
            <v>910010000Januari</v>
          </cell>
          <cell r="C77" t="str">
            <v>0</v>
          </cell>
          <cell r="D77" t="str">
            <v>1910010000</v>
          </cell>
          <cell r="F77">
            <v>45322</v>
          </cell>
          <cell r="H77" t="str">
            <v>Biaya Admin</v>
          </cell>
          <cell r="I77">
            <v>910010000</v>
          </cell>
          <cell r="J77" t="str">
            <v>Biaya Adm Bank</v>
          </cell>
          <cell r="L77">
            <v>30000</v>
          </cell>
        </row>
        <row r="78">
          <cell r="A78" t="str">
            <v>35120020001Januari</v>
          </cell>
          <cell r="B78" t="str">
            <v>120020001Januari</v>
          </cell>
          <cell r="C78" t="str">
            <v>0</v>
          </cell>
          <cell r="D78" t="str">
            <v>1120020001</v>
          </cell>
          <cell r="F78">
            <v>45322</v>
          </cell>
          <cell r="H78" t="str">
            <v>Biaya Admin</v>
          </cell>
          <cell r="I78">
            <v>120020001</v>
          </cell>
          <cell r="J78" t="str">
            <v>PT BCA No Rek. 869-4110115</v>
          </cell>
          <cell r="M78">
            <v>30000</v>
          </cell>
        </row>
        <row r="79">
          <cell r="A79" t="str">
            <v>00</v>
          </cell>
          <cell r="B79" t="str">
            <v>0</v>
          </cell>
          <cell r="C79" t="str">
            <v>0</v>
          </cell>
          <cell r="D79" t="str">
            <v>1</v>
          </cell>
          <cell r="J79" t="str">
            <v>-</v>
          </cell>
        </row>
        <row r="80">
          <cell r="A80" t="str">
            <v>00</v>
          </cell>
          <cell r="B80" t="str">
            <v>0</v>
          </cell>
          <cell r="C80" t="str">
            <v>0</v>
          </cell>
          <cell r="D80" t="str">
            <v>1</v>
          </cell>
          <cell r="H80">
            <v>45323</v>
          </cell>
          <cell r="J80" t="str">
            <v>-</v>
          </cell>
        </row>
        <row r="81">
          <cell r="A81" t="str">
            <v>1120020001Februari</v>
          </cell>
          <cell r="B81" t="str">
            <v>120020001Februari</v>
          </cell>
          <cell r="C81" t="str">
            <v>0</v>
          </cell>
          <cell r="D81" t="str">
            <v>1120020001</v>
          </cell>
          <cell r="F81">
            <v>45327</v>
          </cell>
          <cell r="H81" t="str">
            <v>Terima - Transfer dari Iis Yuliyanti</v>
          </cell>
          <cell r="I81">
            <v>120020001</v>
          </cell>
          <cell r="J81" t="str">
            <v>PT BCA No Rek. 869-4110115</v>
          </cell>
          <cell r="L81">
            <v>100000000</v>
          </cell>
        </row>
        <row r="82">
          <cell r="A82" t="str">
            <v>1230010000Februari</v>
          </cell>
          <cell r="B82" t="str">
            <v>230010000Februari</v>
          </cell>
          <cell r="C82" t="str">
            <v>0</v>
          </cell>
          <cell r="D82" t="str">
            <v>1230010000</v>
          </cell>
          <cell r="F82">
            <v>45327</v>
          </cell>
          <cell r="H82" t="str">
            <v>Terima - Transfer dari Iis Yuliyanti</v>
          </cell>
          <cell r="I82">
            <v>230010000</v>
          </cell>
          <cell r="J82" t="str">
            <v>Hutang Pemegang Saham</v>
          </cell>
          <cell r="M82">
            <v>100000000</v>
          </cell>
        </row>
        <row r="83">
          <cell r="A83" t="str">
            <v>1500000002Februari</v>
          </cell>
          <cell r="B83" t="str">
            <v>500000002Februari</v>
          </cell>
          <cell r="C83" t="str">
            <v>0</v>
          </cell>
          <cell r="D83" t="str">
            <v>1500000002</v>
          </cell>
          <cell r="F83">
            <v>45327</v>
          </cell>
          <cell r="H83" t="str">
            <v>SPM 502 SBY</v>
          </cell>
          <cell r="I83">
            <v>500000002</v>
          </cell>
          <cell r="J83" t="str">
            <v>Biaya Operasional</v>
          </cell>
          <cell r="L83">
            <v>7034655</v>
          </cell>
        </row>
        <row r="84">
          <cell r="A84" t="str">
            <v>2120020001Februari</v>
          </cell>
          <cell r="B84" t="str">
            <v>120020001Februari</v>
          </cell>
          <cell r="C84" t="str">
            <v>0</v>
          </cell>
          <cell r="D84" t="str">
            <v>1120020001</v>
          </cell>
          <cell r="F84">
            <v>45327</v>
          </cell>
          <cell r="H84" t="str">
            <v>SPM 502 SBY</v>
          </cell>
          <cell r="I84">
            <v>120020001</v>
          </cell>
          <cell r="J84" t="str">
            <v>PT BCA No Rek. 869-4110115</v>
          </cell>
          <cell r="M84">
            <v>7034655</v>
          </cell>
        </row>
        <row r="85">
          <cell r="A85" t="str">
            <v>2500000002Februari</v>
          </cell>
          <cell r="B85" t="str">
            <v>500000002Februari</v>
          </cell>
          <cell r="C85" t="str">
            <v>0</v>
          </cell>
          <cell r="D85" t="str">
            <v>1500000002</v>
          </cell>
          <cell r="F85">
            <v>45327</v>
          </cell>
          <cell r="H85" t="str">
            <v>SPM 502 SBY</v>
          </cell>
          <cell r="I85">
            <v>500000002</v>
          </cell>
          <cell r="J85" t="str">
            <v>Biaya Operasional</v>
          </cell>
          <cell r="L85">
            <v>7240900</v>
          </cell>
        </row>
        <row r="86">
          <cell r="A86" t="str">
            <v>3120020001Februari</v>
          </cell>
          <cell r="B86" t="str">
            <v>120020001Februari</v>
          </cell>
          <cell r="C86" t="str">
            <v>0</v>
          </cell>
          <cell r="D86" t="str">
            <v>1120020001</v>
          </cell>
          <cell r="F86">
            <v>45327</v>
          </cell>
          <cell r="H86" t="str">
            <v>SPM 502 SBY</v>
          </cell>
          <cell r="I86">
            <v>120020001</v>
          </cell>
          <cell r="J86" t="str">
            <v>PT BCA No Rek. 869-4110115</v>
          </cell>
          <cell r="M86">
            <v>7240900</v>
          </cell>
        </row>
        <row r="87">
          <cell r="A87" t="str">
            <v>3500000002Februari</v>
          </cell>
          <cell r="B87" t="str">
            <v>500000002Februari</v>
          </cell>
          <cell r="C87" t="str">
            <v>0</v>
          </cell>
          <cell r="D87" t="str">
            <v>1500000002</v>
          </cell>
          <cell r="F87">
            <v>45327</v>
          </cell>
          <cell r="H87" t="str">
            <v>SPM 504 JGY</v>
          </cell>
          <cell r="I87">
            <v>500000002</v>
          </cell>
          <cell r="J87" t="str">
            <v>Biaya Operasional</v>
          </cell>
          <cell r="L87">
            <v>5706334</v>
          </cell>
        </row>
        <row r="88">
          <cell r="A88" t="str">
            <v>4120020001Februari</v>
          </cell>
          <cell r="B88" t="str">
            <v>120020001Februari</v>
          </cell>
          <cell r="C88" t="str">
            <v>0</v>
          </cell>
          <cell r="D88" t="str">
            <v>1120020001</v>
          </cell>
          <cell r="F88">
            <v>45327</v>
          </cell>
          <cell r="H88" t="str">
            <v>SPM 504 JGY</v>
          </cell>
          <cell r="I88">
            <v>120020001</v>
          </cell>
          <cell r="J88" t="str">
            <v>PT BCA No Rek. 869-4110115</v>
          </cell>
          <cell r="M88">
            <v>5706334</v>
          </cell>
        </row>
        <row r="89">
          <cell r="A89" t="str">
            <v>5120020001Februari</v>
          </cell>
          <cell r="B89" t="str">
            <v>120020001Februari</v>
          </cell>
          <cell r="C89" t="str">
            <v>0</v>
          </cell>
          <cell r="D89" t="str">
            <v>1120020001</v>
          </cell>
          <cell r="F89">
            <v>45328</v>
          </cell>
          <cell r="H89" t="str">
            <v>Terima - Pembayaran ongkir produk AQUA</v>
          </cell>
          <cell r="I89">
            <v>120020001</v>
          </cell>
          <cell r="J89" t="str">
            <v>PT BCA No Rek. 869-4110115</v>
          </cell>
          <cell r="L89">
            <v>6750000</v>
          </cell>
        </row>
        <row r="90">
          <cell r="A90" t="str">
            <v>1410000001Februari</v>
          </cell>
          <cell r="B90" t="str">
            <v>410000001Februari</v>
          </cell>
          <cell r="C90" t="str">
            <v>0</v>
          </cell>
          <cell r="D90" t="str">
            <v>1410000001</v>
          </cell>
          <cell r="F90">
            <v>45328</v>
          </cell>
          <cell r="H90" t="str">
            <v>Terima - Pembayaran ongkir produk AQUA</v>
          </cell>
          <cell r="I90">
            <v>410000001</v>
          </cell>
          <cell r="J90" t="str">
            <v>Pendapatan 1</v>
          </cell>
          <cell r="M90">
            <v>6750000</v>
          </cell>
        </row>
        <row r="91">
          <cell r="A91" t="str">
            <v>4500000002Februari</v>
          </cell>
          <cell r="B91" t="str">
            <v>500000002Februari</v>
          </cell>
          <cell r="C91" t="str">
            <v>0</v>
          </cell>
          <cell r="D91" t="str">
            <v>1500000002</v>
          </cell>
          <cell r="F91">
            <v>45328</v>
          </cell>
          <cell r="H91" t="str">
            <v>SPM 505 Shopee Jakut</v>
          </cell>
          <cell r="I91">
            <v>500000002</v>
          </cell>
          <cell r="J91" t="str">
            <v>Biaya Operasional</v>
          </cell>
          <cell r="L91">
            <v>4170240</v>
          </cell>
        </row>
        <row r="92">
          <cell r="A92" t="str">
            <v>6120020001Februari</v>
          </cell>
          <cell r="B92" t="str">
            <v>120020001Februari</v>
          </cell>
          <cell r="C92" t="str">
            <v>0</v>
          </cell>
          <cell r="D92" t="str">
            <v>1120020001</v>
          </cell>
          <cell r="F92">
            <v>45328</v>
          </cell>
          <cell r="H92" t="str">
            <v>SPM 505 Shopee Jakut</v>
          </cell>
          <cell r="I92">
            <v>120020001</v>
          </cell>
          <cell r="J92" t="str">
            <v>PT BCA No Rek. 869-4110115</v>
          </cell>
          <cell r="M92">
            <v>4170240</v>
          </cell>
        </row>
        <row r="93">
          <cell r="A93" t="str">
            <v>7120020001Februari</v>
          </cell>
          <cell r="B93" t="str">
            <v>120020001Februari</v>
          </cell>
          <cell r="C93" t="str">
            <v>0</v>
          </cell>
          <cell r="D93" t="str">
            <v>1120020001</v>
          </cell>
          <cell r="F93">
            <v>45328</v>
          </cell>
          <cell r="H93" t="str">
            <v>Terima - Ongkir mesin cuci AQUA Sinar Agung</v>
          </cell>
          <cell r="I93">
            <v>120020001</v>
          </cell>
          <cell r="J93" t="str">
            <v>PT BCA No Rek. 869-4110115</v>
          </cell>
          <cell r="L93">
            <v>3250000</v>
          </cell>
        </row>
        <row r="94">
          <cell r="A94" t="str">
            <v>2410000001Februari</v>
          </cell>
          <cell r="B94" t="str">
            <v>410000001Februari</v>
          </cell>
          <cell r="C94" t="str">
            <v>0</v>
          </cell>
          <cell r="D94" t="str">
            <v>1410000001</v>
          </cell>
          <cell r="F94">
            <v>45328</v>
          </cell>
          <cell r="H94" t="str">
            <v>Terima - Ongkir mesin cuci AQUA Sinar Agung</v>
          </cell>
          <cell r="I94">
            <v>410000001</v>
          </cell>
          <cell r="J94" t="str">
            <v>Pendapatan 1</v>
          </cell>
          <cell r="M94">
            <v>3250000</v>
          </cell>
        </row>
        <row r="95">
          <cell r="A95" t="str">
            <v>3410000001Februari</v>
          </cell>
          <cell r="B95" t="str">
            <v>410000001Februari</v>
          </cell>
          <cell r="C95" t="str">
            <v>0</v>
          </cell>
          <cell r="D95" t="str">
            <v>1410000001</v>
          </cell>
          <cell r="F95">
            <v>45329</v>
          </cell>
          <cell r="H95" t="str">
            <v>Salah transfer Sinar Agung</v>
          </cell>
          <cell r="I95">
            <v>410000001</v>
          </cell>
          <cell r="J95" t="str">
            <v>Pendapatan 1</v>
          </cell>
          <cell r="L95">
            <v>3250000</v>
          </cell>
        </row>
        <row r="96">
          <cell r="A96" t="str">
            <v>8120020001Februari</v>
          </cell>
          <cell r="B96" t="str">
            <v>120020001Februari</v>
          </cell>
          <cell r="C96" t="str">
            <v>0</v>
          </cell>
          <cell r="D96" t="str">
            <v>1120020001</v>
          </cell>
          <cell r="F96">
            <v>45329</v>
          </cell>
          <cell r="H96" t="str">
            <v>Salah transfer Sinar Agung</v>
          </cell>
          <cell r="I96">
            <v>120020001</v>
          </cell>
          <cell r="J96" t="str">
            <v>PT BCA No Rek. 869-4110115</v>
          </cell>
          <cell r="M96">
            <v>3250000</v>
          </cell>
        </row>
        <row r="97">
          <cell r="A97" t="str">
            <v>1110010001Februari</v>
          </cell>
          <cell r="B97" t="str">
            <v>110010001Februari</v>
          </cell>
          <cell r="C97" t="str">
            <v>0</v>
          </cell>
          <cell r="D97" t="str">
            <v>1110010001</v>
          </cell>
          <cell r="F97">
            <v>45335</v>
          </cell>
          <cell r="H97" t="str">
            <v>Petty Cash Trisantio</v>
          </cell>
          <cell r="I97">
            <v>110010001</v>
          </cell>
          <cell r="J97" t="str">
            <v>Kas Operasional 1 - TIO</v>
          </cell>
          <cell r="L97">
            <v>2753920</v>
          </cell>
        </row>
        <row r="98">
          <cell r="A98" t="str">
            <v>9120020001Februari</v>
          </cell>
          <cell r="B98" t="str">
            <v>120020001Februari</v>
          </cell>
          <cell r="C98" t="str">
            <v>0</v>
          </cell>
          <cell r="D98" t="str">
            <v>1120020001</v>
          </cell>
          <cell r="F98">
            <v>45335</v>
          </cell>
          <cell r="H98" t="str">
            <v>Petty Cash Trisantio</v>
          </cell>
          <cell r="I98">
            <v>120020001</v>
          </cell>
          <cell r="J98" t="str">
            <v>PT BCA No Rek. 869-4110115</v>
          </cell>
          <cell r="M98">
            <v>2753920</v>
          </cell>
        </row>
        <row r="99">
          <cell r="A99" t="str">
            <v>1500000001Februari</v>
          </cell>
          <cell r="B99" t="str">
            <v>500000001Februari</v>
          </cell>
          <cell r="C99" t="str">
            <v>0</v>
          </cell>
          <cell r="D99" t="str">
            <v>1500000001</v>
          </cell>
          <cell r="F99">
            <v>45337</v>
          </cell>
          <cell r="H99" t="str">
            <v>TST - Inv 70-73</v>
          </cell>
          <cell r="I99">
            <v>500000001</v>
          </cell>
          <cell r="J99" t="str">
            <v>Biaya Logistik</v>
          </cell>
          <cell r="L99">
            <v>20509678</v>
          </cell>
        </row>
        <row r="100">
          <cell r="A100" t="str">
            <v>10120020001Februari</v>
          </cell>
          <cell r="B100" t="str">
            <v>120020001Februari</v>
          </cell>
          <cell r="C100" t="str">
            <v>0</v>
          </cell>
          <cell r="D100" t="str">
            <v>1120020001</v>
          </cell>
          <cell r="F100">
            <v>45337</v>
          </cell>
          <cell r="H100" t="str">
            <v>TST - Inv 70-73</v>
          </cell>
          <cell r="I100">
            <v>120020001</v>
          </cell>
          <cell r="J100" t="str">
            <v>PT BCA No Rek. 869-4110115</v>
          </cell>
          <cell r="M100">
            <v>20509678</v>
          </cell>
        </row>
        <row r="101">
          <cell r="A101" t="str">
            <v>2500000001Februari</v>
          </cell>
          <cell r="B101" t="str">
            <v>500000001Februari</v>
          </cell>
          <cell r="C101" t="str">
            <v>0</v>
          </cell>
          <cell r="D101" t="str">
            <v>1500000001</v>
          </cell>
          <cell r="F101">
            <v>45337</v>
          </cell>
          <cell r="H101" t="str">
            <v>Transfer ke Septanius Eko</v>
          </cell>
          <cell r="I101">
            <v>500000001</v>
          </cell>
          <cell r="J101" t="str">
            <v>Biaya Logistik</v>
          </cell>
          <cell r="L101">
            <v>5137781</v>
          </cell>
        </row>
        <row r="102">
          <cell r="A102" t="str">
            <v>11120020001Februari</v>
          </cell>
          <cell r="B102" t="str">
            <v>120020001Februari</v>
          </cell>
          <cell r="C102" t="str">
            <v>0</v>
          </cell>
          <cell r="D102" t="str">
            <v>1120020001</v>
          </cell>
          <cell r="F102">
            <v>45337</v>
          </cell>
          <cell r="H102" t="str">
            <v>Transfer ke Septanius Eko</v>
          </cell>
          <cell r="I102">
            <v>120020001</v>
          </cell>
          <cell r="J102" t="str">
            <v>PT BCA No Rek. 869-4110115</v>
          </cell>
          <cell r="M102">
            <v>5137781</v>
          </cell>
        </row>
        <row r="103">
          <cell r="A103" t="str">
            <v>1910010000Februari</v>
          </cell>
          <cell r="B103" t="str">
            <v>910010000Februari</v>
          </cell>
          <cell r="C103" t="str">
            <v>0</v>
          </cell>
          <cell r="D103" t="str">
            <v>1910010000</v>
          </cell>
          <cell r="F103">
            <v>45337</v>
          </cell>
          <cell r="H103" t="str">
            <v>Biaya Transfer</v>
          </cell>
          <cell r="I103">
            <v>910010000</v>
          </cell>
          <cell r="J103" t="str">
            <v>Biaya Adm Bank</v>
          </cell>
          <cell r="L103">
            <v>2500</v>
          </cell>
        </row>
        <row r="104">
          <cell r="A104" t="str">
            <v>12120020001Februari</v>
          </cell>
          <cell r="B104" t="str">
            <v>120020001Februari</v>
          </cell>
          <cell r="C104" t="str">
            <v>0</v>
          </cell>
          <cell r="D104" t="str">
            <v>1120020001</v>
          </cell>
          <cell r="F104">
            <v>45337</v>
          </cell>
          <cell r="H104" t="str">
            <v>Biaya Transfer</v>
          </cell>
          <cell r="I104">
            <v>120020001</v>
          </cell>
          <cell r="J104" t="str">
            <v>PT BCA No Rek. 869-4110115</v>
          </cell>
          <cell r="M104">
            <v>2500</v>
          </cell>
        </row>
        <row r="105">
          <cell r="A105" t="str">
            <v>3500000001Februari</v>
          </cell>
          <cell r="B105" t="str">
            <v>500000001Februari</v>
          </cell>
          <cell r="C105" t="str">
            <v>0</v>
          </cell>
          <cell r="D105" t="str">
            <v>1500000001</v>
          </cell>
          <cell r="F105">
            <v>45337</v>
          </cell>
          <cell r="H105" t="str">
            <v>Transfer ke Dimitra Selaras</v>
          </cell>
          <cell r="I105">
            <v>500000001</v>
          </cell>
          <cell r="J105" t="str">
            <v>Biaya Logistik</v>
          </cell>
          <cell r="L105">
            <v>3941438</v>
          </cell>
        </row>
        <row r="106">
          <cell r="A106" t="str">
            <v>13120020001Februari</v>
          </cell>
          <cell r="B106" t="str">
            <v>120020001Februari</v>
          </cell>
          <cell r="C106" t="str">
            <v>0</v>
          </cell>
          <cell r="D106" t="str">
            <v>1120020001</v>
          </cell>
          <cell r="F106">
            <v>45337</v>
          </cell>
          <cell r="H106" t="str">
            <v>Transfer ke Dimitra Selaras</v>
          </cell>
          <cell r="I106">
            <v>120020001</v>
          </cell>
          <cell r="J106" t="str">
            <v>PT BCA No Rek. 869-4110115</v>
          </cell>
          <cell r="M106">
            <v>3941438</v>
          </cell>
        </row>
        <row r="107">
          <cell r="A107" t="str">
            <v>2910010000Februari</v>
          </cell>
          <cell r="B107" t="str">
            <v>910010000Februari</v>
          </cell>
          <cell r="C107" t="str">
            <v>0</v>
          </cell>
          <cell r="D107" t="str">
            <v>1910010000</v>
          </cell>
          <cell r="F107">
            <v>45337</v>
          </cell>
          <cell r="H107" t="str">
            <v>Biaya Transfer</v>
          </cell>
          <cell r="I107">
            <v>910010000</v>
          </cell>
          <cell r="J107" t="str">
            <v>Biaya Adm Bank</v>
          </cell>
          <cell r="L107">
            <v>2500</v>
          </cell>
        </row>
        <row r="108">
          <cell r="A108" t="str">
            <v>14120020001Februari</v>
          </cell>
          <cell r="B108" t="str">
            <v>120020001Februari</v>
          </cell>
          <cell r="C108" t="str">
            <v>0</v>
          </cell>
          <cell r="D108" t="str">
            <v>1120020001</v>
          </cell>
          <cell r="F108">
            <v>45337</v>
          </cell>
          <cell r="H108" t="str">
            <v>Biaya Transfer</v>
          </cell>
          <cell r="I108">
            <v>120020001</v>
          </cell>
          <cell r="J108" t="str">
            <v>PT BCA No Rek. 869-4110115</v>
          </cell>
          <cell r="M108">
            <v>2500</v>
          </cell>
        </row>
        <row r="109">
          <cell r="A109" t="str">
            <v>4500000001Februari</v>
          </cell>
          <cell r="B109" t="str">
            <v>500000001Februari</v>
          </cell>
          <cell r="C109" t="str">
            <v>0</v>
          </cell>
          <cell r="D109" t="str">
            <v>1500000001</v>
          </cell>
          <cell r="F109">
            <v>45337</v>
          </cell>
          <cell r="H109" t="str">
            <v>Transfer ke Trans Nusantara</v>
          </cell>
          <cell r="I109">
            <v>500000001</v>
          </cell>
          <cell r="J109" t="str">
            <v>Biaya Logistik</v>
          </cell>
          <cell r="L109">
            <v>3189511</v>
          </cell>
        </row>
        <row r="110">
          <cell r="A110" t="str">
            <v>15120020001Februari</v>
          </cell>
          <cell r="B110" t="str">
            <v>120020001Februari</v>
          </cell>
          <cell r="C110" t="str">
            <v>0</v>
          </cell>
          <cell r="D110" t="str">
            <v>1120020001</v>
          </cell>
          <cell r="F110">
            <v>45337</v>
          </cell>
          <cell r="H110" t="str">
            <v>Transfer ke Trans Nusantara</v>
          </cell>
          <cell r="I110">
            <v>120020001</v>
          </cell>
          <cell r="J110" t="str">
            <v>PT BCA No Rek. 869-4110115</v>
          </cell>
          <cell r="M110">
            <v>3189511</v>
          </cell>
        </row>
        <row r="111">
          <cell r="A111" t="str">
            <v>3910010000Februari</v>
          </cell>
          <cell r="B111" t="str">
            <v>910010000Februari</v>
          </cell>
          <cell r="C111" t="str">
            <v>0</v>
          </cell>
          <cell r="D111" t="str">
            <v>1910010000</v>
          </cell>
          <cell r="F111">
            <v>45337</v>
          </cell>
          <cell r="H111" t="str">
            <v>Biaya Transfer</v>
          </cell>
          <cell r="I111">
            <v>910010000</v>
          </cell>
          <cell r="J111" t="str">
            <v>Biaya Adm Bank</v>
          </cell>
          <cell r="L111">
            <v>2500</v>
          </cell>
        </row>
        <row r="112">
          <cell r="A112" t="str">
            <v>16120020001Februari</v>
          </cell>
          <cell r="B112" t="str">
            <v>120020001Februari</v>
          </cell>
          <cell r="C112" t="str">
            <v>0</v>
          </cell>
          <cell r="D112" t="str">
            <v>1120020001</v>
          </cell>
          <cell r="F112">
            <v>45337</v>
          </cell>
          <cell r="H112" t="str">
            <v>Biaya Transfer</v>
          </cell>
          <cell r="I112">
            <v>120020001</v>
          </cell>
          <cell r="J112" t="str">
            <v>PT BCA No Rek. 869-4110115</v>
          </cell>
          <cell r="M112">
            <v>2500</v>
          </cell>
        </row>
        <row r="113">
          <cell r="A113" t="str">
            <v>5500000002Februari</v>
          </cell>
          <cell r="B113" t="str">
            <v>500000002Februari</v>
          </cell>
          <cell r="C113" t="str">
            <v>0</v>
          </cell>
          <cell r="D113" t="str">
            <v>1500000002</v>
          </cell>
          <cell r="F113">
            <v>45337</v>
          </cell>
          <cell r="H113" t="str">
            <v>SPM 518 Shopee</v>
          </cell>
          <cell r="I113">
            <v>500000002</v>
          </cell>
          <cell r="J113" t="str">
            <v>Biaya Operasional</v>
          </cell>
          <cell r="L113">
            <v>3879000</v>
          </cell>
        </row>
        <row r="114">
          <cell r="A114" t="str">
            <v>17120020001Februari</v>
          </cell>
          <cell r="B114" t="str">
            <v>120020001Februari</v>
          </cell>
          <cell r="C114" t="str">
            <v>0</v>
          </cell>
          <cell r="D114" t="str">
            <v>1120020001</v>
          </cell>
          <cell r="F114">
            <v>45337</v>
          </cell>
          <cell r="H114" t="str">
            <v>SPM 518 Shopee</v>
          </cell>
          <cell r="I114">
            <v>120020001</v>
          </cell>
          <cell r="J114" t="str">
            <v>PT BCA No Rek. 869-4110115</v>
          </cell>
          <cell r="M114">
            <v>3879000</v>
          </cell>
        </row>
        <row r="115">
          <cell r="A115" t="str">
            <v>1600000019Februari</v>
          </cell>
          <cell r="B115" t="str">
            <v>600000019Februari</v>
          </cell>
          <cell r="C115" t="str">
            <v>0</v>
          </cell>
          <cell r="D115" t="str">
            <v>1600000019</v>
          </cell>
          <cell r="F115">
            <v>45337</v>
          </cell>
          <cell r="H115" t="str">
            <v>Doorproze Iis Yuliyanti</v>
          </cell>
          <cell r="I115">
            <v>600000019</v>
          </cell>
          <cell r="J115" t="str">
            <v>Entertainment, Donasi &amp; Sumbangan</v>
          </cell>
          <cell r="L115">
            <v>6750000</v>
          </cell>
        </row>
        <row r="116">
          <cell r="A116" t="str">
            <v>18120020001Februari</v>
          </cell>
          <cell r="B116" t="str">
            <v>120020001Februari</v>
          </cell>
          <cell r="C116" t="str">
            <v>0</v>
          </cell>
          <cell r="D116" t="str">
            <v>1120020001</v>
          </cell>
          <cell r="F116">
            <v>45337</v>
          </cell>
          <cell r="H116" t="str">
            <v>Doorproze Iis Yuliyanti</v>
          </cell>
          <cell r="I116">
            <v>120020001</v>
          </cell>
          <cell r="J116" t="str">
            <v>PT BCA No Rek. 869-4110115</v>
          </cell>
          <cell r="M116">
            <v>6750000</v>
          </cell>
        </row>
        <row r="117">
          <cell r="A117" t="str">
            <v>6500000002Februari</v>
          </cell>
          <cell r="B117" t="str">
            <v>500000002Februari</v>
          </cell>
          <cell r="C117" t="str">
            <v>0</v>
          </cell>
          <cell r="D117" t="str">
            <v>1500000002</v>
          </cell>
          <cell r="F117">
            <v>45338</v>
          </cell>
          <cell r="H117" t="str">
            <v>SPM 519 Shopee</v>
          </cell>
          <cell r="I117">
            <v>500000002</v>
          </cell>
          <cell r="J117" t="str">
            <v>Biaya Operasional</v>
          </cell>
          <cell r="L117">
            <v>3351000</v>
          </cell>
        </row>
        <row r="118">
          <cell r="A118" t="str">
            <v>19120020001Februari</v>
          </cell>
          <cell r="B118" t="str">
            <v>120020001Februari</v>
          </cell>
          <cell r="C118" t="str">
            <v>0</v>
          </cell>
          <cell r="D118" t="str">
            <v>1120020001</v>
          </cell>
          <cell r="F118">
            <v>45338</v>
          </cell>
          <cell r="H118" t="str">
            <v>SPM 519 Shopee</v>
          </cell>
          <cell r="I118">
            <v>120020001</v>
          </cell>
          <cell r="J118" t="str">
            <v>PT BCA No Rek. 869-4110115</v>
          </cell>
          <cell r="M118">
            <v>3351000</v>
          </cell>
        </row>
        <row r="119">
          <cell r="A119" t="str">
            <v>7500000002Februari</v>
          </cell>
          <cell r="B119" t="str">
            <v>500000002Februari</v>
          </cell>
          <cell r="C119" t="str">
            <v>0</v>
          </cell>
          <cell r="D119" t="str">
            <v>1500000002</v>
          </cell>
          <cell r="F119">
            <v>45338</v>
          </cell>
          <cell r="H119" t="str">
            <v>SPM 524</v>
          </cell>
          <cell r="I119">
            <v>500000002</v>
          </cell>
          <cell r="J119" t="str">
            <v>Biaya Operasional</v>
          </cell>
          <cell r="L119">
            <v>1100000</v>
          </cell>
        </row>
        <row r="120">
          <cell r="A120" t="str">
            <v>20120020001Februari</v>
          </cell>
          <cell r="B120" t="str">
            <v>120020001Februari</v>
          </cell>
          <cell r="C120" t="str">
            <v>0</v>
          </cell>
          <cell r="D120" t="str">
            <v>1120020001</v>
          </cell>
          <cell r="F120">
            <v>45338</v>
          </cell>
          <cell r="H120" t="str">
            <v>SPM 524</v>
          </cell>
          <cell r="I120">
            <v>120020001</v>
          </cell>
          <cell r="J120" t="str">
            <v>PT BCA No Rek. 869-4110115</v>
          </cell>
          <cell r="M120">
            <v>1100000</v>
          </cell>
        </row>
        <row r="121">
          <cell r="A121" t="str">
            <v>0Februari</v>
          </cell>
          <cell r="B121" t="str">
            <v>Februari</v>
          </cell>
          <cell r="C121" t="str">
            <v>0</v>
          </cell>
          <cell r="D121" t="str">
            <v>1</v>
          </cell>
          <cell r="F121">
            <v>45339</v>
          </cell>
          <cell r="H121" t="str">
            <v>Terima - Inv 001-008 GAJ</v>
          </cell>
          <cell r="J121" t="str">
            <v>-</v>
          </cell>
          <cell r="L121">
            <v>0</v>
          </cell>
        </row>
        <row r="122">
          <cell r="A122" t="str">
            <v>0Februari</v>
          </cell>
          <cell r="B122" t="str">
            <v>Februari</v>
          </cell>
          <cell r="C122" t="str">
            <v>0</v>
          </cell>
          <cell r="D122" t="str">
            <v>1</v>
          </cell>
          <cell r="F122">
            <v>45339</v>
          </cell>
          <cell r="H122" t="str">
            <v>Terima - Inv 001-008 GAJ</v>
          </cell>
          <cell r="J122" t="str">
            <v>-</v>
          </cell>
          <cell r="M122">
            <v>0</v>
          </cell>
        </row>
        <row r="123">
          <cell r="A123" t="str">
            <v>2110010001Februari</v>
          </cell>
          <cell r="B123" t="str">
            <v>110010001Februari</v>
          </cell>
          <cell r="C123" t="str">
            <v>0</v>
          </cell>
          <cell r="D123" t="str">
            <v>1110010001</v>
          </cell>
          <cell r="F123">
            <v>45339</v>
          </cell>
          <cell r="H123" t="str">
            <v>Petty Cash Trisantio</v>
          </cell>
          <cell r="I123">
            <v>110010001</v>
          </cell>
          <cell r="J123" t="str">
            <v>Kas Operasional 1 - TIO</v>
          </cell>
          <cell r="L123">
            <v>2903000</v>
          </cell>
        </row>
        <row r="124">
          <cell r="A124" t="str">
            <v>21120020001Februari</v>
          </cell>
          <cell r="B124" t="str">
            <v>120020001Februari</v>
          </cell>
          <cell r="C124" t="str">
            <v>0</v>
          </cell>
          <cell r="D124" t="str">
            <v>1120020001</v>
          </cell>
          <cell r="F124">
            <v>45339</v>
          </cell>
          <cell r="H124" t="str">
            <v>Petty Cash Trisantio</v>
          </cell>
          <cell r="I124">
            <v>120020001</v>
          </cell>
          <cell r="J124" t="str">
            <v>PT BCA No Rek. 869-4110115</v>
          </cell>
          <cell r="M124">
            <v>2903000</v>
          </cell>
        </row>
        <row r="125">
          <cell r="A125" t="str">
            <v>5500000001Februari</v>
          </cell>
          <cell r="B125" t="str">
            <v>500000001Februari</v>
          </cell>
          <cell r="C125" t="str">
            <v>0</v>
          </cell>
          <cell r="D125" t="str">
            <v>1500000001</v>
          </cell>
          <cell r="F125">
            <v>45341</v>
          </cell>
          <cell r="H125" t="str">
            <v>CPJ 002 Nov-Des 2023 Didit H</v>
          </cell>
          <cell r="I125">
            <v>500000001</v>
          </cell>
          <cell r="J125" t="str">
            <v>Biaya Logistik</v>
          </cell>
          <cell r="L125">
            <v>7985000</v>
          </cell>
        </row>
        <row r="126">
          <cell r="A126" t="str">
            <v>22120020001Februari</v>
          </cell>
          <cell r="B126" t="str">
            <v>120020001Februari</v>
          </cell>
          <cell r="C126" t="str">
            <v>0</v>
          </cell>
          <cell r="D126" t="str">
            <v>1120020001</v>
          </cell>
          <cell r="F126">
            <v>45341</v>
          </cell>
          <cell r="H126" t="str">
            <v>CPJ 002 Nov-Des 2023 Didit H</v>
          </cell>
          <cell r="I126">
            <v>120020001</v>
          </cell>
          <cell r="J126" t="str">
            <v>PT BCA No Rek. 869-4110115</v>
          </cell>
          <cell r="M126">
            <v>7985000</v>
          </cell>
        </row>
        <row r="127">
          <cell r="A127" t="str">
            <v>8500000002Februari</v>
          </cell>
          <cell r="B127" t="str">
            <v>500000002Februari</v>
          </cell>
          <cell r="C127" t="str">
            <v>0</v>
          </cell>
          <cell r="D127" t="str">
            <v>1500000002</v>
          </cell>
          <cell r="F127">
            <v>45342</v>
          </cell>
          <cell r="H127" t="str">
            <v>SPM 529 SBY</v>
          </cell>
          <cell r="I127">
            <v>500000002</v>
          </cell>
          <cell r="J127" t="str">
            <v>Biaya Operasional</v>
          </cell>
          <cell r="L127">
            <v>5811000</v>
          </cell>
        </row>
        <row r="128">
          <cell r="A128" t="str">
            <v>23120020001Februari</v>
          </cell>
          <cell r="B128" t="str">
            <v>120020001Februari</v>
          </cell>
          <cell r="C128" t="str">
            <v>0</v>
          </cell>
          <cell r="D128" t="str">
            <v>1120020001</v>
          </cell>
          <cell r="F128">
            <v>45342</v>
          </cell>
          <cell r="H128" t="str">
            <v>SPM 529 SBY</v>
          </cell>
          <cell r="I128">
            <v>120020001</v>
          </cell>
          <cell r="J128" t="str">
            <v>PT BCA No Rek. 869-4110115</v>
          </cell>
          <cell r="M128">
            <v>5811000</v>
          </cell>
        </row>
        <row r="129">
          <cell r="A129" t="str">
            <v>9500000002Februari</v>
          </cell>
          <cell r="B129" t="str">
            <v>500000002Februari</v>
          </cell>
          <cell r="C129" t="str">
            <v>0</v>
          </cell>
          <cell r="D129" t="str">
            <v>1500000002</v>
          </cell>
          <cell r="F129">
            <v>45343</v>
          </cell>
          <cell r="H129" t="str">
            <v xml:space="preserve">SPM 533 </v>
          </cell>
          <cell r="I129">
            <v>500000002</v>
          </cell>
          <cell r="J129" t="str">
            <v>Biaya Operasional</v>
          </cell>
          <cell r="L129">
            <v>4351200</v>
          </cell>
        </row>
        <row r="130">
          <cell r="A130" t="str">
            <v>24120020001Februari</v>
          </cell>
          <cell r="B130" t="str">
            <v>120020001Februari</v>
          </cell>
          <cell r="C130" t="str">
            <v>0</v>
          </cell>
          <cell r="D130" t="str">
            <v>1120020001</v>
          </cell>
          <cell r="F130">
            <v>45343</v>
          </cell>
          <cell r="H130" t="str">
            <v xml:space="preserve">SPM 533 </v>
          </cell>
          <cell r="I130">
            <v>120020001</v>
          </cell>
          <cell r="J130" t="str">
            <v>PT BCA No Rek. 869-4110115</v>
          </cell>
          <cell r="M130">
            <v>4351200</v>
          </cell>
        </row>
        <row r="131">
          <cell r="A131" t="str">
            <v>10500000002Februari</v>
          </cell>
          <cell r="B131" t="str">
            <v>500000002Februari</v>
          </cell>
          <cell r="C131" t="str">
            <v>0</v>
          </cell>
          <cell r="D131" t="str">
            <v>1500000002</v>
          </cell>
          <cell r="F131">
            <v>45343</v>
          </cell>
          <cell r="H131" t="str">
            <v>SPM 532</v>
          </cell>
          <cell r="I131">
            <v>500000002</v>
          </cell>
          <cell r="J131" t="str">
            <v>Biaya Operasional</v>
          </cell>
          <cell r="L131">
            <v>3285600</v>
          </cell>
        </row>
        <row r="132">
          <cell r="A132" t="str">
            <v>25120020001Februari</v>
          </cell>
          <cell r="B132" t="str">
            <v>120020001Februari</v>
          </cell>
          <cell r="C132" t="str">
            <v>0</v>
          </cell>
          <cell r="D132" t="str">
            <v>1120020001</v>
          </cell>
          <cell r="F132">
            <v>45343</v>
          </cell>
          <cell r="H132" t="str">
            <v>SPM 532</v>
          </cell>
          <cell r="I132">
            <v>120020001</v>
          </cell>
          <cell r="J132" t="str">
            <v>PT BCA No Rek. 869-4110115</v>
          </cell>
          <cell r="M132">
            <v>3285600</v>
          </cell>
        </row>
        <row r="133">
          <cell r="A133" t="str">
            <v>11500000002Februari</v>
          </cell>
          <cell r="B133" t="str">
            <v>500000002Februari</v>
          </cell>
          <cell r="C133" t="str">
            <v>0</v>
          </cell>
          <cell r="D133" t="str">
            <v>1500000002</v>
          </cell>
          <cell r="F133">
            <v>45343</v>
          </cell>
          <cell r="H133" t="str">
            <v>SPM 531</v>
          </cell>
          <cell r="I133">
            <v>500000002</v>
          </cell>
          <cell r="J133" t="str">
            <v>Biaya Operasional</v>
          </cell>
          <cell r="L133">
            <v>3996000</v>
          </cell>
        </row>
        <row r="134">
          <cell r="A134" t="str">
            <v>26120020001Februari</v>
          </cell>
          <cell r="B134" t="str">
            <v>120020001Februari</v>
          </cell>
          <cell r="C134" t="str">
            <v>0</v>
          </cell>
          <cell r="D134" t="str">
            <v>1120020001</v>
          </cell>
          <cell r="F134">
            <v>45343</v>
          </cell>
          <cell r="H134" t="str">
            <v>SPM 531</v>
          </cell>
          <cell r="I134">
            <v>120020001</v>
          </cell>
          <cell r="J134" t="str">
            <v>PT BCA No Rek. 869-4110115</v>
          </cell>
          <cell r="M134">
            <v>3996000</v>
          </cell>
        </row>
        <row r="135">
          <cell r="A135" t="str">
            <v>12500000002Februari</v>
          </cell>
          <cell r="B135" t="str">
            <v>500000002Februari</v>
          </cell>
          <cell r="C135" t="str">
            <v>0</v>
          </cell>
          <cell r="D135" t="str">
            <v>1500000002</v>
          </cell>
          <cell r="F135">
            <v>45343</v>
          </cell>
          <cell r="H135" t="str">
            <v>SPM 538 jd 532</v>
          </cell>
          <cell r="I135">
            <v>500000002</v>
          </cell>
          <cell r="J135" t="str">
            <v>Biaya Operasional</v>
          </cell>
          <cell r="L135">
            <v>799200</v>
          </cell>
        </row>
        <row r="136">
          <cell r="A136" t="str">
            <v>27120020001Februari</v>
          </cell>
          <cell r="B136" t="str">
            <v>120020001Februari</v>
          </cell>
          <cell r="C136" t="str">
            <v>0</v>
          </cell>
          <cell r="D136" t="str">
            <v>1120020001</v>
          </cell>
          <cell r="F136">
            <v>45343</v>
          </cell>
          <cell r="H136" t="str">
            <v>SPM 538 jd 532</v>
          </cell>
          <cell r="I136">
            <v>120020001</v>
          </cell>
          <cell r="J136" t="str">
            <v>PT BCA No Rek. 869-4110115</v>
          </cell>
          <cell r="M136">
            <v>799200</v>
          </cell>
        </row>
        <row r="137">
          <cell r="A137" t="str">
            <v>13500000002Februari</v>
          </cell>
          <cell r="B137" t="str">
            <v>500000002Februari</v>
          </cell>
          <cell r="C137" t="str">
            <v>0</v>
          </cell>
          <cell r="D137" t="str">
            <v>1500000002</v>
          </cell>
          <cell r="F137">
            <v>45344</v>
          </cell>
          <cell r="H137" t="str">
            <v>SPM 538</v>
          </cell>
          <cell r="I137">
            <v>500000002</v>
          </cell>
          <cell r="J137" t="str">
            <v>Biaya Operasional</v>
          </cell>
          <cell r="L137">
            <v>5058300</v>
          </cell>
        </row>
        <row r="138">
          <cell r="A138" t="str">
            <v>28120020001Februari</v>
          </cell>
          <cell r="B138" t="str">
            <v>120020001Februari</v>
          </cell>
          <cell r="C138" t="str">
            <v>0</v>
          </cell>
          <cell r="D138" t="str">
            <v>1120020001</v>
          </cell>
          <cell r="F138">
            <v>45344</v>
          </cell>
          <cell r="H138" t="str">
            <v>SPM 538</v>
          </cell>
          <cell r="I138">
            <v>120020001</v>
          </cell>
          <cell r="J138" t="str">
            <v>PT BCA No Rek. 869-4110115</v>
          </cell>
          <cell r="M138">
            <v>5058300</v>
          </cell>
        </row>
        <row r="139">
          <cell r="A139" t="str">
            <v>3110010001Februari</v>
          </cell>
          <cell r="B139" t="str">
            <v>110010001Februari</v>
          </cell>
          <cell r="C139" t="str">
            <v>0</v>
          </cell>
          <cell r="D139" t="str">
            <v>1110010001</v>
          </cell>
          <cell r="F139">
            <v>45344</v>
          </cell>
          <cell r="H139" t="str">
            <v>Petty Cash Trisantio</v>
          </cell>
          <cell r="I139">
            <v>110010001</v>
          </cell>
          <cell r="J139" t="str">
            <v>Kas Operasional 1 - TIO</v>
          </cell>
          <cell r="L139">
            <v>4878164</v>
          </cell>
        </row>
        <row r="140">
          <cell r="A140" t="str">
            <v>29120020001Februari</v>
          </cell>
          <cell r="B140" t="str">
            <v>120020001Februari</v>
          </cell>
          <cell r="C140" t="str">
            <v>0</v>
          </cell>
          <cell r="D140" t="str">
            <v>1120020001</v>
          </cell>
          <cell r="F140">
            <v>45344</v>
          </cell>
          <cell r="H140" t="str">
            <v>Petty Cash Trisantio</v>
          </cell>
          <cell r="I140">
            <v>120020001</v>
          </cell>
          <cell r="J140" t="str">
            <v>PT BCA No Rek. 869-4110115</v>
          </cell>
          <cell r="M140">
            <v>4878164</v>
          </cell>
        </row>
        <row r="141">
          <cell r="A141" t="str">
            <v>14500000002Februari</v>
          </cell>
          <cell r="B141" t="str">
            <v>500000002Februari</v>
          </cell>
          <cell r="C141" t="str">
            <v>0</v>
          </cell>
          <cell r="D141" t="str">
            <v>1500000002</v>
          </cell>
          <cell r="F141">
            <v>45348</v>
          </cell>
          <cell r="H141" t="str">
            <v>SPM 549</v>
          </cell>
          <cell r="I141">
            <v>500000002</v>
          </cell>
          <cell r="J141" t="str">
            <v>Biaya Operasional</v>
          </cell>
          <cell r="L141">
            <v>3881940</v>
          </cell>
        </row>
        <row r="142">
          <cell r="A142" t="str">
            <v>30120020001Februari</v>
          </cell>
          <cell r="B142" t="str">
            <v>120020001Februari</v>
          </cell>
          <cell r="C142" t="str">
            <v>0</v>
          </cell>
          <cell r="D142" t="str">
            <v>1120020001</v>
          </cell>
          <cell r="F142">
            <v>45348</v>
          </cell>
          <cell r="H142" t="str">
            <v>SPM 549</v>
          </cell>
          <cell r="I142">
            <v>120020001</v>
          </cell>
          <cell r="J142" t="str">
            <v>PT BCA No Rek. 869-4110115</v>
          </cell>
          <cell r="M142">
            <v>3881940</v>
          </cell>
        </row>
        <row r="143">
          <cell r="A143" t="str">
            <v>15500000002Februari</v>
          </cell>
          <cell r="B143" t="str">
            <v>500000002Februari</v>
          </cell>
          <cell r="C143" t="str">
            <v>0</v>
          </cell>
          <cell r="D143" t="str">
            <v>1500000002</v>
          </cell>
          <cell r="F143">
            <v>45348</v>
          </cell>
          <cell r="H143" t="str">
            <v>SPM 548</v>
          </cell>
          <cell r="I143">
            <v>500000002</v>
          </cell>
          <cell r="J143" t="str">
            <v>Biaya Operasional</v>
          </cell>
          <cell r="L143">
            <v>3463500</v>
          </cell>
        </row>
        <row r="144">
          <cell r="A144" t="str">
            <v>31120020001Februari</v>
          </cell>
          <cell r="B144" t="str">
            <v>120020001Februari</v>
          </cell>
          <cell r="C144" t="str">
            <v>0</v>
          </cell>
          <cell r="D144" t="str">
            <v>1120020001</v>
          </cell>
          <cell r="F144">
            <v>45348</v>
          </cell>
          <cell r="H144" t="str">
            <v>SPM 548</v>
          </cell>
          <cell r="I144">
            <v>120020001</v>
          </cell>
          <cell r="J144" t="str">
            <v>PT BCA No Rek. 869-4110115</v>
          </cell>
          <cell r="M144">
            <v>3463500</v>
          </cell>
        </row>
        <row r="145">
          <cell r="A145" t="str">
            <v>0Februari</v>
          </cell>
          <cell r="B145" t="str">
            <v>Februari</v>
          </cell>
          <cell r="C145" t="str">
            <v>0</v>
          </cell>
          <cell r="D145" t="str">
            <v>1</v>
          </cell>
          <cell r="F145">
            <v>45349</v>
          </cell>
          <cell r="H145" t="str">
            <v>Terima - Inv 009-014 GAJ</v>
          </cell>
          <cell r="J145" t="str">
            <v>-</v>
          </cell>
          <cell r="L145">
            <v>0</v>
          </cell>
        </row>
        <row r="146">
          <cell r="A146" t="str">
            <v>0Februari</v>
          </cell>
          <cell r="B146" t="str">
            <v>Februari</v>
          </cell>
          <cell r="C146" t="str">
            <v>0</v>
          </cell>
          <cell r="D146" t="str">
            <v>1</v>
          </cell>
          <cell r="F146">
            <v>45349</v>
          </cell>
          <cell r="H146" t="str">
            <v>Terima - Inv 009-014 GAJ</v>
          </cell>
          <cell r="J146" t="str">
            <v>-</v>
          </cell>
          <cell r="M146">
            <v>0</v>
          </cell>
        </row>
        <row r="147">
          <cell r="A147" t="str">
            <v>16500000002Februari</v>
          </cell>
          <cell r="B147" t="str">
            <v>500000002Februari</v>
          </cell>
          <cell r="C147" t="str">
            <v>0</v>
          </cell>
          <cell r="D147" t="str">
            <v>1500000002</v>
          </cell>
          <cell r="F147">
            <v>45349</v>
          </cell>
          <cell r="H147" t="str">
            <v>Migrasi 01</v>
          </cell>
          <cell r="I147">
            <v>500000002</v>
          </cell>
          <cell r="J147" t="str">
            <v>Biaya Operasional</v>
          </cell>
          <cell r="L147">
            <v>1000000</v>
          </cell>
        </row>
        <row r="148">
          <cell r="A148" t="str">
            <v>32120020001Februari</v>
          </cell>
          <cell r="B148" t="str">
            <v>120020001Februari</v>
          </cell>
          <cell r="C148" t="str">
            <v>0</v>
          </cell>
          <cell r="D148" t="str">
            <v>1120020001</v>
          </cell>
          <cell r="F148">
            <v>45349</v>
          </cell>
          <cell r="H148" t="str">
            <v>Migrasi 01</v>
          </cell>
          <cell r="I148">
            <v>120020001</v>
          </cell>
          <cell r="J148" t="str">
            <v>PT BCA No Rek. 869-4110115</v>
          </cell>
          <cell r="M148">
            <v>1000000</v>
          </cell>
        </row>
        <row r="149">
          <cell r="A149" t="str">
            <v>17500000002Februari</v>
          </cell>
          <cell r="B149" t="str">
            <v>500000002Februari</v>
          </cell>
          <cell r="C149" t="str">
            <v>0</v>
          </cell>
          <cell r="D149" t="str">
            <v>1500000002</v>
          </cell>
          <cell r="F149">
            <v>45349</v>
          </cell>
          <cell r="H149" t="str">
            <v>SPM H02</v>
          </cell>
          <cell r="I149">
            <v>500000002</v>
          </cell>
          <cell r="J149" t="str">
            <v>Biaya Operasional</v>
          </cell>
          <cell r="L149">
            <v>1200000</v>
          </cell>
        </row>
        <row r="150">
          <cell r="A150" t="str">
            <v>33120020001Februari</v>
          </cell>
          <cell r="B150" t="str">
            <v>120020001Februari</v>
          </cell>
          <cell r="C150" t="str">
            <v>0</v>
          </cell>
          <cell r="D150" t="str">
            <v>1120020001</v>
          </cell>
          <cell r="F150">
            <v>45349</v>
          </cell>
          <cell r="H150" t="str">
            <v>SPM H02</v>
          </cell>
          <cell r="I150">
            <v>120020001</v>
          </cell>
          <cell r="J150" t="str">
            <v>PT BCA No Rek. 869-4110115</v>
          </cell>
          <cell r="M150">
            <v>1200000</v>
          </cell>
        </row>
        <row r="151">
          <cell r="A151" t="str">
            <v>18500000002Februari</v>
          </cell>
          <cell r="B151" t="str">
            <v>500000002Februari</v>
          </cell>
          <cell r="C151" t="str">
            <v>0</v>
          </cell>
          <cell r="D151" t="str">
            <v>1500000002</v>
          </cell>
          <cell r="F151">
            <v>45349</v>
          </cell>
          <cell r="H151" t="str">
            <v>SPM H03</v>
          </cell>
          <cell r="I151">
            <v>500000002</v>
          </cell>
          <cell r="J151" t="str">
            <v>Biaya Operasional</v>
          </cell>
          <cell r="L151">
            <v>1000000</v>
          </cell>
        </row>
        <row r="152">
          <cell r="A152" t="str">
            <v>34120020001Februari</v>
          </cell>
          <cell r="B152" t="str">
            <v>120020001Februari</v>
          </cell>
          <cell r="C152" t="str">
            <v>0</v>
          </cell>
          <cell r="D152" t="str">
            <v>1120020001</v>
          </cell>
          <cell r="F152">
            <v>45349</v>
          </cell>
          <cell r="H152" t="str">
            <v>SPM H03</v>
          </cell>
          <cell r="I152">
            <v>120020001</v>
          </cell>
          <cell r="J152" t="str">
            <v>PT BCA No Rek. 869-4110115</v>
          </cell>
          <cell r="M152">
            <v>1000000</v>
          </cell>
        </row>
        <row r="153">
          <cell r="A153" t="str">
            <v>19500000002Februari</v>
          </cell>
          <cell r="B153" t="str">
            <v>500000002Februari</v>
          </cell>
          <cell r="C153" t="str">
            <v>0</v>
          </cell>
          <cell r="D153" t="str">
            <v>1500000002</v>
          </cell>
          <cell r="F153">
            <v>45349</v>
          </cell>
          <cell r="H153" t="str">
            <v>SPM 557</v>
          </cell>
          <cell r="I153">
            <v>500000002</v>
          </cell>
          <cell r="J153" t="str">
            <v>Biaya Operasional</v>
          </cell>
          <cell r="L153">
            <v>2400000</v>
          </cell>
        </row>
        <row r="154">
          <cell r="A154" t="str">
            <v>35120020001Februari</v>
          </cell>
          <cell r="B154" t="str">
            <v>120020001Februari</v>
          </cell>
          <cell r="C154" t="str">
            <v>0</v>
          </cell>
          <cell r="D154" t="str">
            <v>1120020001</v>
          </cell>
          <cell r="F154">
            <v>45349</v>
          </cell>
          <cell r="H154" t="str">
            <v>SPM 557</v>
          </cell>
          <cell r="I154">
            <v>120020001</v>
          </cell>
          <cell r="J154" t="str">
            <v>PT BCA No Rek. 869-4110115</v>
          </cell>
          <cell r="M154">
            <v>2400000</v>
          </cell>
        </row>
        <row r="155">
          <cell r="A155" t="str">
            <v>20500000002Februari</v>
          </cell>
          <cell r="B155" t="str">
            <v>500000002Februari</v>
          </cell>
          <cell r="C155" t="str">
            <v>0</v>
          </cell>
          <cell r="D155" t="str">
            <v>1500000002</v>
          </cell>
          <cell r="F155">
            <v>45349</v>
          </cell>
          <cell r="H155" t="str">
            <v>SPM 558</v>
          </cell>
          <cell r="I155">
            <v>500000002</v>
          </cell>
          <cell r="J155" t="str">
            <v>Biaya Operasional</v>
          </cell>
          <cell r="L155">
            <v>1400000</v>
          </cell>
        </row>
        <row r="156">
          <cell r="A156" t="str">
            <v>36120020001Februari</v>
          </cell>
          <cell r="B156" t="str">
            <v>120020001Februari</v>
          </cell>
          <cell r="C156" t="str">
            <v>0</v>
          </cell>
          <cell r="D156" t="str">
            <v>1120020001</v>
          </cell>
          <cell r="F156">
            <v>45349</v>
          </cell>
          <cell r="H156" t="str">
            <v>SPM 558</v>
          </cell>
          <cell r="I156">
            <v>120020001</v>
          </cell>
          <cell r="J156" t="str">
            <v>PT BCA No Rek. 869-4110115</v>
          </cell>
          <cell r="M156">
            <v>1400000</v>
          </cell>
        </row>
        <row r="157">
          <cell r="A157" t="str">
            <v>21500000002Februari</v>
          </cell>
          <cell r="B157" t="str">
            <v>500000002Februari</v>
          </cell>
          <cell r="C157" t="str">
            <v>0</v>
          </cell>
          <cell r="D157" t="str">
            <v>1500000002</v>
          </cell>
          <cell r="F157">
            <v>45349</v>
          </cell>
          <cell r="H157" t="str">
            <v>SPM 553</v>
          </cell>
          <cell r="I157">
            <v>500000002</v>
          </cell>
          <cell r="J157" t="str">
            <v>Biaya Operasional</v>
          </cell>
          <cell r="L157">
            <v>5500000</v>
          </cell>
        </row>
        <row r="158">
          <cell r="A158" t="str">
            <v>37120020001Februari</v>
          </cell>
          <cell r="B158" t="str">
            <v>120020001Februari</v>
          </cell>
          <cell r="C158" t="str">
            <v>0</v>
          </cell>
          <cell r="D158" t="str">
            <v>1120020001</v>
          </cell>
          <cell r="F158">
            <v>45349</v>
          </cell>
          <cell r="H158" t="str">
            <v>SPM 553</v>
          </cell>
          <cell r="I158">
            <v>120020001</v>
          </cell>
          <cell r="J158" t="str">
            <v>PT BCA No Rek. 869-4110115</v>
          </cell>
          <cell r="M158">
            <v>5500000</v>
          </cell>
        </row>
        <row r="159">
          <cell r="A159" t="str">
            <v>22500000002Februari</v>
          </cell>
          <cell r="B159" t="str">
            <v>500000002Februari</v>
          </cell>
          <cell r="C159" t="str">
            <v>0</v>
          </cell>
          <cell r="D159" t="str">
            <v>1500000002</v>
          </cell>
          <cell r="F159">
            <v>45349</v>
          </cell>
          <cell r="H159" t="str">
            <v>SPM H04</v>
          </cell>
          <cell r="I159">
            <v>500000002</v>
          </cell>
          <cell r="J159" t="str">
            <v>Biaya Operasional</v>
          </cell>
          <cell r="L159">
            <v>1000000</v>
          </cell>
        </row>
        <row r="160">
          <cell r="A160" t="str">
            <v>38120020001Februari</v>
          </cell>
          <cell r="B160" t="str">
            <v>120020001Februari</v>
          </cell>
          <cell r="C160" t="str">
            <v>0</v>
          </cell>
          <cell r="D160" t="str">
            <v>1120020001</v>
          </cell>
          <cell r="F160">
            <v>45349</v>
          </cell>
          <cell r="H160" t="str">
            <v>SPM H04</v>
          </cell>
          <cell r="I160">
            <v>120020001</v>
          </cell>
          <cell r="J160" t="str">
            <v>PT BCA No Rek. 869-4110115</v>
          </cell>
          <cell r="M160">
            <v>1000000</v>
          </cell>
        </row>
        <row r="161">
          <cell r="A161" t="str">
            <v>1600000001Februari</v>
          </cell>
          <cell r="B161" t="str">
            <v>600000001Februari</v>
          </cell>
          <cell r="C161" t="str">
            <v>0</v>
          </cell>
          <cell r="D161" t="str">
            <v>1600000001</v>
          </cell>
          <cell r="F161">
            <v>45350</v>
          </cell>
          <cell r="H161" t="str">
            <v>Feb 2024 Eka Mawarni</v>
          </cell>
          <cell r="I161">
            <v>600000001</v>
          </cell>
          <cell r="J161" t="str">
            <v>Biaya Gaji</v>
          </cell>
          <cell r="L161">
            <v>500000</v>
          </cell>
        </row>
        <row r="162">
          <cell r="A162" t="str">
            <v>39120020001Februari</v>
          </cell>
          <cell r="B162" t="str">
            <v>120020001Februari</v>
          </cell>
          <cell r="C162" t="str">
            <v>0</v>
          </cell>
          <cell r="D162" t="str">
            <v>1120020001</v>
          </cell>
          <cell r="F162">
            <v>45350</v>
          </cell>
          <cell r="H162" t="str">
            <v>Feb 2024 Eka Mawarni</v>
          </cell>
          <cell r="I162">
            <v>120020001</v>
          </cell>
          <cell r="J162" t="str">
            <v>PT BCA No Rek. 869-4110115</v>
          </cell>
          <cell r="M162">
            <v>500000</v>
          </cell>
        </row>
        <row r="163">
          <cell r="A163" t="str">
            <v>2600000001Februari</v>
          </cell>
          <cell r="B163" t="str">
            <v>600000001Februari</v>
          </cell>
          <cell r="C163" t="str">
            <v>0</v>
          </cell>
          <cell r="D163" t="str">
            <v>1600000001</v>
          </cell>
          <cell r="F163">
            <v>45350</v>
          </cell>
          <cell r="H163" t="str">
            <v>Feb 2024 Nur Fajar</v>
          </cell>
          <cell r="I163">
            <v>600000001</v>
          </cell>
          <cell r="J163" t="str">
            <v>Biaya Gaji</v>
          </cell>
          <cell r="L163">
            <v>1391304</v>
          </cell>
        </row>
        <row r="164">
          <cell r="A164" t="str">
            <v>40120020001Februari</v>
          </cell>
          <cell r="B164" t="str">
            <v>120020001Februari</v>
          </cell>
          <cell r="C164" t="str">
            <v>0</v>
          </cell>
          <cell r="D164" t="str">
            <v>1120020001</v>
          </cell>
          <cell r="F164">
            <v>45350</v>
          </cell>
          <cell r="H164" t="str">
            <v>Feb 2024 Nur Fajar</v>
          </cell>
          <cell r="I164">
            <v>120020001</v>
          </cell>
          <cell r="J164" t="str">
            <v>PT BCA No Rek. 869-4110115</v>
          </cell>
          <cell r="M164">
            <v>1391304</v>
          </cell>
        </row>
        <row r="165">
          <cell r="A165" t="str">
            <v>23500000002Februari</v>
          </cell>
          <cell r="B165" t="str">
            <v>500000002Februari</v>
          </cell>
          <cell r="C165" t="str">
            <v>0</v>
          </cell>
          <cell r="D165" t="str">
            <v>1500000002</v>
          </cell>
          <cell r="F165">
            <v>45350</v>
          </cell>
          <cell r="H165" t="str">
            <v>Transfer ke Bapak Thomas Hartono</v>
          </cell>
          <cell r="I165">
            <v>500000002</v>
          </cell>
          <cell r="J165" t="str">
            <v>Biaya Operasional</v>
          </cell>
          <cell r="L165">
            <v>500000</v>
          </cell>
        </row>
        <row r="166">
          <cell r="A166" t="str">
            <v>41120020001Februari</v>
          </cell>
          <cell r="B166" t="str">
            <v>120020001Februari</v>
          </cell>
          <cell r="C166" t="str">
            <v>0</v>
          </cell>
          <cell r="D166" t="str">
            <v>1120020001</v>
          </cell>
          <cell r="F166">
            <v>45350</v>
          </cell>
          <cell r="H166" t="str">
            <v>Transfer ke Bapak Thomas Hartono</v>
          </cell>
          <cell r="I166">
            <v>120020001</v>
          </cell>
          <cell r="J166" t="str">
            <v>PT BCA No Rek. 869-4110115</v>
          </cell>
          <cell r="M166">
            <v>500000</v>
          </cell>
        </row>
        <row r="167">
          <cell r="A167" t="str">
            <v>4910010000Februari</v>
          </cell>
          <cell r="B167" t="str">
            <v>910010000Februari</v>
          </cell>
          <cell r="C167" t="str">
            <v>0</v>
          </cell>
          <cell r="D167" t="str">
            <v>1910010000</v>
          </cell>
          <cell r="F167">
            <v>45350</v>
          </cell>
          <cell r="H167" t="str">
            <v>Biaya Transfer</v>
          </cell>
          <cell r="I167">
            <v>910010000</v>
          </cell>
          <cell r="J167" t="str">
            <v>Biaya Adm Bank</v>
          </cell>
          <cell r="L167">
            <v>6500</v>
          </cell>
        </row>
        <row r="168">
          <cell r="A168" t="str">
            <v>42120020001Februari</v>
          </cell>
          <cell r="B168" t="str">
            <v>120020001Februari</v>
          </cell>
          <cell r="C168" t="str">
            <v>0</v>
          </cell>
          <cell r="D168" t="str">
            <v>1120020001</v>
          </cell>
          <cell r="F168">
            <v>45350</v>
          </cell>
          <cell r="H168" t="str">
            <v>Biaya Transfer</v>
          </cell>
          <cell r="I168">
            <v>120020001</v>
          </cell>
          <cell r="J168" t="str">
            <v>PT BCA No Rek. 869-4110115</v>
          </cell>
          <cell r="M168">
            <v>6500</v>
          </cell>
        </row>
        <row r="169">
          <cell r="A169" t="str">
            <v>1500000003Februari</v>
          </cell>
          <cell r="B169" t="str">
            <v>500000003Februari</v>
          </cell>
          <cell r="C169" t="str">
            <v>0</v>
          </cell>
          <cell r="D169" t="str">
            <v>1500000003</v>
          </cell>
          <cell r="F169">
            <v>45350</v>
          </cell>
          <cell r="H169" t="str">
            <v>Feb 2024 Agus Hermawan</v>
          </cell>
          <cell r="I169">
            <v>500000003</v>
          </cell>
          <cell r="J169" t="str">
            <v>Biaya Gaji, Bonus, THR</v>
          </cell>
          <cell r="L169">
            <v>4810000</v>
          </cell>
        </row>
        <row r="170">
          <cell r="A170" t="str">
            <v>43120020001Februari</v>
          </cell>
          <cell r="B170" t="str">
            <v>120020001Februari</v>
          </cell>
          <cell r="C170" t="str">
            <v>0</v>
          </cell>
          <cell r="D170" t="str">
            <v>1120020001</v>
          </cell>
          <cell r="F170">
            <v>45350</v>
          </cell>
          <cell r="H170" t="str">
            <v>Feb 2024 Agus Hermawan</v>
          </cell>
          <cell r="I170">
            <v>120020001</v>
          </cell>
          <cell r="J170" t="str">
            <v>PT BCA No Rek. 869-4110115</v>
          </cell>
          <cell r="M170">
            <v>4810000</v>
          </cell>
        </row>
        <row r="171">
          <cell r="A171" t="str">
            <v>2500000003Februari</v>
          </cell>
          <cell r="B171" t="str">
            <v>500000003Februari</v>
          </cell>
          <cell r="C171" t="str">
            <v>0</v>
          </cell>
          <cell r="D171" t="str">
            <v>1500000003</v>
          </cell>
          <cell r="F171">
            <v>45350</v>
          </cell>
          <cell r="H171" t="str">
            <v>Transfer ke Andri Yanto</v>
          </cell>
          <cell r="I171">
            <v>500000003</v>
          </cell>
          <cell r="J171" t="str">
            <v>Biaya Gaji, Bonus, THR</v>
          </cell>
          <cell r="L171">
            <v>4760000</v>
          </cell>
        </row>
        <row r="172">
          <cell r="A172" t="str">
            <v>44120020001Februari</v>
          </cell>
          <cell r="B172" t="str">
            <v>120020001Februari</v>
          </cell>
          <cell r="C172" t="str">
            <v>0</v>
          </cell>
          <cell r="D172" t="str">
            <v>1120020001</v>
          </cell>
          <cell r="F172">
            <v>45350</v>
          </cell>
          <cell r="H172" t="str">
            <v>Transfer ke Andri Yanto</v>
          </cell>
          <cell r="I172">
            <v>120020001</v>
          </cell>
          <cell r="J172" t="str">
            <v>PT BCA No Rek. 869-4110115</v>
          </cell>
          <cell r="M172">
            <v>4760000</v>
          </cell>
        </row>
        <row r="173">
          <cell r="A173" t="str">
            <v>5910010000Februari</v>
          </cell>
          <cell r="B173" t="str">
            <v>910010000Februari</v>
          </cell>
          <cell r="C173" t="str">
            <v>0</v>
          </cell>
          <cell r="D173" t="str">
            <v>1910010000</v>
          </cell>
          <cell r="F173">
            <v>45350</v>
          </cell>
          <cell r="H173" t="str">
            <v>Biaya Transfer</v>
          </cell>
          <cell r="I173">
            <v>910010000</v>
          </cell>
          <cell r="J173" t="str">
            <v>Biaya Adm Bank</v>
          </cell>
          <cell r="L173">
            <v>6500</v>
          </cell>
        </row>
        <row r="174">
          <cell r="A174" t="str">
            <v>45120020001Februari</v>
          </cell>
          <cell r="B174" t="str">
            <v>120020001Februari</v>
          </cell>
          <cell r="C174" t="str">
            <v>0</v>
          </cell>
          <cell r="D174" t="str">
            <v>1120020001</v>
          </cell>
          <cell r="F174">
            <v>45350</v>
          </cell>
          <cell r="H174" t="str">
            <v>Biaya Transfer</v>
          </cell>
          <cell r="I174">
            <v>120020001</v>
          </cell>
          <cell r="J174" t="str">
            <v>PT BCA No Rek. 869-4110115</v>
          </cell>
          <cell r="M174">
            <v>6500</v>
          </cell>
        </row>
        <row r="175">
          <cell r="A175" t="str">
            <v>3500000003Februari</v>
          </cell>
          <cell r="B175" t="str">
            <v>500000003Februari</v>
          </cell>
          <cell r="C175" t="str">
            <v>0</v>
          </cell>
          <cell r="D175" t="str">
            <v>1500000003</v>
          </cell>
          <cell r="F175">
            <v>45350</v>
          </cell>
          <cell r="H175" t="str">
            <v>Transfer ke Muhammad Fajar</v>
          </cell>
          <cell r="I175">
            <v>500000003</v>
          </cell>
          <cell r="J175" t="str">
            <v>Biaya Gaji, Bonus, THR</v>
          </cell>
          <cell r="L175">
            <v>1765000</v>
          </cell>
        </row>
        <row r="176">
          <cell r="A176" t="str">
            <v>46120020001Februari</v>
          </cell>
          <cell r="B176" t="str">
            <v>120020001Februari</v>
          </cell>
          <cell r="C176" t="str">
            <v>0</v>
          </cell>
          <cell r="D176" t="str">
            <v>1120020001</v>
          </cell>
          <cell r="F176">
            <v>45350</v>
          </cell>
          <cell r="H176" t="str">
            <v>Transfer ke Muhammad Fajar</v>
          </cell>
          <cell r="I176">
            <v>120020001</v>
          </cell>
          <cell r="J176" t="str">
            <v>PT BCA No Rek. 869-4110115</v>
          </cell>
          <cell r="M176">
            <v>1765000</v>
          </cell>
        </row>
        <row r="177">
          <cell r="A177" t="str">
            <v>6910010000Februari</v>
          </cell>
          <cell r="B177" t="str">
            <v>910010000Februari</v>
          </cell>
          <cell r="C177" t="str">
            <v>0</v>
          </cell>
          <cell r="D177" t="str">
            <v>1910010000</v>
          </cell>
          <cell r="F177">
            <v>45350</v>
          </cell>
          <cell r="H177" t="str">
            <v>Biaya Transfer</v>
          </cell>
          <cell r="I177">
            <v>910010000</v>
          </cell>
          <cell r="J177" t="str">
            <v>Biaya Adm Bank</v>
          </cell>
          <cell r="L177">
            <v>6500</v>
          </cell>
        </row>
        <row r="178">
          <cell r="A178" t="str">
            <v>47120020001Februari</v>
          </cell>
          <cell r="B178" t="str">
            <v>120020001Februari</v>
          </cell>
          <cell r="C178" t="str">
            <v>0</v>
          </cell>
          <cell r="D178" t="str">
            <v>1120020001</v>
          </cell>
          <cell r="F178">
            <v>45350</v>
          </cell>
          <cell r="H178" t="str">
            <v>Biaya Transfer</v>
          </cell>
          <cell r="I178">
            <v>120020001</v>
          </cell>
          <cell r="J178" t="str">
            <v>PT BCA No Rek. 869-4110115</v>
          </cell>
          <cell r="M178">
            <v>6500</v>
          </cell>
        </row>
        <row r="179">
          <cell r="A179" t="str">
            <v>24500000002Februari</v>
          </cell>
          <cell r="B179" t="str">
            <v>500000002Februari</v>
          </cell>
          <cell r="C179" t="str">
            <v>0</v>
          </cell>
          <cell r="D179" t="str">
            <v>1500000002</v>
          </cell>
          <cell r="F179">
            <v>45350</v>
          </cell>
          <cell r="H179" t="str">
            <v>SPM H08</v>
          </cell>
          <cell r="I179">
            <v>500000002</v>
          </cell>
          <cell r="J179" t="str">
            <v>Biaya Operasional</v>
          </cell>
          <cell r="L179">
            <v>1200000</v>
          </cell>
        </row>
        <row r="180">
          <cell r="A180" t="str">
            <v>48120020001Februari</v>
          </cell>
          <cell r="B180" t="str">
            <v>120020001Februari</v>
          </cell>
          <cell r="C180" t="str">
            <v>0</v>
          </cell>
          <cell r="D180" t="str">
            <v>1120020001</v>
          </cell>
          <cell r="F180">
            <v>45350</v>
          </cell>
          <cell r="H180" t="str">
            <v>SPM H08</v>
          </cell>
          <cell r="I180">
            <v>120020001</v>
          </cell>
          <cell r="J180" t="str">
            <v>PT BCA No Rek. 869-4110115</v>
          </cell>
          <cell r="M180">
            <v>1200000</v>
          </cell>
        </row>
        <row r="181">
          <cell r="A181" t="str">
            <v>25500000002Februari</v>
          </cell>
          <cell r="B181" t="str">
            <v>500000002Februari</v>
          </cell>
          <cell r="C181" t="str">
            <v>0</v>
          </cell>
          <cell r="D181" t="str">
            <v>1500000002</v>
          </cell>
          <cell r="F181">
            <v>45350</v>
          </cell>
          <cell r="H181" t="str">
            <v>SPM H05</v>
          </cell>
          <cell r="I181">
            <v>500000002</v>
          </cell>
          <cell r="J181" t="str">
            <v>Biaya Operasional</v>
          </cell>
          <cell r="L181">
            <v>1000000</v>
          </cell>
        </row>
        <row r="182">
          <cell r="A182" t="str">
            <v>49120020001Februari</v>
          </cell>
          <cell r="B182" t="str">
            <v>120020001Februari</v>
          </cell>
          <cell r="C182" t="str">
            <v>0</v>
          </cell>
          <cell r="D182" t="str">
            <v>1120020001</v>
          </cell>
          <cell r="F182">
            <v>45350</v>
          </cell>
          <cell r="H182" t="str">
            <v>SPM H05</v>
          </cell>
          <cell r="I182">
            <v>120020001</v>
          </cell>
          <cell r="J182" t="str">
            <v>PT BCA No Rek. 869-4110115</v>
          </cell>
          <cell r="M182">
            <v>1000000</v>
          </cell>
        </row>
        <row r="183">
          <cell r="A183" t="str">
            <v>26500000002Februari</v>
          </cell>
          <cell r="B183" t="str">
            <v>500000002Februari</v>
          </cell>
          <cell r="C183" t="str">
            <v>0</v>
          </cell>
          <cell r="D183" t="str">
            <v>1500000002</v>
          </cell>
          <cell r="F183">
            <v>45350</v>
          </cell>
          <cell r="H183" t="str">
            <v>SPM H06</v>
          </cell>
          <cell r="I183">
            <v>500000002</v>
          </cell>
          <cell r="J183" t="str">
            <v>Biaya Operasional</v>
          </cell>
          <cell r="L183">
            <v>1000000</v>
          </cell>
        </row>
        <row r="184">
          <cell r="A184" t="str">
            <v>50120020001Februari</v>
          </cell>
          <cell r="B184" t="str">
            <v>120020001Februari</v>
          </cell>
          <cell r="C184" t="str">
            <v>0</v>
          </cell>
          <cell r="D184" t="str">
            <v>1120020001</v>
          </cell>
          <cell r="F184">
            <v>45350</v>
          </cell>
          <cell r="H184" t="str">
            <v>SPM H06</v>
          </cell>
          <cell r="I184">
            <v>120020001</v>
          </cell>
          <cell r="J184" t="str">
            <v>PT BCA No Rek. 869-4110115</v>
          </cell>
          <cell r="M184">
            <v>1000000</v>
          </cell>
        </row>
        <row r="185">
          <cell r="A185" t="str">
            <v>27500000002Februari</v>
          </cell>
          <cell r="B185" t="str">
            <v>500000002Februari</v>
          </cell>
          <cell r="C185" t="str">
            <v>0</v>
          </cell>
          <cell r="D185" t="str">
            <v>1500000002</v>
          </cell>
          <cell r="F185">
            <v>45350</v>
          </cell>
          <cell r="H185" t="str">
            <v>SPM H07</v>
          </cell>
          <cell r="I185">
            <v>500000002</v>
          </cell>
          <cell r="J185" t="str">
            <v>Biaya Operasional</v>
          </cell>
          <cell r="L185">
            <v>1000000</v>
          </cell>
        </row>
        <row r="186">
          <cell r="A186" t="str">
            <v>51120020001Februari</v>
          </cell>
          <cell r="B186" t="str">
            <v>120020001Februari</v>
          </cell>
          <cell r="C186" t="str">
            <v>0</v>
          </cell>
          <cell r="D186" t="str">
            <v>1120020001</v>
          </cell>
          <cell r="F186">
            <v>45350</v>
          </cell>
          <cell r="H186" t="str">
            <v>SPM H07</v>
          </cell>
          <cell r="I186">
            <v>120020001</v>
          </cell>
          <cell r="J186" t="str">
            <v>PT BCA No Rek. 869-4110115</v>
          </cell>
          <cell r="M186">
            <v>1000000</v>
          </cell>
        </row>
        <row r="187">
          <cell r="A187" t="str">
            <v>28500000002Februari</v>
          </cell>
          <cell r="B187" t="str">
            <v>500000002Februari</v>
          </cell>
          <cell r="C187" t="str">
            <v>0</v>
          </cell>
          <cell r="D187" t="str">
            <v>1500000002</v>
          </cell>
          <cell r="F187">
            <v>45350</v>
          </cell>
          <cell r="H187" t="str">
            <v>SPM H10</v>
          </cell>
          <cell r="I187">
            <v>500000002</v>
          </cell>
          <cell r="J187" t="str">
            <v>Biaya Operasional</v>
          </cell>
          <cell r="L187">
            <v>1000000</v>
          </cell>
        </row>
        <row r="188">
          <cell r="A188" t="str">
            <v>52120020001Februari</v>
          </cell>
          <cell r="B188" t="str">
            <v>120020001Februari</v>
          </cell>
          <cell r="C188" t="str">
            <v>0</v>
          </cell>
          <cell r="D188" t="str">
            <v>1120020001</v>
          </cell>
          <cell r="F188">
            <v>45350</v>
          </cell>
          <cell r="H188" t="str">
            <v>SPM H10</v>
          </cell>
          <cell r="I188">
            <v>120020001</v>
          </cell>
          <cell r="J188" t="str">
            <v>PT BCA No Rek. 869-4110115</v>
          </cell>
          <cell r="M188">
            <v>1000000</v>
          </cell>
        </row>
        <row r="189">
          <cell r="A189" t="str">
            <v>29500000002Februari</v>
          </cell>
          <cell r="B189" t="str">
            <v>500000002Februari</v>
          </cell>
          <cell r="C189" t="str">
            <v>0</v>
          </cell>
          <cell r="D189" t="str">
            <v>1500000002</v>
          </cell>
          <cell r="F189">
            <v>45350</v>
          </cell>
          <cell r="H189" t="str">
            <v>SPM H09</v>
          </cell>
          <cell r="I189">
            <v>500000002</v>
          </cell>
          <cell r="J189" t="str">
            <v>Biaya Operasional</v>
          </cell>
          <cell r="L189">
            <v>1000000</v>
          </cell>
        </row>
        <row r="190">
          <cell r="A190" t="str">
            <v>53120020001Februari</v>
          </cell>
          <cell r="B190" t="str">
            <v>120020001Februari</v>
          </cell>
          <cell r="C190" t="str">
            <v>0</v>
          </cell>
          <cell r="D190" t="str">
            <v>1120020001</v>
          </cell>
          <cell r="F190">
            <v>45350</v>
          </cell>
          <cell r="H190" t="str">
            <v>SPM H09</v>
          </cell>
          <cell r="I190">
            <v>120020001</v>
          </cell>
          <cell r="J190" t="str">
            <v>PT BCA No Rek. 869-4110115</v>
          </cell>
          <cell r="M190">
            <v>1000000</v>
          </cell>
        </row>
        <row r="191">
          <cell r="A191" t="str">
            <v>4110010001Februari</v>
          </cell>
          <cell r="B191" t="str">
            <v>110010001Februari</v>
          </cell>
          <cell r="C191" t="str">
            <v>0</v>
          </cell>
          <cell r="D191" t="str">
            <v>1110010001</v>
          </cell>
          <cell r="F191">
            <v>45351</v>
          </cell>
          <cell r="H191" t="str">
            <v>Petty Cash Trisantio</v>
          </cell>
          <cell r="I191">
            <v>110010001</v>
          </cell>
          <cell r="J191" t="str">
            <v>Kas Operasional 1 - TIO</v>
          </cell>
          <cell r="L191">
            <v>4538500</v>
          </cell>
        </row>
        <row r="192">
          <cell r="A192" t="str">
            <v>54120020001Februari</v>
          </cell>
          <cell r="B192" t="str">
            <v>120020001Februari</v>
          </cell>
          <cell r="C192" t="str">
            <v>0</v>
          </cell>
          <cell r="D192" t="str">
            <v>1120020001</v>
          </cell>
          <cell r="F192">
            <v>45351</v>
          </cell>
          <cell r="H192" t="str">
            <v>Petty Cash Trisantio</v>
          </cell>
          <cell r="I192">
            <v>120020001</v>
          </cell>
          <cell r="J192" t="str">
            <v>PT BCA No Rek. 869-4110115</v>
          </cell>
          <cell r="M192">
            <v>4538500</v>
          </cell>
        </row>
        <row r="193">
          <cell r="A193" t="str">
            <v>30500000002Februari</v>
          </cell>
          <cell r="B193" t="str">
            <v>500000002Februari</v>
          </cell>
          <cell r="C193" t="str">
            <v>0</v>
          </cell>
          <cell r="D193" t="str">
            <v>1500000002</v>
          </cell>
          <cell r="F193">
            <v>45351</v>
          </cell>
          <cell r="H193" t="str">
            <v>SPM 562</v>
          </cell>
          <cell r="I193">
            <v>500000002</v>
          </cell>
          <cell r="J193" t="str">
            <v>Biaya Operasional</v>
          </cell>
          <cell r="L193">
            <v>3387410</v>
          </cell>
        </row>
        <row r="194">
          <cell r="A194" t="str">
            <v>55120020001Februari</v>
          </cell>
          <cell r="B194" t="str">
            <v>120020001Februari</v>
          </cell>
          <cell r="C194" t="str">
            <v>0</v>
          </cell>
          <cell r="D194" t="str">
            <v>1120020001</v>
          </cell>
          <cell r="F194">
            <v>45351</v>
          </cell>
          <cell r="H194" t="str">
            <v>SPM 562</v>
          </cell>
          <cell r="I194">
            <v>120020001</v>
          </cell>
          <cell r="J194" t="str">
            <v>PT BCA No Rek. 869-4110115</v>
          </cell>
          <cell r="M194">
            <v>3387410</v>
          </cell>
        </row>
        <row r="195">
          <cell r="A195" t="str">
            <v>7910010000Februari</v>
          </cell>
          <cell r="B195" t="str">
            <v>910010000Februari</v>
          </cell>
          <cell r="C195" t="str">
            <v>0</v>
          </cell>
          <cell r="D195" t="str">
            <v>1910010000</v>
          </cell>
          <cell r="F195">
            <v>45351</v>
          </cell>
          <cell r="H195" t="str">
            <v>Biaya Admin</v>
          </cell>
          <cell r="I195">
            <v>910010000</v>
          </cell>
          <cell r="J195" t="str">
            <v>Biaya Adm Bank</v>
          </cell>
          <cell r="L195">
            <v>30000</v>
          </cell>
        </row>
        <row r="196">
          <cell r="A196" t="str">
            <v>56120020001Februari</v>
          </cell>
          <cell r="B196" t="str">
            <v>120020001Februari</v>
          </cell>
          <cell r="C196" t="str">
            <v>0</v>
          </cell>
          <cell r="D196" t="str">
            <v>1120020001</v>
          </cell>
          <cell r="F196">
            <v>45351</v>
          </cell>
          <cell r="H196" t="str">
            <v>Biaya Admin</v>
          </cell>
          <cell r="I196">
            <v>120020001</v>
          </cell>
          <cell r="J196" t="str">
            <v>PT BCA No Rek. 869-4110115</v>
          </cell>
          <cell r="M196">
            <v>30000</v>
          </cell>
        </row>
        <row r="197">
          <cell r="A197" t="str">
            <v>00</v>
          </cell>
          <cell r="B197" t="str">
            <v>0</v>
          </cell>
          <cell r="C197" t="str">
            <v>0</v>
          </cell>
          <cell r="D197" t="str">
            <v>1</v>
          </cell>
          <cell r="J197" t="str">
            <v>-</v>
          </cell>
        </row>
        <row r="198">
          <cell r="A198" t="str">
            <v>00</v>
          </cell>
          <cell r="B198" t="str">
            <v>0</v>
          </cell>
          <cell r="C198" t="str">
            <v>0</v>
          </cell>
          <cell r="D198" t="str">
            <v>1</v>
          </cell>
          <cell r="J198" t="str">
            <v>-</v>
          </cell>
        </row>
        <row r="199">
          <cell r="A199" t="str">
            <v>1500000001Maret</v>
          </cell>
          <cell r="B199" t="str">
            <v>500000001Maret</v>
          </cell>
          <cell r="C199" t="str">
            <v>0</v>
          </cell>
          <cell r="D199" t="str">
            <v>1500000001</v>
          </cell>
          <cell r="F199">
            <v>45352</v>
          </cell>
          <cell r="H199" t="str">
            <v>Pembayaran Invoice TST Inv 74</v>
          </cell>
          <cell r="I199">
            <v>500000001</v>
          </cell>
          <cell r="J199" t="str">
            <v>Biaya Logistik</v>
          </cell>
          <cell r="L199">
            <v>3720160</v>
          </cell>
        </row>
        <row r="200">
          <cell r="A200" t="str">
            <v>1120020001Maret</v>
          </cell>
          <cell r="B200" t="str">
            <v>120020001Maret</v>
          </cell>
          <cell r="C200" t="str">
            <v>0</v>
          </cell>
          <cell r="D200" t="str">
            <v>1120020001</v>
          </cell>
          <cell r="F200">
            <v>45352</v>
          </cell>
          <cell r="H200" t="str">
            <v>Pembayaran Invoice TST Inv 74</v>
          </cell>
          <cell r="I200">
            <v>120020001</v>
          </cell>
          <cell r="J200" t="str">
            <v>PT BCA No Rek. 869-4110115</v>
          </cell>
          <cell r="M200">
            <v>3720160</v>
          </cell>
        </row>
        <row r="201">
          <cell r="A201" t="str">
            <v>2500000001Maret</v>
          </cell>
          <cell r="B201" t="str">
            <v>500000001Maret</v>
          </cell>
          <cell r="C201" t="str">
            <v>0</v>
          </cell>
          <cell r="D201" t="str">
            <v>1500000001</v>
          </cell>
          <cell r="F201">
            <v>45352</v>
          </cell>
          <cell r="H201" t="str">
            <v>Pembayaran Invoice TNL Inv 002</v>
          </cell>
          <cell r="I201">
            <v>500000001</v>
          </cell>
          <cell r="J201" t="str">
            <v>Biaya Logistik</v>
          </cell>
          <cell r="L201">
            <v>10481535</v>
          </cell>
        </row>
        <row r="202">
          <cell r="A202" t="str">
            <v>2120020001Maret</v>
          </cell>
          <cell r="B202" t="str">
            <v>120020001Maret</v>
          </cell>
          <cell r="C202" t="str">
            <v>0</v>
          </cell>
          <cell r="D202" t="str">
            <v>1120020001</v>
          </cell>
          <cell r="F202">
            <v>45352</v>
          </cell>
          <cell r="H202" t="str">
            <v>Pembayaran Invoice TNL Inv 002</v>
          </cell>
          <cell r="I202">
            <v>120020001</v>
          </cell>
          <cell r="J202" t="str">
            <v>PT BCA No Rek. 869-4110115</v>
          </cell>
          <cell r="M202">
            <v>10481535</v>
          </cell>
        </row>
        <row r="203">
          <cell r="A203" t="str">
            <v>1110010001Maret</v>
          </cell>
          <cell r="B203" t="str">
            <v>110010001Maret</v>
          </cell>
          <cell r="C203" t="str">
            <v>0</v>
          </cell>
          <cell r="D203" t="str">
            <v>1110010001</v>
          </cell>
          <cell r="F203">
            <v>45356</v>
          </cell>
          <cell r="H203" t="str">
            <v xml:space="preserve">Pengisisn Ulang Petty Cash </v>
          </cell>
          <cell r="I203">
            <v>110010001</v>
          </cell>
          <cell r="J203" t="str">
            <v>Kas Operasional 1 - TIO</v>
          </cell>
          <cell r="L203">
            <v>4828600</v>
          </cell>
        </row>
        <row r="204">
          <cell r="A204" t="str">
            <v>3120020001Maret</v>
          </cell>
          <cell r="B204" t="str">
            <v>120020001Maret</v>
          </cell>
          <cell r="C204" t="str">
            <v>0</v>
          </cell>
          <cell r="D204" t="str">
            <v>1120020001</v>
          </cell>
          <cell r="F204">
            <v>45356</v>
          </cell>
          <cell r="H204" t="str">
            <v xml:space="preserve">Pengisisn Ulang Petty Cash </v>
          </cell>
          <cell r="I204">
            <v>120020001</v>
          </cell>
          <cell r="J204" t="str">
            <v>PT BCA No Rek. 869-4110115</v>
          </cell>
          <cell r="M204">
            <v>4828600</v>
          </cell>
        </row>
        <row r="205">
          <cell r="A205" t="str">
            <v>4120020001Maret</v>
          </cell>
          <cell r="B205" t="str">
            <v>120020001Maret</v>
          </cell>
          <cell r="C205" t="str">
            <v>0</v>
          </cell>
          <cell r="D205" t="str">
            <v>1120020001</v>
          </cell>
          <cell r="F205">
            <v>45356</v>
          </cell>
          <cell r="H205" t="str">
            <v>Transfer dari Bu Iis</v>
          </cell>
          <cell r="I205">
            <v>120020001</v>
          </cell>
          <cell r="J205" t="str">
            <v>PT BCA No Rek. 869-4110115</v>
          </cell>
          <cell r="L205">
            <v>50000000</v>
          </cell>
        </row>
        <row r="206">
          <cell r="A206" t="str">
            <v>1230010000Maret</v>
          </cell>
          <cell r="B206" t="str">
            <v>230010000Maret</v>
          </cell>
          <cell r="C206" t="str">
            <v>0</v>
          </cell>
          <cell r="D206" t="str">
            <v>1230010000</v>
          </cell>
          <cell r="F206">
            <v>45356</v>
          </cell>
          <cell r="H206" t="str">
            <v>Transfer dari Bu Iis</v>
          </cell>
          <cell r="I206">
            <v>230010000</v>
          </cell>
          <cell r="J206" t="str">
            <v>Hutang Pemegang Saham</v>
          </cell>
          <cell r="M206">
            <v>50000000</v>
          </cell>
        </row>
        <row r="207">
          <cell r="A207" t="str">
            <v>1500000002Maret</v>
          </cell>
          <cell r="B207" t="str">
            <v>500000002Maret</v>
          </cell>
          <cell r="C207" t="str">
            <v>0</v>
          </cell>
          <cell r="D207" t="str">
            <v>1500000002</v>
          </cell>
          <cell r="F207">
            <v>45356</v>
          </cell>
          <cell r="H207" t="str">
            <v>Biaya cash2an dealer SPM 566</v>
          </cell>
          <cell r="I207">
            <v>500000002</v>
          </cell>
          <cell r="J207" t="str">
            <v>Biaya Operasional</v>
          </cell>
          <cell r="L207">
            <v>9124920</v>
          </cell>
        </row>
        <row r="208">
          <cell r="A208" t="str">
            <v>5120020001Maret</v>
          </cell>
          <cell r="B208" t="str">
            <v>120020001Maret</v>
          </cell>
          <cell r="C208" t="str">
            <v>0</v>
          </cell>
          <cell r="D208" t="str">
            <v>1120020001</v>
          </cell>
          <cell r="F208">
            <v>45356</v>
          </cell>
          <cell r="H208" t="str">
            <v>Biaya cash2an dealer SPM 566</v>
          </cell>
          <cell r="I208">
            <v>120020001</v>
          </cell>
          <cell r="J208" t="str">
            <v>PT BCA No Rek. 869-4110115</v>
          </cell>
          <cell r="M208">
            <v>9124920</v>
          </cell>
        </row>
        <row r="209">
          <cell r="A209" t="str">
            <v>2500000002Maret</v>
          </cell>
          <cell r="B209" t="str">
            <v>500000002Maret</v>
          </cell>
          <cell r="C209" t="str">
            <v>0</v>
          </cell>
          <cell r="D209" t="str">
            <v>1500000002</v>
          </cell>
          <cell r="F209">
            <v>45356</v>
          </cell>
          <cell r="H209" t="str">
            <v>Biaya cash2an dealer SPM 572</v>
          </cell>
          <cell r="I209">
            <v>500000002</v>
          </cell>
          <cell r="J209" t="str">
            <v>Biaya Operasional</v>
          </cell>
          <cell r="L209">
            <v>3643440</v>
          </cell>
        </row>
        <row r="210">
          <cell r="A210" t="str">
            <v>6120020001Maret</v>
          </cell>
          <cell r="B210" t="str">
            <v>120020001Maret</v>
          </cell>
          <cell r="C210" t="str">
            <v>0</v>
          </cell>
          <cell r="D210" t="str">
            <v>1120020001</v>
          </cell>
          <cell r="F210">
            <v>45356</v>
          </cell>
          <cell r="H210" t="str">
            <v>Biaya cash2an dealer SPM 572</v>
          </cell>
          <cell r="I210">
            <v>120020001</v>
          </cell>
          <cell r="J210" t="str">
            <v>PT BCA No Rek. 869-4110115</v>
          </cell>
          <cell r="M210">
            <v>3643440</v>
          </cell>
        </row>
        <row r="211">
          <cell r="A211" t="str">
            <v>3500000002Maret</v>
          </cell>
          <cell r="B211" t="str">
            <v>500000002Maret</v>
          </cell>
          <cell r="C211" t="str">
            <v>0</v>
          </cell>
          <cell r="D211" t="str">
            <v>1500000002</v>
          </cell>
          <cell r="F211">
            <v>45356</v>
          </cell>
          <cell r="H211" t="str">
            <v>Biaya cash2an dealer SPM 571</v>
          </cell>
          <cell r="I211">
            <v>500000002</v>
          </cell>
          <cell r="J211" t="str">
            <v>Biaya Operasional</v>
          </cell>
          <cell r="L211">
            <v>3624720</v>
          </cell>
        </row>
        <row r="212">
          <cell r="A212" t="str">
            <v>7120020001Maret</v>
          </cell>
          <cell r="B212" t="str">
            <v>120020001Maret</v>
          </cell>
          <cell r="C212" t="str">
            <v>0</v>
          </cell>
          <cell r="D212" t="str">
            <v>1120020001</v>
          </cell>
          <cell r="F212">
            <v>45356</v>
          </cell>
          <cell r="H212" t="str">
            <v>Biaya cash2an dealer SPM 571</v>
          </cell>
          <cell r="I212">
            <v>120020001</v>
          </cell>
          <cell r="J212" t="str">
            <v>PT BCA No Rek. 869-4110115</v>
          </cell>
          <cell r="M212">
            <v>3624720</v>
          </cell>
        </row>
        <row r="213">
          <cell r="A213" t="str">
            <v>4500000002Maret</v>
          </cell>
          <cell r="B213" t="str">
            <v>500000002Maret</v>
          </cell>
          <cell r="C213" t="str">
            <v>0</v>
          </cell>
          <cell r="D213" t="str">
            <v>1500000002</v>
          </cell>
          <cell r="F213">
            <v>45356</v>
          </cell>
          <cell r="H213" t="str">
            <v>Biaya cash2an dealer SPM 567</v>
          </cell>
          <cell r="I213">
            <v>500000002</v>
          </cell>
          <cell r="J213" t="str">
            <v>Biaya Operasional</v>
          </cell>
          <cell r="L213">
            <v>4281120</v>
          </cell>
        </row>
        <row r="214">
          <cell r="A214" t="str">
            <v>8120020001Maret</v>
          </cell>
          <cell r="B214" t="str">
            <v>120020001Maret</v>
          </cell>
          <cell r="C214" t="str">
            <v>0</v>
          </cell>
          <cell r="D214" t="str">
            <v>1120020001</v>
          </cell>
          <cell r="F214">
            <v>45356</v>
          </cell>
          <cell r="H214" t="str">
            <v>Biaya cash2an dealer SPM 567</v>
          </cell>
          <cell r="I214">
            <v>120020001</v>
          </cell>
          <cell r="J214" t="str">
            <v>PT BCA No Rek. 869-4110115</v>
          </cell>
          <cell r="M214">
            <v>4281120</v>
          </cell>
        </row>
        <row r="215">
          <cell r="A215" t="str">
            <v>5500000002Maret</v>
          </cell>
          <cell r="B215" t="str">
            <v>500000002Maret</v>
          </cell>
          <cell r="C215" t="str">
            <v>0</v>
          </cell>
          <cell r="D215" t="str">
            <v>1500000002</v>
          </cell>
          <cell r="F215">
            <v>45356</v>
          </cell>
          <cell r="H215" t="str">
            <v>Biaya cash2an dealer SPM 570</v>
          </cell>
          <cell r="I215">
            <v>500000002</v>
          </cell>
          <cell r="J215" t="str">
            <v>Biaya Operasional</v>
          </cell>
          <cell r="L215">
            <v>3331140</v>
          </cell>
        </row>
        <row r="216">
          <cell r="A216" t="str">
            <v>9120020001Maret</v>
          </cell>
          <cell r="B216" t="str">
            <v>120020001Maret</v>
          </cell>
          <cell r="C216" t="str">
            <v>0</v>
          </cell>
          <cell r="D216" t="str">
            <v>1120020001</v>
          </cell>
          <cell r="F216">
            <v>45356</v>
          </cell>
          <cell r="H216" t="str">
            <v>Biaya cash2an dealer SPM 570</v>
          </cell>
          <cell r="I216">
            <v>120020001</v>
          </cell>
          <cell r="J216" t="str">
            <v>PT BCA No Rek. 869-4110115</v>
          </cell>
          <cell r="M216">
            <v>3331140</v>
          </cell>
        </row>
        <row r="217">
          <cell r="A217" t="str">
            <v>6500000002Maret</v>
          </cell>
          <cell r="B217" t="str">
            <v>500000002Maret</v>
          </cell>
          <cell r="C217" t="str">
            <v>0</v>
          </cell>
          <cell r="D217" t="str">
            <v>1500000002</v>
          </cell>
          <cell r="F217">
            <v>45356</v>
          </cell>
          <cell r="H217" t="str">
            <v>Biaya cash2an dealer SPM 573</v>
          </cell>
          <cell r="I217">
            <v>500000002</v>
          </cell>
          <cell r="J217" t="str">
            <v>Biaya Operasional</v>
          </cell>
          <cell r="L217">
            <v>4303620</v>
          </cell>
        </row>
        <row r="218">
          <cell r="A218" t="str">
            <v>10120020001Maret</v>
          </cell>
          <cell r="B218" t="str">
            <v>120020001Maret</v>
          </cell>
          <cell r="C218" t="str">
            <v>0</v>
          </cell>
          <cell r="D218" t="str">
            <v>1120020001</v>
          </cell>
          <cell r="F218">
            <v>45356</v>
          </cell>
          <cell r="H218" t="str">
            <v>Biaya cash2an dealer SPM 573</v>
          </cell>
          <cell r="I218">
            <v>120020001</v>
          </cell>
          <cell r="J218" t="str">
            <v>PT BCA No Rek. 869-4110115</v>
          </cell>
          <cell r="M218">
            <v>4303620</v>
          </cell>
        </row>
        <row r="219">
          <cell r="A219" t="str">
            <v>7500000002Maret</v>
          </cell>
          <cell r="B219" t="str">
            <v>500000002Maret</v>
          </cell>
          <cell r="C219" t="str">
            <v>0</v>
          </cell>
          <cell r="D219" t="str">
            <v>1500000002</v>
          </cell>
          <cell r="F219">
            <v>45358</v>
          </cell>
          <cell r="H219" t="str">
            <v>Biaya cash2an dealer SPM 580</v>
          </cell>
          <cell r="I219">
            <v>500000002</v>
          </cell>
          <cell r="J219" t="str">
            <v>Biaya Operasional</v>
          </cell>
          <cell r="L219">
            <v>7846350</v>
          </cell>
        </row>
        <row r="220">
          <cell r="A220" t="str">
            <v>11120020001Maret</v>
          </cell>
          <cell r="B220" t="str">
            <v>120020001Maret</v>
          </cell>
          <cell r="C220" t="str">
            <v>0</v>
          </cell>
          <cell r="D220" t="str">
            <v>1120020001</v>
          </cell>
          <cell r="F220">
            <v>45358</v>
          </cell>
          <cell r="H220" t="str">
            <v>Biaya cash2an dealer SPM 580</v>
          </cell>
          <cell r="I220">
            <v>120020001</v>
          </cell>
          <cell r="J220" t="str">
            <v>PT BCA No Rek. 869-4110115</v>
          </cell>
          <cell r="M220">
            <v>7846350</v>
          </cell>
        </row>
        <row r="221">
          <cell r="A221" t="str">
            <v>8500000002Maret</v>
          </cell>
          <cell r="B221" t="str">
            <v>500000002Maret</v>
          </cell>
          <cell r="C221" t="str">
            <v>0</v>
          </cell>
          <cell r="D221" t="str">
            <v>1500000002</v>
          </cell>
          <cell r="F221">
            <v>45360</v>
          </cell>
          <cell r="H221" t="str">
            <v>Biaya cash2an dealer SPM 587 DAN 581</v>
          </cell>
          <cell r="I221">
            <v>500000002</v>
          </cell>
          <cell r="J221" t="str">
            <v>Biaya Operasional</v>
          </cell>
          <cell r="L221">
            <v>9688124</v>
          </cell>
        </row>
        <row r="222">
          <cell r="A222" t="str">
            <v>12120020001Maret</v>
          </cell>
          <cell r="B222" t="str">
            <v>120020001Maret</v>
          </cell>
          <cell r="C222" t="str">
            <v>0</v>
          </cell>
          <cell r="D222" t="str">
            <v>1120020001</v>
          </cell>
          <cell r="F222">
            <v>45360</v>
          </cell>
          <cell r="H222" t="str">
            <v>Biaya cash2an dealer SPM 587 DAN 581</v>
          </cell>
          <cell r="I222">
            <v>120020001</v>
          </cell>
          <cell r="J222" t="str">
            <v>PT BCA No Rek. 869-4110115</v>
          </cell>
          <cell r="M222">
            <v>9688124</v>
          </cell>
        </row>
        <row r="223">
          <cell r="A223" t="str">
            <v>9500000002Maret</v>
          </cell>
          <cell r="B223" t="str">
            <v>500000002Maret</v>
          </cell>
          <cell r="C223" t="str">
            <v>0</v>
          </cell>
          <cell r="D223" t="str">
            <v>1500000002</v>
          </cell>
          <cell r="F223">
            <v>45363</v>
          </cell>
          <cell r="H223" t="str">
            <v>Biaya Cash2an dealer SPM 589</v>
          </cell>
          <cell r="I223">
            <v>500000002</v>
          </cell>
          <cell r="J223" t="str">
            <v>Biaya Operasional</v>
          </cell>
          <cell r="L223">
            <v>3300000</v>
          </cell>
        </row>
        <row r="224">
          <cell r="A224" t="str">
            <v>13120020001Maret</v>
          </cell>
          <cell r="B224" t="str">
            <v>120020001Maret</v>
          </cell>
          <cell r="C224" t="str">
            <v>0</v>
          </cell>
          <cell r="D224" t="str">
            <v>1120020001</v>
          </cell>
          <cell r="F224">
            <v>45363</v>
          </cell>
          <cell r="H224" t="str">
            <v>Biaya Cash2an dealer SPM 589</v>
          </cell>
          <cell r="I224">
            <v>120020001</v>
          </cell>
          <cell r="J224" t="str">
            <v>PT BCA No Rek. 869-4110115</v>
          </cell>
          <cell r="M224">
            <v>3300000</v>
          </cell>
        </row>
        <row r="225">
          <cell r="A225" t="str">
            <v>2110010001Maret</v>
          </cell>
          <cell r="B225" t="str">
            <v>110010001Maret</v>
          </cell>
          <cell r="C225" t="str">
            <v>0</v>
          </cell>
          <cell r="D225" t="str">
            <v>1110010001</v>
          </cell>
          <cell r="F225">
            <v>45364</v>
          </cell>
          <cell r="H225" t="str">
            <v xml:space="preserve">Pengisisn Ulang Petty Cash </v>
          </cell>
          <cell r="I225">
            <v>110010001</v>
          </cell>
          <cell r="J225" t="str">
            <v>Kas Operasional 1 - TIO</v>
          </cell>
          <cell r="L225">
            <v>4194296</v>
          </cell>
        </row>
        <row r="226">
          <cell r="A226" t="str">
            <v>14120020001Maret</v>
          </cell>
          <cell r="B226" t="str">
            <v>120020001Maret</v>
          </cell>
          <cell r="C226" t="str">
            <v>0</v>
          </cell>
          <cell r="D226" t="str">
            <v>1120020001</v>
          </cell>
          <cell r="F226">
            <v>45364</v>
          </cell>
          <cell r="H226" t="str">
            <v xml:space="preserve">Pengisisn Ulang Petty Cash </v>
          </cell>
          <cell r="I226">
            <v>120020001</v>
          </cell>
          <cell r="J226" t="str">
            <v>PT BCA No Rek. 869-4110115</v>
          </cell>
          <cell r="M226">
            <v>4194296</v>
          </cell>
        </row>
        <row r="227">
          <cell r="A227" t="str">
            <v>3500000001Maret</v>
          </cell>
          <cell r="B227" t="str">
            <v>500000001Maret</v>
          </cell>
          <cell r="C227" t="str">
            <v>0</v>
          </cell>
          <cell r="D227" t="str">
            <v>1500000001</v>
          </cell>
          <cell r="F227">
            <v>45364</v>
          </cell>
          <cell r="H227" t="str">
            <v>Pembayaran Invoice TNC Inv 013</v>
          </cell>
          <cell r="I227">
            <v>500000001</v>
          </cell>
          <cell r="J227" t="str">
            <v>Biaya Logistik</v>
          </cell>
          <cell r="L227">
            <v>1690574</v>
          </cell>
        </row>
        <row r="228">
          <cell r="A228" t="str">
            <v>15120020001Maret</v>
          </cell>
          <cell r="B228" t="str">
            <v>120020001Maret</v>
          </cell>
          <cell r="C228" t="str">
            <v>0</v>
          </cell>
          <cell r="D228" t="str">
            <v>1120020001</v>
          </cell>
          <cell r="F228">
            <v>45364</v>
          </cell>
          <cell r="H228" t="str">
            <v>Pembayaran Invoice TNC Inv 013</v>
          </cell>
          <cell r="I228">
            <v>120020001</v>
          </cell>
          <cell r="J228" t="str">
            <v>PT BCA No Rek. 869-4110115</v>
          </cell>
          <cell r="M228">
            <v>1690574</v>
          </cell>
        </row>
        <row r="229">
          <cell r="A229" t="str">
            <v>4500000001Maret</v>
          </cell>
          <cell r="B229" t="str">
            <v>500000001Maret</v>
          </cell>
          <cell r="C229" t="str">
            <v>0</v>
          </cell>
          <cell r="D229" t="str">
            <v>1500000001</v>
          </cell>
          <cell r="F229">
            <v>45364</v>
          </cell>
          <cell r="H229" t="str">
            <v>Pembayaran Invoice TST Inv 75-76</v>
          </cell>
          <cell r="I229">
            <v>500000001</v>
          </cell>
          <cell r="J229" t="str">
            <v>Biaya Logistik</v>
          </cell>
          <cell r="L229">
            <v>16657296</v>
          </cell>
        </row>
        <row r="230">
          <cell r="A230" t="str">
            <v>16120020001Maret</v>
          </cell>
          <cell r="B230" t="str">
            <v>120020001Maret</v>
          </cell>
          <cell r="C230" t="str">
            <v>0</v>
          </cell>
          <cell r="D230" t="str">
            <v>1120020001</v>
          </cell>
          <cell r="F230">
            <v>45364</v>
          </cell>
          <cell r="H230" t="str">
            <v>Pembayaran Invoice TST Inv 75-76</v>
          </cell>
          <cell r="I230">
            <v>120020001</v>
          </cell>
          <cell r="J230" t="str">
            <v>PT BCA No Rek. 869-4110115</v>
          </cell>
          <cell r="M230">
            <v>16657296</v>
          </cell>
        </row>
        <row r="231">
          <cell r="A231" t="str">
            <v>10500000002Maret</v>
          </cell>
          <cell r="B231" t="str">
            <v>500000002Maret</v>
          </cell>
          <cell r="C231" t="str">
            <v>0</v>
          </cell>
          <cell r="D231" t="str">
            <v>1500000002</v>
          </cell>
          <cell r="F231">
            <v>45365</v>
          </cell>
          <cell r="H231" t="str">
            <v>Biaya Cash2an Dealer SPM 595</v>
          </cell>
          <cell r="I231">
            <v>500000002</v>
          </cell>
          <cell r="J231" t="str">
            <v>Biaya Operasional</v>
          </cell>
          <cell r="L231">
            <v>3913680</v>
          </cell>
        </row>
        <row r="232">
          <cell r="A232" t="str">
            <v>17120020001Maret</v>
          </cell>
          <cell r="B232" t="str">
            <v>120020001Maret</v>
          </cell>
          <cell r="C232" t="str">
            <v>0</v>
          </cell>
          <cell r="D232" t="str">
            <v>1120020001</v>
          </cell>
          <cell r="F232">
            <v>45365</v>
          </cell>
          <cell r="H232" t="str">
            <v>Biaya Cash2an Dealer SPM 595</v>
          </cell>
          <cell r="I232">
            <v>120020001</v>
          </cell>
          <cell r="J232" t="str">
            <v>PT BCA No Rek. 869-4110115</v>
          </cell>
          <cell r="M232">
            <v>3913680</v>
          </cell>
        </row>
        <row r="233">
          <cell r="A233" t="str">
            <v>11500000002Maret</v>
          </cell>
          <cell r="B233" t="str">
            <v>500000002Maret</v>
          </cell>
          <cell r="C233" t="str">
            <v>0</v>
          </cell>
          <cell r="D233" t="str">
            <v>1500000002</v>
          </cell>
          <cell r="F233">
            <v>45365</v>
          </cell>
          <cell r="H233" t="str">
            <v>Biaya cash2an dealer SPM 596</v>
          </cell>
          <cell r="I233">
            <v>500000002</v>
          </cell>
          <cell r="J233" t="str">
            <v>Biaya Operasional</v>
          </cell>
          <cell r="L233">
            <v>3602160</v>
          </cell>
        </row>
        <row r="234">
          <cell r="A234" t="str">
            <v>18120020001Maret</v>
          </cell>
          <cell r="B234" t="str">
            <v>120020001Maret</v>
          </cell>
          <cell r="C234" t="str">
            <v>0</v>
          </cell>
          <cell r="D234" t="str">
            <v>1120020001</v>
          </cell>
          <cell r="F234">
            <v>45365</v>
          </cell>
          <cell r="H234" t="str">
            <v>Biaya cash2an dealer SPM 596</v>
          </cell>
          <cell r="I234">
            <v>120020001</v>
          </cell>
          <cell r="J234" t="str">
            <v>PT BCA No Rek. 869-4110115</v>
          </cell>
          <cell r="M234">
            <v>3602160</v>
          </cell>
        </row>
        <row r="235">
          <cell r="A235" t="str">
            <v>12500000002Maret</v>
          </cell>
          <cell r="B235" t="str">
            <v>500000002Maret</v>
          </cell>
          <cell r="C235" t="str">
            <v>0</v>
          </cell>
          <cell r="D235" t="str">
            <v>1500000002</v>
          </cell>
          <cell r="F235">
            <v>45365</v>
          </cell>
          <cell r="H235" t="str">
            <v xml:space="preserve">Biaya cash2an dealer SPM 594 </v>
          </cell>
          <cell r="I235">
            <v>500000002</v>
          </cell>
          <cell r="J235" t="str">
            <v>Biaya Operasional</v>
          </cell>
          <cell r="L235">
            <v>7547000</v>
          </cell>
        </row>
        <row r="236">
          <cell r="A236" t="str">
            <v>19120020001Maret</v>
          </cell>
          <cell r="B236" t="str">
            <v>120020001Maret</v>
          </cell>
          <cell r="C236" t="str">
            <v>0</v>
          </cell>
          <cell r="D236" t="str">
            <v>1120020001</v>
          </cell>
          <cell r="F236">
            <v>45365</v>
          </cell>
          <cell r="H236" t="str">
            <v xml:space="preserve">Biaya cash2an dealer SPM 594 </v>
          </cell>
          <cell r="I236">
            <v>120020001</v>
          </cell>
          <cell r="J236" t="str">
            <v>PT BCA No Rek. 869-4110115</v>
          </cell>
          <cell r="M236">
            <v>7547000</v>
          </cell>
        </row>
        <row r="237">
          <cell r="A237" t="str">
            <v>5500000001Maret</v>
          </cell>
          <cell r="B237" t="str">
            <v>500000001Maret</v>
          </cell>
          <cell r="C237" t="str">
            <v>0</v>
          </cell>
          <cell r="D237" t="str">
            <v>1500000001</v>
          </cell>
          <cell r="F237">
            <v>45366</v>
          </cell>
          <cell r="H237" t="str">
            <v>Pembayaran Invoice TST Inv 077-078</v>
          </cell>
          <cell r="I237">
            <v>500000001</v>
          </cell>
          <cell r="J237" t="str">
            <v>Biaya Logistik</v>
          </cell>
          <cell r="L237">
            <v>15829644</v>
          </cell>
        </row>
        <row r="238">
          <cell r="A238" t="str">
            <v>20120020001Maret</v>
          </cell>
          <cell r="B238" t="str">
            <v>120020001Maret</v>
          </cell>
          <cell r="C238" t="str">
            <v>0</v>
          </cell>
          <cell r="D238" t="str">
            <v>1120020001</v>
          </cell>
          <cell r="F238">
            <v>45366</v>
          </cell>
          <cell r="H238" t="str">
            <v>Pembayaran Invoice TST Inv 077-078</v>
          </cell>
          <cell r="I238">
            <v>120020001</v>
          </cell>
          <cell r="J238" t="str">
            <v>PT BCA No Rek. 869-4110115</v>
          </cell>
          <cell r="M238">
            <v>15829644</v>
          </cell>
        </row>
        <row r="239">
          <cell r="A239" t="str">
            <v>3110010001Maret</v>
          </cell>
          <cell r="B239" t="str">
            <v>110010001Maret</v>
          </cell>
          <cell r="C239" t="str">
            <v>0</v>
          </cell>
          <cell r="D239" t="str">
            <v>1110010001</v>
          </cell>
          <cell r="F239">
            <v>45369</v>
          </cell>
          <cell r="H239" t="str">
            <v xml:space="preserve">Pengisisn Ulang Petty Cash </v>
          </cell>
          <cell r="I239">
            <v>110010001</v>
          </cell>
          <cell r="J239" t="str">
            <v>Kas Operasional 1 - TIO</v>
          </cell>
          <cell r="L239">
            <v>4843450</v>
          </cell>
        </row>
        <row r="240">
          <cell r="A240" t="str">
            <v>21120020001Maret</v>
          </cell>
          <cell r="B240" t="str">
            <v>120020001Maret</v>
          </cell>
          <cell r="C240" t="str">
            <v>0</v>
          </cell>
          <cell r="D240" t="str">
            <v>1120020001</v>
          </cell>
          <cell r="F240">
            <v>45369</v>
          </cell>
          <cell r="H240" t="str">
            <v xml:space="preserve">Pengisisn Ulang Petty Cash </v>
          </cell>
          <cell r="I240">
            <v>120020001</v>
          </cell>
          <cell r="J240" t="str">
            <v>PT BCA No Rek. 869-4110115</v>
          </cell>
          <cell r="M240">
            <v>4843450</v>
          </cell>
        </row>
        <row r="241">
          <cell r="A241" t="str">
            <v>13500000002Maret</v>
          </cell>
          <cell r="B241" t="str">
            <v>500000002Maret</v>
          </cell>
          <cell r="C241" t="str">
            <v>0</v>
          </cell>
          <cell r="D241" t="str">
            <v>1500000002</v>
          </cell>
          <cell r="F241">
            <v>45369</v>
          </cell>
          <cell r="H241" t="str">
            <v>Biaya cash2an dealer SPM 611</v>
          </cell>
          <cell r="I241">
            <v>500000002</v>
          </cell>
          <cell r="J241" t="str">
            <v>Biaya Operasional</v>
          </cell>
          <cell r="L241">
            <v>3599280</v>
          </cell>
        </row>
        <row r="242">
          <cell r="A242" t="str">
            <v>22120020001Maret</v>
          </cell>
          <cell r="B242" t="str">
            <v>120020001Maret</v>
          </cell>
          <cell r="C242" t="str">
            <v>0</v>
          </cell>
          <cell r="D242" t="str">
            <v>1120020001</v>
          </cell>
          <cell r="F242">
            <v>45369</v>
          </cell>
          <cell r="H242" t="str">
            <v>Biaya cash2an dealer SPM 611</v>
          </cell>
          <cell r="I242">
            <v>120020001</v>
          </cell>
          <cell r="J242" t="str">
            <v>PT BCA No Rek. 869-4110115</v>
          </cell>
          <cell r="M242">
            <v>3599280</v>
          </cell>
        </row>
        <row r="243">
          <cell r="A243" t="str">
            <v>14500000002Maret</v>
          </cell>
          <cell r="B243" t="str">
            <v>500000002Maret</v>
          </cell>
          <cell r="C243" t="str">
            <v>0</v>
          </cell>
          <cell r="D243" t="str">
            <v>1500000002</v>
          </cell>
          <cell r="F243">
            <v>45371</v>
          </cell>
          <cell r="H243" t="str">
            <v>Biaya Cash2an Dealer SPM 612</v>
          </cell>
          <cell r="I243">
            <v>500000002</v>
          </cell>
          <cell r="J243" t="str">
            <v>Biaya Operasional</v>
          </cell>
          <cell r="L243">
            <v>11340345</v>
          </cell>
        </row>
        <row r="244">
          <cell r="A244" t="str">
            <v>23120020001Maret</v>
          </cell>
          <cell r="B244" t="str">
            <v>120020001Maret</v>
          </cell>
          <cell r="C244" t="str">
            <v>0</v>
          </cell>
          <cell r="D244" t="str">
            <v>1120020001</v>
          </cell>
          <cell r="F244">
            <v>45371</v>
          </cell>
          <cell r="H244" t="str">
            <v>Biaya Cash2an Dealer SPM 612</v>
          </cell>
          <cell r="I244">
            <v>120020001</v>
          </cell>
          <cell r="J244" t="str">
            <v>PT BCA No Rek. 869-4110115</v>
          </cell>
          <cell r="M244">
            <v>11340345</v>
          </cell>
        </row>
        <row r="245">
          <cell r="A245" t="str">
            <v>15500000002Maret</v>
          </cell>
          <cell r="B245" t="str">
            <v>500000002Maret</v>
          </cell>
          <cell r="C245" t="str">
            <v>0</v>
          </cell>
          <cell r="D245" t="str">
            <v>1500000002</v>
          </cell>
          <cell r="F245">
            <v>45372</v>
          </cell>
          <cell r="H245" t="str">
            <v>Biaya cash2an  dealer SPM 615</v>
          </cell>
          <cell r="I245">
            <v>500000002</v>
          </cell>
          <cell r="J245" t="str">
            <v>Biaya Operasional</v>
          </cell>
          <cell r="L245">
            <v>6843690</v>
          </cell>
        </row>
        <row r="246">
          <cell r="A246" t="str">
            <v>24120020001Maret</v>
          </cell>
          <cell r="B246" t="str">
            <v>120020001Maret</v>
          </cell>
          <cell r="C246" t="str">
            <v>0</v>
          </cell>
          <cell r="D246" t="str">
            <v>1120020001</v>
          </cell>
          <cell r="F246">
            <v>45372</v>
          </cell>
          <cell r="H246" t="str">
            <v>Biaya cash2an  dealer SPM 615</v>
          </cell>
          <cell r="I246">
            <v>120020001</v>
          </cell>
          <cell r="J246" t="str">
            <v>PT BCA No Rek. 869-4110115</v>
          </cell>
          <cell r="M246">
            <v>6843690</v>
          </cell>
        </row>
        <row r="247">
          <cell r="A247" t="str">
            <v>16500000002Maret</v>
          </cell>
          <cell r="B247" t="str">
            <v>500000002Maret</v>
          </cell>
          <cell r="C247" t="str">
            <v>0</v>
          </cell>
          <cell r="D247" t="str">
            <v>1500000002</v>
          </cell>
          <cell r="F247">
            <v>45375</v>
          </cell>
          <cell r="H247" t="str">
            <v>Biaya cash2an dealer SPM 614</v>
          </cell>
          <cell r="I247">
            <v>500000002</v>
          </cell>
          <cell r="J247" t="str">
            <v>Biaya Operasional</v>
          </cell>
          <cell r="L247">
            <v>6732765</v>
          </cell>
        </row>
        <row r="248">
          <cell r="A248" t="str">
            <v>25120020001Maret</v>
          </cell>
          <cell r="B248" t="str">
            <v>120020001Maret</v>
          </cell>
          <cell r="C248" t="str">
            <v>0</v>
          </cell>
          <cell r="D248" t="str">
            <v>1120020001</v>
          </cell>
          <cell r="F248">
            <v>45375</v>
          </cell>
          <cell r="H248" t="str">
            <v>Biaya cash2an dealer SPM 614</v>
          </cell>
          <cell r="I248">
            <v>120020001</v>
          </cell>
          <cell r="J248" t="str">
            <v>PT BCA No Rek. 869-4110115</v>
          </cell>
          <cell r="M248">
            <v>6732765</v>
          </cell>
        </row>
        <row r="249">
          <cell r="A249" t="str">
            <v>17500000002Maret</v>
          </cell>
          <cell r="B249" t="str">
            <v>500000002Maret</v>
          </cell>
          <cell r="C249" t="str">
            <v>0</v>
          </cell>
          <cell r="D249" t="str">
            <v>1500000002</v>
          </cell>
          <cell r="F249">
            <v>45375</v>
          </cell>
          <cell r="H249" t="str">
            <v>Biaya cash2an dealer SPM 613</v>
          </cell>
          <cell r="I249">
            <v>500000002</v>
          </cell>
          <cell r="J249" t="str">
            <v>Biaya Operasional</v>
          </cell>
          <cell r="L249">
            <v>6000000</v>
          </cell>
        </row>
        <row r="250">
          <cell r="A250" t="str">
            <v>26120020001Maret</v>
          </cell>
          <cell r="B250" t="str">
            <v>120020001Maret</v>
          </cell>
          <cell r="C250" t="str">
            <v>0</v>
          </cell>
          <cell r="D250" t="str">
            <v>1120020001</v>
          </cell>
          <cell r="F250">
            <v>45375</v>
          </cell>
          <cell r="H250" t="str">
            <v>Biaya cash2an dealer SPM 613</v>
          </cell>
          <cell r="I250">
            <v>120020001</v>
          </cell>
          <cell r="J250" t="str">
            <v>PT BCA No Rek. 869-4110115</v>
          </cell>
          <cell r="M250">
            <v>6000000</v>
          </cell>
        </row>
        <row r="251">
          <cell r="A251" t="str">
            <v>18500000002Maret</v>
          </cell>
          <cell r="B251" t="str">
            <v>500000002Maret</v>
          </cell>
          <cell r="C251" t="str">
            <v>0</v>
          </cell>
          <cell r="D251" t="str">
            <v>1500000002</v>
          </cell>
          <cell r="F251">
            <v>45376</v>
          </cell>
          <cell r="H251" t="str">
            <v>Biaya cash2an dealer SPM 628</v>
          </cell>
          <cell r="I251">
            <v>500000002</v>
          </cell>
          <cell r="J251" t="str">
            <v>Biaya Operasional</v>
          </cell>
          <cell r="L251">
            <v>5539265</v>
          </cell>
        </row>
        <row r="252">
          <cell r="A252" t="str">
            <v>27120020001Maret</v>
          </cell>
          <cell r="B252" t="str">
            <v>120020001Maret</v>
          </cell>
          <cell r="C252" t="str">
            <v>0</v>
          </cell>
          <cell r="D252" t="str">
            <v>1120020001</v>
          </cell>
          <cell r="F252">
            <v>45376</v>
          </cell>
          <cell r="H252" t="str">
            <v>Biaya cash2an dealer SPM 628</v>
          </cell>
          <cell r="I252">
            <v>120020001</v>
          </cell>
          <cell r="J252" t="str">
            <v>PT BCA No Rek. 869-4110115</v>
          </cell>
          <cell r="M252">
            <v>5539265</v>
          </cell>
        </row>
        <row r="253">
          <cell r="A253" t="str">
            <v>19500000002Maret</v>
          </cell>
          <cell r="B253" t="str">
            <v>500000002Maret</v>
          </cell>
          <cell r="C253" t="str">
            <v>0</v>
          </cell>
          <cell r="D253" t="str">
            <v>1500000002</v>
          </cell>
          <cell r="F253">
            <v>45376</v>
          </cell>
          <cell r="H253" t="str">
            <v>Biaya cash2an deler SPM 629 (DP)</v>
          </cell>
          <cell r="I253">
            <v>500000002</v>
          </cell>
          <cell r="J253" t="str">
            <v>Biaya Operasional</v>
          </cell>
          <cell r="L253">
            <v>5595000</v>
          </cell>
        </row>
        <row r="254">
          <cell r="A254" t="str">
            <v>28120020001Maret</v>
          </cell>
          <cell r="B254" t="str">
            <v>120020001Maret</v>
          </cell>
          <cell r="C254" t="str">
            <v>0</v>
          </cell>
          <cell r="D254" t="str">
            <v>1120020001</v>
          </cell>
          <cell r="F254">
            <v>45376</v>
          </cell>
          <cell r="H254" t="str">
            <v>Biaya cash2an deler SPM 629 (DP)</v>
          </cell>
          <cell r="I254">
            <v>120020001</v>
          </cell>
          <cell r="J254" t="str">
            <v>PT BCA No Rek. 869-4110115</v>
          </cell>
          <cell r="M254">
            <v>5595000</v>
          </cell>
        </row>
        <row r="255">
          <cell r="A255" t="str">
            <v>20500000002Maret</v>
          </cell>
          <cell r="B255" t="str">
            <v>500000002Maret</v>
          </cell>
          <cell r="C255" t="str">
            <v>0</v>
          </cell>
          <cell r="D255" t="str">
            <v>1500000002</v>
          </cell>
          <cell r="F255">
            <v>45376</v>
          </cell>
          <cell r="H255" t="str">
            <v>Biaya cash2an deler SPM 630</v>
          </cell>
          <cell r="I255">
            <v>500000002</v>
          </cell>
          <cell r="J255" t="str">
            <v>Biaya Operasional</v>
          </cell>
          <cell r="L255">
            <v>9128000</v>
          </cell>
        </row>
        <row r="256">
          <cell r="A256" t="str">
            <v>29120020001Maret</v>
          </cell>
          <cell r="B256" t="str">
            <v>120020001Maret</v>
          </cell>
          <cell r="C256" t="str">
            <v>0</v>
          </cell>
          <cell r="D256" t="str">
            <v>1120020001</v>
          </cell>
          <cell r="F256">
            <v>45376</v>
          </cell>
          <cell r="H256" t="str">
            <v>Biaya cash2an deler SPM 630</v>
          </cell>
          <cell r="I256">
            <v>120020001</v>
          </cell>
          <cell r="J256" t="str">
            <v>PT BCA No Rek. 869-4110115</v>
          </cell>
          <cell r="M256">
            <v>9128000</v>
          </cell>
        </row>
        <row r="257">
          <cell r="A257" t="str">
            <v>4110010001Maret</v>
          </cell>
          <cell r="B257" t="str">
            <v>110010001Maret</v>
          </cell>
          <cell r="C257" t="str">
            <v>0</v>
          </cell>
          <cell r="D257" t="str">
            <v>1110010001</v>
          </cell>
          <cell r="F257">
            <v>45377</v>
          </cell>
          <cell r="H257" t="str">
            <v xml:space="preserve">Pengisisn Ulang Petty Cash </v>
          </cell>
          <cell r="I257">
            <v>110010001</v>
          </cell>
          <cell r="J257" t="str">
            <v>Kas Operasional 1 - TIO</v>
          </cell>
          <cell r="L257">
            <v>4875835</v>
          </cell>
        </row>
        <row r="258">
          <cell r="A258" t="str">
            <v>30120020001Maret</v>
          </cell>
          <cell r="B258" t="str">
            <v>120020001Maret</v>
          </cell>
          <cell r="C258" t="str">
            <v>0</v>
          </cell>
          <cell r="D258" t="str">
            <v>1120020001</v>
          </cell>
          <cell r="F258">
            <v>45377</v>
          </cell>
          <cell r="H258" t="str">
            <v xml:space="preserve">Pengisisn Ulang Petty Cash </v>
          </cell>
          <cell r="I258">
            <v>120020001</v>
          </cell>
          <cell r="J258" t="str">
            <v>PT BCA No Rek. 869-4110115</v>
          </cell>
          <cell r="M258">
            <v>4875835</v>
          </cell>
        </row>
        <row r="259">
          <cell r="A259" t="str">
            <v>21500000002Maret</v>
          </cell>
          <cell r="B259" t="str">
            <v>500000002Maret</v>
          </cell>
          <cell r="C259" t="str">
            <v>0</v>
          </cell>
          <cell r="D259" t="str">
            <v>1500000002</v>
          </cell>
          <cell r="F259">
            <v>45377</v>
          </cell>
          <cell r="H259" t="str">
            <v>Biaya cash2an dealer SPM 636</v>
          </cell>
          <cell r="I259">
            <v>500000002</v>
          </cell>
          <cell r="J259" t="str">
            <v>Biaya Operasional</v>
          </cell>
          <cell r="L259">
            <v>3000000</v>
          </cell>
        </row>
        <row r="260">
          <cell r="A260" t="str">
            <v>31120020001Maret</v>
          </cell>
          <cell r="B260" t="str">
            <v>120020001Maret</v>
          </cell>
          <cell r="C260" t="str">
            <v>0</v>
          </cell>
          <cell r="D260" t="str">
            <v>1120020001</v>
          </cell>
          <cell r="F260">
            <v>45377</v>
          </cell>
          <cell r="H260" t="str">
            <v>Biaya cash2an dealer SPM 636</v>
          </cell>
          <cell r="I260">
            <v>120020001</v>
          </cell>
          <cell r="J260" t="str">
            <v>PT BCA No Rek. 869-4110115</v>
          </cell>
          <cell r="M260">
            <v>3000000</v>
          </cell>
        </row>
        <row r="261">
          <cell r="A261" t="str">
            <v>1500000003Maret</v>
          </cell>
          <cell r="B261" t="str">
            <v>500000003Maret</v>
          </cell>
          <cell r="C261" t="str">
            <v>0</v>
          </cell>
          <cell r="D261" t="str">
            <v>1500000003</v>
          </cell>
          <cell r="F261">
            <v>45378</v>
          </cell>
          <cell r="H261" t="str">
            <v xml:space="preserve">Pengajuan Gaji CPJ </v>
          </cell>
          <cell r="I261">
            <v>500000003</v>
          </cell>
          <cell r="J261" t="str">
            <v>Biaya Gaji, Bonus, THR</v>
          </cell>
          <cell r="L261">
            <v>10447414</v>
          </cell>
        </row>
        <row r="262">
          <cell r="A262" t="str">
            <v>32120020001Maret</v>
          </cell>
          <cell r="B262" t="str">
            <v>120020001Maret</v>
          </cell>
          <cell r="C262" t="str">
            <v>0</v>
          </cell>
          <cell r="D262" t="str">
            <v>1120020001</v>
          </cell>
          <cell r="F262">
            <v>45378</v>
          </cell>
          <cell r="H262" t="str">
            <v xml:space="preserve">Pengajuan Gaji CPJ </v>
          </cell>
          <cell r="I262">
            <v>120020001</v>
          </cell>
          <cell r="J262" t="str">
            <v>PT BCA No Rek. 869-4110115</v>
          </cell>
          <cell r="M262">
            <v>10447414</v>
          </cell>
        </row>
        <row r="263">
          <cell r="A263" t="str">
            <v>2500000003Maret</v>
          </cell>
          <cell r="B263" t="str">
            <v>500000003Maret</v>
          </cell>
          <cell r="C263" t="str">
            <v>0</v>
          </cell>
          <cell r="D263" t="str">
            <v>1500000003</v>
          </cell>
          <cell r="F263">
            <v>45378</v>
          </cell>
          <cell r="H263" t="str">
            <v xml:space="preserve">Pengajuan THR </v>
          </cell>
          <cell r="I263">
            <v>500000003</v>
          </cell>
          <cell r="J263" t="str">
            <v>Biaya Gaji, Bonus, THR</v>
          </cell>
          <cell r="L263">
            <v>3060274</v>
          </cell>
        </row>
        <row r="264">
          <cell r="A264" t="str">
            <v>33120020001Maret</v>
          </cell>
          <cell r="B264" t="str">
            <v>120020001Maret</v>
          </cell>
          <cell r="C264" t="str">
            <v>0</v>
          </cell>
          <cell r="D264" t="str">
            <v>1120020001</v>
          </cell>
          <cell r="F264">
            <v>45378</v>
          </cell>
          <cell r="H264" t="str">
            <v xml:space="preserve">Pengajuan THR </v>
          </cell>
          <cell r="I264">
            <v>120020001</v>
          </cell>
          <cell r="J264" t="str">
            <v>PT BCA No Rek. 869-4110115</v>
          </cell>
          <cell r="M264">
            <v>3060274</v>
          </cell>
        </row>
        <row r="265">
          <cell r="A265" t="str">
            <v>22500000002Maret</v>
          </cell>
          <cell r="B265" t="str">
            <v>500000002Maret</v>
          </cell>
          <cell r="C265" t="str">
            <v>0</v>
          </cell>
          <cell r="D265" t="str">
            <v>1500000002</v>
          </cell>
          <cell r="F265">
            <v>45378</v>
          </cell>
          <cell r="H265" t="str">
            <v>Biaya Cash2an Dealer SPM 649</v>
          </cell>
          <cell r="I265">
            <v>500000002</v>
          </cell>
          <cell r="J265" t="str">
            <v>Biaya Operasional</v>
          </cell>
          <cell r="L265">
            <v>2988000</v>
          </cell>
        </row>
        <row r="266">
          <cell r="A266" t="str">
            <v>34120020001Maret</v>
          </cell>
          <cell r="B266" t="str">
            <v>120020001Maret</v>
          </cell>
          <cell r="C266" t="str">
            <v>0</v>
          </cell>
          <cell r="D266" t="str">
            <v>1120020001</v>
          </cell>
          <cell r="F266">
            <v>45378</v>
          </cell>
          <cell r="H266" t="str">
            <v>Biaya Cash2an Dealer SPM 649</v>
          </cell>
          <cell r="I266">
            <v>120020001</v>
          </cell>
          <cell r="J266" t="str">
            <v>PT BCA No Rek. 869-4110115</v>
          </cell>
          <cell r="M266">
            <v>2988000</v>
          </cell>
        </row>
        <row r="267">
          <cell r="A267" t="str">
            <v>23500000002Maret</v>
          </cell>
          <cell r="B267" t="str">
            <v>500000002Maret</v>
          </cell>
          <cell r="C267" t="str">
            <v>0</v>
          </cell>
          <cell r="D267" t="str">
            <v>1500000002</v>
          </cell>
          <cell r="F267">
            <v>45379</v>
          </cell>
          <cell r="H267" t="str">
            <v>Biaya Cash2an Dealer SPM 650</v>
          </cell>
          <cell r="I267">
            <v>500000002</v>
          </cell>
          <cell r="J267" t="str">
            <v>Biaya Operasional</v>
          </cell>
          <cell r="L267">
            <v>6383100</v>
          </cell>
        </row>
        <row r="268">
          <cell r="A268" t="str">
            <v>35120020001Maret</v>
          </cell>
          <cell r="B268" t="str">
            <v>120020001Maret</v>
          </cell>
          <cell r="C268" t="str">
            <v>0</v>
          </cell>
          <cell r="D268" t="str">
            <v>1120020001</v>
          </cell>
          <cell r="F268">
            <v>45379</v>
          </cell>
          <cell r="H268" t="str">
            <v>Biaya Cash2an Dealer SPM 650</v>
          </cell>
          <cell r="I268">
            <v>120020001</v>
          </cell>
          <cell r="J268" t="str">
            <v>PT BCA No Rek. 869-4110115</v>
          </cell>
          <cell r="M268">
            <v>6383100</v>
          </cell>
        </row>
        <row r="269">
          <cell r="A269" t="str">
            <v>24500000002Maret</v>
          </cell>
          <cell r="B269" t="str">
            <v>500000002Maret</v>
          </cell>
          <cell r="C269" t="str">
            <v>0</v>
          </cell>
          <cell r="D269" t="str">
            <v>1500000002</v>
          </cell>
          <cell r="F269">
            <v>45379</v>
          </cell>
          <cell r="H269" t="str">
            <v>Biaya Cash2an dealer SPM 651</v>
          </cell>
          <cell r="I269">
            <v>500000002</v>
          </cell>
          <cell r="J269" t="str">
            <v>Biaya Operasional</v>
          </cell>
          <cell r="L269">
            <v>4046460</v>
          </cell>
        </row>
        <row r="270">
          <cell r="A270" t="str">
            <v>36120020001Maret</v>
          </cell>
          <cell r="B270" t="str">
            <v>120020001Maret</v>
          </cell>
          <cell r="C270" t="str">
            <v>0</v>
          </cell>
          <cell r="D270" t="str">
            <v>1120020001</v>
          </cell>
          <cell r="F270">
            <v>45379</v>
          </cell>
          <cell r="H270" t="str">
            <v>Biaya Cash2an dealer SPM 651</v>
          </cell>
          <cell r="I270">
            <v>120020001</v>
          </cell>
          <cell r="J270" t="str">
            <v>PT BCA No Rek. 869-4110115</v>
          </cell>
          <cell r="M270">
            <v>4046460</v>
          </cell>
        </row>
        <row r="271">
          <cell r="A271" t="str">
            <v>5110010001Maret</v>
          </cell>
          <cell r="B271" t="str">
            <v>110010001Maret</v>
          </cell>
          <cell r="C271" t="str">
            <v>0</v>
          </cell>
          <cell r="D271" t="str">
            <v>1110010001</v>
          </cell>
          <cell r="F271">
            <v>45379</v>
          </cell>
          <cell r="H271" t="str">
            <v xml:space="preserve">Pengisisan ulang Petty Cash </v>
          </cell>
          <cell r="I271">
            <v>110010001</v>
          </cell>
          <cell r="J271" t="str">
            <v>Kas Operasional 1 - TIO</v>
          </cell>
          <cell r="L271">
            <v>3775000</v>
          </cell>
        </row>
        <row r="272">
          <cell r="A272" t="str">
            <v>37120020001Maret</v>
          </cell>
          <cell r="B272" t="str">
            <v>120020001Maret</v>
          </cell>
          <cell r="C272" t="str">
            <v>0</v>
          </cell>
          <cell r="D272" t="str">
            <v>1120020001</v>
          </cell>
          <cell r="F272">
            <v>45379</v>
          </cell>
          <cell r="H272" t="str">
            <v xml:space="preserve">Pengisisan ulang Petty Cash </v>
          </cell>
          <cell r="I272">
            <v>120020001</v>
          </cell>
          <cell r="J272" t="str">
            <v>PT BCA No Rek. 869-4110115</v>
          </cell>
          <cell r="M272">
            <v>3775000</v>
          </cell>
        </row>
        <row r="273">
          <cell r="A273" t="str">
            <v>1910010000Maret</v>
          </cell>
          <cell r="B273" t="str">
            <v>910010000Maret</v>
          </cell>
          <cell r="C273" t="str">
            <v>0</v>
          </cell>
          <cell r="D273" t="str">
            <v>1910010000</v>
          </cell>
          <cell r="F273">
            <v>45382</v>
          </cell>
          <cell r="H273" t="str">
            <v>BIAYA ADMIN</v>
          </cell>
          <cell r="I273">
            <v>910010000</v>
          </cell>
          <cell r="J273" t="str">
            <v>Biaya Adm Bank</v>
          </cell>
          <cell r="L273">
            <v>30000</v>
          </cell>
        </row>
        <row r="274">
          <cell r="A274" t="str">
            <v>38120020001Maret</v>
          </cell>
          <cell r="B274" t="str">
            <v>120020001Maret</v>
          </cell>
          <cell r="C274" t="str">
            <v>0</v>
          </cell>
          <cell r="D274" t="str">
            <v>1120020001</v>
          </cell>
          <cell r="F274">
            <v>45382</v>
          </cell>
          <cell r="H274" t="str">
            <v>BIAYA ADMIN</v>
          </cell>
          <cell r="I274">
            <v>120020001</v>
          </cell>
          <cell r="J274" t="str">
            <v>PT BCA No Rek. 869-4110115</v>
          </cell>
          <cell r="M274">
            <v>30000</v>
          </cell>
        </row>
        <row r="275">
          <cell r="A275" t="str">
            <v>2910010000Maret</v>
          </cell>
          <cell r="B275" t="str">
            <v>910010000Maret</v>
          </cell>
          <cell r="C275" t="str">
            <v>0</v>
          </cell>
          <cell r="D275" t="str">
            <v>1910010000</v>
          </cell>
          <cell r="F275">
            <v>45382</v>
          </cell>
          <cell r="H275" t="str">
            <v xml:space="preserve">BIAYA TRANSFER </v>
          </cell>
          <cell r="I275">
            <v>910010000</v>
          </cell>
          <cell r="J275" t="str">
            <v>Biaya Adm Bank</v>
          </cell>
          <cell r="L275">
            <v>26500</v>
          </cell>
        </row>
        <row r="276">
          <cell r="A276" t="str">
            <v>39120020001Maret</v>
          </cell>
          <cell r="B276" t="str">
            <v>120020001Maret</v>
          </cell>
          <cell r="C276" t="str">
            <v>0</v>
          </cell>
          <cell r="D276" t="str">
            <v>1120020001</v>
          </cell>
          <cell r="F276">
            <v>45382</v>
          </cell>
          <cell r="H276" t="str">
            <v xml:space="preserve">BIAYA TRANSFER </v>
          </cell>
          <cell r="I276">
            <v>120020001</v>
          </cell>
          <cell r="J276" t="str">
            <v>PT BCA No Rek. 869-4110115</v>
          </cell>
          <cell r="M276">
            <v>26500</v>
          </cell>
        </row>
        <row r="277">
          <cell r="A277" t="str">
            <v>1600000001Maret</v>
          </cell>
          <cell r="B277" t="str">
            <v>600000001Maret</v>
          </cell>
          <cell r="C277" t="str">
            <v>0</v>
          </cell>
          <cell r="D277" t="str">
            <v>1600000001</v>
          </cell>
          <cell r="F277">
            <v>45379</v>
          </cell>
          <cell r="H277" t="str">
            <v>Gaji Eka dan Fajar</v>
          </cell>
          <cell r="I277">
            <v>600000001</v>
          </cell>
          <cell r="J277" t="str">
            <v>Biaya Gaji</v>
          </cell>
          <cell r="L277">
            <v>4500000</v>
          </cell>
        </row>
        <row r="278">
          <cell r="A278" t="str">
            <v>40120020001Maret</v>
          </cell>
          <cell r="B278" t="str">
            <v>120020001Maret</v>
          </cell>
          <cell r="C278" t="str">
            <v>0</v>
          </cell>
          <cell r="D278" t="str">
            <v>1120020001</v>
          </cell>
          <cell r="F278">
            <v>45379</v>
          </cell>
          <cell r="H278" t="str">
            <v>Gaji Eka dan Fajar</v>
          </cell>
          <cell r="I278">
            <v>120020001</v>
          </cell>
          <cell r="J278" t="str">
            <v>PT BCA No Rek. 869-4110115</v>
          </cell>
          <cell r="M278">
            <v>4500000</v>
          </cell>
        </row>
        <row r="279">
          <cell r="A279" t="str">
            <v>1600000002Maret</v>
          </cell>
          <cell r="B279" t="str">
            <v>600000002Maret</v>
          </cell>
          <cell r="C279" t="str">
            <v>0</v>
          </cell>
          <cell r="D279" t="str">
            <v>1600000002</v>
          </cell>
          <cell r="F279">
            <v>45379</v>
          </cell>
          <cell r="H279" t="str">
            <v>THR Eka dan Fajar</v>
          </cell>
          <cell r="I279">
            <v>600000002</v>
          </cell>
          <cell r="J279" t="str">
            <v>Bonus, THR</v>
          </cell>
          <cell r="L279">
            <v>836986</v>
          </cell>
        </row>
        <row r="280">
          <cell r="A280" t="str">
            <v>41120020001Maret</v>
          </cell>
          <cell r="B280" t="str">
            <v>120020001Maret</v>
          </cell>
          <cell r="C280" t="str">
            <v>0</v>
          </cell>
          <cell r="D280" t="str">
            <v>1120020001</v>
          </cell>
          <cell r="F280">
            <v>45379</v>
          </cell>
          <cell r="H280" t="str">
            <v>THR Eka dan Fajar</v>
          </cell>
          <cell r="I280">
            <v>120020001</v>
          </cell>
          <cell r="J280" t="str">
            <v>PT BCA No Rek. 869-4110115</v>
          </cell>
          <cell r="M280">
            <v>836986</v>
          </cell>
        </row>
        <row r="281">
          <cell r="A281" t="str">
            <v>00</v>
          </cell>
          <cell r="B281" t="str">
            <v>0</v>
          </cell>
          <cell r="C281" t="str">
            <v>0</v>
          </cell>
          <cell r="D281" t="str">
            <v>1</v>
          </cell>
          <cell r="J281" t="str">
            <v>-</v>
          </cell>
        </row>
        <row r="282">
          <cell r="A282" t="str">
            <v>00</v>
          </cell>
          <cell r="B282" t="str">
            <v>0</v>
          </cell>
          <cell r="C282" t="str">
            <v>0</v>
          </cell>
          <cell r="D282" t="str">
            <v>1</v>
          </cell>
          <cell r="J282" t="str">
            <v>-</v>
          </cell>
        </row>
        <row r="283">
          <cell r="A283" t="str">
            <v>00</v>
          </cell>
          <cell r="B283" t="str">
            <v>0</v>
          </cell>
          <cell r="C283" t="str">
            <v>0</v>
          </cell>
          <cell r="D283" t="str">
            <v>1</v>
          </cell>
          <cell r="J283" t="str">
            <v>-</v>
          </cell>
        </row>
        <row r="284">
          <cell r="A284" t="str">
            <v>00</v>
          </cell>
          <cell r="B284" t="str">
            <v>0</v>
          </cell>
          <cell r="C284" t="str">
            <v>0</v>
          </cell>
          <cell r="D284" t="str">
            <v>1</v>
          </cell>
          <cell r="J284" t="str">
            <v>-</v>
          </cell>
        </row>
        <row r="285">
          <cell r="A285" t="str">
            <v>00</v>
          </cell>
          <cell r="B285" t="str">
            <v>0</v>
          </cell>
          <cell r="C285" t="str">
            <v>0</v>
          </cell>
          <cell r="D285" t="str">
            <v>1</v>
          </cell>
          <cell r="J285" t="str">
            <v>-</v>
          </cell>
        </row>
        <row r="286">
          <cell r="A286" t="str">
            <v>00</v>
          </cell>
          <cell r="B286" t="str">
            <v>0</v>
          </cell>
          <cell r="C286" t="str">
            <v>0</v>
          </cell>
          <cell r="D286" t="str">
            <v>1</v>
          </cell>
          <cell r="J286" t="str">
            <v>-</v>
          </cell>
        </row>
        <row r="287">
          <cell r="A287" t="str">
            <v>1500000002April</v>
          </cell>
          <cell r="B287" t="str">
            <v>500000002April</v>
          </cell>
          <cell r="C287" t="str">
            <v>0</v>
          </cell>
          <cell r="D287" t="str">
            <v>1500000002</v>
          </cell>
          <cell r="F287">
            <v>45383</v>
          </cell>
          <cell r="H287" t="str">
            <v>BIAYA CASH2AN DEALER SPM 653</v>
          </cell>
          <cell r="I287">
            <v>500000002</v>
          </cell>
          <cell r="J287" t="str">
            <v>Biaya Operasional</v>
          </cell>
          <cell r="L287">
            <v>6335424</v>
          </cell>
        </row>
        <row r="288">
          <cell r="A288" t="str">
            <v>1120020001April</v>
          </cell>
          <cell r="B288" t="str">
            <v>120020001April</v>
          </cell>
          <cell r="C288" t="str">
            <v>0</v>
          </cell>
          <cell r="D288" t="str">
            <v>1120020001</v>
          </cell>
          <cell r="F288">
            <v>45383</v>
          </cell>
          <cell r="H288" t="str">
            <v>BIAYA CASH2AN DEALER SPM 653</v>
          </cell>
          <cell r="I288">
            <v>120020001</v>
          </cell>
          <cell r="J288" t="str">
            <v>PT BCA No Rek. 869-4110115</v>
          </cell>
          <cell r="M288">
            <v>6335424</v>
          </cell>
        </row>
        <row r="289">
          <cell r="A289" t="str">
            <v>2500000002April</v>
          </cell>
          <cell r="B289" t="str">
            <v>500000002April</v>
          </cell>
          <cell r="C289" t="str">
            <v>0</v>
          </cell>
          <cell r="D289" t="str">
            <v>1500000002</v>
          </cell>
          <cell r="F289">
            <v>45383</v>
          </cell>
          <cell r="H289" t="str">
            <v xml:space="preserve">BIAYA CASH2AN DEALER SPM 652 </v>
          </cell>
          <cell r="I289">
            <v>500000002</v>
          </cell>
          <cell r="J289" t="str">
            <v>Biaya Operasional</v>
          </cell>
          <cell r="L289">
            <v>9253916</v>
          </cell>
        </row>
        <row r="290">
          <cell r="A290" t="str">
            <v>108120020001April</v>
          </cell>
          <cell r="B290" t="str">
            <v>120020001April</v>
          </cell>
          <cell r="C290" t="str">
            <v>0</v>
          </cell>
          <cell r="D290" t="str">
            <v>1120020001</v>
          </cell>
          <cell r="F290">
            <v>45383</v>
          </cell>
          <cell r="H290" t="str">
            <v xml:space="preserve">BIAYA CASH2AN DEALER SPM 652 </v>
          </cell>
          <cell r="I290">
            <v>120020001</v>
          </cell>
          <cell r="J290" t="str">
            <v>PT BCA No Rek. 869-4110115</v>
          </cell>
          <cell r="M290">
            <v>9253916</v>
          </cell>
        </row>
        <row r="291">
          <cell r="A291" t="str">
            <v>3500000002April</v>
          </cell>
          <cell r="B291" t="str">
            <v>500000002April</v>
          </cell>
          <cell r="C291" t="str">
            <v>0</v>
          </cell>
          <cell r="D291" t="str">
            <v>1500000002</v>
          </cell>
          <cell r="F291">
            <v>45383</v>
          </cell>
          <cell r="H291" t="str">
            <v>BIAYA CASH2AN LANGSIR MIGRASI SPM 010</v>
          </cell>
          <cell r="I291">
            <v>500000002</v>
          </cell>
          <cell r="J291" t="str">
            <v>Biaya Operasional</v>
          </cell>
          <cell r="L291">
            <v>1200000</v>
          </cell>
        </row>
        <row r="292">
          <cell r="A292" t="str">
            <v>3120020001April</v>
          </cell>
          <cell r="B292" t="str">
            <v>120020001April</v>
          </cell>
          <cell r="C292" t="str">
            <v>0</v>
          </cell>
          <cell r="D292" t="str">
            <v>1120020001</v>
          </cell>
          <cell r="F292">
            <v>45383</v>
          </cell>
          <cell r="H292" t="str">
            <v>BIAYA CASH2AN LANGSIR MIGRASI SPM 010</v>
          </cell>
          <cell r="I292">
            <v>120020001</v>
          </cell>
          <cell r="J292" t="str">
            <v>PT BCA No Rek. 869-4110115</v>
          </cell>
          <cell r="M292">
            <v>1200000</v>
          </cell>
        </row>
        <row r="293">
          <cell r="A293" t="str">
            <v>4500000002April</v>
          </cell>
          <cell r="B293" t="str">
            <v>500000002April</v>
          </cell>
          <cell r="C293" t="str">
            <v>0</v>
          </cell>
          <cell r="D293" t="str">
            <v>1500000002</v>
          </cell>
          <cell r="F293">
            <v>45383</v>
          </cell>
          <cell r="H293" t="str">
            <v>BIAYA CASH2AN LANGSIR MIGRASI SPM 011</v>
          </cell>
          <cell r="I293">
            <v>500000002</v>
          </cell>
          <cell r="J293" t="str">
            <v>Biaya Operasional</v>
          </cell>
          <cell r="L293">
            <v>1200000</v>
          </cell>
        </row>
        <row r="294">
          <cell r="A294" t="str">
            <v>4120020001April</v>
          </cell>
          <cell r="B294" t="str">
            <v>120020001April</v>
          </cell>
          <cell r="C294" t="str">
            <v>0</v>
          </cell>
          <cell r="D294" t="str">
            <v>1120020001</v>
          </cell>
          <cell r="F294">
            <v>45383</v>
          </cell>
          <cell r="H294" t="str">
            <v>BIAYA CASH2AN LANGSIR MIGRASI SPM 011</v>
          </cell>
          <cell r="I294">
            <v>120020001</v>
          </cell>
          <cell r="J294" t="str">
            <v>PT BCA No Rek. 869-4110115</v>
          </cell>
          <cell r="M294">
            <v>1200000</v>
          </cell>
        </row>
        <row r="295">
          <cell r="A295" t="str">
            <v>5500000002April</v>
          </cell>
          <cell r="B295" t="str">
            <v>500000002April</v>
          </cell>
          <cell r="C295" t="str">
            <v>0</v>
          </cell>
          <cell r="D295" t="str">
            <v>1500000002</v>
          </cell>
          <cell r="F295">
            <v>45384</v>
          </cell>
          <cell r="H295" t="str">
            <v>BIAYA CASH2AN LANGSIR MIGRASI SPM 012</v>
          </cell>
          <cell r="I295">
            <v>500000002</v>
          </cell>
          <cell r="J295" t="str">
            <v>Biaya Operasional</v>
          </cell>
          <cell r="L295">
            <v>1300000</v>
          </cell>
        </row>
        <row r="296">
          <cell r="A296" t="str">
            <v>5120020001April</v>
          </cell>
          <cell r="B296" t="str">
            <v>120020001April</v>
          </cell>
          <cell r="C296" t="str">
            <v>0</v>
          </cell>
          <cell r="D296" t="str">
            <v>1120020001</v>
          </cell>
          <cell r="F296">
            <v>45384</v>
          </cell>
          <cell r="H296" t="str">
            <v>BIAYA CASH2AN LANGSIR MIGRASI SPM 012</v>
          </cell>
          <cell r="I296">
            <v>120020001</v>
          </cell>
          <cell r="J296" t="str">
            <v>PT BCA No Rek. 869-4110115</v>
          </cell>
          <cell r="M296">
            <v>1300000</v>
          </cell>
        </row>
        <row r="297">
          <cell r="A297" t="str">
            <v>6500000002April</v>
          </cell>
          <cell r="B297" t="str">
            <v>500000002April</v>
          </cell>
          <cell r="C297" t="str">
            <v>0</v>
          </cell>
          <cell r="D297" t="str">
            <v>1500000002</v>
          </cell>
          <cell r="F297">
            <v>45384</v>
          </cell>
          <cell r="H297" t="str">
            <v>BIAYA CASH2AN LANGSIR MIGRASI SPM 014</v>
          </cell>
          <cell r="I297">
            <v>500000002</v>
          </cell>
          <cell r="J297" t="str">
            <v>Biaya Operasional</v>
          </cell>
          <cell r="L297">
            <v>1200000</v>
          </cell>
        </row>
        <row r="298">
          <cell r="A298" t="str">
            <v>6120020001April</v>
          </cell>
          <cell r="B298" t="str">
            <v>120020001April</v>
          </cell>
          <cell r="C298" t="str">
            <v>0</v>
          </cell>
          <cell r="D298" t="str">
            <v>1120020001</v>
          </cell>
          <cell r="F298">
            <v>45384</v>
          </cell>
          <cell r="H298" t="str">
            <v>BIAYA CASH2AN LANGSIR MIGRASI SPM 014</v>
          </cell>
          <cell r="I298">
            <v>120020001</v>
          </cell>
          <cell r="J298" t="str">
            <v>PT BCA No Rek. 869-4110115</v>
          </cell>
          <cell r="M298">
            <v>1200000</v>
          </cell>
        </row>
        <row r="299">
          <cell r="A299" t="str">
            <v>7500000002April</v>
          </cell>
          <cell r="B299" t="str">
            <v>500000002April</v>
          </cell>
          <cell r="C299" t="str">
            <v>0</v>
          </cell>
          <cell r="D299" t="str">
            <v>1500000002</v>
          </cell>
          <cell r="F299">
            <v>45384</v>
          </cell>
          <cell r="H299" t="str">
            <v>BIAYA CASH2AN LANGSIR MIGRASI SPM 016</v>
          </cell>
          <cell r="I299">
            <v>500000002</v>
          </cell>
          <cell r="J299" t="str">
            <v>Biaya Operasional</v>
          </cell>
          <cell r="L299">
            <v>1200000</v>
          </cell>
        </row>
        <row r="300">
          <cell r="A300" t="str">
            <v>7120020001April</v>
          </cell>
          <cell r="B300" t="str">
            <v>120020001April</v>
          </cell>
          <cell r="C300" t="str">
            <v>0</v>
          </cell>
          <cell r="D300" t="str">
            <v>1120020001</v>
          </cell>
          <cell r="F300">
            <v>45384</v>
          </cell>
          <cell r="H300" t="str">
            <v>BIAYA CASH2AN LANGSIR MIGRASI SPM 016</v>
          </cell>
          <cell r="I300">
            <v>120020001</v>
          </cell>
          <cell r="J300" t="str">
            <v>PT BCA No Rek. 869-4110115</v>
          </cell>
          <cell r="M300">
            <v>1200000</v>
          </cell>
        </row>
        <row r="301">
          <cell r="A301" t="str">
            <v>8500000002April</v>
          </cell>
          <cell r="B301" t="str">
            <v>500000002April</v>
          </cell>
          <cell r="C301" t="str">
            <v>0</v>
          </cell>
          <cell r="D301" t="str">
            <v>1500000002</v>
          </cell>
          <cell r="F301">
            <v>45385</v>
          </cell>
          <cell r="H301" t="str">
            <v>BIAYA CASH2AN LANGSIR MIGRASI SPM 015</v>
          </cell>
          <cell r="I301">
            <v>500000002</v>
          </cell>
          <cell r="J301" t="str">
            <v>Biaya Operasional</v>
          </cell>
          <cell r="L301">
            <v>1200000</v>
          </cell>
        </row>
        <row r="302">
          <cell r="A302" t="str">
            <v>8120020001April</v>
          </cell>
          <cell r="B302" t="str">
            <v>120020001April</v>
          </cell>
          <cell r="C302" t="str">
            <v>0</v>
          </cell>
          <cell r="D302" t="str">
            <v>1120020001</v>
          </cell>
          <cell r="F302">
            <v>45385</v>
          </cell>
          <cell r="H302" t="str">
            <v>BIAYA CASH2AN LANGSIR MIGRASI SPM 015</v>
          </cell>
          <cell r="I302">
            <v>120020001</v>
          </cell>
          <cell r="J302" t="str">
            <v>PT BCA No Rek. 869-4110115</v>
          </cell>
          <cell r="M302">
            <v>1200000</v>
          </cell>
        </row>
        <row r="303">
          <cell r="A303" t="str">
            <v>9500000002April</v>
          </cell>
          <cell r="B303" t="str">
            <v>500000002April</v>
          </cell>
          <cell r="C303" t="str">
            <v>0</v>
          </cell>
          <cell r="D303" t="str">
            <v>1500000002</v>
          </cell>
          <cell r="F303">
            <v>45385</v>
          </cell>
          <cell r="H303" t="str">
            <v>BIAYA CASH2AN LANGSIR MIGRASI SPM 018</v>
          </cell>
          <cell r="I303">
            <v>500000002</v>
          </cell>
          <cell r="J303" t="str">
            <v>Biaya Operasional</v>
          </cell>
          <cell r="L303">
            <v>1200000</v>
          </cell>
        </row>
        <row r="304">
          <cell r="A304" t="str">
            <v>9120020001April</v>
          </cell>
          <cell r="B304" t="str">
            <v>120020001April</v>
          </cell>
          <cell r="C304" t="str">
            <v>0</v>
          </cell>
          <cell r="D304" t="str">
            <v>1120020001</v>
          </cell>
          <cell r="F304">
            <v>45385</v>
          </cell>
          <cell r="H304" t="str">
            <v>BIAYA CASH2AN LANGSIR MIGRASI SPM 018</v>
          </cell>
          <cell r="I304">
            <v>120020001</v>
          </cell>
          <cell r="J304" t="str">
            <v>PT BCA No Rek. 869-4110115</v>
          </cell>
          <cell r="M304">
            <v>1200000</v>
          </cell>
        </row>
        <row r="305">
          <cell r="A305" t="str">
            <v>10500000002April</v>
          </cell>
          <cell r="B305" t="str">
            <v>500000002April</v>
          </cell>
          <cell r="C305" t="str">
            <v>0</v>
          </cell>
          <cell r="D305" t="str">
            <v>1500000002</v>
          </cell>
          <cell r="F305">
            <v>45385</v>
          </cell>
          <cell r="H305" t="str">
            <v>BIAYA CASH2AN LANGSIR MIGRASI SPM 017</v>
          </cell>
          <cell r="I305">
            <v>500000002</v>
          </cell>
          <cell r="J305" t="str">
            <v>Biaya Operasional</v>
          </cell>
          <cell r="L305">
            <v>1200000</v>
          </cell>
        </row>
        <row r="306">
          <cell r="A306" t="str">
            <v>10120020001April</v>
          </cell>
          <cell r="B306" t="str">
            <v>120020001April</v>
          </cell>
          <cell r="C306" t="str">
            <v>0</v>
          </cell>
          <cell r="D306" t="str">
            <v>1120020001</v>
          </cell>
          <cell r="F306">
            <v>45385</v>
          </cell>
          <cell r="H306" t="str">
            <v>BIAYA CASH2AN LANGSIR MIGRASI SPM 017</v>
          </cell>
          <cell r="I306">
            <v>120020001</v>
          </cell>
          <cell r="J306" t="str">
            <v>PT BCA No Rek. 869-4110115</v>
          </cell>
          <cell r="M306">
            <v>1200000</v>
          </cell>
        </row>
        <row r="307">
          <cell r="A307" t="str">
            <v>11500000002April</v>
          </cell>
          <cell r="B307" t="str">
            <v>500000002April</v>
          </cell>
          <cell r="C307" t="str">
            <v>0</v>
          </cell>
          <cell r="D307" t="str">
            <v>1500000002</v>
          </cell>
          <cell r="F307">
            <v>45385</v>
          </cell>
          <cell r="H307" t="str">
            <v>BIAYA CASH2AN DEALER SPM 665</v>
          </cell>
          <cell r="I307">
            <v>500000002</v>
          </cell>
          <cell r="J307" t="str">
            <v>Biaya Operasional</v>
          </cell>
          <cell r="L307">
            <v>5306575</v>
          </cell>
        </row>
        <row r="308">
          <cell r="A308" t="str">
            <v>11120020001April</v>
          </cell>
          <cell r="B308" t="str">
            <v>120020001April</v>
          </cell>
          <cell r="C308" t="str">
            <v>0</v>
          </cell>
          <cell r="D308" t="str">
            <v>1120020001</v>
          </cell>
          <cell r="F308">
            <v>45385</v>
          </cell>
          <cell r="H308" t="str">
            <v>BIAYA CASH2AN DEALER SPM 665</v>
          </cell>
          <cell r="I308">
            <v>120020001</v>
          </cell>
          <cell r="J308" t="str">
            <v>PT BCA No Rek. 869-4110115</v>
          </cell>
          <cell r="M308">
            <v>5306575</v>
          </cell>
        </row>
        <row r="309">
          <cell r="A309" t="str">
            <v>12500000002April</v>
          </cell>
          <cell r="B309" t="str">
            <v>500000002April</v>
          </cell>
          <cell r="C309" t="str">
            <v>0</v>
          </cell>
          <cell r="D309" t="str">
            <v>1500000002</v>
          </cell>
          <cell r="F309">
            <v>45385</v>
          </cell>
          <cell r="H309" t="str">
            <v>BIAYA CASH2AN DEALER SPM 664</v>
          </cell>
          <cell r="I309">
            <v>500000002</v>
          </cell>
          <cell r="J309" t="str">
            <v>Biaya Operasional</v>
          </cell>
          <cell r="L309">
            <v>6933800</v>
          </cell>
        </row>
        <row r="310">
          <cell r="A310" t="str">
            <v>12120020001April</v>
          </cell>
          <cell r="B310" t="str">
            <v>120020001April</v>
          </cell>
          <cell r="C310" t="str">
            <v>0</v>
          </cell>
          <cell r="D310" t="str">
            <v>1120020001</v>
          </cell>
          <cell r="F310">
            <v>45385</v>
          </cell>
          <cell r="H310" t="str">
            <v>BIAYA CASH2AN DEALER SPM 664</v>
          </cell>
          <cell r="I310">
            <v>120020001</v>
          </cell>
          <cell r="J310" t="str">
            <v>PT BCA No Rek. 869-4110115</v>
          </cell>
          <cell r="M310">
            <v>6933800</v>
          </cell>
        </row>
        <row r="311">
          <cell r="A311" t="str">
            <v>1110010001April</v>
          </cell>
          <cell r="B311" t="str">
            <v>110010001April</v>
          </cell>
          <cell r="C311" t="str">
            <v>0</v>
          </cell>
          <cell r="D311" t="str">
            <v>1110010001</v>
          </cell>
          <cell r="F311">
            <v>45385</v>
          </cell>
          <cell r="H311" t="str">
            <v xml:space="preserve">PENGISIAN ULANG PETTY CASH CPJ </v>
          </cell>
          <cell r="I311">
            <v>110010001</v>
          </cell>
          <cell r="J311" t="str">
            <v>Kas Operasional 1 - TIO</v>
          </cell>
          <cell r="L311">
            <v>4209900</v>
          </cell>
        </row>
        <row r="312">
          <cell r="A312" t="str">
            <v>13120020001April</v>
          </cell>
          <cell r="B312" t="str">
            <v>120020001April</v>
          </cell>
          <cell r="C312" t="str">
            <v>0</v>
          </cell>
          <cell r="D312" t="str">
            <v>1120020001</v>
          </cell>
          <cell r="F312">
            <v>45385</v>
          </cell>
          <cell r="H312" t="str">
            <v xml:space="preserve">PENGISIAN ULANG PETTY CASH CPJ </v>
          </cell>
          <cell r="I312">
            <v>120020001</v>
          </cell>
          <cell r="J312" t="str">
            <v>PT BCA No Rek. 869-4110115</v>
          </cell>
          <cell r="M312">
            <v>4209900</v>
          </cell>
        </row>
        <row r="313">
          <cell r="A313" t="str">
            <v>13500000002April</v>
          </cell>
          <cell r="B313" t="str">
            <v>500000002April</v>
          </cell>
          <cell r="C313" t="str">
            <v>0</v>
          </cell>
          <cell r="D313" t="str">
            <v>1500000002</v>
          </cell>
          <cell r="F313">
            <v>45385</v>
          </cell>
          <cell r="H313" t="str">
            <v>CASH2AN DEALER HARTONO SPM 670</v>
          </cell>
          <cell r="I313">
            <v>500000002</v>
          </cell>
          <cell r="J313" t="str">
            <v>Biaya Operasional</v>
          </cell>
          <cell r="L313">
            <v>7109000</v>
          </cell>
        </row>
        <row r="314">
          <cell r="A314" t="str">
            <v>14120020001April</v>
          </cell>
          <cell r="B314" t="str">
            <v>120020001April</v>
          </cell>
          <cell r="C314" t="str">
            <v>0</v>
          </cell>
          <cell r="D314" t="str">
            <v>1120020001</v>
          </cell>
          <cell r="F314">
            <v>45385</v>
          </cell>
          <cell r="H314" t="str">
            <v>CASH2AN DEALER HARTONO SPM 670</v>
          </cell>
          <cell r="I314">
            <v>120020001</v>
          </cell>
          <cell r="J314" t="str">
            <v>PT BCA No Rek. 869-4110115</v>
          </cell>
          <cell r="M314">
            <v>7109000</v>
          </cell>
        </row>
        <row r="315">
          <cell r="A315" t="str">
            <v>14500000002April</v>
          </cell>
          <cell r="B315" t="str">
            <v>500000002April</v>
          </cell>
          <cell r="C315" t="str">
            <v>0</v>
          </cell>
          <cell r="D315" t="str">
            <v>1500000002</v>
          </cell>
          <cell r="F315">
            <v>45386</v>
          </cell>
          <cell r="H315" t="str">
            <v>BIAYA CASH2AN LANGSIR MIGRASI SPM 013</v>
          </cell>
          <cell r="I315">
            <v>500000002</v>
          </cell>
          <cell r="J315" t="str">
            <v>Biaya Operasional</v>
          </cell>
          <cell r="L315">
            <v>1300000</v>
          </cell>
        </row>
        <row r="316">
          <cell r="A316" t="str">
            <v>15120020001April</v>
          </cell>
          <cell r="B316" t="str">
            <v>120020001April</v>
          </cell>
          <cell r="C316" t="str">
            <v>0</v>
          </cell>
          <cell r="D316" t="str">
            <v>1120020001</v>
          </cell>
          <cell r="F316">
            <v>45386</v>
          </cell>
          <cell r="H316" t="str">
            <v>BIAYA CASH2AN LANGSIR MIGRASI SPM 013</v>
          </cell>
          <cell r="I316">
            <v>120020001</v>
          </cell>
          <cell r="J316" t="str">
            <v>PT BCA No Rek. 869-4110115</v>
          </cell>
          <cell r="M316">
            <v>1300000</v>
          </cell>
        </row>
        <row r="317">
          <cell r="A317" t="str">
            <v>15500000002April</v>
          </cell>
          <cell r="B317" t="str">
            <v>500000002April</v>
          </cell>
          <cell r="C317" t="str">
            <v>0</v>
          </cell>
          <cell r="D317" t="str">
            <v>1500000002</v>
          </cell>
          <cell r="F317">
            <v>45386</v>
          </cell>
          <cell r="H317" t="str">
            <v>BIAYA CASH2AN LANGSIR MIGRASI SPM 019</v>
          </cell>
          <cell r="I317">
            <v>500000002</v>
          </cell>
          <cell r="J317" t="str">
            <v>Biaya Operasional</v>
          </cell>
          <cell r="L317">
            <v>1200000</v>
          </cell>
        </row>
        <row r="318">
          <cell r="A318" t="str">
            <v>16120020001April</v>
          </cell>
          <cell r="B318" t="str">
            <v>120020001April</v>
          </cell>
          <cell r="C318" t="str">
            <v>0</v>
          </cell>
          <cell r="D318" t="str">
            <v>1120020001</v>
          </cell>
          <cell r="F318">
            <v>45386</v>
          </cell>
          <cell r="H318" t="str">
            <v>BIAYA CASH2AN LANGSIR MIGRASI SPM 019</v>
          </cell>
          <cell r="I318">
            <v>120020001</v>
          </cell>
          <cell r="J318" t="str">
            <v>PT BCA No Rek. 869-4110115</v>
          </cell>
          <cell r="M318">
            <v>1200000</v>
          </cell>
        </row>
        <row r="319">
          <cell r="A319" t="str">
            <v>16500000002April</v>
          </cell>
          <cell r="B319" t="str">
            <v>500000002April</v>
          </cell>
          <cell r="C319" t="str">
            <v>0</v>
          </cell>
          <cell r="D319" t="str">
            <v>1500000002</v>
          </cell>
          <cell r="F319">
            <v>45386</v>
          </cell>
          <cell r="H319" t="str">
            <v>BIAYA CASH2AN LANGSIR MIGRASI SPM 020</v>
          </cell>
          <cell r="I319">
            <v>500000002</v>
          </cell>
          <cell r="J319" t="str">
            <v>Biaya Operasional</v>
          </cell>
          <cell r="L319">
            <v>1200000</v>
          </cell>
        </row>
        <row r="320">
          <cell r="A320" t="str">
            <v>17120020001April</v>
          </cell>
          <cell r="B320" t="str">
            <v>120020001April</v>
          </cell>
          <cell r="C320" t="str">
            <v>0</v>
          </cell>
          <cell r="D320" t="str">
            <v>1120020001</v>
          </cell>
          <cell r="F320">
            <v>45386</v>
          </cell>
          <cell r="H320" t="str">
            <v>BIAYA CASH2AN LANGSIR MIGRASI SPM 020</v>
          </cell>
          <cell r="I320">
            <v>120020001</v>
          </cell>
          <cell r="J320" t="str">
            <v>PT BCA No Rek. 869-4110115</v>
          </cell>
          <cell r="M320">
            <v>1200000</v>
          </cell>
        </row>
        <row r="321">
          <cell r="A321" t="str">
            <v>1500000001April</v>
          </cell>
          <cell r="B321" t="str">
            <v>500000001April</v>
          </cell>
          <cell r="C321" t="str">
            <v>0</v>
          </cell>
          <cell r="D321" t="str">
            <v>1500000001</v>
          </cell>
          <cell r="F321">
            <v>45387</v>
          </cell>
          <cell r="H321" t="str">
            <v>PEMBAYARAN INVOICE TST INV 079.081.082</v>
          </cell>
          <cell r="I321">
            <v>500000001</v>
          </cell>
          <cell r="J321" t="str">
            <v>Biaya Logistik</v>
          </cell>
          <cell r="L321">
            <v>12516564</v>
          </cell>
        </row>
        <row r="322">
          <cell r="A322" t="str">
            <v>18120020001April</v>
          </cell>
          <cell r="B322" t="str">
            <v>120020001April</v>
          </cell>
          <cell r="C322" t="str">
            <v>0</v>
          </cell>
          <cell r="D322" t="str">
            <v>1120020001</v>
          </cell>
          <cell r="F322">
            <v>45387</v>
          </cell>
          <cell r="H322" t="str">
            <v>PEMBAYARAN INVOICE TST INV 079.081.082</v>
          </cell>
          <cell r="I322">
            <v>120020001</v>
          </cell>
          <cell r="J322" t="str">
            <v>PT BCA No Rek. 869-4110115</v>
          </cell>
          <cell r="M322">
            <v>12516564</v>
          </cell>
        </row>
        <row r="323">
          <cell r="A323" t="str">
            <v>17500000002April</v>
          </cell>
          <cell r="B323" t="str">
            <v>500000002April</v>
          </cell>
          <cell r="C323" t="str">
            <v>0</v>
          </cell>
          <cell r="D323" t="str">
            <v>1500000002</v>
          </cell>
          <cell r="F323">
            <v>45398</v>
          </cell>
          <cell r="H323" t="str">
            <v>BIAYA CASH2AN DEALER SPM 680</v>
          </cell>
          <cell r="I323">
            <v>500000002</v>
          </cell>
          <cell r="J323" t="str">
            <v>Biaya Operasional</v>
          </cell>
          <cell r="L323">
            <v>4157530</v>
          </cell>
        </row>
        <row r="324">
          <cell r="A324" t="str">
            <v>19120020001April</v>
          </cell>
          <cell r="B324" t="str">
            <v>120020001April</v>
          </cell>
          <cell r="C324" t="str">
            <v>0</v>
          </cell>
          <cell r="D324" t="str">
            <v>1120020001</v>
          </cell>
          <cell r="F324">
            <v>45398</v>
          </cell>
          <cell r="H324" t="str">
            <v>BIAYA CASH2AN DEALER SPM 680</v>
          </cell>
          <cell r="I324">
            <v>120020001</v>
          </cell>
          <cell r="J324" t="str">
            <v>PT BCA No Rek. 869-4110115</v>
          </cell>
          <cell r="M324">
            <v>4157530</v>
          </cell>
        </row>
        <row r="325">
          <cell r="A325" t="str">
            <v>18500000002April</v>
          </cell>
          <cell r="B325" t="str">
            <v>500000002April</v>
          </cell>
          <cell r="C325" t="str">
            <v>0</v>
          </cell>
          <cell r="D325" t="str">
            <v>1500000002</v>
          </cell>
          <cell r="F325">
            <v>45398</v>
          </cell>
          <cell r="H325" t="str">
            <v>BIAYA CASH2AN DEALER SPM 679</v>
          </cell>
          <cell r="I325">
            <v>500000002</v>
          </cell>
          <cell r="J325" t="str">
            <v>Biaya Operasional</v>
          </cell>
          <cell r="L325">
            <v>4087525</v>
          </cell>
        </row>
        <row r="326">
          <cell r="A326" t="str">
            <v>20120020001April</v>
          </cell>
          <cell r="B326" t="str">
            <v>120020001April</v>
          </cell>
          <cell r="C326" t="str">
            <v>0</v>
          </cell>
          <cell r="D326" t="str">
            <v>1120020001</v>
          </cell>
          <cell r="F326">
            <v>45398</v>
          </cell>
          <cell r="H326" t="str">
            <v>BIAYA CASH2AN DEALER SPM 679</v>
          </cell>
          <cell r="I326">
            <v>120020001</v>
          </cell>
          <cell r="J326" t="str">
            <v>PT BCA No Rek. 869-4110115</v>
          </cell>
          <cell r="M326">
            <v>4087525</v>
          </cell>
        </row>
        <row r="327">
          <cell r="A327" t="str">
            <v>19500000002April</v>
          </cell>
          <cell r="B327" t="str">
            <v>500000002April</v>
          </cell>
          <cell r="C327" t="str">
            <v>0</v>
          </cell>
          <cell r="D327" t="str">
            <v>1500000002</v>
          </cell>
          <cell r="F327">
            <v>45398</v>
          </cell>
          <cell r="H327" t="str">
            <v>BIAYA CASH2AN DEALER SPM 682</v>
          </cell>
          <cell r="I327">
            <v>500000002</v>
          </cell>
          <cell r="J327" t="str">
            <v>Biaya Operasional</v>
          </cell>
          <cell r="L327">
            <v>4211870</v>
          </cell>
        </row>
        <row r="328">
          <cell r="A328" t="str">
            <v>21120020001April</v>
          </cell>
          <cell r="B328" t="str">
            <v>120020001April</v>
          </cell>
          <cell r="C328" t="str">
            <v>0</v>
          </cell>
          <cell r="D328" t="str">
            <v>1120020001</v>
          </cell>
          <cell r="F328">
            <v>45398</v>
          </cell>
          <cell r="H328" t="str">
            <v>BIAYA CASH2AN DEALER SPM 682</v>
          </cell>
          <cell r="I328">
            <v>120020001</v>
          </cell>
          <cell r="J328" t="str">
            <v>PT BCA No Rek. 869-4110115</v>
          </cell>
          <cell r="M328">
            <v>4211870</v>
          </cell>
        </row>
        <row r="329">
          <cell r="A329" t="str">
            <v>20500000002April</v>
          </cell>
          <cell r="B329" t="str">
            <v>500000002April</v>
          </cell>
          <cell r="C329" t="str">
            <v>0</v>
          </cell>
          <cell r="D329" t="str">
            <v>1500000002</v>
          </cell>
          <cell r="F329">
            <v>45398</v>
          </cell>
          <cell r="H329" t="str">
            <v>BIAYA CASH2AN DEALER SPM 681</v>
          </cell>
          <cell r="I329">
            <v>500000002</v>
          </cell>
          <cell r="J329" t="str">
            <v>Biaya Operasional</v>
          </cell>
          <cell r="L329">
            <v>3938415</v>
          </cell>
        </row>
        <row r="330">
          <cell r="A330" t="str">
            <v>22120020001April</v>
          </cell>
          <cell r="B330" t="str">
            <v>120020001April</v>
          </cell>
          <cell r="C330" t="str">
            <v>0</v>
          </cell>
          <cell r="D330" t="str">
            <v>1120020001</v>
          </cell>
          <cell r="F330">
            <v>45398</v>
          </cell>
          <cell r="H330" t="str">
            <v>BIAYA CASH2AN DEALER SPM 681</v>
          </cell>
          <cell r="I330">
            <v>120020001</v>
          </cell>
          <cell r="J330" t="str">
            <v>PT BCA No Rek. 869-4110115</v>
          </cell>
          <cell r="M330">
            <v>3938415</v>
          </cell>
        </row>
        <row r="331">
          <cell r="A331" t="str">
            <v>21500000002April</v>
          </cell>
          <cell r="B331" t="str">
            <v>500000002April</v>
          </cell>
          <cell r="C331" t="str">
            <v>0</v>
          </cell>
          <cell r="D331" t="str">
            <v>1500000002</v>
          </cell>
          <cell r="F331">
            <v>45398</v>
          </cell>
          <cell r="H331" t="str">
            <v>BIAYA CASH2AN DEALER SPM 691</v>
          </cell>
          <cell r="I331">
            <v>500000002</v>
          </cell>
          <cell r="J331" t="str">
            <v>Biaya Operasional</v>
          </cell>
          <cell r="L331">
            <v>1100000</v>
          </cell>
        </row>
        <row r="332">
          <cell r="A332" t="str">
            <v>23120020001April</v>
          </cell>
          <cell r="B332" t="str">
            <v>120020001April</v>
          </cell>
          <cell r="C332" t="str">
            <v>0</v>
          </cell>
          <cell r="D332" t="str">
            <v>1120020001</v>
          </cell>
          <cell r="F332">
            <v>45398</v>
          </cell>
          <cell r="H332" t="str">
            <v>BIAYA CASH2AN DEALER SPM 691</v>
          </cell>
          <cell r="I332">
            <v>120020001</v>
          </cell>
          <cell r="J332" t="str">
            <v>PT BCA No Rek. 869-4110115</v>
          </cell>
          <cell r="M332">
            <v>1100000</v>
          </cell>
        </row>
        <row r="333">
          <cell r="A333" t="str">
            <v>22500000002April</v>
          </cell>
          <cell r="B333" t="str">
            <v>500000002April</v>
          </cell>
          <cell r="C333" t="str">
            <v>0</v>
          </cell>
          <cell r="D333" t="str">
            <v>1500000002</v>
          </cell>
          <cell r="F333">
            <v>45398</v>
          </cell>
          <cell r="H333" t="str">
            <v>BIAYA CASHAN DELER HARTONO SPM 692</v>
          </cell>
          <cell r="I333">
            <v>500000002</v>
          </cell>
          <cell r="J333" t="str">
            <v>Biaya Operasional</v>
          </cell>
          <cell r="L333">
            <v>8503000</v>
          </cell>
        </row>
        <row r="334">
          <cell r="A334" t="str">
            <v>24120020001April</v>
          </cell>
          <cell r="B334" t="str">
            <v>120020001April</v>
          </cell>
          <cell r="C334" t="str">
            <v>0</v>
          </cell>
          <cell r="D334" t="str">
            <v>1120020001</v>
          </cell>
          <cell r="F334">
            <v>45398</v>
          </cell>
          <cell r="H334" t="str">
            <v>BIAYA CASHAN DELER HARTONO SPM 692</v>
          </cell>
          <cell r="I334">
            <v>120020001</v>
          </cell>
          <cell r="J334" t="str">
            <v>PT BCA No Rek. 869-4110115</v>
          </cell>
          <cell r="M334">
            <v>8503000</v>
          </cell>
        </row>
        <row r="335">
          <cell r="A335" t="str">
            <v>23500000002April</v>
          </cell>
          <cell r="B335" t="str">
            <v>500000002April</v>
          </cell>
          <cell r="C335" t="str">
            <v>0</v>
          </cell>
          <cell r="D335" t="str">
            <v>1500000002</v>
          </cell>
          <cell r="F335">
            <v>45398</v>
          </cell>
          <cell r="H335" t="str">
            <v>BIAYA CASHAN DELER HARTONO SPM 693</v>
          </cell>
          <cell r="I335">
            <v>500000002</v>
          </cell>
          <cell r="J335" t="str">
            <v>Biaya Operasional</v>
          </cell>
          <cell r="L335">
            <v>8605984</v>
          </cell>
        </row>
        <row r="336">
          <cell r="A336" t="str">
            <v>25120020001April</v>
          </cell>
          <cell r="B336" t="str">
            <v>120020001April</v>
          </cell>
          <cell r="C336" t="str">
            <v>0</v>
          </cell>
          <cell r="D336" t="str">
            <v>1120020001</v>
          </cell>
          <cell r="F336">
            <v>45398</v>
          </cell>
          <cell r="H336" t="str">
            <v>BIAYA CASHAN DELER HARTONO SPM 693</v>
          </cell>
          <cell r="I336">
            <v>120020001</v>
          </cell>
          <cell r="J336" t="str">
            <v>PT BCA No Rek. 869-4110115</v>
          </cell>
          <cell r="M336">
            <v>8605984</v>
          </cell>
        </row>
        <row r="337">
          <cell r="A337" t="str">
            <v>24500000002April</v>
          </cell>
          <cell r="B337" t="str">
            <v>500000002April</v>
          </cell>
          <cell r="C337" t="str">
            <v>0</v>
          </cell>
          <cell r="D337" t="str">
            <v>1500000002</v>
          </cell>
          <cell r="F337">
            <v>45399</v>
          </cell>
          <cell r="H337" t="str">
            <v>BIAYA CASHAN DELER HARTONO SPM 694</v>
          </cell>
          <cell r="I337">
            <v>500000002</v>
          </cell>
          <cell r="J337" t="str">
            <v>Biaya Operasional</v>
          </cell>
          <cell r="L337">
            <v>8090000</v>
          </cell>
        </row>
        <row r="338">
          <cell r="A338" t="str">
            <v>26120020001April</v>
          </cell>
          <cell r="B338" t="str">
            <v>120020001April</v>
          </cell>
          <cell r="C338" t="str">
            <v>0</v>
          </cell>
          <cell r="D338" t="str">
            <v>1120020001</v>
          </cell>
          <cell r="F338">
            <v>45399</v>
          </cell>
          <cell r="H338" t="str">
            <v>BIAYA CASHAN DELER HARTONO SPM 694</v>
          </cell>
          <cell r="I338">
            <v>120020001</v>
          </cell>
          <cell r="J338" t="str">
            <v>PT BCA No Rek. 869-4110115</v>
          </cell>
          <cell r="M338">
            <v>8090000</v>
          </cell>
        </row>
        <row r="339">
          <cell r="A339" t="str">
            <v>25500000002April</v>
          </cell>
          <cell r="B339" t="str">
            <v>500000002April</v>
          </cell>
          <cell r="C339" t="str">
            <v>0</v>
          </cell>
          <cell r="D339" t="str">
            <v>1500000002</v>
          </cell>
          <cell r="F339">
            <v>45400</v>
          </cell>
          <cell r="H339" t="str">
            <v>BIAYA CASH2AN DEALER SPM 695</v>
          </cell>
          <cell r="I339">
            <v>500000002</v>
          </cell>
          <cell r="J339" t="str">
            <v>Biaya Operasional</v>
          </cell>
          <cell r="L339">
            <v>8941088</v>
          </cell>
        </row>
        <row r="340">
          <cell r="A340" t="str">
            <v>27120020001April</v>
          </cell>
          <cell r="B340" t="str">
            <v>120020001April</v>
          </cell>
          <cell r="C340" t="str">
            <v>0</v>
          </cell>
          <cell r="D340" t="str">
            <v>1120020001</v>
          </cell>
          <cell r="F340">
            <v>45400</v>
          </cell>
          <cell r="H340" t="str">
            <v>BIAYA CASH2AN DEALER SPM 695</v>
          </cell>
          <cell r="I340">
            <v>120020001</v>
          </cell>
          <cell r="J340" t="str">
            <v>PT BCA No Rek. 869-4110115</v>
          </cell>
          <cell r="M340">
            <v>8941088</v>
          </cell>
        </row>
        <row r="341">
          <cell r="A341" t="str">
            <v>26500000002April</v>
          </cell>
          <cell r="B341" t="str">
            <v>500000002April</v>
          </cell>
          <cell r="C341" t="str">
            <v>0</v>
          </cell>
          <cell r="D341" t="str">
            <v>1500000002</v>
          </cell>
          <cell r="F341">
            <v>45400</v>
          </cell>
          <cell r="H341" t="str">
            <v>BIAYA CASH2AN DEALER SPM 690</v>
          </cell>
          <cell r="I341">
            <v>500000002</v>
          </cell>
          <cell r="J341" t="str">
            <v>Biaya Operasional</v>
          </cell>
          <cell r="L341">
            <v>3608085</v>
          </cell>
        </row>
        <row r="342">
          <cell r="A342" t="str">
            <v>28120020001April</v>
          </cell>
          <cell r="B342" t="str">
            <v>120020001April</v>
          </cell>
          <cell r="C342" t="str">
            <v>0</v>
          </cell>
          <cell r="D342" t="str">
            <v>1120020001</v>
          </cell>
          <cell r="F342">
            <v>45400</v>
          </cell>
          <cell r="H342" t="str">
            <v>BIAYA CASH2AN DEALER SPM 690</v>
          </cell>
          <cell r="I342">
            <v>120020001</v>
          </cell>
          <cell r="J342" t="str">
            <v>PT BCA No Rek. 869-4110115</v>
          </cell>
          <cell r="M342">
            <v>3608085</v>
          </cell>
        </row>
        <row r="343">
          <cell r="A343" t="str">
            <v>27500000002April</v>
          </cell>
          <cell r="B343" t="str">
            <v>500000002April</v>
          </cell>
          <cell r="C343" t="str">
            <v>0</v>
          </cell>
          <cell r="D343" t="str">
            <v>1500000002</v>
          </cell>
          <cell r="F343">
            <v>45400</v>
          </cell>
          <cell r="H343" t="str">
            <v>BIAYA CASH2AN DEALER SPM 689</v>
          </cell>
          <cell r="I343">
            <v>500000002</v>
          </cell>
          <cell r="J343" t="str">
            <v>Biaya Operasional</v>
          </cell>
          <cell r="L343">
            <v>3608085</v>
          </cell>
        </row>
        <row r="344">
          <cell r="A344" t="str">
            <v>29120020001April</v>
          </cell>
          <cell r="B344" t="str">
            <v>120020001April</v>
          </cell>
          <cell r="C344" t="str">
            <v>0</v>
          </cell>
          <cell r="D344" t="str">
            <v>1120020001</v>
          </cell>
          <cell r="F344">
            <v>45400</v>
          </cell>
          <cell r="H344" t="str">
            <v>BIAYA CASH2AN DEALER SPM 689</v>
          </cell>
          <cell r="I344">
            <v>120020001</v>
          </cell>
          <cell r="J344" t="str">
            <v>PT BCA No Rek. 869-4110115</v>
          </cell>
          <cell r="M344">
            <v>3608085</v>
          </cell>
        </row>
        <row r="345">
          <cell r="A345" t="str">
            <v>28500000002April</v>
          </cell>
          <cell r="B345" t="str">
            <v>500000002April</v>
          </cell>
          <cell r="C345" t="str">
            <v>0</v>
          </cell>
          <cell r="D345" t="str">
            <v>1500000002</v>
          </cell>
          <cell r="F345">
            <v>45400</v>
          </cell>
          <cell r="H345" t="str">
            <v>BIAYA CASH2AN DEALER HARTONO SPM 696</v>
          </cell>
          <cell r="I345">
            <v>500000002</v>
          </cell>
          <cell r="J345" t="str">
            <v>Biaya Operasional</v>
          </cell>
          <cell r="L345">
            <v>4500000</v>
          </cell>
        </row>
        <row r="346">
          <cell r="A346" t="str">
            <v>30120020001April</v>
          </cell>
          <cell r="B346" t="str">
            <v>120020001April</v>
          </cell>
          <cell r="C346" t="str">
            <v>0</v>
          </cell>
          <cell r="D346" t="str">
            <v>1120020001</v>
          </cell>
          <cell r="F346">
            <v>45400</v>
          </cell>
          <cell r="H346" t="str">
            <v>BIAYA CASH2AN DEALER HARTONO SPM 696</v>
          </cell>
          <cell r="I346">
            <v>120020001</v>
          </cell>
          <cell r="J346" t="str">
            <v>PT BCA No Rek. 869-4110115</v>
          </cell>
          <cell r="M346">
            <v>4500000</v>
          </cell>
        </row>
        <row r="347">
          <cell r="A347" t="str">
            <v>29500000002April</v>
          </cell>
          <cell r="B347" t="str">
            <v>500000002April</v>
          </cell>
          <cell r="C347" t="str">
            <v>0</v>
          </cell>
          <cell r="D347" t="str">
            <v>1500000002</v>
          </cell>
          <cell r="F347">
            <v>45400</v>
          </cell>
          <cell r="H347" t="str">
            <v>BIAYA CASH2AN LANGSIR MIGRASI SPM 021</v>
          </cell>
          <cell r="I347">
            <v>500000002</v>
          </cell>
          <cell r="J347" t="str">
            <v>Biaya Operasional</v>
          </cell>
          <cell r="L347">
            <v>1200000</v>
          </cell>
        </row>
        <row r="348">
          <cell r="A348" t="str">
            <v>31120020001April</v>
          </cell>
          <cell r="B348" t="str">
            <v>120020001April</v>
          </cell>
          <cell r="C348" t="str">
            <v>0</v>
          </cell>
          <cell r="D348" t="str">
            <v>1120020001</v>
          </cell>
          <cell r="F348">
            <v>45400</v>
          </cell>
          <cell r="H348" t="str">
            <v>BIAYA CASH2AN LANGSIR MIGRASI SPM 021</v>
          </cell>
          <cell r="I348">
            <v>120020001</v>
          </cell>
          <cell r="J348" t="str">
            <v>PT BCA No Rek. 869-4110115</v>
          </cell>
          <cell r="M348">
            <v>1200000</v>
          </cell>
        </row>
        <row r="349">
          <cell r="A349" t="str">
            <v>30500000002April</v>
          </cell>
          <cell r="B349" t="str">
            <v>500000002April</v>
          </cell>
          <cell r="C349" t="str">
            <v>0</v>
          </cell>
          <cell r="D349" t="str">
            <v>1500000002</v>
          </cell>
          <cell r="F349">
            <v>45400</v>
          </cell>
          <cell r="H349" t="str">
            <v>BIAYA CASH2AN DEALER SPM 699</v>
          </cell>
          <cell r="I349">
            <v>500000002</v>
          </cell>
          <cell r="J349" t="str">
            <v>Biaya Operasional</v>
          </cell>
          <cell r="L349">
            <v>1604280</v>
          </cell>
        </row>
        <row r="350">
          <cell r="A350" t="str">
            <v>32120020001April</v>
          </cell>
          <cell r="B350" t="str">
            <v>120020001April</v>
          </cell>
          <cell r="C350" t="str">
            <v>0</v>
          </cell>
          <cell r="D350" t="str">
            <v>1120020001</v>
          </cell>
          <cell r="F350">
            <v>45400</v>
          </cell>
          <cell r="H350" t="str">
            <v>BIAYA CASH2AN DEALER SPM 699</v>
          </cell>
          <cell r="I350">
            <v>120020001</v>
          </cell>
          <cell r="J350" t="str">
            <v>PT BCA No Rek. 869-4110115</v>
          </cell>
          <cell r="M350">
            <v>1604280</v>
          </cell>
        </row>
        <row r="351">
          <cell r="A351" t="str">
            <v>31500000002April</v>
          </cell>
          <cell r="B351" t="str">
            <v>500000002April</v>
          </cell>
          <cell r="C351" t="str">
            <v>0</v>
          </cell>
          <cell r="D351" t="str">
            <v>1500000002</v>
          </cell>
          <cell r="F351">
            <v>45400</v>
          </cell>
          <cell r="H351" t="str">
            <v>BAIAYA CASH2AN LANGSIR MIGRASI SPM 023</v>
          </cell>
          <cell r="I351">
            <v>500000002</v>
          </cell>
          <cell r="J351" t="str">
            <v>Biaya Operasional</v>
          </cell>
          <cell r="L351">
            <v>1200000</v>
          </cell>
        </row>
        <row r="352">
          <cell r="A352" t="str">
            <v>33120020001April</v>
          </cell>
          <cell r="B352" t="str">
            <v>120020001April</v>
          </cell>
          <cell r="C352" t="str">
            <v>0</v>
          </cell>
          <cell r="D352" t="str">
            <v>1120020001</v>
          </cell>
          <cell r="F352">
            <v>45400</v>
          </cell>
          <cell r="H352" t="str">
            <v>BAIAYA CASH2AN LANGSIR MIGRASI SPM 023</v>
          </cell>
          <cell r="I352">
            <v>120020001</v>
          </cell>
          <cell r="J352" t="str">
            <v>PT BCA No Rek. 869-4110115</v>
          </cell>
          <cell r="M352">
            <v>1200000</v>
          </cell>
        </row>
        <row r="353">
          <cell r="A353" t="str">
            <v>32500000002April</v>
          </cell>
          <cell r="B353" t="str">
            <v>500000002April</v>
          </cell>
          <cell r="C353" t="str">
            <v>0</v>
          </cell>
          <cell r="D353" t="str">
            <v>1500000002</v>
          </cell>
          <cell r="F353">
            <v>45400</v>
          </cell>
          <cell r="H353" t="str">
            <v>BIAYA CASH2AN   DEALER SPM 698</v>
          </cell>
          <cell r="I353">
            <v>500000002</v>
          </cell>
          <cell r="J353" t="str">
            <v>Biaya Operasional</v>
          </cell>
          <cell r="L353">
            <v>1500000</v>
          </cell>
        </row>
        <row r="354">
          <cell r="A354" t="str">
            <v>34120020001April</v>
          </cell>
          <cell r="B354" t="str">
            <v>120020001April</v>
          </cell>
          <cell r="C354" t="str">
            <v>0</v>
          </cell>
          <cell r="D354" t="str">
            <v>1120020001</v>
          </cell>
          <cell r="F354">
            <v>45400</v>
          </cell>
          <cell r="H354" t="str">
            <v>BIAYA CASH2AN   DEALER SPM 698</v>
          </cell>
          <cell r="I354">
            <v>120020001</v>
          </cell>
          <cell r="J354" t="str">
            <v>PT BCA No Rek. 869-4110115</v>
          </cell>
          <cell r="M354">
            <v>1500000</v>
          </cell>
        </row>
        <row r="355">
          <cell r="A355" t="str">
            <v>33500000002April</v>
          </cell>
          <cell r="B355" t="str">
            <v>500000002April</v>
          </cell>
          <cell r="C355" t="str">
            <v>0</v>
          </cell>
          <cell r="D355" t="str">
            <v>1500000002</v>
          </cell>
          <cell r="F355">
            <v>45401</v>
          </cell>
          <cell r="H355" t="str">
            <v>BIAYA CASH2AN LANGSIR MIGRASI SPM 022</v>
          </cell>
          <cell r="I355">
            <v>500000002</v>
          </cell>
          <cell r="J355" t="str">
            <v>Biaya Operasional</v>
          </cell>
          <cell r="L355">
            <v>1200000</v>
          </cell>
        </row>
        <row r="356">
          <cell r="A356" t="str">
            <v>35120020001April</v>
          </cell>
          <cell r="B356" t="str">
            <v>120020001April</v>
          </cell>
          <cell r="C356" t="str">
            <v>0</v>
          </cell>
          <cell r="D356" t="str">
            <v>1120020001</v>
          </cell>
          <cell r="F356">
            <v>45401</v>
          </cell>
          <cell r="H356" t="str">
            <v>BIAYA CASH2AN LANGSIR MIGRASI SPM 022</v>
          </cell>
          <cell r="I356">
            <v>120020001</v>
          </cell>
          <cell r="J356" t="str">
            <v>PT BCA No Rek. 869-4110115</v>
          </cell>
          <cell r="M356">
            <v>1200000</v>
          </cell>
        </row>
        <row r="357">
          <cell r="A357" t="str">
            <v>34500000002April</v>
          </cell>
          <cell r="B357" t="str">
            <v>500000002April</v>
          </cell>
          <cell r="C357" t="str">
            <v>0</v>
          </cell>
          <cell r="D357" t="str">
            <v>1500000002</v>
          </cell>
          <cell r="F357">
            <v>45401</v>
          </cell>
          <cell r="H357" t="str">
            <v>BIAYA CASH2AN LANGSIR MIGRASI SPM 024</v>
          </cell>
          <cell r="I357">
            <v>500000002</v>
          </cell>
          <cell r="J357" t="str">
            <v>Biaya Operasional</v>
          </cell>
          <cell r="L357">
            <v>1200000</v>
          </cell>
        </row>
        <row r="358">
          <cell r="A358" t="str">
            <v>36120020001April</v>
          </cell>
          <cell r="B358" t="str">
            <v>120020001April</v>
          </cell>
          <cell r="C358" t="str">
            <v>0</v>
          </cell>
          <cell r="D358" t="str">
            <v>1120020001</v>
          </cell>
          <cell r="F358">
            <v>45401</v>
          </cell>
          <cell r="H358" t="str">
            <v>BIAYA CASH2AN LANGSIR MIGRASI SPM 024</v>
          </cell>
          <cell r="I358">
            <v>120020001</v>
          </cell>
          <cell r="J358" t="str">
            <v>PT BCA No Rek. 869-4110115</v>
          </cell>
          <cell r="M358">
            <v>1200000</v>
          </cell>
        </row>
        <row r="359">
          <cell r="A359" t="str">
            <v>2110010001April</v>
          </cell>
          <cell r="B359" t="str">
            <v>110010001April</v>
          </cell>
          <cell r="C359" t="str">
            <v>0</v>
          </cell>
          <cell r="D359" t="str">
            <v>1110010001</v>
          </cell>
          <cell r="F359">
            <v>45401</v>
          </cell>
          <cell r="H359" t="str">
            <v xml:space="preserve">PENGISIAN ULANG PETTY CASH CPJ </v>
          </cell>
          <cell r="I359">
            <v>110010001</v>
          </cell>
          <cell r="J359" t="str">
            <v>Kas Operasional 1 - TIO</v>
          </cell>
          <cell r="L359">
            <v>4212901</v>
          </cell>
        </row>
        <row r="360">
          <cell r="A360" t="str">
            <v>37120020001April</v>
          </cell>
          <cell r="B360" t="str">
            <v>120020001April</v>
          </cell>
          <cell r="C360" t="str">
            <v>0</v>
          </cell>
          <cell r="D360" t="str">
            <v>1120020001</v>
          </cell>
          <cell r="F360">
            <v>45401</v>
          </cell>
          <cell r="H360" t="str">
            <v xml:space="preserve">PENGISIAN ULANG PETTY CASH CPJ </v>
          </cell>
          <cell r="I360">
            <v>120020001</v>
          </cell>
          <cell r="J360" t="str">
            <v>PT BCA No Rek. 869-4110115</v>
          </cell>
          <cell r="M360">
            <v>4212901</v>
          </cell>
        </row>
        <row r="361">
          <cell r="A361" t="str">
            <v>35500000002April</v>
          </cell>
          <cell r="B361" t="str">
            <v>500000002April</v>
          </cell>
          <cell r="C361" t="str">
            <v>0</v>
          </cell>
          <cell r="D361" t="str">
            <v>1500000002</v>
          </cell>
          <cell r="F361">
            <v>45402</v>
          </cell>
          <cell r="H361" t="str">
            <v>BIAYA CASH2AN LANGSIR MIGRASI SPM 027</v>
          </cell>
          <cell r="I361">
            <v>500000002</v>
          </cell>
          <cell r="J361" t="str">
            <v>Biaya Operasional</v>
          </cell>
          <cell r="L361">
            <v>1200000</v>
          </cell>
        </row>
        <row r="362">
          <cell r="A362" t="str">
            <v>38120020001April</v>
          </cell>
          <cell r="B362" t="str">
            <v>120020001April</v>
          </cell>
          <cell r="C362" t="str">
            <v>0</v>
          </cell>
          <cell r="D362" t="str">
            <v>1120020001</v>
          </cell>
          <cell r="F362">
            <v>45402</v>
          </cell>
          <cell r="H362" t="str">
            <v>BIAYA CASH2AN LANGSIR MIGRASI SPM 027</v>
          </cell>
          <cell r="I362">
            <v>120020001</v>
          </cell>
          <cell r="J362" t="str">
            <v>PT BCA No Rek. 869-4110115</v>
          </cell>
          <cell r="M362">
            <v>1200000</v>
          </cell>
        </row>
        <row r="363">
          <cell r="A363" t="str">
            <v>36500000002April</v>
          </cell>
          <cell r="B363" t="str">
            <v>500000002April</v>
          </cell>
          <cell r="C363" t="str">
            <v>0</v>
          </cell>
          <cell r="D363" t="str">
            <v>1500000002</v>
          </cell>
          <cell r="F363">
            <v>45402</v>
          </cell>
          <cell r="H363" t="str">
            <v>BIAYA CASH2AN LANGSIR MIGRASI SPM 029</v>
          </cell>
          <cell r="I363">
            <v>500000002</v>
          </cell>
          <cell r="J363" t="str">
            <v>Biaya Operasional</v>
          </cell>
          <cell r="L363">
            <v>1200000</v>
          </cell>
        </row>
        <row r="364">
          <cell r="A364" t="str">
            <v>39120020001April</v>
          </cell>
          <cell r="B364" t="str">
            <v>120020001April</v>
          </cell>
          <cell r="C364" t="str">
            <v>0</v>
          </cell>
          <cell r="D364" t="str">
            <v>1120020001</v>
          </cell>
          <cell r="F364">
            <v>45402</v>
          </cell>
          <cell r="H364" t="str">
            <v>BIAYA CASH2AN LANGSIR MIGRASI SPM 029</v>
          </cell>
          <cell r="I364">
            <v>120020001</v>
          </cell>
          <cell r="J364" t="str">
            <v>PT BCA No Rek. 869-4110115</v>
          </cell>
          <cell r="M364">
            <v>1200000</v>
          </cell>
        </row>
        <row r="365">
          <cell r="A365" t="str">
            <v>37500000002April</v>
          </cell>
          <cell r="B365" t="str">
            <v>500000002April</v>
          </cell>
          <cell r="C365" t="str">
            <v>0</v>
          </cell>
          <cell r="D365" t="str">
            <v>1500000002</v>
          </cell>
          <cell r="F365">
            <v>45402</v>
          </cell>
          <cell r="H365" t="str">
            <v>BIAYA CASH2AN LANGSIR MIGRASI SPM 028</v>
          </cell>
          <cell r="I365">
            <v>500000002</v>
          </cell>
          <cell r="J365" t="str">
            <v>Biaya Operasional</v>
          </cell>
          <cell r="L365">
            <v>1200000</v>
          </cell>
        </row>
        <row r="366">
          <cell r="A366" t="str">
            <v>40120020001April</v>
          </cell>
          <cell r="B366" t="str">
            <v>120020001April</v>
          </cell>
          <cell r="C366" t="str">
            <v>0</v>
          </cell>
          <cell r="D366" t="str">
            <v>1120020001</v>
          </cell>
          <cell r="F366">
            <v>45402</v>
          </cell>
          <cell r="H366" t="str">
            <v>BIAYA CASH2AN LANGSIR MIGRASI SPM 028</v>
          </cell>
          <cell r="I366">
            <v>120020001</v>
          </cell>
          <cell r="J366" t="str">
            <v>PT BCA No Rek. 869-4110115</v>
          </cell>
          <cell r="M366">
            <v>1200000</v>
          </cell>
        </row>
        <row r="367">
          <cell r="A367" t="str">
            <v>38500000002April</v>
          </cell>
          <cell r="B367" t="str">
            <v>500000002April</v>
          </cell>
          <cell r="C367" t="str">
            <v>0</v>
          </cell>
          <cell r="D367" t="str">
            <v>1500000002</v>
          </cell>
          <cell r="F367">
            <v>45402</v>
          </cell>
          <cell r="H367" t="str">
            <v>BIAYA CASH2AN LANGSIR MIGRASI SPM 030</v>
          </cell>
          <cell r="I367">
            <v>500000002</v>
          </cell>
          <cell r="J367" t="str">
            <v>Biaya Operasional</v>
          </cell>
          <cell r="L367">
            <v>1200000</v>
          </cell>
        </row>
        <row r="368">
          <cell r="A368" t="str">
            <v>41120020001April</v>
          </cell>
          <cell r="B368" t="str">
            <v>120020001April</v>
          </cell>
          <cell r="C368" t="str">
            <v>0</v>
          </cell>
          <cell r="D368" t="str">
            <v>1120020001</v>
          </cell>
          <cell r="F368">
            <v>45402</v>
          </cell>
          <cell r="H368" t="str">
            <v>BIAYA CASH2AN LANGSIR MIGRASI SPM 030</v>
          </cell>
          <cell r="I368">
            <v>120020001</v>
          </cell>
          <cell r="J368" t="str">
            <v>PT BCA No Rek. 869-4110115</v>
          </cell>
          <cell r="M368">
            <v>1200000</v>
          </cell>
        </row>
        <row r="369">
          <cell r="A369" t="str">
            <v>39500000002April</v>
          </cell>
          <cell r="B369" t="str">
            <v>500000002April</v>
          </cell>
          <cell r="C369" t="str">
            <v>0</v>
          </cell>
          <cell r="D369" t="str">
            <v>1500000002</v>
          </cell>
          <cell r="F369">
            <v>45402</v>
          </cell>
          <cell r="H369" t="str">
            <v>BIAYA CASH2AN LANGSIR MIGRASI SPM 031</v>
          </cell>
          <cell r="I369">
            <v>500000002</v>
          </cell>
          <cell r="J369" t="str">
            <v>Biaya Operasional</v>
          </cell>
          <cell r="L369">
            <v>1200000</v>
          </cell>
        </row>
        <row r="370">
          <cell r="A370" t="str">
            <v>42120020001April</v>
          </cell>
          <cell r="B370" t="str">
            <v>120020001April</v>
          </cell>
          <cell r="C370" t="str">
            <v>0</v>
          </cell>
          <cell r="D370" t="str">
            <v>1120020001</v>
          </cell>
          <cell r="F370">
            <v>45402</v>
          </cell>
          <cell r="H370" t="str">
            <v>BIAYA CASH2AN LANGSIR MIGRASI SPM 031</v>
          </cell>
          <cell r="I370">
            <v>120020001</v>
          </cell>
          <cell r="J370" t="str">
            <v>PT BCA No Rek. 869-4110115</v>
          </cell>
          <cell r="M370">
            <v>1200000</v>
          </cell>
        </row>
        <row r="371">
          <cell r="A371" t="str">
            <v>40500000002April</v>
          </cell>
          <cell r="B371" t="str">
            <v>500000002April</v>
          </cell>
          <cell r="C371" t="str">
            <v>0</v>
          </cell>
          <cell r="D371" t="str">
            <v>1500000002</v>
          </cell>
          <cell r="F371">
            <v>45404</v>
          </cell>
          <cell r="H371" t="str">
            <v>BIAYA CASH2AN DEALER SPM 706</v>
          </cell>
          <cell r="I371">
            <v>500000002</v>
          </cell>
          <cell r="J371" t="str">
            <v>Biaya Operasional</v>
          </cell>
          <cell r="L371">
            <v>3841365</v>
          </cell>
        </row>
        <row r="372">
          <cell r="A372" t="str">
            <v>43120020001April</v>
          </cell>
          <cell r="B372" t="str">
            <v>120020001April</v>
          </cell>
          <cell r="C372" t="str">
            <v>0</v>
          </cell>
          <cell r="D372" t="str">
            <v>1120020001</v>
          </cell>
          <cell r="F372">
            <v>45404</v>
          </cell>
          <cell r="H372" t="str">
            <v>BIAYA CASH2AN DEALER SPM 706</v>
          </cell>
          <cell r="I372">
            <v>120020001</v>
          </cell>
          <cell r="J372" t="str">
            <v>PT BCA No Rek. 869-4110115</v>
          </cell>
          <cell r="M372">
            <v>3841365</v>
          </cell>
        </row>
        <row r="373">
          <cell r="A373" t="str">
            <v>41500000002April</v>
          </cell>
          <cell r="B373" t="str">
            <v>500000002April</v>
          </cell>
          <cell r="C373" t="str">
            <v>0</v>
          </cell>
          <cell r="D373" t="str">
            <v>1500000002</v>
          </cell>
          <cell r="F373">
            <v>45404</v>
          </cell>
          <cell r="H373" t="str">
            <v>BIAYA CASH2AN DEALER SPM 711</v>
          </cell>
          <cell r="I373">
            <v>500000002</v>
          </cell>
          <cell r="J373" t="str">
            <v>Biaya Operasional</v>
          </cell>
          <cell r="L373">
            <v>1400000</v>
          </cell>
        </row>
        <row r="374">
          <cell r="A374" t="str">
            <v>44120020001April</v>
          </cell>
          <cell r="B374" t="str">
            <v>120020001April</v>
          </cell>
          <cell r="C374" t="str">
            <v>0</v>
          </cell>
          <cell r="D374" t="str">
            <v>1120020001</v>
          </cell>
          <cell r="F374">
            <v>45404</v>
          </cell>
          <cell r="H374" t="str">
            <v>BIAYA CASH2AN DEALER SPM 711</v>
          </cell>
          <cell r="I374">
            <v>120020001</v>
          </cell>
          <cell r="J374" t="str">
            <v>PT BCA No Rek. 869-4110115</v>
          </cell>
          <cell r="M374">
            <v>1400000</v>
          </cell>
        </row>
        <row r="375">
          <cell r="A375" t="str">
            <v>42500000002April</v>
          </cell>
          <cell r="B375" t="str">
            <v>500000002April</v>
          </cell>
          <cell r="C375" t="str">
            <v>0</v>
          </cell>
          <cell r="D375" t="str">
            <v>1500000002</v>
          </cell>
          <cell r="F375">
            <v>45404</v>
          </cell>
          <cell r="H375" t="str">
            <v>BIAYA CASH2AN DEALER SPM 712</v>
          </cell>
          <cell r="I375">
            <v>500000002</v>
          </cell>
          <cell r="J375" t="str">
            <v>Biaya Operasional</v>
          </cell>
          <cell r="L375">
            <v>1400000</v>
          </cell>
        </row>
        <row r="376">
          <cell r="A376" t="str">
            <v>45120020001April</v>
          </cell>
          <cell r="B376" t="str">
            <v>120020001April</v>
          </cell>
          <cell r="C376" t="str">
            <v>0</v>
          </cell>
          <cell r="D376" t="str">
            <v>1120020001</v>
          </cell>
          <cell r="F376">
            <v>45404</v>
          </cell>
          <cell r="H376" t="str">
            <v>BIAYA CASH2AN DEALER SPM 712</v>
          </cell>
          <cell r="I376">
            <v>120020001</v>
          </cell>
          <cell r="J376" t="str">
            <v>PT BCA No Rek. 869-4110115</v>
          </cell>
          <cell r="M376">
            <v>1400000</v>
          </cell>
        </row>
        <row r="377">
          <cell r="A377" t="str">
            <v>43500000002April</v>
          </cell>
          <cell r="B377" t="str">
            <v>500000002April</v>
          </cell>
          <cell r="C377" t="str">
            <v>0</v>
          </cell>
          <cell r="D377" t="str">
            <v>1500000002</v>
          </cell>
          <cell r="F377">
            <v>45404</v>
          </cell>
          <cell r="H377" t="str">
            <v>BIAYA CASH2AN DEALER SPM 707</v>
          </cell>
          <cell r="I377">
            <v>500000002</v>
          </cell>
          <cell r="J377" t="str">
            <v>Biaya Operasional</v>
          </cell>
          <cell r="L377">
            <v>1746150</v>
          </cell>
        </row>
        <row r="378">
          <cell r="A378" t="str">
            <v>46120020001April</v>
          </cell>
          <cell r="B378" t="str">
            <v>120020001April</v>
          </cell>
          <cell r="C378" t="str">
            <v>0</v>
          </cell>
          <cell r="D378" t="str">
            <v>1120020001</v>
          </cell>
          <cell r="F378">
            <v>45404</v>
          </cell>
          <cell r="H378" t="str">
            <v>BIAYA CASH2AN DEALER SPM 707</v>
          </cell>
          <cell r="I378">
            <v>120020001</v>
          </cell>
          <cell r="J378" t="str">
            <v>PT BCA No Rek. 869-4110115</v>
          </cell>
          <cell r="M378">
            <v>1746150</v>
          </cell>
        </row>
        <row r="379">
          <cell r="A379" t="str">
            <v>44500000002April</v>
          </cell>
          <cell r="B379" t="str">
            <v>500000002April</v>
          </cell>
          <cell r="C379" t="str">
            <v>0</v>
          </cell>
          <cell r="D379" t="str">
            <v>1500000002</v>
          </cell>
          <cell r="F379">
            <v>45404</v>
          </cell>
          <cell r="H379" t="str">
            <v xml:space="preserve">BIAYA CASH2AN LANGSIR MIGRASI SPM 032 </v>
          </cell>
          <cell r="I379">
            <v>500000002</v>
          </cell>
          <cell r="J379" t="str">
            <v>Biaya Operasional</v>
          </cell>
          <cell r="L379">
            <v>1200000</v>
          </cell>
        </row>
        <row r="380">
          <cell r="A380" t="str">
            <v>47120020001April</v>
          </cell>
          <cell r="B380" t="str">
            <v>120020001April</v>
          </cell>
          <cell r="C380" t="str">
            <v>0</v>
          </cell>
          <cell r="D380" t="str">
            <v>1120020001</v>
          </cell>
          <cell r="F380">
            <v>45404</v>
          </cell>
          <cell r="H380" t="str">
            <v xml:space="preserve">BIAYA CASH2AN LANGSIR MIGRASI SPM 032 </v>
          </cell>
          <cell r="I380">
            <v>120020001</v>
          </cell>
          <cell r="J380" t="str">
            <v>PT BCA No Rek. 869-4110115</v>
          </cell>
          <cell r="M380">
            <v>1200000</v>
          </cell>
        </row>
        <row r="381">
          <cell r="A381" t="str">
            <v>45500000002April</v>
          </cell>
          <cell r="B381" t="str">
            <v>500000002April</v>
          </cell>
          <cell r="C381" t="str">
            <v>0</v>
          </cell>
          <cell r="D381" t="str">
            <v>1500000002</v>
          </cell>
          <cell r="F381">
            <v>45404</v>
          </cell>
          <cell r="H381" t="str">
            <v>BIAYA CASH2AN LANGSIR MIGRASI SPM 034</v>
          </cell>
          <cell r="I381">
            <v>500000002</v>
          </cell>
          <cell r="J381" t="str">
            <v>Biaya Operasional</v>
          </cell>
          <cell r="L381">
            <v>1200000</v>
          </cell>
        </row>
        <row r="382">
          <cell r="A382" t="str">
            <v>48120020001April</v>
          </cell>
          <cell r="B382" t="str">
            <v>120020001April</v>
          </cell>
          <cell r="C382" t="str">
            <v>0</v>
          </cell>
          <cell r="D382" t="str">
            <v>1120020001</v>
          </cell>
          <cell r="F382">
            <v>45404</v>
          </cell>
          <cell r="H382" t="str">
            <v>BIAYA CASH2AN LANGSIR MIGRASI SPM 034</v>
          </cell>
          <cell r="I382">
            <v>120020001</v>
          </cell>
          <cell r="J382" t="str">
            <v>PT BCA No Rek. 869-4110115</v>
          </cell>
          <cell r="M382">
            <v>1200000</v>
          </cell>
        </row>
        <row r="383">
          <cell r="A383" t="str">
            <v>46500000002April</v>
          </cell>
          <cell r="B383" t="str">
            <v>500000002April</v>
          </cell>
          <cell r="C383" t="str">
            <v>0</v>
          </cell>
          <cell r="D383" t="str">
            <v>1500000002</v>
          </cell>
          <cell r="F383">
            <v>45404</v>
          </cell>
          <cell r="H383" t="str">
            <v>BIAYA CASH2AN LANGSIR MIGRASI SPM 033</v>
          </cell>
          <cell r="I383">
            <v>500000002</v>
          </cell>
          <cell r="J383" t="str">
            <v>Biaya Operasional</v>
          </cell>
          <cell r="L383">
            <v>1200000</v>
          </cell>
        </row>
        <row r="384">
          <cell r="A384" t="str">
            <v>49120020001April</v>
          </cell>
          <cell r="B384" t="str">
            <v>120020001April</v>
          </cell>
          <cell r="C384" t="str">
            <v>0</v>
          </cell>
          <cell r="D384" t="str">
            <v>1120020001</v>
          </cell>
          <cell r="F384">
            <v>45404</v>
          </cell>
          <cell r="H384" t="str">
            <v>BIAYA CASH2AN LANGSIR MIGRASI SPM 033</v>
          </cell>
          <cell r="I384">
            <v>120020001</v>
          </cell>
          <cell r="J384" t="str">
            <v>PT BCA No Rek. 869-4110115</v>
          </cell>
          <cell r="M384">
            <v>1200000</v>
          </cell>
        </row>
        <row r="385">
          <cell r="A385" t="str">
            <v>47500000002April</v>
          </cell>
          <cell r="B385" t="str">
            <v>500000002April</v>
          </cell>
          <cell r="C385" t="str">
            <v>0</v>
          </cell>
          <cell r="D385" t="str">
            <v>1500000002</v>
          </cell>
          <cell r="F385">
            <v>45404</v>
          </cell>
          <cell r="H385" t="str">
            <v>BIAYA CASH2AN LANGSIR MIGRASI SPM 035</v>
          </cell>
          <cell r="I385">
            <v>500000002</v>
          </cell>
          <cell r="J385" t="str">
            <v>Biaya Operasional</v>
          </cell>
          <cell r="L385">
            <v>1200000</v>
          </cell>
        </row>
        <row r="386">
          <cell r="A386" t="str">
            <v>50120020001April</v>
          </cell>
          <cell r="B386" t="str">
            <v>120020001April</v>
          </cell>
          <cell r="C386" t="str">
            <v>0</v>
          </cell>
          <cell r="D386" t="str">
            <v>1120020001</v>
          </cell>
          <cell r="F386">
            <v>45404</v>
          </cell>
          <cell r="H386" t="str">
            <v>BIAYA CASH2AN LANGSIR MIGRASI SPM 035</v>
          </cell>
          <cell r="I386">
            <v>120020001</v>
          </cell>
          <cell r="J386" t="str">
            <v>PT BCA No Rek. 869-4110115</v>
          </cell>
          <cell r="M386">
            <v>1200000</v>
          </cell>
        </row>
        <row r="387">
          <cell r="A387" t="str">
            <v>48500000002April</v>
          </cell>
          <cell r="B387" t="str">
            <v>500000002April</v>
          </cell>
          <cell r="C387" t="str">
            <v>0</v>
          </cell>
          <cell r="D387" t="str">
            <v>1500000002</v>
          </cell>
          <cell r="F387">
            <v>45405</v>
          </cell>
          <cell r="H387" t="str">
            <v>BIAYA CASH2AN LANGSIR MIGRASI SPM 038</v>
          </cell>
          <cell r="I387">
            <v>500000002</v>
          </cell>
          <cell r="J387" t="str">
            <v>Biaya Operasional</v>
          </cell>
          <cell r="L387">
            <v>1200000</v>
          </cell>
        </row>
        <row r="388">
          <cell r="A388" t="str">
            <v>51120020001April</v>
          </cell>
          <cell r="B388" t="str">
            <v>120020001April</v>
          </cell>
          <cell r="C388" t="str">
            <v>0</v>
          </cell>
          <cell r="D388" t="str">
            <v>1120020001</v>
          </cell>
          <cell r="F388">
            <v>45405</v>
          </cell>
          <cell r="H388" t="str">
            <v>BIAYA CASH2AN LANGSIR MIGRASI SPM 038</v>
          </cell>
          <cell r="I388">
            <v>120020001</v>
          </cell>
          <cell r="J388" t="str">
            <v>PT BCA No Rek. 869-4110115</v>
          </cell>
          <cell r="M388">
            <v>1200000</v>
          </cell>
        </row>
        <row r="389">
          <cell r="A389" t="str">
            <v>49500000002April</v>
          </cell>
          <cell r="B389" t="str">
            <v>500000002April</v>
          </cell>
          <cell r="C389" t="str">
            <v>0</v>
          </cell>
          <cell r="D389" t="str">
            <v>1500000002</v>
          </cell>
          <cell r="F389">
            <v>45405</v>
          </cell>
          <cell r="H389" t="str">
            <v>BIAYA CASH2AN LANGSIR MIGRASI SPM 036</v>
          </cell>
          <cell r="I389">
            <v>500000002</v>
          </cell>
          <cell r="J389" t="str">
            <v>Biaya Operasional</v>
          </cell>
          <cell r="L389">
            <v>1200000</v>
          </cell>
        </row>
        <row r="390">
          <cell r="A390" t="str">
            <v>52120020001April</v>
          </cell>
          <cell r="B390" t="str">
            <v>120020001April</v>
          </cell>
          <cell r="C390" t="str">
            <v>0</v>
          </cell>
          <cell r="D390" t="str">
            <v>1120020001</v>
          </cell>
          <cell r="F390">
            <v>45405</v>
          </cell>
          <cell r="H390" t="str">
            <v>BIAYA CASH2AN LANGSIR MIGRASI SPM 036</v>
          </cell>
          <cell r="I390">
            <v>120020001</v>
          </cell>
          <cell r="J390" t="str">
            <v>PT BCA No Rek. 869-4110115</v>
          </cell>
          <cell r="M390">
            <v>1200000</v>
          </cell>
        </row>
        <row r="391">
          <cell r="A391" t="str">
            <v>50500000002April</v>
          </cell>
          <cell r="B391" t="str">
            <v>500000002April</v>
          </cell>
          <cell r="C391" t="str">
            <v>0</v>
          </cell>
          <cell r="D391" t="str">
            <v>1500000002</v>
          </cell>
          <cell r="F391">
            <v>45405</v>
          </cell>
          <cell r="H391" t="str">
            <v>BIAYA CASH2AN LANGSIR MIGRASI SPM 039</v>
          </cell>
          <cell r="I391">
            <v>500000002</v>
          </cell>
          <cell r="J391" t="str">
            <v>Biaya Operasional</v>
          </cell>
          <cell r="L391">
            <v>1200000</v>
          </cell>
        </row>
        <row r="392">
          <cell r="A392" t="str">
            <v>53120020001April</v>
          </cell>
          <cell r="B392" t="str">
            <v>120020001April</v>
          </cell>
          <cell r="C392" t="str">
            <v>0</v>
          </cell>
          <cell r="D392" t="str">
            <v>1120020001</v>
          </cell>
          <cell r="F392">
            <v>45405</v>
          </cell>
          <cell r="H392" t="str">
            <v>BIAYA CASH2AN LANGSIR MIGRASI SPM 039</v>
          </cell>
          <cell r="I392">
            <v>120020001</v>
          </cell>
          <cell r="J392" t="str">
            <v>PT BCA No Rek. 869-4110115</v>
          </cell>
          <cell r="M392">
            <v>1200000</v>
          </cell>
        </row>
        <row r="393">
          <cell r="A393" t="str">
            <v>51500000002April</v>
          </cell>
          <cell r="B393" t="str">
            <v>500000002April</v>
          </cell>
          <cell r="C393" t="str">
            <v>0</v>
          </cell>
          <cell r="D393" t="str">
            <v>1500000002</v>
          </cell>
          <cell r="F393">
            <v>45405</v>
          </cell>
          <cell r="H393" t="str">
            <v>BIAYA CASH2AN LANGSIR MUGRASI SPM 725</v>
          </cell>
          <cell r="I393">
            <v>500000002</v>
          </cell>
          <cell r="J393" t="str">
            <v>Biaya Operasional</v>
          </cell>
          <cell r="L393">
            <v>1100000</v>
          </cell>
        </row>
        <row r="394">
          <cell r="A394" t="str">
            <v>54120020001April</v>
          </cell>
          <cell r="B394" t="str">
            <v>120020001April</v>
          </cell>
          <cell r="C394" t="str">
            <v>0</v>
          </cell>
          <cell r="D394" t="str">
            <v>1120020001</v>
          </cell>
          <cell r="F394">
            <v>45405</v>
          </cell>
          <cell r="H394" t="str">
            <v>BIAYA CASH2AN LANGSIR MUGRASI SPM 725</v>
          </cell>
          <cell r="I394">
            <v>120020001</v>
          </cell>
          <cell r="J394" t="str">
            <v>PT BCA No Rek. 869-4110115</v>
          </cell>
          <cell r="M394">
            <v>1100000</v>
          </cell>
        </row>
        <row r="395">
          <cell r="A395" t="str">
            <v>52500000002April</v>
          </cell>
          <cell r="B395" t="str">
            <v>500000002April</v>
          </cell>
          <cell r="C395" t="str">
            <v>0</v>
          </cell>
          <cell r="D395" t="str">
            <v>1500000002</v>
          </cell>
          <cell r="F395">
            <v>45405</v>
          </cell>
          <cell r="H395" t="str">
            <v>BIAYA CASH2AN DEALER SPM 727</v>
          </cell>
          <cell r="I395">
            <v>500000002</v>
          </cell>
          <cell r="J395" t="str">
            <v>Biaya Operasional</v>
          </cell>
          <cell r="L395">
            <v>1600000</v>
          </cell>
        </row>
        <row r="396">
          <cell r="A396" t="str">
            <v>55120020001April</v>
          </cell>
          <cell r="B396" t="str">
            <v>120020001April</v>
          </cell>
          <cell r="C396" t="str">
            <v>0</v>
          </cell>
          <cell r="D396" t="str">
            <v>1120020001</v>
          </cell>
          <cell r="F396">
            <v>45405</v>
          </cell>
          <cell r="H396" t="str">
            <v>BIAYA CASH2AN DEALER SPM 727</v>
          </cell>
          <cell r="I396">
            <v>120020001</v>
          </cell>
          <cell r="J396" t="str">
            <v>PT BCA No Rek. 869-4110115</v>
          </cell>
          <cell r="M396">
            <v>1600000</v>
          </cell>
        </row>
        <row r="397">
          <cell r="A397" t="str">
            <v>53500000002April</v>
          </cell>
          <cell r="B397" t="str">
            <v>500000002April</v>
          </cell>
          <cell r="C397" t="str">
            <v>0</v>
          </cell>
          <cell r="D397" t="str">
            <v>1500000002</v>
          </cell>
          <cell r="F397">
            <v>45405</v>
          </cell>
          <cell r="H397" t="str">
            <v>BIAYA CASH2AN DEALER HARTONO SPM 722</v>
          </cell>
          <cell r="I397">
            <v>500000002</v>
          </cell>
          <cell r="J397" t="str">
            <v>Biaya Operasional</v>
          </cell>
          <cell r="L397">
            <v>6688000</v>
          </cell>
        </row>
        <row r="398">
          <cell r="A398" t="str">
            <v>56120020001April</v>
          </cell>
          <cell r="B398" t="str">
            <v>120020001April</v>
          </cell>
          <cell r="C398" t="str">
            <v>0</v>
          </cell>
          <cell r="D398" t="str">
            <v>1120020001</v>
          </cell>
          <cell r="F398">
            <v>45405</v>
          </cell>
          <cell r="H398" t="str">
            <v>BIAYA CASH2AN DEALER HARTONO SPM 722</v>
          </cell>
          <cell r="I398">
            <v>120020001</v>
          </cell>
          <cell r="J398" t="str">
            <v>PT BCA No Rek. 869-4110115</v>
          </cell>
          <cell r="M398">
            <v>6688000</v>
          </cell>
        </row>
        <row r="399">
          <cell r="A399" t="str">
            <v>54500000002April</v>
          </cell>
          <cell r="B399" t="str">
            <v>500000002April</v>
          </cell>
          <cell r="C399" t="str">
            <v>0</v>
          </cell>
          <cell r="D399" t="str">
            <v>1500000002</v>
          </cell>
          <cell r="F399">
            <v>45406</v>
          </cell>
          <cell r="H399" t="str">
            <v xml:space="preserve">BIAYA CASH2AN DEALER SPM 731 </v>
          </cell>
          <cell r="I399">
            <v>500000002</v>
          </cell>
          <cell r="J399" t="str">
            <v>Biaya Operasional</v>
          </cell>
          <cell r="L399">
            <v>5791050</v>
          </cell>
        </row>
        <row r="400">
          <cell r="A400" t="str">
            <v>57120020001April</v>
          </cell>
          <cell r="B400" t="str">
            <v>120020001April</v>
          </cell>
          <cell r="C400" t="str">
            <v>0</v>
          </cell>
          <cell r="D400" t="str">
            <v>1120020001</v>
          </cell>
          <cell r="F400">
            <v>45406</v>
          </cell>
          <cell r="H400" t="str">
            <v xml:space="preserve">BIAYA CASH2AN DEALER SPM 731 </v>
          </cell>
          <cell r="I400">
            <v>120020001</v>
          </cell>
          <cell r="J400" t="str">
            <v>PT BCA No Rek. 869-4110115</v>
          </cell>
          <cell r="M400">
            <v>5791050</v>
          </cell>
        </row>
        <row r="401">
          <cell r="A401" t="str">
            <v>55500000002April</v>
          </cell>
          <cell r="B401" t="str">
            <v>500000002April</v>
          </cell>
          <cell r="C401" t="str">
            <v>0</v>
          </cell>
          <cell r="D401" t="str">
            <v>1500000002</v>
          </cell>
          <cell r="F401">
            <v>45406</v>
          </cell>
          <cell r="H401" t="str">
            <v>BIAYA CASH2AN LANGSIRAN MIGRASI SPM 037</v>
          </cell>
          <cell r="I401">
            <v>500000002</v>
          </cell>
          <cell r="J401" t="str">
            <v>Biaya Operasional</v>
          </cell>
          <cell r="L401">
            <v>1200000</v>
          </cell>
        </row>
        <row r="402">
          <cell r="A402" t="str">
            <v>58120020001April</v>
          </cell>
          <cell r="B402" t="str">
            <v>120020001April</v>
          </cell>
          <cell r="C402" t="str">
            <v>0</v>
          </cell>
          <cell r="D402" t="str">
            <v>1120020001</v>
          </cell>
          <cell r="F402">
            <v>45406</v>
          </cell>
          <cell r="H402" t="str">
            <v>BIAYA CASH2AN LANGSIRAN MIGRASI SPM 037</v>
          </cell>
          <cell r="I402">
            <v>120020001</v>
          </cell>
          <cell r="J402" t="str">
            <v>PT BCA No Rek. 869-4110115</v>
          </cell>
          <cell r="M402">
            <v>1200000</v>
          </cell>
        </row>
        <row r="403">
          <cell r="A403" t="str">
            <v>56500000002April</v>
          </cell>
          <cell r="B403" t="str">
            <v>500000002April</v>
          </cell>
          <cell r="C403" t="str">
            <v>0</v>
          </cell>
          <cell r="D403" t="str">
            <v>1500000002</v>
          </cell>
          <cell r="F403">
            <v>45406</v>
          </cell>
          <cell r="H403" t="str">
            <v>PEMASANGAN GPS DP 1  ,4 MOBIL @ 2.486.000</v>
          </cell>
          <cell r="I403">
            <v>500000002</v>
          </cell>
          <cell r="J403" t="str">
            <v>Biaya Operasional</v>
          </cell>
          <cell r="L403">
            <v>4972000</v>
          </cell>
        </row>
        <row r="404">
          <cell r="A404" t="str">
            <v>59120020001April</v>
          </cell>
          <cell r="B404" t="str">
            <v>120020001April</v>
          </cell>
          <cell r="C404" t="str">
            <v>0</v>
          </cell>
          <cell r="D404" t="str">
            <v>1120020001</v>
          </cell>
          <cell r="F404">
            <v>45406</v>
          </cell>
          <cell r="H404" t="str">
            <v>PEMASANGAN GPS DP 1  ,4 MOBIL @ 2.486.000</v>
          </cell>
          <cell r="I404">
            <v>120020001</v>
          </cell>
          <cell r="J404" t="str">
            <v>PT BCA No Rek. 869-4110115</v>
          </cell>
          <cell r="M404">
            <v>4972000</v>
          </cell>
        </row>
        <row r="405">
          <cell r="A405" t="str">
            <v>3110010001April</v>
          </cell>
          <cell r="B405" t="str">
            <v>110010001April</v>
          </cell>
          <cell r="C405" t="str">
            <v>0</v>
          </cell>
          <cell r="D405" t="str">
            <v>1110010001</v>
          </cell>
          <cell r="F405">
            <v>45406</v>
          </cell>
          <cell r="H405" t="str">
            <v xml:space="preserve">PENGISIAN KEMBALI PETTY CASH </v>
          </cell>
          <cell r="I405">
            <v>110010001</v>
          </cell>
          <cell r="J405" t="str">
            <v>Kas Operasional 1 - TIO</v>
          </cell>
          <cell r="L405">
            <v>4613796</v>
          </cell>
        </row>
        <row r="406">
          <cell r="A406" t="str">
            <v>60120020001April</v>
          </cell>
          <cell r="B406" t="str">
            <v>120020001April</v>
          </cell>
          <cell r="C406" t="str">
            <v>0</v>
          </cell>
          <cell r="D406" t="str">
            <v>1120020001</v>
          </cell>
          <cell r="F406">
            <v>45406</v>
          </cell>
          <cell r="H406" t="str">
            <v xml:space="preserve">PENGISIAN KEMBALI PETTY CASH </v>
          </cell>
          <cell r="I406">
            <v>120020001</v>
          </cell>
          <cell r="J406" t="str">
            <v>PT BCA No Rek. 869-4110115</v>
          </cell>
          <cell r="M406">
            <v>4613796</v>
          </cell>
        </row>
        <row r="407">
          <cell r="A407" t="str">
            <v>57500000002April</v>
          </cell>
          <cell r="B407" t="str">
            <v>500000002April</v>
          </cell>
          <cell r="C407" t="str">
            <v>0</v>
          </cell>
          <cell r="D407" t="str">
            <v>1500000002</v>
          </cell>
          <cell r="F407">
            <v>45406</v>
          </cell>
          <cell r="H407" t="str">
            <v>BIAYA CASH2AN LANGSIR MIGRASI SPM 042</v>
          </cell>
          <cell r="I407">
            <v>500000002</v>
          </cell>
          <cell r="J407" t="str">
            <v>Biaya Operasional</v>
          </cell>
          <cell r="L407">
            <v>1200000</v>
          </cell>
        </row>
        <row r="408">
          <cell r="A408" t="str">
            <v>61120020001April</v>
          </cell>
          <cell r="B408" t="str">
            <v>120020001April</v>
          </cell>
          <cell r="C408" t="str">
            <v>0</v>
          </cell>
          <cell r="D408" t="str">
            <v>1120020001</v>
          </cell>
          <cell r="F408">
            <v>45406</v>
          </cell>
          <cell r="H408" t="str">
            <v>BIAYA CASH2AN LANGSIR MIGRASI SPM 042</v>
          </cell>
          <cell r="I408">
            <v>120020001</v>
          </cell>
          <cell r="J408" t="str">
            <v>PT BCA No Rek. 869-4110115</v>
          </cell>
          <cell r="M408">
            <v>1200000</v>
          </cell>
        </row>
        <row r="409">
          <cell r="A409" t="str">
            <v>58500000002April</v>
          </cell>
          <cell r="B409" t="str">
            <v>500000002April</v>
          </cell>
          <cell r="C409" t="str">
            <v>0</v>
          </cell>
          <cell r="D409" t="str">
            <v>1500000002</v>
          </cell>
          <cell r="F409">
            <v>45406</v>
          </cell>
          <cell r="H409" t="str">
            <v>BIAYA CASH2AN LANGSR MIGRASI SPM 041</v>
          </cell>
          <cell r="I409">
            <v>500000002</v>
          </cell>
          <cell r="J409" t="str">
            <v>Biaya Operasional</v>
          </cell>
          <cell r="L409">
            <v>1200000</v>
          </cell>
        </row>
        <row r="410">
          <cell r="A410" t="str">
            <v>62120020001April</v>
          </cell>
          <cell r="B410" t="str">
            <v>120020001April</v>
          </cell>
          <cell r="C410" t="str">
            <v>0</v>
          </cell>
          <cell r="D410" t="str">
            <v>1120020001</v>
          </cell>
          <cell r="F410">
            <v>45406</v>
          </cell>
          <cell r="H410" t="str">
            <v>BIAYA CASH2AN LANGSR MIGRASI SPM 041</v>
          </cell>
          <cell r="I410">
            <v>120020001</v>
          </cell>
          <cell r="J410" t="str">
            <v>PT BCA No Rek. 869-4110115</v>
          </cell>
          <cell r="M410">
            <v>1200000</v>
          </cell>
        </row>
        <row r="411">
          <cell r="A411" t="str">
            <v>59500000002April</v>
          </cell>
          <cell r="B411" t="str">
            <v>500000002April</v>
          </cell>
          <cell r="C411" t="str">
            <v>0</v>
          </cell>
          <cell r="D411" t="str">
            <v>1500000002</v>
          </cell>
          <cell r="F411">
            <v>45406</v>
          </cell>
          <cell r="H411" t="str">
            <v>BIAYA CASH2AN LANGSIR MIGRASI SPM 040</v>
          </cell>
          <cell r="I411">
            <v>500000002</v>
          </cell>
          <cell r="J411" t="str">
            <v>Biaya Operasional</v>
          </cell>
          <cell r="L411">
            <v>1200000</v>
          </cell>
        </row>
        <row r="412">
          <cell r="A412" t="str">
            <v>63120020001April</v>
          </cell>
          <cell r="B412" t="str">
            <v>120020001April</v>
          </cell>
          <cell r="C412" t="str">
            <v>0</v>
          </cell>
          <cell r="D412" t="str">
            <v>1120020001</v>
          </cell>
          <cell r="F412">
            <v>45406</v>
          </cell>
          <cell r="H412" t="str">
            <v>BIAYA CASH2AN LANGSIR MIGRASI SPM 040</v>
          </cell>
          <cell r="I412">
            <v>120020001</v>
          </cell>
          <cell r="J412" t="str">
            <v>PT BCA No Rek. 869-4110115</v>
          </cell>
          <cell r="M412">
            <v>1200000</v>
          </cell>
        </row>
        <row r="413">
          <cell r="A413" t="str">
            <v>60500000002April</v>
          </cell>
          <cell r="B413" t="str">
            <v>500000002April</v>
          </cell>
          <cell r="C413" t="str">
            <v>0</v>
          </cell>
          <cell r="D413" t="str">
            <v>1500000002</v>
          </cell>
          <cell r="F413">
            <v>45406</v>
          </cell>
          <cell r="H413" t="str">
            <v>BIAYA CASH2AN LANGSIR MIGRASI SPM 044</v>
          </cell>
          <cell r="I413">
            <v>500000002</v>
          </cell>
          <cell r="J413" t="str">
            <v>Biaya Operasional</v>
          </cell>
          <cell r="L413">
            <v>1000000</v>
          </cell>
        </row>
        <row r="414">
          <cell r="A414" t="str">
            <v>64120020001April</v>
          </cell>
          <cell r="B414" t="str">
            <v>120020001April</v>
          </cell>
          <cell r="C414" t="str">
            <v>0</v>
          </cell>
          <cell r="D414" t="str">
            <v>1120020001</v>
          </cell>
          <cell r="F414">
            <v>45406</v>
          </cell>
          <cell r="H414" t="str">
            <v>BIAYA CASH2AN LANGSIR MIGRASI SPM 044</v>
          </cell>
          <cell r="I414">
            <v>120020001</v>
          </cell>
          <cell r="J414" t="str">
            <v>PT BCA No Rek. 869-4110115</v>
          </cell>
          <cell r="M414">
            <v>1000000</v>
          </cell>
        </row>
        <row r="415">
          <cell r="A415" t="str">
            <v>61500000002April</v>
          </cell>
          <cell r="B415" t="str">
            <v>500000002April</v>
          </cell>
          <cell r="C415" t="str">
            <v>0</v>
          </cell>
          <cell r="D415" t="str">
            <v>1500000002</v>
          </cell>
          <cell r="F415">
            <v>45406</v>
          </cell>
          <cell r="H415" t="str">
            <v>BIAYA CASH2AN   DEALER SPM 726</v>
          </cell>
          <cell r="I415">
            <v>500000002</v>
          </cell>
          <cell r="J415" t="str">
            <v>Biaya Operasional</v>
          </cell>
          <cell r="L415">
            <v>3017357</v>
          </cell>
        </row>
        <row r="416">
          <cell r="A416" t="str">
            <v>65120020001April</v>
          </cell>
          <cell r="B416" t="str">
            <v>120020001April</v>
          </cell>
          <cell r="C416" t="str">
            <v>0</v>
          </cell>
          <cell r="D416" t="str">
            <v>1120020001</v>
          </cell>
          <cell r="F416">
            <v>45406</v>
          </cell>
          <cell r="H416" t="str">
            <v>BIAYA CASH2AN   DEALER SPM 726</v>
          </cell>
          <cell r="I416">
            <v>120020001</v>
          </cell>
          <cell r="J416" t="str">
            <v>PT BCA No Rek. 869-4110115</v>
          </cell>
          <cell r="M416">
            <v>3017357</v>
          </cell>
        </row>
        <row r="417">
          <cell r="A417" t="str">
            <v>62500000002April</v>
          </cell>
          <cell r="B417" t="str">
            <v>500000002April</v>
          </cell>
          <cell r="C417" t="str">
            <v>0</v>
          </cell>
          <cell r="D417" t="str">
            <v>1500000002</v>
          </cell>
          <cell r="F417">
            <v>45406</v>
          </cell>
          <cell r="H417" t="str">
            <v>BIAYA CASH2AN DEALER SPM 736</v>
          </cell>
          <cell r="I417">
            <v>500000002</v>
          </cell>
          <cell r="J417" t="str">
            <v>Biaya Operasional</v>
          </cell>
          <cell r="L417">
            <v>1100000</v>
          </cell>
        </row>
        <row r="418">
          <cell r="A418" t="str">
            <v>66120020001April</v>
          </cell>
          <cell r="B418" t="str">
            <v>120020001April</v>
          </cell>
          <cell r="C418" t="str">
            <v>0</v>
          </cell>
          <cell r="D418" t="str">
            <v>1120020001</v>
          </cell>
          <cell r="F418">
            <v>45406</v>
          </cell>
          <cell r="H418" t="str">
            <v>BIAYA CASH2AN DEALER SPM 736</v>
          </cell>
          <cell r="I418">
            <v>120020001</v>
          </cell>
          <cell r="J418" t="str">
            <v>PT BCA No Rek. 869-4110115</v>
          </cell>
          <cell r="M418">
            <v>1100000</v>
          </cell>
        </row>
        <row r="419">
          <cell r="A419" t="str">
            <v>63500000002April</v>
          </cell>
          <cell r="B419" t="str">
            <v>500000002April</v>
          </cell>
          <cell r="C419" t="str">
            <v>0</v>
          </cell>
          <cell r="D419" t="str">
            <v>1500000002</v>
          </cell>
          <cell r="F419">
            <v>45406</v>
          </cell>
          <cell r="H419" t="str">
            <v xml:space="preserve">BIAYA CASH2AN DEALER SPM 732 </v>
          </cell>
          <cell r="I419">
            <v>500000002</v>
          </cell>
          <cell r="J419" t="str">
            <v>Biaya Operasional</v>
          </cell>
          <cell r="L419">
            <v>8041258</v>
          </cell>
        </row>
        <row r="420">
          <cell r="A420" t="str">
            <v>67120020001April</v>
          </cell>
          <cell r="B420" t="str">
            <v>120020001April</v>
          </cell>
          <cell r="C420" t="str">
            <v>0</v>
          </cell>
          <cell r="D420" t="str">
            <v>1120020001</v>
          </cell>
          <cell r="F420">
            <v>45406</v>
          </cell>
          <cell r="H420" t="str">
            <v xml:space="preserve">BIAYA CASH2AN DEALER SPM 732 </v>
          </cell>
          <cell r="I420">
            <v>120020001</v>
          </cell>
          <cell r="J420" t="str">
            <v>PT BCA No Rek. 869-4110115</v>
          </cell>
          <cell r="M420">
            <v>8041258</v>
          </cell>
        </row>
        <row r="421">
          <cell r="A421" t="str">
            <v>64500000002April</v>
          </cell>
          <cell r="B421" t="str">
            <v>500000002April</v>
          </cell>
          <cell r="C421" t="str">
            <v>0</v>
          </cell>
          <cell r="D421" t="str">
            <v>1500000002</v>
          </cell>
          <cell r="F421">
            <v>45407</v>
          </cell>
          <cell r="H421" t="str">
            <v>BIAYA CASH2AN LANGSIR MIGRASI SPM 043</v>
          </cell>
          <cell r="I421">
            <v>500000002</v>
          </cell>
          <cell r="J421" t="str">
            <v>Biaya Operasional</v>
          </cell>
          <cell r="L421">
            <v>1200000</v>
          </cell>
        </row>
        <row r="422">
          <cell r="A422" t="str">
            <v>68120020001April</v>
          </cell>
          <cell r="B422" t="str">
            <v>120020001April</v>
          </cell>
          <cell r="C422" t="str">
            <v>0</v>
          </cell>
          <cell r="D422" t="str">
            <v>1120020001</v>
          </cell>
          <cell r="F422">
            <v>45407</v>
          </cell>
          <cell r="H422" t="str">
            <v>BIAYA CASH2AN LANGSIR MIGRASI SPM 043</v>
          </cell>
          <cell r="I422">
            <v>120020001</v>
          </cell>
          <cell r="J422" t="str">
            <v>PT BCA No Rek. 869-4110115</v>
          </cell>
          <cell r="M422">
            <v>1200000</v>
          </cell>
        </row>
        <row r="423">
          <cell r="A423" t="str">
            <v>65500000002April</v>
          </cell>
          <cell r="B423" t="str">
            <v>500000002April</v>
          </cell>
          <cell r="C423" t="str">
            <v>0</v>
          </cell>
          <cell r="D423" t="str">
            <v>1500000002</v>
          </cell>
          <cell r="F423">
            <v>45407</v>
          </cell>
          <cell r="H423" t="str">
            <v>BIAYA CASH2AN DEALER SPM 730</v>
          </cell>
          <cell r="I423">
            <v>500000002</v>
          </cell>
          <cell r="J423" t="str">
            <v>Biaya Operasional</v>
          </cell>
          <cell r="L423">
            <v>5369299</v>
          </cell>
        </row>
        <row r="424">
          <cell r="A424" t="str">
            <v>69120020001April</v>
          </cell>
          <cell r="B424" t="str">
            <v>120020001April</v>
          </cell>
          <cell r="C424" t="str">
            <v>0</v>
          </cell>
          <cell r="D424" t="str">
            <v>1120020001</v>
          </cell>
          <cell r="F424">
            <v>45407</v>
          </cell>
          <cell r="H424" t="str">
            <v>BIAYA CASH2AN DEALER SPM 730</v>
          </cell>
          <cell r="I424">
            <v>120020001</v>
          </cell>
          <cell r="J424" t="str">
            <v>PT BCA No Rek. 869-4110115</v>
          </cell>
          <cell r="M424">
            <v>5369299</v>
          </cell>
        </row>
        <row r="425">
          <cell r="A425" t="str">
            <v>66500000002April</v>
          </cell>
          <cell r="B425" t="str">
            <v>500000002April</v>
          </cell>
          <cell r="C425" t="str">
            <v>0</v>
          </cell>
          <cell r="D425" t="str">
            <v>1500000002</v>
          </cell>
          <cell r="F425">
            <v>45407</v>
          </cell>
          <cell r="H425" t="str">
            <v>BIAYA CASH2AN DEALER SPM 740</v>
          </cell>
          <cell r="I425">
            <v>500000002</v>
          </cell>
          <cell r="J425" t="str">
            <v>Biaya Operasional</v>
          </cell>
          <cell r="L425">
            <v>4083985</v>
          </cell>
        </row>
        <row r="426">
          <cell r="A426" t="str">
            <v>70120020001April</v>
          </cell>
          <cell r="B426" t="str">
            <v>120020001April</v>
          </cell>
          <cell r="C426" t="str">
            <v>0</v>
          </cell>
          <cell r="D426" t="str">
            <v>1120020001</v>
          </cell>
          <cell r="F426">
            <v>45407</v>
          </cell>
          <cell r="H426" t="str">
            <v>BIAYA CASH2AN DEALER SPM 740</v>
          </cell>
          <cell r="I426">
            <v>120020001</v>
          </cell>
          <cell r="J426" t="str">
            <v>PT BCA No Rek. 869-4110115</v>
          </cell>
          <cell r="M426">
            <v>4083985</v>
          </cell>
        </row>
        <row r="427">
          <cell r="A427" t="str">
            <v>67500000002April</v>
          </cell>
          <cell r="B427" t="str">
            <v>500000002April</v>
          </cell>
          <cell r="C427" t="str">
            <v>0</v>
          </cell>
          <cell r="D427" t="str">
            <v>1500000002</v>
          </cell>
          <cell r="F427">
            <v>45407</v>
          </cell>
          <cell r="H427" t="str">
            <v>BIAYA CASH2AN DEALER SPM 741</v>
          </cell>
          <cell r="I427">
            <v>500000002</v>
          </cell>
          <cell r="J427" t="str">
            <v>Biaya Operasional</v>
          </cell>
          <cell r="L427">
            <v>1500000</v>
          </cell>
        </row>
        <row r="428">
          <cell r="A428" t="str">
            <v>71120020001April</v>
          </cell>
          <cell r="B428" t="str">
            <v>120020001April</v>
          </cell>
          <cell r="C428" t="str">
            <v>0</v>
          </cell>
          <cell r="D428" t="str">
            <v>1120020001</v>
          </cell>
          <cell r="F428">
            <v>45407</v>
          </cell>
          <cell r="H428" t="str">
            <v>BIAYA CASH2AN DEALER SPM 741</v>
          </cell>
          <cell r="I428">
            <v>120020001</v>
          </cell>
          <cell r="J428" t="str">
            <v>PT BCA No Rek. 869-4110115</v>
          </cell>
          <cell r="M428">
            <v>1500000</v>
          </cell>
        </row>
        <row r="429">
          <cell r="A429" t="str">
            <v>68500000002April</v>
          </cell>
          <cell r="B429" t="str">
            <v>500000002April</v>
          </cell>
          <cell r="C429" t="str">
            <v>0</v>
          </cell>
          <cell r="D429" t="str">
            <v>1500000002</v>
          </cell>
          <cell r="F429">
            <v>45408</v>
          </cell>
          <cell r="H429" t="str">
            <v>BIAYA CASH2AN LANGSIR MIGRASI SPM 045</v>
          </cell>
          <cell r="I429">
            <v>500000002</v>
          </cell>
          <cell r="J429" t="str">
            <v>Biaya Operasional</v>
          </cell>
          <cell r="L429">
            <v>1200000</v>
          </cell>
        </row>
        <row r="430">
          <cell r="A430" t="str">
            <v>72120020001April</v>
          </cell>
          <cell r="B430" t="str">
            <v>120020001April</v>
          </cell>
          <cell r="C430" t="str">
            <v>0</v>
          </cell>
          <cell r="D430" t="str">
            <v>1120020001</v>
          </cell>
          <cell r="F430">
            <v>45408</v>
          </cell>
          <cell r="H430" t="str">
            <v>BIAYA CASH2AN LANGSIR MIGRASI SPM 045</v>
          </cell>
          <cell r="I430">
            <v>120020001</v>
          </cell>
          <cell r="J430" t="str">
            <v>PT BCA No Rek. 869-4110115</v>
          </cell>
          <cell r="M430">
            <v>1200000</v>
          </cell>
        </row>
        <row r="431">
          <cell r="A431" t="str">
            <v>1500000003April</v>
          </cell>
          <cell r="B431" t="str">
            <v>500000003April</v>
          </cell>
          <cell r="C431" t="str">
            <v>0</v>
          </cell>
          <cell r="D431" t="str">
            <v>1500000003</v>
          </cell>
          <cell r="F431">
            <v>45408</v>
          </cell>
          <cell r="H431" t="str">
            <v>PEMBAYARAN GAJI KARYAWAN PERIODWE APRIL 2024</v>
          </cell>
          <cell r="I431">
            <v>500000003</v>
          </cell>
          <cell r="J431" t="str">
            <v>Biaya Gaji, Bonus, THR</v>
          </cell>
          <cell r="L431">
            <v>11206000</v>
          </cell>
        </row>
        <row r="432">
          <cell r="A432" t="str">
            <v>73120020001April</v>
          </cell>
          <cell r="B432" t="str">
            <v>120020001April</v>
          </cell>
          <cell r="C432" t="str">
            <v>0</v>
          </cell>
          <cell r="D432" t="str">
            <v>1120020001</v>
          </cell>
          <cell r="F432">
            <v>45408</v>
          </cell>
          <cell r="H432" t="str">
            <v>PEMBAYARAN GAJI KARYAWAN PERIODWE APRIL 2024</v>
          </cell>
          <cell r="I432">
            <v>120020001</v>
          </cell>
          <cell r="J432" t="str">
            <v>PT BCA No Rek. 869-4110115</v>
          </cell>
          <cell r="M432">
            <v>11206000</v>
          </cell>
        </row>
        <row r="433">
          <cell r="A433" t="str">
            <v>69500000002April</v>
          </cell>
          <cell r="B433" t="str">
            <v>500000002April</v>
          </cell>
          <cell r="C433" t="str">
            <v>0</v>
          </cell>
          <cell r="D433" t="str">
            <v>1500000002</v>
          </cell>
          <cell r="F433">
            <v>45408</v>
          </cell>
          <cell r="H433" t="str">
            <v>PEMBELIAN TERPAL UNTUK MOBIL CPJ 01 2 @750</v>
          </cell>
          <cell r="I433">
            <v>500000002</v>
          </cell>
          <cell r="J433" t="str">
            <v>Biaya Operasional</v>
          </cell>
          <cell r="L433">
            <v>1500000</v>
          </cell>
        </row>
        <row r="434">
          <cell r="A434" t="str">
            <v>74120020001April</v>
          </cell>
          <cell r="B434" t="str">
            <v>120020001April</v>
          </cell>
          <cell r="C434" t="str">
            <v>0</v>
          </cell>
          <cell r="D434" t="str">
            <v>1120020001</v>
          </cell>
          <cell r="F434">
            <v>45408</v>
          </cell>
          <cell r="H434" t="str">
            <v>PEMBELIAN TERPAL UNTUK MOBIL CPJ 01 2 @750</v>
          </cell>
          <cell r="I434">
            <v>120020001</v>
          </cell>
          <cell r="J434" t="str">
            <v>PT BCA No Rek. 869-4110115</v>
          </cell>
          <cell r="M434">
            <v>1500000</v>
          </cell>
        </row>
        <row r="435">
          <cell r="A435" t="str">
            <v>70500000002April</v>
          </cell>
          <cell r="B435" t="str">
            <v>500000002April</v>
          </cell>
          <cell r="C435" t="str">
            <v>0</v>
          </cell>
          <cell r="D435" t="str">
            <v>1500000002</v>
          </cell>
          <cell r="F435">
            <v>45411</v>
          </cell>
          <cell r="H435" t="str">
            <v>BIAYA CASH2AN LANGSIR HARTONO SPM 029</v>
          </cell>
          <cell r="I435">
            <v>500000002</v>
          </cell>
          <cell r="J435" t="str">
            <v>Biaya Operasional</v>
          </cell>
          <cell r="L435">
            <v>1200000</v>
          </cell>
        </row>
        <row r="436">
          <cell r="A436" t="str">
            <v>75120020001April</v>
          </cell>
          <cell r="B436" t="str">
            <v>120020001April</v>
          </cell>
          <cell r="C436" t="str">
            <v>0</v>
          </cell>
          <cell r="D436" t="str">
            <v>1120020001</v>
          </cell>
          <cell r="F436">
            <v>45411</v>
          </cell>
          <cell r="H436" t="str">
            <v>BIAYA CASH2AN LANGSIR HARTONO SPM 029</v>
          </cell>
          <cell r="I436">
            <v>120020001</v>
          </cell>
          <cell r="J436" t="str">
            <v>PT BCA No Rek. 869-4110115</v>
          </cell>
          <cell r="M436">
            <v>1200000</v>
          </cell>
        </row>
        <row r="437">
          <cell r="A437" t="str">
            <v>71500000002April</v>
          </cell>
          <cell r="B437" t="str">
            <v>500000002April</v>
          </cell>
          <cell r="C437" t="str">
            <v>0</v>
          </cell>
          <cell r="D437" t="str">
            <v>1500000002</v>
          </cell>
          <cell r="F437">
            <v>45411</v>
          </cell>
          <cell r="H437" t="str">
            <v>BIAYA CASH2AN LANGSIR HARTONO SPM 028</v>
          </cell>
          <cell r="I437">
            <v>500000002</v>
          </cell>
          <cell r="J437" t="str">
            <v>Biaya Operasional</v>
          </cell>
          <cell r="L437">
            <v>1200000</v>
          </cell>
        </row>
        <row r="438">
          <cell r="A438" t="str">
            <v>76120020001April</v>
          </cell>
          <cell r="B438" t="str">
            <v>120020001April</v>
          </cell>
          <cell r="C438" t="str">
            <v>0</v>
          </cell>
          <cell r="D438" t="str">
            <v>1120020001</v>
          </cell>
          <cell r="F438">
            <v>45411</v>
          </cell>
          <cell r="H438" t="str">
            <v>BIAYA CASH2AN LANGSIR HARTONO SPM 028</v>
          </cell>
          <cell r="I438">
            <v>120020001</v>
          </cell>
          <cell r="J438" t="str">
            <v>PT BCA No Rek. 869-4110115</v>
          </cell>
          <cell r="M438">
            <v>1200000</v>
          </cell>
        </row>
        <row r="439">
          <cell r="A439" t="str">
            <v>72500000002April</v>
          </cell>
          <cell r="B439" t="str">
            <v>500000002April</v>
          </cell>
          <cell r="C439" t="str">
            <v>0</v>
          </cell>
          <cell r="D439" t="str">
            <v>1500000002</v>
          </cell>
          <cell r="F439">
            <v>45411</v>
          </cell>
          <cell r="H439" t="str">
            <v>BIAYA CASH2AN LANGSIR HARTONO SPM 030</v>
          </cell>
          <cell r="I439">
            <v>500000002</v>
          </cell>
          <cell r="J439" t="str">
            <v>Biaya Operasional</v>
          </cell>
          <cell r="L439">
            <v>1300000</v>
          </cell>
        </row>
        <row r="440">
          <cell r="A440" t="str">
            <v>77120020001April</v>
          </cell>
          <cell r="B440" t="str">
            <v>120020001April</v>
          </cell>
          <cell r="C440" t="str">
            <v>0</v>
          </cell>
          <cell r="D440" t="str">
            <v>1120020001</v>
          </cell>
          <cell r="F440">
            <v>45411</v>
          </cell>
          <cell r="H440" t="str">
            <v>BIAYA CASH2AN LANGSIR HARTONO SPM 030</v>
          </cell>
          <cell r="I440">
            <v>120020001</v>
          </cell>
          <cell r="J440" t="str">
            <v>PT BCA No Rek. 869-4110115</v>
          </cell>
          <cell r="M440">
            <v>1300000</v>
          </cell>
        </row>
        <row r="441">
          <cell r="A441" t="str">
            <v>73500000002April</v>
          </cell>
          <cell r="B441" t="str">
            <v>500000002April</v>
          </cell>
          <cell r="C441" t="str">
            <v>0</v>
          </cell>
          <cell r="D441" t="str">
            <v>1500000002</v>
          </cell>
          <cell r="F441">
            <v>45411</v>
          </cell>
          <cell r="H441" t="str">
            <v>BIAYA CASH2AN LANGSIR HARTONO SPM 031</v>
          </cell>
          <cell r="I441">
            <v>500000002</v>
          </cell>
          <cell r="J441" t="str">
            <v>Biaya Operasional</v>
          </cell>
          <cell r="L441">
            <v>1200000</v>
          </cell>
        </row>
        <row r="442">
          <cell r="A442" t="str">
            <v>78120020001April</v>
          </cell>
          <cell r="B442" t="str">
            <v>120020001April</v>
          </cell>
          <cell r="C442" t="str">
            <v>0</v>
          </cell>
          <cell r="D442" t="str">
            <v>1120020001</v>
          </cell>
          <cell r="F442">
            <v>45411</v>
          </cell>
          <cell r="H442" t="str">
            <v>BIAYA CASH2AN LANGSIR HARTONO SPM 031</v>
          </cell>
          <cell r="I442">
            <v>120020001</v>
          </cell>
          <cell r="J442" t="str">
            <v>PT BCA No Rek. 869-4110115</v>
          </cell>
          <cell r="M442">
            <v>1200000</v>
          </cell>
        </row>
        <row r="443">
          <cell r="A443" t="str">
            <v>74500000002April</v>
          </cell>
          <cell r="B443" t="str">
            <v>500000002April</v>
          </cell>
          <cell r="C443" t="str">
            <v>0</v>
          </cell>
          <cell r="D443" t="str">
            <v>1500000002</v>
          </cell>
          <cell r="F443">
            <v>45411</v>
          </cell>
          <cell r="H443" t="str">
            <v>BIAYA CASH2AN LANGSIR HARTONO SPM 035</v>
          </cell>
          <cell r="I443">
            <v>500000002</v>
          </cell>
          <cell r="J443" t="str">
            <v>Biaya Operasional</v>
          </cell>
          <cell r="L443">
            <v>1200000</v>
          </cell>
        </row>
        <row r="444">
          <cell r="A444" t="str">
            <v>79120020001April</v>
          </cell>
          <cell r="B444" t="str">
            <v>120020001April</v>
          </cell>
          <cell r="C444" t="str">
            <v>0</v>
          </cell>
          <cell r="D444" t="str">
            <v>1120020001</v>
          </cell>
          <cell r="F444">
            <v>45411</v>
          </cell>
          <cell r="H444" t="str">
            <v>BIAYA CASH2AN LANGSIR HARTONO SPM 035</v>
          </cell>
          <cell r="I444">
            <v>120020001</v>
          </cell>
          <cell r="J444" t="str">
            <v>PT BCA No Rek. 869-4110115</v>
          </cell>
          <cell r="M444">
            <v>1200000</v>
          </cell>
        </row>
        <row r="445">
          <cell r="A445" t="str">
            <v>75500000002April</v>
          </cell>
          <cell r="B445" t="str">
            <v>500000002April</v>
          </cell>
          <cell r="C445" t="str">
            <v>0</v>
          </cell>
          <cell r="D445" t="str">
            <v>1500000002</v>
          </cell>
          <cell r="F445">
            <v>45411</v>
          </cell>
          <cell r="H445" t="str">
            <v>BIAYA CASH2AN DEALER SPM 752</v>
          </cell>
          <cell r="I445">
            <v>500000002</v>
          </cell>
          <cell r="J445" t="str">
            <v>Biaya Operasional</v>
          </cell>
          <cell r="L445">
            <v>2300000</v>
          </cell>
        </row>
        <row r="446">
          <cell r="A446" t="str">
            <v>80120020001April</v>
          </cell>
          <cell r="B446" t="str">
            <v>120020001April</v>
          </cell>
          <cell r="C446" t="str">
            <v>0</v>
          </cell>
          <cell r="D446" t="str">
            <v>1120020001</v>
          </cell>
          <cell r="F446">
            <v>45411</v>
          </cell>
          <cell r="H446" t="str">
            <v>BIAYA CASH2AN DEALER SPM 752</v>
          </cell>
          <cell r="I446">
            <v>120020001</v>
          </cell>
          <cell r="J446" t="str">
            <v>PT BCA No Rek. 869-4110115</v>
          </cell>
          <cell r="M446">
            <v>2300000</v>
          </cell>
        </row>
        <row r="447">
          <cell r="A447" t="str">
            <v>76500000002April</v>
          </cell>
          <cell r="B447" t="str">
            <v>500000002April</v>
          </cell>
          <cell r="C447" t="str">
            <v>0</v>
          </cell>
          <cell r="D447" t="str">
            <v>1500000002</v>
          </cell>
          <cell r="F447">
            <v>45411</v>
          </cell>
          <cell r="H447" t="str">
            <v>BIAYA CASH2AN DEALER SPM 754</v>
          </cell>
          <cell r="I447">
            <v>500000002</v>
          </cell>
          <cell r="J447" t="str">
            <v>Biaya Operasional</v>
          </cell>
          <cell r="L447">
            <v>2300000</v>
          </cell>
        </row>
        <row r="448">
          <cell r="A448" t="str">
            <v>81120020001April</v>
          </cell>
          <cell r="B448" t="str">
            <v>120020001April</v>
          </cell>
          <cell r="C448" t="str">
            <v>0</v>
          </cell>
          <cell r="D448" t="str">
            <v>1120020001</v>
          </cell>
          <cell r="F448">
            <v>45411</v>
          </cell>
          <cell r="H448" t="str">
            <v>BIAYA CASH2AN DEALER SPM 754</v>
          </cell>
          <cell r="I448">
            <v>120020001</v>
          </cell>
          <cell r="J448" t="str">
            <v>PT BCA No Rek. 869-4110115</v>
          </cell>
          <cell r="M448">
            <v>2300000</v>
          </cell>
        </row>
        <row r="449">
          <cell r="A449" t="str">
            <v>77500000002April</v>
          </cell>
          <cell r="B449" t="str">
            <v>500000002April</v>
          </cell>
          <cell r="C449" t="str">
            <v>0</v>
          </cell>
          <cell r="D449" t="str">
            <v>1500000002</v>
          </cell>
          <cell r="F449">
            <v>45411</v>
          </cell>
          <cell r="H449" t="str">
            <v>BIAYA CASH2AN DEALER SPM 753</v>
          </cell>
          <cell r="I449">
            <v>500000002</v>
          </cell>
          <cell r="J449" t="str">
            <v>Biaya Operasional</v>
          </cell>
          <cell r="L449">
            <v>3322765</v>
          </cell>
        </row>
        <row r="450">
          <cell r="A450" t="str">
            <v>82120020001April</v>
          </cell>
          <cell r="B450" t="str">
            <v>120020001April</v>
          </cell>
          <cell r="C450" t="str">
            <v>0</v>
          </cell>
          <cell r="D450" t="str">
            <v>1120020001</v>
          </cell>
          <cell r="F450">
            <v>45411</v>
          </cell>
          <cell r="H450" t="str">
            <v>BIAYA CASH2AN DEALER SPM 753</v>
          </cell>
          <cell r="I450">
            <v>120020001</v>
          </cell>
          <cell r="J450" t="str">
            <v>PT BCA No Rek. 869-4110115</v>
          </cell>
          <cell r="M450">
            <v>3322765</v>
          </cell>
        </row>
        <row r="451">
          <cell r="A451" t="str">
            <v>78500000002April</v>
          </cell>
          <cell r="B451" t="str">
            <v>500000002April</v>
          </cell>
          <cell r="C451" t="str">
            <v>0</v>
          </cell>
          <cell r="D451" t="str">
            <v>1500000002</v>
          </cell>
          <cell r="F451">
            <v>45411</v>
          </cell>
          <cell r="H451" t="str">
            <v>BIAYA CASH2AN DEALER HARTONO SPM 743</v>
          </cell>
          <cell r="I451">
            <v>500000002</v>
          </cell>
          <cell r="J451" t="str">
            <v>Biaya Operasional</v>
          </cell>
          <cell r="L451">
            <v>6300000</v>
          </cell>
        </row>
        <row r="452">
          <cell r="A452" t="str">
            <v>83120020001April</v>
          </cell>
          <cell r="B452" t="str">
            <v>120020001April</v>
          </cell>
          <cell r="C452" t="str">
            <v>0</v>
          </cell>
          <cell r="D452" t="str">
            <v>1120020001</v>
          </cell>
          <cell r="F452">
            <v>45411</v>
          </cell>
          <cell r="H452" t="str">
            <v>BIAYA CASH2AN DEALER HARTONO SPM 743</v>
          </cell>
          <cell r="I452">
            <v>120020001</v>
          </cell>
          <cell r="J452" t="str">
            <v>PT BCA No Rek. 869-4110115</v>
          </cell>
          <cell r="M452">
            <v>6300000</v>
          </cell>
        </row>
        <row r="453">
          <cell r="A453" t="str">
            <v>79500000002April</v>
          </cell>
          <cell r="B453" t="str">
            <v>500000002April</v>
          </cell>
          <cell r="C453" t="str">
            <v>0</v>
          </cell>
          <cell r="D453" t="str">
            <v>1500000002</v>
          </cell>
          <cell r="F453">
            <v>45412</v>
          </cell>
          <cell r="H453" t="str">
            <v>BIAYA CASH2AN LANGSIR HARTONO SPM 037</v>
          </cell>
          <cell r="I453">
            <v>500000002</v>
          </cell>
          <cell r="J453" t="str">
            <v>Biaya Operasional</v>
          </cell>
          <cell r="L453">
            <v>1200000</v>
          </cell>
        </row>
        <row r="454">
          <cell r="A454" t="str">
            <v>84120020001April</v>
          </cell>
          <cell r="B454" t="str">
            <v>120020001April</v>
          </cell>
          <cell r="C454" t="str">
            <v>0</v>
          </cell>
          <cell r="D454" t="str">
            <v>1120020001</v>
          </cell>
          <cell r="F454">
            <v>45412</v>
          </cell>
          <cell r="H454" t="str">
            <v>BIAYA CASH2AN LANGSIR HARTONO SPM 037</v>
          </cell>
          <cell r="I454">
            <v>120020001</v>
          </cell>
          <cell r="J454" t="str">
            <v>PT BCA No Rek. 869-4110115</v>
          </cell>
          <cell r="M454">
            <v>1200000</v>
          </cell>
        </row>
        <row r="455">
          <cell r="A455" t="str">
            <v>80500000002April</v>
          </cell>
          <cell r="B455" t="str">
            <v>500000002April</v>
          </cell>
          <cell r="C455" t="str">
            <v>0</v>
          </cell>
          <cell r="D455" t="str">
            <v>1500000002</v>
          </cell>
          <cell r="F455">
            <v>45412</v>
          </cell>
          <cell r="H455" t="str">
            <v>BIAYA CASH2AN LANGSIR HARTONO SPM 036</v>
          </cell>
          <cell r="I455">
            <v>500000002</v>
          </cell>
          <cell r="J455" t="str">
            <v>Biaya Operasional</v>
          </cell>
          <cell r="L455">
            <v>1200000</v>
          </cell>
        </row>
        <row r="456">
          <cell r="A456" t="str">
            <v>85120020001April</v>
          </cell>
          <cell r="B456" t="str">
            <v>120020001April</v>
          </cell>
          <cell r="C456" t="str">
            <v>0</v>
          </cell>
          <cell r="D456" t="str">
            <v>1120020001</v>
          </cell>
          <cell r="F456">
            <v>45412</v>
          </cell>
          <cell r="H456" t="str">
            <v>BIAYA CASH2AN LANGSIR HARTONO SPM 036</v>
          </cell>
          <cell r="I456">
            <v>120020001</v>
          </cell>
          <cell r="J456" t="str">
            <v>PT BCA No Rek. 869-4110115</v>
          </cell>
          <cell r="M456">
            <v>1200000</v>
          </cell>
        </row>
        <row r="457">
          <cell r="A457" t="str">
            <v>81500000002April</v>
          </cell>
          <cell r="B457" t="str">
            <v>500000002April</v>
          </cell>
          <cell r="C457" t="str">
            <v>0</v>
          </cell>
          <cell r="D457" t="str">
            <v>1500000002</v>
          </cell>
          <cell r="F457">
            <v>45412</v>
          </cell>
          <cell r="H457" t="str">
            <v>BIAYA CASH2AN LANGSIR HARTONO SPM 034</v>
          </cell>
          <cell r="I457">
            <v>500000002</v>
          </cell>
          <cell r="J457" t="str">
            <v>Biaya Operasional</v>
          </cell>
          <cell r="L457">
            <v>1200000</v>
          </cell>
        </row>
        <row r="458">
          <cell r="A458" t="str">
            <v>86120020001April</v>
          </cell>
          <cell r="B458" t="str">
            <v>120020001April</v>
          </cell>
          <cell r="C458" t="str">
            <v>0</v>
          </cell>
          <cell r="D458" t="str">
            <v>1120020001</v>
          </cell>
          <cell r="F458">
            <v>45412</v>
          </cell>
          <cell r="H458" t="str">
            <v>BIAYA CASH2AN LANGSIR HARTONO SPM 034</v>
          </cell>
          <cell r="I458">
            <v>120020001</v>
          </cell>
          <cell r="J458" t="str">
            <v>PT BCA No Rek. 869-4110115</v>
          </cell>
          <cell r="M458">
            <v>1200000</v>
          </cell>
        </row>
        <row r="459">
          <cell r="A459" t="str">
            <v>82500000002April</v>
          </cell>
          <cell r="B459" t="str">
            <v>500000002April</v>
          </cell>
          <cell r="C459" t="str">
            <v>0</v>
          </cell>
          <cell r="D459" t="str">
            <v>1500000002</v>
          </cell>
          <cell r="F459">
            <v>45412</v>
          </cell>
          <cell r="H459" t="str">
            <v>BIAYA CASH2AN LANGSIR HARTONO SPM 032</v>
          </cell>
          <cell r="I459">
            <v>500000002</v>
          </cell>
          <cell r="J459" t="str">
            <v>Biaya Operasional</v>
          </cell>
          <cell r="L459">
            <v>1200000</v>
          </cell>
        </row>
        <row r="460">
          <cell r="A460" t="str">
            <v>87120020001April</v>
          </cell>
          <cell r="B460" t="str">
            <v>120020001April</v>
          </cell>
          <cell r="C460" t="str">
            <v>0</v>
          </cell>
          <cell r="D460" t="str">
            <v>1120020001</v>
          </cell>
          <cell r="F460">
            <v>45412</v>
          </cell>
          <cell r="H460" t="str">
            <v>BIAYA CASH2AN LANGSIR HARTONO SPM 032</v>
          </cell>
          <cell r="I460">
            <v>120020001</v>
          </cell>
          <cell r="J460" t="str">
            <v>PT BCA No Rek. 869-4110115</v>
          </cell>
          <cell r="M460">
            <v>1200000</v>
          </cell>
        </row>
        <row r="461">
          <cell r="A461" t="str">
            <v>83500000002April</v>
          </cell>
          <cell r="B461" t="str">
            <v>500000002April</v>
          </cell>
          <cell r="C461" t="str">
            <v>0</v>
          </cell>
          <cell r="D461" t="str">
            <v>1500000002</v>
          </cell>
          <cell r="F461">
            <v>45412</v>
          </cell>
          <cell r="H461" t="str">
            <v>BIAYA CASH2AN LANGSIR HARTONO SPM 033</v>
          </cell>
          <cell r="I461">
            <v>500000002</v>
          </cell>
          <cell r="J461" t="str">
            <v>Biaya Operasional</v>
          </cell>
          <cell r="L461">
            <v>1200000</v>
          </cell>
        </row>
        <row r="462">
          <cell r="A462" t="str">
            <v>88120020001April</v>
          </cell>
          <cell r="B462" t="str">
            <v>120020001April</v>
          </cell>
          <cell r="C462" t="str">
            <v>0</v>
          </cell>
          <cell r="D462" t="str">
            <v>1120020001</v>
          </cell>
          <cell r="F462">
            <v>45412</v>
          </cell>
          <cell r="H462" t="str">
            <v>BIAYA CASH2AN LANGSIR HARTONO SPM 033</v>
          </cell>
          <cell r="I462">
            <v>120020001</v>
          </cell>
          <cell r="J462" t="str">
            <v>PT BCA No Rek. 869-4110115</v>
          </cell>
          <cell r="M462">
            <v>1200000</v>
          </cell>
        </row>
        <row r="463">
          <cell r="A463" t="str">
            <v>84500000002April</v>
          </cell>
          <cell r="B463" t="str">
            <v>500000002April</v>
          </cell>
          <cell r="C463" t="str">
            <v>0</v>
          </cell>
          <cell r="D463" t="str">
            <v>1500000002</v>
          </cell>
          <cell r="F463">
            <v>45412</v>
          </cell>
          <cell r="H463" t="str">
            <v>BIAYA CASH2AN LANGSIR MIGRASI  SPM 046</v>
          </cell>
          <cell r="I463">
            <v>500000002</v>
          </cell>
          <cell r="J463" t="str">
            <v>Biaya Operasional</v>
          </cell>
          <cell r="L463">
            <v>1200000</v>
          </cell>
        </row>
        <row r="464">
          <cell r="A464" t="str">
            <v>89120020001April</v>
          </cell>
          <cell r="B464" t="str">
            <v>120020001April</v>
          </cell>
          <cell r="C464" t="str">
            <v>0</v>
          </cell>
          <cell r="D464" t="str">
            <v>1120020001</v>
          </cell>
          <cell r="F464">
            <v>45412</v>
          </cell>
          <cell r="H464" t="str">
            <v>BIAYA CASH2AN LANGSIR MIGRASI  SPM 046</v>
          </cell>
          <cell r="I464">
            <v>120020001</v>
          </cell>
          <cell r="J464" t="str">
            <v>PT BCA No Rek. 869-4110115</v>
          </cell>
          <cell r="M464">
            <v>1200000</v>
          </cell>
        </row>
        <row r="465">
          <cell r="A465" t="str">
            <v>85500000002April</v>
          </cell>
          <cell r="B465" t="str">
            <v>500000002April</v>
          </cell>
          <cell r="C465" t="str">
            <v>0</v>
          </cell>
          <cell r="D465" t="str">
            <v>1500000002</v>
          </cell>
          <cell r="F465">
            <v>45412</v>
          </cell>
          <cell r="H465" t="str">
            <v>BIAYA CASH2AN LANGSIR MIGRASI  SPM 047</v>
          </cell>
          <cell r="I465">
            <v>500000002</v>
          </cell>
          <cell r="J465" t="str">
            <v>Biaya Operasional</v>
          </cell>
          <cell r="L465">
            <v>1200000</v>
          </cell>
        </row>
        <row r="466">
          <cell r="A466" t="str">
            <v>90120020001April</v>
          </cell>
          <cell r="B466" t="str">
            <v>120020001April</v>
          </cell>
          <cell r="C466" t="str">
            <v>0</v>
          </cell>
          <cell r="D466" t="str">
            <v>1120020001</v>
          </cell>
          <cell r="F466">
            <v>45412</v>
          </cell>
          <cell r="H466" t="str">
            <v>BIAYA CASH2AN LANGSIR MIGRASI  SPM 047</v>
          </cell>
          <cell r="I466">
            <v>120020001</v>
          </cell>
          <cell r="J466" t="str">
            <v>PT BCA No Rek. 869-4110115</v>
          </cell>
          <cell r="M466">
            <v>1200000</v>
          </cell>
        </row>
        <row r="467">
          <cell r="A467" t="str">
            <v>2500000001April</v>
          </cell>
          <cell r="B467" t="str">
            <v>500000001April</v>
          </cell>
          <cell r="C467" t="str">
            <v>0</v>
          </cell>
          <cell r="D467" t="str">
            <v>1500000001</v>
          </cell>
          <cell r="F467">
            <v>45412</v>
          </cell>
          <cell r="H467" t="str">
            <v>PEBAYARAN INVOCE TST INV NO 080 DAN 083</v>
          </cell>
          <cell r="I467">
            <v>500000001</v>
          </cell>
          <cell r="J467" t="str">
            <v>Biaya Logistik</v>
          </cell>
          <cell r="L467">
            <v>14907973</v>
          </cell>
        </row>
        <row r="468">
          <cell r="A468" t="str">
            <v>91120020001April</v>
          </cell>
          <cell r="B468" t="str">
            <v>120020001April</v>
          </cell>
          <cell r="C468" t="str">
            <v>0</v>
          </cell>
          <cell r="D468" t="str">
            <v>1120020001</v>
          </cell>
          <cell r="F468">
            <v>45412</v>
          </cell>
          <cell r="H468" t="str">
            <v>PEBAYARAN INVOCE TST INV NO 080 DAN 083</v>
          </cell>
          <cell r="I468">
            <v>120020001</v>
          </cell>
          <cell r="J468" t="str">
            <v>PT BCA No Rek. 869-4110115</v>
          </cell>
          <cell r="M468">
            <v>14907973</v>
          </cell>
        </row>
        <row r="469">
          <cell r="A469" t="str">
            <v>86500000002April</v>
          </cell>
          <cell r="B469" t="str">
            <v>500000002April</v>
          </cell>
          <cell r="C469" t="str">
            <v>0</v>
          </cell>
          <cell r="D469" t="str">
            <v>1500000002</v>
          </cell>
          <cell r="F469">
            <v>45412</v>
          </cell>
          <cell r="H469" t="str">
            <v>BIAYA CASH2AN LANGSIR HARTONO SPM 038</v>
          </cell>
          <cell r="I469">
            <v>500000002</v>
          </cell>
          <cell r="J469" t="str">
            <v>Biaya Operasional</v>
          </cell>
          <cell r="L469">
            <v>1200000</v>
          </cell>
        </row>
        <row r="470">
          <cell r="A470" t="str">
            <v>92120020001April</v>
          </cell>
          <cell r="B470" t="str">
            <v>120020001April</v>
          </cell>
          <cell r="C470" t="str">
            <v>0</v>
          </cell>
          <cell r="D470" t="str">
            <v>1120020001</v>
          </cell>
          <cell r="F470">
            <v>45412</v>
          </cell>
          <cell r="H470" t="str">
            <v>BIAYA CASH2AN LANGSIR HARTONO SPM 038</v>
          </cell>
          <cell r="I470">
            <v>120020001</v>
          </cell>
          <cell r="J470" t="str">
            <v>PT BCA No Rek. 869-4110115</v>
          </cell>
          <cell r="M470">
            <v>1200000</v>
          </cell>
        </row>
        <row r="471">
          <cell r="A471" t="str">
            <v>87500000002April</v>
          </cell>
          <cell r="B471" t="str">
            <v>500000002April</v>
          </cell>
          <cell r="C471" t="str">
            <v>0</v>
          </cell>
          <cell r="D471" t="str">
            <v>1500000002</v>
          </cell>
          <cell r="F471">
            <v>45412</v>
          </cell>
          <cell r="H471" t="str">
            <v>BIAYA CASH2AN LANGSIR HARTONO SPM 041</v>
          </cell>
          <cell r="I471">
            <v>500000002</v>
          </cell>
          <cell r="J471" t="str">
            <v>Biaya Operasional</v>
          </cell>
          <cell r="L471">
            <v>1300000</v>
          </cell>
        </row>
        <row r="472">
          <cell r="A472" t="str">
            <v>93120020001April</v>
          </cell>
          <cell r="B472" t="str">
            <v>120020001April</v>
          </cell>
          <cell r="C472" t="str">
            <v>0</v>
          </cell>
          <cell r="D472" t="str">
            <v>1120020001</v>
          </cell>
          <cell r="F472">
            <v>45412</v>
          </cell>
          <cell r="H472" t="str">
            <v>BIAYA CASH2AN LANGSIR HARTONO SPM 041</v>
          </cell>
          <cell r="I472">
            <v>120020001</v>
          </cell>
          <cell r="J472" t="str">
            <v>PT BCA No Rek. 869-4110115</v>
          </cell>
          <cell r="M472">
            <v>1300000</v>
          </cell>
        </row>
        <row r="473">
          <cell r="A473" t="str">
            <v>88500000002April</v>
          </cell>
          <cell r="B473" t="str">
            <v>500000002April</v>
          </cell>
          <cell r="C473" t="str">
            <v>0</v>
          </cell>
          <cell r="D473" t="str">
            <v>1500000002</v>
          </cell>
          <cell r="F473">
            <v>45412</v>
          </cell>
          <cell r="H473" t="str">
            <v>BIAYA CASH2AN DEALER SPM 759</v>
          </cell>
          <cell r="I473">
            <v>500000002</v>
          </cell>
          <cell r="J473" t="str">
            <v>Biaya Operasional</v>
          </cell>
          <cell r="L473">
            <v>2700000</v>
          </cell>
        </row>
        <row r="474">
          <cell r="A474" t="str">
            <v>94120020001April</v>
          </cell>
          <cell r="B474" t="str">
            <v>120020001April</v>
          </cell>
          <cell r="C474" t="str">
            <v>0</v>
          </cell>
          <cell r="D474" t="str">
            <v>1120020001</v>
          </cell>
          <cell r="F474">
            <v>45412</v>
          </cell>
          <cell r="H474" t="str">
            <v>BIAYA CASH2AN DEALER SPM 759</v>
          </cell>
          <cell r="I474">
            <v>120020001</v>
          </cell>
          <cell r="J474" t="str">
            <v>PT BCA No Rek. 869-4110115</v>
          </cell>
          <cell r="M474">
            <v>2700000</v>
          </cell>
        </row>
        <row r="475">
          <cell r="A475" t="str">
            <v>89500000002April</v>
          </cell>
          <cell r="B475" t="str">
            <v>500000002April</v>
          </cell>
          <cell r="C475" t="str">
            <v>0</v>
          </cell>
          <cell r="D475" t="str">
            <v>1500000002</v>
          </cell>
          <cell r="F475">
            <v>45412</v>
          </cell>
          <cell r="H475" t="str">
            <v>BIAYA CASH2AN DEALER SPM 761</v>
          </cell>
          <cell r="I475">
            <v>500000002</v>
          </cell>
          <cell r="J475" t="str">
            <v>Biaya Operasional</v>
          </cell>
          <cell r="L475">
            <v>3000000</v>
          </cell>
        </row>
        <row r="476">
          <cell r="A476" t="str">
            <v>95120020001April</v>
          </cell>
          <cell r="B476" t="str">
            <v>120020001April</v>
          </cell>
          <cell r="C476" t="str">
            <v>0</v>
          </cell>
          <cell r="D476" t="str">
            <v>1120020001</v>
          </cell>
          <cell r="F476">
            <v>45412</v>
          </cell>
          <cell r="H476" t="str">
            <v>BIAYA CASH2AN DEALER SPM 761</v>
          </cell>
          <cell r="I476">
            <v>120020001</v>
          </cell>
          <cell r="J476" t="str">
            <v>PT BCA No Rek. 869-4110115</v>
          </cell>
          <cell r="M476">
            <v>3000000</v>
          </cell>
        </row>
        <row r="477">
          <cell r="A477" t="str">
            <v>90500000002April</v>
          </cell>
          <cell r="B477" t="str">
            <v>500000002April</v>
          </cell>
          <cell r="C477" t="str">
            <v>0</v>
          </cell>
          <cell r="D477" t="str">
            <v>1500000002</v>
          </cell>
          <cell r="F477">
            <v>45412</v>
          </cell>
          <cell r="H477" t="str">
            <v>BIAYA CASH2AN DEALER SPM 756</v>
          </cell>
          <cell r="I477">
            <v>500000002</v>
          </cell>
          <cell r="J477" t="str">
            <v>Biaya Operasional</v>
          </cell>
          <cell r="L477">
            <v>2700000</v>
          </cell>
        </row>
        <row r="478">
          <cell r="A478" t="str">
            <v>96120020001April</v>
          </cell>
          <cell r="B478" t="str">
            <v>120020001April</v>
          </cell>
          <cell r="C478" t="str">
            <v>0</v>
          </cell>
          <cell r="D478" t="str">
            <v>1120020001</v>
          </cell>
          <cell r="F478">
            <v>45412</v>
          </cell>
          <cell r="H478" t="str">
            <v>BIAYA CASH2AN DEALER SPM 756</v>
          </cell>
          <cell r="I478">
            <v>120020001</v>
          </cell>
          <cell r="J478" t="str">
            <v>PT BCA No Rek. 869-4110115</v>
          </cell>
          <cell r="M478">
            <v>2700000</v>
          </cell>
        </row>
        <row r="479">
          <cell r="A479" t="str">
            <v>91500000002April</v>
          </cell>
          <cell r="B479" t="str">
            <v>500000002April</v>
          </cell>
          <cell r="C479" t="str">
            <v>0</v>
          </cell>
          <cell r="D479" t="str">
            <v>1500000002</v>
          </cell>
          <cell r="F479">
            <v>45412</v>
          </cell>
          <cell r="H479" t="str">
            <v>BIAYA CASH2AN DEALER SPM 757</v>
          </cell>
          <cell r="I479">
            <v>500000002</v>
          </cell>
          <cell r="J479" t="str">
            <v>Biaya Operasional</v>
          </cell>
          <cell r="L479">
            <v>2700000</v>
          </cell>
        </row>
        <row r="480">
          <cell r="A480" t="str">
            <v>97120020001April</v>
          </cell>
          <cell r="B480" t="str">
            <v>120020001April</v>
          </cell>
          <cell r="C480" t="str">
            <v>0</v>
          </cell>
          <cell r="D480" t="str">
            <v>1120020001</v>
          </cell>
          <cell r="F480">
            <v>45412</v>
          </cell>
          <cell r="H480" t="str">
            <v>BIAYA CASH2AN DEALER SPM 757</v>
          </cell>
          <cell r="I480">
            <v>120020001</v>
          </cell>
          <cell r="J480" t="str">
            <v>PT BCA No Rek. 869-4110115</v>
          </cell>
          <cell r="M480">
            <v>2700000</v>
          </cell>
        </row>
        <row r="481">
          <cell r="A481" t="str">
            <v>92500000002April</v>
          </cell>
          <cell r="B481" t="str">
            <v>500000002April</v>
          </cell>
          <cell r="C481" t="str">
            <v>0</v>
          </cell>
          <cell r="D481" t="str">
            <v>1500000002</v>
          </cell>
          <cell r="F481">
            <v>45412</v>
          </cell>
          <cell r="H481" t="str">
            <v>BIAYA CASH2AN DEALER SPM 758</v>
          </cell>
          <cell r="I481">
            <v>500000002</v>
          </cell>
          <cell r="J481" t="str">
            <v>Biaya Operasional</v>
          </cell>
          <cell r="L481">
            <v>2700000</v>
          </cell>
        </row>
        <row r="482">
          <cell r="A482" t="str">
            <v>98120020001April</v>
          </cell>
          <cell r="B482" t="str">
            <v>120020001April</v>
          </cell>
          <cell r="C482" t="str">
            <v>0</v>
          </cell>
          <cell r="D482" t="str">
            <v>1120020001</v>
          </cell>
          <cell r="F482">
            <v>45412</v>
          </cell>
          <cell r="H482" t="str">
            <v>BIAYA CASH2AN DEALER SPM 758</v>
          </cell>
          <cell r="I482">
            <v>120020001</v>
          </cell>
          <cell r="J482" t="str">
            <v>PT BCA No Rek. 869-4110115</v>
          </cell>
          <cell r="M482">
            <v>2700000</v>
          </cell>
        </row>
        <row r="483">
          <cell r="A483" t="str">
            <v>93500000002April</v>
          </cell>
          <cell r="B483" t="str">
            <v>500000002April</v>
          </cell>
          <cell r="C483" t="str">
            <v>0</v>
          </cell>
          <cell r="D483" t="str">
            <v>1500000002</v>
          </cell>
          <cell r="F483">
            <v>45412</v>
          </cell>
          <cell r="H483" t="str">
            <v>BIAYA CASH2AN DEALER SPM 760</v>
          </cell>
          <cell r="I483">
            <v>500000002</v>
          </cell>
          <cell r="J483" t="str">
            <v>Biaya Operasional</v>
          </cell>
          <cell r="L483">
            <v>3394990</v>
          </cell>
        </row>
        <row r="484">
          <cell r="A484" t="str">
            <v>99120020001April</v>
          </cell>
          <cell r="B484" t="str">
            <v>120020001April</v>
          </cell>
          <cell r="C484" t="str">
            <v>0</v>
          </cell>
          <cell r="D484" t="str">
            <v>1120020001</v>
          </cell>
          <cell r="F484">
            <v>45412</v>
          </cell>
          <cell r="H484" t="str">
            <v>BIAYA CASH2AN DEALER SPM 760</v>
          </cell>
          <cell r="I484">
            <v>120020001</v>
          </cell>
          <cell r="J484" t="str">
            <v>PT BCA No Rek. 869-4110115</v>
          </cell>
          <cell r="M484">
            <v>3394990</v>
          </cell>
        </row>
        <row r="485">
          <cell r="A485" t="str">
            <v>94500000002April</v>
          </cell>
          <cell r="B485" t="str">
            <v>500000002April</v>
          </cell>
          <cell r="C485" t="str">
            <v>0</v>
          </cell>
          <cell r="D485" t="str">
            <v>1500000002</v>
          </cell>
          <cell r="F485">
            <v>45412</v>
          </cell>
          <cell r="H485" t="str">
            <v>BIAYA CASH2AN LANGSIR HARTONO SPM 040</v>
          </cell>
          <cell r="I485">
            <v>500000002</v>
          </cell>
          <cell r="J485" t="str">
            <v>Biaya Operasional</v>
          </cell>
          <cell r="L485">
            <v>1200000</v>
          </cell>
        </row>
        <row r="486">
          <cell r="A486" t="str">
            <v>100120020001April</v>
          </cell>
          <cell r="B486" t="str">
            <v>120020001April</v>
          </cell>
          <cell r="C486" t="str">
            <v>0</v>
          </cell>
          <cell r="D486" t="str">
            <v>1120020001</v>
          </cell>
          <cell r="F486">
            <v>45412</v>
          </cell>
          <cell r="H486" t="str">
            <v>BIAYA CASH2AN LANGSIR HARTONO SPM 040</v>
          </cell>
          <cell r="I486">
            <v>120020001</v>
          </cell>
          <cell r="J486" t="str">
            <v>PT BCA No Rek. 869-4110115</v>
          </cell>
          <cell r="M486">
            <v>1200000</v>
          </cell>
        </row>
        <row r="487">
          <cell r="A487" t="str">
            <v>1910010000April</v>
          </cell>
          <cell r="B487" t="str">
            <v>910010000April</v>
          </cell>
          <cell r="C487" t="str">
            <v>0</v>
          </cell>
          <cell r="D487" t="str">
            <v>1910010000</v>
          </cell>
          <cell r="F487">
            <v>45412</v>
          </cell>
          <cell r="H487" t="str">
            <v xml:space="preserve">ADMINISTRASI BANK </v>
          </cell>
          <cell r="I487">
            <v>910010000</v>
          </cell>
          <cell r="J487" t="str">
            <v>Biaya Adm Bank</v>
          </cell>
          <cell r="L487">
            <v>30000</v>
          </cell>
        </row>
        <row r="488">
          <cell r="A488" t="str">
            <v>101120020001April</v>
          </cell>
          <cell r="B488" t="str">
            <v>120020001April</v>
          </cell>
          <cell r="C488" t="str">
            <v>0</v>
          </cell>
          <cell r="D488" t="str">
            <v>1120020001</v>
          </cell>
          <cell r="F488">
            <v>45412</v>
          </cell>
          <cell r="H488" t="str">
            <v xml:space="preserve">ADMINISTRASI BANK </v>
          </cell>
          <cell r="I488">
            <v>120020001</v>
          </cell>
          <cell r="J488" t="str">
            <v>PT BCA No Rek. 869-4110115</v>
          </cell>
          <cell r="M488">
            <v>30000</v>
          </cell>
        </row>
        <row r="489">
          <cell r="A489" t="str">
            <v>2910010000April</v>
          </cell>
          <cell r="B489" t="str">
            <v>910010000April</v>
          </cell>
          <cell r="C489" t="str">
            <v>0</v>
          </cell>
          <cell r="D489" t="str">
            <v>1910010000</v>
          </cell>
          <cell r="F489">
            <v>45412</v>
          </cell>
          <cell r="H489" t="str">
            <v xml:space="preserve">BIAYA ADMIN TRANSFER KE BANK LAIN </v>
          </cell>
          <cell r="I489">
            <v>910010000</v>
          </cell>
          <cell r="J489" t="str">
            <v>Biaya Adm Bank</v>
          </cell>
          <cell r="L489">
            <v>7500</v>
          </cell>
        </row>
        <row r="490">
          <cell r="A490" t="str">
            <v>102120020001April</v>
          </cell>
          <cell r="B490" t="str">
            <v>120020001April</v>
          </cell>
          <cell r="C490" t="str">
            <v>0</v>
          </cell>
          <cell r="D490" t="str">
            <v>1120020001</v>
          </cell>
          <cell r="F490">
            <v>45412</v>
          </cell>
          <cell r="H490" t="str">
            <v xml:space="preserve">BIAYA ADMIN TRANSFER KE BANK LAIN </v>
          </cell>
          <cell r="I490">
            <v>120020001</v>
          </cell>
          <cell r="J490" t="str">
            <v>PT BCA No Rek. 869-4110115</v>
          </cell>
          <cell r="M490">
            <v>7500</v>
          </cell>
        </row>
        <row r="491">
          <cell r="A491" t="str">
            <v>103120020001April</v>
          </cell>
          <cell r="B491" t="str">
            <v>120020001April</v>
          </cell>
          <cell r="C491" t="str">
            <v>0</v>
          </cell>
          <cell r="D491" t="str">
            <v>1120020001</v>
          </cell>
          <cell r="F491">
            <v>45390</v>
          </cell>
          <cell r="H491" t="str">
            <v>Ongkir Sinar Agung</v>
          </cell>
          <cell r="I491">
            <v>120020001</v>
          </cell>
          <cell r="J491" t="str">
            <v>PT BCA No Rek. 869-4110115</v>
          </cell>
          <cell r="L491">
            <v>1200000</v>
          </cell>
        </row>
        <row r="492">
          <cell r="A492" t="str">
            <v>1410000002April</v>
          </cell>
          <cell r="B492" t="str">
            <v>410000002April</v>
          </cell>
          <cell r="C492" t="str">
            <v>0</v>
          </cell>
          <cell r="D492" t="str">
            <v>1410000002</v>
          </cell>
          <cell r="F492">
            <v>45390</v>
          </cell>
          <cell r="H492" t="str">
            <v>Ongkir Sinar Agung</v>
          </cell>
          <cell r="I492">
            <v>410000002</v>
          </cell>
          <cell r="J492" t="str">
            <v>Pendapatan 2</v>
          </cell>
          <cell r="M492">
            <v>1200000</v>
          </cell>
        </row>
        <row r="493">
          <cell r="A493" t="str">
            <v>104120020001April</v>
          </cell>
          <cell r="B493" t="str">
            <v>120020001April</v>
          </cell>
          <cell r="C493" t="str">
            <v>0</v>
          </cell>
          <cell r="D493" t="str">
            <v>1120020001</v>
          </cell>
          <cell r="F493">
            <v>45400</v>
          </cell>
          <cell r="H493" t="str">
            <v>Transfer BLB Travel</v>
          </cell>
          <cell r="I493">
            <v>120020001</v>
          </cell>
          <cell r="J493" t="str">
            <v>PT BCA No Rek. 869-4110115</v>
          </cell>
          <cell r="L493">
            <v>100000000</v>
          </cell>
        </row>
        <row r="494">
          <cell r="A494" t="str">
            <v>1210012000April</v>
          </cell>
          <cell r="B494" t="str">
            <v>210012000April</v>
          </cell>
          <cell r="C494" t="str">
            <v>0</v>
          </cell>
          <cell r="D494" t="str">
            <v>1210012000</v>
          </cell>
          <cell r="F494">
            <v>45400</v>
          </cell>
          <cell r="H494" t="str">
            <v>Transfer BLB Travel</v>
          </cell>
          <cell r="I494">
            <v>210012000</v>
          </cell>
          <cell r="J494" t="str">
            <v>Hutang Jangka Pendek Lainnya</v>
          </cell>
          <cell r="M494">
            <v>100000000</v>
          </cell>
        </row>
        <row r="495">
          <cell r="A495" t="str">
            <v>2210012000April</v>
          </cell>
          <cell r="B495" t="str">
            <v>210012000April</v>
          </cell>
          <cell r="C495" t="str">
            <v>0</v>
          </cell>
          <cell r="D495" t="str">
            <v>1210012000</v>
          </cell>
          <cell r="F495">
            <v>45400</v>
          </cell>
          <cell r="H495" t="str">
            <v xml:space="preserve">Salah transfer </v>
          </cell>
          <cell r="I495">
            <v>210012000</v>
          </cell>
          <cell r="J495" t="str">
            <v>Hutang Jangka Pendek Lainnya</v>
          </cell>
          <cell r="L495">
            <v>100000000</v>
          </cell>
        </row>
        <row r="496">
          <cell r="A496" t="str">
            <v>105120020001April</v>
          </cell>
          <cell r="B496" t="str">
            <v>120020001April</v>
          </cell>
          <cell r="C496" t="str">
            <v>0</v>
          </cell>
          <cell r="D496" t="str">
            <v>1120020001</v>
          </cell>
          <cell r="F496">
            <v>45400</v>
          </cell>
          <cell r="H496" t="str">
            <v xml:space="preserve">Salah transfer </v>
          </cell>
          <cell r="I496">
            <v>120020001</v>
          </cell>
          <cell r="J496" t="str">
            <v>PT BCA No Rek. 869-4110115</v>
          </cell>
          <cell r="M496">
            <v>100000000</v>
          </cell>
        </row>
        <row r="497">
          <cell r="A497" t="str">
            <v>106120020001April</v>
          </cell>
          <cell r="B497" t="str">
            <v>120020001April</v>
          </cell>
          <cell r="C497" t="str">
            <v>0</v>
          </cell>
          <cell r="D497" t="str">
            <v>1120020001</v>
          </cell>
          <cell r="F497">
            <v>45411</v>
          </cell>
          <cell r="H497" t="str">
            <v>Transfer bu Iis</v>
          </cell>
          <cell r="I497">
            <v>120020001</v>
          </cell>
          <cell r="J497" t="str">
            <v>PT BCA No Rek. 869-4110115</v>
          </cell>
          <cell r="L497">
            <v>25000000</v>
          </cell>
        </row>
        <row r="498">
          <cell r="A498" t="str">
            <v>1230010000April</v>
          </cell>
          <cell r="B498" t="str">
            <v>230010000April</v>
          </cell>
          <cell r="C498" t="str">
            <v>0</v>
          </cell>
          <cell r="D498" t="str">
            <v>1230010000</v>
          </cell>
          <cell r="F498">
            <v>45411</v>
          </cell>
          <cell r="H498" t="str">
            <v>Transfer bu Iis</v>
          </cell>
          <cell r="I498">
            <v>230010000</v>
          </cell>
          <cell r="J498" t="str">
            <v>Hutang Pemegang Saham</v>
          </cell>
          <cell r="M498">
            <v>25000000</v>
          </cell>
        </row>
        <row r="499">
          <cell r="A499" t="str">
            <v>107120020001April</v>
          </cell>
          <cell r="B499" t="str">
            <v>120020001April</v>
          </cell>
          <cell r="C499" t="str">
            <v>0</v>
          </cell>
          <cell r="D499" t="str">
            <v>1120020001</v>
          </cell>
          <cell r="F499">
            <v>45412</v>
          </cell>
          <cell r="H499" t="str">
            <v>Pengembalian 731 Motor</v>
          </cell>
          <cell r="I499">
            <v>120020001</v>
          </cell>
          <cell r="J499" t="str">
            <v>PT BCA No Rek. 869-4110115</v>
          </cell>
          <cell r="L499">
            <v>955000</v>
          </cell>
        </row>
        <row r="500">
          <cell r="A500" t="str">
            <v>95500000002April</v>
          </cell>
          <cell r="B500" t="str">
            <v>500000002April</v>
          </cell>
          <cell r="C500" t="str">
            <v>0</v>
          </cell>
          <cell r="D500" t="str">
            <v>1500000002</v>
          </cell>
          <cell r="F500">
            <v>45412</v>
          </cell>
          <cell r="H500" t="str">
            <v>Pengembalian 731 Motor</v>
          </cell>
          <cell r="I500">
            <v>500000002</v>
          </cell>
          <cell r="J500" t="str">
            <v>Biaya Operasional</v>
          </cell>
          <cell r="M500">
            <v>955000</v>
          </cell>
        </row>
        <row r="501">
          <cell r="A501" t="str">
            <v>1600000001April</v>
          </cell>
          <cell r="B501" t="str">
            <v>600000001April</v>
          </cell>
          <cell r="C501" t="str">
            <v>0</v>
          </cell>
          <cell r="D501" t="str">
            <v>1600000001</v>
          </cell>
          <cell r="F501">
            <v>45409</v>
          </cell>
          <cell r="H501" t="str">
            <v>Gaji Eka dan Fajar</v>
          </cell>
          <cell r="I501">
            <v>600000001</v>
          </cell>
          <cell r="J501" t="str">
            <v>Biaya Gaji</v>
          </cell>
          <cell r="L501">
            <v>4500000</v>
          </cell>
        </row>
        <row r="502">
          <cell r="A502" t="str">
            <v>108120020001April</v>
          </cell>
          <cell r="B502" t="str">
            <v>120020001April</v>
          </cell>
          <cell r="C502" t="str">
            <v>0</v>
          </cell>
          <cell r="D502" t="str">
            <v>1120020001</v>
          </cell>
          <cell r="F502">
            <v>45409</v>
          </cell>
          <cell r="H502" t="str">
            <v>Gaji Eka dan Fajar</v>
          </cell>
          <cell r="I502">
            <v>120020001</v>
          </cell>
          <cell r="J502" t="str">
            <v>PT BCA No Rek. 869-4110115</v>
          </cell>
          <cell r="M502">
            <v>4500000</v>
          </cell>
        </row>
        <row r="503">
          <cell r="A503" t="str">
            <v>00</v>
          </cell>
          <cell r="B503" t="str">
            <v>0</v>
          </cell>
          <cell r="C503" t="str">
            <v>0</v>
          </cell>
          <cell r="D503" t="str">
            <v>1</v>
          </cell>
          <cell r="J503" t="str">
            <v>-</v>
          </cell>
        </row>
        <row r="504">
          <cell r="A504" t="str">
            <v>00</v>
          </cell>
          <cell r="B504" t="str">
            <v>0</v>
          </cell>
          <cell r="C504" t="str">
            <v>0</v>
          </cell>
          <cell r="D504" t="str">
            <v>1</v>
          </cell>
          <cell r="J504" t="str">
            <v>-</v>
          </cell>
        </row>
        <row r="505">
          <cell r="A505" t="str">
            <v>1500000002Mei</v>
          </cell>
          <cell r="B505" t="str">
            <v>500000002Mei</v>
          </cell>
          <cell r="C505" t="str">
            <v>0</v>
          </cell>
          <cell r="D505" t="str">
            <v>1500000002</v>
          </cell>
          <cell r="F505">
            <v>45414</v>
          </cell>
          <cell r="H505" t="str">
            <v>BIAYA CASH2AN DEALER HARTONO SPM 755</v>
          </cell>
          <cell r="I505">
            <v>500000002</v>
          </cell>
          <cell r="J505" t="str">
            <v>Biaya Operasional</v>
          </cell>
          <cell r="L505">
            <v>6300000</v>
          </cell>
        </row>
        <row r="506">
          <cell r="A506" t="str">
            <v>1120020001Mei</v>
          </cell>
          <cell r="B506" t="str">
            <v>120020001Mei</v>
          </cell>
          <cell r="C506" t="str">
            <v>0</v>
          </cell>
          <cell r="D506" t="str">
            <v>1120020001</v>
          </cell>
          <cell r="F506">
            <v>45414</v>
          </cell>
          <cell r="H506" t="str">
            <v>BIAYA CASH2AN DEALER HARTONO SPM 755</v>
          </cell>
          <cell r="I506">
            <v>120020001</v>
          </cell>
          <cell r="J506" t="str">
            <v>PT BCA No Rek. 869-4110115</v>
          </cell>
          <cell r="M506">
            <v>6300000</v>
          </cell>
        </row>
        <row r="507">
          <cell r="A507" t="str">
            <v>2500000002Mei</v>
          </cell>
          <cell r="B507" t="str">
            <v>500000002Mei</v>
          </cell>
          <cell r="C507" t="str">
            <v>0</v>
          </cell>
          <cell r="D507" t="str">
            <v>1500000002</v>
          </cell>
          <cell r="F507">
            <v>45414</v>
          </cell>
          <cell r="H507" t="str">
            <v>BIAYA CASH2AN DEALER SPM 770</v>
          </cell>
          <cell r="I507">
            <v>500000002</v>
          </cell>
          <cell r="J507" t="str">
            <v>Biaya Operasional</v>
          </cell>
          <cell r="L507">
            <v>4578225</v>
          </cell>
        </row>
        <row r="508">
          <cell r="A508" t="str">
            <v>2120020001Mei</v>
          </cell>
          <cell r="B508" t="str">
            <v>120020001Mei</v>
          </cell>
          <cell r="C508" t="str">
            <v>0</v>
          </cell>
          <cell r="D508" t="str">
            <v>1120020001</v>
          </cell>
          <cell r="F508">
            <v>45414</v>
          </cell>
          <cell r="H508" t="str">
            <v>BIAYA CASH2AN DEALER SPM 770</v>
          </cell>
          <cell r="I508">
            <v>120020001</v>
          </cell>
          <cell r="J508" t="str">
            <v>PT BCA No Rek. 869-4110115</v>
          </cell>
          <cell r="M508">
            <v>4578225</v>
          </cell>
        </row>
        <row r="509">
          <cell r="A509" t="str">
            <v>3500000002Mei</v>
          </cell>
          <cell r="B509" t="str">
            <v>500000002Mei</v>
          </cell>
          <cell r="C509" t="str">
            <v>0</v>
          </cell>
          <cell r="D509" t="str">
            <v>1500000002</v>
          </cell>
          <cell r="F509">
            <v>45414</v>
          </cell>
          <cell r="H509" t="str">
            <v>BIAYA CASH2AN DEALER SPM 769</v>
          </cell>
          <cell r="I509">
            <v>500000002</v>
          </cell>
          <cell r="J509" t="str">
            <v>Biaya Operasional</v>
          </cell>
          <cell r="L509">
            <v>4385475</v>
          </cell>
        </row>
        <row r="510">
          <cell r="A510" t="str">
            <v>3120020001Mei</v>
          </cell>
          <cell r="B510" t="str">
            <v>120020001Mei</v>
          </cell>
          <cell r="C510" t="str">
            <v>0</v>
          </cell>
          <cell r="D510" t="str">
            <v>1120020001</v>
          </cell>
          <cell r="F510">
            <v>45414</v>
          </cell>
          <cell r="H510" t="str">
            <v>BIAYA CASH2AN DEALER SPM 769</v>
          </cell>
          <cell r="I510">
            <v>120020001</v>
          </cell>
          <cell r="J510" t="str">
            <v>PT BCA No Rek. 869-4110115</v>
          </cell>
          <cell r="M510">
            <v>4385475</v>
          </cell>
        </row>
        <row r="511">
          <cell r="A511" t="str">
            <v>4500000002Mei</v>
          </cell>
          <cell r="B511" t="str">
            <v>500000002Mei</v>
          </cell>
          <cell r="C511" t="str">
            <v>0</v>
          </cell>
          <cell r="D511" t="str">
            <v>1500000002</v>
          </cell>
          <cell r="F511">
            <v>45414</v>
          </cell>
          <cell r="H511" t="str">
            <v>BIAYA CASH2AN DEALER SPM 768</v>
          </cell>
          <cell r="I511">
            <v>500000002</v>
          </cell>
          <cell r="J511" t="str">
            <v>Biaya Operasional</v>
          </cell>
          <cell r="L511">
            <v>4440075</v>
          </cell>
        </row>
        <row r="512">
          <cell r="A512" t="str">
            <v>4120020001Mei</v>
          </cell>
          <cell r="B512" t="str">
            <v>120020001Mei</v>
          </cell>
          <cell r="C512" t="str">
            <v>0</v>
          </cell>
          <cell r="D512" t="str">
            <v>1120020001</v>
          </cell>
          <cell r="F512">
            <v>45414</v>
          </cell>
          <cell r="H512" t="str">
            <v>BIAYA CASH2AN DEALER SPM 768</v>
          </cell>
          <cell r="I512">
            <v>120020001</v>
          </cell>
          <cell r="J512" t="str">
            <v>PT BCA No Rek. 869-4110115</v>
          </cell>
          <cell r="M512">
            <v>4440075</v>
          </cell>
        </row>
        <row r="513">
          <cell r="A513" t="str">
            <v>5500000002Mei</v>
          </cell>
          <cell r="B513" t="str">
            <v>500000002Mei</v>
          </cell>
          <cell r="C513" t="str">
            <v>0</v>
          </cell>
          <cell r="D513" t="str">
            <v>1500000002</v>
          </cell>
          <cell r="F513">
            <v>45415</v>
          </cell>
          <cell r="H513" t="str">
            <v>BIAYA CASH2AN DEALER SPM 771</v>
          </cell>
          <cell r="I513">
            <v>500000002</v>
          </cell>
          <cell r="J513" t="str">
            <v>Biaya Operasional</v>
          </cell>
          <cell r="L513">
            <v>3618550</v>
          </cell>
        </row>
        <row r="514">
          <cell r="A514" t="str">
            <v>5120020001Mei</v>
          </cell>
          <cell r="B514" t="str">
            <v>120020001Mei</v>
          </cell>
          <cell r="C514" t="str">
            <v>0</v>
          </cell>
          <cell r="D514" t="str">
            <v>1120020001</v>
          </cell>
          <cell r="F514">
            <v>45415</v>
          </cell>
          <cell r="H514" t="str">
            <v>BIAYA CASH2AN DEALER SPM 771</v>
          </cell>
          <cell r="I514">
            <v>120020001</v>
          </cell>
          <cell r="J514" t="str">
            <v>PT BCA No Rek. 869-4110115</v>
          </cell>
          <cell r="M514">
            <v>3618550</v>
          </cell>
        </row>
        <row r="515">
          <cell r="A515" t="str">
            <v>6500000002Mei</v>
          </cell>
          <cell r="B515" t="str">
            <v>500000002Mei</v>
          </cell>
          <cell r="C515" t="str">
            <v>0</v>
          </cell>
          <cell r="D515" t="str">
            <v>1500000002</v>
          </cell>
          <cell r="F515">
            <v>45415</v>
          </cell>
          <cell r="H515" t="str">
            <v>BIAYA CASH2AN DEALER SPM 772</v>
          </cell>
          <cell r="I515">
            <v>500000002</v>
          </cell>
          <cell r="J515" t="str">
            <v>Biaya Operasional</v>
          </cell>
          <cell r="L515">
            <v>1500000</v>
          </cell>
        </row>
        <row r="516">
          <cell r="A516" t="str">
            <v>6120020001Mei</v>
          </cell>
          <cell r="B516" t="str">
            <v>120020001Mei</v>
          </cell>
          <cell r="C516" t="str">
            <v>0</v>
          </cell>
          <cell r="D516" t="str">
            <v>1120020001</v>
          </cell>
          <cell r="F516">
            <v>45415</v>
          </cell>
          <cell r="H516" t="str">
            <v>BIAYA CASH2AN DEALER SPM 772</v>
          </cell>
          <cell r="I516">
            <v>120020001</v>
          </cell>
          <cell r="J516" t="str">
            <v>PT BCA No Rek. 869-4110115</v>
          </cell>
          <cell r="M516">
            <v>1500000</v>
          </cell>
        </row>
        <row r="517">
          <cell r="A517" t="str">
            <v>7500000002Mei</v>
          </cell>
          <cell r="B517" t="str">
            <v>500000002Mei</v>
          </cell>
          <cell r="C517" t="str">
            <v>0</v>
          </cell>
          <cell r="D517" t="str">
            <v>1500000002</v>
          </cell>
          <cell r="F517">
            <v>45415</v>
          </cell>
          <cell r="H517" t="str">
            <v>BIAYA CASH2AN LANGSIR HARTONO SPM  042 DAN 043</v>
          </cell>
          <cell r="I517">
            <v>500000002</v>
          </cell>
          <cell r="J517" t="str">
            <v>Biaya Operasional</v>
          </cell>
          <cell r="L517">
            <v>1200000</v>
          </cell>
        </row>
        <row r="518">
          <cell r="A518" t="str">
            <v>7120020001Mei</v>
          </cell>
          <cell r="B518" t="str">
            <v>120020001Mei</v>
          </cell>
          <cell r="C518" t="str">
            <v>0</v>
          </cell>
          <cell r="D518" t="str">
            <v>1120020001</v>
          </cell>
          <cell r="F518">
            <v>45415</v>
          </cell>
          <cell r="H518" t="str">
            <v>BIAYA CASH2AN LANGSIR HARTONO SPM  042 DAN 043</v>
          </cell>
          <cell r="I518">
            <v>120020001</v>
          </cell>
          <cell r="J518" t="str">
            <v>PT BCA No Rek. 869-4110115</v>
          </cell>
          <cell r="M518">
            <v>1200000</v>
          </cell>
        </row>
        <row r="519">
          <cell r="A519" t="str">
            <v>49500000002Mei</v>
          </cell>
          <cell r="B519" t="str">
            <v>500000002Mei</v>
          </cell>
          <cell r="C519" t="str">
            <v>0</v>
          </cell>
          <cell r="D519" t="str">
            <v>1500000002</v>
          </cell>
          <cell r="F519">
            <v>45415</v>
          </cell>
          <cell r="H519" t="str">
            <v>BIAYA CASH2AN DEALER SPM 773</v>
          </cell>
          <cell r="I519">
            <v>500000002</v>
          </cell>
          <cell r="J519" t="str">
            <v>Biaya Operasional</v>
          </cell>
          <cell r="L519">
            <v>3614845</v>
          </cell>
        </row>
        <row r="520">
          <cell r="A520" t="str">
            <v>8120020001Mei</v>
          </cell>
          <cell r="B520" t="str">
            <v>120020001Mei</v>
          </cell>
          <cell r="C520" t="str">
            <v>0</v>
          </cell>
          <cell r="D520" t="str">
            <v>1120020001</v>
          </cell>
          <cell r="F520">
            <v>45415</v>
          </cell>
          <cell r="H520" t="str">
            <v>BIAYA CASH2AN DEALER SPM 773</v>
          </cell>
          <cell r="I520">
            <v>120020001</v>
          </cell>
          <cell r="J520" t="str">
            <v>PT BCA No Rek. 869-4110115</v>
          </cell>
          <cell r="M520">
            <v>3614845</v>
          </cell>
        </row>
        <row r="521">
          <cell r="A521" t="str">
            <v>9500000002Mei</v>
          </cell>
          <cell r="B521" t="str">
            <v>500000002Mei</v>
          </cell>
          <cell r="C521" t="str">
            <v>0</v>
          </cell>
          <cell r="D521" t="str">
            <v>1500000002</v>
          </cell>
          <cell r="F521">
            <v>45416</v>
          </cell>
          <cell r="H521" t="str">
            <v>BIAYA CASH2AN DEALER SPM 774</v>
          </cell>
          <cell r="I521">
            <v>500000002</v>
          </cell>
          <cell r="J521" t="str">
            <v>Biaya Operasional</v>
          </cell>
          <cell r="L521">
            <v>7747947</v>
          </cell>
        </row>
        <row r="522">
          <cell r="A522" t="str">
            <v>9120020001Mei</v>
          </cell>
          <cell r="B522" t="str">
            <v>120020001Mei</v>
          </cell>
          <cell r="C522" t="str">
            <v>0</v>
          </cell>
          <cell r="D522" t="str">
            <v>1120020001</v>
          </cell>
          <cell r="F522">
            <v>45416</v>
          </cell>
          <cell r="H522" t="str">
            <v>BIAYA CASH2AN DEALER SPM 774</v>
          </cell>
          <cell r="I522">
            <v>120020001</v>
          </cell>
          <cell r="J522" t="str">
            <v>PT BCA No Rek. 869-4110115</v>
          </cell>
          <cell r="M522">
            <v>7747947</v>
          </cell>
        </row>
        <row r="523">
          <cell r="A523" t="str">
            <v>10500000002Mei</v>
          </cell>
          <cell r="B523" t="str">
            <v>500000002Mei</v>
          </cell>
          <cell r="C523" t="str">
            <v>0</v>
          </cell>
          <cell r="D523" t="str">
            <v>1500000002</v>
          </cell>
          <cell r="F523">
            <v>45418</v>
          </cell>
          <cell r="H523" t="str">
            <v>BIAYA CASH2AN DEALER SPM 778</v>
          </cell>
          <cell r="I523">
            <v>500000002</v>
          </cell>
          <cell r="J523" t="str">
            <v>Biaya Operasional</v>
          </cell>
          <cell r="L523">
            <v>1400000</v>
          </cell>
        </row>
        <row r="524">
          <cell r="A524" t="str">
            <v>10120020001Mei</v>
          </cell>
          <cell r="B524" t="str">
            <v>120020001Mei</v>
          </cell>
          <cell r="C524" t="str">
            <v>0</v>
          </cell>
          <cell r="D524" t="str">
            <v>1120020001</v>
          </cell>
          <cell r="F524">
            <v>45418</v>
          </cell>
          <cell r="H524" t="str">
            <v>BIAYA CASH2AN DEALER SPM 778</v>
          </cell>
          <cell r="I524">
            <v>120020001</v>
          </cell>
          <cell r="J524" t="str">
            <v>PT BCA No Rek. 869-4110115</v>
          </cell>
          <cell r="M524">
            <v>1400000</v>
          </cell>
        </row>
        <row r="525">
          <cell r="A525" t="str">
            <v>11500000002Mei</v>
          </cell>
          <cell r="B525" t="str">
            <v>500000002Mei</v>
          </cell>
          <cell r="C525" t="str">
            <v>0</v>
          </cell>
          <cell r="D525" t="str">
            <v>1500000002</v>
          </cell>
          <cell r="F525">
            <v>45418</v>
          </cell>
          <cell r="H525" t="str">
            <v>BIAYA CASH2AN DEALER  SPM 779</v>
          </cell>
          <cell r="I525">
            <v>500000002</v>
          </cell>
          <cell r="J525" t="str">
            <v>Biaya Operasional</v>
          </cell>
          <cell r="L525">
            <v>1400000</v>
          </cell>
        </row>
        <row r="526">
          <cell r="A526" t="str">
            <v>11120020001Mei</v>
          </cell>
          <cell r="B526" t="str">
            <v>120020001Mei</v>
          </cell>
          <cell r="C526" t="str">
            <v>0</v>
          </cell>
          <cell r="D526" t="str">
            <v>1120020001</v>
          </cell>
          <cell r="F526">
            <v>45418</v>
          </cell>
          <cell r="H526" t="str">
            <v>BIAYA CASH2AN DEALER  SPM 779</v>
          </cell>
          <cell r="I526">
            <v>120020001</v>
          </cell>
          <cell r="J526" t="str">
            <v>PT BCA No Rek. 869-4110115</v>
          </cell>
          <cell r="M526">
            <v>1400000</v>
          </cell>
        </row>
        <row r="527">
          <cell r="A527" t="str">
            <v>1110010001Mei</v>
          </cell>
          <cell r="B527" t="str">
            <v>110010001Mei</v>
          </cell>
          <cell r="C527" t="str">
            <v>0</v>
          </cell>
          <cell r="D527" t="str">
            <v>1110010001</v>
          </cell>
          <cell r="F527">
            <v>45418</v>
          </cell>
          <cell r="H527" t="str">
            <v xml:space="preserve">PENGISIAN ULANG PETTY CASH </v>
          </cell>
          <cell r="I527">
            <v>110010001</v>
          </cell>
          <cell r="J527" t="str">
            <v>Kas Operasional 1 - TIO</v>
          </cell>
          <cell r="L527">
            <v>6521573</v>
          </cell>
        </row>
        <row r="528">
          <cell r="A528" t="str">
            <v>12120020001Mei</v>
          </cell>
          <cell r="B528" t="str">
            <v>120020001Mei</v>
          </cell>
          <cell r="C528" t="str">
            <v>0</v>
          </cell>
          <cell r="D528" t="str">
            <v>1120020001</v>
          </cell>
          <cell r="F528">
            <v>45418</v>
          </cell>
          <cell r="H528" t="str">
            <v xml:space="preserve">PENGISIAN ULANG PETTY CASH </v>
          </cell>
          <cell r="I528">
            <v>120020001</v>
          </cell>
          <cell r="J528" t="str">
            <v>PT BCA No Rek. 869-4110115</v>
          </cell>
          <cell r="M528">
            <v>6521573</v>
          </cell>
        </row>
        <row r="529">
          <cell r="A529" t="str">
            <v>12500000002Mei</v>
          </cell>
          <cell r="B529" t="str">
            <v>500000002Mei</v>
          </cell>
          <cell r="C529" t="str">
            <v>0</v>
          </cell>
          <cell r="D529" t="str">
            <v>1500000002</v>
          </cell>
          <cell r="F529">
            <v>45419</v>
          </cell>
          <cell r="H529" t="str">
            <v>BIAYA CASH2AN  DEALER HARTONO SPM 784</v>
          </cell>
          <cell r="I529">
            <v>500000002</v>
          </cell>
          <cell r="J529" t="str">
            <v>Biaya Operasional</v>
          </cell>
          <cell r="L529">
            <v>7739000</v>
          </cell>
        </row>
        <row r="530">
          <cell r="A530" t="str">
            <v>13120020001Mei</v>
          </cell>
          <cell r="B530" t="str">
            <v>120020001Mei</v>
          </cell>
          <cell r="C530" t="str">
            <v>0</v>
          </cell>
          <cell r="D530" t="str">
            <v>1120020001</v>
          </cell>
          <cell r="F530">
            <v>45419</v>
          </cell>
          <cell r="H530" t="str">
            <v>BIAYA CASH2AN  DEALER HARTONO SPM 784</v>
          </cell>
          <cell r="I530">
            <v>120020001</v>
          </cell>
          <cell r="J530" t="str">
            <v>PT BCA No Rek. 869-4110115</v>
          </cell>
          <cell r="M530">
            <v>7739000</v>
          </cell>
        </row>
        <row r="531">
          <cell r="A531" t="str">
            <v>13500000002Mei</v>
          </cell>
          <cell r="B531" t="str">
            <v>500000002Mei</v>
          </cell>
          <cell r="C531" t="str">
            <v>0</v>
          </cell>
          <cell r="D531" t="str">
            <v>1500000002</v>
          </cell>
          <cell r="F531">
            <v>45419</v>
          </cell>
          <cell r="H531" t="str">
            <v xml:space="preserve">PELUNASAN PEMASANGAN GPS 4 UNIT </v>
          </cell>
          <cell r="I531">
            <v>500000002</v>
          </cell>
          <cell r="J531" t="str">
            <v>Biaya Operasional</v>
          </cell>
          <cell r="L531">
            <v>4972000</v>
          </cell>
        </row>
        <row r="532">
          <cell r="A532" t="str">
            <v>14120020001Mei</v>
          </cell>
          <cell r="B532" t="str">
            <v>120020001Mei</v>
          </cell>
          <cell r="C532" t="str">
            <v>0</v>
          </cell>
          <cell r="D532" t="str">
            <v>1120020001</v>
          </cell>
          <cell r="F532">
            <v>45419</v>
          </cell>
          <cell r="H532" t="str">
            <v xml:space="preserve">PELUNASAN PEMASANGAN GPS 4 UNIT </v>
          </cell>
          <cell r="I532">
            <v>120020001</v>
          </cell>
          <cell r="J532" t="str">
            <v>PT BCA No Rek. 869-4110115</v>
          </cell>
          <cell r="M532">
            <v>4972000</v>
          </cell>
        </row>
        <row r="533">
          <cell r="A533" t="str">
            <v>1500000001Mei</v>
          </cell>
          <cell r="B533" t="str">
            <v>500000001Mei</v>
          </cell>
          <cell r="C533" t="str">
            <v>0</v>
          </cell>
          <cell r="D533" t="str">
            <v>1500000001</v>
          </cell>
          <cell r="F533">
            <v>45419</v>
          </cell>
          <cell r="H533" t="str">
            <v>PEMBAYARAN INVOICE RKE INV 80001</v>
          </cell>
          <cell r="I533">
            <v>500000001</v>
          </cell>
          <cell r="J533" t="str">
            <v>Biaya Logistik</v>
          </cell>
          <cell r="L533">
            <v>5593064</v>
          </cell>
        </row>
        <row r="534">
          <cell r="A534" t="str">
            <v>15120020001Mei</v>
          </cell>
          <cell r="B534" t="str">
            <v>120020001Mei</v>
          </cell>
          <cell r="C534" t="str">
            <v>0</v>
          </cell>
          <cell r="D534" t="str">
            <v>1120020001</v>
          </cell>
          <cell r="F534">
            <v>45419</v>
          </cell>
          <cell r="H534" t="str">
            <v>PEMBAYARAN INVOICE RKE INV 80001</v>
          </cell>
          <cell r="I534">
            <v>120020001</v>
          </cell>
          <cell r="J534" t="str">
            <v>PT BCA No Rek. 869-4110115</v>
          </cell>
          <cell r="M534">
            <v>5593064</v>
          </cell>
        </row>
        <row r="535">
          <cell r="A535" t="str">
            <v>2500000001Mei</v>
          </cell>
          <cell r="B535" t="str">
            <v>500000001Mei</v>
          </cell>
          <cell r="C535" t="str">
            <v>0</v>
          </cell>
          <cell r="D535" t="str">
            <v>1500000001</v>
          </cell>
          <cell r="F535">
            <v>45419</v>
          </cell>
          <cell r="H535" t="str">
            <v>PEMBAYARAN INVOICE TST  INV 084 DAN 085 + BIAYA INAP INV 80 DAN 83</v>
          </cell>
          <cell r="I535">
            <v>500000001</v>
          </cell>
          <cell r="J535" t="str">
            <v>Biaya Logistik</v>
          </cell>
          <cell r="L535">
            <v>7986681</v>
          </cell>
        </row>
        <row r="536">
          <cell r="A536" t="str">
            <v>16120020001Mei</v>
          </cell>
          <cell r="B536" t="str">
            <v>120020001Mei</v>
          </cell>
          <cell r="C536" t="str">
            <v>0</v>
          </cell>
          <cell r="D536" t="str">
            <v>1120020001</v>
          </cell>
          <cell r="F536">
            <v>45419</v>
          </cell>
          <cell r="H536" t="str">
            <v>PEMBAYARAN INVOICE TST  INV 084 DAN 085 + BIAYA INAP INV 80 DAN 83</v>
          </cell>
          <cell r="I536">
            <v>120020001</v>
          </cell>
          <cell r="J536" t="str">
            <v>PT BCA No Rek. 869-4110115</v>
          </cell>
          <cell r="M536">
            <v>7986681</v>
          </cell>
        </row>
        <row r="537">
          <cell r="A537" t="str">
            <v>2110010001Mei</v>
          </cell>
          <cell r="B537" t="str">
            <v>110010001Mei</v>
          </cell>
          <cell r="C537" t="str">
            <v>0</v>
          </cell>
          <cell r="D537" t="str">
            <v>1110010001</v>
          </cell>
          <cell r="F537">
            <v>45420</v>
          </cell>
          <cell r="H537" t="str">
            <v xml:space="preserve">PENGISIAN ULANG PETTY CASH </v>
          </cell>
          <cell r="I537">
            <v>110010001</v>
          </cell>
          <cell r="J537" t="str">
            <v>Kas Operasional 1 - TIO</v>
          </cell>
          <cell r="L537">
            <v>4500000</v>
          </cell>
        </row>
        <row r="538">
          <cell r="A538" t="str">
            <v>17120020001Mei</v>
          </cell>
          <cell r="B538" t="str">
            <v>120020001Mei</v>
          </cell>
          <cell r="C538" t="str">
            <v>0</v>
          </cell>
          <cell r="D538" t="str">
            <v>1120020001</v>
          </cell>
          <cell r="F538">
            <v>45420</v>
          </cell>
          <cell r="H538" t="str">
            <v xml:space="preserve">PENGISIAN ULANG PETTY CASH </v>
          </cell>
          <cell r="I538">
            <v>120020001</v>
          </cell>
          <cell r="J538" t="str">
            <v>PT BCA No Rek. 869-4110115</v>
          </cell>
          <cell r="M538">
            <v>4500000</v>
          </cell>
        </row>
        <row r="539">
          <cell r="A539" t="str">
            <v>14500000002Mei</v>
          </cell>
          <cell r="B539" t="str">
            <v>500000002Mei</v>
          </cell>
          <cell r="C539" t="str">
            <v>0</v>
          </cell>
          <cell r="D539" t="str">
            <v>1500000002</v>
          </cell>
          <cell r="F539">
            <v>45420</v>
          </cell>
          <cell r="H539" t="str">
            <v>BIAYA CASH2AN DEALER SPM 798</v>
          </cell>
          <cell r="I539">
            <v>500000002</v>
          </cell>
          <cell r="J539" t="str">
            <v>Biaya Operasional</v>
          </cell>
          <cell r="L539">
            <v>4088825</v>
          </cell>
        </row>
        <row r="540">
          <cell r="A540" t="str">
            <v>18120020001Mei</v>
          </cell>
          <cell r="B540" t="str">
            <v>120020001Mei</v>
          </cell>
          <cell r="C540" t="str">
            <v>0</v>
          </cell>
          <cell r="D540" t="str">
            <v>1120020001</v>
          </cell>
          <cell r="F540">
            <v>45420</v>
          </cell>
          <cell r="H540" t="str">
            <v>BIAYA CASH2AN DEALER SPM 798</v>
          </cell>
          <cell r="I540">
            <v>120020001</v>
          </cell>
          <cell r="J540" t="str">
            <v>PT BCA No Rek. 869-4110115</v>
          </cell>
          <cell r="M540">
            <v>4088825</v>
          </cell>
        </row>
        <row r="541">
          <cell r="A541" t="str">
            <v>15500000002Mei</v>
          </cell>
          <cell r="B541" t="str">
            <v>500000002Mei</v>
          </cell>
          <cell r="C541" t="str">
            <v>0</v>
          </cell>
          <cell r="D541" t="str">
            <v>1500000002</v>
          </cell>
          <cell r="F541">
            <v>45420</v>
          </cell>
          <cell r="H541" t="str">
            <v>BIAYA CASH2AN DEALER SPM 799</v>
          </cell>
          <cell r="I541">
            <v>500000002</v>
          </cell>
          <cell r="J541" t="str">
            <v>Biaya Operasional</v>
          </cell>
          <cell r="L541">
            <v>2500000</v>
          </cell>
        </row>
        <row r="542">
          <cell r="A542" t="str">
            <v>19120020001Mei</v>
          </cell>
          <cell r="B542" t="str">
            <v>120020001Mei</v>
          </cell>
          <cell r="C542" t="str">
            <v>0</v>
          </cell>
          <cell r="D542" t="str">
            <v>1120020001</v>
          </cell>
          <cell r="F542">
            <v>45420</v>
          </cell>
          <cell r="H542" t="str">
            <v>BIAYA CASH2AN DEALER SPM 799</v>
          </cell>
          <cell r="I542">
            <v>120020001</v>
          </cell>
          <cell r="J542" t="str">
            <v>PT BCA No Rek. 869-4110115</v>
          </cell>
          <cell r="M542">
            <v>2500000</v>
          </cell>
        </row>
        <row r="543">
          <cell r="A543" t="str">
            <v>16500000002Mei</v>
          </cell>
          <cell r="B543" t="str">
            <v>500000002Mei</v>
          </cell>
          <cell r="C543" t="str">
            <v>0</v>
          </cell>
          <cell r="D543" t="str">
            <v>1500000002</v>
          </cell>
          <cell r="F543">
            <v>45420</v>
          </cell>
          <cell r="H543" t="str">
            <v>BIAYA CASH2AN DEALER SPM 794</v>
          </cell>
          <cell r="I543">
            <v>500000002</v>
          </cell>
          <cell r="J543" t="str">
            <v>Biaya Operasional</v>
          </cell>
          <cell r="L543">
            <v>3577665</v>
          </cell>
        </row>
        <row r="544">
          <cell r="A544" t="str">
            <v>20120020001Mei</v>
          </cell>
          <cell r="B544" t="str">
            <v>120020001Mei</v>
          </cell>
          <cell r="C544" t="str">
            <v>0</v>
          </cell>
          <cell r="D544" t="str">
            <v>1120020001</v>
          </cell>
          <cell r="F544">
            <v>45420</v>
          </cell>
          <cell r="H544" t="str">
            <v>BIAYA CASH2AN DEALER SPM 794</v>
          </cell>
          <cell r="I544">
            <v>120020001</v>
          </cell>
          <cell r="J544" t="str">
            <v>PT BCA No Rek. 869-4110115</v>
          </cell>
          <cell r="M544">
            <v>3577665</v>
          </cell>
        </row>
        <row r="545">
          <cell r="A545" t="str">
            <v>17500000002Mei</v>
          </cell>
          <cell r="B545" t="str">
            <v>500000002Mei</v>
          </cell>
          <cell r="C545" t="str">
            <v>0</v>
          </cell>
          <cell r="D545" t="str">
            <v>1500000002</v>
          </cell>
          <cell r="F545">
            <v>45422</v>
          </cell>
          <cell r="H545" t="str">
            <v>BIAYA CASH2AN DEALER HARTONO SPM 803</v>
          </cell>
          <cell r="I545">
            <v>500000002</v>
          </cell>
          <cell r="J545" t="str">
            <v>Biaya Operasional</v>
          </cell>
          <cell r="L545">
            <v>8172920</v>
          </cell>
        </row>
        <row r="546">
          <cell r="A546" t="str">
            <v>21120020001Mei</v>
          </cell>
          <cell r="B546" t="str">
            <v>120020001Mei</v>
          </cell>
          <cell r="C546" t="str">
            <v>0</v>
          </cell>
          <cell r="D546" t="str">
            <v>1120020001</v>
          </cell>
          <cell r="F546">
            <v>45422</v>
          </cell>
          <cell r="H546" t="str">
            <v>BIAYA CASH2AN DEALER HARTONO SPM 803</v>
          </cell>
          <cell r="I546">
            <v>120020001</v>
          </cell>
          <cell r="J546" t="str">
            <v>PT BCA No Rek. 869-4110115</v>
          </cell>
          <cell r="M546">
            <v>8172920</v>
          </cell>
        </row>
        <row r="547">
          <cell r="A547" t="str">
            <v>18500000002Mei</v>
          </cell>
          <cell r="B547" t="str">
            <v>500000002Mei</v>
          </cell>
          <cell r="C547" t="str">
            <v>0</v>
          </cell>
          <cell r="D547" t="str">
            <v>1500000002</v>
          </cell>
          <cell r="F547">
            <v>45422</v>
          </cell>
          <cell r="H547" t="str">
            <v>BIAYA CASH2AN DEALER HARTONO SPM 802</v>
          </cell>
          <cell r="I547">
            <v>500000002</v>
          </cell>
          <cell r="J547" t="str">
            <v>Biaya Operasional</v>
          </cell>
          <cell r="L547">
            <v>9369108</v>
          </cell>
        </row>
        <row r="548">
          <cell r="A548" t="str">
            <v>22120020001Mei</v>
          </cell>
          <cell r="B548" t="str">
            <v>120020001Mei</v>
          </cell>
          <cell r="C548" t="str">
            <v>0</v>
          </cell>
          <cell r="D548" t="str">
            <v>1120020001</v>
          </cell>
          <cell r="F548">
            <v>45422</v>
          </cell>
          <cell r="H548" t="str">
            <v>BIAYA CASH2AN DEALER HARTONO SPM 802</v>
          </cell>
          <cell r="I548">
            <v>120020001</v>
          </cell>
          <cell r="J548" t="str">
            <v>PT BCA No Rek. 869-4110115</v>
          </cell>
          <cell r="M548">
            <v>9369108</v>
          </cell>
        </row>
        <row r="549">
          <cell r="A549" t="str">
            <v>19500000002Mei</v>
          </cell>
          <cell r="B549" t="str">
            <v>500000002Mei</v>
          </cell>
          <cell r="C549" t="str">
            <v>0</v>
          </cell>
          <cell r="D549" t="str">
            <v>1500000002</v>
          </cell>
          <cell r="F549">
            <v>45422</v>
          </cell>
          <cell r="H549" t="str">
            <v xml:space="preserve">BIAYA CASH2AN DEALER SPM 809 </v>
          </cell>
          <cell r="I549">
            <v>500000002</v>
          </cell>
          <cell r="J549" t="str">
            <v>Biaya Operasional</v>
          </cell>
          <cell r="L549">
            <v>4350982</v>
          </cell>
        </row>
        <row r="550">
          <cell r="A550" t="str">
            <v>23120020001Mei</v>
          </cell>
          <cell r="B550" t="str">
            <v>120020001Mei</v>
          </cell>
          <cell r="C550" t="str">
            <v>0</v>
          </cell>
          <cell r="D550" t="str">
            <v>1120020001</v>
          </cell>
          <cell r="F550">
            <v>45422</v>
          </cell>
          <cell r="H550" t="str">
            <v xml:space="preserve">BIAYA CASH2AN DEALER SPM 809 </v>
          </cell>
          <cell r="I550">
            <v>120020001</v>
          </cell>
          <cell r="J550" t="str">
            <v>PT BCA No Rek. 869-4110115</v>
          </cell>
          <cell r="M550">
            <v>4350982</v>
          </cell>
        </row>
        <row r="551">
          <cell r="A551" t="str">
            <v>20500000002Mei</v>
          </cell>
          <cell r="B551" t="str">
            <v>500000002Mei</v>
          </cell>
          <cell r="C551" t="str">
            <v>0</v>
          </cell>
          <cell r="D551" t="str">
            <v>1500000002</v>
          </cell>
          <cell r="F551">
            <v>45422</v>
          </cell>
          <cell r="H551" t="str">
            <v>BIAYA CASH2AN DEALER SPM 812</v>
          </cell>
          <cell r="I551">
            <v>500000002</v>
          </cell>
          <cell r="J551" t="str">
            <v>Biaya Operasional</v>
          </cell>
          <cell r="L551">
            <v>3752450</v>
          </cell>
        </row>
        <row r="552">
          <cell r="A552" t="str">
            <v>24120020001Mei</v>
          </cell>
          <cell r="B552" t="str">
            <v>120020001Mei</v>
          </cell>
          <cell r="C552" t="str">
            <v>0</v>
          </cell>
          <cell r="D552" t="str">
            <v>1120020001</v>
          </cell>
          <cell r="F552">
            <v>45422</v>
          </cell>
          <cell r="H552" t="str">
            <v>BIAYA CASH2AN DEALER SPM 812</v>
          </cell>
          <cell r="I552">
            <v>120020001</v>
          </cell>
          <cell r="J552" t="str">
            <v>PT BCA No Rek. 869-4110115</v>
          </cell>
          <cell r="M552">
            <v>3752450</v>
          </cell>
        </row>
        <row r="553">
          <cell r="A553" t="str">
            <v>21500000002Mei</v>
          </cell>
          <cell r="B553" t="str">
            <v>500000002Mei</v>
          </cell>
          <cell r="C553" t="str">
            <v>0</v>
          </cell>
          <cell r="D553" t="str">
            <v>1500000002</v>
          </cell>
          <cell r="F553">
            <v>45422</v>
          </cell>
          <cell r="H553" t="str">
            <v>BIAYA CASH2AN DEALER SPM 811</v>
          </cell>
          <cell r="I553">
            <v>500000002</v>
          </cell>
          <cell r="J553" t="str">
            <v>Biaya Operasional</v>
          </cell>
          <cell r="L553">
            <v>3752450</v>
          </cell>
        </row>
        <row r="554">
          <cell r="A554" t="str">
            <v>25120020001Mei</v>
          </cell>
          <cell r="B554" t="str">
            <v>120020001Mei</v>
          </cell>
          <cell r="C554" t="str">
            <v>0</v>
          </cell>
          <cell r="D554" t="str">
            <v>1120020001</v>
          </cell>
          <cell r="F554">
            <v>45422</v>
          </cell>
          <cell r="H554" t="str">
            <v>BIAYA CASH2AN DEALER SPM 811</v>
          </cell>
          <cell r="I554">
            <v>120020001</v>
          </cell>
          <cell r="J554" t="str">
            <v>PT BCA No Rek. 869-4110115</v>
          </cell>
          <cell r="M554">
            <v>3752450</v>
          </cell>
        </row>
        <row r="555">
          <cell r="A555" t="str">
            <v>22500000002Mei</v>
          </cell>
          <cell r="B555" t="str">
            <v>500000002Mei</v>
          </cell>
          <cell r="C555" t="str">
            <v>0</v>
          </cell>
          <cell r="D555" t="str">
            <v>1500000002</v>
          </cell>
          <cell r="F555">
            <v>45422</v>
          </cell>
          <cell r="H555" t="str">
            <v>BIAYA CASH2AN DEALER SPM 810</v>
          </cell>
          <cell r="I555">
            <v>500000002</v>
          </cell>
          <cell r="J555" t="str">
            <v>Biaya Operasional</v>
          </cell>
          <cell r="L555">
            <v>3704350</v>
          </cell>
        </row>
        <row r="556">
          <cell r="A556" t="str">
            <v>26120020001Mei</v>
          </cell>
          <cell r="B556" t="str">
            <v>120020001Mei</v>
          </cell>
          <cell r="C556" t="str">
            <v>0</v>
          </cell>
          <cell r="D556" t="str">
            <v>1120020001</v>
          </cell>
          <cell r="F556">
            <v>45422</v>
          </cell>
          <cell r="H556" t="str">
            <v>BIAYA CASH2AN DEALER SPM 810</v>
          </cell>
          <cell r="I556">
            <v>120020001</v>
          </cell>
          <cell r="J556" t="str">
            <v>PT BCA No Rek. 869-4110115</v>
          </cell>
          <cell r="M556">
            <v>3704350</v>
          </cell>
        </row>
        <row r="557">
          <cell r="A557" t="str">
            <v>3110010001Mei</v>
          </cell>
          <cell r="B557" t="str">
            <v>110010001Mei</v>
          </cell>
          <cell r="C557" t="str">
            <v>0</v>
          </cell>
          <cell r="D557" t="str">
            <v>1110010001</v>
          </cell>
          <cell r="F557">
            <v>45422</v>
          </cell>
          <cell r="H557" t="str">
            <v xml:space="preserve">PENGISIAN ULANG PETTY CASH </v>
          </cell>
          <cell r="I557">
            <v>110010001</v>
          </cell>
          <cell r="J557" t="str">
            <v>Kas Operasional 1 - TIO</v>
          </cell>
          <cell r="L557">
            <v>4293000</v>
          </cell>
        </row>
        <row r="558">
          <cell r="A558" t="str">
            <v>27120020001Mei</v>
          </cell>
          <cell r="B558" t="str">
            <v>120020001Mei</v>
          </cell>
          <cell r="C558" t="str">
            <v>0</v>
          </cell>
          <cell r="D558" t="str">
            <v>1120020001</v>
          </cell>
          <cell r="F558">
            <v>45422</v>
          </cell>
          <cell r="H558" t="str">
            <v xml:space="preserve">PENGISIAN ULANG PETTY CASH </v>
          </cell>
          <cell r="I558">
            <v>120020001</v>
          </cell>
          <cell r="J558" t="str">
            <v>PT BCA No Rek. 869-4110115</v>
          </cell>
          <cell r="M558">
            <v>4293000</v>
          </cell>
        </row>
        <row r="559">
          <cell r="A559" t="str">
            <v>23500000002Mei</v>
          </cell>
          <cell r="B559" t="str">
            <v>500000002Mei</v>
          </cell>
          <cell r="C559" t="str">
            <v>0</v>
          </cell>
          <cell r="D559" t="str">
            <v>1500000002</v>
          </cell>
          <cell r="F559">
            <v>45422</v>
          </cell>
          <cell r="H559" t="str">
            <v>BIAYA CASH2AN DEALER SPM 794</v>
          </cell>
          <cell r="I559">
            <v>500000002</v>
          </cell>
          <cell r="J559" t="str">
            <v>Biaya Operasional</v>
          </cell>
          <cell r="L559">
            <v>3577665</v>
          </cell>
        </row>
        <row r="560">
          <cell r="A560" t="str">
            <v>28120020001Mei</v>
          </cell>
          <cell r="B560" t="str">
            <v>120020001Mei</v>
          </cell>
          <cell r="C560" t="str">
            <v>0</v>
          </cell>
          <cell r="D560" t="str">
            <v>1120020001</v>
          </cell>
          <cell r="F560">
            <v>45422</v>
          </cell>
          <cell r="H560" t="str">
            <v>BIAYA CASH2AN DEALER SPM 794</v>
          </cell>
          <cell r="I560">
            <v>120020001</v>
          </cell>
          <cell r="J560" t="str">
            <v>PT BCA No Rek. 869-4110115</v>
          </cell>
          <cell r="M560">
            <v>3577665</v>
          </cell>
        </row>
        <row r="561">
          <cell r="A561" t="str">
            <v>24500000002Mei</v>
          </cell>
          <cell r="B561" t="str">
            <v>500000002Mei</v>
          </cell>
          <cell r="C561" t="str">
            <v>0</v>
          </cell>
          <cell r="D561" t="str">
            <v>1500000002</v>
          </cell>
          <cell r="F561">
            <v>45424</v>
          </cell>
          <cell r="H561" t="str">
            <v>BIAYA CASH2AN DEALER HARTONO SPM 813</v>
          </cell>
          <cell r="I561">
            <v>500000002</v>
          </cell>
          <cell r="J561" t="str">
            <v>Biaya Operasional</v>
          </cell>
          <cell r="L561">
            <v>10297974</v>
          </cell>
        </row>
        <row r="562">
          <cell r="A562" t="str">
            <v>29120020001Mei</v>
          </cell>
          <cell r="B562" t="str">
            <v>120020001Mei</v>
          </cell>
          <cell r="C562" t="str">
            <v>0</v>
          </cell>
          <cell r="D562" t="str">
            <v>1120020001</v>
          </cell>
          <cell r="F562">
            <v>45424</v>
          </cell>
          <cell r="H562" t="str">
            <v>BIAYA CASH2AN DEALER HARTONO SPM 813</v>
          </cell>
          <cell r="I562">
            <v>120020001</v>
          </cell>
          <cell r="J562" t="str">
            <v>PT BCA No Rek. 869-4110115</v>
          </cell>
          <cell r="M562">
            <v>10297974</v>
          </cell>
        </row>
        <row r="563">
          <cell r="A563" t="str">
            <v>25500000002Mei</v>
          </cell>
          <cell r="B563" t="str">
            <v>500000002Mei</v>
          </cell>
          <cell r="C563" t="str">
            <v>0</v>
          </cell>
          <cell r="D563" t="str">
            <v>1500000002</v>
          </cell>
          <cell r="F563">
            <v>45424</v>
          </cell>
          <cell r="H563" t="str">
            <v>BIAYA CASH2AN DEALER HARTONO SPM 814</v>
          </cell>
          <cell r="I563">
            <v>500000002</v>
          </cell>
          <cell r="J563" t="str">
            <v>Biaya Operasional</v>
          </cell>
          <cell r="L563">
            <v>5500000</v>
          </cell>
        </row>
        <row r="564">
          <cell r="A564" t="str">
            <v>30120020001Mei</v>
          </cell>
          <cell r="B564" t="str">
            <v>120020001Mei</v>
          </cell>
          <cell r="C564" t="str">
            <v>0</v>
          </cell>
          <cell r="D564" t="str">
            <v>1120020001</v>
          </cell>
          <cell r="F564">
            <v>45424</v>
          </cell>
          <cell r="H564" t="str">
            <v>BIAYA CASH2AN DEALER HARTONO SPM 814</v>
          </cell>
          <cell r="I564">
            <v>120020001</v>
          </cell>
          <cell r="J564" t="str">
            <v>PT BCA No Rek. 869-4110115</v>
          </cell>
          <cell r="M564">
            <v>5500000</v>
          </cell>
        </row>
        <row r="565">
          <cell r="A565" t="str">
            <v>26500000002Mei</v>
          </cell>
          <cell r="B565" t="str">
            <v>500000002Mei</v>
          </cell>
          <cell r="C565" t="str">
            <v>0</v>
          </cell>
          <cell r="D565" t="str">
            <v>1500000002</v>
          </cell>
          <cell r="F565">
            <v>45424</v>
          </cell>
          <cell r="H565" t="str">
            <v>BIAYA CASH2AN DEALER HARTONO SPM 815</v>
          </cell>
          <cell r="I565">
            <v>500000002</v>
          </cell>
          <cell r="J565" t="str">
            <v>Biaya Operasional</v>
          </cell>
          <cell r="L565">
            <v>5500000</v>
          </cell>
        </row>
        <row r="566">
          <cell r="A566" t="str">
            <v>31120020001Mei</v>
          </cell>
          <cell r="B566" t="str">
            <v>120020001Mei</v>
          </cell>
          <cell r="C566" t="str">
            <v>0</v>
          </cell>
          <cell r="D566" t="str">
            <v>1120020001</v>
          </cell>
          <cell r="F566">
            <v>45424</v>
          </cell>
          <cell r="H566" t="str">
            <v>BIAYA CASH2AN DEALER HARTONO SPM 815</v>
          </cell>
          <cell r="I566">
            <v>120020001</v>
          </cell>
          <cell r="J566" t="str">
            <v>PT BCA No Rek. 869-4110115</v>
          </cell>
          <cell r="M566">
            <v>5500000</v>
          </cell>
        </row>
        <row r="567">
          <cell r="A567" t="str">
            <v>27500000002Mei</v>
          </cell>
          <cell r="B567" t="str">
            <v>500000002Mei</v>
          </cell>
          <cell r="C567" t="str">
            <v>0</v>
          </cell>
          <cell r="D567" t="str">
            <v>1500000002</v>
          </cell>
          <cell r="F567">
            <v>45425</v>
          </cell>
          <cell r="H567" t="str">
            <v>BIAYA CASH2AN DEALER SPM 822</v>
          </cell>
          <cell r="I567">
            <v>500000002</v>
          </cell>
          <cell r="J567" t="str">
            <v>Biaya Operasional</v>
          </cell>
          <cell r="L567">
            <v>1700000</v>
          </cell>
        </row>
        <row r="568">
          <cell r="A568" t="str">
            <v>32120020001Mei</v>
          </cell>
          <cell r="B568" t="str">
            <v>120020001Mei</v>
          </cell>
          <cell r="C568" t="str">
            <v>0</v>
          </cell>
          <cell r="D568" t="str">
            <v>1120020001</v>
          </cell>
          <cell r="F568">
            <v>45425</v>
          </cell>
          <cell r="H568" t="str">
            <v>BIAYA CASH2AN DEALER SPM 822</v>
          </cell>
          <cell r="I568">
            <v>120020001</v>
          </cell>
          <cell r="J568" t="str">
            <v>PT BCA No Rek. 869-4110115</v>
          </cell>
          <cell r="M568">
            <v>1700000</v>
          </cell>
        </row>
        <row r="569">
          <cell r="A569" t="str">
            <v>28500000002Mei</v>
          </cell>
          <cell r="B569" t="str">
            <v>500000002Mei</v>
          </cell>
          <cell r="C569" t="str">
            <v>0</v>
          </cell>
          <cell r="D569" t="str">
            <v>1500000002</v>
          </cell>
          <cell r="F569">
            <v>45425</v>
          </cell>
          <cell r="H569" t="str">
            <v>BIAYA CASH2AN DEALER SPM 821</v>
          </cell>
          <cell r="I569">
            <v>500000002</v>
          </cell>
          <cell r="J569" t="str">
            <v>Biaya Operasional</v>
          </cell>
          <cell r="L569">
            <v>1700000</v>
          </cell>
        </row>
        <row r="570">
          <cell r="A570" t="str">
            <v>33120020001Mei</v>
          </cell>
          <cell r="B570" t="str">
            <v>120020001Mei</v>
          </cell>
          <cell r="C570" t="str">
            <v>0</v>
          </cell>
          <cell r="D570" t="str">
            <v>1120020001</v>
          </cell>
          <cell r="F570">
            <v>45425</v>
          </cell>
          <cell r="H570" t="str">
            <v>BIAYA CASH2AN DEALER SPM 821</v>
          </cell>
          <cell r="I570">
            <v>120020001</v>
          </cell>
          <cell r="J570" t="str">
            <v>PT BCA No Rek. 869-4110115</v>
          </cell>
          <cell r="M570">
            <v>1700000</v>
          </cell>
        </row>
        <row r="571">
          <cell r="A571" t="str">
            <v>29500000002Mei</v>
          </cell>
          <cell r="B571" t="str">
            <v>500000002Mei</v>
          </cell>
          <cell r="C571" t="str">
            <v>0</v>
          </cell>
          <cell r="D571" t="str">
            <v>1500000002</v>
          </cell>
          <cell r="F571">
            <v>45425</v>
          </cell>
          <cell r="H571" t="str">
            <v>BIAYA CASH2AN DEALER SPM 816</v>
          </cell>
          <cell r="I571">
            <v>500000002</v>
          </cell>
          <cell r="J571" t="str">
            <v>Biaya Operasional</v>
          </cell>
          <cell r="L571">
            <v>8163971</v>
          </cell>
        </row>
        <row r="572">
          <cell r="A572" t="str">
            <v>34120020001Mei</v>
          </cell>
          <cell r="B572" t="str">
            <v>120020001Mei</v>
          </cell>
          <cell r="C572" t="str">
            <v>0</v>
          </cell>
          <cell r="D572" t="str">
            <v>1120020001</v>
          </cell>
          <cell r="F572">
            <v>45425</v>
          </cell>
          <cell r="H572" t="str">
            <v>BIAYA CASH2AN DEALER SPM 816</v>
          </cell>
          <cell r="I572">
            <v>120020001</v>
          </cell>
          <cell r="J572" t="str">
            <v>PT BCA No Rek. 869-4110115</v>
          </cell>
          <cell r="M572">
            <v>8163971</v>
          </cell>
        </row>
        <row r="573">
          <cell r="A573" t="str">
            <v>30500000002Mei</v>
          </cell>
          <cell r="B573" t="str">
            <v>500000002Mei</v>
          </cell>
          <cell r="C573" t="str">
            <v>0</v>
          </cell>
          <cell r="D573" t="str">
            <v>1500000002</v>
          </cell>
          <cell r="F573">
            <v>45426</v>
          </cell>
          <cell r="H573" t="str">
            <v>BIAYA CASH2AN DEALER HARTONO SPM 825</v>
          </cell>
          <cell r="I573">
            <v>500000002</v>
          </cell>
          <cell r="J573" t="str">
            <v>Biaya Operasional</v>
          </cell>
          <cell r="L573">
            <v>8758400</v>
          </cell>
        </row>
        <row r="574">
          <cell r="A574" t="str">
            <v>35120020001Mei</v>
          </cell>
          <cell r="B574" t="str">
            <v>120020001Mei</v>
          </cell>
          <cell r="C574" t="str">
            <v>0</v>
          </cell>
          <cell r="D574" t="str">
            <v>1120020001</v>
          </cell>
          <cell r="F574">
            <v>45426</v>
          </cell>
          <cell r="H574" t="str">
            <v>BIAYA CASH2AN DEALER HARTONO SPM 825</v>
          </cell>
          <cell r="I574">
            <v>120020001</v>
          </cell>
          <cell r="J574" t="str">
            <v>PT BCA No Rek. 869-4110115</v>
          </cell>
          <cell r="M574">
            <v>8758400</v>
          </cell>
        </row>
        <row r="575">
          <cell r="A575" t="str">
            <v>31500000002Mei</v>
          </cell>
          <cell r="B575" t="str">
            <v>500000002Mei</v>
          </cell>
          <cell r="C575" t="str">
            <v>0</v>
          </cell>
          <cell r="D575" t="str">
            <v>1500000002</v>
          </cell>
          <cell r="F575">
            <v>45427</v>
          </cell>
          <cell r="H575" t="str">
            <v>BIAYA CASH2AN DEALER SPM 833</v>
          </cell>
          <cell r="I575">
            <v>500000002</v>
          </cell>
          <cell r="J575" t="str">
            <v>Biaya Operasional</v>
          </cell>
          <cell r="L575">
            <v>7616000</v>
          </cell>
        </row>
        <row r="576">
          <cell r="A576" t="str">
            <v>36120020001Mei</v>
          </cell>
          <cell r="B576" t="str">
            <v>120020001Mei</v>
          </cell>
          <cell r="C576" t="str">
            <v>0</v>
          </cell>
          <cell r="D576" t="str">
            <v>1120020001</v>
          </cell>
          <cell r="F576">
            <v>45427</v>
          </cell>
          <cell r="H576" t="str">
            <v>BIAYA CASH2AN DEALER SPM 833</v>
          </cell>
          <cell r="I576">
            <v>120020001</v>
          </cell>
          <cell r="J576" t="str">
            <v>PT BCA No Rek. 869-4110115</v>
          </cell>
          <cell r="M576">
            <v>7616000</v>
          </cell>
        </row>
        <row r="577">
          <cell r="A577" t="str">
            <v>32500000002Mei</v>
          </cell>
          <cell r="B577" t="str">
            <v>500000002Mei</v>
          </cell>
          <cell r="C577" t="str">
            <v>0</v>
          </cell>
          <cell r="D577" t="str">
            <v>1500000002</v>
          </cell>
          <cell r="F577">
            <v>45427</v>
          </cell>
          <cell r="H577" t="str">
            <v>BIAYA CASH2AN DEALER SPM 840</v>
          </cell>
          <cell r="I577">
            <v>500000002</v>
          </cell>
          <cell r="J577" t="str">
            <v>Biaya Operasional</v>
          </cell>
          <cell r="L577">
            <v>4178263</v>
          </cell>
        </row>
        <row r="578">
          <cell r="A578" t="str">
            <v>37120020001Mei</v>
          </cell>
          <cell r="B578" t="str">
            <v>120020001Mei</v>
          </cell>
          <cell r="C578" t="str">
            <v>0</v>
          </cell>
          <cell r="D578" t="str">
            <v>1120020001</v>
          </cell>
          <cell r="F578">
            <v>45427</v>
          </cell>
          <cell r="H578" t="str">
            <v>BIAYA CASH2AN DEALER SPM 840</v>
          </cell>
          <cell r="I578">
            <v>120020001</v>
          </cell>
          <cell r="J578" t="str">
            <v>PT BCA No Rek. 869-4110115</v>
          </cell>
          <cell r="M578">
            <v>4178263</v>
          </cell>
        </row>
        <row r="579">
          <cell r="A579" t="str">
            <v>33500000002Mei</v>
          </cell>
          <cell r="B579" t="str">
            <v>500000002Mei</v>
          </cell>
          <cell r="C579" t="str">
            <v>0</v>
          </cell>
          <cell r="D579" t="str">
            <v>1500000002</v>
          </cell>
          <cell r="F579">
            <v>45427</v>
          </cell>
          <cell r="H579" t="str">
            <v>BIAYA CASH2AN DEALER SPM 839</v>
          </cell>
          <cell r="I579">
            <v>500000002</v>
          </cell>
          <cell r="J579" t="str">
            <v>Biaya Operasional</v>
          </cell>
          <cell r="L579">
            <v>3949855</v>
          </cell>
        </row>
        <row r="580">
          <cell r="A580" t="str">
            <v>38120020001Mei</v>
          </cell>
          <cell r="B580" t="str">
            <v>120020001Mei</v>
          </cell>
          <cell r="C580" t="str">
            <v>0</v>
          </cell>
          <cell r="D580" t="str">
            <v>1120020001</v>
          </cell>
          <cell r="F580">
            <v>45427</v>
          </cell>
          <cell r="H580" t="str">
            <v>BIAYA CASH2AN DEALER SPM 839</v>
          </cell>
          <cell r="I580">
            <v>120020001</v>
          </cell>
          <cell r="J580" t="str">
            <v>PT BCA No Rek. 869-4110115</v>
          </cell>
          <cell r="M580">
            <v>3949855</v>
          </cell>
        </row>
        <row r="581">
          <cell r="A581" t="str">
            <v>34500000002Mei</v>
          </cell>
          <cell r="B581" t="str">
            <v>500000002Mei</v>
          </cell>
          <cell r="C581" t="str">
            <v>0</v>
          </cell>
          <cell r="D581" t="str">
            <v>1500000002</v>
          </cell>
          <cell r="F581">
            <v>45427</v>
          </cell>
          <cell r="H581" t="str">
            <v>BIAYA CASH2AN DEALER SPM 838</v>
          </cell>
          <cell r="I581">
            <v>500000002</v>
          </cell>
          <cell r="J581" t="str">
            <v>Biaya Operasional</v>
          </cell>
          <cell r="L581">
            <v>3903250</v>
          </cell>
        </row>
        <row r="582">
          <cell r="A582" t="str">
            <v>39120020001Mei</v>
          </cell>
          <cell r="B582" t="str">
            <v>120020001Mei</v>
          </cell>
          <cell r="C582" t="str">
            <v>0</v>
          </cell>
          <cell r="D582" t="str">
            <v>1120020001</v>
          </cell>
          <cell r="F582">
            <v>45427</v>
          </cell>
          <cell r="H582" t="str">
            <v>BIAYA CASH2AN DEALER SPM 838</v>
          </cell>
          <cell r="I582">
            <v>120020001</v>
          </cell>
          <cell r="J582" t="str">
            <v>PT BCA No Rek. 869-4110115</v>
          </cell>
          <cell r="M582">
            <v>3903250</v>
          </cell>
        </row>
        <row r="583">
          <cell r="A583" t="str">
            <v>1600000016Mei</v>
          </cell>
          <cell r="B583" t="str">
            <v>600000016Mei</v>
          </cell>
          <cell r="C583" t="str">
            <v>0</v>
          </cell>
          <cell r="D583" t="str">
            <v>1600000016</v>
          </cell>
          <cell r="F583">
            <v>45428</v>
          </cell>
          <cell r="H583" t="str">
            <v xml:space="preserve">PEMBAYARAN ZAKAT </v>
          </cell>
          <cell r="I583">
            <v>600000016</v>
          </cell>
          <cell r="J583" t="str">
            <v>Biaya RT Kantor</v>
          </cell>
          <cell r="L583">
            <v>937500</v>
          </cell>
        </row>
        <row r="584">
          <cell r="A584" t="str">
            <v>40120020001Mei</v>
          </cell>
          <cell r="B584" t="str">
            <v>120020001Mei</v>
          </cell>
          <cell r="C584" t="str">
            <v>0</v>
          </cell>
          <cell r="D584" t="str">
            <v>1120020001</v>
          </cell>
          <cell r="F584">
            <v>45428</v>
          </cell>
          <cell r="H584" t="str">
            <v xml:space="preserve">PEMBAYARAN ZAKAT </v>
          </cell>
          <cell r="I584">
            <v>120020001</v>
          </cell>
          <cell r="J584" t="str">
            <v>PT BCA No Rek. 869-4110115</v>
          </cell>
          <cell r="M584">
            <v>937500</v>
          </cell>
        </row>
        <row r="585">
          <cell r="A585" t="str">
            <v>4110010001Mei</v>
          </cell>
          <cell r="B585" t="str">
            <v>110010001Mei</v>
          </cell>
          <cell r="C585" t="str">
            <v>0</v>
          </cell>
          <cell r="D585" t="str">
            <v>1110010001</v>
          </cell>
          <cell r="F585">
            <v>45428</v>
          </cell>
          <cell r="H585" t="str">
            <v xml:space="preserve">PENGISIAN ULANG PETTY CASH </v>
          </cell>
          <cell r="I585">
            <v>110010001</v>
          </cell>
          <cell r="J585" t="str">
            <v>Kas Operasional 1 - TIO</v>
          </cell>
          <cell r="L585">
            <v>4475482</v>
          </cell>
        </row>
        <row r="586">
          <cell r="A586" t="str">
            <v>41120020001Mei</v>
          </cell>
          <cell r="B586" t="str">
            <v>120020001Mei</v>
          </cell>
          <cell r="C586" t="str">
            <v>0</v>
          </cell>
          <cell r="D586" t="str">
            <v>1120020001</v>
          </cell>
          <cell r="F586">
            <v>45428</v>
          </cell>
          <cell r="H586" t="str">
            <v xml:space="preserve">PENGISIAN ULANG PETTY CASH </v>
          </cell>
          <cell r="I586">
            <v>120020001</v>
          </cell>
          <cell r="J586" t="str">
            <v>PT BCA No Rek. 869-4110115</v>
          </cell>
          <cell r="M586">
            <v>4475482</v>
          </cell>
        </row>
        <row r="587">
          <cell r="A587" t="str">
            <v>35500000002Mei</v>
          </cell>
          <cell r="B587" t="str">
            <v>500000002Mei</v>
          </cell>
          <cell r="C587" t="str">
            <v>0</v>
          </cell>
          <cell r="D587" t="str">
            <v>1500000002</v>
          </cell>
          <cell r="F587">
            <v>45428</v>
          </cell>
          <cell r="H587" t="str">
            <v>BIAYA CASH2AN DEALER SPM 843</v>
          </cell>
          <cell r="I587">
            <v>500000002</v>
          </cell>
          <cell r="J587" t="str">
            <v>Biaya Operasional</v>
          </cell>
          <cell r="L587">
            <v>3704350</v>
          </cell>
        </row>
        <row r="588">
          <cell r="A588" t="str">
            <v>42120020001Mei</v>
          </cell>
          <cell r="B588" t="str">
            <v>120020001Mei</v>
          </cell>
          <cell r="C588" t="str">
            <v>0</v>
          </cell>
          <cell r="D588" t="str">
            <v>1120020001</v>
          </cell>
          <cell r="F588">
            <v>45428</v>
          </cell>
          <cell r="H588" t="str">
            <v>BIAYA CASH2AN DEALER SPM 843</v>
          </cell>
          <cell r="I588">
            <v>120020001</v>
          </cell>
          <cell r="J588" t="str">
            <v>PT BCA No Rek. 869-4110115</v>
          </cell>
          <cell r="M588">
            <v>3704350</v>
          </cell>
        </row>
        <row r="589">
          <cell r="A589" t="str">
            <v>36500000002Mei</v>
          </cell>
          <cell r="B589" t="str">
            <v>500000002Mei</v>
          </cell>
          <cell r="C589" t="str">
            <v>0</v>
          </cell>
          <cell r="D589" t="str">
            <v>1500000002</v>
          </cell>
          <cell r="F589">
            <v>45428</v>
          </cell>
          <cell r="H589" t="str">
            <v>BIAYA CASH2AN DEALER SPM 844</v>
          </cell>
          <cell r="I589">
            <v>500000002</v>
          </cell>
          <cell r="J589" t="str">
            <v>Biaya Operasional</v>
          </cell>
          <cell r="L589">
            <v>3704350</v>
          </cell>
        </row>
        <row r="590">
          <cell r="A590" t="str">
            <v>43120020001Mei</v>
          </cell>
          <cell r="B590" t="str">
            <v>120020001Mei</v>
          </cell>
          <cell r="C590" t="str">
            <v>0</v>
          </cell>
          <cell r="D590" t="str">
            <v>1120020001</v>
          </cell>
          <cell r="F590">
            <v>45428</v>
          </cell>
          <cell r="H590" t="str">
            <v>BIAYA CASH2AN DEALER SPM 844</v>
          </cell>
          <cell r="I590">
            <v>120020001</v>
          </cell>
          <cell r="J590" t="str">
            <v>PT BCA No Rek. 869-4110115</v>
          </cell>
          <cell r="M590">
            <v>3704350</v>
          </cell>
        </row>
        <row r="591">
          <cell r="A591" t="str">
            <v>37500000002Mei</v>
          </cell>
          <cell r="B591" t="str">
            <v>500000002Mei</v>
          </cell>
          <cell r="C591" t="str">
            <v>0</v>
          </cell>
          <cell r="D591" t="str">
            <v>1500000002</v>
          </cell>
          <cell r="F591">
            <v>45428</v>
          </cell>
          <cell r="H591" t="str">
            <v>BIAYA CASH2AN DEALER SPM 845</v>
          </cell>
          <cell r="I591">
            <v>500000002</v>
          </cell>
          <cell r="J591" t="str">
            <v>Biaya Operasional</v>
          </cell>
          <cell r="L591">
            <v>3752450</v>
          </cell>
        </row>
        <row r="592">
          <cell r="A592" t="str">
            <v>44120020001Mei</v>
          </cell>
          <cell r="B592" t="str">
            <v>120020001Mei</v>
          </cell>
          <cell r="C592" t="str">
            <v>0</v>
          </cell>
          <cell r="D592" t="str">
            <v>1120020001</v>
          </cell>
          <cell r="F592">
            <v>45428</v>
          </cell>
          <cell r="H592" t="str">
            <v>BIAYA CASH2AN DEALER SPM 845</v>
          </cell>
          <cell r="I592">
            <v>120020001</v>
          </cell>
          <cell r="J592" t="str">
            <v>PT BCA No Rek. 869-4110115</v>
          </cell>
          <cell r="M592">
            <v>3752450</v>
          </cell>
        </row>
        <row r="593">
          <cell r="A593" t="str">
            <v>38500000002Mei</v>
          </cell>
          <cell r="B593" t="str">
            <v>500000002Mei</v>
          </cell>
          <cell r="C593" t="str">
            <v>0</v>
          </cell>
          <cell r="D593" t="str">
            <v>1500000002</v>
          </cell>
          <cell r="F593">
            <v>45429</v>
          </cell>
          <cell r="H593" t="str">
            <v>BIAYA CASH2AN DEALER SPM 846</v>
          </cell>
          <cell r="I593">
            <v>500000002</v>
          </cell>
          <cell r="J593" t="str">
            <v>Biaya Operasional</v>
          </cell>
          <cell r="L593">
            <v>3608995</v>
          </cell>
        </row>
        <row r="594">
          <cell r="A594" t="str">
            <v>45120020001Mei</v>
          </cell>
          <cell r="B594" t="str">
            <v>120020001Mei</v>
          </cell>
          <cell r="C594" t="str">
            <v>0</v>
          </cell>
          <cell r="D594" t="str">
            <v>1120020001</v>
          </cell>
          <cell r="F594">
            <v>45429</v>
          </cell>
          <cell r="H594" t="str">
            <v>BIAYA CASH2AN DEALER SPM 846</v>
          </cell>
          <cell r="I594">
            <v>120020001</v>
          </cell>
          <cell r="J594" t="str">
            <v>PT BCA No Rek. 869-4110115</v>
          </cell>
          <cell r="M594">
            <v>3608995</v>
          </cell>
        </row>
        <row r="595">
          <cell r="A595" t="str">
            <v>39500000002Mei</v>
          </cell>
          <cell r="B595" t="str">
            <v>500000002Mei</v>
          </cell>
          <cell r="C595" t="str">
            <v>0</v>
          </cell>
          <cell r="D595" t="str">
            <v>1500000002</v>
          </cell>
          <cell r="F595">
            <v>45429</v>
          </cell>
          <cell r="H595" t="str">
            <v>PEMBAYARAN BIAYA STREPING SURABAYA</v>
          </cell>
          <cell r="I595">
            <v>500000002</v>
          </cell>
          <cell r="J595" t="str">
            <v>Biaya Operasional</v>
          </cell>
          <cell r="L595">
            <v>2847134</v>
          </cell>
        </row>
        <row r="596">
          <cell r="A596" t="str">
            <v>46120020001Mei</v>
          </cell>
          <cell r="B596" t="str">
            <v>120020001Mei</v>
          </cell>
          <cell r="C596" t="str">
            <v>0</v>
          </cell>
          <cell r="D596" t="str">
            <v>1120020001</v>
          </cell>
          <cell r="F596">
            <v>45429</v>
          </cell>
          <cell r="H596" t="str">
            <v>PEMBAYARAN BIAYA STREPING SURABAYA</v>
          </cell>
          <cell r="I596">
            <v>120020001</v>
          </cell>
          <cell r="J596" t="str">
            <v>PT BCA No Rek. 869-4110115</v>
          </cell>
          <cell r="M596">
            <v>2847134</v>
          </cell>
        </row>
        <row r="597">
          <cell r="A597" t="str">
            <v>40500000002Mei</v>
          </cell>
          <cell r="B597" t="str">
            <v>500000002Mei</v>
          </cell>
          <cell r="C597" t="str">
            <v>0</v>
          </cell>
          <cell r="D597" t="str">
            <v>1500000002</v>
          </cell>
          <cell r="F597">
            <v>45429</v>
          </cell>
          <cell r="H597" t="str">
            <v>BIAYA CASH2AN DEALER SPM 852</v>
          </cell>
          <cell r="I597">
            <v>500000002</v>
          </cell>
          <cell r="J597" t="str">
            <v>Biaya Operasional</v>
          </cell>
          <cell r="L597">
            <v>1400000</v>
          </cell>
        </row>
        <row r="598">
          <cell r="A598" t="str">
            <v>47120020001Mei</v>
          </cell>
          <cell r="B598" t="str">
            <v>120020001Mei</v>
          </cell>
          <cell r="C598" t="str">
            <v>0</v>
          </cell>
          <cell r="D598" t="str">
            <v>1120020001</v>
          </cell>
          <cell r="F598">
            <v>45429</v>
          </cell>
          <cell r="H598" t="str">
            <v>BIAYA CASH2AN DEALER SPM 852</v>
          </cell>
          <cell r="I598">
            <v>120020001</v>
          </cell>
          <cell r="J598" t="str">
            <v>PT BCA No Rek. 869-4110115</v>
          </cell>
          <cell r="M598">
            <v>1400000</v>
          </cell>
        </row>
        <row r="599">
          <cell r="A599" t="str">
            <v>41500000002Mei</v>
          </cell>
          <cell r="B599" t="str">
            <v>500000002Mei</v>
          </cell>
          <cell r="C599" t="str">
            <v>0</v>
          </cell>
          <cell r="D599" t="str">
            <v>1500000002</v>
          </cell>
          <cell r="F599">
            <v>45429</v>
          </cell>
          <cell r="H599" t="str">
            <v>BIAYA CASH2AN DEALER HARTONO SPM 832</v>
          </cell>
          <cell r="I599">
            <v>500000002</v>
          </cell>
          <cell r="J599" t="str">
            <v>Biaya Operasional</v>
          </cell>
          <cell r="L599">
            <v>8059000</v>
          </cell>
        </row>
        <row r="600">
          <cell r="A600" t="str">
            <v>48120020001Mei</v>
          </cell>
          <cell r="B600" t="str">
            <v>120020001Mei</v>
          </cell>
          <cell r="C600" t="str">
            <v>0</v>
          </cell>
          <cell r="D600" t="str">
            <v>1120020001</v>
          </cell>
          <cell r="F600">
            <v>45429</v>
          </cell>
          <cell r="H600" t="str">
            <v>BIAYA CASH2AN DEALER HARTONO SPM 832</v>
          </cell>
          <cell r="I600">
            <v>120020001</v>
          </cell>
          <cell r="J600" t="str">
            <v>PT BCA No Rek. 869-4110115</v>
          </cell>
          <cell r="M600">
            <v>8059000</v>
          </cell>
        </row>
        <row r="601">
          <cell r="A601" t="str">
            <v>42500000002Mei</v>
          </cell>
          <cell r="B601" t="str">
            <v>500000002Mei</v>
          </cell>
          <cell r="C601" t="str">
            <v>0</v>
          </cell>
          <cell r="D601" t="str">
            <v>1500000002</v>
          </cell>
          <cell r="F601">
            <v>45429</v>
          </cell>
          <cell r="H601" t="str">
            <v>BIAYA CASH2AN DEALER SPM 853</v>
          </cell>
          <cell r="I601">
            <v>500000002</v>
          </cell>
          <cell r="J601" t="str">
            <v>Biaya Operasional</v>
          </cell>
          <cell r="L601">
            <v>3834415</v>
          </cell>
        </row>
        <row r="602">
          <cell r="A602" t="str">
            <v>49120020001Mei</v>
          </cell>
          <cell r="B602" t="str">
            <v>120020001Mei</v>
          </cell>
          <cell r="C602" t="str">
            <v>0</v>
          </cell>
          <cell r="D602" t="str">
            <v>1120020001</v>
          </cell>
          <cell r="F602">
            <v>45429</v>
          </cell>
          <cell r="H602" t="str">
            <v>BIAYA CASH2AN DEALER SPM 853</v>
          </cell>
          <cell r="I602">
            <v>120020001</v>
          </cell>
          <cell r="J602" t="str">
            <v>PT BCA No Rek. 869-4110115</v>
          </cell>
          <cell r="M602">
            <v>3834415</v>
          </cell>
        </row>
        <row r="603">
          <cell r="A603" t="str">
            <v>43500000002Mei</v>
          </cell>
          <cell r="B603" t="str">
            <v>500000002Mei</v>
          </cell>
          <cell r="C603" t="str">
            <v>0</v>
          </cell>
          <cell r="D603" t="str">
            <v>1500000002</v>
          </cell>
          <cell r="F603">
            <v>45429</v>
          </cell>
          <cell r="H603" t="str">
            <v>BIAYA CASH2AN DEALER SPM 854</v>
          </cell>
          <cell r="I603">
            <v>500000002</v>
          </cell>
          <cell r="J603" t="str">
            <v>Biaya Operasional</v>
          </cell>
          <cell r="L603">
            <v>6158983</v>
          </cell>
        </row>
        <row r="604">
          <cell r="A604" t="str">
            <v>50120020001Mei</v>
          </cell>
          <cell r="B604" t="str">
            <v>120020001Mei</v>
          </cell>
          <cell r="C604" t="str">
            <v>0</v>
          </cell>
          <cell r="D604" t="str">
            <v>1120020001</v>
          </cell>
          <cell r="F604">
            <v>45429</v>
          </cell>
          <cell r="H604" t="str">
            <v>BIAYA CASH2AN DEALER SPM 854</v>
          </cell>
          <cell r="I604">
            <v>120020001</v>
          </cell>
          <cell r="J604" t="str">
            <v>PT BCA No Rek. 869-4110115</v>
          </cell>
          <cell r="M604">
            <v>6158983</v>
          </cell>
        </row>
        <row r="605">
          <cell r="A605" t="str">
            <v>44500000002Mei</v>
          </cell>
          <cell r="B605" t="str">
            <v>500000002Mei</v>
          </cell>
          <cell r="C605" t="str">
            <v>0</v>
          </cell>
          <cell r="D605" t="str">
            <v>1500000002</v>
          </cell>
          <cell r="F605">
            <v>45430</v>
          </cell>
          <cell r="H605" t="str">
            <v xml:space="preserve">BIAYA KEBUTUHAN MOBIL CPJ </v>
          </cell>
          <cell r="I605">
            <v>500000002</v>
          </cell>
          <cell r="J605" t="str">
            <v>Biaya Operasional</v>
          </cell>
          <cell r="L605">
            <v>2535000</v>
          </cell>
        </row>
        <row r="606">
          <cell r="A606" t="str">
            <v>51120020001Mei</v>
          </cell>
          <cell r="B606" t="str">
            <v>120020001Mei</v>
          </cell>
          <cell r="C606" t="str">
            <v>0</v>
          </cell>
          <cell r="D606" t="str">
            <v>1120020001</v>
          </cell>
          <cell r="F606">
            <v>45430</v>
          </cell>
          <cell r="H606" t="str">
            <v xml:space="preserve">BIAYA KEBUTUHAN MOBIL CPJ </v>
          </cell>
          <cell r="I606">
            <v>120020001</v>
          </cell>
          <cell r="J606" t="str">
            <v>PT BCA No Rek. 869-4110115</v>
          </cell>
          <cell r="M606">
            <v>2535000</v>
          </cell>
        </row>
        <row r="607">
          <cell r="A607" t="str">
            <v>45500000002Mei</v>
          </cell>
          <cell r="B607" t="str">
            <v>500000002Mei</v>
          </cell>
          <cell r="C607" t="str">
            <v>0</v>
          </cell>
          <cell r="D607" t="str">
            <v>1500000002</v>
          </cell>
          <cell r="F607">
            <v>45430</v>
          </cell>
          <cell r="H607" t="str">
            <v xml:space="preserve">OPRASIONAL PENGAMBILAN MOBIL FUSO PLUIT </v>
          </cell>
          <cell r="I607">
            <v>500000002</v>
          </cell>
          <cell r="J607" t="str">
            <v>Biaya Operasional</v>
          </cell>
          <cell r="L607">
            <v>9300000</v>
          </cell>
        </row>
        <row r="608">
          <cell r="A608" t="str">
            <v>52120020001Mei</v>
          </cell>
          <cell r="B608" t="str">
            <v>120020001Mei</v>
          </cell>
          <cell r="C608" t="str">
            <v>0</v>
          </cell>
          <cell r="D608" t="str">
            <v>1120020001</v>
          </cell>
          <cell r="F608">
            <v>45430</v>
          </cell>
          <cell r="H608" t="str">
            <v xml:space="preserve">OPRASIONAL PENGAMBILAN MOBIL FUSO PLUIT </v>
          </cell>
          <cell r="I608">
            <v>120020001</v>
          </cell>
          <cell r="J608" t="str">
            <v>PT BCA No Rek. 869-4110115</v>
          </cell>
          <cell r="M608">
            <v>9300000</v>
          </cell>
        </row>
        <row r="609">
          <cell r="A609" t="str">
            <v>46500000002Mei</v>
          </cell>
          <cell r="B609" t="str">
            <v>500000002Mei</v>
          </cell>
          <cell r="C609" t="str">
            <v>0</v>
          </cell>
          <cell r="D609" t="str">
            <v>1500000002</v>
          </cell>
          <cell r="F609">
            <v>45432</v>
          </cell>
          <cell r="H609" t="str">
            <v>BIAYA CASH2AN DEALER SPM 859</v>
          </cell>
          <cell r="I609">
            <v>500000002</v>
          </cell>
          <cell r="J609" t="str">
            <v>Biaya Operasional</v>
          </cell>
          <cell r="L609">
            <v>3741530</v>
          </cell>
        </row>
        <row r="610">
          <cell r="A610" t="str">
            <v>53120020001Mei</v>
          </cell>
          <cell r="B610" t="str">
            <v>120020001Mei</v>
          </cell>
          <cell r="C610" t="str">
            <v>0</v>
          </cell>
          <cell r="D610" t="str">
            <v>1120020001</v>
          </cell>
          <cell r="F610">
            <v>45432</v>
          </cell>
          <cell r="H610" t="str">
            <v>BIAYA CASH2AN DEALER SPM 859</v>
          </cell>
          <cell r="I610">
            <v>120020001</v>
          </cell>
          <cell r="J610" t="str">
            <v>PT BCA No Rek. 869-4110115</v>
          </cell>
          <cell r="M610">
            <v>3741530</v>
          </cell>
        </row>
        <row r="611">
          <cell r="A611" t="str">
            <v>47500000002Mei</v>
          </cell>
          <cell r="B611" t="str">
            <v>500000002Mei</v>
          </cell>
          <cell r="C611" t="str">
            <v>0</v>
          </cell>
          <cell r="D611" t="str">
            <v>1500000002</v>
          </cell>
          <cell r="F611">
            <v>45432</v>
          </cell>
          <cell r="H611" t="str">
            <v>BIAYA CASH2AN DEALER HARTONO SPM 855</v>
          </cell>
          <cell r="I611">
            <v>500000002</v>
          </cell>
          <cell r="J611" t="str">
            <v>Biaya Operasional</v>
          </cell>
          <cell r="L611">
            <v>9153000</v>
          </cell>
        </row>
        <row r="612">
          <cell r="A612" t="str">
            <v>54120020001Mei</v>
          </cell>
          <cell r="B612" t="str">
            <v>120020001Mei</v>
          </cell>
          <cell r="C612" t="str">
            <v>0</v>
          </cell>
          <cell r="D612" t="str">
            <v>1120020001</v>
          </cell>
          <cell r="F612">
            <v>45432</v>
          </cell>
          <cell r="H612" t="str">
            <v>BIAYA CASH2AN DEALER HARTONO SPM 855</v>
          </cell>
          <cell r="I612">
            <v>120020001</v>
          </cell>
          <cell r="J612" t="str">
            <v>PT BCA No Rek. 869-4110115</v>
          </cell>
          <cell r="M612">
            <v>9153000</v>
          </cell>
        </row>
        <row r="613">
          <cell r="A613" t="str">
            <v>5110010001Mei</v>
          </cell>
          <cell r="B613" t="str">
            <v>110010001Mei</v>
          </cell>
          <cell r="C613" t="str">
            <v>0</v>
          </cell>
          <cell r="D613" t="str">
            <v>1110010001</v>
          </cell>
          <cell r="F613">
            <v>45432</v>
          </cell>
          <cell r="H613" t="str">
            <v xml:space="preserve">PENGISIAN ULANG PETTY CASH </v>
          </cell>
          <cell r="I613">
            <v>110010001</v>
          </cell>
          <cell r="J613" t="str">
            <v>Kas Operasional 1 - TIO</v>
          </cell>
          <cell r="L613">
            <v>4712080</v>
          </cell>
        </row>
        <row r="614">
          <cell r="A614" t="str">
            <v>55120020001Mei</v>
          </cell>
          <cell r="B614" t="str">
            <v>120020001Mei</v>
          </cell>
          <cell r="C614" t="str">
            <v>0</v>
          </cell>
          <cell r="D614" t="str">
            <v>1120020001</v>
          </cell>
          <cell r="F614">
            <v>45432</v>
          </cell>
          <cell r="H614" t="str">
            <v xml:space="preserve">PENGISIAN ULANG PETTY CASH </v>
          </cell>
          <cell r="I614">
            <v>120020001</v>
          </cell>
          <cell r="J614" t="str">
            <v>PT BCA No Rek. 869-4110115</v>
          </cell>
          <cell r="M614">
            <v>4712080</v>
          </cell>
        </row>
        <row r="615">
          <cell r="A615" t="str">
            <v>48500000002Mei</v>
          </cell>
          <cell r="B615" t="str">
            <v>500000002Mei</v>
          </cell>
          <cell r="C615" t="str">
            <v>0</v>
          </cell>
          <cell r="D615" t="str">
            <v>1500000002</v>
          </cell>
          <cell r="F615">
            <v>45432</v>
          </cell>
          <cell r="H615" t="str">
            <v>BIAYA CASH2AN DEALER SPM 862</v>
          </cell>
          <cell r="I615">
            <v>500000002</v>
          </cell>
          <cell r="J615" t="str">
            <v>Biaya Operasional</v>
          </cell>
          <cell r="L615">
            <v>3006436</v>
          </cell>
        </row>
        <row r="616">
          <cell r="A616" t="str">
            <v>56120020001Mei</v>
          </cell>
          <cell r="B616" t="str">
            <v>120020001Mei</v>
          </cell>
          <cell r="C616" t="str">
            <v>0</v>
          </cell>
          <cell r="D616" t="str">
            <v>1120020001</v>
          </cell>
          <cell r="F616">
            <v>45432</v>
          </cell>
          <cell r="H616" t="str">
            <v>BIAYA CASH2AN DEALER SPM 862</v>
          </cell>
          <cell r="I616">
            <v>120020001</v>
          </cell>
          <cell r="J616" t="str">
            <v>PT BCA No Rek. 869-4110115</v>
          </cell>
          <cell r="M616">
            <v>3006436</v>
          </cell>
        </row>
        <row r="617">
          <cell r="A617" t="str">
            <v>3500000001Mei</v>
          </cell>
          <cell r="B617" t="str">
            <v>500000001Mei</v>
          </cell>
          <cell r="C617" t="str">
            <v>0</v>
          </cell>
          <cell r="D617" t="str">
            <v>1500000001</v>
          </cell>
          <cell r="F617">
            <v>45432</v>
          </cell>
          <cell r="H617" t="str">
            <v>PEMBAYARAN INVOICE TST INV 086-087</v>
          </cell>
          <cell r="I617">
            <v>500000001</v>
          </cell>
          <cell r="J617" t="str">
            <v>Biaya Logistik</v>
          </cell>
          <cell r="L617">
            <v>10818194</v>
          </cell>
        </row>
        <row r="618">
          <cell r="A618" t="str">
            <v>57120020001Mei</v>
          </cell>
          <cell r="B618" t="str">
            <v>120020001Mei</v>
          </cell>
          <cell r="C618" t="str">
            <v>0</v>
          </cell>
          <cell r="D618" t="str">
            <v>1120020001</v>
          </cell>
          <cell r="F618">
            <v>45432</v>
          </cell>
          <cell r="H618" t="str">
            <v>PEMBAYARAN INVOICE TST INV 086-087</v>
          </cell>
          <cell r="I618">
            <v>120020001</v>
          </cell>
          <cell r="J618" t="str">
            <v>PT BCA No Rek. 869-4110115</v>
          </cell>
          <cell r="M618">
            <v>10818194</v>
          </cell>
        </row>
        <row r="619">
          <cell r="A619" t="str">
            <v>49500000002Mei</v>
          </cell>
          <cell r="B619" t="str">
            <v>500000002Mei</v>
          </cell>
          <cell r="C619" t="str">
            <v>0</v>
          </cell>
          <cell r="D619" t="str">
            <v>1500000002</v>
          </cell>
          <cell r="F619">
            <v>45433</v>
          </cell>
          <cell r="H619" t="str">
            <v>BIAYA CASH2AN DEALER HARTONO SPM 866</v>
          </cell>
          <cell r="I619">
            <v>500000002</v>
          </cell>
          <cell r="J619" t="str">
            <v>Biaya Operasional</v>
          </cell>
          <cell r="L619">
            <v>7420840</v>
          </cell>
        </row>
        <row r="620">
          <cell r="A620" t="str">
            <v>58120020001Mei</v>
          </cell>
          <cell r="B620" t="str">
            <v>120020001Mei</v>
          </cell>
          <cell r="C620" t="str">
            <v>0</v>
          </cell>
          <cell r="D620" t="str">
            <v>1120020001</v>
          </cell>
          <cell r="F620">
            <v>45433</v>
          </cell>
          <cell r="H620" t="str">
            <v>BIAYA CASH2AN DEALER HARTONO SPM 866</v>
          </cell>
          <cell r="I620">
            <v>120020001</v>
          </cell>
          <cell r="J620" t="str">
            <v>PT BCA No Rek. 869-4110115</v>
          </cell>
          <cell r="M620">
            <v>7420840</v>
          </cell>
        </row>
        <row r="621">
          <cell r="A621" t="str">
            <v>6110010001Mei</v>
          </cell>
          <cell r="B621" t="str">
            <v>110010001Mei</v>
          </cell>
          <cell r="C621" t="str">
            <v>0</v>
          </cell>
          <cell r="D621" t="str">
            <v>1110010001</v>
          </cell>
          <cell r="F621">
            <v>45434</v>
          </cell>
          <cell r="H621" t="str">
            <v xml:space="preserve">PENGISIAN ULANG PETTY CASH </v>
          </cell>
          <cell r="I621">
            <v>110010001</v>
          </cell>
          <cell r="J621" t="str">
            <v>Kas Operasional 1 - TIO</v>
          </cell>
          <cell r="L621">
            <v>4325300</v>
          </cell>
        </row>
        <row r="622">
          <cell r="A622" t="str">
            <v>89120020001Mei</v>
          </cell>
          <cell r="B622" t="str">
            <v>120020001Mei</v>
          </cell>
          <cell r="C622" t="str">
            <v>0</v>
          </cell>
          <cell r="D622" t="str">
            <v>1120020001</v>
          </cell>
          <cell r="F622">
            <v>45434</v>
          </cell>
          <cell r="H622" t="str">
            <v xml:space="preserve">PENGISIAN ULANG PETTY CASH </v>
          </cell>
          <cell r="I622">
            <v>120020001</v>
          </cell>
          <cell r="J622" t="str">
            <v>PT BCA No Rek. 869-4110115</v>
          </cell>
          <cell r="M622">
            <v>4325300</v>
          </cell>
        </row>
        <row r="623">
          <cell r="A623" t="str">
            <v>4500000001Mei</v>
          </cell>
          <cell r="B623" t="str">
            <v>500000001Mei</v>
          </cell>
          <cell r="C623" t="str">
            <v>0</v>
          </cell>
          <cell r="D623" t="str">
            <v>1500000001</v>
          </cell>
          <cell r="F623">
            <v>45434</v>
          </cell>
          <cell r="H623" t="str">
            <v>PEMBAYARAN INVOICE TST INV 088</v>
          </cell>
          <cell r="I623">
            <v>500000001</v>
          </cell>
          <cell r="J623" t="str">
            <v>Biaya Logistik</v>
          </cell>
          <cell r="L623">
            <v>5773937</v>
          </cell>
        </row>
        <row r="624">
          <cell r="A624" t="str">
            <v>60120020001Mei</v>
          </cell>
          <cell r="B624" t="str">
            <v>120020001Mei</v>
          </cell>
          <cell r="C624" t="str">
            <v>0</v>
          </cell>
          <cell r="D624" t="str">
            <v>1120020001</v>
          </cell>
          <cell r="F624">
            <v>45434</v>
          </cell>
          <cell r="H624" t="str">
            <v>PEMBAYARAN INVOICE TST INV 088</v>
          </cell>
          <cell r="I624">
            <v>120020001</v>
          </cell>
          <cell r="J624" t="str">
            <v>PT BCA No Rek. 869-4110115</v>
          </cell>
          <cell r="M624">
            <v>5773937</v>
          </cell>
        </row>
        <row r="625">
          <cell r="A625" t="str">
            <v>5500000001Mei</v>
          </cell>
          <cell r="B625" t="str">
            <v>500000001Mei</v>
          </cell>
          <cell r="C625" t="str">
            <v>0</v>
          </cell>
          <cell r="D625" t="str">
            <v>1500000001</v>
          </cell>
          <cell r="F625">
            <v>45439</v>
          </cell>
          <cell r="H625" t="str">
            <v>PEMBAYARAN INVOICE TST INV 089-090</v>
          </cell>
          <cell r="I625">
            <v>500000001</v>
          </cell>
          <cell r="J625" t="str">
            <v>Biaya Logistik</v>
          </cell>
          <cell r="L625">
            <v>9398855</v>
          </cell>
        </row>
        <row r="626">
          <cell r="A626" t="str">
            <v>61120020001Mei</v>
          </cell>
          <cell r="B626" t="str">
            <v>120020001Mei</v>
          </cell>
          <cell r="C626" t="str">
            <v>0</v>
          </cell>
          <cell r="D626" t="str">
            <v>1120020001</v>
          </cell>
          <cell r="F626">
            <v>45439</v>
          </cell>
          <cell r="H626" t="str">
            <v>PEMBAYARAN INVOICE TST INV 089-090</v>
          </cell>
          <cell r="I626">
            <v>120020001</v>
          </cell>
          <cell r="J626" t="str">
            <v>PT BCA No Rek. 869-4110115</v>
          </cell>
          <cell r="M626">
            <v>9398855</v>
          </cell>
        </row>
        <row r="627">
          <cell r="A627" t="str">
            <v>7110010001Mei</v>
          </cell>
          <cell r="B627" t="str">
            <v>110010001Mei</v>
          </cell>
          <cell r="C627" t="str">
            <v>0</v>
          </cell>
          <cell r="D627" t="str">
            <v>1110010001</v>
          </cell>
          <cell r="F627">
            <v>45440</v>
          </cell>
          <cell r="H627" t="str">
            <v xml:space="preserve">PENGISIAN ULANG PETTY CASH </v>
          </cell>
          <cell r="I627">
            <v>110010001</v>
          </cell>
          <cell r="J627" t="str">
            <v>Kas Operasional 1 - TIO</v>
          </cell>
          <cell r="L627">
            <v>4363461</v>
          </cell>
        </row>
        <row r="628">
          <cell r="A628" t="str">
            <v>62120020001Mei</v>
          </cell>
          <cell r="B628" t="str">
            <v>120020001Mei</v>
          </cell>
          <cell r="C628" t="str">
            <v>0</v>
          </cell>
          <cell r="D628" t="str">
            <v>1120020001</v>
          </cell>
          <cell r="F628">
            <v>45440</v>
          </cell>
          <cell r="H628" t="str">
            <v xml:space="preserve">PENGISIAN ULANG PETTY CASH </v>
          </cell>
          <cell r="I628">
            <v>120020001</v>
          </cell>
          <cell r="J628" t="str">
            <v>PT BCA No Rek. 869-4110115</v>
          </cell>
          <cell r="M628">
            <v>4363461</v>
          </cell>
        </row>
        <row r="629">
          <cell r="A629" t="str">
            <v>50500000002Mei</v>
          </cell>
          <cell r="B629" t="str">
            <v>500000002Mei</v>
          </cell>
          <cell r="C629" t="str">
            <v>0</v>
          </cell>
          <cell r="D629" t="str">
            <v>1500000002</v>
          </cell>
          <cell r="F629">
            <v>45440</v>
          </cell>
          <cell r="H629" t="str">
            <v>BIAYA CASH2AN DEALER SPM 885</v>
          </cell>
          <cell r="I629">
            <v>500000002</v>
          </cell>
          <cell r="J629" t="str">
            <v>Biaya Operasional</v>
          </cell>
          <cell r="L629">
            <v>4061135</v>
          </cell>
        </row>
        <row r="630">
          <cell r="A630" t="str">
            <v>63120020001Mei</v>
          </cell>
          <cell r="B630" t="str">
            <v>120020001Mei</v>
          </cell>
          <cell r="C630" t="str">
            <v>0</v>
          </cell>
          <cell r="D630" t="str">
            <v>1120020001</v>
          </cell>
          <cell r="F630">
            <v>45440</v>
          </cell>
          <cell r="H630" t="str">
            <v>BIAYA CASH2AN DEALER SPM 885</v>
          </cell>
          <cell r="I630">
            <v>120020001</v>
          </cell>
          <cell r="J630" t="str">
            <v>PT BCA No Rek. 869-4110115</v>
          </cell>
          <cell r="M630">
            <v>4061135</v>
          </cell>
        </row>
        <row r="631">
          <cell r="A631" t="str">
            <v>51500000002Mei</v>
          </cell>
          <cell r="B631" t="str">
            <v>500000002Mei</v>
          </cell>
          <cell r="C631" t="str">
            <v>0</v>
          </cell>
          <cell r="D631" t="str">
            <v>1500000002</v>
          </cell>
          <cell r="F631">
            <v>45440</v>
          </cell>
          <cell r="H631" t="str">
            <v>BIAYA CASH2AN DEALER SPM 886</v>
          </cell>
          <cell r="I631">
            <v>500000002</v>
          </cell>
          <cell r="J631" t="str">
            <v>Biaya Operasional</v>
          </cell>
          <cell r="L631">
            <v>4039425</v>
          </cell>
        </row>
        <row r="632">
          <cell r="A632" t="str">
            <v>64120020001Mei</v>
          </cell>
          <cell r="B632" t="str">
            <v>120020001Mei</v>
          </cell>
          <cell r="C632" t="str">
            <v>0</v>
          </cell>
          <cell r="D632" t="str">
            <v>1120020001</v>
          </cell>
          <cell r="F632">
            <v>45440</v>
          </cell>
          <cell r="H632" t="str">
            <v>BIAYA CASH2AN DEALER SPM 886</v>
          </cell>
          <cell r="I632">
            <v>120020001</v>
          </cell>
          <cell r="J632" t="str">
            <v>PT BCA No Rek. 869-4110115</v>
          </cell>
          <cell r="M632">
            <v>4039425</v>
          </cell>
        </row>
        <row r="633">
          <cell r="A633" t="str">
            <v>52500000002Mei</v>
          </cell>
          <cell r="B633" t="str">
            <v>500000002Mei</v>
          </cell>
          <cell r="C633" t="str">
            <v>0</v>
          </cell>
          <cell r="D633" t="str">
            <v>1500000002</v>
          </cell>
          <cell r="F633">
            <v>45440</v>
          </cell>
          <cell r="H633" t="str">
            <v>BIAYA CASH2AN DEALER SPM 887</v>
          </cell>
          <cell r="I633">
            <v>500000002</v>
          </cell>
          <cell r="J633" t="str">
            <v>Biaya Operasional</v>
          </cell>
          <cell r="L633">
            <v>7969287</v>
          </cell>
        </row>
        <row r="634">
          <cell r="A634" t="str">
            <v>65120020001Mei</v>
          </cell>
          <cell r="B634" t="str">
            <v>120020001Mei</v>
          </cell>
          <cell r="C634" t="str">
            <v>0</v>
          </cell>
          <cell r="D634" t="str">
            <v>1120020001</v>
          </cell>
          <cell r="F634">
            <v>45440</v>
          </cell>
          <cell r="H634" t="str">
            <v>BIAYA CASH2AN DEALER SPM 887</v>
          </cell>
          <cell r="I634">
            <v>120020001</v>
          </cell>
          <cell r="J634" t="str">
            <v>PT BCA No Rek. 869-4110115</v>
          </cell>
          <cell r="M634">
            <v>7969287</v>
          </cell>
        </row>
        <row r="635">
          <cell r="A635" t="str">
            <v>53500000002Mei</v>
          </cell>
          <cell r="B635" t="str">
            <v>500000002Mei</v>
          </cell>
          <cell r="C635" t="str">
            <v>0</v>
          </cell>
          <cell r="D635" t="str">
            <v>1500000002</v>
          </cell>
          <cell r="F635">
            <v>45441</v>
          </cell>
          <cell r="H635" t="str">
            <v>BIAYA CASH2AN DEALER SPM 889</v>
          </cell>
          <cell r="I635">
            <v>500000002</v>
          </cell>
          <cell r="J635" t="str">
            <v>Biaya Operasional</v>
          </cell>
          <cell r="L635">
            <v>1300000</v>
          </cell>
        </row>
        <row r="636">
          <cell r="A636" t="str">
            <v>66120020001Mei</v>
          </cell>
          <cell r="B636" t="str">
            <v>120020001Mei</v>
          </cell>
          <cell r="C636" t="str">
            <v>0</v>
          </cell>
          <cell r="D636" t="str">
            <v>1120020001</v>
          </cell>
          <cell r="F636">
            <v>45441</v>
          </cell>
          <cell r="H636" t="str">
            <v>BIAYA CASH2AN DEALER SPM 889</v>
          </cell>
          <cell r="I636">
            <v>120020001</v>
          </cell>
          <cell r="J636" t="str">
            <v>PT BCA No Rek. 869-4110115</v>
          </cell>
          <cell r="M636">
            <v>1300000</v>
          </cell>
        </row>
        <row r="637">
          <cell r="A637" t="str">
            <v>54500000002Mei</v>
          </cell>
          <cell r="B637" t="str">
            <v>500000002Mei</v>
          </cell>
          <cell r="C637" t="str">
            <v>0</v>
          </cell>
          <cell r="D637" t="str">
            <v>1500000002</v>
          </cell>
          <cell r="F637">
            <v>45441</v>
          </cell>
          <cell r="H637" t="str">
            <v>PPEMBAYARAN BIAYA STREPING SEMARANG  SPM 665,650,809,854</v>
          </cell>
          <cell r="I637">
            <v>500000002</v>
          </cell>
          <cell r="J637" t="str">
            <v>Biaya Operasional</v>
          </cell>
          <cell r="L637">
            <v>6300000</v>
          </cell>
        </row>
        <row r="638">
          <cell r="A638" t="str">
            <v>67120020001Mei</v>
          </cell>
          <cell r="B638" t="str">
            <v>120020001Mei</v>
          </cell>
          <cell r="C638" t="str">
            <v>0</v>
          </cell>
          <cell r="D638" t="str">
            <v>1120020001</v>
          </cell>
          <cell r="F638">
            <v>45441</v>
          </cell>
          <cell r="H638" t="str">
            <v>PPEMBAYARAN BIAYA STREPING SEMARANG  SPM 665,650,809,854</v>
          </cell>
          <cell r="I638">
            <v>120020001</v>
          </cell>
          <cell r="J638" t="str">
            <v>PT BCA No Rek. 869-4110115</v>
          </cell>
          <cell r="M638">
            <v>6300000</v>
          </cell>
        </row>
        <row r="639">
          <cell r="A639" t="str">
            <v>55500000002Mei</v>
          </cell>
          <cell r="B639" t="str">
            <v>500000002Mei</v>
          </cell>
          <cell r="C639" t="str">
            <v>0</v>
          </cell>
          <cell r="D639" t="str">
            <v>1500000002</v>
          </cell>
          <cell r="F639">
            <v>45441</v>
          </cell>
          <cell r="H639" t="str">
            <v>BIAYA CASH2AN DEALER SPM 885</v>
          </cell>
          <cell r="I639">
            <v>500000002</v>
          </cell>
          <cell r="J639" t="str">
            <v>Biaya Operasional</v>
          </cell>
          <cell r="L639">
            <v>4492475</v>
          </cell>
        </row>
        <row r="640">
          <cell r="A640" t="str">
            <v>68120020001Mei</v>
          </cell>
          <cell r="B640" t="str">
            <v>120020001Mei</v>
          </cell>
          <cell r="C640" t="str">
            <v>0</v>
          </cell>
          <cell r="D640" t="str">
            <v>1120020001</v>
          </cell>
          <cell r="F640">
            <v>45441</v>
          </cell>
          <cell r="H640" t="str">
            <v>BIAYA CASH2AN DEALER SPM 885</v>
          </cell>
          <cell r="I640">
            <v>120020001</v>
          </cell>
          <cell r="J640" t="str">
            <v>PT BCA No Rek. 869-4110115</v>
          </cell>
          <cell r="M640">
            <v>4492475</v>
          </cell>
        </row>
        <row r="641">
          <cell r="A641" t="str">
            <v>56500000002Mei</v>
          </cell>
          <cell r="B641" t="str">
            <v>500000002Mei</v>
          </cell>
          <cell r="C641" t="str">
            <v>0</v>
          </cell>
          <cell r="D641" t="str">
            <v>1500000002</v>
          </cell>
          <cell r="F641">
            <v>45443</v>
          </cell>
          <cell r="H641" t="str">
            <v>BIAYA LANGSIRAN HARTONO  SPM 045</v>
          </cell>
          <cell r="I641">
            <v>500000002</v>
          </cell>
          <cell r="J641" t="str">
            <v>Biaya Operasional</v>
          </cell>
          <cell r="L641">
            <v>1200000</v>
          </cell>
        </row>
        <row r="642">
          <cell r="A642" t="str">
            <v>69120020001Mei</v>
          </cell>
          <cell r="B642" t="str">
            <v>120020001Mei</v>
          </cell>
          <cell r="C642" t="str">
            <v>0</v>
          </cell>
          <cell r="D642" t="str">
            <v>1120020001</v>
          </cell>
          <cell r="F642">
            <v>45443</v>
          </cell>
          <cell r="H642" t="str">
            <v>BIAYA LANGSIRAN HARTONO  SPM 045</v>
          </cell>
          <cell r="I642">
            <v>120020001</v>
          </cell>
          <cell r="J642" t="str">
            <v>PT BCA No Rek. 869-4110115</v>
          </cell>
          <cell r="M642">
            <v>1200000</v>
          </cell>
        </row>
        <row r="643">
          <cell r="A643" t="str">
            <v>6500000001Mei</v>
          </cell>
          <cell r="B643" t="str">
            <v>500000001Mei</v>
          </cell>
          <cell r="C643" t="str">
            <v>0</v>
          </cell>
          <cell r="D643" t="str">
            <v>1500000001</v>
          </cell>
          <cell r="F643">
            <v>45443</v>
          </cell>
          <cell r="H643" t="str">
            <v>PEMBAYARAN INVOICE RKE INV 80002</v>
          </cell>
          <cell r="I643">
            <v>500000001</v>
          </cell>
          <cell r="J643" t="str">
            <v>Biaya Logistik</v>
          </cell>
          <cell r="L643">
            <v>3841670</v>
          </cell>
        </row>
        <row r="644">
          <cell r="A644" t="str">
            <v>70120020001Mei</v>
          </cell>
          <cell r="B644" t="str">
            <v>120020001Mei</v>
          </cell>
          <cell r="C644" t="str">
            <v>0</v>
          </cell>
          <cell r="D644" t="str">
            <v>1120020001</v>
          </cell>
          <cell r="F644">
            <v>45443</v>
          </cell>
          <cell r="H644" t="str">
            <v>PEMBAYARAN INVOICE RKE INV 80002</v>
          </cell>
          <cell r="I644">
            <v>120020001</v>
          </cell>
          <cell r="J644" t="str">
            <v>PT BCA No Rek. 869-4110115</v>
          </cell>
          <cell r="M644">
            <v>3841670</v>
          </cell>
        </row>
        <row r="645">
          <cell r="A645" t="str">
            <v>7500000001Mei</v>
          </cell>
          <cell r="B645" t="str">
            <v>500000001Mei</v>
          </cell>
          <cell r="C645" t="str">
            <v>0</v>
          </cell>
          <cell r="D645" t="str">
            <v>1500000001</v>
          </cell>
          <cell r="F645">
            <v>45443</v>
          </cell>
          <cell r="H645" t="str">
            <v>PEMBYARAN INVOICE TST INV 091</v>
          </cell>
          <cell r="I645">
            <v>500000001</v>
          </cell>
          <cell r="J645" t="str">
            <v>Biaya Logistik</v>
          </cell>
          <cell r="L645">
            <v>1678408</v>
          </cell>
        </row>
        <row r="646">
          <cell r="A646" t="str">
            <v>71120020001Mei</v>
          </cell>
          <cell r="B646" t="str">
            <v>120020001Mei</v>
          </cell>
          <cell r="C646" t="str">
            <v>0</v>
          </cell>
          <cell r="D646" t="str">
            <v>1120020001</v>
          </cell>
          <cell r="F646">
            <v>45443</v>
          </cell>
          <cell r="H646" t="str">
            <v>PEMBYARAN INVOICE TST INV 091</v>
          </cell>
          <cell r="I646">
            <v>120020001</v>
          </cell>
          <cell r="J646" t="str">
            <v>PT BCA No Rek. 869-4110115</v>
          </cell>
          <cell r="M646">
            <v>1678408</v>
          </cell>
        </row>
        <row r="647">
          <cell r="A647" t="str">
            <v>57500000002Mei</v>
          </cell>
          <cell r="B647" t="str">
            <v>500000002Mei</v>
          </cell>
          <cell r="C647" t="str">
            <v>0</v>
          </cell>
          <cell r="D647" t="str">
            <v>1500000002</v>
          </cell>
          <cell r="F647">
            <v>45443</v>
          </cell>
          <cell r="H647" t="str">
            <v>BIAYA LANGSIRAN HARTONO  SPM 046</v>
          </cell>
          <cell r="I647">
            <v>500000002</v>
          </cell>
          <cell r="J647" t="str">
            <v>Biaya Operasional</v>
          </cell>
          <cell r="L647">
            <v>1200000</v>
          </cell>
        </row>
        <row r="648">
          <cell r="A648" t="str">
            <v>72120020001Mei</v>
          </cell>
          <cell r="B648" t="str">
            <v>120020001Mei</v>
          </cell>
          <cell r="C648" t="str">
            <v>0</v>
          </cell>
          <cell r="D648" t="str">
            <v>1120020001</v>
          </cell>
          <cell r="F648">
            <v>45443</v>
          </cell>
          <cell r="H648" t="str">
            <v>BIAYA LANGSIRAN HARTONO  SPM 046</v>
          </cell>
          <cell r="I648">
            <v>120020001</v>
          </cell>
          <cell r="J648" t="str">
            <v>PT BCA No Rek. 869-4110115</v>
          </cell>
          <cell r="M648">
            <v>1200000</v>
          </cell>
        </row>
        <row r="649">
          <cell r="A649" t="str">
            <v>58500000002Mei</v>
          </cell>
          <cell r="B649" t="str">
            <v>500000002Mei</v>
          </cell>
          <cell r="C649" t="str">
            <v>0</v>
          </cell>
          <cell r="D649" t="str">
            <v>1500000002</v>
          </cell>
          <cell r="F649">
            <v>45443</v>
          </cell>
          <cell r="H649" t="str">
            <v>BIAYA LANGSIRAN HARTONO  SPM 044</v>
          </cell>
          <cell r="I649">
            <v>500000002</v>
          </cell>
          <cell r="J649" t="str">
            <v>Biaya Operasional</v>
          </cell>
          <cell r="L649">
            <v>1200000</v>
          </cell>
        </row>
        <row r="650">
          <cell r="A650" t="str">
            <v>73120020001Mei</v>
          </cell>
          <cell r="B650" t="str">
            <v>120020001Mei</v>
          </cell>
          <cell r="C650" t="str">
            <v>0</v>
          </cell>
          <cell r="D650" t="str">
            <v>1120020001</v>
          </cell>
          <cell r="F650">
            <v>45443</v>
          </cell>
          <cell r="H650" t="str">
            <v>BIAYA LANGSIRAN HARTONO  SPM 044</v>
          </cell>
          <cell r="I650">
            <v>120020001</v>
          </cell>
          <cell r="J650" t="str">
            <v>PT BCA No Rek. 869-4110115</v>
          </cell>
          <cell r="M650">
            <v>1200000</v>
          </cell>
        </row>
        <row r="651">
          <cell r="A651" t="str">
            <v>2600000016Mei</v>
          </cell>
          <cell r="B651" t="str">
            <v>600000016Mei</v>
          </cell>
          <cell r="C651" t="str">
            <v>0</v>
          </cell>
          <cell r="D651" t="str">
            <v>1600000016</v>
          </cell>
          <cell r="F651">
            <v>45443</v>
          </cell>
          <cell r="H651" t="str">
            <v xml:space="preserve">UANG ZAKAT </v>
          </cell>
          <cell r="I651">
            <v>600000016</v>
          </cell>
          <cell r="J651" t="str">
            <v>Biaya RT Kantor</v>
          </cell>
          <cell r="L651">
            <v>250000</v>
          </cell>
        </row>
        <row r="652">
          <cell r="A652" t="str">
            <v>74120020001Mei</v>
          </cell>
          <cell r="B652" t="str">
            <v>120020001Mei</v>
          </cell>
          <cell r="C652" t="str">
            <v>0</v>
          </cell>
          <cell r="D652" t="str">
            <v>1120020001</v>
          </cell>
          <cell r="F652">
            <v>45443</v>
          </cell>
          <cell r="H652" t="str">
            <v xml:space="preserve">UANG ZAKAT </v>
          </cell>
          <cell r="I652">
            <v>120020001</v>
          </cell>
          <cell r="J652" t="str">
            <v>PT BCA No Rek. 869-4110115</v>
          </cell>
          <cell r="M652">
            <v>250000</v>
          </cell>
        </row>
        <row r="653">
          <cell r="A653" t="str">
            <v>1600000004Mei</v>
          </cell>
          <cell r="B653" t="str">
            <v>600000004Mei</v>
          </cell>
          <cell r="C653" t="str">
            <v>0</v>
          </cell>
          <cell r="D653" t="str">
            <v>1600000004</v>
          </cell>
          <cell r="F653">
            <v>45443</v>
          </cell>
          <cell r="H653" t="str">
            <v xml:space="preserve">UANG KONTRAKAN SUPIR CPJ </v>
          </cell>
          <cell r="I653">
            <v>600000004</v>
          </cell>
          <cell r="J653" t="str">
            <v>Biaya Sewa</v>
          </cell>
          <cell r="L653">
            <v>500000</v>
          </cell>
        </row>
        <row r="654">
          <cell r="A654" t="str">
            <v>75120020001Mei</v>
          </cell>
          <cell r="B654" t="str">
            <v>120020001Mei</v>
          </cell>
          <cell r="C654" t="str">
            <v>0</v>
          </cell>
          <cell r="D654" t="str">
            <v>1120020001</v>
          </cell>
          <cell r="F654">
            <v>45443</v>
          </cell>
          <cell r="H654" t="str">
            <v xml:space="preserve">UANG KONTRAKAN SUPIR CPJ </v>
          </cell>
          <cell r="I654">
            <v>120020001</v>
          </cell>
          <cell r="J654" t="str">
            <v>PT BCA No Rek. 869-4110115</v>
          </cell>
          <cell r="M654">
            <v>500000</v>
          </cell>
        </row>
        <row r="655">
          <cell r="A655" t="str">
            <v>1910010000Mei</v>
          </cell>
          <cell r="B655" t="str">
            <v>910010000Mei</v>
          </cell>
          <cell r="C655" t="str">
            <v>0</v>
          </cell>
          <cell r="D655" t="str">
            <v>1910010000</v>
          </cell>
          <cell r="F655">
            <v>45443</v>
          </cell>
          <cell r="H655" t="str">
            <v xml:space="preserve">BIAYA TRANSFER KE LUAR BANK </v>
          </cell>
          <cell r="I655">
            <v>910010000</v>
          </cell>
          <cell r="J655" t="str">
            <v>Biaya Adm Bank</v>
          </cell>
          <cell r="L655">
            <v>12500</v>
          </cell>
        </row>
        <row r="656">
          <cell r="A656" t="str">
            <v>76120020001Mei</v>
          </cell>
          <cell r="B656" t="str">
            <v>120020001Mei</v>
          </cell>
          <cell r="C656" t="str">
            <v>0</v>
          </cell>
          <cell r="D656" t="str">
            <v>1120020001</v>
          </cell>
          <cell r="F656">
            <v>45443</v>
          </cell>
          <cell r="H656" t="str">
            <v xml:space="preserve">BIAYA TRANSFER KE LUAR BANK </v>
          </cell>
          <cell r="I656">
            <v>120020001</v>
          </cell>
          <cell r="J656" t="str">
            <v>PT BCA No Rek. 869-4110115</v>
          </cell>
          <cell r="M656">
            <v>12500</v>
          </cell>
        </row>
        <row r="657">
          <cell r="A657" t="str">
            <v>2910010000Mei</v>
          </cell>
          <cell r="B657" t="str">
            <v>910010000Mei</v>
          </cell>
          <cell r="C657" t="str">
            <v>0</v>
          </cell>
          <cell r="D657" t="str">
            <v>1910010000</v>
          </cell>
          <cell r="F657">
            <v>45443</v>
          </cell>
          <cell r="H657" t="str">
            <v xml:space="preserve">BIAYA ADMIN BANK </v>
          </cell>
          <cell r="I657">
            <v>910010000</v>
          </cell>
          <cell r="J657" t="str">
            <v>Biaya Adm Bank</v>
          </cell>
          <cell r="L657">
            <v>30000</v>
          </cell>
        </row>
        <row r="658">
          <cell r="A658" t="str">
            <v>77120020001Mei</v>
          </cell>
          <cell r="B658" t="str">
            <v>120020001Mei</v>
          </cell>
          <cell r="C658" t="str">
            <v>0</v>
          </cell>
          <cell r="D658" t="str">
            <v>1120020001</v>
          </cell>
          <cell r="F658">
            <v>45443</v>
          </cell>
          <cell r="H658" t="str">
            <v xml:space="preserve">BIAYA ADMIN BANK </v>
          </cell>
          <cell r="I658">
            <v>120020001</v>
          </cell>
          <cell r="J658" t="str">
            <v>PT BCA No Rek. 869-4110115</v>
          </cell>
          <cell r="M658">
            <v>30000</v>
          </cell>
        </row>
        <row r="659">
          <cell r="A659" t="str">
            <v>78120020001Mei</v>
          </cell>
          <cell r="B659" t="str">
            <v>120020001Mei</v>
          </cell>
          <cell r="C659" t="str">
            <v>0</v>
          </cell>
          <cell r="D659" t="str">
            <v>1120020001</v>
          </cell>
          <cell r="F659">
            <v>45413</v>
          </cell>
          <cell r="H659" t="str">
            <v>Transfer dari Bu Iis</v>
          </cell>
          <cell r="I659">
            <v>120020001</v>
          </cell>
          <cell r="J659" t="str">
            <v>PT BCA No Rek. 869-4110115</v>
          </cell>
          <cell r="L659">
            <v>30000000</v>
          </cell>
        </row>
        <row r="660">
          <cell r="A660" t="str">
            <v>1230010000Mei</v>
          </cell>
          <cell r="B660" t="str">
            <v>230010000Mei</v>
          </cell>
          <cell r="C660" t="str">
            <v>0</v>
          </cell>
          <cell r="D660" t="str">
            <v>1230010000</v>
          </cell>
          <cell r="F660">
            <v>45413</v>
          </cell>
          <cell r="H660" t="str">
            <v>Transfer dari Bu Iis</v>
          </cell>
          <cell r="I660">
            <v>230010000</v>
          </cell>
          <cell r="J660" t="str">
            <v>Hutang Pemegang Saham</v>
          </cell>
          <cell r="M660">
            <v>30000000</v>
          </cell>
        </row>
        <row r="661">
          <cell r="A661" t="str">
            <v>79120020001Mei</v>
          </cell>
          <cell r="B661" t="str">
            <v>120020001Mei</v>
          </cell>
          <cell r="C661" t="str">
            <v>0</v>
          </cell>
          <cell r="D661" t="str">
            <v>1120020001</v>
          </cell>
          <cell r="F661">
            <v>45420</v>
          </cell>
          <cell r="H661" t="str">
            <v>Transfer dari Bu Iis</v>
          </cell>
          <cell r="I661">
            <v>120020001</v>
          </cell>
          <cell r="J661" t="str">
            <v>PT BCA No Rek. 869-4110115</v>
          </cell>
          <cell r="L661">
            <v>15000000</v>
          </cell>
        </row>
        <row r="662">
          <cell r="A662" t="str">
            <v>2230010000Mei</v>
          </cell>
          <cell r="B662" t="str">
            <v>230010000Mei</v>
          </cell>
          <cell r="C662" t="str">
            <v>0</v>
          </cell>
          <cell r="D662" t="str">
            <v>1230010000</v>
          </cell>
          <cell r="F662">
            <v>45420</v>
          </cell>
          <cell r="H662" t="str">
            <v>Transfer dari Bu Iis</v>
          </cell>
          <cell r="I662">
            <v>230010000</v>
          </cell>
          <cell r="J662" t="str">
            <v>Hutang Pemegang Saham</v>
          </cell>
          <cell r="M662">
            <v>15000000</v>
          </cell>
        </row>
        <row r="663">
          <cell r="A663" t="str">
            <v>80120020001Mei</v>
          </cell>
          <cell r="B663" t="str">
            <v>120020001Mei</v>
          </cell>
          <cell r="C663" t="str">
            <v>0</v>
          </cell>
          <cell r="D663" t="str">
            <v>1120020001</v>
          </cell>
          <cell r="F663">
            <v>45425</v>
          </cell>
          <cell r="H663" t="str">
            <v>Talangan BLB Travel</v>
          </cell>
          <cell r="I663">
            <v>120020001</v>
          </cell>
          <cell r="J663" t="str">
            <v>PT BCA No Rek. 869-4110115</v>
          </cell>
          <cell r="L663">
            <v>537500000</v>
          </cell>
        </row>
        <row r="664">
          <cell r="A664" t="str">
            <v>1210012000Mei</v>
          </cell>
          <cell r="B664" t="str">
            <v>210012000Mei</v>
          </cell>
          <cell r="C664" t="str">
            <v>0</v>
          </cell>
          <cell r="D664" t="str">
            <v>1210012000</v>
          </cell>
          <cell r="F664">
            <v>45425</v>
          </cell>
          <cell r="H664" t="str">
            <v>Talangan BLB Travel</v>
          </cell>
          <cell r="I664">
            <v>210012000</v>
          </cell>
          <cell r="J664" t="str">
            <v>Hutang Jangka Pendek Lainnya</v>
          </cell>
          <cell r="M664">
            <v>537500000</v>
          </cell>
        </row>
        <row r="665">
          <cell r="A665" t="str">
            <v>1130050000Mei</v>
          </cell>
          <cell r="B665" t="str">
            <v>130050000Mei</v>
          </cell>
          <cell r="C665" t="str">
            <v>0</v>
          </cell>
          <cell r="D665" t="str">
            <v>1130050000</v>
          </cell>
          <cell r="F665">
            <v>45426</v>
          </cell>
          <cell r="H665" t="str">
            <v>Meidyna Taurisiane</v>
          </cell>
          <cell r="I665">
            <v>130050000</v>
          </cell>
          <cell r="J665" t="str">
            <v>Piutang Lainnya</v>
          </cell>
          <cell r="L665">
            <v>400000000</v>
          </cell>
        </row>
        <row r="666">
          <cell r="A666" t="str">
            <v>81120020001Mei</v>
          </cell>
          <cell r="B666" t="str">
            <v>120020001Mei</v>
          </cell>
          <cell r="C666" t="str">
            <v>0</v>
          </cell>
          <cell r="D666" t="str">
            <v>1120020001</v>
          </cell>
          <cell r="F666">
            <v>45426</v>
          </cell>
          <cell r="H666" t="str">
            <v>Meidyna Taurisiane</v>
          </cell>
          <cell r="I666">
            <v>120020001</v>
          </cell>
          <cell r="J666" t="str">
            <v>PT BCA No Rek. 869-4110115</v>
          </cell>
          <cell r="M666">
            <v>400000000</v>
          </cell>
        </row>
        <row r="667">
          <cell r="A667" t="str">
            <v>82120020001Mei</v>
          </cell>
          <cell r="B667" t="str">
            <v>120020001Mei</v>
          </cell>
          <cell r="C667" t="str">
            <v>0</v>
          </cell>
          <cell r="D667" t="str">
            <v>1120020001</v>
          </cell>
          <cell r="F667">
            <v>45426</v>
          </cell>
          <cell r="H667" t="str">
            <v>Transfer dari Bu Iis</v>
          </cell>
          <cell r="I667">
            <v>120020001</v>
          </cell>
          <cell r="J667" t="str">
            <v>PT BCA No Rek. 869-4110115</v>
          </cell>
          <cell r="L667">
            <v>100000000</v>
          </cell>
        </row>
        <row r="668">
          <cell r="A668" t="str">
            <v>3230010000Mei</v>
          </cell>
          <cell r="B668" t="str">
            <v>230010000Mei</v>
          </cell>
          <cell r="C668" t="str">
            <v>0</v>
          </cell>
          <cell r="D668" t="str">
            <v>1230010000</v>
          </cell>
          <cell r="F668">
            <v>45426</v>
          </cell>
          <cell r="H668" t="str">
            <v>Transfer dari Bu Iis</v>
          </cell>
          <cell r="I668">
            <v>230010000</v>
          </cell>
          <cell r="J668" t="str">
            <v>Hutang Pemegang Saham</v>
          </cell>
          <cell r="M668">
            <v>100000000</v>
          </cell>
        </row>
        <row r="669">
          <cell r="A669" t="str">
            <v>83120020001Mei</v>
          </cell>
          <cell r="B669" t="str">
            <v>120020001Mei</v>
          </cell>
          <cell r="C669" t="str">
            <v>0</v>
          </cell>
          <cell r="D669" t="str">
            <v>1120020001</v>
          </cell>
          <cell r="F669">
            <v>45433</v>
          </cell>
          <cell r="H669" t="str">
            <v>Transfer dari Suci Handayani</v>
          </cell>
          <cell r="I669">
            <v>120020001</v>
          </cell>
          <cell r="J669" t="str">
            <v>PT BCA No Rek. 869-4110115</v>
          </cell>
          <cell r="L669">
            <v>60000000</v>
          </cell>
        </row>
        <row r="670">
          <cell r="A670" t="str">
            <v>2210012000Mei</v>
          </cell>
          <cell r="B670" t="str">
            <v>210012000Mei</v>
          </cell>
          <cell r="C670" t="str">
            <v>0</v>
          </cell>
          <cell r="D670" t="str">
            <v>1210012000</v>
          </cell>
          <cell r="F670">
            <v>45433</v>
          </cell>
          <cell r="H670" t="str">
            <v>Transfer dari Suci Handayani</v>
          </cell>
          <cell r="I670">
            <v>210012000</v>
          </cell>
          <cell r="J670" t="str">
            <v>Hutang Jangka Pendek Lainnya</v>
          </cell>
          <cell r="M670">
            <v>60000000</v>
          </cell>
        </row>
        <row r="671">
          <cell r="A671" t="str">
            <v>3210012000Mei</v>
          </cell>
          <cell r="B671" t="str">
            <v>210012000Mei</v>
          </cell>
          <cell r="C671" t="str">
            <v>0</v>
          </cell>
          <cell r="D671" t="str">
            <v>1210012000</v>
          </cell>
          <cell r="F671">
            <v>45434</v>
          </cell>
          <cell r="H671" t="str">
            <v>Travel cashback bu Iis</v>
          </cell>
          <cell r="I671">
            <v>210012000</v>
          </cell>
          <cell r="J671" t="str">
            <v>Hutang Jangka Pendek Lainnya</v>
          </cell>
          <cell r="L671">
            <v>30000000</v>
          </cell>
        </row>
        <row r="672">
          <cell r="A672" t="str">
            <v>84120020001Mei</v>
          </cell>
          <cell r="B672" t="str">
            <v>120020001Mei</v>
          </cell>
          <cell r="C672" t="str">
            <v>0</v>
          </cell>
          <cell r="D672" t="str">
            <v>1120020001</v>
          </cell>
          <cell r="F672">
            <v>45434</v>
          </cell>
          <cell r="H672" t="str">
            <v>Travel cashback bu Iis</v>
          </cell>
          <cell r="I672">
            <v>120020001</v>
          </cell>
          <cell r="J672" t="str">
            <v>PT BCA No Rek. 869-4110115</v>
          </cell>
          <cell r="M672">
            <v>30000000</v>
          </cell>
        </row>
        <row r="673">
          <cell r="A673" t="str">
            <v>2130050000Mei</v>
          </cell>
          <cell r="B673" t="str">
            <v>130050000Mei</v>
          </cell>
          <cell r="C673" t="str">
            <v>0</v>
          </cell>
          <cell r="D673" t="str">
            <v>1130050000</v>
          </cell>
          <cell r="F673">
            <v>45439</v>
          </cell>
          <cell r="H673" t="str">
            <v>Meidyna Taurisiane</v>
          </cell>
          <cell r="I673">
            <v>130050000</v>
          </cell>
          <cell r="J673" t="str">
            <v>Piutang Lainnya</v>
          </cell>
          <cell r="L673">
            <v>200000000</v>
          </cell>
        </row>
        <row r="674">
          <cell r="A674" t="str">
            <v>85120020001Mei</v>
          </cell>
          <cell r="B674" t="str">
            <v>120020001Mei</v>
          </cell>
          <cell r="C674" t="str">
            <v>0</v>
          </cell>
          <cell r="D674" t="str">
            <v>1120020001</v>
          </cell>
          <cell r="F674">
            <v>45439</v>
          </cell>
          <cell r="H674" t="str">
            <v>Meidyna Taurisiane</v>
          </cell>
          <cell r="I674">
            <v>120020001</v>
          </cell>
          <cell r="J674" t="str">
            <v>PT BCA No Rek. 869-4110115</v>
          </cell>
          <cell r="M674">
            <v>200000000</v>
          </cell>
        </row>
        <row r="675">
          <cell r="A675" t="str">
            <v>1600000001Mei</v>
          </cell>
          <cell r="B675" t="str">
            <v>600000001Mei</v>
          </cell>
          <cell r="C675" t="str">
            <v>0</v>
          </cell>
          <cell r="D675" t="str">
            <v>1600000001</v>
          </cell>
          <cell r="F675">
            <v>45440</v>
          </cell>
          <cell r="H675" t="str">
            <v>Gaji Eka dan Fajar</v>
          </cell>
          <cell r="I675">
            <v>600000001</v>
          </cell>
          <cell r="J675" t="str">
            <v>Biaya Gaji</v>
          </cell>
          <cell r="L675">
            <v>4500000</v>
          </cell>
        </row>
        <row r="676">
          <cell r="A676" t="str">
            <v>86120020001Mei</v>
          </cell>
          <cell r="B676" t="str">
            <v>120020001Mei</v>
          </cell>
          <cell r="C676" t="str">
            <v>0</v>
          </cell>
          <cell r="D676" t="str">
            <v>1120020001</v>
          </cell>
          <cell r="F676">
            <v>45440</v>
          </cell>
          <cell r="H676" t="str">
            <v>Gaji Eka dan Fajar</v>
          </cell>
          <cell r="I676">
            <v>120020001</v>
          </cell>
          <cell r="J676" t="str">
            <v>PT BCA No Rek. 869-4110115</v>
          </cell>
          <cell r="M676">
            <v>4500000</v>
          </cell>
        </row>
        <row r="677">
          <cell r="A677" t="str">
            <v>1500000003Mei</v>
          </cell>
          <cell r="B677" t="str">
            <v>500000003Mei</v>
          </cell>
          <cell r="C677" t="str">
            <v>0</v>
          </cell>
          <cell r="D677" t="str">
            <v>1500000003</v>
          </cell>
          <cell r="F677">
            <v>45440</v>
          </cell>
          <cell r="H677" t="str">
            <v>GAJI KARYAWAN CPJ MEI 24</v>
          </cell>
          <cell r="I677">
            <v>500000003</v>
          </cell>
          <cell r="J677" t="str">
            <v>Biaya Gaji, Bonus, THR</v>
          </cell>
          <cell r="L677">
            <v>14418993</v>
          </cell>
        </row>
        <row r="678">
          <cell r="A678" t="str">
            <v>87120020001Mei</v>
          </cell>
          <cell r="B678" t="str">
            <v>120020001Mei</v>
          </cell>
          <cell r="C678" t="str">
            <v>0</v>
          </cell>
          <cell r="D678" t="str">
            <v>1120020001</v>
          </cell>
          <cell r="F678">
            <v>45440</v>
          </cell>
          <cell r="H678" t="str">
            <v>GAJI KARYAWAN CPJ MEI 24</v>
          </cell>
          <cell r="I678">
            <v>120020001</v>
          </cell>
          <cell r="J678" t="str">
            <v>PT BCA No Rek. 869-4110115</v>
          </cell>
          <cell r="M678">
            <v>14418993</v>
          </cell>
        </row>
        <row r="679">
          <cell r="A679" t="str">
            <v>88120020001Mei</v>
          </cell>
          <cell r="B679" t="str">
            <v>120020001Mei</v>
          </cell>
          <cell r="C679" t="str">
            <v>0</v>
          </cell>
          <cell r="D679" t="str">
            <v>1120020001</v>
          </cell>
          <cell r="F679">
            <v>45443</v>
          </cell>
          <cell r="H679" t="str">
            <v>Transfer dari Bu Iis</v>
          </cell>
          <cell r="I679">
            <v>120020001</v>
          </cell>
          <cell r="J679" t="str">
            <v>PT BCA No Rek. 869-4110115</v>
          </cell>
          <cell r="L679">
            <v>200000000</v>
          </cell>
        </row>
        <row r="680">
          <cell r="A680" t="str">
            <v>4230010000Mei</v>
          </cell>
          <cell r="B680" t="str">
            <v>230010000Mei</v>
          </cell>
          <cell r="C680" t="str">
            <v>0</v>
          </cell>
          <cell r="D680" t="str">
            <v>1230010000</v>
          </cell>
          <cell r="F680">
            <v>45443</v>
          </cell>
          <cell r="H680" t="str">
            <v>Transfer dari Bu Iis</v>
          </cell>
          <cell r="I680">
            <v>230010000</v>
          </cell>
          <cell r="J680" t="str">
            <v>Hutang Pemegang Saham</v>
          </cell>
          <cell r="M680">
            <v>200000000</v>
          </cell>
        </row>
        <row r="681">
          <cell r="A681" t="str">
            <v>89120020001Mei</v>
          </cell>
          <cell r="B681" t="str">
            <v>120020001Mei</v>
          </cell>
          <cell r="C681" t="str">
            <v>0</v>
          </cell>
          <cell r="D681" t="str">
            <v>1120020001</v>
          </cell>
          <cell r="F681">
            <v>45443</v>
          </cell>
          <cell r="H681" t="str">
            <v>Margin Travel dari bu Iis</v>
          </cell>
          <cell r="I681">
            <v>120020001</v>
          </cell>
          <cell r="J681" t="str">
            <v>PT BCA No Rek. 869-4110115</v>
          </cell>
          <cell r="L681">
            <v>10000000</v>
          </cell>
        </row>
        <row r="682">
          <cell r="A682" t="str">
            <v>5230010000Mei</v>
          </cell>
          <cell r="B682" t="str">
            <v>230010000Mei</v>
          </cell>
          <cell r="C682" t="str">
            <v>0</v>
          </cell>
          <cell r="D682" t="str">
            <v>1230010000</v>
          </cell>
          <cell r="F682">
            <v>45443</v>
          </cell>
          <cell r="H682" t="str">
            <v>Margin Travel dari bu Iis</v>
          </cell>
          <cell r="I682">
            <v>230010000</v>
          </cell>
          <cell r="J682" t="str">
            <v>Hutang Pemegang Saham</v>
          </cell>
          <cell r="M682">
            <v>10000000</v>
          </cell>
        </row>
        <row r="683">
          <cell r="A683" t="str">
            <v>00</v>
          </cell>
          <cell r="B683" t="str">
            <v>0</v>
          </cell>
          <cell r="C683" t="str">
            <v>0</v>
          </cell>
          <cell r="D683" t="str">
            <v>1</v>
          </cell>
          <cell r="J683" t="str">
            <v>-</v>
          </cell>
        </row>
        <row r="684">
          <cell r="A684" t="str">
            <v>00</v>
          </cell>
          <cell r="B684" t="str">
            <v>0</v>
          </cell>
          <cell r="C684" t="str">
            <v>0</v>
          </cell>
          <cell r="D684" t="str">
            <v>1</v>
          </cell>
          <cell r="J684" t="str">
            <v>-</v>
          </cell>
        </row>
        <row r="685">
          <cell r="A685" t="str">
            <v>00</v>
          </cell>
          <cell r="B685" t="str">
            <v>0</v>
          </cell>
          <cell r="C685" t="str">
            <v>0</v>
          </cell>
          <cell r="D685" t="str">
            <v>1</v>
          </cell>
          <cell r="J685" t="str">
            <v>-</v>
          </cell>
        </row>
        <row r="686">
          <cell r="A686" t="str">
            <v>00</v>
          </cell>
          <cell r="B686" t="str">
            <v>0</v>
          </cell>
          <cell r="C686" t="str">
            <v>0</v>
          </cell>
          <cell r="D686" t="str">
            <v>1</v>
          </cell>
          <cell r="J686" t="str">
            <v>-</v>
          </cell>
        </row>
        <row r="687">
          <cell r="A687" t="str">
            <v>00</v>
          </cell>
          <cell r="B687" t="str">
            <v>0</v>
          </cell>
          <cell r="C687" t="str">
            <v>0</v>
          </cell>
          <cell r="D687" t="str">
            <v>1</v>
          </cell>
          <cell r="J687" t="str">
            <v>-</v>
          </cell>
        </row>
        <row r="688">
          <cell r="A688" t="str">
            <v>00</v>
          </cell>
          <cell r="B688" t="str">
            <v>0</v>
          </cell>
          <cell r="C688" t="str">
            <v>0</v>
          </cell>
          <cell r="D688" t="str">
            <v>1</v>
          </cell>
          <cell r="J688" t="str">
            <v>-</v>
          </cell>
        </row>
        <row r="689">
          <cell r="A689" t="str">
            <v>1500000002Juni</v>
          </cell>
          <cell r="B689" t="str">
            <v>500000002Juni</v>
          </cell>
          <cell r="C689" t="str">
            <v>0</v>
          </cell>
          <cell r="D689" t="str">
            <v>1500000002</v>
          </cell>
          <cell r="F689">
            <v>45446</v>
          </cell>
          <cell r="H689" t="str">
            <v>BIAYA CASH2AN DEALER SPM 896</v>
          </cell>
          <cell r="I689">
            <v>500000002</v>
          </cell>
          <cell r="J689" t="str">
            <v>Biaya Operasional</v>
          </cell>
          <cell r="L689">
            <v>3136289</v>
          </cell>
        </row>
        <row r="690">
          <cell r="A690" t="str">
            <v>1120020001Juni</v>
          </cell>
          <cell r="B690" t="str">
            <v>120020001Juni</v>
          </cell>
          <cell r="C690" t="str">
            <v>0</v>
          </cell>
          <cell r="D690" t="str">
            <v>1120020001</v>
          </cell>
          <cell r="F690">
            <v>45446</v>
          </cell>
          <cell r="H690" t="str">
            <v>BIAYA CASH2AN DEALER SPM 896</v>
          </cell>
          <cell r="I690">
            <v>120020001</v>
          </cell>
          <cell r="J690" t="str">
            <v>PT BCA No Rek. 869-4110115</v>
          </cell>
          <cell r="M690">
            <v>3136289</v>
          </cell>
        </row>
        <row r="691">
          <cell r="A691" t="str">
            <v>2500000002Juni</v>
          </cell>
          <cell r="B691" t="str">
            <v>500000002Juni</v>
          </cell>
          <cell r="C691" t="str">
            <v>0</v>
          </cell>
          <cell r="D691" t="str">
            <v>1500000002</v>
          </cell>
          <cell r="F691">
            <v>45446</v>
          </cell>
          <cell r="H691" t="str">
            <v>BIAYA CASH2AN DEALER SPM 897</v>
          </cell>
          <cell r="I691">
            <v>500000002</v>
          </cell>
          <cell r="J691" t="str">
            <v>Biaya Operasional</v>
          </cell>
          <cell r="L691">
            <v>2300000</v>
          </cell>
        </row>
        <row r="692">
          <cell r="A692" t="str">
            <v>2120020001Juni</v>
          </cell>
          <cell r="B692" t="str">
            <v>120020001Juni</v>
          </cell>
          <cell r="C692" t="str">
            <v>0</v>
          </cell>
          <cell r="D692" t="str">
            <v>1120020001</v>
          </cell>
          <cell r="F692">
            <v>45446</v>
          </cell>
          <cell r="H692" t="str">
            <v>BIAYA CASH2AN DEALER SPM 897</v>
          </cell>
          <cell r="I692">
            <v>120020001</v>
          </cell>
          <cell r="J692" t="str">
            <v>PT BCA No Rek. 869-4110115</v>
          </cell>
          <cell r="M692">
            <v>2300000</v>
          </cell>
        </row>
        <row r="693">
          <cell r="A693" t="str">
            <v>1500000001Juni</v>
          </cell>
          <cell r="B693" t="str">
            <v>500000001Juni</v>
          </cell>
          <cell r="C693" t="str">
            <v>0</v>
          </cell>
          <cell r="D693" t="str">
            <v>1500000001</v>
          </cell>
          <cell r="F693">
            <v>45446</v>
          </cell>
          <cell r="H693" t="str">
            <v>PEMBYARAN INVOICE RKE INV 80003</v>
          </cell>
          <cell r="I693">
            <v>500000001</v>
          </cell>
          <cell r="J693" t="str">
            <v>Biaya Logistik</v>
          </cell>
          <cell r="L693">
            <v>5369298</v>
          </cell>
        </row>
        <row r="694">
          <cell r="A694" t="str">
            <v>3120020001Juni</v>
          </cell>
          <cell r="B694" t="str">
            <v>120020001Juni</v>
          </cell>
          <cell r="C694" t="str">
            <v>0</v>
          </cell>
          <cell r="D694" t="str">
            <v>1120020001</v>
          </cell>
          <cell r="F694">
            <v>45446</v>
          </cell>
          <cell r="H694" t="str">
            <v>PEMBYARAN INVOICE RKE INV 80003</v>
          </cell>
          <cell r="I694">
            <v>120020001</v>
          </cell>
          <cell r="J694" t="str">
            <v>PT BCA No Rek. 869-4110115</v>
          </cell>
          <cell r="M694">
            <v>5369298</v>
          </cell>
        </row>
        <row r="695">
          <cell r="A695" t="str">
            <v>2500000001Juni</v>
          </cell>
          <cell r="B695" t="str">
            <v>500000001Juni</v>
          </cell>
          <cell r="C695" t="str">
            <v>0</v>
          </cell>
          <cell r="D695" t="str">
            <v>1500000001</v>
          </cell>
          <cell r="F695">
            <v>45446</v>
          </cell>
          <cell r="H695" t="str">
            <v>BIAYA CASH2AN DEALER SPM 898 (DP RKE)</v>
          </cell>
          <cell r="I695">
            <v>500000001</v>
          </cell>
          <cell r="J695" t="str">
            <v>Biaya Logistik</v>
          </cell>
          <cell r="L695">
            <v>3926562</v>
          </cell>
        </row>
        <row r="696">
          <cell r="A696" t="str">
            <v>4120020001Juni</v>
          </cell>
          <cell r="B696" t="str">
            <v>120020001Juni</v>
          </cell>
          <cell r="C696" t="str">
            <v>0</v>
          </cell>
          <cell r="D696" t="str">
            <v>1120020001</v>
          </cell>
          <cell r="F696">
            <v>45446</v>
          </cell>
          <cell r="H696" t="str">
            <v>BIAYA CASH2AN DEALER SPM 898 (DP RKE)</v>
          </cell>
          <cell r="I696">
            <v>120020001</v>
          </cell>
          <cell r="J696" t="str">
            <v>PT BCA No Rek. 869-4110115</v>
          </cell>
          <cell r="M696">
            <v>3926562</v>
          </cell>
        </row>
        <row r="697">
          <cell r="A697" t="str">
            <v>3500000001Juni</v>
          </cell>
          <cell r="B697" t="str">
            <v>500000001Juni</v>
          </cell>
          <cell r="C697" t="str">
            <v>0</v>
          </cell>
          <cell r="D697" t="str">
            <v>1500000001</v>
          </cell>
          <cell r="F697">
            <v>45446</v>
          </cell>
          <cell r="H697" t="str">
            <v>BIAYA CASH2AN DEALER SPM 899 (DP RKE)</v>
          </cell>
          <cell r="I697">
            <v>500000001</v>
          </cell>
          <cell r="J697" t="str">
            <v>Biaya Logistik</v>
          </cell>
          <cell r="L697">
            <v>3948682</v>
          </cell>
        </row>
        <row r="698">
          <cell r="A698" t="str">
            <v>5120020001Juni</v>
          </cell>
          <cell r="B698" t="str">
            <v>120020001Juni</v>
          </cell>
          <cell r="C698" t="str">
            <v>0</v>
          </cell>
          <cell r="D698" t="str">
            <v>1120020001</v>
          </cell>
          <cell r="F698">
            <v>45446</v>
          </cell>
          <cell r="H698" t="str">
            <v>BIAYA CASH2AN DEALER SPM 899 (DP RKE)</v>
          </cell>
          <cell r="I698">
            <v>120020001</v>
          </cell>
          <cell r="J698" t="str">
            <v>PT BCA No Rek. 869-4110115</v>
          </cell>
          <cell r="M698">
            <v>3948682</v>
          </cell>
        </row>
        <row r="699">
          <cell r="A699" t="str">
            <v>3500000002Juni</v>
          </cell>
          <cell r="B699" t="str">
            <v>500000002Juni</v>
          </cell>
          <cell r="C699" t="str">
            <v>0</v>
          </cell>
          <cell r="D699" t="str">
            <v>1500000002</v>
          </cell>
          <cell r="F699">
            <v>45448</v>
          </cell>
          <cell r="H699" t="str">
            <v>BIAYA CASH2AN DEALER SPM 907</v>
          </cell>
          <cell r="I699">
            <v>500000002</v>
          </cell>
          <cell r="J699" t="str">
            <v>Biaya Operasional</v>
          </cell>
          <cell r="L699">
            <v>3798340</v>
          </cell>
        </row>
        <row r="700">
          <cell r="A700" t="str">
            <v>6120020001Juni</v>
          </cell>
          <cell r="B700" t="str">
            <v>120020001Juni</v>
          </cell>
          <cell r="C700" t="str">
            <v>0</v>
          </cell>
          <cell r="D700" t="str">
            <v>1120020001</v>
          </cell>
          <cell r="F700">
            <v>45448</v>
          </cell>
          <cell r="H700" t="str">
            <v>BIAYA CASH2AN DEALER SPM 907</v>
          </cell>
          <cell r="I700">
            <v>120020001</v>
          </cell>
          <cell r="J700" t="str">
            <v>PT BCA No Rek. 869-4110115</v>
          </cell>
          <cell r="M700">
            <v>3798340</v>
          </cell>
        </row>
        <row r="701">
          <cell r="A701" t="str">
            <v>4500000002Juni</v>
          </cell>
          <cell r="B701" t="str">
            <v>500000002Juni</v>
          </cell>
          <cell r="C701" t="str">
            <v>0</v>
          </cell>
          <cell r="D701" t="str">
            <v>1500000002</v>
          </cell>
          <cell r="F701">
            <v>45448</v>
          </cell>
          <cell r="H701" t="str">
            <v>BIAYA CASH2AN DEALER SPM 908</v>
          </cell>
          <cell r="I701">
            <v>500000002</v>
          </cell>
          <cell r="J701" t="str">
            <v>Biaya Operasional</v>
          </cell>
          <cell r="L701">
            <v>3513185</v>
          </cell>
        </row>
        <row r="702">
          <cell r="A702" t="str">
            <v>7120020001Juni</v>
          </cell>
          <cell r="B702" t="str">
            <v>120020001Juni</v>
          </cell>
          <cell r="C702" t="str">
            <v>0</v>
          </cell>
          <cell r="D702" t="str">
            <v>1120020001</v>
          </cell>
          <cell r="F702">
            <v>45448</v>
          </cell>
          <cell r="H702" t="str">
            <v>BIAYA CASH2AN DEALER SPM 908</v>
          </cell>
          <cell r="I702">
            <v>120020001</v>
          </cell>
          <cell r="J702" t="str">
            <v>PT BCA No Rek. 869-4110115</v>
          </cell>
          <cell r="M702">
            <v>3513185</v>
          </cell>
        </row>
        <row r="703">
          <cell r="A703" t="str">
            <v>1110010001Juni</v>
          </cell>
          <cell r="B703" t="str">
            <v>110010001Juni</v>
          </cell>
          <cell r="C703" t="str">
            <v>0</v>
          </cell>
          <cell r="D703" t="str">
            <v>1110010001</v>
          </cell>
          <cell r="F703">
            <v>45448</v>
          </cell>
          <cell r="H703" t="str">
            <v xml:space="preserve">PENGISIAN ULANG PETTY CASH CPJ </v>
          </cell>
          <cell r="I703">
            <v>110010001</v>
          </cell>
          <cell r="J703" t="str">
            <v>Kas Operasional 1 - TIO</v>
          </cell>
          <cell r="L703">
            <v>4753400</v>
          </cell>
        </row>
        <row r="704">
          <cell r="A704" t="str">
            <v>8120020001Juni</v>
          </cell>
          <cell r="B704" t="str">
            <v>120020001Juni</v>
          </cell>
          <cell r="C704" t="str">
            <v>0</v>
          </cell>
          <cell r="D704" t="str">
            <v>1120020001</v>
          </cell>
          <cell r="F704">
            <v>45448</v>
          </cell>
          <cell r="H704" t="str">
            <v xml:space="preserve">PENGISIAN ULANG PETTY CASH CPJ </v>
          </cell>
          <cell r="I704">
            <v>120020001</v>
          </cell>
          <cell r="J704" t="str">
            <v>PT BCA No Rek. 869-4110115</v>
          </cell>
          <cell r="M704">
            <v>4753400</v>
          </cell>
        </row>
        <row r="705">
          <cell r="A705" t="str">
            <v>5500000002Juni</v>
          </cell>
          <cell r="B705" t="str">
            <v>500000002Juni</v>
          </cell>
          <cell r="C705" t="str">
            <v>0</v>
          </cell>
          <cell r="D705" t="str">
            <v>1500000002</v>
          </cell>
          <cell r="F705">
            <v>45448</v>
          </cell>
          <cell r="H705" t="str">
            <v>BIAYA CASH2AN DEALER SPM 909</v>
          </cell>
          <cell r="I705">
            <v>500000002</v>
          </cell>
          <cell r="J705" t="str">
            <v>Biaya Operasional</v>
          </cell>
          <cell r="L705">
            <v>8468478</v>
          </cell>
        </row>
        <row r="706">
          <cell r="A706" t="str">
            <v>9120020001Juni</v>
          </cell>
          <cell r="B706" t="str">
            <v>120020001Juni</v>
          </cell>
          <cell r="C706" t="str">
            <v>0</v>
          </cell>
          <cell r="D706" t="str">
            <v>1120020001</v>
          </cell>
          <cell r="F706">
            <v>45448</v>
          </cell>
          <cell r="H706" t="str">
            <v>BIAYA CASH2AN DEALER SPM 909</v>
          </cell>
          <cell r="I706">
            <v>120020001</v>
          </cell>
          <cell r="J706" t="str">
            <v>PT BCA No Rek. 869-4110115</v>
          </cell>
          <cell r="M706">
            <v>8468478</v>
          </cell>
        </row>
        <row r="707">
          <cell r="A707" t="str">
            <v>6500000002Juni</v>
          </cell>
          <cell r="B707" t="str">
            <v>500000002Juni</v>
          </cell>
          <cell r="C707" t="str">
            <v>0</v>
          </cell>
          <cell r="D707" t="str">
            <v>1500000002</v>
          </cell>
          <cell r="F707">
            <v>45448</v>
          </cell>
          <cell r="H707" t="str">
            <v>BIAYA CASH2AN DEALER SPM 914</v>
          </cell>
          <cell r="I707">
            <v>500000002</v>
          </cell>
          <cell r="J707" t="str">
            <v>Biaya Operasional</v>
          </cell>
          <cell r="L707">
            <v>3628950</v>
          </cell>
        </row>
        <row r="708">
          <cell r="A708" t="str">
            <v>10120020001Juni</v>
          </cell>
          <cell r="B708" t="str">
            <v>120020001Juni</v>
          </cell>
          <cell r="C708" t="str">
            <v>0</v>
          </cell>
          <cell r="D708" t="str">
            <v>1120020001</v>
          </cell>
          <cell r="F708">
            <v>45448</v>
          </cell>
          <cell r="H708" t="str">
            <v>BIAYA CASH2AN DEALER SPM 914</v>
          </cell>
          <cell r="I708">
            <v>120020001</v>
          </cell>
          <cell r="J708" t="str">
            <v>PT BCA No Rek. 869-4110115</v>
          </cell>
          <cell r="M708">
            <v>3628950</v>
          </cell>
        </row>
        <row r="709">
          <cell r="A709" t="str">
            <v>7500000002Juni</v>
          </cell>
          <cell r="B709" t="str">
            <v>500000002Juni</v>
          </cell>
          <cell r="C709" t="str">
            <v>0</v>
          </cell>
          <cell r="D709" t="str">
            <v>1500000002</v>
          </cell>
          <cell r="F709">
            <v>45448</v>
          </cell>
          <cell r="H709" t="str">
            <v>BIAYA CASH2AN DEALER SPM 915</v>
          </cell>
          <cell r="I709">
            <v>500000002</v>
          </cell>
          <cell r="J709" t="str">
            <v>Biaya Operasional</v>
          </cell>
          <cell r="L709">
            <v>3326765</v>
          </cell>
        </row>
        <row r="710">
          <cell r="A710" t="str">
            <v>11120020001Juni</v>
          </cell>
          <cell r="B710" t="str">
            <v>120020001Juni</v>
          </cell>
          <cell r="C710" t="str">
            <v>0</v>
          </cell>
          <cell r="D710" t="str">
            <v>1120020001</v>
          </cell>
          <cell r="F710">
            <v>45448</v>
          </cell>
          <cell r="H710" t="str">
            <v>BIAYA CASH2AN DEALER SPM 915</v>
          </cell>
          <cell r="I710">
            <v>120020001</v>
          </cell>
          <cell r="J710" t="str">
            <v>PT BCA No Rek. 869-4110115</v>
          </cell>
          <cell r="M710">
            <v>3326765</v>
          </cell>
        </row>
        <row r="711">
          <cell r="A711" t="str">
            <v>8500000002Juni</v>
          </cell>
          <cell r="B711" t="str">
            <v>500000002Juni</v>
          </cell>
          <cell r="C711" t="str">
            <v>0</v>
          </cell>
          <cell r="D711" t="str">
            <v>1500000002</v>
          </cell>
          <cell r="F711">
            <v>45448</v>
          </cell>
          <cell r="H711" t="str">
            <v>BIAYA CASH2AN DEALER SPM 916</v>
          </cell>
          <cell r="I711">
            <v>500000002</v>
          </cell>
          <cell r="J711" t="str">
            <v>Biaya Operasional</v>
          </cell>
          <cell r="L711">
            <v>4041570</v>
          </cell>
        </row>
        <row r="712">
          <cell r="A712" t="str">
            <v>12120020001Juni</v>
          </cell>
          <cell r="B712" t="str">
            <v>120020001Juni</v>
          </cell>
          <cell r="C712" t="str">
            <v>0</v>
          </cell>
          <cell r="D712" t="str">
            <v>1120020001</v>
          </cell>
          <cell r="F712">
            <v>45448</v>
          </cell>
          <cell r="H712" t="str">
            <v>BIAYA CASH2AN DEALER SPM 916</v>
          </cell>
          <cell r="I712">
            <v>120020001</v>
          </cell>
          <cell r="J712" t="str">
            <v>PT BCA No Rek. 869-4110115</v>
          </cell>
          <cell r="M712">
            <v>4041570</v>
          </cell>
        </row>
        <row r="713">
          <cell r="A713" t="str">
            <v>9500000002Juni</v>
          </cell>
          <cell r="B713" t="str">
            <v>500000002Juni</v>
          </cell>
          <cell r="C713" t="str">
            <v>0</v>
          </cell>
          <cell r="D713" t="str">
            <v>1500000002</v>
          </cell>
          <cell r="F713">
            <v>45449</v>
          </cell>
          <cell r="H713" t="str">
            <v>BIAYA CASH2AN DEALER SPM 922</v>
          </cell>
          <cell r="I713">
            <v>500000002</v>
          </cell>
          <cell r="J713" t="str">
            <v>Biaya Operasional</v>
          </cell>
          <cell r="L713">
            <v>1401420</v>
          </cell>
        </row>
        <row r="714">
          <cell r="A714" t="str">
            <v>13120020001Juni</v>
          </cell>
          <cell r="B714" t="str">
            <v>120020001Juni</v>
          </cell>
          <cell r="C714" t="str">
            <v>0</v>
          </cell>
          <cell r="D714" t="str">
            <v>1120020001</v>
          </cell>
          <cell r="F714">
            <v>45449</v>
          </cell>
          <cell r="H714" t="str">
            <v>BIAYA CASH2AN DEALER SPM 922</v>
          </cell>
          <cell r="I714">
            <v>120020001</v>
          </cell>
          <cell r="J714" t="str">
            <v>PT BCA No Rek. 869-4110115</v>
          </cell>
          <cell r="M714">
            <v>1401420</v>
          </cell>
        </row>
        <row r="715">
          <cell r="A715" t="str">
            <v>10500000002Juni</v>
          </cell>
          <cell r="B715" t="str">
            <v>500000002Juni</v>
          </cell>
          <cell r="C715" t="str">
            <v>0</v>
          </cell>
          <cell r="D715" t="str">
            <v>1500000002</v>
          </cell>
          <cell r="F715">
            <v>45449</v>
          </cell>
          <cell r="H715" t="str">
            <v>BIAYA CASH2AN DEALER SPM 923</v>
          </cell>
          <cell r="I715">
            <v>500000002</v>
          </cell>
          <cell r="J715" t="str">
            <v>Biaya Operasional</v>
          </cell>
          <cell r="L715">
            <v>1401402</v>
          </cell>
        </row>
        <row r="716">
          <cell r="A716" t="str">
            <v>14120020001Juni</v>
          </cell>
          <cell r="B716" t="str">
            <v>120020001Juni</v>
          </cell>
          <cell r="C716" t="str">
            <v>0</v>
          </cell>
          <cell r="D716" t="str">
            <v>1120020001</v>
          </cell>
          <cell r="F716">
            <v>45449</v>
          </cell>
          <cell r="H716" t="str">
            <v>BIAYA CASH2AN DEALER SPM 923</v>
          </cell>
          <cell r="I716">
            <v>120020001</v>
          </cell>
          <cell r="J716" t="str">
            <v>PT BCA No Rek. 869-4110115</v>
          </cell>
          <cell r="M716">
            <v>1401402</v>
          </cell>
        </row>
        <row r="717">
          <cell r="A717" t="str">
            <v>11500000002Juni</v>
          </cell>
          <cell r="B717" t="str">
            <v>500000002Juni</v>
          </cell>
          <cell r="C717" t="str">
            <v>0</v>
          </cell>
          <cell r="D717" t="str">
            <v>1500000002</v>
          </cell>
          <cell r="F717">
            <v>45450</v>
          </cell>
          <cell r="H717" t="str">
            <v>BIAYA CASH2AN DEALER HARTONO  SPM 913</v>
          </cell>
          <cell r="I717">
            <v>500000002</v>
          </cell>
          <cell r="J717" t="str">
            <v>Biaya Operasional</v>
          </cell>
          <cell r="L717">
            <v>7000000</v>
          </cell>
        </row>
        <row r="718">
          <cell r="A718" t="str">
            <v>15120020001Juni</v>
          </cell>
          <cell r="B718" t="str">
            <v>120020001Juni</v>
          </cell>
          <cell r="C718" t="str">
            <v>0</v>
          </cell>
          <cell r="D718" t="str">
            <v>1120020001</v>
          </cell>
          <cell r="F718">
            <v>45450</v>
          </cell>
          <cell r="H718" t="str">
            <v>BIAYA CASH2AN DEALER HARTONO  SPM 913</v>
          </cell>
          <cell r="I718">
            <v>120020001</v>
          </cell>
          <cell r="J718" t="str">
            <v>PT BCA No Rek. 869-4110115</v>
          </cell>
          <cell r="M718">
            <v>7000000</v>
          </cell>
        </row>
        <row r="719">
          <cell r="A719" t="str">
            <v>12500000002Juni</v>
          </cell>
          <cell r="B719" t="str">
            <v>500000002Juni</v>
          </cell>
          <cell r="C719" t="str">
            <v>0</v>
          </cell>
          <cell r="D719" t="str">
            <v>1500000002</v>
          </cell>
          <cell r="F719">
            <v>45450</v>
          </cell>
          <cell r="H719" t="str">
            <v>BIAYA CASH2AN DEALER HARTONO  SPM 913</v>
          </cell>
          <cell r="I719">
            <v>500000002</v>
          </cell>
          <cell r="J719" t="str">
            <v>Biaya Operasional</v>
          </cell>
          <cell r="L719">
            <v>7000000</v>
          </cell>
        </row>
        <row r="720">
          <cell r="A720" t="str">
            <v>16120020001Juni</v>
          </cell>
          <cell r="B720" t="str">
            <v>120020001Juni</v>
          </cell>
          <cell r="C720" t="str">
            <v>0</v>
          </cell>
          <cell r="D720" t="str">
            <v>1120020001</v>
          </cell>
          <cell r="F720">
            <v>45450</v>
          </cell>
          <cell r="H720" t="str">
            <v>BIAYA CASH2AN DEALER HARTONO  SPM 913</v>
          </cell>
          <cell r="I720">
            <v>120020001</v>
          </cell>
          <cell r="J720" t="str">
            <v>PT BCA No Rek. 869-4110115</v>
          </cell>
          <cell r="M720">
            <v>7000000</v>
          </cell>
        </row>
        <row r="721">
          <cell r="A721" t="str">
            <v>13500000002Juni</v>
          </cell>
          <cell r="B721" t="str">
            <v>500000002Juni</v>
          </cell>
          <cell r="C721" t="str">
            <v>0</v>
          </cell>
          <cell r="D721" t="str">
            <v>1500000002</v>
          </cell>
          <cell r="F721">
            <v>45449</v>
          </cell>
          <cell r="H721" t="str">
            <v>BIAYA CASH2AN DEALER HARTONO  SPM 912</v>
          </cell>
          <cell r="I721">
            <v>500000002</v>
          </cell>
          <cell r="J721" t="str">
            <v>Biaya Operasional</v>
          </cell>
          <cell r="L721">
            <v>5900000</v>
          </cell>
        </row>
        <row r="722">
          <cell r="A722" t="str">
            <v>17120020001Juni</v>
          </cell>
          <cell r="B722" t="str">
            <v>120020001Juni</v>
          </cell>
          <cell r="C722" t="str">
            <v>0</v>
          </cell>
          <cell r="D722" t="str">
            <v>1120020001</v>
          </cell>
          <cell r="F722">
            <v>45449</v>
          </cell>
          <cell r="H722" t="str">
            <v>BIAYA CASH2AN DEALER HARTONO  SPM 912</v>
          </cell>
          <cell r="I722">
            <v>120020001</v>
          </cell>
          <cell r="J722" t="str">
            <v>PT BCA No Rek. 869-4110115</v>
          </cell>
          <cell r="M722">
            <v>5900000</v>
          </cell>
        </row>
        <row r="723">
          <cell r="A723" t="str">
            <v>14500000002Juni</v>
          </cell>
          <cell r="B723" t="str">
            <v>500000002Juni</v>
          </cell>
          <cell r="C723" t="str">
            <v>0</v>
          </cell>
          <cell r="D723" t="str">
            <v>1500000002</v>
          </cell>
          <cell r="F723">
            <v>45450</v>
          </cell>
          <cell r="H723" t="str">
            <v>BIAYA CASH2AN DEALER SPM 928</v>
          </cell>
          <cell r="I723">
            <v>500000002</v>
          </cell>
          <cell r="J723" t="str">
            <v>Biaya Operasional</v>
          </cell>
          <cell r="L723">
            <v>1400000</v>
          </cell>
        </row>
        <row r="724">
          <cell r="A724" t="str">
            <v>18120020001Juni</v>
          </cell>
          <cell r="B724" t="str">
            <v>120020001Juni</v>
          </cell>
          <cell r="C724" t="str">
            <v>0</v>
          </cell>
          <cell r="D724" t="str">
            <v>1120020001</v>
          </cell>
          <cell r="F724">
            <v>45450</v>
          </cell>
          <cell r="H724" t="str">
            <v>BIAYA CASH2AN DEALER SPM 928</v>
          </cell>
          <cell r="I724">
            <v>120020001</v>
          </cell>
          <cell r="J724" t="str">
            <v>PT BCA No Rek. 869-4110115</v>
          </cell>
          <cell r="M724">
            <v>1400000</v>
          </cell>
        </row>
        <row r="725">
          <cell r="A725" t="str">
            <v>15500000002Juni</v>
          </cell>
          <cell r="B725" t="str">
            <v>500000002Juni</v>
          </cell>
          <cell r="C725" t="str">
            <v>0</v>
          </cell>
          <cell r="D725" t="str">
            <v>1500000002</v>
          </cell>
          <cell r="F725">
            <v>45450</v>
          </cell>
          <cell r="H725" t="str">
            <v>BIAYA CASH2AN DEALER SPM 929</v>
          </cell>
          <cell r="I725">
            <v>500000002</v>
          </cell>
          <cell r="J725" t="str">
            <v>Biaya Operasional</v>
          </cell>
          <cell r="L725">
            <v>1400000</v>
          </cell>
        </row>
        <row r="726">
          <cell r="A726" t="str">
            <v>19120020001Juni</v>
          </cell>
          <cell r="B726" t="str">
            <v>120020001Juni</v>
          </cell>
          <cell r="C726" t="str">
            <v>0</v>
          </cell>
          <cell r="D726" t="str">
            <v>1120020001</v>
          </cell>
          <cell r="F726">
            <v>45450</v>
          </cell>
          <cell r="H726" t="str">
            <v>BIAYA CASH2AN DEALER SPM 929</v>
          </cell>
          <cell r="I726">
            <v>120020001</v>
          </cell>
          <cell r="J726" t="str">
            <v>PT BCA No Rek. 869-4110115</v>
          </cell>
          <cell r="M726">
            <v>1400000</v>
          </cell>
        </row>
        <row r="727">
          <cell r="A727" t="str">
            <v>16500000002Juni</v>
          </cell>
          <cell r="B727" t="str">
            <v>500000002Juni</v>
          </cell>
          <cell r="C727" t="str">
            <v>0</v>
          </cell>
          <cell r="D727" t="str">
            <v>1500000002</v>
          </cell>
          <cell r="F727">
            <v>45453</v>
          </cell>
          <cell r="H727" t="str">
            <v>BIAYA CASH2AN DEALER SPM 936</v>
          </cell>
          <cell r="I727">
            <v>500000002</v>
          </cell>
          <cell r="J727" t="str">
            <v>Biaya Operasional</v>
          </cell>
          <cell r="L727">
            <v>1300000</v>
          </cell>
        </row>
        <row r="728">
          <cell r="A728" t="str">
            <v>20120020001Juni</v>
          </cell>
          <cell r="B728" t="str">
            <v>120020001Juni</v>
          </cell>
          <cell r="C728" t="str">
            <v>0</v>
          </cell>
          <cell r="D728" t="str">
            <v>1120020001</v>
          </cell>
          <cell r="F728">
            <v>45453</v>
          </cell>
          <cell r="H728" t="str">
            <v>BIAYA CASH2AN DEALER SPM 936</v>
          </cell>
          <cell r="I728">
            <v>120020001</v>
          </cell>
          <cell r="J728" t="str">
            <v>PT BCA No Rek. 869-4110115</v>
          </cell>
          <cell r="M728">
            <v>1300000</v>
          </cell>
        </row>
        <row r="729">
          <cell r="A729" t="str">
            <v>17500000002Juni</v>
          </cell>
          <cell r="B729" t="str">
            <v>500000002Juni</v>
          </cell>
          <cell r="C729" t="str">
            <v>0</v>
          </cell>
          <cell r="D729" t="str">
            <v>1500000002</v>
          </cell>
          <cell r="F729">
            <v>45453</v>
          </cell>
          <cell r="H729" t="str">
            <v>BIAYA CASH2AN DEALER SPM 937</v>
          </cell>
          <cell r="I729">
            <v>500000002</v>
          </cell>
          <cell r="J729" t="str">
            <v>Biaya Operasional</v>
          </cell>
          <cell r="L729">
            <v>1300000</v>
          </cell>
        </row>
        <row r="730">
          <cell r="A730" t="str">
            <v>21120020001Juni</v>
          </cell>
          <cell r="B730" t="str">
            <v>120020001Juni</v>
          </cell>
          <cell r="C730" t="str">
            <v>0</v>
          </cell>
          <cell r="D730" t="str">
            <v>1120020001</v>
          </cell>
          <cell r="F730">
            <v>45453</v>
          </cell>
          <cell r="H730" t="str">
            <v>BIAYA CASH2AN DEALER SPM 937</v>
          </cell>
          <cell r="I730">
            <v>120020001</v>
          </cell>
          <cell r="J730" t="str">
            <v>PT BCA No Rek. 869-4110115</v>
          </cell>
          <cell r="M730">
            <v>1300000</v>
          </cell>
        </row>
        <row r="731">
          <cell r="A731" t="str">
            <v>18500000002Juni</v>
          </cell>
          <cell r="B731" t="str">
            <v>500000002Juni</v>
          </cell>
          <cell r="C731" t="str">
            <v>0</v>
          </cell>
          <cell r="D731" t="str">
            <v>1500000002</v>
          </cell>
          <cell r="F731">
            <v>45453</v>
          </cell>
          <cell r="H731" t="str">
            <v>BIAYA CASH2AN DEALER SPM 938</v>
          </cell>
          <cell r="I731">
            <v>500000002</v>
          </cell>
          <cell r="J731" t="str">
            <v>Biaya Operasional</v>
          </cell>
          <cell r="L731">
            <v>1100000</v>
          </cell>
        </row>
        <row r="732">
          <cell r="A732" t="str">
            <v>22120020001Juni</v>
          </cell>
          <cell r="B732" t="str">
            <v>120020001Juni</v>
          </cell>
          <cell r="C732" t="str">
            <v>0</v>
          </cell>
          <cell r="D732" t="str">
            <v>1120020001</v>
          </cell>
          <cell r="F732">
            <v>45453</v>
          </cell>
          <cell r="H732" t="str">
            <v>BIAYA CASH2AN DEALER SPM 938</v>
          </cell>
          <cell r="I732">
            <v>120020001</v>
          </cell>
          <cell r="J732" t="str">
            <v>PT BCA No Rek. 869-4110115</v>
          </cell>
          <cell r="M732">
            <v>1100000</v>
          </cell>
        </row>
        <row r="733">
          <cell r="A733" t="str">
            <v>2110010001Juni</v>
          </cell>
          <cell r="B733" t="str">
            <v>110010001Juni</v>
          </cell>
          <cell r="C733" t="str">
            <v>0</v>
          </cell>
          <cell r="D733" t="str">
            <v>1110010001</v>
          </cell>
          <cell r="F733">
            <v>45453</v>
          </cell>
          <cell r="H733" t="str">
            <v xml:space="preserve">PENGISIAN ULANG PETTY CASH CPJ </v>
          </cell>
          <cell r="I733">
            <v>110010001</v>
          </cell>
          <cell r="J733" t="str">
            <v>Kas Operasional 1 - TIO</v>
          </cell>
          <cell r="L733">
            <v>9895500</v>
          </cell>
        </row>
        <row r="734">
          <cell r="A734" t="str">
            <v>23120020001Juni</v>
          </cell>
          <cell r="B734" t="str">
            <v>120020001Juni</v>
          </cell>
          <cell r="C734" t="str">
            <v>0</v>
          </cell>
          <cell r="D734" t="str">
            <v>1120020001</v>
          </cell>
          <cell r="F734">
            <v>45453</v>
          </cell>
          <cell r="H734" t="str">
            <v xml:space="preserve">PENGISIAN ULANG PETTY CASH CPJ </v>
          </cell>
          <cell r="I734">
            <v>120020001</v>
          </cell>
          <cell r="J734" t="str">
            <v>PT BCA No Rek. 869-4110115</v>
          </cell>
          <cell r="M734">
            <v>9895500</v>
          </cell>
        </row>
        <row r="735">
          <cell r="A735" t="str">
            <v>19500000002Juni</v>
          </cell>
          <cell r="B735" t="str">
            <v>500000002Juni</v>
          </cell>
          <cell r="C735" t="str">
            <v>0</v>
          </cell>
          <cell r="D735" t="str">
            <v>1500000002</v>
          </cell>
          <cell r="F735">
            <v>45454</v>
          </cell>
          <cell r="H735" t="str">
            <v>BIAYA CASH2AN DEALER HARTONO  SPM 945</v>
          </cell>
          <cell r="I735">
            <v>500000002</v>
          </cell>
          <cell r="J735" t="str">
            <v>Biaya Operasional</v>
          </cell>
          <cell r="L735">
            <v>6000000</v>
          </cell>
        </row>
        <row r="736">
          <cell r="A736" t="str">
            <v>24120020001Juni</v>
          </cell>
          <cell r="B736" t="str">
            <v>120020001Juni</v>
          </cell>
          <cell r="C736" t="str">
            <v>0</v>
          </cell>
          <cell r="D736" t="str">
            <v>1120020001</v>
          </cell>
          <cell r="F736">
            <v>45454</v>
          </cell>
          <cell r="H736" t="str">
            <v>BIAYA CASH2AN DEALER HARTONO  SPM 945</v>
          </cell>
          <cell r="I736">
            <v>120020001</v>
          </cell>
          <cell r="J736" t="str">
            <v>PT BCA No Rek. 869-4110115</v>
          </cell>
          <cell r="M736">
            <v>6000000</v>
          </cell>
        </row>
        <row r="737">
          <cell r="A737" t="str">
            <v>4500000001Juni</v>
          </cell>
          <cell r="B737" t="str">
            <v>500000001Juni</v>
          </cell>
          <cell r="C737" t="str">
            <v>0</v>
          </cell>
          <cell r="D737" t="str">
            <v>1500000001</v>
          </cell>
          <cell r="F737">
            <v>45454</v>
          </cell>
          <cell r="H737" t="str">
            <v>PEMBYARAN INVOICE TST INV NO 92-93</v>
          </cell>
          <cell r="I737">
            <v>500000001</v>
          </cell>
          <cell r="J737" t="str">
            <v>Biaya Logistik</v>
          </cell>
          <cell r="L737">
            <v>8512259</v>
          </cell>
        </row>
        <row r="738">
          <cell r="A738" t="str">
            <v>25120020001Juni</v>
          </cell>
          <cell r="B738" t="str">
            <v>120020001Juni</v>
          </cell>
          <cell r="C738" t="str">
            <v>0</v>
          </cell>
          <cell r="D738" t="str">
            <v>1120020001</v>
          </cell>
          <cell r="F738">
            <v>45454</v>
          </cell>
          <cell r="H738" t="str">
            <v>PEMBYARAN INVOICE TST INV NO 92-93</v>
          </cell>
          <cell r="I738">
            <v>120020001</v>
          </cell>
          <cell r="J738" t="str">
            <v>PT BCA No Rek. 869-4110115</v>
          </cell>
          <cell r="M738">
            <v>8512259</v>
          </cell>
        </row>
        <row r="739">
          <cell r="A739" t="str">
            <v>20500000002Juni</v>
          </cell>
          <cell r="B739" t="str">
            <v>500000002Juni</v>
          </cell>
          <cell r="C739" t="str">
            <v>0</v>
          </cell>
          <cell r="D739" t="str">
            <v>1500000002</v>
          </cell>
          <cell r="F739">
            <v>45454</v>
          </cell>
          <cell r="H739" t="str">
            <v xml:space="preserve">PENGAJUAN UANG TAMBANG DAN TERPAL FUSO PAK HANDONO </v>
          </cell>
          <cell r="I739">
            <v>500000002</v>
          </cell>
          <cell r="J739" t="str">
            <v>Biaya Operasional</v>
          </cell>
          <cell r="L739">
            <v>2150000</v>
          </cell>
        </row>
        <row r="740">
          <cell r="A740" t="str">
            <v>26120020001Juni</v>
          </cell>
          <cell r="B740" t="str">
            <v>120020001Juni</v>
          </cell>
          <cell r="C740" t="str">
            <v>0</v>
          </cell>
          <cell r="D740" t="str">
            <v>1120020001</v>
          </cell>
          <cell r="F740">
            <v>45454</v>
          </cell>
          <cell r="H740" t="str">
            <v xml:space="preserve">PENGAJUAN UANG TAMBANG DAN TERPAL FUSO PAK HANDONO </v>
          </cell>
          <cell r="I740">
            <v>120020001</v>
          </cell>
          <cell r="J740" t="str">
            <v>PT BCA No Rek. 869-4110115</v>
          </cell>
          <cell r="M740">
            <v>2150000</v>
          </cell>
        </row>
        <row r="741">
          <cell r="A741" t="str">
            <v>5500000001Juni</v>
          </cell>
          <cell r="B741" t="str">
            <v>500000001Juni</v>
          </cell>
          <cell r="C741" t="str">
            <v>0</v>
          </cell>
          <cell r="D741" t="str">
            <v>1500000001</v>
          </cell>
          <cell r="F741">
            <v>45454</v>
          </cell>
          <cell r="H741" t="str">
            <v>BIAYA CASH2AN DEALER SPM 943 (DP RKE)</v>
          </cell>
          <cell r="I741">
            <v>500000001</v>
          </cell>
          <cell r="J741" t="str">
            <v>Biaya Logistik</v>
          </cell>
          <cell r="L741">
            <v>3699491</v>
          </cell>
        </row>
        <row r="742">
          <cell r="A742" t="str">
            <v>27120020001Juni</v>
          </cell>
          <cell r="B742" t="str">
            <v>120020001Juni</v>
          </cell>
          <cell r="C742" t="str">
            <v>0</v>
          </cell>
          <cell r="D742" t="str">
            <v>1120020001</v>
          </cell>
          <cell r="F742">
            <v>45454</v>
          </cell>
          <cell r="H742" t="str">
            <v>BIAYA CASH2AN DEALER SPM 943 (DP RKE)</v>
          </cell>
          <cell r="I742">
            <v>120020001</v>
          </cell>
          <cell r="J742" t="str">
            <v>PT BCA No Rek. 869-4110115</v>
          </cell>
          <cell r="M742">
            <v>3699491</v>
          </cell>
        </row>
        <row r="743">
          <cell r="A743" t="str">
            <v>21500000002Juni</v>
          </cell>
          <cell r="B743" t="str">
            <v>500000002Juni</v>
          </cell>
          <cell r="C743" t="str">
            <v>0</v>
          </cell>
          <cell r="D743" t="str">
            <v>1500000002</v>
          </cell>
          <cell r="F743">
            <v>45455</v>
          </cell>
          <cell r="H743" t="str">
            <v>BIAYA CASH2AN DEALER SPM 944</v>
          </cell>
          <cell r="I743">
            <v>500000002</v>
          </cell>
          <cell r="J743" t="str">
            <v>Biaya Operasional</v>
          </cell>
          <cell r="L743">
            <v>6963030</v>
          </cell>
        </row>
        <row r="744">
          <cell r="A744" t="str">
            <v>28120020001Juni</v>
          </cell>
          <cell r="B744" t="str">
            <v>120020001Juni</v>
          </cell>
          <cell r="C744" t="str">
            <v>0</v>
          </cell>
          <cell r="D744" t="str">
            <v>1120020001</v>
          </cell>
          <cell r="F744">
            <v>45455</v>
          </cell>
          <cell r="H744" t="str">
            <v>BIAYA CASH2AN DEALER SPM 944</v>
          </cell>
          <cell r="I744">
            <v>120020001</v>
          </cell>
          <cell r="J744" t="str">
            <v>PT BCA No Rek. 869-4110115</v>
          </cell>
          <cell r="M744">
            <v>6963030</v>
          </cell>
        </row>
        <row r="745">
          <cell r="A745" t="str">
            <v>22500000002Juni</v>
          </cell>
          <cell r="B745" t="str">
            <v>500000002Juni</v>
          </cell>
          <cell r="C745" t="str">
            <v>0</v>
          </cell>
          <cell r="D745" t="str">
            <v>1500000002</v>
          </cell>
          <cell r="F745">
            <v>45455</v>
          </cell>
          <cell r="H745" t="str">
            <v>BIAYA CASH2AN DEALER SPM 953</v>
          </cell>
          <cell r="I745">
            <v>500000002</v>
          </cell>
          <cell r="J745" t="str">
            <v>Biaya Operasional</v>
          </cell>
          <cell r="L745">
            <v>3562072</v>
          </cell>
        </row>
        <row r="746">
          <cell r="A746" t="str">
            <v>29120020001Juni</v>
          </cell>
          <cell r="B746" t="str">
            <v>120020001Juni</v>
          </cell>
          <cell r="C746" t="str">
            <v>0</v>
          </cell>
          <cell r="D746" t="str">
            <v>1120020001</v>
          </cell>
          <cell r="F746">
            <v>45455</v>
          </cell>
          <cell r="H746" t="str">
            <v>BIAYA CASH2AN DEALER SPM 953</v>
          </cell>
          <cell r="I746">
            <v>120020001</v>
          </cell>
          <cell r="J746" t="str">
            <v>PT BCA No Rek. 869-4110115</v>
          </cell>
          <cell r="M746">
            <v>3562072</v>
          </cell>
        </row>
        <row r="747">
          <cell r="A747" t="str">
            <v>3110010001Juni</v>
          </cell>
          <cell r="B747" t="str">
            <v>110010001Juni</v>
          </cell>
          <cell r="C747" t="str">
            <v>0</v>
          </cell>
          <cell r="D747" t="str">
            <v>1110010001</v>
          </cell>
          <cell r="F747">
            <v>45456</v>
          </cell>
          <cell r="H747" t="str">
            <v xml:space="preserve">PENGISIAN ULANG PETTY CASH CPJ </v>
          </cell>
          <cell r="I747">
            <v>110010001</v>
          </cell>
          <cell r="J747" t="str">
            <v>Kas Operasional 1 - TIO</v>
          </cell>
          <cell r="L747">
            <v>7029000</v>
          </cell>
        </row>
        <row r="748">
          <cell r="A748" t="str">
            <v>30120020001Juni</v>
          </cell>
          <cell r="B748" t="str">
            <v>120020001Juni</v>
          </cell>
          <cell r="C748" t="str">
            <v>0</v>
          </cell>
          <cell r="D748" t="str">
            <v>1120020001</v>
          </cell>
          <cell r="F748">
            <v>45456</v>
          </cell>
          <cell r="H748" t="str">
            <v xml:space="preserve">PENGISIAN ULANG PETTY CASH CPJ </v>
          </cell>
          <cell r="I748">
            <v>120020001</v>
          </cell>
          <cell r="J748" t="str">
            <v>PT BCA No Rek. 869-4110115</v>
          </cell>
          <cell r="M748">
            <v>7029000</v>
          </cell>
        </row>
        <row r="749">
          <cell r="A749" t="str">
            <v>23500000002Juni</v>
          </cell>
          <cell r="B749" t="str">
            <v>500000002Juni</v>
          </cell>
          <cell r="C749" t="str">
            <v>0</v>
          </cell>
          <cell r="D749" t="str">
            <v>1500000002</v>
          </cell>
          <cell r="F749">
            <v>45456</v>
          </cell>
          <cell r="H749" t="str">
            <v>BIAYA CASH2AN DEALER SPM 955</v>
          </cell>
          <cell r="I749">
            <v>500000002</v>
          </cell>
          <cell r="J749" t="str">
            <v>Biaya Operasional</v>
          </cell>
          <cell r="L749">
            <v>4071600</v>
          </cell>
        </row>
        <row r="750">
          <cell r="A750" t="str">
            <v>31120020001Juni</v>
          </cell>
          <cell r="B750" t="str">
            <v>120020001Juni</v>
          </cell>
          <cell r="C750" t="str">
            <v>0</v>
          </cell>
          <cell r="D750" t="str">
            <v>1120020001</v>
          </cell>
          <cell r="F750">
            <v>45456</v>
          </cell>
          <cell r="H750" t="str">
            <v>BIAYA CASH2AN DEALER SPM 955</v>
          </cell>
          <cell r="I750">
            <v>120020001</v>
          </cell>
          <cell r="J750" t="str">
            <v>PT BCA No Rek. 869-4110115</v>
          </cell>
          <cell r="M750">
            <v>4071600</v>
          </cell>
        </row>
        <row r="751">
          <cell r="A751" t="str">
            <v>24500000002Juni</v>
          </cell>
          <cell r="B751" t="str">
            <v>500000002Juni</v>
          </cell>
          <cell r="C751" t="str">
            <v>0</v>
          </cell>
          <cell r="D751" t="str">
            <v>1500000002</v>
          </cell>
          <cell r="F751">
            <v>45461</v>
          </cell>
          <cell r="H751" t="str">
            <v>BIAYA CASH2AN DEALER SPM 962</v>
          </cell>
          <cell r="I751">
            <v>500000002</v>
          </cell>
          <cell r="J751" t="str">
            <v>Biaya Operasional</v>
          </cell>
          <cell r="L751">
            <v>3929250</v>
          </cell>
        </row>
        <row r="752">
          <cell r="A752" t="str">
            <v>32120020001Juni</v>
          </cell>
          <cell r="B752" t="str">
            <v>120020001Juni</v>
          </cell>
          <cell r="C752" t="str">
            <v>0</v>
          </cell>
          <cell r="D752" t="str">
            <v>1120020001</v>
          </cell>
          <cell r="F752">
            <v>45461</v>
          </cell>
          <cell r="H752" t="str">
            <v>BIAYA CASH2AN DEALER SPM 962</v>
          </cell>
          <cell r="I752">
            <v>120020001</v>
          </cell>
          <cell r="J752" t="str">
            <v>PT BCA No Rek. 869-4110115</v>
          </cell>
          <cell r="M752">
            <v>3929250</v>
          </cell>
        </row>
        <row r="753">
          <cell r="A753" t="str">
            <v>25500000002Juni</v>
          </cell>
          <cell r="B753" t="str">
            <v>500000002Juni</v>
          </cell>
          <cell r="C753" t="str">
            <v>0</v>
          </cell>
          <cell r="D753" t="str">
            <v>1500000002</v>
          </cell>
          <cell r="F753">
            <v>45461</v>
          </cell>
          <cell r="H753" t="str">
            <v>BIAYA CASH2AN DEALER SPM 963</v>
          </cell>
          <cell r="I753">
            <v>500000002</v>
          </cell>
          <cell r="J753" t="str">
            <v>Biaya Operasional</v>
          </cell>
          <cell r="L753">
            <v>3881846</v>
          </cell>
        </row>
        <row r="754">
          <cell r="A754" t="str">
            <v>33120020001Juni</v>
          </cell>
          <cell r="B754" t="str">
            <v>120020001Juni</v>
          </cell>
          <cell r="C754" t="str">
            <v>0</v>
          </cell>
          <cell r="D754" t="str">
            <v>1120020001</v>
          </cell>
          <cell r="F754">
            <v>45461</v>
          </cell>
          <cell r="H754" t="str">
            <v>BIAYA CASH2AN DEALER SPM 963</v>
          </cell>
          <cell r="I754">
            <v>120020001</v>
          </cell>
          <cell r="J754" t="str">
            <v>PT BCA No Rek. 869-4110115</v>
          </cell>
          <cell r="M754">
            <v>3881846</v>
          </cell>
        </row>
        <row r="755">
          <cell r="A755" t="str">
            <v>26500000002Juni</v>
          </cell>
          <cell r="B755" t="str">
            <v>500000002Juni</v>
          </cell>
          <cell r="C755" t="str">
            <v>0</v>
          </cell>
          <cell r="D755" t="str">
            <v>1500000002</v>
          </cell>
          <cell r="F755">
            <v>45461</v>
          </cell>
          <cell r="H755" t="str">
            <v>BIAYA CASH2AN DEALER SPM 965</v>
          </cell>
          <cell r="I755">
            <v>500000002</v>
          </cell>
          <cell r="J755" t="str">
            <v>Biaya Operasional</v>
          </cell>
          <cell r="L755">
            <v>3906897</v>
          </cell>
        </row>
        <row r="756">
          <cell r="A756" t="str">
            <v>34120020001Juni</v>
          </cell>
          <cell r="B756" t="str">
            <v>120020001Juni</v>
          </cell>
          <cell r="C756" t="str">
            <v>0</v>
          </cell>
          <cell r="D756" t="str">
            <v>1120020001</v>
          </cell>
          <cell r="F756">
            <v>45461</v>
          </cell>
          <cell r="H756" t="str">
            <v>BIAYA CASH2AN DEALER SPM 965</v>
          </cell>
          <cell r="I756">
            <v>120020001</v>
          </cell>
          <cell r="J756" t="str">
            <v>PT BCA No Rek. 869-4110115</v>
          </cell>
          <cell r="M756">
            <v>3906897</v>
          </cell>
        </row>
        <row r="757">
          <cell r="A757" t="str">
            <v>27500000002Juni</v>
          </cell>
          <cell r="B757" t="str">
            <v>500000002Juni</v>
          </cell>
          <cell r="C757" t="str">
            <v>0</v>
          </cell>
          <cell r="D757" t="str">
            <v>1500000002</v>
          </cell>
          <cell r="F757">
            <v>45461</v>
          </cell>
          <cell r="H757" t="str">
            <v>BIAYA CASH2AN DEALER SPM 966</v>
          </cell>
          <cell r="I757">
            <v>500000002</v>
          </cell>
          <cell r="J757" t="str">
            <v>Biaya Operasional</v>
          </cell>
          <cell r="L757">
            <v>2300000</v>
          </cell>
        </row>
        <row r="758">
          <cell r="A758" t="str">
            <v>35120020001Juni</v>
          </cell>
          <cell r="B758" t="str">
            <v>120020001Juni</v>
          </cell>
          <cell r="C758" t="str">
            <v>0</v>
          </cell>
          <cell r="D758" t="str">
            <v>1120020001</v>
          </cell>
          <cell r="F758">
            <v>45461</v>
          </cell>
          <cell r="H758" t="str">
            <v>BIAYA CASH2AN DEALER SPM 966</v>
          </cell>
          <cell r="I758">
            <v>120020001</v>
          </cell>
          <cell r="J758" t="str">
            <v>PT BCA No Rek. 869-4110115</v>
          </cell>
          <cell r="M758">
            <v>2300000</v>
          </cell>
        </row>
        <row r="759">
          <cell r="A759" t="str">
            <v>28500000002Juni</v>
          </cell>
          <cell r="B759" t="str">
            <v>500000002Juni</v>
          </cell>
          <cell r="C759" t="str">
            <v>0</v>
          </cell>
          <cell r="D759" t="str">
            <v>1500000002</v>
          </cell>
          <cell r="F759">
            <v>45461</v>
          </cell>
          <cell r="H759" t="str">
            <v>BIAYA CASH2AN DEALER SPM 967</v>
          </cell>
          <cell r="I759">
            <v>500000002</v>
          </cell>
          <cell r="J759" t="str">
            <v>Biaya Operasional</v>
          </cell>
          <cell r="L759">
            <v>2300000</v>
          </cell>
        </row>
        <row r="760">
          <cell r="A760" t="str">
            <v>36120020001Juni</v>
          </cell>
          <cell r="B760" t="str">
            <v>120020001Juni</v>
          </cell>
          <cell r="C760" t="str">
            <v>0</v>
          </cell>
          <cell r="D760" t="str">
            <v>1120020001</v>
          </cell>
          <cell r="F760">
            <v>45461</v>
          </cell>
          <cell r="H760" t="str">
            <v>BIAYA CASH2AN DEALER SPM 967</v>
          </cell>
          <cell r="I760">
            <v>120020001</v>
          </cell>
          <cell r="J760" t="str">
            <v>PT BCA No Rek. 869-4110115</v>
          </cell>
          <cell r="M760">
            <v>2300000</v>
          </cell>
        </row>
        <row r="761">
          <cell r="A761" t="str">
            <v>29500000002Juni</v>
          </cell>
          <cell r="B761" t="str">
            <v>500000002Juni</v>
          </cell>
          <cell r="C761" t="str">
            <v>0</v>
          </cell>
          <cell r="D761" t="str">
            <v>1500000002</v>
          </cell>
          <cell r="F761">
            <v>45461</v>
          </cell>
          <cell r="H761" t="str">
            <v>BIAYA CASH2AN DEALER SPM 968</v>
          </cell>
          <cell r="I761">
            <v>500000002</v>
          </cell>
          <cell r="J761" t="str">
            <v>Biaya Operasional</v>
          </cell>
          <cell r="L761">
            <v>2300000</v>
          </cell>
        </row>
        <row r="762">
          <cell r="A762" t="str">
            <v>37120020001Juni</v>
          </cell>
          <cell r="B762" t="str">
            <v>120020001Juni</v>
          </cell>
          <cell r="C762" t="str">
            <v>0</v>
          </cell>
          <cell r="D762" t="str">
            <v>1120020001</v>
          </cell>
          <cell r="F762">
            <v>45461</v>
          </cell>
          <cell r="H762" t="str">
            <v>BIAYA CASH2AN DEALER SPM 968</v>
          </cell>
          <cell r="I762">
            <v>120020001</v>
          </cell>
          <cell r="J762" t="str">
            <v>PT BCA No Rek. 869-4110115</v>
          </cell>
          <cell r="M762">
            <v>2300000</v>
          </cell>
        </row>
        <row r="763">
          <cell r="A763" t="str">
            <v>30500000002Juni</v>
          </cell>
          <cell r="B763" t="str">
            <v>500000002Juni</v>
          </cell>
          <cell r="C763" t="str">
            <v>0</v>
          </cell>
          <cell r="D763" t="str">
            <v>1500000002</v>
          </cell>
          <cell r="F763">
            <v>45461</v>
          </cell>
          <cell r="H763" t="str">
            <v>BIAYA CASH2AN DEALER SPM 969</v>
          </cell>
          <cell r="I763">
            <v>500000002</v>
          </cell>
          <cell r="J763" t="str">
            <v>Biaya Operasional</v>
          </cell>
          <cell r="L763">
            <v>2856127</v>
          </cell>
        </row>
        <row r="764">
          <cell r="A764" t="str">
            <v>38120020001Juni</v>
          </cell>
          <cell r="B764" t="str">
            <v>120020001Juni</v>
          </cell>
          <cell r="C764" t="str">
            <v>0</v>
          </cell>
          <cell r="D764" t="str">
            <v>1120020001</v>
          </cell>
          <cell r="F764">
            <v>45461</v>
          </cell>
          <cell r="H764" t="str">
            <v>BIAYA CASH2AN DEALER SPM 969</v>
          </cell>
          <cell r="I764">
            <v>120020001</v>
          </cell>
          <cell r="J764" t="str">
            <v>PT BCA No Rek. 869-4110115</v>
          </cell>
          <cell r="M764">
            <v>2856127</v>
          </cell>
        </row>
        <row r="765">
          <cell r="A765" t="str">
            <v>31500000002Juni</v>
          </cell>
          <cell r="B765" t="str">
            <v>500000002Juni</v>
          </cell>
          <cell r="C765" t="str">
            <v>0</v>
          </cell>
          <cell r="D765" t="str">
            <v>1500000002</v>
          </cell>
          <cell r="F765">
            <v>45461</v>
          </cell>
          <cell r="H765" t="str">
            <v>BIAYA STREPING  SURABAYA  NO KW 022 APRIL,007/MEI ,023/MEI ,006 /MEI</v>
          </cell>
          <cell r="I765">
            <v>500000002</v>
          </cell>
          <cell r="J765" t="str">
            <v>Biaya Operasional</v>
          </cell>
          <cell r="L765">
            <v>3049406</v>
          </cell>
        </row>
        <row r="766">
          <cell r="A766" t="str">
            <v>39120020001Juni</v>
          </cell>
          <cell r="B766" t="str">
            <v>120020001Juni</v>
          </cell>
          <cell r="C766" t="str">
            <v>0</v>
          </cell>
          <cell r="D766" t="str">
            <v>1120020001</v>
          </cell>
          <cell r="F766">
            <v>45461</v>
          </cell>
          <cell r="H766" t="str">
            <v>BIAYA STREPING  SURABAYA  NO KW 022 APRIL,007/MEI ,023/MEI ,006 /MEI</v>
          </cell>
          <cell r="I766">
            <v>120020001</v>
          </cell>
          <cell r="J766" t="str">
            <v>PT BCA No Rek. 869-4110115</v>
          </cell>
          <cell r="M766">
            <v>3049406</v>
          </cell>
        </row>
        <row r="767">
          <cell r="A767" t="str">
            <v>4110010001Juni</v>
          </cell>
          <cell r="B767" t="str">
            <v>110010001Juni</v>
          </cell>
          <cell r="C767" t="str">
            <v>0</v>
          </cell>
          <cell r="D767" t="str">
            <v>1110010001</v>
          </cell>
          <cell r="F767">
            <v>45462</v>
          </cell>
          <cell r="H767" t="str">
            <v xml:space="preserve">PENGISIAN ULANG PETTY CASH CPJ </v>
          </cell>
          <cell r="I767">
            <v>110010001</v>
          </cell>
          <cell r="J767" t="str">
            <v>Kas Operasional 1 - TIO</v>
          </cell>
          <cell r="L767">
            <v>7568000</v>
          </cell>
        </row>
        <row r="768">
          <cell r="A768" t="str">
            <v>40120020001Juni</v>
          </cell>
          <cell r="B768" t="str">
            <v>120020001Juni</v>
          </cell>
          <cell r="C768" t="str">
            <v>0</v>
          </cell>
          <cell r="D768" t="str">
            <v>1120020001</v>
          </cell>
          <cell r="F768">
            <v>45462</v>
          </cell>
          <cell r="H768" t="str">
            <v xml:space="preserve">PENGISIAN ULANG PETTY CASH CPJ </v>
          </cell>
          <cell r="I768">
            <v>120020001</v>
          </cell>
          <cell r="J768" t="str">
            <v>PT BCA No Rek. 869-4110115</v>
          </cell>
          <cell r="M768">
            <v>7568000</v>
          </cell>
        </row>
        <row r="769">
          <cell r="A769" t="str">
            <v>32500000002Juni</v>
          </cell>
          <cell r="B769" t="str">
            <v>500000002Juni</v>
          </cell>
          <cell r="C769" t="str">
            <v>0</v>
          </cell>
          <cell r="D769" t="str">
            <v>1500000002</v>
          </cell>
          <cell r="F769">
            <v>45462</v>
          </cell>
          <cell r="H769" t="str">
            <v>BIAYA CASH2AN DEALER SPM 974</v>
          </cell>
          <cell r="I769">
            <v>500000002</v>
          </cell>
          <cell r="J769" t="str">
            <v>Biaya Operasional</v>
          </cell>
          <cell r="L769">
            <v>4617640</v>
          </cell>
        </row>
        <row r="770">
          <cell r="A770" t="str">
            <v>41120020001Juni</v>
          </cell>
          <cell r="B770" t="str">
            <v>120020001Juni</v>
          </cell>
          <cell r="C770" t="str">
            <v>0</v>
          </cell>
          <cell r="D770" t="str">
            <v>1120020001</v>
          </cell>
          <cell r="F770">
            <v>45462</v>
          </cell>
          <cell r="H770" t="str">
            <v>BIAYA CASH2AN DEALER SPM 974</v>
          </cell>
          <cell r="I770">
            <v>120020001</v>
          </cell>
          <cell r="J770" t="str">
            <v>PT BCA No Rek. 869-4110115</v>
          </cell>
          <cell r="M770">
            <v>4617640</v>
          </cell>
        </row>
        <row r="771">
          <cell r="A771" t="str">
            <v>33500000002Juni</v>
          </cell>
          <cell r="B771" t="str">
            <v>500000002Juni</v>
          </cell>
          <cell r="C771" t="str">
            <v>0</v>
          </cell>
          <cell r="D771" t="str">
            <v>1500000002</v>
          </cell>
          <cell r="F771">
            <v>45462</v>
          </cell>
          <cell r="H771" t="str">
            <v>BIAYA CASH2AN DEALER SPM 978</v>
          </cell>
          <cell r="I771">
            <v>500000002</v>
          </cell>
          <cell r="J771" t="str">
            <v>Biaya Operasional</v>
          </cell>
          <cell r="L771">
            <v>3716700</v>
          </cell>
        </row>
        <row r="772">
          <cell r="A772" t="str">
            <v>42120020001Juni</v>
          </cell>
          <cell r="B772" t="str">
            <v>120020001Juni</v>
          </cell>
          <cell r="C772" t="str">
            <v>0</v>
          </cell>
          <cell r="D772" t="str">
            <v>1120020001</v>
          </cell>
          <cell r="F772">
            <v>45462</v>
          </cell>
          <cell r="H772" t="str">
            <v>BIAYA CASH2AN DEALER SPM 978</v>
          </cell>
          <cell r="I772">
            <v>120020001</v>
          </cell>
          <cell r="J772" t="str">
            <v>PT BCA No Rek. 869-4110115</v>
          </cell>
          <cell r="M772">
            <v>3716700</v>
          </cell>
        </row>
        <row r="773">
          <cell r="A773" t="str">
            <v>34500000002Juni</v>
          </cell>
          <cell r="B773" t="str">
            <v>500000002Juni</v>
          </cell>
          <cell r="C773" t="str">
            <v>0</v>
          </cell>
          <cell r="D773" t="str">
            <v>1500000002</v>
          </cell>
          <cell r="F773">
            <v>45462</v>
          </cell>
          <cell r="H773" t="str">
            <v>BIAYA CASH2AN DEALER SPM 973</v>
          </cell>
          <cell r="I773">
            <v>500000002</v>
          </cell>
          <cell r="J773" t="str">
            <v>Biaya Operasional</v>
          </cell>
          <cell r="L773">
            <v>4013067</v>
          </cell>
        </row>
        <row r="774">
          <cell r="A774" t="str">
            <v>43120020001Juni</v>
          </cell>
          <cell r="B774" t="str">
            <v>120020001Juni</v>
          </cell>
          <cell r="C774" t="str">
            <v>0</v>
          </cell>
          <cell r="D774" t="str">
            <v>1120020001</v>
          </cell>
          <cell r="F774">
            <v>45462</v>
          </cell>
          <cell r="H774" t="str">
            <v>BIAYA CASH2AN DEALER SPM 973</v>
          </cell>
          <cell r="I774">
            <v>120020001</v>
          </cell>
          <cell r="J774" t="str">
            <v>PT BCA No Rek. 869-4110115</v>
          </cell>
          <cell r="M774">
            <v>4013067</v>
          </cell>
        </row>
        <row r="775">
          <cell r="A775" t="str">
            <v>35500000002Juni</v>
          </cell>
          <cell r="B775" t="str">
            <v>500000002Juni</v>
          </cell>
          <cell r="C775" t="str">
            <v>0</v>
          </cell>
          <cell r="D775" t="str">
            <v>1500000002</v>
          </cell>
          <cell r="F775">
            <v>45462</v>
          </cell>
          <cell r="H775" t="str">
            <v>BIAYA CASH2AN DEALER SPM 976</v>
          </cell>
          <cell r="I775">
            <v>500000002</v>
          </cell>
          <cell r="J775" t="str">
            <v>Biaya Operasional</v>
          </cell>
          <cell r="L775">
            <v>3493750</v>
          </cell>
        </row>
        <row r="776">
          <cell r="A776" t="str">
            <v>44120020001Juni</v>
          </cell>
          <cell r="B776" t="str">
            <v>120020001Juni</v>
          </cell>
          <cell r="C776" t="str">
            <v>0</v>
          </cell>
          <cell r="D776" t="str">
            <v>1120020001</v>
          </cell>
          <cell r="F776">
            <v>45462</v>
          </cell>
          <cell r="H776" t="str">
            <v>BIAYA CASH2AN DEALER SPM 976</v>
          </cell>
          <cell r="I776">
            <v>120020001</v>
          </cell>
          <cell r="J776" t="str">
            <v>PT BCA No Rek. 869-4110115</v>
          </cell>
          <cell r="M776">
            <v>3493750</v>
          </cell>
        </row>
        <row r="777">
          <cell r="A777" t="str">
            <v>36500000002Juni</v>
          </cell>
          <cell r="B777" t="str">
            <v>500000002Juni</v>
          </cell>
          <cell r="C777" t="str">
            <v>0</v>
          </cell>
          <cell r="D777" t="str">
            <v>1500000002</v>
          </cell>
          <cell r="F777">
            <v>45462</v>
          </cell>
          <cell r="H777" t="str">
            <v>BIAYA CASH2AN DEALER SPM 977</v>
          </cell>
          <cell r="I777">
            <v>500000002</v>
          </cell>
          <cell r="J777" t="str">
            <v>Biaya Operasional</v>
          </cell>
          <cell r="L777">
            <v>3653650</v>
          </cell>
        </row>
        <row r="778">
          <cell r="A778" t="str">
            <v>45120020001Juni</v>
          </cell>
          <cell r="B778" t="str">
            <v>120020001Juni</v>
          </cell>
          <cell r="C778" t="str">
            <v>0</v>
          </cell>
          <cell r="D778" t="str">
            <v>1120020001</v>
          </cell>
          <cell r="F778">
            <v>45462</v>
          </cell>
          <cell r="H778" t="str">
            <v>BIAYA CASH2AN DEALER SPM 977</v>
          </cell>
          <cell r="I778">
            <v>120020001</v>
          </cell>
          <cell r="J778" t="str">
            <v>PT BCA No Rek. 869-4110115</v>
          </cell>
          <cell r="M778">
            <v>3653650</v>
          </cell>
        </row>
        <row r="779">
          <cell r="A779" t="str">
            <v>37500000002Juni</v>
          </cell>
          <cell r="B779" t="str">
            <v>500000002Juni</v>
          </cell>
          <cell r="C779" t="str">
            <v>0</v>
          </cell>
          <cell r="D779" t="str">
            <v>1500000002</v>
          </cell>
          <cell r="F779">
            <v>45463</v>
          </cell>
          <cell r="H779" t="str">
            <v>BIAYA CASH2AN DEALER SPM 975</v>
          </cell>
          <cell r="I779">
            <v>500000002</v>
          </cell>
          <cell r="J779" t="str">
            <v>Biaya Operasional</v>
          </cell>
          <cell r="L779">
            <v>3630900</v>
          </cell>
        </row>
        <row r="780">
          <cell r="A780" t="str">
            <v>46120020001Juni</v>
          </cell>
          <cell r="B780" t="str">
            <v>120020001Juni</v>
          </cell>
          <cell r="C780" t="str">
            <v>0</v>
          </cell>
          <cell r="D780" t="str">
            <v>1120020001</v>
          </cell>
          <cell r="F780">
            <v>45463</v>
          </cell>
          <cell r="H780" t="str">
            <v>BIAYA CASH2AN DEALER SPM 975</v>
          </cell>
          <cell r="I780">
            <v>120020001</v>
          </cell>
          <cell r="J780" t="str">
            <v>PT BCA No Rek. 869-4110115</v>
          </cell>
          <cell r="M780">
            <v>3630900</v>
          </cell>
        </row>
        <row r="781">
          <cell r="A781" t="str">
            <v>38500000002Juni</v>
          </cell>
          <cell r="B781" t="str">
            <v>500000002Juni</v>
          </cell>
          <cell r="C781" t="str">
            <v>0</v>
          </cell>
          <cell r="D781" t="str">
            <v>1500000002</v>
          </cell>
          <cell r="F781">
            <v>45463</v>
          </cell>
          <cell r="H781" t="str">
            <v>BIAYA CASH2AN DEALER SPM 972 (MOBIL 1 )</v>
          </cell>
          <cell r="I781">
            <v>500000002</v>
          </cell>
          <cell r="J781" t="str">
            <v>Biaya Operasional</v>
          </cell>
          <cell r="L781">
            <v>1600000</v>
          </cell>
        </row>
        <row r="782">
          <cell r="A782" t="str">
            <v>47120020001Juni</v>
          </cell>
          <cell r="B782" t="str">
            <v>120020001Juni</v>
          </cell>
          <cell r="C782" t="str">
            <v>0</v>
          </cell>
          <cell r="D782" t="str">
            <v>1120020001</v>
          </cell>
          <cell r="F782">
            <v>45463</v>
          </cell>
          <cell r="H782" t="str">
            <v>BIAYA CASH2AN DEALER SPM 972 (MOBIL 1 )</v>
          </cell>
          <cell r="I782">
            <v>120020001</v>
          </cell>
          <cell r="J782" t="str">
            <v>PT BCA No Rek. 869-4110115</v>
          </cell>
          <cell r="M782">
            <v>1600000</v>
          </cell>
        </row>
        <row r="783">
          <cell r="A783" t="str">
            <v>39500000002Juni</v>
          </cell>
          <cell r="B783" t="str">
            <v>500000002Juni</v>
          </cell>
          <cell r="C783" t="str">
            <v>0</v>
          </cell>
          <cell r="D783" t="str">
            <v>1500000002</v>
          </cell>
          <cell r="F783">
            <v>45463</v>
          </cell>
          <cell r="H783" t="str">
            <v>BIAYA CASH2AN DEALER SPM 972 (MOBIL 2 )</v>
          </cell>
          <cell r="I783">
            <v>500000002</v>
          </cell>
          <cell r="J783" t="str">
            <v>Biaya Operasional</v>
          </cell>
          <cell r="L783">
            <v>1600000</v>
          </cell>
        </row>
        <row r="784">
          <cell r="A784" t="str">
            <v>48120020001Juni</v>
          </cell>
          <cell r="B784" t="str">
            <v>120020001Juni</v>
          </cell>
          <cell r="C784" t="str">
            <v>0</v>
          </cell>
          <cell r="D784" t="str">
            <v>1120020001</v>
          </cell>
          <cell r="F784">
            <v>45463</v>
          </cell>
          <cell r="H784" t="str">
            <v>BIAYA CASH2AN DEALER SPM 972 (MOBIL 2 )</v>
          </cell>
          <cell r="I784">
            <v>120020001</v>
          </cell>
          <cell r="J784" t="str">
            <v>PT BCA No Rek. 869-4110115</v>
          </cell>
          <cell r="M784">
            <v>1600000</v>
          </cell>
        </row>
        <row r="785">
          <cell r="A785" t="str">
            <v>5110010001Juni</v>
          </cell>
          <cell r="B785" t="str">
            <v>110010001Juni</v>
          </cell>
          <cell r="C785" t="str">
            <v>0</v>
          </cell>
          <cell r="D785" t="str">
            <v>1110010001</v>
          </cell>
          <cell r="F785">
            <v>45464</v>
          </cell>
          <cell r="H785" t="str">
            <v xml:space="preserve">PENGISIAN ULANG PETTY CASH CPJ </v>
          </cell>
          <cell r="I785">
            <v>110010001</v>
          </cell>
          <cell r="J785" t="str">
            <v>Kas Operasional 1 - TIO</v>
          </cell>
          <cell r="L785">
            <v>4363600</v>
          </cell>
        </row>
        <row r="786">
          <cell r="A786" t="str">
            <v>49120020001Juni</v>
          </cell>
          <cell r="B786" t="str">
            <v>120020001Juni</v>
          </cell>
          <cell r="C786" t="str">
            <v>0</v>
          </cell>
          <cell r="D786" t="str">
            <v>1120020001</v>
          </cell>
          <cell r="F786">
            <v>45464</v>
          </cell>
          <cell r="H786" t="str">
            <v xml:space="preserve">PENGISIAN ULANG PETTY CASH CPJ </v>
          </cell>
          <cell r="I786">
            <v>120020001</v>
          </cell>
          <cell r="J786" t="str">
            <v>PT BCA No Rek. 869-4110115</v>
          </cell>
          <cell r="M786">
            <v>4363600</v>
          </cell>
        </row>
        <row r="787">
          <cell r="A787" t="str">
            <v>6500000001Juni</v>
          </cell>
          <cell r="B787" t="str">
            <v>500000001Juni</v>
          </cell>
          <cell r="C787" t="str">
            <v>0</v>
          </cell>
          <cell r="D787" t="str">
            <v>1500000001</v>
          </cell>
          <cell r="F787">
            <v>45464</v>
          </cell>
          <cell r="H787" t="str">
            <v>PEMBAYARAN INVOICE TST INV 094-096</v>
          </cell>
          <cell r="I787">
            <v>500000001</v>
          </cell>
          <cell r="J787" t="str">
            <v>Biaya Logistik</v>
          </cell>
          <cell r="L787">
            <v>8413727</v>
          </cell>
        </row>
        <row r="788">
          <cell r="A788" t="str">
            <v>50120020001Juni</v>
          </cell>
          <cell r="B788" t="str">
            <v>120020001Juni</v>
          </cell>
          <cell r="C788" t="str">
            <v>0</v>
          </cell>
          <cell r="D788" t="str">
            <v>1120020001</v>
          </cell>
          <cell r="F788">
            <v>45464</v>
          </cell>
          <cell r="H788" t="str">
            <v>PEMBAYARAN INVOICE TST INV 094-096</v>
          </cell>
          <cell r="I788">
            <v>120020001</v>
          </cell>
          <cell r="J788" t="str">
            <v>PT BCA No Rek. 869-4110115</v>
          </cell>
          <cell r="M788">
            <v>8413727</v>
          </cell>
        </row>
        <row r="789">
          <cell r="A789" t="str">
            <v>40500000002Juni</v>
          </cell>
          <cell r="B789" t="str">
            <v>500000002Juni</v>
          </cell>
          <cell r="C789" t="str">
            <v>0</v>
          </cell>
          <cell r="D789" t="str">
            <v>1500000002</v>
          </cell>
          <cell r="F789">
            <v>45465</v>
          </cell>
          <cell r="H789" t="str">
            <v>BIAYA CASH2AN DEALER SPM 986</v>
          </cell>
          <cell r="I789">
            <v>500000002</v>
          </cell>
          <cell r="J789" t="str">
            <v>Biaya Operasional</v>
          </cell>
          <cell r="L789">
            <v>4549363</v>
          </cell>
        </row>
        <row r="790">
          <cell r="A790" t="str">
            <v>51120020001Juni</v>
          </cell>
          <cell r="B790" t="str">
            <v>120020001Juni</v>
          </cell>
          <cell r="C790" t="str">
            <v>0</v>
          </cell>
          <cell r="D790" t="str">
            <v>1120020001</v>
          </cell>
          <cell r="F790">
            <v>45465</v>
          </cell>
          <cell r="H790" t="str">
            <v>BIAYA CASH2AN DEALER SPM 986</v>
          </cell>
          <cell r="I790">
            <v>120020001</v>
          </cell>
          <cell r="J790" t="str">
            <v>PT BCA No Rek. 869-4110115</v>
          </cell>
          <cell r="M790">
            <v>4549363</v>
          </cell>
        </row>
        <row r="791">
          <cell r="A791" t="str">
            <v>41500000002Juni</v>
          </cell>
          <cell r="B791" t="str">
            <v>500000002Juni</v>
          </cell>
          <cell r="C791" t="str">
            <v>0</v>
          </cell>
          <cell r="D791" t="str">
            <v>1500000002</v>
          </cell>
          <cell r="F791">
            <v>45465</v>
          </cell>
          <cell r="H791" t="str">
            <v>BIAYA CASH2AN DEALER SPM 992</v>
          </cell>
          <cell r="I791">
            <v>500000002</v>
          </cell>
          <cell r="J791" t="str">
            <v>Biaya Operasional</v>
          </cell>
          <cell r="L791">
            <v>3628950</v>
          </cell>
        </row>
        <row r="792">
          <cell r="A792" t="str">
            <v>52120020001Juni</v>
          </cell>
          <cell r="B792" t="str">
            <v>120020001Juni</v>
          </cell>
          <cell r="C792" t="str">
            <v>0</v>
          </cell>
          <cell r="D792" t="str">
            <v>1120020001</v>
          </cell>
          <cell r="F792">
            <v>45465</v>
          </cell>
          <cell r="H792" t="str">
            <v>BIAYA CASH2AN DEALER SPM 992</v>
          </cell>
          <cell r="I792">
            <v>120020001</v>
          </cell>
          <cell r="J792" t="str">
            <v>PT BCA No Rek. 869-4110115</v>
          </cell>
          <cell r="M792">
            <v>3628950</v>
          </cell>
        </row>
        <row r="793">
          <cell r="A793" t="str">
            <v>42500000002Juni</v>
          </cell>
          <cell r="B793" t="str">
            <v>500000002Juni</v>
          </cell>
          <cell r="C793" t="str">
            <v>0</v>
          </cell>
          <cell r="D793" t="str">
            <v>1500000002</v>
          </cell>
          <cell r="F793">
            <v>45465</v>
          </cell>
          <cell r="H793" t="str">
            <v>BIAYA CASH2AN DEALER SPM 991</v>
          </cell>
          <cell r="I793">
            <v>500000002</v>
          </cell>
          <cell r="J793" t="str">
            <v>Biaya Operasional</v>
          </cell>
          <cell r="L793">
            <v>4052100</v>
          </cell>
        </row>
        <row r="794">
          <cell r="A794" t="str">
            <v>53120020001Juni</v>
          </cell>
          <cell r="B794" t="str">
            <v>120020001Juni</v>
          </cell>
          <cell r="C794" t="str">
            <v>0</v>
          </cell>
          <cell r="D794" t="str">
            <v>1120020001</v>
          </cell>
          <cell r="F794">
            <v>45465</v>
          </cell>
          <cell r="H794" t="str">
            <v>BIAYA CASH2AN DEALER SPM 991</v>
          </cell>
          <cell r="I794">
            <v>120020001</v>
          </cell>
          <cell r="J794" t="str">
            <v>PT BCA No Rek. 869-4110115</v>
          </cell>
          <cell r="M794">
            <v>4052100</v>
          </cell>
        </row>
        <row r="795">
          <cell r="A795" t="str">
            <v>43500000002Juni</v>
          </cell>
          <cell r="B795" t="str">
            <v>500000002Juni</v>
          </cell>
          <cell r="C795" t="str">
            <v>0</v>
          </cell>
          <cell r="D795" t="str">
            <v>1500000002</v>
          </cell>
          <cell r="F795">
            <v>45467</v>
          </cell>
          <cell r="H795" t="str">
            <v>BIAYA CASH2AN DEALER SPM 975 (PENGIRIMAN KEMBALI )</v>
          </cell>
          <cell r="I795">
            <v>500000002</v>
          </cell>
          <cell r="J795" t="str">
            <v>Biaya Operasional</v>
          </cell>
          <cell r="L795">
            <v>3630900</v>
          </cell>
        </row>
        <row r="796">
          <cell r="A796" t="str">
            <v>54120020001Juni</v>
          </cell>
          <cell r="B796" t="str">
            <v>120020001Juni</v>
          </cell>
          <cell r="C796" t="str">
            <v>0</v>
          </cell>
          <cell r="D796" t="str">
            <v>1120020001</v>
          </cell>
          <cell r="F796">
            <v>45467</v>
          </cell>
          <cell r="H796" t="str">
            <v>BIAYA CASH2AN DEALER SPM 975 (PENGIRIMAN KEMBALI )</v>
          </cell>
          <cell r="I796">
            <v>120020001</v>
          </cell>
          <cell r="J796" t="str">
            <v>PT BCA No Rek. 869-4110115</v>
          </cell>
          <cell r="M796">
            <v>3630900</v>
          </cell>
        </row>
        <row r="797">
          <cell r="A797" t="str">
            <v>44500000002Juni</v>
          </cell>
          <cell r="B797" t="str">
            <v>500000002Juni</v>
          </cell>
          <cell r="C797" t="str">
            <v>0</v>
          </cell>
          <cell r="D797" t="str">
            <v>1500000002</v>
          </cell>
          <cell r="F797">
            <v>45467</v>
          </cell>
          <cell r="H797" t="str">
            <v>BIAYA CASH2AN DEALER SPM 997</v>
          </cell>
          <cell r="I797">
            <v>500000002</v>
          </cell>
          <cell r="J797" t="str">
            <v>Biaya Operasional</v>
          </cell>
          <cell r="L797">
            <v>1400000</v>
          </cell>
        </row>
        <row r="798">
          <cell r="A798" t="str">
            <v>55120020001Juni</v>
          </cell>
          <cell r="B798" t="str">
            <v>120020001Juni</v>
          </cell>
          <cell r="C798" t="str">
            <v>0</v>
          </cell>
          <cell r="D798" t="str">
            <v>1120020001</v>
          </cell>
          <cell r="F798">
            <v>45467</v>
          </cell>
          <cell r="H798" t="str">
            <v>BIAYA CASH2AN DEALER SPM 997</v>
          </cell>
          <cell r="I798">
            <v>120020001</v>
          </cell>
          <cell r="J798" t="str">
            <v>PT BCA No Rek. 869-4110115</v>
          </cell>
          <cell r="M798">
            <v>1400000</v>
          </cell>
        </row>
        <row r="799">
          <cell r="A799" t="str">
            <v>45500000002Juni</v>
          </cell>
          <cell r="B799" t="str">
            <v>500000002Juni</v>
          </cell>
          <cell r="C799" t="str">
            <v>0</v>
          </cell>
          <cell r="D799" t="str">
            <v>1500000002</v>
          </cell>
          <cell r="F799">
            <v>45467</v>
          </cell>
          <cell r="H799" t="str">
            <v>BIAYA CASH2AN DEALER SPM 996</v>
          </cell>
          <cell r="I799">
            <v>500000002</v>
          </cell>
          <cell r="J799" t="str">
            <v>Biaya Operasional</v>
          </cell>
          <cell r="L799">
            <v>3098862</v>
          </cell>
        </row>
        <row r="800">
          <cell r="A800" t="str">
            <v>56120020001Juni</v>
          </cell>
          <cell r="B800" t="str">
            <v>120020001Juni</v>
          </cell>
          <cell r="C800" t="str">
            <v>0</v>
          </cell>
          <cell r="D800" t="str">
            <v>1120020001</v>
          </cell>
          <cell r="F800">
            <v>45467</v>
          </cell>
          <cell r="H800" t="str">
            <v>BIAYA CASH2AN DEALER SPM 996</v>
          </cell>
          <cell r="I800">
            <v>120020001</v>
          </cell>
          <cell r="J800" t="str">
            <v>PT BCA No Rek. 869-4110115</v>
          </cell>
          <cell r="M800">
            <v>3098862</v>
          </cell>
        </row>
        <row r="801">
          <cell r="A801" t="str">
            <v>46500000002Juni</v>
          </cell>
          <cell r="B801" t="str">
            <v>500000002Juni</v>
          </cell>
          <cell r="C801" t="str">
            <v>0</v>
          </cell>
          <cell r="D801" t="str">
            <v>1500000002</v>
          </cell>
          <cell r="F801">
            <v>45467</v>
          </cell>
          <cell r="H801" t="str">
            <v>BIAYA CASH2AN DEALER SPM 998</v>
          </cell>
          <cell r="I801">
            <v>500000002</v>
          </cell>
          <cell r="J801" t="str">
            <v>Biaya Operasional</v>
          </cell>
          <cell r="L801">
            <v>4095000</v>
          </cell>
        </row>
        <row r="802">
          <cell r="A802" t="str">
            <v>57120020001Juni</v>
          </cell>
          <cell r="B802" t="str">
            <v>120020001Juni</v>
          </cell>
          <cell r="C802" t="str">
            <v>0</v>
          </cell>
          <cell r="D802" t="str">
            <v>1120020001</v>
          </cell>
          <cell r="F802">
            <v>45467</v>
          </cell>
          <cell r="H802" t="str">
            <v>BIAYA CASH2AN DEALER SPM 998</v>
          </cell>
          <cell r="I802">
            <v>120020001</v>
          </cell>
          <cell r="J802" t="str">
            <v>PT BCA No Rek. 869-4110115</v>
          </cell>
          <cell r="M802">
            <v>4095000</v>
          </cell>
        </row>
        <row r="803">
          <cell r="A803" t="str">
            <v>6110010001Juni</v>
          </cell>
          <cell r="B803" t="str">
            <v>110010001Juni</v>
          </cell>
          <cell r="C803" t="str">
            <v>0</v>
          </cell>
          <cell r="D803" t="str">
            <v>1110010001</v>
          </cell>
          <cell r="F803">
            <v>45467</v>
          </cell>
          <cell r="H803" t="str">
            <v xml:space="preserve">PENGISIAN ULANG PETTY CASH CPJ </v>
          </cell>
          <cell r="I803">
            <v>110010001</v>
          </cell>
          <cell r="J803" t="str">
            <v>Kas Operasional 1 - TIO</v>
          </cell>
          <cell r="L803">
            <v>3860000</v>
          </cell>
        </row>
        <row r="804">
          <cell r="A804" t="str">
            <v>58120020001Juni</v>
          </cell>
          <cell r="B804" t="str">
            <v>120020001Juni</v>
          </cell>
          <cell r="C804" t="str">
            <v>0</v>
          </cell>
          <cell r="D804" t="str">
            <v>1120020001</v>
          </cell>
          <cell r="F804">
            <v>45467</v>
          </cell>
          <cell r="H804" t="str">
            <v xml:space="preserve">PENGISIAN ULANG PETTY CASH CPJ </v>
          </cell>
          <cell r="I804">
            <v>120020001</v>
          </cell>
          <cell r="J804" t="str">
            <v>PT BCA No Rek. 869-4110115</v>
          </cell>
          <cell r="M804">
            <v>3860000</v>
          </cell>
        </row>
        <row r="805">
          <cell r="A805" t="str">
            <v>47500000002Juni</v>
          </cell>
          <cell r="B805" t="str">
            <v>500000002Juni</v>
          </cell>
          <cell r="C805" t="str">
            <v>0</v>
          </cell>
          <cell r="D805" t="str">
            <v>1500000002</v>
          </cell>
          <cell r="F805">
            <v>45467</v>
          </cell>
          <cell r="H805" t="str">
            <v>BIAYA CASH2AN DEALER SPM 999</v>
          </cell>
          <cell r="I805">
            <v>500000002</v>
          </cell>
          <cell r="J805" t="str">
            <v>Biaya Operasional</v>
          </cell>
          <cell r="L805">
            <v>1400000</v>
          </cell>
        </row>
        <row r="806">
          <cell r="A806" t="str">
            <v>59120020001Juni</v>
          </cell>
          <cell r="B806" t="str">
            <v>120020001Juni</v>
          </cell>
          <cell r="C806" t="str">
            <v>0</v>
          </cell>
          <cell r="D806" t="str">
            <v>1120020001</v>
          </cell>
          <cell r="F806">
            <v>45467</v>
          </cell>
          <cell r="H806" t="str">
            <v>BIAYA CASH2AN DEALER SPM 999</v>
          </cell>
          <cell r="I806">
            <v>120020001</v>
          </cell>
          <cell r="J806" t="str">
            <v>PT BCA No Rek. 869-4110115</v>
          </cell>
          <cell r="M806">
            <v>1400000</v>
          </cell>
        </row>
        <row r="807">
          <cell r="A807" t="str">
            <v>48500000002Juni</v>
          </cell>
          <cell r="B807" t="str">
            <v>500000002Juni</v>
          </cell>
          <cell r="C807" t="str">
            <v>0</v>
          </cell>
          <cell r="D807" t="str">
            <v>1500000002</v>
          </cell>
          <cell r="F807">
            <v>45468</v>
          </cell>
          <cell r="H807" t="str">
            <v>BIAYA CASH2AN DEALER SPM 1001</v>
          </cell>
          <cell r="I807">
            <v>500000002</v>
          </cell>
          <cell r="J807" t="str">
            <v>Biaya Operasional</v>
          </cell>
          <cell r="L807">
            <v>3325400</v>
          </cell>
        </row>
        <row r="808">
          <cell r="A808" t="str">
            <v>60120020001Juni</v>
          </cell>
          <cell r="B808" t="str">
            <v>120020001Juni</v>
          </cell>
          <cell r="C808" t="str">
            <v>0</v>
          </cell>
          <cell r="D808" t="str">
            <v>1120020001</v>
          </cell>
          <cell r="F808">
            <v>45468</v>
          </cell>
          <cell r="H808" t="str">
            <v>BIAYA CASH2AN DEALER SPM 1001</v>
          </cell>
          <cell r="I808">
            <v>120020001</v>
          </cell>
          <cell r="J808" t="str">
            <v>PT BCA No Rek. 869-4110115</v>
          </cell>
          <cell r="M808">
            <v>3325400</v>
          </cell>
        </row>
        <row r="809">
          <cell r="A809" t="str">
            <v>49500000002Juni</v>
          </cell>
          <cell r="B809" t="str">
            <v>500000002Juni</v>
          </cell>
          <cell r="C809" t="str">
            <v>0</v>
          </cell>
          <cell r="D809" t="str">
            <v>1500000002</v>
          </cell>
          <cell r="F809">
            <v>45469</v>
          </cell>
          <cell r="H809" t="str">
            <v>BIAYA LANGSIRAN CROSDOCK HARTONO SPM 051</v>
          </cell>
          <cell r="I809">
            <v>500000002</v>
          </cell>
          <cell r="J809" t="str">
            <v>Biaya Operasional</v>
          </cell>
          <cell r="L809">
            <v>1200000</v>
          </cell>
        </row>
        <row r="810">
          <cell r="A810" t="str">
            <v>61120020001Juni</v>
          </cell>
          <cell r="B810" t="str">
            <v>120020001Juni</v>
          </cell>
          <cell r="C810" t="str">
            <v>0</v>
          </cell>
          <cell r="D810" t="str">
            <v>1120020001</v>
          </cell>
          <cell r="F810">
            <v>45469</v>
          </cell>
          <cell r="H810" t="str">
            <v>BIAYA LANGSIRAN CROSDOCK HARTONO SPM 051</v>
          </cell>
          <cell r="I810">
            <v>120020001</v>
          </cell>
          <cell r="J810" t="str">
            <v>PT BCA No Rek. 869-4110115</v>
          </cell>
          <cell r="M810">
            <v>1200000</v>
          </cell>
        </row>
        <row r="811">
          <cell r="A811" t="str">
            <v>50500000002Juni</v>
          </cell>
          <cell r="B811" t="str">
            <v>500000002Juni</v>
          </cell>
          <cell r="C811" t="str">
            <v>0</v>
          </cell>
          <cell r="D811" t="str">
            <v>1500000002</v>
          </cell>
          <cell r="F811">
            <v>45469</v>
          </cell>
          <cell r="H811" t="str">
            <v>BIAYA LANGSIRAN CROSDOCK HARTONO SPM 050</v>
          </cell>
          <cell r="I811">
            <v>500000002</v>
          </cell>
          <cell r="J811" t="str">
            <v>Biaya Operasional</v>
          </cell>
          <cell r="L811">
            <v>1200000</v>
          </cell>
        </row>
        <row r="812">
          <cell r="A812" t="str">
            <v>62120020001Juni</v>
          </cell>
          <cell r="B812" t="str">
            <v>120020001Juni</v>
          </cell>
          <cell r="C812" t="str">
            <v>0</v>
          </cell>
          <cell r="D812" t="str">
            <v>1120020001</v>
          </cell>
          <cell r="F812">
            <v>45469</v>
          </cell>
          <cell r="H812" t="str">
            <v>BIAYA LANGSIRAN CROSDOCK HARTONO SPM 050</v>
          </cell>
          <cell r="I812">
            <v>120020001</v>
          </cell>
          <cell r="J812" t="str">
            <v>PT BCA No Rek. 869-4110115</v>
          </cell>
          <cell r="M812">
            <v>1200000</v>
          </cell>
        </row>
        <row r="813">
          <cell r="A813" t="str">
            <v>51500000002Juni</v>
          </cell>
          <cell r="B813" t="str">
            <v>500000002Juni</v>
          </cell>
          <cell r="C813" t="str">
            <v>0</v>
          </cell>
          <cell r="D813" t="str">
            <v>1500000002</v>
          </cell>
          <cell r="F813">
            <v>45469</v>
          </cell>
          <cell r="H813" t="str">
            <v>BIAYA LANGSIRAN CROSDOCK HARTONO SPM 052</v>
          </cell>
          <cell r="I813">
            <v>500000002</v>
          </cell>
          <cell r="J813" t="str">
            <v>Biaya Operasional</v>
          </cell>
          <cell r="L813">
            <v>1200000</v>
          </cell>
        </row>
        <row r="814">
          <cell r="A814" t="str">
            <v>63120020001Juni</v>
          </cell>
          <cell r="B814" t="str">
            <v>120020001Juni</v>
          </cell>
          <cell r="C814" t="str">
            <v>0</v>
          </cell>
          <cell r="D814" t="str">
            <v>1120020001</v>
          </cell>
          <cell r="F814">
            <v>45469</v>
          </cell>
          <cell r="H814" t="str">
            <v>BIAYA LANGSIRAN CROSDOCK HARTONO SPM 052</v>
          </cell>
          <cell r="I814">
            <v>120020001</v>
          </cell>
          <cell r="J814" t="str">
            <v>PT BCA No Rek. 869-4110115</v>
          </cell>
          <cell r="M814">
            <v>1200000</v>
          </cell>
        </row>
        <row r="815">
          <cell r="A815" t="str">
            <v>52500000002Juni</v>
          </cell>
          <cell r="B815" t="str">
            <v>500000002Juni</v>
          </cell>
          <cell r="C815" t="str">
            <v>0</v>
          </cell>
          <cell r="D815" t="str">
            <v>1500000002</v>
          </cell>
          <cell r="F815">
            <v>45469</v>
          </cell>
          <cell r="H815" t="str">
            <v>BIAYA LANGSIRAN CROSDOCK HARTONO SPM 053</v>
          </cell>
          <cell r="I815">
            <v>500000002</v>
          </cell>
          <cell r="J815" t="str">
            <v>Biaya Operasional</v>
          </cell>
          <cell r="L815">
            <v>1200000</v>
          </cell>
        </row>
        <row r="816">
          <cell r="A816" t="str">
            <v>64120020001Juni</v>
          </cell>
          <cell r="B816" t="str">
            <v>120020001Juni</v>
          </cell>
          <cell r="C816" t="str">
            <v>0</v>
          </cell>
          <cell r="D816" t="str">
            <v>1120020001</v>
          </cell>
          <cell r="F816">
            <v>45469</v>
          </cell>
          <cell r="H816" t="str">
            <v>BIAYA LANGSIRAN CROSDOCK HARTONO SPM 053</v>
          </cell>
          <cell r="I816">
            <v>120020001</v>
          </cell>
          <cell r="J816" t="str">
            <v>PT BCA No Rek. 869-4110115</v>
          </cell>
          <cell r="M816">
            <v>1200000</v>
          </cell>
        </row>
        <row r="817">
          <cell r="A817" t="str">
            <v>7110010001Juni</v>
          </cell>
          <cell r="B817" t="str">
            <v>110010001Juni</v>
          </cell>
          <cell r="C817" t="str">
            <v>0</v>
          </cell>
          <cell r="D817" t="str">
            <v>1110010001</v>
          </cell>
          <cell r="F817">
            <v>45470</v>
          </cell>
          <cell r="H817" t="str">
            <v xml:space="preserve">PENGISIAN ULANG PETTY CASH CPJ </v>
          </cell>
          <cell r="I817">
            <v>110010001</v>
          </cell>
          <cell r="J817" t="str">
            <v>Kas Operasional 1 - TIO</v>
          </cell>
          <cell r="L817">
            <v>5511000</v>
          </cell>
        </row>
        <row r="818">
          <cell r="A818" t="str">
            <v>65120020001Juni</v>
          </cell>
          <cell r="B818" t="str">
            <v>120020001Juni</v>
          </cell>
          <cell r="C818" t="str">
            <v>0</v>
          </cell>
          <cell r="D818" t="str">
            <v>1120020001</v>
          </cell>
          <cell r="F818">
            <v>45470</v>
          </cell>
          <cell r="H818" t="str">
            <v xml:space="preserve">PENGISIAN ULANG PETTY CASH CPJ </v>
          </cell>
          <cell r="I818">
            <v>120020001</v>
          </cell>
          <cell r="J818" t="str">
            <v>PT BCA No Rek. 869-4110115</v>
          </cell>
          <cell r="M818">
            <v>5511000</v>
          </cell>
        </row>
        <row r="819">
          <cell r="A819" t="str">
            <v>53500000002Juni</v>
          </cell>
          <cell r="B819" t="str">
            <v>500000002Juni</v>
          </cell>
          <cell r="C819" t="str">
            <v>0</v>
          </cell>
          <cell r="D819" t="str">
            <v>1500000002</v>
          </cell>
          <cell r="F819">
            <v>45470</v>
          </cell>
          <cell r="H819" t="str">
            <v>BIAYA LANGSIRAN CROSDOCK HARTONO SPM 057</v>
          </cell>
          <cell r="I819">
            <v>500000002</v>
          </cell>
          <cell r="J819" t="str">
            <v>Biaya Operasional</v>
          </cell>
          <cell r="L819">
            <v>1200000</v>
          </cell>
        </row>
        <row r="820">
          <cell r="A820" t="str">
            <v>66120020001Juni</v>
          </cell>
          <cell r="B820" t="str">
            <v>120020001Juni</v>
          </cell>
          <cell r="C820" t="str">
            <v>0</v>
          </cell>
          <cell r="D820" t="str">
            <v>1120020001</v>
          </cell>
          <cell r="F820">
            <v>45470</v>
          </cell>
          <cell r="H820" t="str">
            <v>BIAYA LANGSIRAN CROSDOCK HARTONO SPM 057</v>
          </cell>
          <cell r="I820">
            <v>120020001</v>
          </cell>
          <cell r="J820" t="str">
            <v>PT BCA No Rek. 869-4110115</v>
          </cell>
          <cell r="M820">
            <v>1200000</v>
          </cell>
        </row>
        <row r="821">
          <cell r="A821" t="str">
            <v>54500000002Juni</v>
          </cell>
          <cell r="B821" t="str">
            <v>500000002Juni</v>
          </cell>
          <cell r="C821" t="str">
            <v>0</v>
          </cell>
          <cell r="D821" t="str">
            <v>1500000002</v>
          </cell>
          <cell r="F821">
            <v>45470</v>
          </cell>
          <cell r="H821" t="str">
            <v>BIAYA LANGSIRAN CROSDOCK HARTONO SPM 056</v>
          </cell>
          <cell r="I821">
            <v>500000002</v>
          </cell>
          <cell r="J821" t="str">
            <v>Biaya Operasional</v>
          </cell>
          <cell r="L821">
            <v>1200000</v>
          </cell>
        </row>
        <row r="822">
          <cell r="A822" t="str">
            <v>67120020001Juni</v>
          </cell>
          <cell r="B822" t="str">
            <v>120020001Juni</v>
          </cell>
          <cell r="C822" t="str">
            <v>0</v>
          </cell>
          <cell r="D822" t="str">
            <v>1120020001</v>
          </cell>
          <cell r="F822">
            <v>45470</v>
          </cell>
          <cell r="H822" t="str">
            <v>BIAYA LANGSIRAN CROSDOCK HARTONO SPM 056</v>
          </cell>
          <cell r="I822">
            <v>120020001</v>
          </cell>
          <cell r="J822" t="str">
            <v>PT BCA No Rek. 869-4110115</v>
          </cell>
          <cell r="M822">
            <v>1200000</v>
          </cell>
        </row>
        <row r="823">
          <cell r="A823" t="str">
            <v>55500000002Juni</v>
          </cell>
          <cell r="B823" t="str">
            <v>500000002Juni</v>
          </cell>
          <cell r="C823" t="str">
            <v>0</v>
          </cell>
          <cell r="D823" t="str">
            <v>1500000002</v>
          </cell>
          <cell r="F823">
            <v>45470</v>
          </cell>
          <cell r="H823" t="str">
            <v>BIAYA LANGSIRAN CROSDOCK HARTONO SPM 055</v>
          </cell>
          <cell r="I823">
            <v>500000002</v>
          </cell>
          <cell r="J823" t="str">
            <v>Biaya Operasional</v>
          </cell>
          <cell r="L823">
            <v>1200000</v>
          </cell>
        </row>
        <row r="824">
          <cell r="A824" t="str">
            <v>68120020001Juni</v>
          </cell>
          <cell r="B824" t="str">
            <v>120020001Juni</v>
          </cell>
          <cell r="C824" t="str">
            <v>0</v>
          </cell>
          <cell r="D824" t="str">
            <v>1120020001</v>
          </cell>
          <cell r="F824">
            <v>45470</v>
          </cell>
          <cell r="H824" t="str">
            <v>BIAYA LANGSIRAN CROSDOCK HARTONO SPM 055</v>
          </cell>
          <cell r="I824">
            <v>120020001</v>
          </cell>
          <cell r="J824" t="str">
            <v>PT BCA No Rek. 869-4110115</v>
          </cell>
          <cell r="M824">
            <v>1200000</v>
          </cell>
        </row>
        <row r="825">
          <cell r="A825" t="str">
            <v>56500000002Juni</v>
          </cell>
          <cell r="B825" t="str">
            <v>500000002Juni</v>
          </cell>
          <cell r="C825" t="str">
            <v>0</v>
          </cell>
          <cell r="D825" t="str">
            <v>1500000002</v>
          </cell>
          <cell r="F825">
            <v>45470</v>
          </cell>
          <cell r="H825" t="str">
            <v>BIAYA LANGSIRAN CROSDOCK HARTONO SPM 054</v>
          </cell>
          <cell r="I825">
            <v>500000002</v>
          </cell>
          <cell r="J825" t="str">
            <v>Biaya Operasional</v>
          </cell>
          <cell r="L825">
            <v>1200000</v>
          </cell>
        </row>
        <row r="826">
          <cell r="A826" t="str">
            <v>69120020001Juni</v>
          </cell>
          <cell r="B826" t="str">
            <v>120020001Juni</v>
          </cell>
          <cell r="C826" t="str">
            <v>0</v>
          </cell>
          <cell r="D826" t="str">
            <v>1120020001</v>
          </cell>
          <cell r="F826">
            <v>45470</v>
          </cell>
          <cell r="H826" t="str">
            <v>BIAYA LANGSIRAN CROSDOCK HARTONO SPM 054</v>
          </cell>
          <cell r="I826">
            <v>120020001</v>
          </cell>
          <cell r="J826" t="str">
            <v>PT BCA No Rek. 869-4110115</v>
          </cell>
          <cell r="M826">
            <v>1200000</v>
          </cell>
        </row>
        <row r="827">
          <cell r="A827" t="str">
            <v>57500000002Juni</v>
          </cell>
          <cell r="B827" t="str">
            <v>500000002Juni</v>
          </cell>
          <cell r="C827" t="str">
            <v>0</v>
          </cell>
          <cell r="D827" t="str">
            <v>1500000002</v>
          </cell>
          <cell r="F827">
            <v>45470</v>
          </cell>
          <cell r="H827" t="str">
            <v>BIAYA LANGSIRAN CROSDOCK HARTONO SPM 058</v>
          </cell>
          <cell r="I827">
            <v>500000002</v>
          </cell>
          <cell r="J827" t="str">
            <v>Biaya Operasional</v>
          </cell>
          <cell r="L827">
            <v>1200000</v>
          </cell>
        </row>
        <row r="828">
          <cell r="A828" t="str">
            <v>70120020001Juni</v>
          </cell>
          <cell r="B828" t="str">
            <v>120020001Juni</v>
          </cell>
          <cell r="C828" t="str">
            <v>0</v>
          </cell>
          <cell r="D828" t="str">
            <v>1120020001</v>
          </cell>
          <cell r="F828">
            <v>45470</v>
          </cell>
          <cell r="H828" t="str">
            <v>BIAYA LANGSIRAN CROSDOCK HARTONO SPM 058</v>
          </cell>
          <cell r="I828">
            <v>120020001</v>
          </cell>
          <cell r="J828" t="str">
            <v>PT BCA No Rek. 869-4110115</v>
          </cell>
          <cell r="M828">
            <v>1200000</v>
          </cell>
        </row>
        <row r="829">
          <cell r="A829" t="str">
            <v>58500000002Juni</v>
          </cell>
          <cell r="B829" t="str">
            <v>500000002Juni</v>
          </cell>
          <cell r="C829" t="str">
            <v>0</v>
          </cell>
          <cell r="D829" t="str">
            <v>1500000002</v>
          </cell>
          <cell r="F829">
            <v>45470</v>
          </cell>
          <cell r="H829" t="str">
            <v>BIAYA CASH2AN DEALER SPM 1018</v>
          </cell>
          <cell r="I829">
            <v>500000002</v>
          </cell>
          <cell r="J829" t="str">
            <v>Biaya Operasional</v>
          </cell>
          <cell r="L829">
            <v>1400000</v>
          </cell>
        </row>
        <row r="830">
          <cell r="A830" t="str">
            <v>71120020001Juni</v>
          </cell>
          <cell r="B830" t="str">
            <v>120020001Juni</v>
          </cell>
          <cell r="C830" t="str">
            <v>0</v>
          </cell>
          <cell r="D830" t="str">
            <v>1120020001</v>
          </cell>
          <cell r="F830">
            <v>45470</v>
          </cell>
          <cell r="H830" t="str">
            <v>BIAYA CASH2AN DEALER SPM 1018</v>
          </cell>
          <cell r="I830">
            <v>120020001</v>
          </cell>
          <cell r="J830" t="str">
            <v>PT BCA No Rek. 869-4110115</v>
          </cell>
          <cell r="M830">
            <v>1400000</v>
          </cell>
        </row>
        <row r="831">
          <cell r="A831" t="str">
            <v>59500000002Juni</v>
          </cell>
          <cell r="B831" t="str">
            <v>500000002Juni</v>
          </cell>
          <cell r="C831" t="str">
            <v>0</v>
          </cell>
          <cell r="D831" t="str">
            <v>1500000002</v>
          </cell>
          <cell r="F831">
            <v>45470</v>
          </cell>
          <cell r="H831" t="str">
            <v>BIAYA CASH2AN DEALER SPM 1017</v>
          </cell>
          <cell r="I831">
            <v>500000002</v>
          </cell>
          <cell r="J831" t="str">
            <v>Biaya Operasional</v>
          </cell>
          <cell r="L831">
            <v>1400000</v>
          </cell>
        </row>
        <row r="832">
          <cell r="A832" t="str">
            <v>72120020001Juni</v>
          </cell>
          <cell r="B832" t="str">
            <v>120020001Juni</v>
          </cell>
          <cell r="C832" t="str">
            <v>0</v>
          </cell>
          <cell r="D832" t="str">
            <v>1120020001</v>
          </cell>
          <cell r="F832">
            <v>45470</v>
          </cell>
          <cell r="H832" t="str">
            <v>BIAYA CASH2AN DEALER SPM 1017</v>
          </cell>
          <cell r="I832">
            <v>120020001</v>
          </cell>
          <cell r="J832" t="str">
            <v>PT BCA No Rek. 869-4110115</v>
          </cell>
          <cell r="M832">
            <v>1400000</v>
          </cell>
        </row>
        <row r="833">
          <cell r="A833" t="str">
            <v>60500000002Juni</v>
          </cell>
          <cell r="B833" t="str">
            <v>500000002Juni</v>
          </cell>
          <cell r="C833" t="str">
            <v>0</v>
          </cell>
          <cell r="D833" t="str">
            <v>1500000002</v>
          </cell>
          <cell r="F833">
            <v>45470</v>
          </cell>
          <cell r="H833" t="str">
            <v>BIAYA CASH2AN DEALER SPM 1019</v>
          </cell>
          <cell r="I833">
            <v>500000002</v>
          </cell>
          <cell r="J833" t="str">
            <v>Biaya Operasional</v>
          </cell>
          <cell r="L833">
            <v>1400000</v>
          </cell>
        </row>
        <row r="834">
          <cell r="A834" t="str">
            <v>73120020001Juni</v>
          </cell>
          <cell r="B834" t="str">
            <v>120020001Juni</v>
          </cell>
          <cell r="C834" t="str">
            <v>0</v>
          </cell>
          <cell r="D834" t="str">
            <v>1120020001</v>
          </cell>
          <cell r="F834">
            <v>45470</v>
          </cell>
          <cell r="H834" t="str">
            <v>BIAYA CASH2AN DEALER SPM 1019</v>
          </cell>
          <cell r="I834">
            <v>120020001</v>
          </cell>
          <cell r="J834" t="str">
            <v>PT BCA No Rek. 869-4110115</v>
          </cell>
          <cell r="M834">
            <v>1400000</v>
          </cell>
        </row>
        <row r="835">
          <cell r="A835" t="str">
            <v>61500000002Juni</v>
          </cell>
          <cell r="B835" t="str">
            <v>500000002Juni</v>
          </cell>
          <cell r="C835" t="str">
            <v>0</v>
          </cell>
          <cell r="D835" t="str">
            <v>1500000002</v>
          </cell>
          <cell r="F835">
            <v>45470</v>
          </cell>
          <cell r="H835" t="str">
            <v>BIAYA CASH2AN DEALER SPM 1016</v>
          </cell>
          <cell r="I835">
            <v>500000002</v>
          </cell>
          <cell r="J835" t="str">
            <v>Biaya Operasional</v>
          </cell>
          <cell r="L835">
            <v>1400000</v>
          </cell>
        </row>
        <row r="836">
          <cell r="A836" t="str">
            <v>74120020001Juni</v>
          </cell>
          <cell r="B836" t="str">
            <v>120020001Juni</v>
          </cell>
          <cell r="C836" t="str">
            <v>0</v>
          </cell>
          <cell r="D836" t="str">
            <v>1120020001</v>
          </cell>
          <cell r="F836">
            <v>45470</v>
          </cell>
          <cell r="H836" t="str">
            <v>BIAYA CASH2AN DEALER SPM 1016</v>
          </cell>
          <cell r="I836">
            <v>120020001</v>
          </cell>
          <cell r="J836" t="str">
            <v>PT BCA No Rek. 869-4110115</v>
          </cell>
          <cell r="M836">
            <v>1400000</v>
          </cell>
        </row>
        <row r="837">
          <cell r="A837" t="str">
            <v>62500000002Juni</v>
          </cell>
          <cell r="B837" t="str">
            <v>500000002Juni</v>
          </cell>
          <cell r="C837" t="str">
            <v>0</v>
          </cell>
          <cell r="D837" t="str">
            <v>1500000002</v>
          </cell>
          <cell r="F837">
            <v>45470</v>
          </cell>
          <cell r="H837" t="str">
            <v>BIAYA CASH2AN DEALER SPM 1010</v>
          </cell>
          <cell r="I837">
            <v>500000002</v>
          </cell>
          <cell r="J837" t="str">
            <v>Biaya Operasional</v>
          </cell>
          <cell r="L837">
            <v>1400000</v>
          </cell>
        </row>
        <row r="838">
          <cell r="A838" t="str">
            <v>75120020001Juni</v>
          </cell>
          <cell r="B838" t="str">
            <v>120020001Juni</v>
          </cell>
          <cell r="C838" t="str">
            <v>0</v>
          </cell>
          <cell r="D838" t="str">
            <v>1120020001</v>
          </cell>
          <cell r="F838">
            <v>45470</v>
          </cell>
          <cell r="H838" t="str">
            <v>BIAYA CASH2AN DEALER SPM 1010</v>
          </cell>
          <cell r="I838">
            <v>120020001</v>
          </cell>
          <cell r="J838" t="str">
            <v>PT BCA No Rek. 869-4110115</v>
          </cell>
          <cell r="M838">
            <v>1400000</v>
          </cell>
        </row>
        <row r="839">
          <cell r="A839" t="str">
            <v>63500000002Juni</v>
          </cell>
          <cell r="B839" t="str">
            <v>500000002Juni</v>
          </cell>
          <cell r="C839" t="str">
            <v>0</v>
          </cell>
          <cell r="D839" t="str">
            <v>1500000002</v>
          </cell>
          <cell r="F839">
            <v>45470</v>
          </cell>
          <cell r="H839" t="str">
            <v>BIAYA CASH2AN DEALER SPM 1014</v>
          </cell>
          <cell r="I839">
            <v>500000002</v>
          </cell>
          <cell r="J839" t="str">
            <v>Biaya Operasional</v>
          </cell>
          <cell r="L839">
            <v>1400000</v>
          </cell>
        </row>
        <row r="840">
          <cell r="A840" t="str">
            <v>76120020001Juni</v>
          </cell>
          <cell r="B840" t="str">
            <v>120020001Juni</v>
          </cell>
          <cell r="C840" t="str">
            <v>0</v>
          </cell>
          <cell r="D840" t="str">
            <v>1120020001</v>
          </cell>
          <cell r="F840">
            <v>45470</v>
          </cell>
          <cell r="H840" t="str">
            <v>BIAYA CASH2AN DEALER SPM 1014</v>
          </cell>
          <cell r="I840">
            <v>120020001</v>
          </cell>
          <cell r="J840" t="str">
            <v>PT BCA No Rek. 869-4110115</v>
          </cell>
          <cell r="M840">
            <v>1400000</v>
          </cell>
        </row>
        <row r="841">
          <cell r="A841" t="str">
            <v>64500000002Juni</v>
          </cell>
          <cell r="B841" t="str">
            <v>500000002Juni</v>
          </cell>
          <cell r="C841" t="str">
            <v>0</v>
          </cell>
          <cell r="D841" t="str">
            <v>1500000002</v>
          </cell>
          <cell r="F841">
            <v>45470</v>
          </cell>
          <cell r="H841" t="str">
            <v>BIAYA CASH2AN DEALER SPM 1013</v>
          </cell>
          <cell r="I841">
            <v>500000002</v>
          </cell>
          <cell r="J841" t="str">
            <v>Biaya Operasional</v>
          </cell>
          <cell r="L841">
            <v>1600000</v>
          </cell>
        </row>
        <row r="842">
          <cell r="A842" t="str">
            <v>77120020001Juni</v>
          </cell>
          <cell r="B842" t="str">
            <v>120020001Juni</v>
          </cell>
          <cell r="C842" t="str">
            <v>0</v>
          </cell>
          <cell r="D842" t="str">
            <v>1120020001</v>
          </cell>
          <cell r="F842">
            <v>45470</v>
          </cell>
          <cell r="H842" t="str">
            <v>BIAYA CASH2AN DEALER SPM 1013</v>
          </cell>
          <cell r="I842">
            <v>120020001</v>
          </cell>
          <cell r="J842" t="str">
            <v>PT BCA No Rek. 869-4110115</v>
          </cell>
          <cell r="M842">
            <v>1600000</v>
          </cell>
        </row>
        <row r="843">
          <cell r="A843" t="str">
            <v>65500000002Juni</v>
          </cell>
          <cell r="B843" t="str">
            <v>500000002Juni</v>
          </cell>
          <cell r="C843" t="str">
            <v>0</v>
          </cell>
          <cell r="D843" t="str">
            <v>1500000002</v>
          </cell>
          <cell r="F843">
            <v>45470</v>
          </cell>
          <cell r="H843" t="str">
            <v>BIAYA CASH2AN DEALER SPM 1015</v>
          </cell>
          <cell r="I843">
            <v>500000002</v>
          </cell>
          <cell r="J843" t="str">
            <v>Biaya Operasional</v>
          </cell>
          <cell r="L843">
            <v>1400000</v>
          </cell>
        </row>
        <row r="844">
          <cell r="A844" t="str">
            <v>78120020001Juni</v>
          </cell>
          <cell r="B844" t="str">
            <v>120020001Juni</v>
          </cell>
          <cell r="C844" t="str">
            <v>0</v>
          </cell>
          <cell r="D844" t="str">
            <v>1120020001</v>
          </cell>
          <cell r="F844">
            <v>45470</v>
          </cell>
          <cell r="H844" t="str">
            <v>BIAYA CASH2AN DEALER SPM 1015</v>
          </cell>
          <cell r="I844">
            <v>120020001</v>
          </cell>
          <cell r="J844" t="str">
            <v>PT BCA No Rek. 869-4110115</v>
          </cell>
          <cell r="M844">
            <v>1400000</v>
          </cell>
        </row>
        <row r="845">
          <cell r="A845" t="str">
            <v>66500000002Juni</v>
          </cell>
          <cell r="B845" t="str">
            <v>500000002Juni</v>
          </cell>
          <cell r="C845" t="str">
            <v>0</v>
          </cell>
          <cell r="D845" t="str">
            <v>1500000002</v>
          </cell>
          <cell r="F845">
            <v>45470</v>
          </cell>
          <cell r="H845" t="str">
            <v>BIAYA CASH2AN DEALER SPM 1012</v>
          </cell>
          <cell r="I845">
            <v>500000002</v>
          </cell>
          <cell r="J845" t="str">
            <v>Biaya Operasional</v>
          </cell>
          <cell r="L845">
            <v>1400000</v>
          </cell>
        </row>
        <row r="846">
          <cell r="A846" t="str">
            <v>79120020001Juni</v>
          </cell>
          <cell r="B846" t="str">
            <v>120020001Juni</v>
          </cell>
          <cell r="C846" t="str">
            <v>0</v>
          </cell>
          <cell r="D846" t="str">
            <v>1120020001</v>
          </cell>
          <cell r="F846">
            <v>45470</v>
          </cell>
          <cell r="H846" t="str">
            <v>BIAYA CASH2AN DEALER SPM 1012</v>
          </cell>
          <cell r="I846">
            <v>120020001</v>
          </cell>
          <cell r="J846" t="str">
            <v>PT BCA No Rek. 869-4110115</v>
          </cell>
          <cell r="M846">
            <v>1400000</v>
          </cell>
        </row>
        <row r="847">
          <cell r="A847" t="str">
            <v>67500000002Juni</v>
          </cell>
          <cell r="B847" t="str">
            <v>500000002Juni</v>
          </cell>
          <cell r="C847" t="str">
            <v>0</v>
          </cell>
          <cell r="D847" t="str">
            <v>1500000002</v>
          </cell>
          <cell r="F847">
            <v>45470</v>
          </cell>
          <cell r="H847" t="str">
            <v>BIAYA CASH2AN DEALER SPM 1011</v>
          </cell>
          <cell r="I847">
            <v>500000002</v>
          </cell>
          <cell r="J847" t="str">
            <v>Biaya Operasional</v>
          </cell>
          <cell r="L847">
            <v>1400000</v>
          </cell>
        </row>
        <row r="848">
          <cell r="A848" t="str">
            <v>80120020001Juni</v>
          </cell>
          <cell r="B848" t="str">
            <v>120020001Juni</v>
          </cell>
          <cell r="C848" t="str">
            <v>0</v>
          </cell>
          <cell r="D848" t="str">
            <v>1120020001</v>
          </cell>
          <cell r="F848">
            <v>45470</v>
          </cell>
          <cell r="H848" t="str">
            <v>BIAYA CASH2AN DEALER SPM 1011</v>
          </cell>
          <cell r="I848">
            <v>120020001</v>
          </cell>
          <cell r="J848" t="str">
            <v>PT BCA No Rek. 869-4110115</v>
          </cell>
          <cell r="M848">
            <v>1400000</v>
          </cell>
        </row>
        <row r="849">
          <cell r="A849" t="str">
            <v>68500000002Juni</v>
          </cell>
          <cell r="B849" t="str">
            <v>500000002Juni</v>
          </cell>
          <cell r="C849" t="str">
            <v>0</v>
          </cell>
          <cell r="D849" t="str">
            <v>1500000002</v>
          </cell>
          <cell r="F849">
            <v>45470</v>
          </cell>
          <cell r="H849" t="str">
            <v>BIAYA STREPING  SEMARANG SPM 731</v>
          </cell>
          <cell r="I849">
            <v>500000002</v>
          </cell>
          <cell r="J849" t="str">
            <v>Biaya Operasional</v>
          </cell>
          <cell r="L849">
            <v>3850000</v>
          </cell>
        </row>
        <row r="850">
          <cell r="A850" t="str">
            <v>81120020001Juni</v>
          </cell>
          <cell r="B850" t="str">
            <v>120020001Juni</v>
          </cell>
          <cell r="C850" t="str">
            <v>0</v>
          </cell>
          <cell r="D850" t="str">
            <v>1120020001</v>
          </cell>
          <cell r="F850">
            <v>45470</v>
          </cell>
          <cell r="H850" t="str">
            <v>BIAYA STREPING  SEMARANG SPM 731</v>
          </cell>
          <cell r="I850">
            <v>120020001</v>
          </cell>
          <cell r="J850" t="str">
            <v>PT BCA No Rek. 869-4110115</v>
          </cell>
          <cell r="M850">
            <v>3850000</v>
          </cell>
        </row>
        <row r="851">
          <cell r="A851" t="str">
            <v>69500000002Juni</v>
          </cell>
          <cell r="B851" t="str">
            <v>500000002Juni</v>
          </cell>
          <cell r="C851" t="str">
            <v>0</v>
          </cell>
          <cell r="D851" t="str">
            <v>1500000002</v>
          </cell>
          <cell r="F851">
            <v>45470</v>
          </cell>
          <cell r="H851" t="str">
            <v>BIAYA LANGSIRAN CROSDOCK HARTONO SPM 059</v>
          </cell>
          <cell r="I851">
            <v>500000002</v>
          </cell>
          <cell r="J851" t="str">
            <v>Biaya Operasional</v>
          </cell>
          <cell r="L851">
            <v>1200000</v>
          </cell>
        </row>
        <row r="852">
          <cell r="A852" t="str">
            <v>82120020001Juni</v>
          </cell>
          <cell r="B852" t="str">
            <v>120020001Juni</v>
          </cell>
          <cell r="C852" t="str">
            <v>0</v>
          </cell>
          <cell r="D852" t="str">
            <v>1120020001</v>
          </cell>
          <cell r="F852">
            <v>45470</v>
          </cell>
          <cell r="H852" t="str">
            <v>BIAYA LANGSIRAN CROSDOCK HARTONO SPM 059</v>
          </cell>
          <cell r="I852">
            <v>120020001</v>
          </cell>
          <cell r="J852" t="str">
            <v>PT BCA No Rek. 869-4110115</v>
          </cell>
          <cell r="M852">
            <v>1200000</v>
          </cell>
        </row>
        <row r="853">
          <cell r="A853" t="str">
            <v>70500000002Juni</v>
          </cell>
          <cell r="B853" t="str">
            <v>500000002Juni</v>
          </cell>
          <cell r="C853" t="str">
            <v>0</v>
          </cell>
          <cell r="D853" t="str">
            <v>1500000002</v>
          </cell>
          <cell r="F853">
            <v>45471</v>
          </cell>
          <cell r="H853" t="str">
            <v>BIAYA CASH2AN DEALER SPM 1020/1021</v>
          </cell>
          <cell r="I853">
            <v>500000002</v>
          </cell>
          <cell r="J853" t="str">
            <v>Biaya Operasional</v>
          </cell>
          <cell r="L853">
            <v>1500000</v>
          </cell>
        </row>
        <row r="854">
          <cell r="A854" t="str">
            <v>83120020001Juni</v>
          </cell>
          <cell r="B854" t="str">
            <v>120020001Juni</v>
          </cell>
          <cell r="C854" t="str">
            <v>0</v>
          </cell>
          <cell r="D854" t="str">
            <v>1120020001</v>
          </cell>
          <cell r="F854">
            <v>45471</v>
          </cell>
          <cell r="H854" t="str">
            <v>BIAYA CASH2AN DEALER SPM 1020/1021</v>
          </cell>
          <cell r="I854">
            <v>120020001</v>
          </cell>
          <cell r="J854" t="str">
            <v>PT BCA No Rek. 869-4110115</v>
          </cell>
          <cell r="M854">
            <v>1500000</v>
          </cell>
        </row>
        <row r="855">
          <cell r="A855" t="str">
            <v>71500000002Juni</v>
          </cell>
          <cell r="B855" t="str">
            <v>500000002Juni</v>
          </cell>
          <cell r="C855" t="str">
            <v>0</v>
          </cell>
          <cell r="D855" t="str">
            <v>1500000002</v>
          </cell>
          <cell r="F855">
            <v>45471</v>
          </cell>
          <cell r="H855" t="str">
            <v>BIAYA LANGSIRAN CROSDOCK HARTONO SPM 060</v>
          </cell>
          <cell r="I855">
            <v>500000002</v>
          </cell>
          <cell r="J855" t="str">
            <v>Biaya Operasional</v>
          </cell>
          <cell r="L855">
            <v>1200000</v>
          </cell>
        </row>
        <row r="856">
          <cell r="A856" t="str">
            <v>84120020001Juni</v>
          </cell>
          <cell r="B856" t="str">
            <v>120020001Juni</v>
          </cell>
          <cell r="C856" t="str">
            <v>0</v>
          </cell>
          <cell r="D856" t="str">
            <v>1120020001</v>
          </cell>
          <cell r="F856">
            <v>45471</v>
          </cell>
          <cell r="H856" t="str">
            <v>BIAYA LANGSIRAN CROSDOCK HARTONO SPM 060</v>
          </cell>
          <cell r="I856">
            <v>120020001</v>
          </cell>
          <cell r="J856" t="str">
            <v>PT BCA No Rek. 869-4110115</v>
          </cell>
          <cell r="M856">
            <v>1200000</v>
          </cell>
        </row>
        <row r="857">
          <cell r="A857" t="str">
            <v>72500000002Juni</v>
          </cell>
          <cell r="B857" t="str">
            <v>500000002Juni</v>
          </cell>
          <cell r="C857" t="str">
            <v>0</v>
          </cell>
          <cell r="D857" t="str">
            <v>1500000002</v>
          </cell>
          <cell r="F857">
            <v>45471</v>
          </cell>
          <cell r="H857" t="str">
            <v>BIAYA LANGSIRAN CROSDOCK HARTONO SPM 061</v>
          </cell>
          <cell r="I857">
            <v>500000002</v>
          </cell>
          <cell r="J857" t="str">
            <v>Biaya Operasional</v>
          </cell>
          <cell r="L857">
            <v>1200000</v>
          </cell>
        </row>
        <row r="858">
          <cell r="A858" t="str">
            <v>85120020001Juni</v>
          </cell>
          <cell r="B858" t="str">
            <v>120020001Juni</v>
          </cell>
          <cell r="C858" t="str">
            <v>0</v>
          </cell>
          <cell r="D858" t="str">
            <v>1120020001</v>
          </cell>
          <cell r="F858">
            <v>45471</v>
          </cell>
          <cell r="H858" t="str">
            <v>BIAYA LANGSIRAN CROSDOCK HARTONO SPM 061</v>
          </cell>
          <cell r="I858">
            <v>120020001</v>
          </cell>
          <cell r="J858" t="str">
            <v>PT BCA No Rek. 869-4110115</v>
          </cell>
          <cell r="M858">
            <v>1200000</v>
          </cell>
        </row>
        <row r="859">
          <cell r="A859" t="str">
            <v>73500000002Juni</v>
          </cell>
          <cell r="B859" t="str">
            <v>500000002Juni</v>
          </cell>
          <cell r="C859" t="str">
            <v>0</v>
          </cell>
          <cell r="D859" t="str">
            <v>1500000002</v>
          </cell>
          <cell r="F859">
            <v>45471</v>
          </cell>
          <cell r="H859" t="str">
            <v>BIAYA LANGSIRAN CROSDOCK HARTONO SPM 062</v>
          </cell>
          <cell r="I859">
            <v>500000002</v>
          </cell>
          <cell r="J859" t="str">
            <v>Biaya Operasional</v>
          </cell>
          <cell r="L859">
            <v>1200000</v>
          </cell>
        </row>
        <row r="860">
          <cell r="A860" t="str">
            <v>86120020001Juni</v>
          </cell>
          <cell r="B860" t="str">
            <v>120020001Juni</v>
          </cell>
          <cell r="C860" t="str">
            <v>0</v>
          </cell>
          <cell r="D860" t="str">
            <v>1120020001</v>
          </cell>
          <cell r="F860">
            <v>45471</v>
          </cell>
          <cell r="H860" t="str">
            <v>BIAYA LANGSIRAN CROSDOCK HARTONO SPM 062</v>
          </cell>
          <cell r="I860">
            <v>120020001</v>
          </cell>
          <cell r="J860" t="str">
            <v>PT BCA No Rek. 869-4110115</v>
          </cell>
          <cell r="M860">
            <v>1200000</v>
          </cell>
        </row>
        <row r="861">
          <cell r="A861" t="str">
            <v>74500000002Juni</v>
          </cell>
          <cell r="B861" t="str">
            <v>500000002Juni</v>
          </cell>
          <cell r="C861" t="str">
            <v>0</v>
          </cell>
          <cell r="D861" t="str">
            <v>1500000002</v>
          </cell>
          <cell r="F861">
            <v>45471</v>
          </cell>
          <cell r="H861" t="str">
            <v>BIAYA LANGSIRAN CROSDOCK HARTONO SPM 063</v>
          </cell>
          <cell r="I861">
            <v>500000002</v>
          </cell>
          <cell r="J861" t="str">
            <v>Biaya Operasional</v>
          </cell>
          <cell r="L861">
            <v>1200000</v>
          </cell>
        </row>
        <row r="862">
          <cell r="A862" t="str">
            <v>87120020001Juni</v>
          </cell>
          <cell r="B862" t="str">
            <v>120020001Juni</v>
          </cell>
          <cell r="C862" t="str">
            <v>0</v>
          </cell>
          <cell r="D862" t="str">
            <v>1120020001</v>
          </cell>
          <cell r="F862">
            <v>45471</v>
          </cell>
          <cell r="H862" t="str">
            <v>BIAYA LANGSIRAN CROSDOCK HARTONO SPM 063</v>
          </cell>
          <cell r="I862">
            <v>120020001</v>
          </cell>
          <cell r="J862" t="str">
            <v>PT BCA No Rek. 869-4110115</v>
          </cell>
          <cell r="M862">
            <v>1200000</v>
          </cell>
        </row>
        <row r="863">
          <cell r="A863" t="str">
            <v>75500000002Juni</v>
          </cell>
          <cell r="B863" t="str">
            <v>500000002Juni</v>
          </cell>
          <cell r="C863" t="str">
            <v>0</v>
          </cell>
          <cell r="D863" t="str">
            <v>1500000002</v>
          </cell>
          <cell r="F863">
            <v>45471</v>
          </cell>
          <cell r="H863" t="str">
            <v>BIAYA LANGSIRAN CROSDOCK HARTONO SPM 064</v>
          </cell>
          <cell r="I863">
            <v>500000002</v>
          </cell>
          <cell r="J863" t="str">
            <v>Biaya Operasional</v>
          </cell>
          <cell r="L863">
            <v>1200000</v>
          </cell>
        </row>
        <row r="864">
          <cell r="A864" t="str">
            <v>88120020001Juni</v>
          </cell>
          <cell r="B864" t="str">
            <v>120020001Juni</v>
          </cell>
          <cell r="C864" t="str">
            <v>0</v>
          </cell>
          <cell r="D864" t="str">
            <v>1120020001</v>
          </cell>
          <cell r="F864">
            <v>45471</v>
          </cell>
          <cell r="H864" t="str">
            <v>BIAYA LANGSIRAN CROSDOCK HARTONO SPM 064</v>
          </cell>
          <cell r="I864">
            <v>120020001</v>
          </cell>
          <cell r="J864" t="str">
            <v>PT BCA No Rek. 869-4110115</v>
          </cell>
          <cell r="M864">
            <v>1200000</v>
          </cell>
        </row>
        <row r="865">
          <cell r="A865" t="str">
            <v>76500000002Juni</v>
          </cell>
          <cell r="B865" t="str">
            <v>500000002Juni</v>
          </cell>
          <cell r="C865" t="str">
            <v>0</v>
          </cell>
          <cell r="D865" t="str">
            <v>1500000002</v>
          </cell>
          <cell r="F865">
            <v>45471</v>
          </cell>
          <cell r="H865" t="str">
            <v>BIAYA LANGSIRAN CROSDOCK HARTONO SPM 065</v>
          </cell>
          <cell r="I865">
            <v>500000002</v>
          </cell>
          <cell r="J865" t="str">
            <v>Biaya Operasional</v>
          </cell>
          <cell r="L865">
            <v>1200000</v>
          </cell>
        </row>
        <row r="866">
          <cell r="A866" t="str">
            <v>89120020001Juni</v>
          </cell>
          <cell r="B866" t="str">
            <v>120020001Juni</v>
          </cell>
          <cell r="C866" t="str">
            <v>0</v>
          </cell>
          <cell r="D866" t="str">
            <v>1120020001</v>
          </cell>
          <cell r="F866">
            <v>45471</v>
          </cell>
          <cell r="H866" t="str">
            <v>BIAYA LANGSIRAN CROSDOCK HARTONO SPM 065</v>
          </cell>
          <cell r="I866">
            <v>120020001</v>
          </cell>
          <cell r="J866" t="str">
            <v>PT BCA No Rek. 869-4110115</v>
          </cell>
          <cell r="M866">
            <v>1200000</v>
          </cell>
        </row>
        <row r="867">
          <cell r="A867" t="str">
            <v>77500000002Juni</v>
          </cell>
          <cell r="B867" t="str">
            <v>500000002Juni</v>
          </cell>
          <cell r="C867" t="str">
            <v>0</v>
          </cell>
          <cell r="D867" t="str">
            <v>1500000002</v>
          </cell>
          <cell r="F867">
            <v>45472</v>
          </cell>
          <cell r="H867" t="str">
            <v>BIAYA LANGSIRAN CROSDOCK HARTONO SPM 072</v>
          </cell>
          <cell r="I867">
            <v>500000002</v>
          </cell>
          <cell r="J867" t="str">
            <v>Biaya Operasional</v>
          </cell>
          <cell r="L867">
            <v>1200000</v>
          </cell>
        </row>
        <row r="868">
          <cell r="A868" t="str">
            <v>90120020001Juni</v>
          </cell>
          <cell r="B868" t="str">
            <v>120020001Juni</v>
          </cell>
          <cell r="C868" t="str">
            <v>0</v>
          </cell>
          <cell r="D868" t="str">
            <v>1120020001</v>
          </cell>
          <cell r="F868">
            <v>45472</v>
          </cell>
          <cell r="H868" t="str">
            <v>BIAYA LANGSIRAN CROSDOCK HARTONO SPM 072</v>
          </cell>
          <cell r="I868">
            <v>120020001</v>
          </cell>
          <cell r="J868" t="str">
            <v>PT BCA No Rek. 869-4110115</v>
          </cell>
          <cell r="M868">
            <v>1200000</v>
          </cell>
        </row>
        <row r="869">
          <cell r="A869" t="str">
            <v>78500000002Juni</v>
          </cell>
          <cell r="B869" t="str">
            <v>500000002Juni</v>
          </cell>
          <cell r="C869" t="str">
            <v>0</v>
          </cell>
          <cell r="D869" t="str">
            <v>1500000002</v>
          </cell>
          <cell r="F869">
            <v>45472</v>
          </cell>
          <cell r="H869" t="str">
            <v>BIAYA LANGSIRAN CROSDOCK HARTONO SPM 071</v>
          </cell>
          <cell r="I869">
            <v>500000002</v>
          </cell>
          <cell r="J869" t="str">
            <v>Biaya Operasional</v>
          </cell>
          <cell r="L869">
            <v>1200000</v>
          </cell>
        </row>
        <row r="870">
          <cell r="A870" t="str">
            <v>91120020001Juni</v>
          </cell>
          <cell r="B870" t="str">
            <v>120020001Juni</v>
          </cell>
          <cell r="C870" t="str">
            <v>0</v>
          </cell>
          <cell r="D870" t="str">
            <v>1120020001</v>
          </cell>
          <cell r="F870">
            <v>45472</v>
          </cell>
          <cell r="H870" t="str">
            <v>BIAYA LANGSIRAN CROSDOCK HARTONO SPM 071</v>
          </cell>
          <cell r="I870">
            <v>120020001</v>
          </cell>
          <cell r="J870" t="str">
            <v>PT BCA No Rek. 869-4110115</v>
          </cell>
          <cell r="M870">
            <v>1200000</v>
          </cell>
        </row>
        <row r="871">
          <cell r="A871" t="str">
            <v>79500000002Juni</v>
          </cell>
          <cell r="B871" t="str">
            <v>500000002Juni</v>
          </cell>
          <cell r="C871" t="str">
            <v>0</v>
          </cell>
          <cell r="D871" t="str">
            <v>1500000002</v>
          </cell>
          <cell r="F871">
            <v>45472</v>
          </cell>
          <cell r="H871" t="str">
            <v>BIAYA LANGSIRAN CROSDOCK HARTONO SPM 070</v>
          </cell>
          <cell r="I871">
            <v>500000002</v>
          </cell>
          <cell r="J871" t="str">
            <v>Biaya Operasional</v>
          </cell>
          <cell r="L871">
            <v>1200000</v>
          </cell>
        </row>
        <row r="872">
          <cell r="A872" t="str">
            <v>92120020001Juni</v>
          </cell>
          <cell r="B872" t="str">
            <v>120020001Juni</v>
          </cell>
          <cell r="C872" t="str">
            <v>0</v>
          </cell>
          <cell r="D872" t="str">
            <v>1120020001</v>
          </cell>
          <cell r="F872">
            <v>45472</v>
          </cell>
          <cell r="H872" t="str">
            <v>BIAYA LANGSIRAN CROSDOCK HARTONO SPM 070</v>
          </cell>
          <cell r="I872">
            <v>120020001</v>
          </cell>
          <cell r="J872" t="str">
            <v>PT BCA No Rek. 869-4110115</v>
          </cell>
          <cell r="M872">
            <v>1200000</v>
          </cell>
        </row>
        <row r="873">
          <cell r="A873" t="str">
            <v>80500000002Juni</v>
          </cell>
          <cell r="B873" t="str">
            <v>500000002Juni</v>
          </cell>
          <cell r="C873" t="str">
            <v>0</v>
          </cell>
          <cell r="D873" t="str">
            <v>1500000002</v>
          </cell>
          <cell r="F873">
            <v>45472</v>
          </cell>
          <cell r="H873" t="str">
            <v xml:space="preserve">BIAYA LANGSIRAN CROSDOCK HARTONO SPM 066 OVL </v>
          </cell>
          <cell r="I873">
            <v>500000002</v>
          </cell>
          <cell r="J873" t="str">
            <v>Biaya Operasional</v>
          </cell>
          <cell r="L873">
            <v>1200000</v>
          </cell>
        </row>
        <row r="874">
          <cell r="A874" t="str">
            <v>93120020001Juni</v>
          </cell>
          <cell r="B874" t="str">
            <v>120020001Juni</v>
          </cell>
          <cell r="C874" t="str">
            <v>0</v>
          </cell>
          <cell r="D874" t="str">
            <v>1120020001</v>
          </cell>
          <cell r="F874">
            <v>45472</v>
          </cell>
          <cell r="H874" t="str">
            <v xml:space="preserve">BIAYA LANGSIRAN CROSDOCK HARTONO SPM 066 OVL </v>
          </cell>
          <cell r="I874">
            <v>120020001</v>
          </cell>
          <cell r="J874" t="str">
            <v>PT BCA No Rek. 869-4110115</v>
          </cell>
          <cell r="M874">
            <v>1200000</v>
          </cell>
        </row>
        <row r="875">
          <cell r="A875" t="str">
            <v>81500000002Juni</v>
          </cell>
          <cell r="B875" t="str">
            <v>500000002Juni</v>
          </cell>
          <cell r="C875" t="str">
            <v>0</v>
          </cell>
          <cell r="D875" t="str">
            <v>1500000002</v>
          </cell>
          <cell r="F875">
            <v>45472</v>
          </cell>
          <cell r="H875" t="str">
            <v>BIAYA LANGSIRAN CROSDOCK HARTONO SPM 069</v>
          </cell>
          <cell r="I875">
            <v>500000002</v>
          </cell>
          <cell r="J875" t="str">
            <v>Biaya Operasional</v>
          </cell>
          <cell r="L875">
            <v>1200000</v>
          </cell>
        </row>
        <row r="876">
          <cell r="A876" t="str">
            <v>94120020001Juni</v>
          </cell>
          <cell r="B876" t="str">
            <v>120020001Juni</v>
          </cell>
          <cell r="C876" t="str">
            <v>0</v>
          </cell>
          <cell r="D876" t="str">
            <v>1120020001</v>
          </cell>
          <cell r="F876">
            <v>45472</v>
          </cell>
          <cell r="H876" t="str">
            <v>BIAYA LANGSIRAN CROSDOCK HARTONO SPM 069</v>
          </cell>
          <cell r="I876">
            <v>120020001</v>
          </cell>
          <cell r="J876" t="str">
            <v>PT BCA No Rek. 869-4110115</v>
          </cell>
          <cell r="M876">
            <v>1200000</v>
          </cell>
        </row>
        <row r="877">
          <cell r="A877" t="str">
            <v>82500000002Juni</v>
          </cell>
          <cell r="B877" t="str">
            <v>500000002Juni</v>
          </cell>
          <cell r="C877" t="str">
            <v>0</v>
          </cell>
          <cell r="D877" t="str">
            <v>1500000002</v>
          </cell>
          <cell r="F877">
            <v>45472</v>
          </cell>
          <cell r="H877" t="str">
            <v>BIAYA LANGSIRAN CROSDOCK HARTONO SPM 068</v>
          </cell>
          <cell r="I877">
            <v>500000002</v>
          </cell>
          <cell r="J877" t="str">
            <v>Biaya Operasional</v>
          </cell>
          <cell r="L877">
            <v>1200000</v>
          </cell>
        </row>
        <row r="878">
          <cell r="A878" t="str">
            <v>95120020001Juni</v>
          </cell>
          <cell r="B878" t="str">
            <v>120020001Juni</v>
          </cell>
          <cell r="C878" t="str">
            <v>0</v>
          </cell>
          <cell r="D878" t="str">
            <v>1120020001</v>
          </cell>
          <cell r="F878">
            <v>45472</v>
          </cell>
          <cell r="H878" t="str">
            <v>BIAYA LANGSIRAN CROSDOCK HARTONO SPM 068</v>
          </cell>
          <cell r="I878">
            <v>120020001</v>
          </cell>
          <cell r="J878" t="str">
            <v>PT BCA No Rek. 869-4110115</v>
          </cell>
          <cell r="M878">
            <v>1200000</v>
          </cell>
        </row>
        <row r="879">
          <cell r="A879" t="str">
            <v>83500000002Juni</v>
          </cell>
          <cell r="B879" t="str">
            <v>500000002Juni</v>
          </cell>
          <cell r="C879" t="str">
            <v>0</v>
          </cell>
          <cell r="D879" t="str">
            <v>1500000002</v>
          </cell>
          <cell r="F879">
            <v>45472</v>
          </cell>
          <cell r="H879" t="str">
            <v>BIAYA LANGSIRAN CROSDOCK HARTONO SPM 067</v>
          </cell>
          <cell r="I879">
            <v>500000002</v>
          </cell>
          <cell r="J879" t="str">
            <v>Biaya Operasional</v>
          </cell>
          <cell r="L879">
            <v>1200000</v>
          </cell>
        </row>
        <row r="880">
          <cell r="A880" t="str">
            <v>96120020001Juni</v>
          </cell>
          <cell r="B880" t="str">
            <v>120020001Juni</v>
          </cell>
          <cell r="C880" t="str">
            <v>0</v>
          </cell>
          <cell r="D880" t="str">
            <v>1120020001</v>
          </cell>
          <cell r="F880">
            <v>45472</v>
          </cell>
          <cell r="H880" t="str">
            <v>BIAYA LANGSIRAN CROSDOCK HARTONO SPM 067</v>
          </cell>
          <cell r="I880">
            <v>120020001</v>
          </cell>
          <cell r="J880" t="str">
            <v>PT BCA No Rek. 869-4110115</v>
          </cell>
          <cell r="M880">
            <v>1200000</v>
          </cell>
        </row>
        <row r="881">
          <cell r="A881" t="str">
            <v>84500000002Juni</v>
          </cell>
          <cell r="B881" t="str">
            <v>500000002Juni</v>
          </cell>
          <cell r="C881" t="str">
            <v>0</v>
          </cell>
          <cell r="D881" t="str">
            <v>1500000002</v>
          </cell>
          <cell r="F881">
            <v>45472</v>
          </cell>
          <cell r="H881" t="str">
            <v xml:space="preserve">BIAYA LANGSIRAN CROSDOCK HARTONO SPM 066 </v>
          </cell>
          <cell r="I881">
            <v>500000002</v>
          </cell>
          <cell r="J881" t="str">
            <v>Biaya Operasional</v>
          </cell>
          <cell r="L881">
            <v>1200000</v>
          </cell>
        </row>
        <row r="882">
          <cell r="A882" t="str">
            <v>97120020001Juni</v>
          </cell>
          <cell r="B882" t="str">
            <v>120020001Juni</v>
          </cell>
          <cell r="C882" t="str">
            <v>0</v>
          </cell>
          <cell r="D882" t="str">
            <v>1120020001</v>
          </cell>
          <cell r="F882">
            <v>45472</v>
          </cell>
          <cell r="H882" t="str">
            <v xml:space="preserve">BIAYA LANGSIRAN CROSDOCK HARTONO SPM 066 </v>
          </cell>
          <cell r="I882">
            <v>120020001</v>
          </cell>
          <cell r="J882" t="str">
            <v>PT BCA No Rek. 869-4110115</v>
          </cell>
          <cell r="M882">
            <v>1200000</v>
          </cell>
        </row>
        <row r="883">
          <cell r="A883" t="str">
            <v>85500000002Juni</v>
          </cell>
          <cell r="B883" t="str">
            <v>500000002Juni</v>
          </cell>
          <cell r="C883" t="str">
            <v>0</v>
          </cell>
          <cell r="D883" t="str">
            <v>1500000002</v>
          </cell>
          <cell r="F883">
            <v>45473</v>
          </cell>
          <cell r="H883" t="str">
            <v>BIAYA CASH2AN DEALER SPM 1023</v>
          </cell>
          <cell r="I883">
            <v>500000002</v>
          </cell>
          <cell r="J883" t="str">
            <v>Biaya Operasional</v>
          </cell>
          <cell r="L883">
            <v>4957680</v>
          </cell>
        </row>
        <row r="884">
          <cell r="A884" t="str">
            <v>98120020001Juni</v>
          </cell>
          <cell r="B884" t="str">
            <v>120020001Juni</v>
          </cell>
          <cell r="C884" t="str">
            <v>0</v>
          </cell>
          <cell r="D884" t="str">
            <v>1120020001</v>
          </cell>
          <cell r="F884">
            <v>45473</v>
          </cell>
          <cell r="H884" t="str">
            <v>BIAYA CASH2AN DEALER SPM 1023</v>
          </cell>
          <cell r="I884">
            <v>120020001</v>
          </cell>
          <cell r="J884" t="str">
            <v>PT BCA No Rek. 869-4110115</v>
          </cell>
          <cell r="M884">
            <v>4957680</v>
          </cell>
        </row>
        <row r="885">
          <cell r="A885" t="str">
            <v>86500000002Juni</v>
          </cell>
          <cell r="B885" t="str">
            <v>500000002Juni</v>
          </cell>
          <cell r="C885" t="str">
            <v>0</v>
          </cell>
          <cell r="D885" t="str">
            <v>1500000002</v>
          </cell>
          <cell r="F885">
            <v>45473</v>
          </cell>
          <cell r="H885" t="str">
            <v>BIAYA CASH2AN DEALER SPM 1022</v>
          </cell>
          <cell r="I885">
            <v>500000002</v>
          </cell>
          <cell r="J885" t="str">
            <v>Biaya Operasional</v>
          </cell>
          <cell r="L885">
            <v>4957680</v>
          </cell>
        </row>
        <row r="886">
          <cell r="A886" t="str">
            <v>99120020001Juni</v>
          </cell>
          <cell r="B886" t="str">
            <v>120020001Juni</v>
          </cell>
          <cell r="C886" t="str">
            <v>0</v>
          </cell>
          <cell r="D886" t="str">
            <v>1120020001</v>
          </cell>
          <cell r="F886">
            <v>45473</v>
          </cell>
          <cell r="H886" t="str">
            <v>BIAYA CASH2AN DEALER SPM 1022</v>
          </cell>
          <cell r="I886">
            <v>120020001</v>
          </cell>
          <cell r="J886" t="str">
            <v>PT BCA No Rek. 869-4110115</v>
          </cell>
          <cell r="M886">
            <v>4957680</v>
          </cell>
        </row>
        <row r="887">
          <cell r="A887" t="str">
            <v>87500000002Juni</v>
          </cell>
          <cell r="B887" t="str">
            <v>500000002Juni</v>
          </cell>
          <cell r="C887" t="str">
            <v>0</v>
          </cell>
          <cell r="D887" t="str">
            <v>1500000002</v>
          </cell>
          <cell r="F887">
            <v>45473</v>
          </cell>
          <cell r="H887" t="str">
            <v>BIAYA CASH2AN DEALER SPM 1024</v>
          </cell>
          <cell r="I887">
            <v>500000002</v>
          </cell>
          <cell r="J887" t="str">
            <v>Biaya Operasional</v>
          </cell>
          <cell r="L887">
            <v>5339775</v>
          </cell>
        </row>
        <row r="888">
          <cell r="A888" t="str">
            <v>100120020001Juni</v>
          </cell>
          <cell r="B888" t="str">
            <v>120020001Juni</v>
          </cell>
          <cell r="C888" t="str">
            <v>0</v>
          </cell>
          <cell r="D888" t="str">
            <v>1120020001</v>
          </cell>
          <cell r="F888">
            <v>45473</v>
          </cell>
          <cell r="H888" t="str">
            <v>BIAYA CASH2AN DEALER SPM 1024</v>
          </cell>
          <cell r="I888">
            <v>120020001</v>
          </cell>
          <cell r="J888" t="str">
            <v>PT BCA No Rek. 869-4110115</v>
          </cell>
          <cell r="M888">
            <v>5339775</v>
          </cell>
        </row>
        <row r="889">
          <cell r="A889" t="str">
            <v>1910010000Juni</v>
          </cell>
          <cell r="B889" t="str">
            <v>910010000Juni</v>
          </cell>
          <cell r="C889" t="str">
            <v>0</v>
          </cell>
          <cell r="D889" t="str">
            <v>1910010000</v>
          </cell>
          <cell r="F889">
            <v>45473</v>
          </cell>
          <cell r="H889" t="str">
            <v xml:space="preserve">biaya transfer keluar bank </v>
          </cell>
          <cell r="I889">
            <v>910010000</v>
          </cell>
          <cell r="J889" t="str">
            <v>Biaya Adm Bank</v>
          </cell>
          <cell r="L889">
            <v>10000</v>
          </cell>
        </row>
        <row r="890">
          <cell r="A890" t="str">
            <v>101120020001Juni</v>
          </cell>
          <cell r="B890" t="str">
            <v>120020001Juni</v>
          </cell>
          <cell r="C890" t="str">
            <v>0</v>
          </cell>
          <cell r="D890" t="str">
            <v>1120020001</v>
          </cell>
          <cell r="F890">
            <v>45473</v>
          </cell>
          <cell r="H890" t="str">
            <v xml:space="preserve">biaya transfer keluar bank </v>
          </cell>
          <cell r="I890">
            <v>120020001</v>
          </cell>
          <cell r="J890" t="str">
            <v>PT BCA No Rek. 869-4110115</v>
          </cell>
          <cell r="M890">
            <v>10000</v>
          </cell>
        </row>
        <row r="891">
          <cell r="A891" t="str">
            <v>2910010000Juni</v>
          </cell>
          <cell r="B891" t="str">
            <v>910010000Juni</v>
          </cell>
          <cell r="C891" t="str">
            <v>0</v>
          </cell>
          <cell r="D891" t="str">
            <v>1910010000</v>
          </cell>
          <cell r="F891">
            <v>45473</v>
          </cell>
          <cell r="H891" t="str">
            <v>biaya admin</v>
          </cell>
          <cell r="I891">
            <v>910010000</v>
          </cell>
          <cell r="J891" t="str">
            <v>Biaya Adm Bank</v>
          </cell>
          <cell r="L891">
            <v>30000</v>
          </cell>
        </row>
        <row r="892">
          <cell r="A892" t="str">
            <v>102120020001Juni</v>
          </cell>
          <cell r="B892" t="str">
            <v>120020001Juni</v>
          </cell>
          <cell r="C892" t="str">
            <v>0</v>
          </cell>
          <cell r="D892" t="str">
            <v>1120020001</v>
          </cell>
          <cell r="F892">
            <v>45473</v>
          </cell>
          <cell r="H892" t="str">
            <v>biaya admin</v>
          </cell>
          <cell r="I892">
            <v>120020001</v>
          </cell>
          <cell r="J892" t="str">
            <v>PT BCA No Rek. 869-4110115</v>
          </cell>
          <cell r="M892">
            <v>30000</v>
          </cell>
        </row>
        <row r="893">
          <cell r="A893" t="str">
            <v>1210012000Juni</v>
          </cell>
          <cell r="B893" t="str">
            <v>210012000Juni</v>
          </cell>
          <cell r="C893" t="str">
            <v>0</v>
          </cell>
          <cell r="D893" t="str">
            <v>1210012000</v>
          </cell>
          <cell r="F893">
            <v>45454</v>
          </cell>
          <cell r="H893" t="str">
            <v>Transfer ke Suci Handayani</v>
          </cell>
          <cell r="I893">
            <v>210012000</v>
          </cell>
          <cell r="J893" t="str">
            <v>Hutang Jangka Pendek Lainnya</v>
          </cell>
          <cell r="L893">
            <v>100000000</v>
          </cell>
        </row>
        <row r="894">
          <cell r="A894" t="str">
            <v>103120020001Juni</v>
          </cell>
          <cell r="B894" t="str">
            <v>120020001Juni</v>
          </cell>
          <cell r="C894" t="str">
            <v>0</v>
          </cell>
          <cell r="D894" t="str">
            <v>1120020001</v>
          </cell>
          <cell r="F894">
            <v>45454</v>
          </cell>
          <cell r="H894" t="str">
            <v>Transfer ke Suci Handayani</v>
          </cell>
          <cell r="I894">
            <v>120020001</v>
          </cell>
          <cell r="J894" t="str">
            <v>PT BCA No Rek. 869-4110115</v>
          </cell>
          <cell r="M894">
            <v>100000000</v>
          </cell>
        </row>
        <row r="895">
          <cell r="A895" t="str">
            <v>104120020001Juni</v>
          </cell>
          <cell r="B895" t="str">
            <v>120020001Juni</v>
          </cell>
          <cell r="C895" t="str">
            <v>0</v>
          </cell>
          <cell r="D895" t="str">
            <v>1120020001</v>
          </cell>
          <cell r="F895">
            <v>45455</v>
          </cell>
          <cell r="H895" t="str">
            <v>Transfer dari Meidyna T</v>
          </cell>
          <cell r="I895">
            <v>120020001</v>
          </cell>
          <cell r="J895" t="str">
            <v>PT BCA No Rek. 869-4110115</v>
          </cell>
          <cell r="L895">
            <v>3000000</v>
          </cell>
        </row>
        <row r="896">
          <cell r="A896" t="str">
            <v>1130050000Juni</v>
          </cell>
          <cell r="B896" t="str">
            <v>130050000Juni</v>
          </cell>
          <cell r="C896" t="str">
            <v>0</v>
          </cell>
          <cell r="D896" t="str">
            <v>1130050000</v>
          </cell>
          <cell r="F896">
            <v>45455</v>
          </cell>
          <cell r="H896" t="str">
            <v>Transfer dari Meidyna T</v>
          </cell>
          <cell r="I896">
            <v>130050000</v>
          </cell>
          <cell r="J896" t="str">
            <v>Piutang Lainnya</v>
          </cell>
          <cell r="M896">
            <v>3000000</v>
          </cell>
        </row>
        <row r="897">
          <cell r="A897" t="str">
            <v>105120020001Juni</v>
          </cell>
          <cell r="B897" t="str">
            <v>120020001Juni</v>
          </cell>
          <cell r="C897" t="str">
            <v>0</v>
          </cell>
          <cell r="D897" t="str">
            <v>1120020001</v>
          </cell>
          <cell r="F897">
            <v>45455</v>
          </cell>
          <cell r="H897" t="str">
            <v>Transfer dari Bu Iis</v>
          </cell>
          <cell r="I897">
            <v>120020001</v>
          </cell>
          <cell r="J897" t="str">
            <v>PT BCA No Rek. 869-4110115</v>
          </cell>
          <cell r="L897">
            <v>10000000</v>
          </cell>
        </row>
        <row r="898">
          <cell r="A898" t="str">
            <v>1230010000Juni</v>
          </cell>
          <cell r="B898" t="str">
            <v>230010000Juni</v>
          </cell>
          <cell r="C898" t="str">
            <v>0</v>
          </cell>
          <cell r="D898" t="str">
            <v>1230010000</v>
          </cell>
          <cell r="F898">
            <v>45455</v>
          </cell>
          <cell r="H898" t="str">
            <v>Transfer dari Bu Iis</v>
          </cell>
          <cell r="I898">
            <v>230010000</v>
          </cell>
          <cell r="J898" t="str">
            <v>Hutang Pemegang Saham</v>
          </cell>
          <cell r="M898">
            <v>10000000</v>
          </cell>
        </row>
        <row r="899">
          <cell r="A899" t="str">
            <v>106120020001Juni</v>
          </cell>
          <cell r="B899" t="str">
            <v>120020001Juni</v>
          </cell>
          <cell r="C899" t="str">
            <v>0</v>
          </cell>
          <cell r="D899" t="str">
            <v>1120020001</v>
          </cell>
          <cell r="F899">
            <v>45456</v>
          </cell>
          <cell r="H899" t="str">
            <v>Transfer dari Suci Handayani</v>
          </cell>
          <cell r="I899">
            <v>120020001</v>
          </cell>
          <cell r="J899" t="str">
            <v>PT BCA No Rek. 869-4110115</v>
          </cell>
          <cell r="L899">
            <v>48000000</v>
          </cell>
        </row>
        <row r="900">
          <cell r="A900" t="str">
            <v>2210012000Juni</v>
          </cell>
          <cell r="B900" t="str">
            <v>210012000Juni</v>
          </cell>
          <cell r="C900" t="str">
            <v>0</v>
          </cell>
          <cell r="D900" t="str">
            <v>1210012000</v>
          </cell>
          <cell r="F900">
            <v>45456</v>
          </cell>
          <cell r="H900" t="str">
            <v>Transfer dari Suci Handayani</v>
          </cell>
          <cell r="I900">
            <v>210012000</v>
          </cell>
          <cell r="J900" t="str">
            <v>Hutang Jangka Pendek Lainnya</v>
          </cell>
          <cell r="M900">
            <v>48000000</v>
          </cell>
        </row>
        <row r="901">
          <cell r="A901" t="str">
            <v>107120020001Juni</v>
          </cell>
          <cell r="B901" t="str">
            <v>120020001Juni</v>
          </cell>
          <cell r="C901" t="str">
            <v>0</v>
          </cell>
          <cell r="D901" t="str">
            <v>1120020001</v>
          </cell>
          <cell r="F901">
            <v>45456</v>
          </cell>
          <cell r="H901" t="str">
            <v>Transfer dari Meidyna T</v>
          </cell>
          <cell r="I901">
            <v>120020001</v>
          </cell>
          <cell r="J901" t="str">
            <v>PT BCA No Rek. 869-4110115</v>
          </cell>
          <cell r="L901">
            <v>5000000</v>
          </cell>
        </row>
        <row r="902">
          <cell r="A902" t="str">
            <v>2130050000Juni</v>
          </cell>
          <cell r="B902" t="str">
            <v>130050000Juni</v>
          </cell>
          <cell r="C902" t="str">
            <v>0</v>
          </cell>
          <cell r="D902" t="str">
            <v>1130050000</v>
          </cell>
          <cell r="F902">
            <v>45456</v>
          </cell>
          <cell r="H902" t="str">
            <v>Transfer dari Meidyna T</v>
          </cell>
          <cell r="I902">
            <v>130050000</v>
          </cell>
          <cell r="J902" t="str">
            <v>Piutang Lainnya</v>
          </cell>
          <cell r="M902">
            <v>5000000</v>
          </cell>
        </row>
        <row r="903">
          <cell r="A903" t="str">
            <v>108120020001Juni</v>
          </cell>
          <cell r="B903" t="str">
            <v>120020001Juni</v>
          </cell>
          <cell r="C903" t="str">
            <v>0</v>
          </cell>
          <cell r="D903" t="str">
            <v>1120020001</v>
          </cell>
          <cell r="F903">
            <v>45456</v>
          </cell>
          <cell r="H903" t="str">
            <v>Transfer dari Meidyna T</v>
          </cell>
          <cell r="I903">
            <v>120020001</v>
          </cell>
          <cell r="J903" t="str">
            <v>PT BCA No Rek. 869-4110115</v>
          </cell>
          <cell r="L903">
            <v>50000000</v>
          </cell>
        </row>
        <row r="904">
          <cell r="A904" t="str">
            <v>3130050000Juni</v>
          </cell>
          <cell r="B904" t="str">
            <v>130050000Juni</v>
          </cell>
          <cell r="C904" t="str">
            <v>0</v>
          </cell>
          <cell r="D904" t="str">
            <v>1130050000</v>
          </cell>
          <cell r="F904">
            <v>45456</v>
          </cell>
          <cell r="H904" t="str">
            <v>Transfer dari Meidyna T</v>
          </cell>
          <cell r="I904">
            <v>130050000</v>
          </cell>
          <cell r="J904" t="str">
            <v>Piutang Lainnya</v>
          </cell>
          <cell r="M904">
            <v>50000000</v>
          </cell>
        </row>
        <row r="905">
          <cell r="A905" t="str">
            <v>109120020001Juni</v>
          </cell>
          <cell r="B905" t="str">
            <v>120020001Juni</v>
          </cell>
          <cell r="C905" t="str">
            <v>0</v>
          </cell>
          <cell r="D905" t="str">
            <v>1120020001</v>
          </cell>
          <cell r="F905">
            <v>45468</v>
          </cell>
          <cell r="H905" t="str">
            <v>Transfer dari Bu Iis</v>
          </cell>
          <cell r="I905">
            <v>120020001</v>
          </cell>
          <cell r="J905" t="str">
            <v>PT BCA No Rek. 869-4110115</v>
          </cell>
          <cell r="L905">
            <v>100000000</v>
          </cell>
        </row>
        <row r="906">
          <cell r="A906" t="str">
            <v>2230010000Juni</v>
          </cell>
          <cell r="B906" t="str">
            <v>230010000Juni</v>
          </cell>
          <cell r="C906" t="str">
            <v>0</v>
          </cell>
          <cell r="D906" t="str">
            <v>1230010000</v>
          </cell>
          <cell r="F906">
            <v>45468</v>
          </cell>
          <cell r="H906" t="str">
            <v>Transfer dari Bu Iis</v>
          </cell>
          <cell r="I906">
            <v>230010000</v>
          </cell>
          <cell r="J906" t="str">
            <v>Hutang Pemegang Saham</v>
          </cell>
          <cell r="M906">
            <v>100000000</v>
          </cell>
        </row>
        <row r="907">
          <cell r="A907" t="str">
            <v>1600000001Juni</v>
          </cell>
          <cell r="B907" t="str">
            <v>600000001Juni</v>
          </cell>
          <cell r="C907" t="str">
            <v>0</v>
          </cell>
          <cell r="D907" t="str">
            <v>1600000001</v>
          </cell>
          <cell r="F907">
            <v>45471</v>
          </cell>
          <cell r="H907" t="str">
            <v>Gaji Eka dan Fajar</v>
          </cell>
          <cell r="I907">
            <v>600000001</v>
          </cell>
          <cell r="J907" t="str">
            <v>Biaya Gaji</v>
          </cell>
          <cell r="L907">
            <v>4500000</v>
          </cell>
        </row>
        <row r="908">
          <cell r="A908" t="str">
            <v>110120020001Juni</v>
          </cell>
          <cell r="B908" t="str">
            <v>120020001Juni</v>
          </cell>
          <cell r="C908" t="str">
            <v>0</v>
          </cell>
          <cell r="D908" t="str">
            <v>1120020001</v>
          </cell>
          <cell r="F908">
            <v>45471</v>
          </cell>
          <cell r="H908" t="str">
            <v>Gaji Eka dan Fajar</v>
          </cell>
          <cell r="I908">
            <v>120020001</v>
          </cell>
          <cell r="J908" t="str">
            <v>PT BCA No Rek. 869-4110115</v>
          </cell>
          <cell r="M908">
            <v>4500000</v>
          </cell>
        </row>
        <row r="909">
          <cell r="A909" t="str">
            <v>1500000003Juni</v>
          </cell>
          <cell r="B909" t="str">
            <v>500000003Juni</v>
          </cell>
          <cell r="C909" t="str">
            <v>0</v>
          </cell>
          <cell r="D909" t="str">
            <v>1500000003</v>
          </cell>
          <cell r="F909">
            <v>45471</v>
          </cell>
          <cell r="H909" t="str">
            <v>Gaji CPJ Juni 2024</v>
          </cell>
          <cell r="I909">
            <v>500000003</v>
          </cell>
          <cell r="J909" t="str">
            <v>Biaya Gaji, Bonus, THR</v>
          </cell>
          <cell r="L909">
            <v>15667105</v>
          </cell>
        </row>
        <row r="910">
          <cell r="A910" t="str">
            <v>111120020001Juni</v>
          </cell>
          <cell r="B910" t="str">
            <v>120020001Juni</v>
          </cell>
          <cell r="C910" t="str">
            <v>0</v>
          </cell>
          <cell r="D910" t="str">
            <v>1120020001</v>
          </cell>
          <cell r="F910">
            <v>45471</v>
          </cell>
          <cell r="H910" t="str">
            <v>Gaji CPJ Juni 2024</v>
          </cell>
          <cell r="I910">
            <v>120020001</v>
          </cell>
          <cell r="J910" t="str">
            <v>PT BCA No Rek. 869-4110115</v>
          </cell>
          <cell r="M910">
            <v>15667105</v>
          </cell>
        </row>
        <row r="911">
          <cell r="A911" t="str">
            <v>00</v>
          </cell>
          <cell r="B911" t="str">
            <v>0</v>
          </cell>
          <cell r="C911" t="str">
            <v>0</v>
          </cell>
          <cell r="D911" t="str">
            <v>1</v>
          </cell>
          <cell r="J911" t="str">
            <v>-</v>
          </cell>
        </row>
        <row r="912">
          <cell r="A912" t="str">
            <v>00</v>
          </cell>
          <cell r="B912" t="str">
            <v>0</v>
          </cell>
          <cell r="C912" t="str">
            <v>0</v>
          </cell>
          <cell r="D912" t="str">
            <v>1</v>
          </cell>
          <cell r="J912" t="str">
            <v>-</v>
          </cell>
        </row>
        <row r="913">
          <cell r="A913" t="str">
            <v>00</v>
          </cell>
          <cell r="B913" t="str">
            <v>0</v>
          </cell>
          <cell r="C913" t="str">
            <v>0</v>
          </cell>
          <cell r="D913" t="str">
            <v>1</v>
          </cell>
          <cell r="J913" t="str">
            <v>-</v>
          </cell>
        </row>
        <row r="914">
          <cell r="A914" t="str">
            <v>00</v>
          </cell>
          <cell r="B914" t="str">
            <v>0</v>
          </cell>
          <cell r="C914" t="str">
            <v>0</v>
          </cell>
          <cell r="D914" t="str">
            <v>1</v>
          </cell>
          <cell r="J914" t="str">
            <v>-</v>
          </cell>
        </row>
        <row r="915">
          <cell r="A915" t="str">
            <v>00</v>
          </cell>
          <cell r="B915" t="str">
            <v>0</v>
          </cell>
          <cell r="C915" t="str">
            <v>0</v>
          </cell>
          <cell r="D915" t="str">
            <v>1</v>
          </cell>
          <cell r="J915" t="str">
            <v>-</v>
          </cell>
        </row>
        <row r="916">
          <cell r="A916" t="str">
            <v>00</v>
          </cell>
          <cell r="B916" t="str">
            <v>0</v>
          </cell>
          <cell r="C916" t="str">
            <v>0</v>
          </cell>
          <cell r="D916" t="str">
            <v>1</v>
          </cell>
          <cell r="J916" t="str">
            <v>-</v>
          </cell>
        </row>
        <row r="917">
          <cell r="A917" t="str">
            <v>00</v>
          </cell>
          <cell r="B917" t="str">
            <v>0</v>
          </cell>
          <cell r="C917" t="str">
            <v>0</v>
          </cell>
          <cell r="D917" t="str">
            <v>1</v>
          </cell>
          <cell r="J917" t="str">
            <v>-</v>
          </cell>
        </row>
        <row r="918">
          <cell r="A918" t="str">
            <v>00</v>
          </cell>
          <cell r="B918" t="str">
            <v>0</v>
          </cell>
          <cell r="C918" t="str">
            <v>0</v>
          </cell>
          <cell r="D918" t="str">
            <v>1</v>
          </cell>
          <cell r="J918" t="str">
            <v>-</v>
          </cell>
        </row>
        <row r="919">
          <cell r="A919" t="str">
            <v>00</v>
          </cell>
          <cell r="B919" t="str">
            <v>0</v>
          </cell>
          <cell r="C919" t="str">
            <v>0</v>
          </cell>
          <cell r="D919" t="str">
            <v>1</v>
          </cell>
          <cell r="J919" t="str">
            <v>-</v>
          </cell>
        </row>
        <row r="920">
          <cell r="A920" t="str">
            <v>00</v>
          </cell>
          <cell r="B920" t="str">
            <v>0</v>
          </cell>
          <cell r="C920" t="str">
            <v>0</v>
          </cell>
          <cell r="D920" t="str">
            <v>1</v>
          </cell>
          <cell r="J920" t="str">
            <v>-</v>
          </cell>
        </row>
        <row r="921">
          <cell r="A921" t="str">
            <v>00</v>
          </cell>
          <cell r="B921" t="str">
            <v>0</v>
          </cell>
          <cell r="C921" t="str">
            <v>0</v>
          </cell>
          <cell r="D921" t="str">
            <v>1</v>
          </cell>
          <cell r="J921" t="str">
            <v>-</v>
          </cell>
        </row>
        <row r="922">
          <cell r="A922" t="str">
            <v>00</v>
          </cell>
          <cell r="B922" t="str">
            <v>0</v>
          </cell>
          <cell r="C922" t="str">
            <v>0</v>
          </cell>
          <cell r="D922" t="str">
            <v>1</v>
          </cell>
          <cell r="J922" t="str">
            <v>-</v>
          </cell>
        </row>
        <row r="923">
          <cell r="A923" t="str">
            <v>00</v>
          </cell>
          <cell r="B923" t="str">
            <v>0</v>
          </cell>
          <cell r="C923" t="str">
            <v>0</v>
          </cell>
          <cell r="D923" t="str">
            <v>1</v>
          </cell>
          <cell r="J923" t="str">
            <v>-</v>
          </cell>
        </row>
        <row r="924">
          <cell r="A924" t="str">
            <v>00</v>
          </cell>
          <cell r="B924" t="str">
            <v>0</v>
          </cell>
          <cell r="C924" t="str">
            <v>0</v>
          </cell>
          <cell r="D924" t="str">
            <v>1</v>
          </cell>
          <cell r="J924" t="str">
            <v>-</v>
          </cell>
        </row>
        <row r="925">
          <cell r="A925" t="str">
            <v>00</v>
          </cell>
          <cell r="B925" t="str">
            <v>0</v>
          </cell>
          <cell r="C925" t="str">
            <v>0</v>
          </cell>
          <cell r="D925" t="str">
            <v>1</v>
          </cell>
          <cell r="J925" t="str">
            <v>-</v>
          </cell>
        </row>
        <row r="926">
          <cell r="A926" t="str">
            <v>00</v>
          </cell>
          <cell r="B926" t="str">
            <v>0</v>
          </cell>
          <cell r="C926" t="str">
            <v>0</v>
          </cell>
          <cell r="D926" t="str">
            <v>1</v>
          </cell>
          <cell r="J926" t="str">
            <v>-</v>
          </cell>
        </row>
        <row r="927">
          <cell r="A927" t="str">
            <v>00</v>
          </cell>
          <cell r="B927" t="str">
            <v>0</v>
          </cell>
          <cell r="C927" t="str">
            <v>0</v>
          </cell>
          <cell r="D927" t="str">
            <v>1</v>
          </cell>
          <cell r="J927" t="str">
            <v>-</v>
          </cell>
        </row>
        <row r="928">
          <cell r="A928" t="str">
            <v>00</v>
          </cell>
          <cell r="B928" t="str">
            <v>0</v>
          </cell>
          <cell r="C928" t="str">
            <v>0</v>
          </cell>
          <cell r="D928" t="str">
            <v>1</v>
          </cell>
          <cell r="J928" t="str">
            <v>-</v>
          </cell>
        </row>
        <row r="929">
          <cell r="A929" t="str">
            <v>1500000002Juli</v>
          </cell>
          <cell r="B929" t="str">
            <v>500000002Juli</v>
          </cell>
          <cell r="C929" t="str">
            <v>0</v>
          </cell>
          <cell r="D929" t="str">
            <v>1500000002</v>
          </cell>
          <cell r="F929">
            <v>45474</v>
          </cell>
          <cell r="H929" t="str">
            <v xml:space="preserve">LANGSIR CROSDOCK HARTONO SPM 070 OVL </v>
          </cell>
          <cell r="I929">
            <v>500000002</v>
          </cell>
          <cell r="J929" t="str">
            <v>Biaya Operasional</v>
          </cell>
          <cell r="L929">
            <v>1200000</v>
          </cell>
        </row>
        <row r="930">
          <cell r="A930" t="str">
            <v>1120020001Juli</v>
          </cell>
          <cell r="B930" t="str">
            <v>120020001Juli</v>
          </cell>
          <cell r="C930" t="str">
            <v>0</v>
          </cell>
          <cell r="D930" t="str">
            <v>1120020001</v>
          </cell>
          <cell r="F930">
            <v>45474</v>
          </cell>
          <cell r="H930" t="str">
            <v xml:space="preserve">LANGSIR CROSDOCK HARTONO SPM 070 OVL </v>
          </cell>
          <cell r="I930">
            <v>120020001</v>
          </cell>
          <cell r="J930" t="str">
            <v>PT BCA No Rek. 869-4110115</v>
          </cell>
          <cell r="M930">
            <v>1200000</v>
          </cell>
        </row>
        <row r="931">
          <cell r="A931" t="str">
            <v>2500000002Juli</v>
          </cell>
          <cell r="B931" t="str">
            <v>500000002Juli</v>
          </cell>
          <cell r="C931" t="str">
            <v>0</v>
          </cell>
          <cell r="D931" t="str">
            <v>1500000002</v>
          </cell>
          <cell r="F931">
            <v>45474</v>
          </cell>
          <cell r="H931" t="str">
            <v>BIAYA CASH2AN DEALER SPM 1026</v>
          </cell>
          <cell r="I931">
            <v>500000002</v>
          </cell>
          <cell r="J931" t="str">
            <v>Biaya Operasional</v>
          </cell>
          <cell r="L931">
            <v>4957680</v>
          </cell>
        </row>
        <row r="932">
          <cell r="A932" t="str">
            <v>2120020001Juli</v>
          </cell>
          <cell r="B932" t="str">
            <v>120020001Juli</v>
          </cell>
          <cell r="C932" t="str">
            <v>0</v>
          </cell>
          <cell r="D932" t="str">
            <v>1120020001</v>
          </cell>
          <cell r="F932">
            <v>45474</v>
          </cell>
          <cell r="H932" t="str">
            <v>BIAYA CASH2AN DEALER SPM 1026</v>
          </cell>
          <cell r="I932">
            <v>120020001</v>
          </cell>
          <cell r="J932" t="str">
            <v>PT BCA No Rek. 869-4110115</v>
          </cell>
          <cell r="M932">
            <v>4957680</v>
          </cell>
        </row>
        <row r="933">
          <cell r="A933" t="str">
            <v>3500000002Juli</v>
          </cell>
          <cell r="B933" t="str">
            <v>500000002Juli</v>
          </cell>
          <cell r="C933" t="str">
            <v>0</v>
          </cell>
          <cell r="D933" t="str">
            <v>1500000002</v>
          </cell>
          <cell r="F933">
            <v>45474</v>
          </cell>
          <cell r="H933" t="str">
            <v>BIAYA CASH2AN DEALER SPM 1027</v>
          </cell>
          <cell r="I933">
            <v>500000002</v>
          </cell>
          <cell r="J933" t="str">
            <v>Biaya Operasional</v>
          </cell>
          <cell r="L933">
            <v>4957680</v>
          </cell>
        </row>
        <row r="934">
          <cell r="A934" t="str">
            <v>3120020001Juli</v>
          </cell>
          <cell r="B934" t="str">
            <v>120020001Juli</v>
          </cell>
          <cell r="C934" t="str">
            <v>0</v>
          </cell>
          <cell r="D934" t="str">
            <v>1120020001</v>
          </cell>
          <cell r="F934">
            <v>45474</v>
          </cell>
          <cell r="H934" t="str">
            <v>BIAYA CASH2AN DEALER SPM 1027</v>
          </cell>
          <cell r="I934">
            <v>120020001</v>
          </cell>
          <cell r="J934" t="str">
            <v>PT BCA No Rek. 869-4110115</v>
          </cell>
          <cell r="M934">
            <v>4957680</v>
          </cell>
        </row>
        <row r="935">
          <cell r="A935" t="str">
            <v>4500000002Juli</v>
          </cell>
          <cell r="B935" t="str">
            <v>500000002Juli</v>
          </cell>
          <cell r="C935" t="str">
            <v>0</v>
          </cell>
          <cell r="D935" t="str">
            <v>1500000002</v>
          </cell>
          <cell r="F935">
            <v>45474</v>
          </cell>
          <cell r="H935" t="str">
            <v>BIAYA CASH2AN DEALER SPM 1025</v>
          </cell>
          <cell r="I935">
            <v>500000002</v>
          </cell>
          <cell r="J935" t="str">
            <v>Biaya Operasional</v>
          </cell>
          <cell r="L935">
            <v>4957680</v>
          </cell>
        </row>
        <row r="936">
          <cell r="A936" t="str">
            <v>4120020001Juli</v>
          </cell>
          <cell r="B936" t="str">
            <v>120020001Juli</v>
          </cell>
          <cell r="C936" t="str">
            <v>0</v>
          </cell>
          <cell r="D936" t="str">
            <v>1120020001</v>
          </cell>
          <cell r="F936">
            <v>45474</v>
          </cell>
          <cell r="H936" t="str">
            <v>BIAYA CASH2AN DEALER SPM 1025</v>
          </cell>
          <cell r="I936">
            <v>120020001</v>
          </cell>
          <cell r="J936" t="str">
            <v>PT BCA No Rek. 869-4110115</v>
          </cell>
          <cell r="M936">
            <v>4957680</v>
          </cell>
        </row>
        <row r="937">
          <cell r="A937" t="str">
            <v>5500000002Juli</v>
          </cell>
          <cell r="B937" t="str">
            <v>500000002Juli</v>
          </cell>
          <cell r="C937" t="str">
            <v>0</v>
          </cell>
          <cell r="D937" t="str">
            <v>1500000002</v>
          </cell>
          <cell r="F937">
            <v>45475</v>
          </cell>
          <cell r="H937" t="str">
            <v>BIAYA CASH2AN DEALER HARTONO  SPM 1035</v>
          </cell>
          <cell r="I937">
            <v>500000002</v>
          </cell>
          <cell r="J937" t="str">
            <v>Biaya Operasional</v>
          </cell>
          <cell r="L937">
            <v>11322000</v>
          </cell>
        </row>
        <row r="938">
          <cell r="A938" t="str">
            <v>5120020001Juli</v>
          </cell>
          <cell r="B938" t="str">
            <v>120020001Juli</v>
          </cell>
          <cell r="C938" t="str">
            <v>0</v>
          </cell>
          <cell r="D938" t="str">
            <v>1120020001</v>
          </cell>
          <cell r="F938">
            <v>45475</v>
          </cell>
          <cell r="H938" t="str">
            <v>BIAYA CASH2AN DEALER HARTONO  SPM 1035</v>
          </cell>
          <cell r="I938">
            <v>120020001</v>
          </cell>
          <cell r="J938" t="str">
            <v>PT BCA No Rek. 869-4110115</v>
          </cell>
          <cell r="M938">
            <v>11322000</v>
          </cell>
        </row>
        <row r="939">
          <cell r="A939" t="str">
            <v>6500000002Juli</v>
          </cell>
          <cell r="B939" t="str">
            <v>500000002Juli</v>
          </cell>
          <cell r="C939" t="str">
            <v>0</v>
          </cell>
          <cell r="D939" t="str">
            <v>1500000002</v>
          </cell>
          <cell r="F939">
            <v>45475</v>
          </cell>
          <cell r="H939" t="str">
            <v>BIAYA CASH2AN DEALER HARTONO  SPM 1029</v>
          </cell>
          <cell r="I939">
            <v>500000002</v>
          </cell>
          <cell r="J939" t="str">
            <v>Biaya Operasional</v>
          </cell>
          <cell r="L939">
            <v>7017941</v>
          </cell>
        </row>
        <row r="940">
          <cell r="A940" t="str">
            <v>6120020001Juli</v>
          </cell>
          <cell r="B940" t="str">
            <v>120020001Juli</v>
          </cell>
          <cell r="C940" t="str">
            <v>0</v>
          </cell>
          <cell r="D940" t="str">
            <v>1120020001</v>
          </cell>
          <cell r="F940">
            <v>45475</v>
          </cell>
          <cell r="H940" t="str">
            <v>BIAYA CASH2AN DEALER HARTONO  SPM 1029</v>
          </cell>
          <cell r="I940">
            <v>120020001</v>
          </cell>
          <cell r="J940" t="str">
            <v>PT BCA No Rek. 869-4110115</v>
          </cell>
          <cell r="M940">
            <v>7017941</v>
          </cell>
        </row>
        <row r="941">
          <cell r="A941" t="str">
            <v>7500000002Juli</v>
          </cell>
          <cell r="B941" t="str">
            <v>500000002Juli</v>
          </cell>
          <cell r="C941" t="str">
            <v>0</v>
          </cell>
          <cell r="D941" t="str">
            <v>1500000002</v>
          </cell>
          <cell r="F941">
            <v>45475</v>
          </cell>
          <cell r="H941" t="str">
            <v>BIAYA CASH2AN DEALER HARTONO  SPM 1028</v>
          </cell>
          <cell r="I941">
            <v>500000002</v>
          </cell>
          <cell r="J941" t="str">
            <v>Biaya Operasional</v>
          </cell>
          <cell r="L941">
            <v>6845092</v>
          </cell>
        </row>
        <row r="942">
          <cell r="A942" t="str">
            <v>7120020001Juli</v>
          </cell>
          <cell r="B942" t="str">
            <v>120020001Juli</v>
          </cell>
          <cell r="C942" t="str">
            <v>0</v>
          </cell>
          <cell r="D942" t="str">
            <v>1120020001</v>
          </cell>
          <cell r="F942">
            <v>45475</v>
          </cell>
          <cell r="H942" t="str">
            <v>BIAYA CASH2AN DEALER HARTONO  SPM 1028</v>
          </cell>
          <cell r="I942">
            <v>120020001</v>
          </cell>
          <cell r="J942" t="str">
            <v>PT BCA No Rek. 869-4110115</v>
          </cell>
          <cell r="M942">
            <v>6845092</v>
          </cell>
        </row>
        <row r="943">
          <cell r="A943" t="str">
            <v>8500000002Juli</v>
          </cell>
          <cell r="B943" t="str">
            <v>500000002Juli</v>
          </cell>
          <cell r="C943" t="str">
            <v>0</v>
          </cell>
          <cell r="D943" t="str">
            <v>1500000002</v>
          </cell>
          <cell r="F943">
            <v>45476</v>
          </cell>
          <cell r="H943" t="str">
            <v>BIAYA CASH2AN DEALER SPM 1031</v>
          </cell>
          <cell r="I943">
            <v>500000002</v>
          </cell>
          <cell r="J943" t="str">
            <v>Biaya Operasional</v>
          </cell>
          <cell r="L943">
            <v>4957680</v>
          </cell>
        </row>
        <row r="944">
          <cell r="A944" t="str">
            <v>8120020001Juli</v>
          </cell>
          <cell r="B944" t="str">
            <v>120020001Juli</v>
          </cell>
          <cell r="C944" t="str">
            <v>0</v>
          </cell>
          <cell r="D944" t="str">
            <v>1120020001</v>
          </cell>
          <cell r="F944">
            <v>45476</v>
          </cell>
          <cell r="H944" t="str">
            <v>BIAYA CASH2AN DEALER SPM 1031</v>
          </cell>
          <cell r="I944">
            <v>120020001</v>
          </cell>
          <cell r="J944" t="str">
            <v>PT BCA No Rek. 869-4110115</v>
          </cell>
          <cell r="M944">
            <v>4957680</v>
          </cell>
        </row>
        <row r="945">
          <cell r="A945" t="str">
            <v>9500000002Juli</v>
          </cell>
          <cell r="B945" t="str">
            <v>500000002Juli</v>
          </cell>
          <cell r="C945" t="str">
            <v>0</v>
          </cell>
          <cell r="D945" t="str">
            <v>1500000002</v>
          </cell>
          <cell r="F945">
            <v>45476</v>
          </cell>
          <cell r="H945" t="str">
            <v>BIAYA CASH2AN DEALER SPM 1030</v>
          </cell>
          <cell r="I945">
            <v>500000002</v>
          </cell>
          <cell r="J945" t="str">
            <v>Biaya Operasional</v>
          </cell>
          <cell r="L945">
            <v>4957680</v>
          </cell>
        </row>
        <row r="946">
          <cell r="A946" t="str">
            <v>9120020001Juli</v>
          </cell>
          <cell r="B946" t="str">
            <v>120020001Juli</v>
          </cell>
          <cell r="C946" t="str">
            <v>0</v>
          </cell>
          <cell r="D946" t="str">
            <v>1120020001</v>
          </cell>
          <cell r="F946">
            <v>45476</v>
          </cell>
          <cell r="H946" t="str">
            <v>BIAYA CASH2AN DEALER SPM 1030</v>
          </cell>
          <cell r="I946">
            <v>120020001</v>
          </cell>
          <cell r="J946" t="str">
            <v>PT BCA No Rek. 869-4110115</v>
          </cell>
          <cell r="M946">
            <v>4957680</v>
          </cell>
        </row>
        <row r="947">
          <cell r="A947" t="str">
            <v>10500000002Juli</v>
          </cell>
          <cell r="B947" t="str">
            <v>500000002Juli</v>
          </cell>
          <cell r="C947" t="str">
            <v>0</v>
          </cell>
          <cell r="D947" t="str">
            <v>1500000002</v>
          </cell>
          <cell r="F947">
            <v>45476</v>
          </cell>
          <cell r="H947" t="str">
            <v>BIAYA CASH2AN DEALER SPM 1032</v>
          </cell>
          <cell r="I947">
            <v>500000002</v>
          </cell>
          <cell r="J947" t="str">
            <v>Biaya Operasional</v>
          </cell>
          <cell r="L947">
            <v>5339775</v>
          </cell>
        </row>
        <row r="948">
          <cell r="A948" t="str">
            <v>10120020001Juli</v>
          </cell>
          <cell r="B948" t="str">
            <v>120020001Juli</v>
          </cell>
          <cell r="C948" t="str">
            <v>0</v>
          </cell>
          <cell r="D948" t="str">
            <v>1120020001</v>
          </cell>
          <cell r="F948">
            <v>45476</v>
          </cell>
          <cell r="H948" t="str">
            <v>BIAYA CASH2AN DEALER SPM 1032</v>
          </cell>
          <cell r="I948">
            <v>120020001</v>
          </cell>
          <cell r="J948" t="str">
            <v>PT BCA No Rek. 869-4110115</v>
          </cell>
          <cell r="M948">
            <v>5339775</v>
          </cell>
        </row>
        <row r="949">
          <cell r="A949" t="str">
            <v>11500000002Juli</v>
          </cell>
          <cell r="B949" t="str">
            <v>500000002Juli</v>
          </cell>
          <cell r="C949" t="str">
            <v>0</v>
          </cell>
          <cell r="D949" t="str">
            <v>1500000002</v>
          </cell>
          <cell r="F949">
            <v>45476</v>
          </cell>
          <cell r="H949" t="str">
            <v>BIAYA CASH2AN DEALER HARTONO  SPM 1036</v>
          </cell>
          <cell r="I949">
            <v>500000002</v>
          </cell>
          <cell r="J949" t="str">
            <v>Biaya Operasional</v>
          </cell>
          <cell r="L949">
            <v>8709000</v>
          </cell>
        </row>
        <row r="950">
          <cell r="A950" t="str">
            <v>11120020001Juli</v>
          </cell>
          <cell r="B950" t="str">
            <v>120020001Juli</v>
          </cell>
          <cell r="C950" t="str">
            <v>0</v>
          </cell>
          <cell r="D950" t="str">
            <v>1120020001</v>
          </cell>
          <cell r="F950">
            <v>45476</v>
          </cell>
          <cell r="H950" t="str">
            <v>BIAYA CASH2AN DEALER HARTONO  SPM 1036</v>
          </cell>
          <cell r="I950">
            <v>120020001</v>
          </cell>
          <cell r="J950" t="str">
            <v>PT BCA No Rek. 869-4110115</v>
          </cell>
          <cell r="M950">
            <v>8709000</v>
          </cell>
        </row>
        <row r="951">
          <cell r="A951" t="str">
            <v>12500000002Juli</v>
          </cell>
          <cell r="B951" t="str">
            <v>500000002Juli</v>
          </cell>
          <cell r="C951" t="str">
            <v>0</v>
          </cell>
          <cell r="D951" t="str">
            <v>1500000002</v>
          </cell>
          <cell r="F951">
            <v>45476</v>
          </cell>
          <cell r="H951" t="str">
            <v>BIAYA CASH2AN DEALER SPM 1039</v>
          </cell>
          <cell r="I951">
            <v>500000002</v>
          </cell>
          <cell r="J951" t="str">
            <v>Biaya Operasional</v>
          </cell>
          <cell r="L951">
            <v>4957680</v>
          </cell>
        </row>
        <row r="952">
          <cell r="A952" t="str">
            <v>12120020001Juli</v>
          </cell>
          <cell r="B952" t="str">
            <v>120020001Juli</v>
          </cell>
          <cell r="C952" t="str">
            <v>0</v>
          </cell>
          <cell r="D952" t="str">
            <v>1120020001</v>
          </cell>
          <cell r="F952">
            <v>45476</v>
          </cell>
          <cell r="H952" t="str">
            <v>BIAYA CASH2AN DEALER SPM 1039</v>
          </cell>
          <cell r="I952">
            <v>120020001</v>
          </cell>
          <cell r="J952" t="str">
            <v>PT BCA No Rek. 869-4110115</v>
          </cell>
          <cell r="M952">
            <v>4957680</v>
          </cell>
        </row>
        <row r="953">
          <cell r="A953" t="str">
            <v>13500000002Juli</v>
          </cell>
          <cell r="B953" t="str">
            <v>500000002Juli</v>
          </cell>
          <cell r="C953" t="str">
            <v>0</v>
          </cell>
          <cell r="D953" t="str">
            <v>1500000002</v>
          </cell>
          <cell r="F953">
            <v>45476</v>
          </cell>
          <cell r="H953" t="str">
            <v>BIAYA CASH2AN DEALER SPM 1038</v>
          </cell>
          <cell r="I953">
            <v>500000002</v>
          </cell>
          <cell r="J953" t="str">
            <v>Biaya Operasional</v>
          </cell>
          <cell r="L953">
            <v>4957680</v>
          </cell>
        </row>
        <row r="954">
          <cell r="A954" t="str">
            <v>13120020001Juli</v>
          </cell>
          <cell r="B954" t="str">
            <v>120020001Juli</v>
          </cell>
          <cell r="C954" t="str">
            <v>0</v>
          </cell>
          <cell r="D954" t="str">
            <v>1120020001</v>
          </cell>
          <cell r="F954">
            <v>45476</v>
          </cell>
          <cell r="H954" t="str">
            <v>BIAYA CASH2AN DEALER SPM 1038</v>
          </cell>
          <cell r="I954">
            <v>120020001</v>
          </cell>
          <cell r="J954" t="str">
            <v>PT BCA No Rek. 869-4110115</v>
          </cell>
          <cell r="M954">
            <v>4957680</v>
          </cell>
        </row>
        <row r="955">
          <cell r="A955" t="str">
            <v>14500000002Juli</v>
          </cell>
          <cell r="B955" t="str">
            <v>500000002Juli</v>
          </cell>
          <cell r="C955" t="str">
            <v>0</v>
          </cell>
          <cell r="D955" t="str">
            <v>1500000002</v>
          </cell>
          <cell r="F955">
            <v>45476</v>
          </cell>
          <cell r="H955" t="str">
            <v>BIAYA CASH2AN DEALER SPM 1041</v>
          </cell>
          <cell r="I955">
            <v>500000002</v>
          </cell>
          <cell r="J955" t="str">
            <v>Biaya Operasional</v>
          </cell>
          <cell r="L955">
            <v>4957680</v>
          </cell>
        </row>
        <row r="956">
          <cell r="A956" t="str">
            <v>14120020001Juli</v>
          </cell>
          <cell r="B956" t="str">
            <v>120020001Juli</v>
          </cell>
          <cell r="C956" t="str">
            <v>0</v>
          </cell>
          <cell r="D956" t="str">
            <v>1120020001</v>
          </cell>
          <cell r="F956">
            <v>45476</v>
          </cell>
          <cell r="H956" t="str">
            <v>BIAYA CASH2AN DEALER SPM 1041</v>
          </cell>
          <cell r="I956">
            <v>120020001</v>
          </cell>
          <cell r="J956" t="str">
            <v>PT BCA No Rek. 869-4110115</v>
          </cell>
          <cell r="M956">
            <v>4957680</v>
          </cell>
        </row>
        <row r="957">
          <cell r="A957" t="str">
            <v>15500000002Juli</v>
          </cell>
          <cell r="B957" t="str">
            <v>500000002Juli</v>
          </cell>
          <cell r="C957" t="str">
            <v>0</v>
          </cell>
          <cell r="D957" t="str">
            <v>1500000002</v>
          </cell>
          <cell r="F957">
            <v>45476</v>
          </cell>
          <cell r="H957" t="str">
            <v>BIAYA CASH2AN DEALER SPM 1037</v>
          </cell>
          <cell r="I957">
            <v>500000002</v>
          </cell>
          <cell r="J957" t="str">
            <v>Biaya Operasional</v>
          </cell>
          <cell r="L957">
            <v>4957680</v>
          </cell>
        </row>
        <row r="958">
          <cell r="A958" t="str">
            <v>15120020001Juli</v>
          </cell>
          <cell r="B958" t="str">
            <v>120020001Juli</v>
          </cell>
          <cell r="C958" t="str">
            <v>0</v>
          </cell>
          <cell r="D958" t="str">
            <v>1120020001</v>
          </cell>
          <cell r="F958">
            <v>45476</v>
          </cell>
          <cell r="H958" t="str">
            <v>BIAYA CASH2AN DEALER SPM 1037</v>
          </cell>
          <cell r="I958">
            <v>120020001</v>
          </cell>
          <cell r="J958" t="str">
            <v>PT BCA No Rek. 869-4110115</v>
          </cell>
          <cell r="M958">
            <v>4957680</v>
          </cell>
        </row>
        <row r="959">
          <cell r="A959" t="str">
            <v>16500000002Juli</v>
          </cell>
          <cell r="B959" t="str">
            <v>500000002Juli</v>
          </cell>
          <cell r="C959" t="str">
            <v>0</v>
          </cell>
          <cell r="D959" t="str">
            <v>1500000002</v>
          </cell>
          <cell r="F959">
            <v>45476</v>
          </cell>
          <cell r="H959" t="str">
            <v>BIAYA CASH2AN DEALER SPM 1040</v>
          </cell>
          <cell r="I959">
            <v>500000002</v>
          </cell>
          <cell r="J959" t="str">
            <v>Biaya Operasional</v>
          </cell>
          <cell r="L959">
            <v>4957680</v>
          </cell>
        </row>
        <row r="960">
          <cell r="A960" t="str">
            <v>16120020001Juli</v>
          </cell>
          <cell r="B960" t="str">
            <v>120020001Juli</v>
          </cell>
          <cell r="C960" t="str">
            <v>0</v>
          </cell>
          <cell r="D960" t="str">
            <v>1120020001</v>
          </cell>
          <cell r="F960">
            <v>45476</v>
          </cell>
          <cell r="H960" t="str">
            <v>BIAYA CASH2AN DEALER SPM 1040</v>
          </cell>
          <cell r="I960">
            <v>120020001</v>
          </cell>
          <cell r="J960" t="str">
            <v>PT BCA No Rek. 869-4110115</v>
          </cell>
          <cell r="M960">
            <v>4957680</v>
          </cell>
        </row>
        <row r="961">
          <cell r="A961" t="str">
            <v>17500000002Juli</v>
          </cell>
          <cell r="B961" t="str">
            <v>500000002Juli</v>
          </cell>
          <cell r="C961" t="str">
            <v>0</v>
          </cell>
          <cell r="D961" t="str">
            <v>1500000002</v>
          </cell>
          <cell r="F961">
            <v>45476</v>
          </cell>
          <cell r="H961" t="str">
            <v>BIAYA CASH2AN DEALER SPM 1042</v>
          </cell>
          <cell r="I961">
            <v>500000002</v>
          </cell>
          <cell r="J961" t="str">
            <v>Biaya Operasional</v>
          </cell>
          <cell r="L961">
            <v>1800000</v>
          </cell>
        </row>
        <row r="962">
          <cell r="A962" t="str">
            <v>17120020001Juli</v>
          </cell>
          <cell r="B962" t="str">
            <v>120020001Juli</v>
          </cell>
          <cell r="C962" t="str">
            <v>0</v>
          </cell>
          <cell r="D962" t="str">
            <v>1120020001</v>
          </cell>
          <cell r="F962">
            <v>45476</v>
          </cell>
          <cell r="H962" t="str">
            <v>BIAYA CASH2AN DEALER SPM 1042</v>
          </cell>
          <cell r="I962">
            <v>120020001</v>
          </cell>
          <cell r="J962" t="str">
            <v>PT BCA No Rek. 869-4110115</v>
          </cell>
          <cell r="M962">
            <v>1800000</v>
          </cell>
        </row>
        <row r="963">
          <cell r="A963" t="str">
            <v>18500000002Juli</v>
          </cell>
          <cell r="B963" t="str">
            <v>500000002Juli</v>
          </cell>
          <cell r="C963" t="str">
            <v>0</v>
          </cell>
          <cell r="D963" t="str">
            <v>1500000002</v>
          </cell>
          <cell r="F963">
            <v>45477</v>
          </cell>
          <cell r="H963" t="str">
            <v>BIAYA CASH2AN DEALER HARTONO  SPM 1033</v>
          </cell>
          <cell r="I963">
            <v>500000002</v>
          </cell>
          <cell r="J963" t="str">
            <v>Biaya Operasional</v>
          </cell>
          <cell r="L963">
            <v>7076250</v>
          </cell>
        </row>
        <row r="964">
          <cell r="A964" t="str">
            <v>18120020001Juli</v>
          </cell>
          <cell r="B964" t="str">
            <v>120020001Juli</v>
          </cell>
          <cell r="C964" t="str">
            <v>0</v>
          </cell>
          <cell r="D964" t="str">
            <v>1120020001</v>
          </cell>
          <cell r="F964">
            <v>45477</v>
          </cell>
          <cell r="H964" t="str">
            <v>BIAYA CASH2AN DEALER HARTONO  SPM 1033</v>
          </cell>
          <cell r="I964">
            <v>120020001</v>
          </cell>
          <cell r="J964" t="str">
            <v>PT BCA No Rek. 869-4110115</v>
          </cell>
          <cell r="M964">
            <v>7076250</v>
          </cell>
        </row>
        <row r="965">
          <cell r="A965" t="str">
            <v>19500000002Juli</v>
          </cell>
          <cell r="B965" t="str">
            <v>500000002Juli</v>
          </cell>
          <cell r="C965" t="str">
            <v>0</v>
          </cell>
          <cell r="D965" t="str">
            <v>1500000002</v>
          </cell>
          <cell r="F965">
            <v>45478</v>
          </cell>
          <cell r="H965" t="str">
            <v>BIAYA CASH2AN DEALER HARTONO  SPM 1047</v>
          </cell>
          <cell r="I965">
            <v>500000002</v>
          </cell>
          <cell r="J965" t="str">
            <v>Biaya Operasional</v>
          </cell>
          <cell r="L965">
            <v>6717000</v>
          </cell>
        </row>
        <row r="966">
          <cell r="A966" t="str">
            <v>19120020001Juli</v>
          </cell>
          <cell r="B966" t="str">
            <v>120020001Juli</v>
          </cell>
          <cell r="C966" t="str">
            <v>0</v>
          </cell>
          <cell r="D966" t="str">
            <v>1120020001</v>
          </cell>
          <cell r="F966">
            <v>45478</v>
          </cell>
          <cell r="H966" t="str">
            <v>BIAYA CASH2AN DEALER HARTONO  SPM 1047</v>
          </cell>
          <cell r="I966">
            <v>120020001</v>
          </cell>
          <cell r="J966" t="str">
            <v>PT BCA No Rek. 869-4110115</v>
          </cell>
          <cell r="M966">
            <v>6717000</v>
          </cell>
        </row>
        <row r="967">
          <cell r="A967" t="str">
            <v>1160010005Juli</v>
          </cell>
          <cell r="B967" t="str">
            <v>160010005Juli</v>
          </cell>
          <cell r="C967" t="str">
            <v>0</v>
          </cell>
          <cell r="D967" t="str">
            <v>1160010005</v>
          </cell>
          <cell r="F967">
            <v>45478</v>
          </cell>
          <cell r="H967" t="str">
            <v>PENARIKAN DANA PROJECT PEMBELIAN DAN PEMASAGAN AC INV 001</v>
          </cell>
          <cell r="I967">
            <v>160010005</v>
          </cell>
          <cell r="J967" t="str">
            <v>Elektronik / Peralatan Kantor</v>
          </cell>
          <cell r="L967">
            <v>56637000</v>
          </cell>
        </row>
        <row r="968">
          <cell r="A968" t="str">
            <v>20120020001Juli</v>
          </cell>
          <cell r="B968" t="str">
            <v>120020001Juli</v>
          </cell>
          <cell r="C968" t="str">
            <v>0</v>
          </cell>
          <cell r="D968" t="str">
            <v>1120020001</v>
          </cell>
          <cell r="F968">
            <v>45478</v>
          </cell>
          <cell r="H968" t="str">
            <v>PENARIKAN DANA PROJECT PEMBELIAN DAN PEMASAGAN AC INV 001</v>
          </cell>
          <cell r="I968">
            <v>120020001</v>
          </cell>
          <cell r="J968" t="str">
            <v>PT BCA No Rek. 869-4110115</v>
          </cell>
          <cell r="M968">
            <v>56637000</v>
          </cell>
        </row>
        <row r="969">
          <cell r="A969" t="str">
            <v>1110010001Juli</v>
          </cell>
          <cell r="B969" t="str">
            <v>110010001Juli</v>
          </cell>
          <cell r="C969" t="str">
            <v>0</v>
          </cell>
          <cell r="D969" t="str">
            <v>1110010001</v>
          </cell>
          <cell r="F969">
            <v>45478</v>
          </cell>
          <cell r="H969" t="str">
            <v xml:space="preserve">PENGISIAN ULANG PETTY CASH CPJ </v>
          </cell>
          <cell r="I969">
            <v>110010001</v>
          </cell>
          <cell r="J969" t="str">
            <v>Kas Operasional 1 - TIO</v>
          </cell>
          <cell r="L969">
            <v>4109035</v>
          </cell>
        </row>
        <row r="970">
          <cell r="A970" t="str">
            <v>21120020001Juli</v>
          </cell>
          <cell r="B970" t="str">
            <v>120020001Juli</v>
          </cell>
          <cell r="C970" t="str">
            <v>0</v>
          </cell>
          <cell r="D970" t="str">
            <v>1120020001</v>
          </cell>
          <cell r="F970">
            <v>45478</v>
          </cell>
          <cell r="H970" t="str">
            <v xml:space="preserve">PENGISIAN ULANG PETTY CASH CPJ </v>
          </cell>
          <cell r="I970">
            <v>120020001</v>
          </cell>
          <cell r="J970" t="str">
            <v>PT BCA No Rek. 869-4110115</v>
          </cell>
          <cell r="M970">
            <v>4109035</v>
          </cell>
        </row>
        <row r="971">
          <cell r="A971" t="str">
            <v>20500000002Juli</v>
          </cell>
          <cell r="B971" t="str">
            <v>500000002Juli</v>
          </cell>
          <cell r="C971" t="str">
            <v>0</v>
          </cell>
          <cell r="D971" t="str">
            <v>1500000002</v>
          </cell>
          <cell r="F971">
            <v>45479</v>
          </cell>
          <cell r="H971" t="str">
            <v>BIAYA CASH2AN DEALER HARTONO  SPM 1050</v>
          </cell>
          <cell r="I971">
            <v>500000002</v>
          </cell>
          <cell r="J971" t="str">
            <v>Biaya Operasional</v>
          </cell>
          <cell r="L971">
            <v>6500000</v>
          </cell>
        </row>
        <row r="972">
          <cell r="A972" t="str">
            <v>22120020001Juli</v>
          </cell>
          <cell r="B972" t="str">
            <v>120020001Juli</v>
          </cell>
          <cell r="C972" t="str">
            <v>0</v>
          </cell>
          <cell r="D972" t="str">
            <v>1120020001</v>
          </cell>
          <cell r="F972">
            <v>45479</v>
          </cell>
          <cell r="H972" t="str">
            <v>BIAYA CASH2AN DEALER HARTONO  SPM 1050</v>
          </cell>
          <cell r="I972">
            <v>120020001</v>
          </cell>
          <cell r="J972" t="str">
            <v>PT BCA No Rek. 869-4110115</v>
          </cell>
          <cell r="M972">
            <v>6500000</v>
          </cell>
        </row>
        <row r="973">
          <cell r="A973" t="str">
            <v>21500000002Juli</v>
          </cell>
          <cell r="B973" t="str">
            <v>500000002Juli</v>
          </cell>
          <cell r="C973" t="str">
            <v>0</v>
          </cell>
          <cell r="D973" t="str">
            <v>1500000002</v>
          </cell>
          <cell r="F973">
            <v>45479</v>
          </cell>
          <cell r="H973" t="str">
            <v>BIAYA CASH2AN DEALER HARTONO  SPM 1046</v>
          </cell>
          <cell r="I973">
            <v>500000002</v>
          </cell>
          <cell r="J973" t="str">
            <v>Biaya Operasional</v>
          </cell>
          <cell r="L973">
            <v>6500000</v>
          </cell>
        </row>
        <row r="974">
          <cell r="A974" t="str">
            <v>23120020001Juli</v>
          </cell>
          <cell r="B974" t="str">
            <v>120020001Juli</v>
          </cell>
          <cell r="C974" t="str">
            <v>0</v>
          </cell>
          <cell r="D974" t="str">
            <v>1120020001</v>
          </cell>
          <cell r="F974">
            <v>45479</v>
          </cell>
          <cell r="H974" t="str">
            <v>BIAYA CASH2AN DEALER HARTONO  SPM 1046</v>
          </cell>
          <cell r="I974">
            <v>120020001</v>
          </cell>
          <cell r="J974" t="str">
            <v>PT BCA No Rek. 869-4110115</v>
          </cell>
          <cell r="M974">
            <v>6500000</v>
          </cell>
        </row>
        <row r="975">
          <cell r="A975" t="str">
            <v>22500000002Juli</v>
          </cell>
          <cell r="B975" t="str">
            <v>500000002Juli</v>
          </cell>
          <cell r="C975" t="str">
            <v>0</v>
          </cell>
          <cell r="D975" t="str">
            <v>1500000002</v>
          </cell>
          <cell r="F975">
            <v>45481</v>
          </cell>
          <cell r="H975" t="str">
            <v>BIAYA CASH2AN DEALER SPM 1048</v>
          </cell>
          <cell r="I975">
            <v>500000002</v>
          </cell>
          <cell r="J975" t="str">
            <v>Biaya Operasional</v>
          </cell>
          <cell r="L975">
            <v>2747841</v>
          </cell>
        </row>
        <row r="976">
          <cell r="A976" t="str">
            <v>24120020001Juli</v>
          </cell>
          <cell r="B976" t="str">
            <v>120020001Juli</v>
          </cell>
          <cell r="C976" t="str">
            <v>0</v>
          </cell>
          <cell r="D976" t="str">
            <v>1120020001</v>
          </cell>
          <cell r="F976">
            <v>45481</v>
          </cell>
          <cell r="H976" t="str">
            <v>BIAYA CASH2AN DEALER SPM 1048</v>
          </cell>
          <cell r="I976">
            <v>120020001</v>
          </cell>
          <cell r="J976" t="str">
            <v>PT BCA No Rek. 869-4110115</v>
          </cell>
          <cell r="M976">
            <v>2747841</v>
          </cell>
        </row>
        <row r="977">
          <cell r="A977" t="str">
            <v>23500000002Juli</v>
          </cell>
          <cell r="B977" t="str">
            <v>500000002Juli</v>
          </cell>
          <cell r="C977" t="str">
            <v>0</v>
          </cell>
          <cell r="D977" t="str">
            <v>1500000002</v>
          </cell>
          <cell r="F977">
            <v>45481</v>
          </cell>
          <cell r="H977" t="str">
            <v>BIAYA CASH2AN DEALER SPM 1049</v>
          </cell>
          <cell r="I977">
            <v>500000002</v>
          </cell>
          <cell r="J977" t="str">
            <v>Biaya Operasional</v>
          </cell>
          <cell r="L977">
            <v>2787086</v>
          </cell>
        </row>
        <row r="978">
          <cell r="A978" t="str">
            <v>25120020001Juli</v>
          </cell>
          <cell r="B978" t="str">
            <v>120020001Juli</v>
          </cell>
          <cell r="C978" t="str">
            <v>0</v>
          </cell>
          <cell r="D978" t="str">
            <v>1120020001</v>
          </cell>
          <cell r="F978">
            <v>45481</v>
          </cell>
          <cell r="H978" t="str">
            <v>BIAYA CASH2AN DEALER SPM 1049</v>
          </cell>
          <cell r="I978">
            <v>120020001</v>
          </cell>
          <cell r="J978" t="str">
            <v>PT BCA No Rek. 869-4110115</v>
          </cell>
          <cell r="M978">
            <v>2787086</v>
          </cell>
        </row>
        <row r="979">
          <cell r="A979" t="str">
            <v>24500000002Juli</v>
          </cell>
          <cell r="B979" t="str">
            <v>500000002Juli</v>
          </cell>
          <cell r="C979" t="str">
            <v>0</v>
          </cell>
          <cell r="D979" t="str">
            <v>1500000002</v>
          </cell>
          <cell r="F979">
            <v>45481</v>
          </cell>
          <cell r="H979" t="str">
            <v>BIAYA CASH2AN DEALER SPM 1051</v>
          </cell>
          <cell r="I979">
            <v>500000002</v>
          </cell>
          <cell r="J979" t="str">
            <v>Biaya Operasional</v>
          </cell>
          <cell r="L979">
            <v>4266435</v>
          </cell>
        </row>
        <row r="980">
          <cell r="A980" t="str">
            <v>26120020001Juli</v>
          </cell>
          <cell r="B980" t="str">
            <v>120020001Juli</v>
          </cell>
          <cell r="C980" t="str">
            <v>0</v>
          </cell>
          <cell r="D980" t="str">
            <v>1120020001</v>
          </cell>
          <cell r="F980">
            <v>45481</v>
          </cell>
          <cell r="H980" t="str">
            <v>BIAYA CASH2AN DEALER SPM 1051</v>
          </cell>
          <cell r="I980">
            <v>120020001</v>
          </cell>
          <cell r="J980" t="str">
            <v>PT BCA No Rek. 869-4110115</v>
          </cell>
          <cell r="M980">
            <v>4266435</v>
          </cell>
        </row>
        <row r="981">
          <cell r="A981" t="str">
            <v>2110010001Juli</v>
          </cell>
          <cell r="B981" t="str">
            <v>110010001Juli</v>
          </cell>
          <cell r="C981" t="str">
            <v>0</v>
          </cell>
          <cell r="D981" t="str">
            <v>1110010001</v>
          </cell>
          <cell r="F981">
            <v>45482</v>
          </cell>
          <cell r="H981" t="str">
            <v xml:space="preserve">PENGISIAN ULANG PETTY CASH CPJ </v>
          </cell>
          <cell r="I981">
            <v>110010001</v>
          </cell>
          <cell r="J981" t="str">
            <v>Kas Operasional 1 - TIO</v>
          </cell>
          <cell r="L981">
            <v>5645000</v>
          </cell>
        </row>
        <row r="982">
          <cell r="A982" t="str">
            <v>27120020001Juli</v>
          </cell>
          <cell r="B982" t="str">
            <v>120020001Juli</v>
          </cell>
          <cell r="C982" t="str">
            <v>0</v>
          </cell>
          <cell r="D982" t="str">
            <v>1120020001</v>
          </cell>
          <cell r="F982">
            <v>45482</v>
          </cell>
          <cell r="H982" t="str">
            <v xml:space="preserve">PENGISIAN ULANG PETTY CASH CPJ </v>
          </cell>
          <cell r="I982">
            <v>120020001</v>
          </cell>
          <cell r="J982" t="str">
            <v>PT BCA No Rek. 869-4110115</v>
          </cell>
          <cell r="M982">
            <v>5645000</v>
          </cell>
        </row>
        <row r="983">
          <cell r="A983" t="str">
            <v>25500000002Juli</v>
          </cell>
          <cell r="B983" t="str">
            <v>500000002Juli</v>
          </cell>
          <cell r="C983" t="str">
            <v>0</v>
          </cell>
          <cell r="D983" t="str">
            <v>1500000002</v>
          </cell>
          <cell r="F983">
            <v>45482</v>
          </cell>
          <cell r="H983" t="str">
            <v>BIAYA CASH2AN DEALER HARTONO  SPM 1053</v>
          </cell>
          <cell r="I983">
            <v>500000002</v>
          </cell>
          <cell r="J983" t="str">
            <v>Biaya Operasional</v>
          </cell>
          <cell r="L983">
            <v>7200000</v>
          </cell>
        </row>
        <row r="984">
          <cell r="A984" t="str">
            <v>28120020001Juli</v>
          </cell>
          <cell r="B984" t="str">
            <v>120020001Juli</v>
          </cell>
          <cell r="C984" t="str">
            <v>0</v>
          </cell>
          <cell r="D984" t="str">
            <v>1120020001</v>
          </cell>
          <cell r="F984">
            <v>45482</v>
          </cell>
          <cell r="H984" t="str">
            <v>BIAYA CASH2AN DEALER HARTONO  SPM 1053</v>
          </cell>
          <cell r="I984">
            <v>120020001</v>
          </cell>
          <cell r="J984" t="str">
            <v>PT BCA No Rek. 869-4110115</v>
          </cell>
          <cell r="M984">
            <v>7200000</v>
          </cell>
        </row>
        <row r="985">
          <cell r="A985" t="str">
            <v>26500000002Juli</v>
          </cell>
          <cell r="B985" t="str">
            <v>500000002Juli</v>
          </cell>
          <cell r="C985" t="str">
            <v>0</v>
          </cell>
          <cell r="D985" t="str">
            <v>1500000002</v>
          </cell>
          <cell r="F985">
            <v>45482</v>
          </cell>
          <cell r="H985" t="str">
            <v>BIAYA CASH2AN DEALER HARTONO  SPM 1054</v>
          </cell>
          <cell r="I985">
            <v>500000002</v>
          </cell>
          <cell r="J985" t="str">
            <v>Biaya Operasional</v>
          </cell>
          <cell r="L985">
            <v>10378500</v>
          </cell>
        </row>
        <row r="986">
          <cell r="A986" t="str">
            <v>29120020001Juli</v>
          </cell>
          <cell r="B986" t="str">
            <v>120020001Juli</v>
          </cell>
          <cell r="C986" t="str">
            <v>0</v>
          </cell>
          <cell r="D986" t="str">
            <v>1120020001</v>
          </cell>
          <cell r="F986">
            <v>45482</v>
          </cell>
          <cell r="H986" t="str">
            <v>BIAYA CASH2AN DEALER HARTONO  SPM 1054</v>
          </cell>
          <cell r="I986">
            <v>120020001</v>
          </cell>
          <cell r="J986" t="str">
            <v>PT BCA No Rek. 869-4110115</v>
          </cell>
          <cell r="M986">
            <v>10378500</v>
          </cell>
        </row>
        <row r="987">
          <cell r="A987" t="str">
            <v>27500000002Juli</v>
          </cell>
          <cell r="B987" t="str">
            <v>500000002Juli</v>
          </cell>
          <cell r="C987" t="str">
            <v>0</v>
          </cell>
          <cell r="D987" t="str">
            <v>1500000002</v>
          </cell>
          <cell r="F987">
            <v>45482</v>
          </cell>
          <cell r="H987" t="str">
            <v>BIAYA CASH2AN DEALER HARTONO  SPM 1055</v>
          </cell>
          <cell r="I987">
            <v>500000002</v>
          </cell>
          <cell r="J987" t="str">
            <v>Biaya Operasional</v>
          </cell>
          <cell r="L987">
            <v>6500000</v>
          </cell>
        </row>
        <row r="988">
          <cell r="A988" t="str">
            <v>30120020001Juli</v>
          </cell>
          <cell r="B988" t="str">
            <v>120020001Juli</v>
          </cell>
          <cell r="C988" t="str">
            <v>0</v>
          </cell>
          <cell r="D988" t="str">
            <v>1120020001</v>
          </cell>
          <cell r="F988">
            <v>45482</v>
          </cell>
          <cell r="H988" t="str">
            <v>BIAYA CASH2AN DEALER HARTONO  SPM 1055</v>
          </cell>
          <cell r="I988">
            <v>120020001</v>
          </cell>
          <cell r="J988" t="str">
            <v>PT BCA No Rek. 869-4110115</v>
          </cell>
          <cell r="M988">
            <v>6500000</v>
          </cell>
        </row>
        <row r="989">
          <cell r="A989" t="str">
            <v>28500000002Juli</v>
          </cell>
          <cell r="B989" t="str">
            <v>500000002Juli</v>
          </cell>
          <cell r="C989" t="str">
            <v>0</v>
          </cell>
          <cell r="D989" t="str">
            <v>1500000002</v>
          </cell>
          <cell r="F989">
            <v>45482</v>
          </cell>
          <cell r="H989" t="str">
            <v>BIAYA STRIPPING SEMARANG SPM 981</v>
          </cell>
          <cell r="I989">
            <v>500000002</v>
          </cell>
          <cell r="J989" t="str">
            <v>Biaya Operasional</v>
          </cell>
          <cell r="L989">
            <v>2800000</v>
          </cell>
        </row>
        <row r="990">
          <cell r="A990" t="str">
            <v>31120020001Juli</v>
          </cell>
          <cell r="B990" t="str">
            <v>120020001Juli</v>
          </cell>
          <cell r="C990" t="str">
            <v>0</v>
          </cell>
          <cell r="D990" t="str">
            <v>1120020001</v>
          </cell>
          <cell r="F990">
            <v>45482</v>
          </cell>
          <cell r="H990" t="str">
            <v>BIAYA STRIPPING SEMARANG SPM 981</v>
          </cell>
          <cell r="I990">
            <v>120020001</v>
          </cell>
          <cell r="J990" t="str">
            <v>PT BCA No Rek. 869-4110115</v>
          </cell>
          <cell r="M990">
            <v>2800000</v>
          </cell>
        </row>
        <row r="991">
          <cell r="A991" t="str">
            <v>1410000001Juli</v>
          </cell>
          <cell r="B991" t="str">
            <v>410000001Juli</v>
          </cell>
          <cell r="C991" t="str">
            <v>0</v>
          </cell>
          <cell r="D991" t="str">
            <v>1410000001</v>
          </cell>
          <cell r="F991">
            <v>45482</v>
          </cell>
          <cell r="H991" t="str">
            <v>PEMBAYARAN PPN BULAN MEI 2024</v>
          </cell>
          <cell r="I991">
            <v>410000001</v>
          </cell>
          <cell r="J991" t="str">
            <v>Pendapatan 1</v>
          </cell>
          <cell r="L991">
            <v>6699000</v>
          </cell>
        </row>
        <row r="992">
          <cell r="A992" t="str">
            <v>32120020001Juli</v>
          </cell>
          <cell r="B992" t="str">
            <v>120020001Juli</v>
          </cell>
          <cell r="C992" t="str">
            <v>0</v>
          </cell>
          <cell r="D992" t="str">
            <v>1120020001</v>
          </cell>
          <cell r="F992">
            <v>45482</v>
          </cell>
          <cell r="H992" t="str">
            <v>PEMBAYARAN PPN BULAN MEI 2024</v>
          </cell>
          <cell r="I992">
            <v>120020001</v>
          </cell>
          <cell r="J992" t="str">
            <v>PT BCA No Rek. 869-4110115</v>
          </cell>
          <cell r="M992">
            <v>6699000</v>
          </cell>
        </row>
        <row r="993">
          <cell r="A993" t="str">
            <v>29500000002Juli</v>
          </cell>
          <cell r="B993" t="str">
            <v>500000002Juli</v>
          </cell>
          <cell r="C993" t="str">
            <v>0</v>
          </cell>
          <cell r="D993" t="str">
            <v>1500000002</v>
          </cell>
          <cell r="F993">
            <v>45483</v>
          </cell>
          <cell r="H993" t="str">
            <v>BIAYA CASH2AN DEALER SPM 1057</v>
          </cell>
          <cell r="I993">
            <v>500000002</v>
          </cell>
          <cell r="J993" t="str">
            <v>Biaya Operasional</v>
          </cell>
          <cell r="L993">
            <v>2896400</v>
          </cell>
        </row>
        <row r="994">
          <cell r="A994" t="str">
            <v>33120020001Juli</v>
          </cell>
          <cell r="B994" t="str">
            <v>120020001Juli</v>
          </cell>
          <cell r="C994" t="str">
            <v>0</v>
          </cell>
          <cell r="D994" t="str">
            <v>1120020001</v>
          </cell>
          <cell r="F994">
            <v>45483</v>
          </cell>
          <cell r="H994" t="str">
            <v>BIAYA CASH2AN DEALER SPM 1057</v>
          </cell>
          <cell r="I994">
            <v>120020001</v>
          </cell>
          <cell r="J994" t="str">
            <v>PT BCA No Rek. 869-4110115</v>
          </cell>
          <cell r="M994">
            <v>2896400</v>
          </cell>
        </row>
        <row r="995">
          <cell r="A995" t="str">
            <v>30500000002Juli</v>
          </cell>
          <cell r="B995" t="str">
            <v>500000002Juli</v>
          </cell>
          <cell r="C995" t="str">
            <v>0</v>
          </cell>
          <cell r="D995" t="str">
            <v>1500000002</v>
          </cell>
          <cell r="F995">
            <v>45483</v>
          </cell>
          <cell r="H995" t="str">
            <v>BIAYA CASH2AN DEALER SPM 1058</v>
          </cell>
          <cell r="I995">
            <v>500000002</v>
          </cell>
          <cell r="J995" t="str">
            <v>Biaya Operasional</v>
          </cell>
          <cell r="L995">
            <v>3010856</v>
          </cell>
        </row>
        <row r="996">
          <cell r="A996" t="str">
            <v>34120020001Juli</v>
          </cell>
          <cell r="B996" t="str">
            <v>120020001Juli</v>
          </cell>
          <cell r="C996" t="str">
            <v>0</v>
          </cell>
          <cell r="D996" t="str">
            <v>1120020001</v>
          </cell>
          <cell r="F996">
            <v>45483</v>
          </cell>
          <cell r="H996" t="str">
            <v>BIAYA CASH2AN DEALER SPM 1058</v>
          </cell>
          <cell r="I996">
            <v>120020001</v>
          </cell>
          <cell r="J996" t="str">
            <v>PT BCA No Rek. 869-4110115</v>
          </cell>
          <cell r="M996">
            <v>3010856</v>
          </cell>
        </row>
        <row r="997">
          <cell r="A997" t="str">
            <v>31500000002Juli</v>
          </cell>
          <cell r="B997" t="str">
            <v>500000002Juli</v>
          </cell>
          <cell r="C997" t="str">
            <v>0</v>
          </cell>
          <cell r="D997" t="str">
            <v>1500000002</v>
          </cell>
          <cell r="F997">
            <v>45483</v>
          </cell>
          <cell r="H997" t="str">
            <v>BIAYA CASH2AN DEALER HARTONO  SPM 1063</v>
          </cell>
          <cell r="I997">
            <v>500000002</v>
          </cell>
          <cell r="J997" t="str">
            <v>Biaya Operasional</v>
          </cell>
          <cell r="L997">
            <v>6500000</v>
          </cell>
        </row>
        <row r="998">
          <cell r="A998" t="str">
            <v>35120020001Juli</v>
          </cell>
          <cell r="B998" t="str">
            <v>120020001Juli</v>
          </cell>
          <cell r="C998" t="str">
            <v>0</v>
          </cell>
          <cell r="D998" t="str">
            <v>1120020001</v>
          </cell>
          <cell r="F998">
            <v>45483</v>
          </cell>
          <cell r="H998" t="str">
            <v>BIAYA CASH2AN DEALER HARTONO  SPM 1063</v>
          </cell>
          <cell r="I998">
            <v>120020001</v>
          </cell>
          <cell r="J998" t="str">
            <v>PT BCA No Rek. 869-4110115</v>
          </cell>
          <cell r="M998">
            <v>6500000</v>
          </cell>
        </row>
        <row r="999">
          <cell r="A999" t="str">
            <v>32500000002Juli</v>
          </cell>
          <cell r="B999" t="str">
            <v>500000002Juli</v>
          </cell>
          <cell r="C999" t="str">
            <v>0</v>
          </cell>
          <cell r="D999" t="str">
            <v>1500000002</v>
          </cell>
          <cell r="F999">
            <v>45484</v>
          </cell>
          <cell r="H999" t="str">
            <v>BIAYA CASH2AN DEALER HARTONO  SPM 1070</v>
          </cell>
          <cell r="I999">
            <v>500000002</v>
          </cell>
          <cell r="J999" t="str">
            <v>Biaya Operasional</v>
          </cell>
          <cell r="L999">
            <v>10378000</v>
          </cell>
        </row>
        <row r="1000">
          <cell r="A1000" t="str">
            <v>36120020001Juli</v>
          </cell>
          <cell r="B1000" t="str">
            <v>120020001Juli</v>
          </cell>
          <cell r="C1000" t="str">
            <v>0</v>
          </cell>
          <cell r="D1000" t="str">
            <v>1120020001</v>
          </cell>
          <cell r="F1000">
            <v>45484</v>
          </cell>
          <cell r="H1000" t="str">
            <v>BIAYA CASH2AN DEALER HARTONO  SPM 1070</v>
          </cell>
          <cell r="I1000">
            <v>120020001</v>
          </cell>
          <cell r="J1000" t="str">
            <v>PT BCA No Rek. 869-4110115</v>
          </cell>
          <cell r="M1000">
            <v>10378000</v>
          </cell>
        </row>
        <row r="1001">
          <cell r="A1001" t="str">
            <v>33500000002Juli</v>
          </cell>
          <cell r="B1001" t="str">
            <v>500000002Juli</v>
          </cell>
          <cell r="C1001" t="str">
            <v>0</v>
          </cell>
          <cell r="D1001" t="str">
            <v>1500000002</v>
          </cell>
          <cell r="F1001">
            <v>45484</v>
          </cell>
          <cell r="H1001" t="str">
            <v>BIAYA CASH2AN DEALER SPM 1066</v>
          </cell>
          <cell r="I1001">
            <v>500000002</v>
          </cell>
          <cell r="J1001" t="str">
            <v>Biaya Operasional</v>
          </cell>
          <cell r="L1001">
            <v>902525</v>
          </cell>
        </row>
        <row r="1002">
          <cell r="A1002" t="str">
            <v>37120020001Juli</v>
          </cell>
          <cell r="B1002" t="str">
            <v>120020001Juli</v>
          </cell>
          <cell r="C1002" t="str">
            <v>0</v>
          </cell>
          <cell r="D1002" t="str">
            <v>1120020001</v>
          </cell>
          <cell r="F1002">
            <v>45484</v>
          </cell>
          <cell r="H1002" t="str">
            <v>BIAYA CASH2AN DEALER SPM 1066</v>
          </cell>
          <cell r="I1002">
            <v>120020001</v>
          </cell>
          <cell r="J1002" t="str">
            <v>PT BCA No Rek. 869-4110115</v>
          </cell>
          <cell r="M1002">
            <v>902525</v>
          </cell>
        </row>
        <row r="1003">
          <cell r="A1003" t="str">
            <v>86500000002Juli</v>
          </cell>
          <cell r="B1003" t="str">
            <v>500000002Juli</v>
          </cell>
          <cell r="C1003" t="str">
            <v>0</v>
          </cell>
          <cell r="D1003" t="str">
            <v>1500000002</v>
          </cell>
          <cell r="F1003">
            <v>45484</v>
          </cell>
          <cell r="H1003" t="str">
            <v>BIAYA CASH2AN DEALER SPM 1069</v>
          </cell>
          <cell r="I1003">
            <v>500000002</v>
          </cell>
          <cell r="J1003" t="str">
            <v>Biaya Operasional</v>
          </cell>
          <cell r="L1003">
            <v>902525</v>
          </cell>
        </row>
        <row r="1004">
          <cell r="A1004" t="str">
            <v>38120020001Juli</v>
          </cell>
          <cell r="B1004" t="str">
            <v>120020001Juli</v>
          </cell>
          <cell r="C1004" t="str">
            <v>0</v>
          </cell>
          <cell r="D1004" t="str">
            <v>1120020001</v>
          </cell>
          <cell r="F1004">
            <v>45484</v>
          </cell>
          <cell r="H1004" t="str">
            <v>BIAYA CASH2AN DEALER SPM 1069</v>
          </cell>
          <cell r="I1004">
            <v>120020001</v>
          </cell>
          <cell r="J1004" t="str">
            <v>PT BCA No Rek. 869-4110115</v>
          </cell>
          <cell r="M1004">
            <v>902525</v>
          </cell>
        </row>
        <row r="1005">
          <cell r="A1005" t="str">
            <v>35500000002Juli</v>
          </cell>
          <cell r="B1005" t="str">
            <v>500000002Juli</v>
          </cell>
          <cell r="C1005" t="str">
            <v>0</v>
          </cell>
          <cell r="D1005" t="str">
            <v>1500000002</v>
          </cell>
          <cell r="F1005">
            <v>45484</v>
          </cell>
          <cell r="H1005" t="str">
            <v>BIAYA CASH2AN DEALER SPM 1067</v>
          </cell>
          <cell r="I1005">
            <v>500000002</v>
          </cell>
          <cell r="J1005" t="str">
            <v>Biaya Operasional</v>
          </cell>
          <cell r="L1005">
            <v>983951</v>
          </cell>
        </row>
        <row r="1006">
          <cell r="A1006" t="str">
            <v>39120020001Juli</v>
          </cell>
          <cell r="B1006" t="str">
            <v>120020001Juli</v>
          </cell>
          <cell r="C1006" t="str">
            <v>0</v>
          </cell>
          <cell r="D1006" t="str">
            <v>1120020001</v>
          </cell>
          <cell r="F1006">
            <v>45484</v>
          </cell>
          <cell r="H1006" t="str">
            <v>BIAYA CASH2AN DEALER SPM 1067</v>
          </cell>
          <cell r="I1006">
            <v>120020001</v>
          </cell>
          <cell r="J1006" t="str">
            <v>PT BCA No Rek. 869-4110115</v>
          </cell>
          <cell r="M1006">
            <v>983951</v>
          </cell>
        </row>
        <row r="1007">
          <cell r="A1007" t="str">
            <v>36500000002Juli</v>
          </cell>
          <cell r="B1007" t="str">
            <v>500000002Juli</v>
          </cell>
          <cell r="C1007" t="str">
            <v>0</v>
          </cell>
          <cell r="D1007" t="str">
            <v>1500000002</v>
          </cell>
          <cell r="F1007">
            <v>45484</v>
          </cell>
          <cell r="H1007" t="str">
            <v>BIAYA CASH2AN DEALER SPM 1065</v>
          </cell>
          <cell r="I1007">
            <v>500000002</v>
          </cell>
          <cell r="J1007" t="str">
            <v>Biaya Operasional</v>
          </cell>
          <cell r="L1007">
            <v>902525</v>
          </cell>
        </row>
        <row r="1008">
          <cell r="A1008" t="str">
            <v>40120020001Juli</v>
          </cell>
          <cell r="B1008" t="str">
            <v>120020001Juli</v>
          </cell>
          <cell r="C1008" t="str">
            <v>0</v>
          </cell>
          <cell r="D1008" t="str">
            <v>1120020001</v>
          </cell>
          <cell r="F1008">
            <v>45484</v>
          </cell>
          <cell r="H1008" t="str">
            <v>BIAYA CASH2AN DEALER SPM 1065</v>
          </cell>
          <cell r="I1008">
            <v>120020001</v>
          </cell>
          <cell r="J1008" t="str">
            <v>PT BCA No Rek. 869-4110115</v>
          </cell>
          <cell r="M1008">
            <v>902525</v>
          </cell>
        </row>
        <row r="1009">
          <cell r="A1009" t="str">
            <v>37500000002Juli</v>
          </cell>
          <cell r="B1009" t="str">
            <v>500000002Juli</v>
          </cell>
          <cell r="C1009" t="str">
            <v>0</v>
          </cell>
          <cell r="D1009" t="str">
            <v>1500000002</v>
          </cell>
          <cell r="F1009">
            <v>45484</v>
          </cell>
          <cell r="H1009" t="str">
            <v>BIAYA CASH2AN DEALER SPM 1064</v>
          </cell>
          <cell r="I1009">
            <v>500000002</v>
          </cell>
          <cell r="J1009" t="str">
            <v>Biaya Operasional</v>
          </cell>
          <cell r="L1009">
            <v>983951</v>
          </cell>
        </row>
        <row r="1010">
          <cell r="A1010" t="str">
            <v>41120020001Juli</v>
          </cell>
          <cell r="B1010" t="str">
            <v>120020001Juli</v>
          </cell>
          <cell r="C1010" t="str">
            <v>0</v>
          </cell>
          <cell r="D1010" t="str">
            <v>1120020001</v>
          </cell>
          <cell r="F1010">
            <v>45484</v>
          </cell>
          <cell r="H1010" t="str">
            <v>BIAYA CASH2AN DEALER SPM 1064</v>
          </cell>
          <cell r="I1010">
            <v>120020001</v>
          </cell>
          <cell r="J1010" t="str">
            <v>PT BCA No Rek. 869-4110115</v>
          </cell>
          <cell r="M1010">
            <v>983951</v>
          </cell>
        </row>
        <row r="1011">
          <cell r="A1011" t="str">
            <v>3110010001Juli</v>
          </cell>
          <cell r="B1011" t="str">
            <v>110010001Juli</v>
          </cell>
          <cell r="C1011" t="str">
            <v>0</v>
          </cell>
          <cell r="D1011" t="str">
            <v>1110010001</v>
          </cell>
          <cell r="F1011">
            <v>45485</v>
          </cell>
          <cell r="H1011" t="str">
            <v xml:space="preserve">PENGISIAN ULANG PETTY CASH CPJ </v>
          </cell>
          <cell r="I1011">
            <v>110010001</v>
          </cell>
          <cell r="J1011" t="str">
            <v>Kas Operasional 1 - TIO</v>
          </cell>
          <cell r="L1011">
            <v>5305000</v>
          </cell>
        </row>
        <row r="1012">
          <cell r="A1012" t="str">
            <v>42120020001Juli</v>
          </cell>
          <cell r="B1012" t="str">
            <v>120020001Juli</v>
          </cell>
          <cell r="C1012" t="str">
            <v>0</v>
          </cell>
          <cell r="D1012" t="str">
            <v>1120020001</v>
          </cell>
          <cell r="F1012">
            <v>45485</v>
          </cell>
          <cell r="H1012" t="str">
            <v xml:space="preserve">PENGISIAN ULANG PETTY CASH CPJ </v>
          </cell>
          <cell r="I1012">
            <v>120020001</v>
          </cell>
          <cell r="J1012" t="str">
            <v>PT BCA No Rek. 869-4110115</v>
          </cell>
          <cell r="M1012">
            <v>5305000</v>
          </cell>
        </row>
        <row r="1013">
          <cell r="A1013" t="str">
            <v>38500000002Juli</v>
          </cell>
          <cell r="B1013" t="str">
            <v>500000002Juli</v>
          </cell>
          <cell r="C1013" t="str">
            <v>0</v>
          </cell>
          <cell r="D1013" t="str">
            <v>1500000002</v>
          </cell>
          <cell r="F1013">
            <v>45485</v>
          </cell>
          <cell r="H1013" t="str">
            <v>BIAYA CASH2AN DEALER SPM 1073/1074</v>
          </cell>
          <cell r="I1013">
            <v>500000002</v>
          </cell>
          <cell r="J1013" t="str">
            <v>Biaya Operasional</v>
          </cell>
          <cell r="L1013">
            <v>4000032</v>
          </cell>
        </row>
        <row r="1014">
          <cell r="A1014" t="str">
            <v>43120020001Juli</v>
          </cell>
          <cell r="B1014" t="str">
            <v>120020001Juli</v>
          </cell>
          <cell r="C1014" t="str">
            <v>0</v>
          </cell>
          <cell r="D1014" t="str">
            <v>1120020001</v>
          </cell>
          <cell r="F1014">
            <v>45485</v>
          </cell>
          <cell r="H1014" t="str">
            <v>BIAYA CASH2AN DEALER SPM 1073/1074</v>
          </cell>
          <cell r="I1014">
            <v>120020001</v>
          </cell>
          <cell r="J1014" t="str">
            <v>PT BCA No Rek. 869-4110115</v>
          </cell>
          <cell r="M1014">
            <v>4000032</v>
          </cell>
        </row>
        <row r="1015">
          <cell r="A1015" t="str">
            <v>39500000002Juli</v>
          </cell>
          <cell r="B1015" t="str">
            <v>500000002Juli</v>
          </cell>
          <cell r="C1015" t="str">
            <v>0</v>
          </cell>
          <cell r="D1015" t="str">
            <v>1500000002</v>
          </cell>
          <cell r="F1015">
            <v>45485</v>
          </cell>
          <cell r="H1015" t="str">
            <v>BIAYA CASH2AN DEALER SPM 1076</v>
          </cell>
          <cell r="I1015">
            <v>500000002</v>
          </cell>
          <cell r="J1015" t="str">
            <v>Biaya Operasional</v>
          </cell>
          <cell r="L1015">
            <v>3666600</v>
          </cell>
        </row>
        <row r="1016">
          <cell r="A1016" t="str">
            <v>44120020001Juli</v>
          </cell>
          <cell r="B1016" t="str">
            <v>120020001Juli</v>
          </cell>
          <cell r="C1016" t="str">
            <v>0</v>
          </cell>
          <cell r="D1016" t="str">
            <v>1120020001</v>
          </cell>
          <cell r="F1016">
            <v>45485</v>
          </cell>
          <cell r="H1016" t="str">
            <v>BIAYA CASH2AN DEALER SPM 1076</v>
          </cell>
          <cell r="I1016">
            <v>120020001</v>
          </cell>
          <cell r="J1016" t="str">
            <v>PT BCA No Rek. 869-4110115</v>
          </cell>
          <cell r="M1016">
            <v>3666600</v>
          </cell>
        </row>
        <row r="1017">
          <cell r="A1017" t="str">
            <v>40500000002Juli</v>
          </cell>
          <cell r="B1017" t="str">
            <v>500000002Juli</v>
          </cell>
          <cell r="C1017" t="str">
            <v>0</v>
          </cell>
          <cell r="D1017" t="str">
            <v>1500000002</v>
          </cell>
          <cell r="F1017">
            <v>45485</v>
          </cell>
          <cell r="H1017" t="str">
            <v>BIAYA CASH2AN DEALER SPM 1077</v>
          </cell>
          <cell r="I1017">
            <v>500000002</v>
          </cell>
          <cell r="J1017" t="str">
            <v>Biaya Operasional</v>
          </cell>
          <cell r="L1017">
            <v>3496500</v>
          </cell>
        </row>
        <row r="1018">
          <cell r="A1018" t="str">
            <v>45120020001Juli</v>
          </cell>
          <cell r="B1018" t="str">
            <v>120020001Juli</v>
          </cell>
          <cell r="C1018" t="str">
            <v>0</v>
          </cell>
          <cell r="D1018" t="str">
            <v>1120020001</v>
          </cell>
          <cell r="F1018">
            <v>45485</v>
          </cell>
          <cell r="H1018" t="str">
            <v>BIAYA CASH2AN DEALER SPM 1077</v>
          </cell>
          <cell r="I1018">
            <v>120020001</v>
          </cell>
          <cell r="J1018" t="str">
            <v>PT BCA No Rek. 869-4110115</v>
          </cell>
          <cell r="M1018">
            <v>3496500</v>
          </cell>
        </row>
        <row r="1019">
          <cell r="A1019" t="str">
            <v>41500000002Juli</v>
          </cell>
          <cell r="B1019" t="str">
            <v>500000002Juli</v>
          </cell>
          <cell r="C1019" t="str">
            <v>0</v>
          </cell>
          <cell r="D1019" t="str">
            <v>1500000002</v>
          </cell>
          <cell r="F1019">
            <v>45485</v>
          </cell>
          <cell r="H1019" t="str">
            <v>BIAYA CASH2AN DEALER HARTONO  SPM 1078</v>
          </cell>
          <cell r="I1019">
            <v>500000002</v>
          </cell>
          <cell r="J1019" t="str">
            <v>Biaya Operasional</v>
          </cell>
          <cell r="L1019">
            <v>7000000</v>
          </cell>
        </row>
        <row r="1020">
          <cell r="A1020" t="str">
            <v>46120020001Juli</v>
          </cell>
          <cell r="B1020" t="str">
            <v>120020001Juli</v>
          </cell>
          <cell r="C1020" t="str">
            <v>0</v>
          </cell>
          <cell r="D1020" t="str">
            <v>1120020001</v>
          </cell>
          <cell r="F1020">
            <v>45485</v>
          </cell>
          <cell r="H1020" t="str">
            <v>BIAYA CASH2AN DEALER HARTONO  SPM 1078</v>
          </cell>
          <cell r="I1020">
            <v>120020001</v>
          </cell>
          <cell r="J1020" t="str">
            <v>PT BCA No Rek. 869-4110115</v>
          </cell>
          <cell r="M1020">
            <v>7000000</v>
          </cell>
        </row>
        <row r="1021">
          <cell r="A1021" t="str">
            <v>4110010001Juli</v>
          </cell>
          <cell r="B1021" t="str">
            <v>110010001Juli</v>
          </cell>
          <cell r="C1021" t="str">
            <v>0</v>
          </cell>
          <cell r="D1021" t="str">
            <v>1110010001</v>
          </cell>
          <cell r="F1021">
            <v>45485</v>
          </cell>
          <cell r="H1021" t="str">
            <v xml:space="preserve">PENGISIAN ULANG PETTY CASH CPJ </v>
          </cell>
          <cell r="I1021">
            <v>110010001</v>
          </cell>
          <cell r="J1021" t="str">
            <v>Kas Operasional 1 - TIO</v>
          </cell>
          <cell r="L1021">
            <v>4990000</v>
          </cell>
        </row>
        <row r="1022">
          <cell r="A1022" t="str">
            <v>47120020001Juli</v>
          </cell>
          <cell r="B1022" t="str">
            <v>120020001Juli</v>
          </cell>
          <cell r="C1022" t="str">
            <v>0</v>
          </cell>
          <cell r="D1022" t="str">
            <v>1120020001</v>
          </cell>
          <cell r="F1022">
            <v>45485</v>
          </cell>
          <cell r="H1022" t="str">
            <v xml:space="preserve">PENGISIAN ULANG PETTY CASH CPJ </v>
          </cell>
          <cell r="I1022">
            <v>120020001</v>
          </cell>
          <cell r="J1022" t="str">
            <v>PT BCA No Rek. 869-4110115</v>
          </cell>
          <cell r="M1022">
            <v>4990000</v>
          </cell>
        </row>
        <row r="1023">
          <cell r="A1023" t="str">
            <v>1500000001Juli</v>
          </cell>
          <cell r="B1023" t="str">
            <v>500000001Juli</v>
          </cell>
          <cell r="C1023" t="str">
            <v>0</v>
          </cell>
          <cell r="D1023" t="str">
            <v>1500000001</v>
          </cell>
          <cell r="F1023">
            <v>45485</v>
          </cell>
          <cell r="H1023" t="str">
            <v>PEMBAYARAN INVOICE RKE INV 80004</v>
          </cell>
          <cell r="I1023">
            <v>500000001</v>
          </cell>
          <cell r="J1023" t="str">
            <v>Biaya Logistik</v>
          </cell>
          <cell r="L1023">
            <v>6707086</v>
          </cell>
        </row>
        <row r="1024">
          <cell r="A1024" t="str">
            <v>48120020001Juli</v>
          </cell>
          <cell r="B1024" t="str">
            <v>120020001Juli</v>
          </cell>
          <cell r="C1024" t="str">
            <v>0</v>
          </cell>
          <cell r="D1024" t="str">
            <v>1120020001</v>
          </cell>
          <cell r="F1024">
            <v>45485</v>
          </cell>
          <cell r="H1024" t="str">
            <v>PEMBAYARAN INVOICE RKE INV 80004</v>
          </cell>
          <cell r="I1024">
            <v>120020001</v>
          </cell>
          <cell r="J1024" t="str">
            <v>PT BCA No Rek. 869-4110115</v>
          </cell>
          <cell r="M1024">
            <v>6707086</v>
          </cell>
        </row>
        <row r="1025">
          <cell r="A1025" t="str">
            <v>42500000002Juli</v>
          </cell>
          <cell r="B1025" t="str">
            <v>500000002Juli</v>
          </cell>
          <cell r="C1025" t="str">
            <v>0</v>
          </cell>
          <cell r="D1025" t="str">
            <v>1500000002</v>
          </cell>
          <cell r="F1025">
            <v>45488</v>
          </cell>
          <cell r="H1025" t="str">
            <v>BIAYA CASH2AN DEALER SPM 1083</v>
          </cell>
          <cell r="I1025">
            <v>500000002</v>
          </cell>
          <cell r="J1025" t="str">
            <v>Biaya Operasional</v>
          </cell>
          <cell r="L1025">
            <v>6500000</v>
          </cell>
        </row>
        <row r="1026">
          <cell r="A1026" t="str">
            <v>49120020001Juli</v>
          </cell>
          <cell r="B1026" t="str">
            <v>120020001Juli</v>
          </cell>
          <cell r="C1026" t="str">
            <v>0</v>
          </cell>
          <cell r="D1026" t="str">
            <v>1120020001</v>
          </cell>
          <cell r="F1026">
            <v>45488</v>
          </cell>
          <cell r="H1026" t="str">
            <v>BIAYA CASH2AN DEALER SPM 1083</v>
          </cell>
          <cell r="I1026">
            <v>120020001</v>
          </cell>
          <cell r="J1026" t="str">
            <v>PT BCA No Rek. 869-4110115</v>
          </cell>
          <cell r="M1026">
            <v>6500000</v>
          </cell>
        </row>
        <row r="1027">
          <cell r="A1027" t="str">
            <v>43500000002Juli</v>
          </cell>
          <cell r="B1027" t="str">
            <v>500000002Juli</v>
          </cell>
          <cell r="C1027" t="str">
            <v>0</v>
          </cell>
          <cell r="D1027" t="str">
            <v>1500000002</v>
          </cell>
          <cell r="F1027">
            <v>45488</v>
          </cell>
          <cell r="H1027" t="str">
            <v>BIAYA CASH2AN DEALER SPM 1087</v>
          </cell>
          <cell r="I1027">
            <v>500000002</v>
          </cell>
          <cell r="J1027" t="str">
            <v>Biaya Operasional</v>
          </cell>
          <cell r="L1027">
            <v>4174100</v>
          </cell>
        </row>
        <row r="1028">
          <cell r="A1028" t="str">
            <v>50120020001Juli</v>
          </cell>
          <cell r="B1028" t="str">
            <v>120020001Juli</v>
          </cell>
          <cell r="C1028" t="str">
            <v>0</v>
          </cell>
          <cell r="D1028" t="str">
            <v>1120020001</v>
          </cell>
          <cell r="F1028">
            <v>45488</v>
          </cell>
          <cell r="H1028" t="str">
            <v>BIAYA CASH2AN DEALER SPM 1087</v>
          </cell>
          <cell r="I1028">
            <v>120020001</v>
          </cell>
          <cell r="J1028" t="str">
            <v>PT BCA No Rek. 869-4110115</v>
          </cell>
          <cell r="M1028">
            <v>4174100</v>
          </cell>
        </row>
        <row r="1029">
          <cell r="A1029" t="str">
            <v>44500000002Juli</v>
          </cell>
          <cell r="B1029" t="str">
            <v>500000002Juli</v>
          </cell>
          <cell r="C1029" t="str">
            <v>0</v>
          </cell>
          <cell r="D1029" t="str">
            <v>1500000002</v>
          </cell>
          <cell r="F1029">
            <v>45488</v>
          </cell>
          <cell r="H1029" t="str">
            <v>BIAYA CASH2AN DEALER SPM 1092</v>
          </cell>
          <cell r="I1029">
            <v>500000002</v>
          </cell>
          <cell r="J1029" t="str">
            <v>Biaya Operasional</v>
          </cell>
          <cell r="L1029">
            <v>8696522</v>
          </cell>
        </row>
        <row r="1030">
          <cell r="A1030" t="str">
            <v>51120020001Juli</v>
          </cell>
          <cell r="B1030" t="str">
            <v>120020001Juli</v>
          </cell>
          <cell r="C1030" t="str">
            <v>0</v>
          </cell>
          <cell r="D1030" t="str">
            <v>1120020001</v>
          </cell>
          <cell r="F1030">
            <v>45488</v>
          </cell>
          <cell r="H1030" t="str">
            <v>BIAYA CASH2AN DEALER SPM 1092</v>
          </cell>
          <cell r="I1030">
            <v>120020001</v>
          </cell>
          <cell r="J1030" t="str">
            <v>PT BCA No Rek. 869-4110115</v>
          </cell>
          <cell r="M1030">
            <v>8696522</v>
          </cell>
        </row>
        <row r="1031">
          <cell r="A1031" t="str">
            <v>5110010001Juli</v>
          </cell>
          <cell r="B1031" t="str">
            <v>110010001Juli</v>
          </cell>
          <cell r="C1031" t="str">
            <v>0</v>
          </cell>
          <cell r="D1031" t="str">
            <v>1110010001</v>
          </cell>
          <cell r="F1031">
            <v>45489</v>
          </cell>
          <cell r="H1031" t="str">
            <v xml:space="preserve">PENGISIAN ULANG PETTY CASH CPJ </v>
          </cell>
          <cell r="I1031">
            <v>110010001</v>
          </cell>
          <cell r="J1031" t="str">
            <v>Kas Operasional 1 - TIO</v>
          </cell>
          <cell r="L1031">
            <v>6470000</v>
          </cell>
        </row>
        <row r="1032">
          <cell r="A1032" t="str">
            <v>52120020001Juli</v>
          </cell>
          <cell r="B1032" t="str">
            <v>120020001Juli</v>
          </cell>
          <cell r="C1032" t="str">
            <v>0</v>
          </cell>
          <cell r="D1032" t="str">
            <v>1120020001</v>
          </cell>
          <cell r="F1032">
            <v>45489</v>
          </cell>
          <cell r="H1032" t="str">
            <v xml:space="preserve">PENGISIAN ULANG PETTY CASH CPJ </v>
          </cell>
          <cell r="I1032">
            <v>120020001</v>
          </cell>
          <cell r="J1032" t="str">
            <v>PT BCA No Rek. 869-4110115</v>
          </cell>
          <cell r="M1032">
            <v>6470000</v>
          </cell>
        </row>
        <row r="1033">
          <cell r="A1033" t="str">
            <v>45500000002Juli</v>
          </cell>
          <cell r="B1033" t="str">
            <v>500000002Juli</v>
          </cell>
          <cell r="C1033" t="str">
            <v>0</v>
          </cell>
          <cell r="D1033" t="str">
            <v>1500000002</v>
          </cell>
          <cell r="F1033">
            <v>45489</v>
          </cell>
          <cell r="H1033" t="str">
            <v>LANGSIR BARANG HARTONO SPM 1093</v>
          </cell>
          <cell r="I1033">
            <v>500000002</v>
          </cell>
          <cell r="J1033" t="str">
            <v>Biaya Operasional</v>
          </cell>
          <cell r="L1033">
            <v>700000</v>
          </cell>
        </row>
        <row r="1034">
          <cell r="A1034" t="str">
            <v>53120020001Juli</v>
          </cell>
          <cell r="B1034" t="str">
            <v>120020001Juli</v>
          </cell>
          <cell r="C1034" t="str">
            <v>0</v>
          </cell>
          <cell r="D1034" t="str">
            <v>1120020001</v>
          </cell>
          <cell r="F1034">
            <v>45489</v>
          </cell>
          <cell r="H1034" t="str">
            <v>LANGSIR BARANG HARTONO SPM 1093</v>
          </cell>
          <cell r="I1034">
            <v>120020001</v>
          </cell>
          <cell r="J1034" t="str">
            <v>PT BCA No Rek. 869-4110115</v>
          </cell>
          <cell r="M1034">
            <v>700000</v>
          </cell>
        </row>
        <row r="1035">
          <cell r="A1035" t="str">
            <v>46500000002Juli</v>
          </cell>
          <cell r="B1035" t="str">
            <v>500000002Juli</v>
          </cell>
          <cell r="C1035" t="str">
            <v>0</v>
          </cell>
          <cell r="D1035" t="str">
            <v>1500000002</v>
          </cell>
          <cell r="F1035">
            <v>45489</v>
          </cell>
          <cell r="H1035" t="str">
            <v>BIAYA CASH2AN DEALER SPM 1096</v>
          </cell>
          <cell r="I1035">
            <v>500000002</v>
          </cell>
          <cell r="J1035" t="str">
            <v>Biaya Operasional</v>
          </cell>
          <cell r="L1035">
            <v>3644980</v>
          </cell>
        </row>
        <row r="1036">
          <cell r="A1036" t="str">
            <v>54120020001Juli</v>
          </cell>
          <cell r="B1036" t="str">
            <v>120020001Juli</v>
          </cell>
          <cell r="C1036" t="str">
            <v>0</v>
          </cell>
          <cell r="D1036" t="str">
            <v>1120020001</v>
          </cell>
          <cell r="F1036">
            <v>45489</v>
          </cell>
          <cell r="H1036" t="str">
            <v>BIAYA CASH2AN DEALER SPM 1096</v>
          </cell>
          <cell r="I1036">
            <v>120020001</v>
          </cell>
          <cell r="J1036" t="str">
            <v>PT BCA No Rek. 869-4110115</v>
          </cell>
          <cell r="M1036">
            <v>3644980</v>
          </cell>
        </row>
        <row r="1037">
          <cell r="A1037" t="str">
            <v>47500000002Juli</v>
          </cell>
          <cell r="B1037" t="str">
            <v>500000002Juli</v>
          </cell>
          <cell r="C1037" t="str">
            <v>0</v>
          </cell>
          <cell r="D1037" t="str">
            <v>1500000002</v>
          </cell>
          <cell r="F1037">
            <v>45489</v>
          </cell>
          <cell r="H1037" t="str">
            <v>BIAYA CASH2AN DEALER SPM 1095</v>
          </cell>
          <cell r="I1037">
            <v>500000002</v>
          </cell>
          <cell r="J1037" t="str">
            <v>Biaya Operasional</v>
          </cell>
          <cell r="L1037">
            <v>3366350</v>
          </cell>
        </row>
        <row r="1038">
          <cell r="A1038" t="str">
            <v>55120020001Juli</v>
          </cell>
          <cell r="B1038" t="str">
            <v>120020001Juli</v>
          </cell>
          <cell r="C1038" t="str">
            <v>0</v>
          </cell>
          <cell r="D1038" t="str">
            <v>1120020001</v>
          </cell>
          <cell r="F1038">
            <v>45489</v>
          </cell>
          <cell r="H1038" t="str">
            <v>BIAYA CASH2AN DEALER SPM 1095</v>
          </cell>
          <cell r="I1038">
            <v>120020001</v>
          </cell>
          <cell r="J1038" t="str">
            <v>PT BCA No Rek. 869-4110115</v>
          </cell>
          <cell r="M1038">
            <v>3366350</v>
          </cell>
        </row>
        <row r="1039">
          <cell r="A1039" t="str">
            <v>48500000002Juli</v>
          </cell>
          <cell r="B1039" t="str">
            <v>500000002Juli</v>
          </cell>
          <cell r="C1039" t="str">
            <v>0</v>
          </cell>
          <cell r="D1039" t="str">
            <v>1500000002</v>
          </cell>
          <cell r="F1039">
            <v>45489</v>
          </cell>
          <cell r="H1039" t="str">
            <v>BIAYA CASH2AN DEALER SPM 1094</v>
          </cell>
          <cell r="I1039">
            <v>500000002</v>
          </cell>
          <cell r="J1039" t="str">
            <v>Biaya Operasional</v>
          </cell>
          <cell r="L1039">
            <v>10691361</v>
          </cell>
        </row>
        <row r="1040">
          <cell r="A1040" t="str">
            <v>56120020001Juli</v>
          </cell>
          <cell r="B1040" t="str">
            <v>120020001Juli</v>
          </cell>
          <cell r="C1040" t="str">
            <v>0</v>
          </cell>
          <cell r="D1040" t="str">
            <v>1120020001</v>
          </cell>
          <cell r="F1040">
            <v>45489</v>
          </cell>
          <cell r="H1040" t="str">
            <v>BIAYA CASH2AN DEALER SPM 1094</v>
          </cell>
          <cell r="I1040">
            <v>120020001</v>
          </cell>
          <cell r="J1040" t="str">
            <v>PT BCA No Rek. 869-4110115</v>
          </cell>
          <cell r="M1040">
            <v>10691361</v>
          </cell>
        </row>
        <row r="1041">
          <cell r="A1041" t="str">
            <v>49500000002Juli</v>
          </cell>
          <cell r="B1041" t="str">
            <v>500000002Juli</v>
          </cell>
          <cell r="C1041" t="str">
            <v>0</v>
          </cell>
          <cell r="D1041" t="str">
            <v>1500000002</v>
          </cell>
          <cell r="F1041">
            <v>45490</v>
          </cell>
          <cell r="H1041" t="str">
            <v>BIAYA CASH2AN DEALER SPM 1099</v>
          </cell>
          <cell r="I1041">
            <v>500000002</v>
          </cell>
          <cell r="J1041" t="str">
            <v>Biaya Operasional</v>
          </cell>
          <cell r="L1041">
            <v>6352985</v>
          </cell>
        </row>
        <row r="1042">
          <cell r="A1042" t="str">
            <v>57120020001Juli</v>
          </cell>
          <cell r="B1042" t="str">
            <v>120020001Juli</v>
          </cell>
          <cell r="C1042" t="str">
            <v>0</v>
          </cell>
          <cell r="D1042" t="str">
            <v>1120020001</v>
          </cell>
          <cell r="F1042">
            <v>45490</v>
          </cell>
          <cell r="H1042" t="str">
            <v>BIAYA CASH2AN DEALER SPM 1099</v>
          </cell>
          <cell r="I1042">
            <v>120020001</v>
          </cell>
          <cell r="J1042" t="str">
            <v>PT BCA No Rek. 869-4110115</v>
          </cell>
          <cell r="M1042">
            <v>6352985</v>
          </cell>
        </row>
        <row r="1043">
          <cell r="A1043" t="str">
            <v>50500000002Juli</v>
          </cell>
          <cell r="B1043" t="str">
            <v>500000002Juli</v>
          </cell>
          <cell r="C1043" t="str">
            <v>0</v>
          </cell>
          <cell r="D1043" t="str">
            <v>1500000002</v>
          </cell>
          <cell r="F1043">
            <v>45490</v>
          </cell>
          <cell r="H1043" t="str">
            <v>BIAYA CASH2AN DEALER SPM 1106</v>
          </cell>
          <cell r="I1043">
            <v>500000002</v>
          </cell>
          <cell r="J1043" t="str">
            <v>Biaya Operasional</v>
          </cell>
          <cell r="L1043">
            <v>1500000</v>
          </cell>
        </row>
        <row r="1044">
          <cell r="A1044" t="str">
            <v>58120020001Juli</v>
          </cell>
          <cell r="B1044" t="str">
            <v>120020001Juli</v>
          </cell>
          <cell r="C1044" t="str">
            <v>0</v>
          </cell>
          <cell r="D1044" t="str">
            <v>1120020001</v>
          </cell>
          <cell r="F1044">
            <v>45490</v>
          </cell>
          <cell r="H1044" t="str">
            <v>BIAYA CASH2AN DEALER SPM 1106</v>
          </cell>
          <cell r="I1044">
            <v>120020001</v>
          </cell>
          <cell r="J1044" t="str">
            <v>PT BCA No Rek. 869-4110115</v>
          </cell>
          <cell r="M1044">
            <v>1500000</v>
          </cell>
        </row>
        <row r="1045">
          <cell r="A1045" t="str">
            <v>51500000002Juli</v>
          </cell>
          <cell r="B1045" t="str">
            <v>500000002Juli</v>
          </cell>
          <cell r="C1045" t="str">
            <v>0</v>
          </cell>
          <cell r="D1045" t="str">
            <v>1500000002</v>
          </cell>
          <cell r="F1045">
            <v>45490</v>
          </cell>
          <cell r="H1045" t="str">
            <v>BIAYA CASH2AN DEALER SPM 1111</v>
          </cell>
          <cell r="I1045">
            <v>500000002</v>
          </cell>
          <cell r="J1045" t="str">
            <v>Biaya Operasional</v>
          </cell>
          <cell r="L1045">
            <v>1500000</v>
          </cell>
        </row>
        <row r="1046">
          <cell r="A1046" t="str">
            <v>59120020001Juli</v>
          </cell>
          <cell r="B1046" t="str">
            <v>120020001Juli</v>
          </cell>
          <cell r="C1046" t="str">
            <v>0</v>
          </cell>
          <cell r="D1046" t="str">
            <v>1120020001</v>
          </cell>
          <cell r="F1046">
            <v>45490</v>
          </cell>
          <cell r="H1046" t="str">
            <v>BIAYA CASH2AN DEALER SPM 1111</v>
          </cell>
          <cell r="I1046">
            <v>120020001</v>
          </cell>
          <cell r="J1046" t="str">
            <v>PT BCA No Rek. 869-4110115</v>
          </cell>
          <cell r="M1046">
            <v>1500000</v>
          </cell>
        </row>
        <row r="1047">
          <cell r="A1047" t="str">
            <v>52500000002Juli</v>
          </cell>
          <cell r="B1047" t="str">
            <v>500000002Juli</v>
          </cell>
          <cell r="C1047" t="str">
            <v>0</v>
          </cell>
          <cell r="D1047" t="str">
            <v>1500000002</v>
          </cell>
          <cell r="F1047">
            <v>45490</v>
          </cell>
          <cell r="H1047" t="str">
            <v>BIAYA CASH2AN DEALER SPM 1108</v>
          </cell>
          <cell r="I1047">
            <v>500000002</v>
          </cell>
          <cell r="J1047" t="str">
            <v>Biaya Operasional</v>
          </cell>
          <cell r="L1047">
            <v>1500000</v>
          </cell>
        </row>
        <row r="1048">
          <cell r="A1048" t="str">
            <v>60120020001Juli</v>
          </cell>
          <cell r="B1048" t="str">
            <v>120020001Juli</v>
          </cell>
          <cell r="C1048" t="str">
            <v>0</v>
          </cell>
          <cell r="D1048" t="str">
            <v>1120020001</v>
          </cell>
          <cell r="F1048">
            <v>45490</v>
          </cell>
          <cell r="H1048" t="str">
            <v>BIAYA CASH2AN DEALER SPM 1108</v>
          </cell>
          <cell r="I1048">
            <v>120020001</v>
          </cell>
          <cell r="J1048" t="str">
            <v>PT BCA No Rek. 869-4110115</v>
          </cell>
          <cell r="M1048">
            <v>1500000</v>
          </cell>
        </row>
        <row r="1049">
          <cell r="A1049" t="str">
            <v>53500000002Juli</v>
          </cell>
          <cell r="B1049" t="str">
            <v>500000002Juli</v>
          </cell>
          <cell r="C1049" t="str">
            <v>0</v>
          </cell>
          <cell r="D1049" t="str">
            <v>1500000002</v>
          </cell>
          <cell r="F1049">
            <v>45490</v>
          </cell>
          <cell r="H1049" t="str">
            <v>BIAYA CASH2AN DEALER SPM 1107</v>
          </cell>
          <cell r="I1049">
            <v>500000002</v>
          </cell>
          <cell r="J1049" t="str">
            <v>Biaya Operasional</v>
          </cell>
          <cell r="L1049">
            <v>1500000</v>
          </cell>
        </row>
        <row r="1050">
          <cell r="A1050" t="str">
            <v>61120020001Juli</v>
          </cell>
          <cell r="B1050" t="str">
            <v>120020001Juli</v>
          </cell>
          <cell r="C1050" t="str">
            <v>0</v>
          </cell>
          <cell r="D1050" t="str">
            <v>1120020001</v>
          </cell>
          <cell r="F1050">
            <v>45490</v>
          </cell>
          <cell r="H1050" t="str">
            <v>BIAYA CASH2AN DEALER SPM 1107</v>
          </cell>
          <cell r="I1050">
            <v>120020001</v>
          </cell>
          <cell r="J1050" t="str">
            <v>PT BCA No Rek. 869-4110115</v>
          </cell>
          <cell r="M1050">
            <v>1500000</v>
          </cell>
        </row>
        <row r="1051">
          <cell r="A1051" t="str">
            <v>54500000002Juli</v>
          </cell>
          <cell r="B1051" t="str">
            <v>500000002Juli</v>
          </cell>
          <cell r="C1051" t="str">
            <v>0</v>
          </cell>
          <cell r="D1051" t="str">
            <v>1500000002</v>
          </cell>
          <cell r="F1051">
            <v>45490</v>
          </cell>
          <cell r="H1051" t="str">
            <v>BIAYA CASH2AN DEALER SPM 1110</v>
          </cell>
          <cell r="I1051">
            <v>500000002</v>
          </cell>
          <cell r="J1051" t="str">
            <v>Biaya Operasional</v>
          </cell>
          <cell r="L1051">
            <v>1600000</v>
          </cell>
        </row>
        <row r="1052">
          <cell r="A1052" t="str">
            <v>62120020001Juli</v>
          </cell>
          <cell r="B1052" t="str">
            <v>120020001Juli</v>
          </cell>
          <cell r="C1052" t="str">
            <v>0</v>
          </cell>
          <cell r="D1052" t="str">
            <v>1120020001</v>
          </cell>
          <cell r="F1052">
            <v>45490</v>
          </cell>
          <cell r="H1052" t="str">
            <v>BIAYA CASH2AN DEALER SPM 1110</v>
          </cell>
          <cell r="I1052">
            <v>120020001</v>
          </cell>
          <cell r="J1052" t="str">
            <v>PT BCA No Rek. 869-4110115</v>
          </cell>
          <cell r="M1052">
            <v>1600000</v>
          </cell>
        </row>
        <row r="1053">
          <cell r="A1053" t="str">
            <v>55500000002Juli</v>
          </cell>
          <cell r="B1053" t="str">
            <v>500000002Juli</v>
          </cell>
          <cell r="C1053" t="str">
            <v>0</v>
          </cell>
          <cell r="D1053" t="str">
            <v>1500000002</v>
          </cell>
          <cell r="F1053">
            <v>45490</v>
          </cell>
          <cell r="H1053" t="str">
            <v>BIAYA CASH2AN DEALER SPM 1109</v>
          </cell>
          <cell r="I1053">
            <v>500000002</v>
          </cell>
          <cell r="J1053" t="str">
            <v>Biaya Operasional</v>
          </cell>
          <cell r="L1053">
            <v>1600000</v>
          </cell>
        </row>
        <row r="1054">
          <cell r="A1054" t="str">
            <v>63120020001Juli</v>
          </cell>
          <cell r="B1054" t="str">
            <v>120020001Juli</v>
          </cell>
          <cell r="C1054" t="str">
            <v>0</v>
          </cell>
          <cell r="D1054" t="str">
            <v>1120020001</v>
          </cell>
          <cell r="F1054">
            <v>45490</v>
          </cell>
          <cell r="H1054" t="str">
            <v>BIAYA CASH2AN DEALER SPM 1109</v>
          </cell>
          <cell r="I1054">
            <v>120020001</v>
          </cell>
          <cell r="J1054" t="str">
            <v>PT BCA No Rek. 869-4110115</v>
          </cell>
          <cell r="M1054">
            <v>1600000</v>
          </cell>
        </row>
        <row r="1055">
          <cell r="A1055" t="str">
            <v>56500000002Juli</v>
          </cell>
          <cell r="B1055" t="str">
            <v>500000002Juli</v>
          </cell>
          <cell r="C1055" t="str">
            <v>0</v>
          </cell>
          <cell r="D1055" t="str">
            <v>1500000002</v>
          </cell>
          <cell r="F1055">
            <v>45490</v>
          </cell>
          <cell r="H1055" t="str">
            <v>BIAYA CASH2AN DEALER SPM 1101</v>
          </cell>
          <cell r="I1055">
            <v>500000002</v>
          </cell>
          <cell r="J1055" t="str">
            <v>Biaya Operasional</v>
          </cell>
          <cell r="L1055">
            <v>7819633</v>
          </cell>
        </row>
        <row r="1056">
          <cell r="A1056" t="str">
            <v>64120020001Juli</v>
          </cell>
          <cell r="B1056" t="str">
            <v>120020001Juli</v>
          </cell>
          <cell r="C1056" t="str">
            <v>0</v>
          </cell>
          <cell r="D1056" t="str">
            <v>1120020001</v>
          </cell>
          <cell r="F1056">
            <v>45490</v>
          </cell>
          <cell r="H1056" t="str">
            <v>BIAYA CASH2AN DEALER SPM 1101</v>
          </cell>
          <cell r="I1056">
            <v>120020001</v>
          </cell>
          <cell r="J1056" t="str">
            <v>PT BCA No Rek. 869-4110115</v>
          </cell>
          <cell r="M1056">
            <v>7819633</v>
          </cell>
        </row>
        <row r="1057">
          <cell r="A1057" t="str">
            <v>57500000002Juli</v>
          </cell>
          <cell r="B1057" t="str">
            <v>500000002Juli</v>
          </cell>
          <cell r="C1057" t="str">
            <v>0</v>
          </cell>
          <cell r="D1057" t="str">
            <v>1500000002</v>
          </cell>
          <cell r="F1057">
            <v>45490</v>
          </cell>
          <cell r="H1057" t="str">
            <v>BIAYA CASH2AN DEALER SPM 1100</v>
          </cell>
          <cell r="I1057">
            <v>500000002</v>
          </cell>
          <cell r="J1057" t="str">
            <v>Biaya Operasional</v>
          </cell>
          <cell r="L1057">
            <v>7727076</v>
          </cell>
        </row>
        <row r="1058">
          <cell r="A1058" t="str">
            <v>65120020001Juli</v>
          </cell>
          <cell r="B1058" t="str">
            <v>120020001Juli</v>
          </cell>
          <cell r="C1058" t="str">
            <v>0</v>
          </cell>
          <cell r="D1058" t="str">
            <v>1120020001</v>
          </cell>
          <cell r="F1058">
            <v>45490</v>
          </cell>
          <cell r="H1058" t="str">
            <v>BIAYA CASH2AN DEALER SPM 1100</v>
          </cell>
          <cell r="I1058">
            <v>120020001</v>
          </cell>
          <cell r="J1058" t="str">
            <v>PT BCA No Rek. 869-4110115</v>
          </cell>
          <cell r="M1058">
            <v>7727076</v>
          </cell>
        </row>
        <row r="1059">
          <cell r="A1059" t="str">
            <v>58500000002Juli</v>
          </cell>
          <cell r="B1059" t="str">
            <v>500000002Juli</v>
          </cell>
          <cell r="C1059" t="str">
            <v>0</v>
          </cell>
          <cell r="D1059" t="str">
            <v>1500000002</v>
          </cell>
          <cell r="F1059">
            <v>45491</v>
          </cell>
          <cell r="H1059" t="str">
            <v>BIAYA CASH2AN DEALER SPM 1114</v>
          </cell>
          <cell r="I1059">
            <v>500000002</v>
          </cell>
          <cell r="J1059" t="str">
            <v>Biaya Operasional</v>
          </cell>
          <cell r="L1059">
            <v>4027600</v>
          </cell>
        </row>
        <row r="1060">
          <cell r="A1060" t="str">
            <v>66120020001Juli</v>
          </cell>
          <cell r="B1060" t="str">
            <v>120020001Juli</v>
          </cell>
          <cell r="C1060" t="str">
            <v>0</v>
          </cell>
          <cell r="D1060" t="str">
            <v>1120020001</v>
          </cell>
          <cell r="F1060">
            <v>45491</v>
          </cell>
          <cell r="H1060" t="str">
            <v>BIAYA CASH2AN DEALER SPM 1114</v>
          </cell>
          <cell r="I1060">
            <v>120020001</v>
          </cell>
          <cell r="J1060" t="str">
            <v>PT BCA No Rek. 869-4110115</v>
          </cell>
          <cell r="M1060">
            <v>4027600</v>
          </cell>
        </row>
        <row r="1061">
          <cell r="A1061" t="str">
            <v>59500000002Juli</v>
          </cell>
          <cell r="B1061" t="str">
            <v>500000002Juli</v>
          </cell>
          <cell r="C1061" t="str">
            <v>0</v>
          </cell>
          <cell r="D1061" t="str">
            <v>1500000002</v>
          </cell>
          <cell r="F1061">
            <v>45491</v>
          </cell>
          <cell r="H1061" t="str">
            <v>BIAYA CASH2AN DEALER SPM 1112</v>
          </cell>
          <cell r="I1061">
            <v>500000002</v>
          </cell>
          <cell r="J1061" t="str">
            <v>Biaya Operasional</v>
          </cell>
          <cell r="L1061">
            <v>3739400</v>
          </cell>
        </row>
        <row r="1062">
          <cell r="A1062" t="str">
            <v>67120020001Juli</v>
          </cell>
          <cell r="B1062" t="str">
            <v>120020001Juli</v>
          </cell>
          <cell r="C1062" t="str">
            <v>0</v>
          </cell>
          <cell r="D1062" t="str">
            <v>1120020001</v>
          </cell>
          <cell r="F1062">
            <v>45491</v>
          </cell>
          <cell r="H1062" t="str">
            <v>BIAYA CASH2AN DEALER SPM 1112</v>
          </cell>
          <cell r="I1062">
            <v>120020001</v>
          </cell>
          <cell r="J1062" t="str">
            <v>PT BCA No Rek. 869-4110115</v>
          </cell>
          <cell r="M1062">
            <v>3739400</v>
          </cell>
        </row>
        <row r="1063">
          <cell r="A1063" t="str">
            <v>6110010001Juli</v>
          </cell>
          <cell r="B1063" t="str">
            <v>110010001Juli</v>
          </cell>
          <cell r="C1063" t="str">
            <v>0</v>
          </cell>
          <cell r="D1063" t="str">
            <v>1110010001</v>
          </cell>
          <cell r="F1063">
            <v>45492</v>
          </cell>
          <cell r="H1063" t="str">
            <v xml:space="preserve">PENGISIAN ULANG PETTY CASH CPJ </v>
          </cell>
          <cell r="I1063">
            <v>110010001</v>
          </cell>
          <cell r="J1063" t="str">
            <v>Kas Operasional 1 - TIO</v>
          </cell>
          <cell r="L1063">
            <v>6877000</v>
          </cell>
        </row>
        <row r="1064">
          <cell r="A1064" t="str">
            <v>68120020001Juli</v>
          </cell>
          <cell r="B1064" t="str">
            <v>120020001Juli</v>
          </cell>
          <cell r="C1064" t="str">
            <v>0</v>
          </cell>
          <cell r="D1064" t="str">
            <v>1120020001</v>
          </cell>
          <cell r="F1064">
            <v>45492</v>
          </cell>
          <cell r="H1064" t="str">
            <v xml:space="preserve">PENGISIAN ULANG PETTY CASH CPJ </v>
          </cell>
          <cell r="I1064">
            <v>120020001</v>
          </cell>
          <cell r="J1064" t="str">
            <v>PT BCA No Rek. 869-4110115</v>
          </cell>
          <cell r="M1064">
            <v>6877000</v>
          </cell>
        </row>
        <row r="1065">
          <cell r="A1065" t="str">
            <v>60500000002Juli</v>
          </cell>
          <cell r="B1065" t="str">
            <v>500000002Juli</v>
          </cell>
          <cell r="C1065" t="str">
            <v>0</v>
          </cell>
          <cell r="D1065" t="str">
            <v>1500000002</v>
          </cell>
          <cell r="F1065">
            <v>45493</v>
          </cell>
          <cell r="H1065" t="str">
            <v>BIAYA CASH2AN DEALER SPM 1119</v>
          </cell>
          <cell r="I1065">
            <v>500000002</v>
          </cell>
          <cell r="J1065" t="str">
            <v>Biaya Operasional</v>
          </cell>
          <cell r="L1065">
            <v>7538565</v>
          </cell>
        </row>
        <row r="1066">
          <cell r="A1066" t="str">
            <v>69120020001Juli</v>
          </cell>
          <cell r="B1066" t="str">
            <v>120020001Juli</v>
          </cell>
          <cell r="C1066" t="str">
            <v>0</v>
          </cell>
          <cell r="D1066" t="str">
            <v>1120020001</v>
          </cell>
          <cell r="F1066">
            <v>45493</v>
          </cell>
          <cell r="H1066" t="str">
            <v>BIAYA CASH2AN DEALER SPM 1119</v>
          </cell>
          <cell r="I1066">
            <v>120020001</v>
          </cell>
          <cell r="J1066" t="str">
            <v>PT BCA No Rek. 869-4110115</v>
          </cell>
          <cell r="M1066">
            <v>7538565</v>
          </cell>
        </row>
        <row r="1067">
          <cell r="A1067" t="str">
            <v>61500000002Juli</v>
          </cell>
          <cell r="B1067" t="str">
            <v>500000002Juli</v>
          </cell>
          <cell r="C1067" t="str">
            <v>0</v>
          </cell>
          <cell r="D1067" t="str">
            <v>1500000002</v>
          </cell>
          <cell r="F1067">
            <v>45493</v>
          </cell>
          <cell r="H1067" t="str">
            <v>BIAYA CASH2AN DEALER SPM 1118</v>
          </cell>
          <cell r="I1067">
            <v>500000002</v>
          </cell>
          <cell r="J1067" t="str">
            <v>Biaya Operasional</v>
          </cell>
          <cell r="L1067">
            <v>6951983</v>
          </cell>
        </row>
        <row r="1068">
          <cell r="A1068" t="str">
            <v>70120020001Juli</v>
          </cell>
          <cell r="B1068" t="str">
            <v>120020001Juli</v>
          </cell>
          <cell r="C1068" t="str">
            <v>0</v>
          </cell>
          <cell r="D1068" t="str">
            <v>1120020001</v>
          </cell>
          <cell r="F1068">
            <v>45493</v>
          </cell>
          <cell r="H1068" t="str">
            <v>BIAYA CASH2AN DEALER SPM 1118</v>
          </cell>
          <cell r="I1068">
            <v>120020001</v>
          </cell>
          <cell r="J1068" t="str">
            <v>PT BCA No Rek. 869-4110115</v>
          </cell>
          <cell r="M1068">
            <v>6951983</v>
          </cell>
        </row>
        <row r="1069">
          <cell r="A1069" t="str">
            <v>62500000002Juli</v>
          </cell>
          <cell r="B1069" t="str">
            <v>500000002Juli</v>
          </cell>
          <cell r="C1069" t="str">
            <v>0</v>
          </cell>
          <cell r="D1069" t="str">
            <v>1500000002</v>
          </cell>
          <cell r="F1069">
            <v>45495</v>
          </cell>
          <cell r="H1069" t="str">
            <v>BIAYA CASH2AN DEALER SPM 1120</v>
          </cell>
          <cell r="I1069">
            <v>500000002</v>
          </cell>
          <cell r="J1069" t="str">
            <v>Biaya Operasional</v>
          </cell>
          <cell r="L1069">
            <v>7578475</v>
          </cell>
        </row>
        <row r="1070">
          <cell r="A1070" t="str">
            <v>71120020001Juli</v>
          </cell>
          <cell r="B1070" t="str">
            <v>120020001Juli</v>
          </cell>
          <cell r="C1070" t="str">
            <v>0</v>
          </cell>
          <cell r="D1070" t="str">
            <v>1120020001</v>
          </cell>
          <cell r="F1070">
            <v>45495</v>
          </cell>
          <cell r="H1070" t="str">
            <v>BIAYA CASH2AN DEALER SPM 1120</v>
          </cell>
          <cell r="I1070">
            <v>120020001</v>
          </cell>
          <cell r="J1070" t="str">
            <v>PT BCA No Rek. 869-4110115</v>
          </cell>
          <cell r="M1070">
            <v>7578475</v>
          </cell>
        </row>
        <row r="1071">
          <cell r="A1071" t="str">
            <v>7110010001Juli</v>
          </cell>
          <cell r="B1071" t="str">
            <v>110010001Juli</v>
          </cell>
          <cell r="C1071" t="str">
            <v>0</v>
          </cell>
          <cell r="D1071" t="str">
            <v>1110010001</v>
          </cell>
          <cell r="F1071">
            <v>45495</v>
          </cell>
          <cell r="H1071" t="str">
            <v xml:space="preserve">PENGISIAN ULANG PETTY CASH CPJ </v>
          </cell>
          <cell r="I1071">
            <v>110010001</v>
          </cell>
          <cell r="J1071" t="str">
            <v>Kas Operasional 1 - TIO</v>
          </cell>
          <cell r="L1071">
            <v>4892130</v>
          </cell>
        </row>
        <row r="1072">
          <cell r="A1072" t="str">
            <v>72120020001Juli</v>
          </cell>
          <cell r="B1072" t="str">
            <v>120020001Juli</v>
          </cell>
          <cell r="C1072" t="str">
            <v>0</v>
          </cell>
          <cell r="D1072" t="str">
            <v>1120020001</v>
          </cell>
          <cell r="F1072">
            <v>45495</v>
          </cell>
          <cell r="H1072" t="str">
            <v xml:space="preserve">PENGISIAN ULANG PETTY CASH CPJ </v>
          </cell>
          <cell r="I1072">
            <v>120020001</v>
          </cell>
          <cell r="J1072" t="str">
            <v>PT BCA No Rek. 869-4110115</v>
          </cell>
          <cell r="M1072">
            <v>4892130</v>
          </cell>
        </row>
        <row r="1073">
          <cell r="A1073" t="str">
            <v>63500000002Juli</v>
          </cell>
          <cell r="B1073" t="str">
            <v>500000002Juli</v>
          </cell>
          <cell r="C1073" t="str">
            <v>0</v>
          </cell>
          <cell r="D1073" t="str">
            <v>1500000002</v>
          </cell>
          <cell r="F1073">
            <v>45496</v>
          </cell>
          <cell r="H1073" t="str">
            <v>BIAYA CASH2AN DEALER SPM 1126</v>
          </cell>
          <cell r="I1073">
            <v>500000002</v>
          </cell>
          <cell r="J1073" t="str">
            <v>Biaya Operasional</v>
          </cell>
          <cell r="L1073">
            <v>6920841</v>
          </cell>
        </row>
        <row r="1074">
          <cell r="A1074" t="str">
            <v>73120020001Juli</v>
          </cell>
          <cell r="B1074" t="str">
            <v>120020001Juli</v>
          </cell>
          <cell r="C1074" t="str">
            <v>0</v>
          </cell>
          <cell r="D1074" t="str">
            <v>1120020001</v>
          </cell>
          <cell r="F1074">
            <v>45496</v>
          </cell>
          <cell r="H1074" t="str">
            <v>BIAYA CASH2AN DEALER SPM 1126</v>
          </cell>
          <cell r="I1074">
            <v>120020001</v>
          </cell>
          <cell r="J1074" t="str">
            <v>PT BCA No Rek. 869-4110115</v>
          </cell>
          <cell r="M1074">
            <v>6920841</v>
          </cell>
        </row>
        <row r="1075">
          <cell r="A1075" t="str">
            <v>8110010001Juli</v>
          </cell>
          <cell r="B1075" t="str">
            <v>110010001Juli</v>
          </cell>
          <cell r="C1075" t="str">
            <v>0</v>
          </cell>
          <cell r="D1075" t="str">
            <v>1110010001</v>
          </cell>
          <cell r="F1075">
            <v>45496</v>
          </cell>
          <cell r="H1075" t="str">
            <v xml:space="preserve">PENGISIAN ULANG PETTY CASH CPJ </v>
          </cell>
          <cell r="I1075">
            <v>110010001</v>
          </cell>
          <cell r="J1075" t="str">
            <v>Kas Operasional 1 - TIO</v>
          </cell>
          <cell r="L1075">
            <v>4660000</v>
          </cell>
        </row>
        <row r="1076">
          <cell r="A1076" t="str">
            <v>74120020001Juli</v>
          </cell>
          <cell r="B1076" t="str">
            <v>120020001Juli</v>
          </cell>
          <cell r="C1076" t="str">
            <v>0</v>
          </cell>
          <cell r="D1076" t="str">
            <v>1120020001</v>
          </cell>
          <cell r="F1076">
            <v>45496</v>
          </cell>
          <cell r="H1076" t="str">
            <v xml:space="preserve">PENGISIAN ULANG PETTY CASH CPJ </v>
          </cell>
          <cell r="I1076">
            <v>120020001</v>
          </cell>
          <cell r="J1076" t="str">
            <v>PT BCA No Rek. 869-4110115</v>
          </cell>
          <cell r="M1076">
            <v>4660000</v>
          </cell>
        </row>
        <row r="1077">
          <cell r="A1077" t="str">
            <v>64500000002Juli</v>
          </cell>
          <cell r="B1077" t="str">
            <v>500000002Juli</v>
          </cell>
          <cell r="C1077" t="str">
            <v>0</v>
          </cell>
          <cell r="D1077" t="str">
            <v>1500000002</v>
          </cell>
          <cell r="F1077">
            <v>45497</v>
          </cell>
          <cell r="H1077" t="str">
            <v>BIAYA CASH2AN DEALER SPM 1136</v>
          </cell>
          <cell r="I1077">
            <v>500000002</v>
          </cell>
          <cell r="J1077" t="str">
            <v>Biaya Operasional</v>
          </cell>
          <cell r="L1077">
            <v>10796093</v>
          </cell>
        </row>
        <row r="1078">
          <cell r="A1078" t="str">
            <v>75120020001Juli</v>
          </cell>
          <cell r="B1078" t="str">
            <v>120020001Juli</v>
          </cell>
          <cell r="C1078" t="str">
            <v>0</v>
          </cell>
          <cell r="D1078" t="str">
            <v>1120020001</v>
          </cell>
          <cell r="F1078">
            <v>45497</v>
          </cell>
          <cell r="H1078" t="str">
            <v>BIAYA CASH2AN DEALER SPM 1136</v>
          </cell>
          <cell r="I1078">
            <v>120020001</v>
          </cell>
          <cell r="J1078" t="str">
            <v>PT BCA No Rek. 869-4110115</v>
          </cell>
          <cell r="M1078">
            <v>10796093</v>
          </cell>
        </row>
        <row r="1079">
          <cell r="A1079" t="str">
            <v>65500000002Juli</v>
          </cell>
          <cell r="B1079" t="str">
            <v>500000002Juli</v>
          </cell>
          <cell r="C1079" t="str">
            <v>0</v>
          </cell>
          <cell r="D1079" t="str">
            <v>1500000002</v>
          </cell>
          <cell r="F1079">
            <v>45497</v>
          </cell>
          <cell r="H1079" t="str">
            <v>BIAYA CASH2AN DEALER SPM 1138</v>
          </cell>
          <cell r="I1079">
            <v>500000002</v>
          </cell>
          <cell r="J1079" t="str">
            <v>Biaya Operasional</v>
          </cell>
          <cell r="L1079">
            <v>8940417</v>
          </cell>
        </row>
        <row r="1080">
          <cell r="A1080" t="str">
            <v>76120020001Juli</v>
          </cell>
          <cell r="B1080" t="str">
            <v>120020001Juli</v>
          </cell>
          <cell r="C1080" t="str">
            <v>0</v>
          </cell>
          <cell r="D1080" t="str">
            <v>1120020001</v>
          </cell>
          <cell r="F1080">
            <v>45497</v>
          </cell>
          <cell r="H1080" t="str">
            <v>BIAYA CASH2AN DEALER SPM 1138</v>
          </cell>
          <cell r="I1080">
            <v>120020001</v>
          </cell>
          <cell r="J1080" t="str">
            <v>PT BCA No Rek. 869-4110115</v>
          </cell>
          <cell r="M1080">
            <v>8940417</v>
          </cell>
        </row>
        <row r="1081">
          <cell r="A1081" t="str">
            <v>66500000002Juli</v>
          </cell>
          <cell r="B1081" t="str">
            <v>500000002Juli</v>
          </cell>
          <cell r="C1081" t="str">
            <v>0</v>
          </cell>
          <cell r="D1081" t="str">
            <v>1500000002</v>
          </cell>
          <cell r="F1081">
            <v>45498</v>
          </cell>
          <cell r="H1081" t="str">
            <v>BIAYA CASH2AN DEALER SPM 1140</v>
          </cell>
          <cell r="I1081">
            <v>500000002</v>
          </cell>
          <cell r="J1081" t="str">
            <v>Biaya Operasional</v>
          </cell>
          <cell r="L1081">
            <v>4483740</v>
          </cell>
        </row>
        <row r="1082">
          <cell r="A1082" t="str">
            <v>77120020001Juli</v>
          </cell>
          <cell r="B1082" t="str">
            <v>120020001Juli</v>
          </cell>
          <cell r="C1082" t="str">
            <v>0</v>
          </cell>
          <cell r="D1082" t="str">
            <v>1120020001</v>
          </cell>
          <cell r="F1082">
            <v>45498</v>
          </cell>
          <cell r="H1082" t="str">
            <v>BIAYA CASH2AN DEALER SPM 1140</v>
          </cell>
          <cell r="I1082">
            <v>120020001</v>
          </cell>
          <cell r="J1082" t="str">
            <v>PT BCA No Rek. 869-4110115</v>
          </cell>
          <cell r="M1082">
            <v>4483740</v>
          </cell>
        </row>
        <row r="1083">
          <cell r="A1083" t="str">
            <v>67500000002Juli</v>
          </cell>
          <cell r="B1083" t="str">
            <v>500000002Juli</v>
          </cell>
          <cell r="C1083" t="str">
            <v>0</v>
          </cell>
          <cell r="D1083" t="str">
            <v>1500000002</v>
          </cell>
          <cell r="F1083">
            <v>45498</v>
          </cell>
          <cell r="H1083" t="str">
            <v>BIAYA CASH2AN DEALER SPM 1139</v>
          </cell>
          <cell r="I1083">
            <v>500000002</v>
          </cell>
          <cell r="J1083" t="str">
            <v>Biaya Operasional</v>
          </cell>
          <cell r="L1083">
            <v>4122300</v>
          </cell>
        </row>
        <row r="1084">
          <cell r="A1084" t="str">
            <v>78120020001Juli</v>
          </cell>
          <cell r="B1084" t="str">
            <v>120020001Juli</v>
          </cell>
          <cell r="C1084" t="str">
            <v>0</v>
          </cell>
          <cell r="D1084" t="str">
            <v>1120020001</v>
          </cell>
          <cell r="F1084">
            <v>45498</v>
          </cell>
          <cell r="H1084" t="str">
            <v>BIAYA CASH2AN DEALER SPM 1139</v>
          </cell>
          <cell r="I1084">
            <v>120020001</v>
          </cell>
          <cell r="J1084" t="str">
            <v>PT BCA No Rek. 869-4110115</v>
          </cell>
          <cell r="M1084">
            <v>4122300</v>
          </cell>
        </row>
        <row r="1085">
          <cell r="A1085" t="str">
            <v>68500000002Juli</v>
          </cell>
          <cell r="B1085" t="str">
            <v>500000002Juli</v>
          </cell>
          <cell r="C1085" t="str">
            <v>0</v>
          </cell>
          <cell r="D1085" t="str">
            <v>1500000002</v>
          </cell>
          <cell r="F1085">
            <v>45498</v>
          </cell>
          <cell r="H1085" t="str">
            <v>BIAYA CASH2AN DEALER SPM 1148</v>
          </cell>
          <cell r="I1085">
            <v>500000002</v>
          </cell>
          <cell r="J1085" t="str">
            <v>Biaya Operasional</v>
          </cell>
          <cell r="L1085">
            <v>6090000</v>
          </cell>
        </row>
        <row r="1086">
          <cell r="A1086" t="str">
            <v>79120020001Juli</v>
          </cell>
          <cell r="B1086" t="str">
            <v>120020001Juli</v>
          </cell>
          <cell r="C1086" t="str">
            <v>0</v>
          </cell>
          <cell r="D1086" t="str">
            <v>1120020001</v>
          </cell>
          <cell r="F1086">
            <v>45498</v>
          </cell>
          <cell r="H1086" t="str">
            <v>BIAYA CASH2AN DEALER SPM 1148</v>
          </cell>
          <cell r="I1086">
            <v>120020001</v>
          </cell>
          <cell r="J1086" t="str">
            <v>PT BCA No Rek. 869-4110115</v>
          </cell>
          <cell r="M1086">
            <v>6090000</v>
          </cell>
        </row>
        <row r="1087">
          <cell r="A1087" t="str">
            <v>69500000002Juli</v>
          </cell>
          <cell r="B1087" t="str">
            <v>500000002Juli</v>
          </cell>
          <cell r="C1087" t="str">
            <v>0</v>
          </cell>
          <cell r="D1087" t="str">
            <v>1500000002</v>
          </cell>
          <cell r="F1087">
            <v>45498</v>
          </cell>
          <cell r="H1087" t="str">
            <v>BIAYA CASH2AN DEALER SPM 1146</v>
          </cell>
          <cell r="I1087">
            <v>500000002</v>
          </cell>
          <cell r="J1087" t="str">
            <v>Biaya Operasional</v>
          </cell>
          <cell r="L1087">
            <v>3864856</v>
          </cell>
        </row>
        <row r="1088">
          <cell r="A1088" t="str">
            <v>80120020001Juli</v>
          </cell>
          <cell r="B1088" t="str">
            <v>120020001Juli</v>
          </cell>
          <cell r="C1088" t="str">
            <v>0</v>
          </cell>
          <cell r="D1088" t="str">
            <v>1120020001</v>
          </cell>
          <cell r="F1088">
            <v>45498</v>
          </cell>
          <cell r="H1088" t="str">
            <v>BIAYA CASH2AN DEALER SPM 1146</v>
          </cell>
          <cell r="I1088">
            <v>120020001</v>
          </cell>
          <cell r="J1088" t="str">
            <v>PT BCA No Rek. 869-4110115</v>
          </cell>
          <cell r="M1088">
            <v>3864856</v>
          </cell>
        </row>
        <row r="1089">
          <cell r="A1089" t="str">
            <v>70500000002Juli</v>
          </cell>
          <cell r="B1089" t="str">
            <v>500000002Juli</v>
          </cell>
          <cell r="C1089" t="str">
            <v>0</v>
          </cell>
          <cell r="D1089" t="str">
            <v>1500000002</v>
          </cell>
          <cell r="F1089">
            <v>45498</v>
          </cell>
          <cell r="H1089" t="str">
            <v>BIAYA CASH2AN DEALER SPM 1147</v>
          </cell>
          <cell r="I1089">
            <v>500000002</v>
          </cell>
          <cell r="J1089" t="str">
            <v>Biaya Operasional</v>
          </cell>
          <cell r="L1089">
            <v>1600000</v>
          </cell>
        </row>
        <row r="1090">
          <cell r="A1090" t="str">
            <v>81120020001Juli</v>
          </cell>
          <cell r="B1090" t="str">
            <v>120020001Juli</v>
          </cell>
          <cell r="C1090" t="str">
            <v>0</v>
          </cell>
          <cell r="D1090" t="str">
            <v>1120020001</v>
          </cell>
          <cell r="F1090">
            <v>45498</v>
          </cell>
          <cell r="H1090" t="str">
            <v>BIAYA CASH2AN DEALER SPM 1147</v>
          </cell>
          <cell r="I1090">
            <v>120020001</v>
          </cell>
          <cell r="J1090" t="str">
            <v>PT BCA No Rek. 869-4110115</v>
          </cell>
          <cell r="M1090">
            <v>1600000</v>
          </cell>
        </row>
        <row r="1091">
          <cell r="A1091" t="str">
            <v>9110010001Juli</v>
          </cell>
          <cell r="B1091" t="str">
            <v>110010001Juli</v>
          </cell>
          <cell r="C1091" t="str">
            <v>0</v>
          </cell>
          <cell r="D1091" t="str">
            <v>1110010001</v>
          </cell>
          <cell r="F1091">
            <v>45499</v>
          </cell>
          <cell r="H1091" t="str">
            <v xml:space="preserve">PENGISIAN ULANG PETTY CASH CPJ </v>
          </cell>
          <cell r="I1091">
            <v>110010001</v>
          </cell>
          <cell r="J1091" t="str">
            <v>Kas Operasional 1 - TIO</v>
          </cell>
          <cell r="L1091">
            <v>6075000</v>
          </cell>
        </row>
        <row r="1092">
          <cell r="A1092" t="str">
            <v>82120020001Juli</v>
          </cell>
          <cell r="B1092" t="str">
            <v>120020001Juli</v>
          </cell>
          <cell r="C1092" t="str">
            <v>0</v>
          </cell>
          <cell r="D1092" t="str">
            <v>1120020001</v>
          </cell>
          <cell r="F1092">
            <v>45499</v>
          </cell>
          <cell r="H1092" t="str">
            <v xml:space="preserve">PENGISIAN ULANG PETTY CASH CPJ </v>
          </cell>
          <cell r="I1092">
            <v>120020001</v>
          </cell>
          <cell r="J1092" t="str">
            <v>PT BCA No Rek. 869-4110115</v>
          </cell>
          <cell r="M1092">
            <v>6075000</v>
          </cell>
        </row>
        <row r="1093">
          <cell r="A1093" t="str">
            <v>2500000001Juli</v>
          </cell>
          <cell r="B1093" t="str">
            <v>500000001Juli</v>
          </cell>
          <cell r="C1093" t="str">
            <v>0</v>
          </cell>
          <cell r="D1093" t="str">
            <v>1500000001</v>
          </cell>
          <cell r="F1093">
            <v>45499</v>
          </cell>
          <cell r="H1093" t="str">
            <v>PEMBAYARAN INVOICE RKE INV 80005</v>
          </cell>
          <cell r="I1093">
            <v>500000001</v>
          </cell>
          <cell r="J1093" t="str">
            <v>Biaya Logistik</v>
          </cell>
          <cell r="L1093">
            <v>3766149</v>
          </cell>
        </row>
        <row r="1094">
          <cell r="A1094" t="str">
            <v>83120020001Juli</v>
          </cell>
          <cell r="B1094" t="str">
            <v>120020001Juli</v>
          </cell>
          <cell r="C1094" t="str">
            <v>0</v>
          </cell>
          <cell r="D1094" t="str">
            <v>1120020001</v>
          </cell>
          <cell r="F1094">
            <v>45499</v>
          </cell>
          <cell r="H1094" t="str">
            <v>PEMBAYARAN INVOICE RKE INV 80005</v>
          </cell>
          <cell r="I1094">
            <v>120020001</v>
          </cell>
          <cell r="J1094" t="str">
            <v>PT BCA No Rek. 869-4110115</v>
          </cell>
          <cell r="M1094">
            <v>3766149</v>
          </cell>
        </row>
        <row r="1095">
          <cell r="A1095" t="str">
            <v>3500000001Juli</v>
          </cell>
          <cell r="B1095" t="str">
            <v>500000001Juli</v>
          </cell>
          <cell r="C1095" t="str">
            <v>0</v>
          </cell>
          <cell r="D1095" t="str">
            <v>1500000001</v>
          </cell>
          <cell r="F1095">
            <v>45499</v>
          </cell>
          <cell r="H1095" t="str">
            <v>PEMBAYARAN INVOICE MSSJ INV 002</v>
          </cell>
          <cell r="I1095">
            <v>500000001</v>
          </cell>
          <cell r="J1095" t="str">
            <v>Biaya Logistik</v>
          </cell>
          <cell r="L1095">
            <v>4150748</v>
          </cell>
        </row>
        <row r="1096">
          <cell r="A1096" t="str">
            <v>84120020001Juli</v>
          </cell>
          <cell r="B1096" t="str">
            <v>120020001Juli</v>
          </cell>
          <cell r="C1096" t="str">
            <v>0</v>
          </cell>
          <cell r="D1096" t="str">
            <v>1120020001</v>
          </cell>
          <cell r="F1096">
            <v>45499</v>
          </cell>
          <cell r="H1096" t="str">
            <v>PEMBAYARAN INVOICE MSSJ INV 002</v>
          </cell>
          <cell r="I1096">
            <v>120020001</v>
          </cell>
          <cell r="J1096" t="str">
            <v>PT BCA No Rek. 869-4110115</v>
          </cell>
          <cell r="M1096">
            <v>4150748</v>
          </cell>
        </row>
        <row r="1097">
          <cell r="A1097" t="str">
            <v>71500000002Juli</v>
          </cell>
          <cell r="B1097" t="str">
            <v>500000002Juli</v>
          </cell>
          <cell r="C1097" t="str">
            <v>0</v>
          </cell>
          <cell r="D1097" t="str">
            <v>1500000002</v>
          </cell>
          <cell r="F1097">
            <v>45499</v>
          </cell>
          <cell r="H1097" t="str">
            <v>BIAYA CASH2AN DEALER SPM 1149</v>
          </cell>
          <cell r="I1097">
            <v>500000002</v>
          </cell>
          <cell r="J1097" t="str">
            <v>Biaya Operasional</v>
          </cell>
          <cell r="L1097">
            <v>6413780</v>
          </cell>
        </row>
        <row r="1098">
          <cell r="A1098" t="str">
            <v>85120020001Juli</v>
          </cell>
          <cell r="B1098" t="str">
            <v>120020001Juli</v>
          </cell>
          <cell r="C1098" t="str">
            <v>0</v>
          </cell>
          <cell r="D1098" t="str">
            <v>1120020001</v>
          </cell>
          <cell r="F1098">
            <v>45499</v>
          </cell>
          <cell r="H1098" t="str">
            <v>BIAYA CASH2AN DEALER SPM 1149</v>
          </cell>
          <cell r="I1098">
            <v>120020001</v>
          </cell>
          <cell r="J1098" t="str">
            <v>PT BCA No Rek. 869-4110115</v>
          </cell>
          <cell r="M1098">
            <v>6413780</v>
          </cell>
        </row>
        <row r="1099">
          <cell r="A1099" t="str">
            <v>1500000003Juli</v>
          </cell>
          <cell r="B1099" t="str">
            <v>500000003Juli</v>
          </cell>
          <cell r="C1099" t="str">
            <v>0</v>
          </cell>
          <cell r="D1099" t="str">
            <v>1500000003</v>
          </cell>
          <cell r="F1099">
            <v>45499</v>
          </cell>
          <cell r="H1099" t="str">
            <v>PEMBAYARAN GAJI KARYAWAN CPJ JULI 2024</v>
          </cell>
          <cell r="I1099">
            <v>500000003</v>
          </cell>
          <cell r="J1099" t="str">
            <v>Biaya Gaji, Bonus, THR</v>
          </cell>
          <cell r="L1099">
            <v>19448787</v>
          </cell>
        </row>
        <row r="1100">
          <cell r="A1100" t="str">
            <v>86120020001Juli</v>
          </cell>
          <cell r="B1100" t="str">
            <v>120020001Juli</v>
          </cell>
          <cell r="C1100" t="str">
            <v>0</v>
          </cell>
          <cell r="D1100" t="str">
            <v>1120020001</v>
          </cell>
          <cell r="F1100">
            <v>45499</v>
          </cell>
          <cell r="H1100" t="str">
            <v>PEMBAYARAN GAJI KARYAWAN CPJ JULI 2024</v>
          </cell>
          <cell r="I1100">
            <v>120020001</v>
          </cell>
          <cell r="J1100" t="str">
            <v>PT BCA No Rek. 869-4110115</v>
          </cell>
          <cell r="M1100">
            <v>19448787</v>
          </cell>
        </row>
        <row r="1101">
          <cell r="A1101" t="str">
            <v>72500000002Juli</v>
          </cell>
          <cell r="B1101" t="str">
            <v>500000002Juli</v>
          </cell>
          <cell r="C1101" t="str">
            <v>0</v>
          </cell>
          <cell r="D1101" t="str">
            <v>1500000002</v>
          </cell>
          <cell r="F1101">
            <v>45502</v>
          </cell>
          <cell r="H1101" t="str">
            <v>BIAYA CASH2AN DEALER SPM 1150</v>
          </cell>
          <cell r="I1101">
            <v>500000002</v>
          </cell>
          <cell r="J1101" t="str">
            <v>Biaya Operasional</v>
          </cell>
          <cell r="L1101">
            <v>7591934</v>
          </cell>
        </row>
        <row r="1102">
          <cell r="A1102" t="str">
            <v>87120020001Juli</v>
          </cell>
          <cell r="B1102" t="str">
            <v>120020001Juli</v>
          </cell>
          <cell r="C1102" t="str">
            <v>0</v>
          </cell>
          <cell r="D1102" t="str">
            <v>1120020001</v>
          </cell>
          <cell r="F1102">
            <v>45502</v>
          </cell>
          <cell r="H1102" t="str">
            <v>BIAYA CASH2AN DEALER SPM 1150</v>
          </cell>
          <cell r="I1102">
            <v>120020001</v>
          </cell>
          <cell r="J1102" t="str">
            <v>PT BCA No Rek. 869-4110115</v>
          </cell>
          <cell r="M1102">
            <v>7591934</v>
          </cell>
        </row>
        <row r="1103">
          <cell r="A1103" t="str">
            <v>10110010001Juli</v>
          </cell>
          <cell r="B1103" t="str">
            <v>110010001Juli</v>
          </cell>
          <cell r="C1103" t="str">
            <v>0</v>
          </cell>
          <cell r="D1103" t="str">
            <v>1110010001</v>
          </cell>
          <cell r="F1103">
            <v>45502</v>
          </cell>
          <cell r="H1103" t="str">
            <v xml:space="preserve">PENGISIAN ULANG PETTY CASH CPJ </v>
          </cell>
          <cell r="I1103">
            <v>110010001</v>
          </cell>
          <cell r="J1103" t="str">
            <v>Kas Operasional 1 - TIO</v>
          </cell>
          <cell r="L1103">
            <v>5460000</v>
          </cell>
        </row>
        <row r="1104">
          <cell r="A1104" t="str">
            <v>88120020001Juli</v>
          </cell>
          <cell r="B1104" t="str">
            <v>120020001Juli</v>
          </cell>
          <cell r="C1104" t="str">
            <v>0</v>
          </cell>
          <cell r="D1104" t="str">
            <v>1120020001</v>
          </cell>
          <cell r="F1104">
            <v>45502</v>
          </cell>
          <cell r="H1104" t="str">
            <v xml:space="preserve">PENGISIAN ULANG PETTY CASH CPJ </v>
          </cell>
          <cell r="I1104">
            <v>120020001</v>
          </cell>
          <cell r="J1104" t="str">
            <v>PT BCA No Rek. 869-4110115</v>
          </cell>
          <cell r="M1104">
            <v>5460000</v>
          </cell>
        </row>
        <row r="1105">
          <cell r="A1105" t="str">
            <v>73500000002Juli</v>
          </cell>
          <cell r="B1105" t="str">
            <v>500000002Juli</v>
          </cell>
          <cell r="C1105" t="str">
            <v>0</v>
          </cell>
          <cell r="D1105" t="str">
            <v>1500000002</v>
          </cell>
          <cell r="F1105">
            <v>45503</v>
          </cell>
          <cell r="H1105" t="str">
            <v>BIAYA CASH2AN DEALER SPM 1164</v>
          </cell>
          <cell r="I1105">
            <v>500000002</v>
          </cell>
          <cell r="J1105" t="str">
            <v>Biaya Operasional</v>
          </cell>
          <cell r="L1105">
            <v>7449197</v>
          </cell>
        </row>
        <row r="1106">
          <cell r="A1106" t="str">
            <v>89120020001Juli</v>
          </cell>
          <cell r="B1106" t="str">
            <v>120020001Juli</v>
          </cell>
          <cell r="C1106" t="str">
            <v>0</v>
          </cell>
          <cell r="D1106" t="str">
            <v>1120020001</v>
          </cell>
          <cell r="F1106">
            <v>45503</v>
          </cell>
          <cell r="H1106" t="str">
            <v>BIAYA CASH2AN DEALER SPM 1164</v>
          </cell>
          <cell r="I1106">
            <v>120020001</v>
          </cell>
          <cell r="J1106" t="str">
            <v>PT BCA No Rek. 869-4110115</v>
          </cell>
          <cell r="M1106">
            <v>7449197</v>
          </cell>
        </row>
        <row r="1107">
          <cell r="A1107" t="str">
            <v>74500000002Juli</v>
          </cell>
          <cell r="B1107" t="str">
            <v>500000002Juli</v>
          </cell>
          <cell r="C1107" t="str">
            <v>0</v>
          </cell>
          <cell r="D1107" t="str">
            <v>1500000002</v>
          </cell>
          <cell r="F1107">
            <v>45503</v>
          </cell>
          <cell r="H1107" t="str">
            <v>BIAYA CASH2AN DEALER SPM 1158</v>
          </cell>
          <cell r="I1107">
            <v>500000002</v>
          </cell>
          <cell r="J1107" t="str">
            <v>Biaya Operasional</v>
          </cell>
          <cell r="L1107">
            <v>4800000</v>
          </cell>
        </row>
        <row r="1108">
          <cell r="A1108" t="str">
            <v>90120020001Juli</v>
          </cell>
          <cell r="B1108" t="str">
            <v>120020001Juli</v>
          </cell>
          <cell r="C1108" t="str">
            <v>0</v>
          </cell>
          <cell r="D1108" t="str">
            <v>1120020001</v>
          </cell>
          <cell r="F1108">
            <v>45503</v>
          </cell>
          <cell r="H1108" t="str">
            <v>BIAYA CASH2AN DEALER SPM 1158</v>
          </cell>
          <cell r="I1108">
            <v>120020001</v>
          </cell>
          <cell r="J1108" t="str">
            <v>PT BCA No Rek. 869-4110115</v>
          </cell>
          <cell r="M1108">
            <v>4800000</v>
          </cell>
        </row>
        <row r="1109">
          <cell r="A1109" t="str">
            <v>75500000002Juli</v>
          </cell>
          <cell r="B1109" t="str">
            <v>500000002Juli</v>
          </cell>
          <cell r="C1109" t="str">
            <v>0</v>
          </cell>
          <cell r="D1109" t="str">
            <v>1500000002</v>
          </cell>
          <cell r="F1109">
            <v>45503</v>
          </cell>
          <cell r="H1109" t="str">
            <v>BIAYA CASH2AN DEALER SPM 1162</v>
          </cell>
          <cell r="I1109">
            <v>500000002</v>
          </cell>
          <cell r="J1109" t="str">
            <v>Biaya Operasional</v>
          </cell>
          <cell r="L1109">
            <v>2400000</v>
          </cell>
        </row>
        <row r="1110">
          <cell r="A1110" t="str">
            <v>91120020001Juli</v>
          </cell>
          <cell r="B1110" t="str">
            <v>120020001Juli</v>
          </cell>
          <cell r="C1110" t="str">
            <v>0</v>
          </cell>
          <cell r="D1110" t="str">
            <v>1120020001</v>
          </cell>
          <cell r="F1110">
            <v>45503</v>
          </cell>
          <cell r="H1110" t="str">
            <v>BIAYA CASH2AN DEALER SPM 1162</v>
          </cell>
          <cell r="I1110">
            <v>120020001</v>
          </cell>
          <cell r="J1110" t="str">
            <v>PT BCA No Rek. 869-4110115</v>
          </cell>
          <cell r="M1110">
            <v>2400000</v>
          </cell>
        </row>
        <row r="1111">
          <cell r="A1111" t="str">
            <v>76500000002Juli</v>
          </cell>
          <cell r="B1111" t="str">
            <v>500000002Juli</v>
          </cell>
          <cell r="C1111" t="str">
            <v>0</v>
          </cell>
          <cell r="D1111" t="str">
            <v>1500000002</v>
          </cell>
          <cell r="F1111">
            <v>45503</v>
          </cell>
          <cell r="H1111" t="str">
            <v>BIAYA CASH2AN DEALER SPM 1163</v>
          </cell>
          <cell r="I1111">
            <v>500000002</v>
          </cell>
          <cell r="J1111" t="str">
            <v>Biaya Operasional</v>
          </cell>
          <cell r="L1111">
            <v>2400000</v>
          </cell>
        </row>
        <row r="1112">
          <cell r="A1112" t="str">
            <v>92120020001Juli</v>
          </cell>
          <cell r="B1112" t="str">
            <v>120020001Juli</v>
          </cell>
          <cell r="C1112" t="str">
            <v>0</v>
          </cell>
          <cell r="D1112" t="str">
            <v>1120020001</v>
          </cell>
          <cell r="F1112">
            <v>45503</v>
          </cell>
          <cell r="H1112" t="str">
            <v>BIAYA CASH2AN DEALER SPM 1163</v>
          </cell>
          <cell r="I1112">
            <v>120020001</v>
          </cell>
          <cell r="J1112" t="str">
            <v>PT BCA No Rek. 869-4110115</v>
          </cell>
          <cell r="M1112">
            <v>2400000</v>
          </cell>
        </row>
        <row r="1113">
          <cell r="A1113" t="str">
            <v>77500000002Juli</v>
          </cell>
          <cell r="B1113" t="str">
            <v>500000002Juli</v>
          </cell>
          <cell r="C1113" t="str">
            <v>0</v>
          </cell>
          <cell r="D1113" t="str">
            <v>1500000002</v>
          </cell>
          <cell r="F1113">
            <v>45503</v>
          </cell>
          <cell r="H1113" t="str">
            <v>BIAYA CASH2AN DEALER SPM 1165</v>
          </cell>
          <cell r="I1113">
            <v>500000002</v>
          </cell>
          <cell r="J1113" t="str">
            <v>Biaya Operasional</v>
          </cell>
          <cell r="L1113">
            <v>3076869</v>
          </cell>
        </row>
        <row r="1114">
          <cell r="A1114" t="str">
            <v>93120020001Juli</v>
          </cell>
          <cell r="B1114" t="str">
            <v>120020001Juli</v>
          </cell>
          <cell r="C1114" t="str">
            <v>0</v>
          </cell>
          <cell r="D1114" t="str">
            <v>1120020001</v>
          </cell>
          <cell r="F1114">
            <v>45503</v>
          </cell>
          <cell r="H1114" t="str">
            <v>BIAYA CASH2AN DEALER SPM 1165</v>
          </cell>
          <cell r="I1114">
            <v>120020001</v>
          </cell>
          <cell r="J1114" t="str">
            <v>PT BCA No Rek. 869-4110115</v>
          </cell>
          <cell r="M1114">
            <v>3076869</v>
          </cell>
        </row>
        <row r="1115">
          <cell r="A1115" t="str">
            <v>78500000002Juli</v>
          </cell>
          <cell r="B1115" t="str">
            <v>500000002Juli</v>
          </cell>
          <cell r="C1115" t="str">
            <v>0</v>
          </cell>
          <cell r="D1115" t="str">
            <v>1500000002</v>
          </cell>
          <cell r="F1115">
            <v>45503</v>
          </cell>
          <cell r="H1115" t="str">
            <v>BIAYA CASH2AN DEALER SPM 1159</v>
          </cell>
          <cell r="I1115">
            <v>500000002</v>
          </cell>
          <cell r="J1115" t="str">
            <v>Biaya Operasional</v>
          </cell>
          <cell r="L1115">
            <v>3032088</v>
          </cell>
        </row>
        <row r="1116">
          <cell r="A1116" t="str">
            <v>94120020001Juli</v>
          </cell>
          <cell r="B1116" t="str">
            <v>120020001Juli</v>
          </cell>
          <cell r="C1116" t="str">
            <v>0</v>
          </cell>
          <cell r="D1116" t="str">
            <v>1120020001</v>
          </cell>
          <cell r="F1116">
            <v>45503</v>
          </cell>
          <cell r="H1116" t="str">
            <v>BIAYA CASH2AN DEALER SPM 1159</v>
          </cell>
          <cell r="I1116">
            <v>120020001</v>
          </cell>
          <cell r="J1116" t="str">
            <v>PT BCA No Rek. 869-4110115</v>
          </cell>
          <cell r="M1116">
            <v>3032088</v>
          </cell>
        </row>
        <row r="1117">
          <cell r="A1117" t="str">
            <v>79500000002Juli</v>
          </cell>
          <cell r="B1117" t="str">
            <v>500000002Juli</v>
          </cell>
          <cell r="C1117" t="str">
            <v>0</v>
          </cell>
          <cell r="D1117" t="str">
            <v>1500000002</v>
          </cell>
          <cell r="F1117">
            <v>45503</v>
          </cell>
          <cell r="H1117" t="str">
            <v>BIAYA CASH2AN DEALER SPM 1160</v>
          </cell>
          <cell r="I1117">
            <v>500000002</v>
          </cell>
          <cell r="J1117" t="str">
            <v>Biaya Operasional</v>
          </cell>
          <cell r="L1117">
            <v>2981128</v>
          </cell>
        </row>
        <row r="1118">
          <cell r="A1118" t="str">
            <v>95120020001Juli</v>
          </cell>
          <cell r="B1118" t="str">
            <v>120020001Juli</v>
          </cell>
          <cell r="C1118" t="str">
            <v>0</v>
          </cell>
          <cell r="D1118" t="str">
            <v>1120020001</v>
          </cell>
          <cell r="F1118">
            <v>45503</v>
          </cell>
          <cell r="H1118" t="str">
            <v>BIAYA CASH2AN DEALER SPM 1160</v>
          </cell>
          <cell r="I1118">
            <v>120020001</v>
          </cell>
          <cell r="J1118" t="str">
            <v>PT BCA No Rek. 869-4110115</v>
          </cell>
          <cell r="M1118">
            <v>2981128</v>
          </cell>
        </row>
        <row r="1119">
          <cell r="A1119" t="str">
            <v>80500000002Juli</v>
          </cell>
          <cell r="B1119" t="str">
            <v>500000002Juli</v>
          </cell>
          <cell r="C1119" t="str">
            <v>0</v>
          </cell>
          <cell r="D1119" t="str">
            <v>1500000002</v>
          </cell>
          <cell r="F1119">
            <v>45503</v>
          </cell>
          <cell r="H1119" t="str">
            <v>BIAYA CASH2AN DEALER SPM 1161</v>
          </cell>
          <cell r="I1119">
            <v>500000002</v>
          </cell>
          <cell r="J1119" t="str">
            <v>Biaya Operasional</v>
          </cell>
          <cell r="L1119">
            <v>3158455</v>
          </cell>
        </row>
        <row r="1120">
          <cell r="A1120" t="str">
            <v>96120020001Juli</v>
          </cell>
          <cell r="B1120" t="str">
            <v>120020001Juli</v>
          </cell>
          <cell r="C1120" t="str">
            <v>0</v>
          </cell>
          <cell r="D1120" t="str">
            <v>1120020001</v>
          </cell>
          <cell r="F1120">
            <v>45503</v>
          </cell>
          <cell r="H1120" t="str">
            <v>BIAYA CASH2AN DEALER SPM 1161</v>
          </cell>
          <cell r="I1120">
            <v>120020001</v>
          </cell>
          <cell r="J1120" t="str">
            <v>PT BCA No Rek. 869-4110115</v>
          </cell>
          <cell r="M1120">
            <v>3158455</v>
          </cell>
        </row>
        <row r="1121">
          <cell r="A1121" t="str">
            <v>81500000002Juli</v>
          </cell>
          <cell r="B1121" t="str">
            <v>500000002Juli</v>
          </cell>
          <cell r="C1121" t="str">
            <v>0</v>
          </cell>
          <cell r="D1121" t="str">
            <v>1500000002</v>
          </cell>
          <cell r="F1121">
            <v>45503</v>
          </cell>
          <cell r="H1121" t="str">
            <v>BIAYA CASH2AN DEALER SPM 1166</v>
          </cell>
          <cell r="I1121">
            <v>500000002</v>
          </cell>
          <cell r="J1121" t="str">
            <v>Biaya Operasional</v>
          </cell>
          <cell r="L1121">
            <v>1500000</v>
          </cell>
        </row>
        <row r="1122">
          <cell r="A1122" t="str">
            <v>97120020001Juli</v>
          </cell>
          <cell r="B1122" t="str">
            <v>120020001Juli</v>
          </cell>
          <cell r="C1122" t="str">
            <v>0</v>
          </cell>
          <cell r="D1122" t="str">
            <v>1120020001</v>
          </cell>
          <cell r="F1122">
            <v>45503</v>
          </cell>
          <cell r="H1122" t="str">
            <v>BIAYA CASH2AN DEALER SPM 1166</v>
          </cell>
          <cell r="I1122">
            <v>120020001</v>
          </cell>
          <cell r="J1122" t="str">
            <v>PT BCA No Rek. 869-4110115</v>
          </cell>
          <cell r="M1122">
            <v>1500000</v>
          </cell>
        </row>
        <row r="1123">
          <cell r="A1123" t="str">
            <v>82500000002Juli</v>
          </cell>
          <cell r="B1123" t="str">
            <v>500000002Juli</v>
          </cell>
          <cell r="C1123" t="str">
            <v>0</v>
          </cell>
          <cell r="D1123" t="str">
            <v>1500000002</v>
          </cell>
          <cell r="F1123">
            <v>45503</v>
          </cell>
          <cell r="H1123" t="str">
            <v xml:space="preserve">PEMBELIAN TERPAL UNTUK MOBIL PAK HANDONO </v>
          </cell>
          <cell r="I1123">
            <v>500000002</v>
          </cell>
          <cell r="J1123" t="str">
            <v>Biaya Operasional</v>
          </cell>
          <cell r="L1123">
            <v>1900000</v>
          </cell>
        </row>
        <row r="1124">
          <cell r="A1124" t="str">
            <v>98120020001Juli</v>
          </cell>
          <cell r="B1124" t="str">
            <v>120020001Juli</v>
          </cell>
          <cell r="C1124" t="str">
            <v>0</v>
          </cell>
          <cell r="D1124" t="str">
            <v>1120020001</v>
          </cell>
          <cell r="F1124">
            <v>45503</v>
          </cell>
          <cell r="H1124" t="str">
            <v xml:space="preserve">PEMBELIAN TERPAL UNTUK MOBIL PAK HANDONO </v>
          </cell>
          <cell r="I1124">
            <v>120020001</v>
          </cell>
          <cell r="J1124" t="str">
            <v>PT BCA No Rek. 869-4110115</v>
          </cell>
          <cell r="M1124">
            <v>1900000</v>
          </cell>
        </row>
        <row r="1125">
          <cell r="A1125" t="str">
            <v>83500000002Juli</v>
          </cell>
          <cell r="B1125" t="str">
            <v>500000002Juli</v>
          </cell>
          <cell r="C1125" t="str">
            <v>0</v>
          </cell>
          <cell r="D1125" t="str">
            <v>1500000002</v>
          </cell>
          <cell r="F1125">
            <v>45503</v>
          </cell>
          <cell r="H1125" t="str">
            <v>BIAYA CASH2AN DEALER SPM 1167</v>
          </cell>
          <cell r="I1125">
            <v>500000002</v>
          </cell>
          <cell r="J1125" t="str">
            <v>Biaya Operasional</v>
          </cell>
          <cell r="L1125">
            <v>2500000</v>
          </cell>
        </row>
        <row r="1126">
          <cell r="A1126" t="str">
            <v>99120020001Juli</v>
          </cell>
          <cell r="B1126" t="str">
            <v>120020001Juli</v>
          </cell>
          <cell r="C1126" t="str">
            <v>0</v>
          </cell>
          <cell r="D1126" t="str">
            <v>1120020001</v>
          </cell>
          <cell r="F1126">
            <v>45503</v>
          </cell>
          <cell r="H1126" t="str">
            <v>BIAYA CASH2AN DEALER SPM 1167</v>
          </cell>
          <cell r="I1126">
            <v>120020001</v>
          </cell>
          <cell r="J1126" t="str">
            <v>PT BCA No Rek. 869-4110115</v>
          </cell>
          <cell r="M1126">
            <v>2500000</v>
          </cell>
        </row>
        <row r="1127">
          <cell r="A1127" t="str">
            <v>84500000002Juli</v>
          </cell>
          <cell r="B1127" t="str">
            <v>500000002Juli</v>
          </cell>
          <cell r="C1127" t="str">
            <v>0</v>
          </cell>
          <cell r="D1127" t="str">
            <v>1500000002</v>
          </cell>
          <cell r="F1127">
            <v>45503</v>
          </cell>
          <cell r="H1127" t="str">
            <v>BIAYA CASH2AN DEALER SPM 1168</v>
          </cell>
          <cell r="I1127">
            <v>500000002</v>
          </cell>
          <cell r="J1127" t="str">
            <v>Biaya Operasional</v>
          </cell>
          <cell r="L1127">
            <v>2500000</v>
          </cell>
        </row>
        <row r="1128">
          <cell r="A1128" t="str">
            <v>100120020001Juli</v>
          </cell>
          <cell r="B1128" t="str">
            <v>120020001Juli</v>
          </cell>
          <cell r="C1128" t="str">
            <v>0</v>
          </cell>
          <cell r="D1128" t="str">
            <v>1120020001</v>
          </cell>
          <cell r="F1128">
            <v>45503</v>
          </cell>
          <cell r="H1128" t="str">
            <v>BIAYA CASH2AN DEALER SPM 1168</v>
          </cell>
          <cell r="I1128">
            <v>120020001</v>
          </cell>
          <cell r="J1128" t="str">
            <v>PT BCA No Rek. 869-4110115</v>
          </cell>
          <cell r="M1128">
            <v>2500000</v>
          </cell>
        </row>
        <row r="1129">
          <cell r="A1129" t="str">
            <v>85500000002Juli</v>
          </cell>
          <cell r="B1129" t="str">
            <v>500000002Juli</v>
          </cell>
          <cell r="C1129" t="str">
            <v>0</v>
          </cell>
          <cell r="D1129" t="str">
            <v>1500000002</v>
          </cell>
          <cell r="F1129">
            <v>45503</v>
          </cell>
          <cell r="H1129" t="str">
            <v>BIAYA CASH2AN DEALER SPM 1171</v>
          </cell>
          <cell r="I1129">
            <v>500000002</v>
          </cell>
          <cell r="J1129" t="str">
            <v>Biaya Operasional</v>
          </cell>
          <cell r="L1129">
            <v>7518743</v>
          </cell>
        </row>
        <row r="1130">
          <cell r="A1130" t="str">
            <v>101120020001Juli</v>
          </cell>
          <cell r="B1130" t="str">
            <v>120020001Juli</v>
          </cell>
          <cell r="C1130" t="str">
            <v>0</v>
          </cell>
          <cell r="D1130" t="str">
            <v>1120020001</v>
          </cell>
          <cell r="F1130">
            <v>45503</v>
          </cell>
          <cell r="H1130" t="str">
            <v>BIAYA CASH2AN DEALER SPM 1171</v>
          </cell>
          <cell r="I1130">
            <v>120020001</v>
          </cell>
          <cell r="J1130" t="str">
            <v>PT BCA No Rek. 869-4110115</v>
          </cell>
          <cell r="M1130">
            <v>7518743</v>
          </cell>
        </row>
        <row r="1131">
          <cell r="A1131" t="str">
            <v>86500000002Juli</v>
          </cell>
          <cell r="B1131" t="str">
            <v>500000002Juli</v>
          </cell>
          <cell r="C1131" t="str">
            <v>0</v>
          </cell>
          <cell r="D1131" t="str">
            <v>1500000002</v>
          </cell>
          <cell r="F1131">
            <v>45503</v>
          </cell>
          <cell r="H1131" t="str">
            <v>BIAYA CASH2AN DEALER SPM 1170</v>
          </cell>
          <cell r="I1131">
            <v>500000002</v>
          </cell>
          <cell r="J1131" t="str">
            <v>Biaya Operasional</v>
          </cell>
          <cell r="L1131">
            <v>4800000</v>
          </cell>
        </row>
        <row r="1132">
          <cell r="A1132" t="str">
            <v>102120020001Juli</v>
          </cell>
          <cell r="B1132" t="str">
            <v>120020001Juli</v>
          </cell>
          <cell r="C1132" t="str">
            <v>0</v>
          </cell>
          <cell r="D1132" t="str">
            <v>1120020001</v>
          </cell>
          <cell r="F1132">
            <v>45503</v>
          </cell>
          <cell r="H1132" t="str">
            <v>BIAYA CASH2AN DEALER SPM 1170</v>
          </cell>
          <cell r="I1132">
            <v>120020001</v>
          </cell>
          <cell r="J1132" t="str">
            <v>PT BCA No Rek. 869-4110115</v>
          </cell>
          <cell r="M1132">
            <v>4800000</v>
          </cell>
        </row>
        <row r="1133">
          <cell r="A1133" t="str">
            <v>1910010000Juli</v>
          </cell>
          <cell r="B1133" t="str">
            <v>910010000Juli</v>
          </cell>
          <cell r="C1133" t="str">
            <v>0</v>
          </cell>
          <cell r="D1133" t="str">
            <v>1910010000</v>
          </cell>
          <cell r="F1133">
            <v>45504</v>
          </cell>
          <cell r="H1133" t="str">
            <v xml:space="preserve">BIAYA ADMIN BANK </v>
          </cell>
          <cell r="I1133">
            <v>910010000</v>
          </cell>
          <cell r="J1133" t="str">
            <v>Biaya Adm Bank</v>
          </cell>
          <cell r="L1133">
            <v>30000</v>
          </cell>
        </row>
        <row r="1134">
          <cell r="A1134" t="str">
            <v>103120020001Juli</v>
          </cell>
          <cell r="B1134" t="str">
            <v>120020001Juli</v>
          </cell>
          <cell r="C1134" t="str">
            <v>0</v>
          </cell>
          <cell r="D1134" t="str">
            <v>1120020001</v>
          </cell>
          <cell r="F1134">
            <v>45504</v>
          </cell>
          <cell r="H1134" t="str">
            <v xml:space="preserve">BIAYA ADMIN BANK </v>
          </cell>
          <cell r="I1134">
            <v>120020001</v>
          </cell>
          <cell r="J1134" t="str">
            <v>PT BCA No Rek. 869-4110115</v>
          </cell>
          <cell r="M1134">
            <v>30000</v>
          </cell>
        </row>
        <row r="1135">
          <cell r="A1135" t="str">
            <v>2910010000Juli</v>
          </cell>
          <cell r="B1135" t="str">
            <v>910010000Juli</v>
          </cell>
          <cell r="C1135" t="str">
            <v>0</v>
          </cell>
          <cell r="D1135" t="str">
            <v>1910010000</v>
          </cell>
          <cell r="F1135">
            <v>45504</v>
          </cell>
          <cell r="H1135" t="str">
            <v xml:space="preserve">BIAYA ADM TRANSFER KELAIN BANK </v>
          </cell>
          <cell r="I1135">
            <v>910010000</v>
          </cell>
          <cell r="J1135" t="str">
            <v>Biaya Adm Bank</v>
          </cell>
          <cell r="L1135">
            <v>12500</v>
          </cell>
        </row>
        <row r="1136">
          <cell r="A1136" t="str">
            <v>104120020001Juli</v>
          </cell>
          <cell r="B1136" t="str">
            <v>120020001Juli</v>
          </cell>
          <cell r="C1136" t="str">
            <v>0</v>
          </cell>
          <cell r="D1136" t="str">
            <v>1120020001</v>
          </cell>
          <cell r="F1136">
            <v>45504</v>
          </cell>
          <cell r="H1136" t="str">
            <v xml:space="preserve">BIAYA ADM TRANSFER KELAIN BANK </v>
          </cell>
          <cell r="I1136">
            <v>120020001</v>
          </cell>
          <cell r="J1136" t="str">
            <v>PT BCA No Rek. 869-4110115</v>
          </cell>
          <cell r="M1136">
            <v>12500</v>
          </cell>
        </row>
        <row r="1137">
          <cell r="A1137" t="str">
            <v>105120020001Juli</v>
          </cell>
          <cell r="B1137" t="str">
            <v>120020001Juli</v>
          </cell>
          <cell r="C1137" t="str">
            <v>0</v>
          </cell>
          <cell r="D1137" t="str">
            <v>1120020001</v>
          </cell>
          <cell r="F1137">
            <v>45474</v>
          </cell>
          <cell r="H1137" t="str">
            <v>Transfer dari Bu Iis</v>
          </cell>
          <cell r="I1137">
            <v>120020001</v>
          </cell>
          <cell r="J1137" t="str">
            <v>PT BCA No Rek. 869-4110115</v>
          </cell>
          <cell r="L1137">
            <v>100000000</v>
          </cell>
        </row>
        <row r="1138">
          <cell r="A1138" t="str">
            <v>1230010000Juli</v>
          </cell>
          <cell r="B1138" t="str">
            <v>230010000Juli</v>
          </cell>
          <cell r="C1138" t="str">
            <v>0</v>
          </cell>
          <cell r="D1138" t="str">
            <v>1230010000</v>
          </cell>
          <cell r="F1138">
            <v>45474</v>
          </cell>
          <cell r="H1138" t="str">
            <v>Transfer dari Bu Iis</v>
          </cell>
          <cell r="I1138">
            <v>230010000</v>
          </cell>
          <cell r="J1138" t="str">
            <v>Hutang Pemegang Saham</v>
          </cell>
          <cell r="M1138">
            <v>100000000</v>
          </cell>
        </row>
        <row r="1139">
          <cell r="A1139" t="str">
            <v>106120020001Juli</v>
          </cell>
          <cell r="B1139" t="str">
            <v>120020001Juli</v>
          </cell>
          <cell r="C1139" t="str">
            <v>0</v>
          </cell>
          <cell r="D1139" t="str">
            <v>1120020001</v>
          </cell>
          <cell r="F1139">
            <v>45477</v>
          </cell>
          <cell r="H1139" t="str">
            <v>YCH Indonesia Handling CKR</v>
          </cell>
          <cell r="I1139">
            <v>120020001</v>
          </cell>
          <cell r="J1139" t="str">
            <v>PT BCA No Rek. 869-4110115</v>
          </cell>
          <cell r="L1139">
            <v>67599000</v>
          </cell>
        </row>
        <row r="1140">
          <cell r="A1140" t="str">
            <v>2410000001Juli</v>
          </cell>
          <cell r="B1140" t="str">
            <v>410000001Juli</v>
          </cell>
          <cell r="C1140" t="str">
            <v>0</v>
          </cell>
          <cell r="D1140" t="str">
            <v>1410000001</v>
          </cell>
          <cell r="F1140">
            <v>45477</v>
          </cell>
          <cell r="H1140" t="str">
            <v>YCH Indonesia Handling CKR</v>
          </cell>
          <cell r="I1140">
            <v>410000001</v>
          </cell>
          <cell r="J1140" t="str">
            <v>Pendapatan 1</v>
          </cell>
          <cell r="M1140">
            <v>67599000</v>
          </cell>
        </row>
        <row r="1141">
          <cell r="A1141" t="str">
            <v>107120020001Juli</v>
          </cell>
          <cell r="B1141" t="str">
            <v>120020001Juli</v>
          </cell>
          <cell r="C1141" t="str">
            <v>0</v>
          </cell>
          <cell r="D1141" t="str">
            <v>1120020001</v>
          </cell>
          <cell r="F1141">
            <v>45478</v>
          </cell>
          <cell r="H1141" t="str">
            <v>Transfer dari Bu Iis</v>
          </cell>
          <cell r="I1141">
            <v>120020001</v>
          </cell>
          <cell r="J1141" t="str">
            <v>PT BCA No Rek. 869-4110115</v>
          </cell>
          <cell r="L1141">
            <v>10000000</v>
          </cell>
        </row>
        <row r="1142">
          <cell r="A1142" t="str">
            <v>2230010000Juli</v>
          </cell>
          <cell r="B1142" t="str">
            <v>230010000Juli</v>
          </cell>
          <cell r="C1142" t="str">
            <v>0</v>
          </cell>
          <cell r="D1142" t="str">
            <v>1230010000</v>
          </cell>
          <cell r="F1142">
            <v>45478</v>
          </cell>
          <cell r="H1142" t="str">
            <v>Transfer dari Bu Iis</v>
          </cell>
          <cell r="I1142">
            <v>230010000</v>
          </cell>
          <cell r="J1142" t="str">
            <v>Hutang Pemegang Saham</v>
          </cell>
          <cell r="M1142">
            <v>10000000</v>
          </cell>
        </row>
        <row r="1143">
          <cell r="A1143" t="str">
            <v>108120020001Juli</v>
          </cell>
          <cell r="B1143" t="str">
            <v>120020001Juli</v>
          </cell>
          <cell r="C1143" t="str">
            <v>0</v>
          </cell>
          <cell r="D1143" t="str">
            <v>1120020001</v>
          </cell>
          <cell r="F1143">
            <v>45479</v>
          </cell>
          <cell r="H1143" t="str">
            <v>Transfer dari Bu Iis</v>
          </cell>
          <cell r="I1143">
            <v>120020001</v>
          </cell>
          <cell r="J1143" t="str">
            <v>PT BCA No Rek. 869-4110115</v>
          </cell>
          <cell r="L1143">
            <v>13000000</v>
          </cell>
        </row>
        <row r="1144">
          <cell r="A1144" t="str">
            <v>3230010000Juli</v>
          </cell>
          <cell r="B1144" t="str">
            <v>230010000Juli</v>
          </cell>
          <cell r="C1144" t="str">
            <v>0</v>
          </cell>
          <cell r="D1144" t="str">
            <v>1230010000</v>
          </cell>
          <cell r="F1144">
            <v>45479</v>
          </cell>
          <cell r="H1144" t="str">
            <v>Transfer dari Bu Iis</v>
          </cell>
          <cell r="I1144">
            <v>230010000</v>
          </cell>
          <cell r="J1144" t="str">
            <v>Hutang Pemegang Saham</v>
          </cell>
          <cell r="M1144">
            <v>13000000</v>
          </cell>
        </row>
        <row r="1145">
          <cell r="A1145" t="str">
            <v>109120020001Juli</v>
          </cell>
          <cell r="B1145" t="str">
            <v>120020001Juli</v>
          </cell>
          <cell r="C1145" t="str">
            <v>0</v>
          </cell>
          <cell r="D1145" t="str">
            <v>1120020001</v>
          </cell>
          <cell r="F1145">
            <v>45482</v>
          </cell>
          <cell r="H1145" t="str">
            <v>Transfer dari Bu Iis</v>
          </cell>
          <cell r="I1145">
            <v>120020001</v>
          </cell>
          <cell r="J1145" t="str">
            <v>PT BCA No Rek. 869-4110115</v>
          </cell>
          <cell r="L1145">
            <v>7000000</v>
          </cell>
        </row>
        <row r="1146">
          <cell r="A1146" t="str">
            <v>4230010000Juli</v>
          </cell>
          <cell r="B1146" t="str">
            <v>230010000Juli</v>
          </cell>
          <cell r="C1146" t="str">
            <v>0</v>
          </cell>
          <cell r="D1146" t="str">
            <v>1230010000</v>
          </cell>
          <cell r="F1146">
            <v>45482</v>
          </cell>
          <cell r="H1146" t="str">
            <v>Transfer dari Bu Iis</v>
          </cell>
          <cell r="I1146">
            <v>230010000</v>
          </cell>
          <cell r="J1146" t="str">
            <v>Hutang Pemegang Saham</v>
          </cell>
          <cell r="M1146">
            <v>7000000</v>
          </cell>
        </row>
        <row r="1147">
          <cell r="A1147" t="str">
            <v>110120020001Juli</v>
          </cell>
          <cell r="B1147" t="str">
            <v>120020001Juli</v>
          </cell>
          <cell r="C1147" t="str">
            <v>0</v>
          </cell>
          <cell r="D1147" t="str">
            <v>1120020001</v>
          </cell>
          <cell r="F1147">
            <v>45482</v>
          </cell>
          <cell r="H1147" t="str">
            <v>Transfer dari Bu Iis</v>
          </cell>
          <cell r="I1147">
            <v>120020001</v>
          </cell>
          <cell r="J1147" t="str">
            <v>PT BCA No Rek. 869-4110115</v>
          </cell>
          <cell r="L1147">
            <v>13000000</v>
          </cell>
        </row>
        <row r="1148">
          <cell r="A1148" t="str">
            <v>5230010000Juli</v>
          </cell>
          <cell r="B1148" t="str">
            <v>230010000Juli</v>
          </cell>
          <cell r="C1148" t="str">
            <v>0</v>
          </cell>
          <cell r="D1148" t="str">
            <v>1230010000</v>
          </cell>
          <cell r="F1148">
            <v>45482</v>
          </cell>
          <cell r="H1148" t="str">
            <v>Transfer dari Bu Iis</v>
          </cell>
          <cell r="I1148">
            <v>230010000</v>
          </cell>
          <cell r="J1148" t="str">
            <v>Hutang Pemegang Saham</v>
          </cell>
          <cell r="M1148">
            <v>13000000</v>
          </cell>
        </row>
        <row r="1149">
          <cell r="A1149" t="str">
            <v>111120020001Juli</v>
          </cell>
          <cell r="B1149" t="str">
            <v>120020001Juli</v>
          </cell>
          <cell r="C1149" t="str">
            <v>0</v>
          </cell>
          <cell r="D1149" t="str">
            <v>1120020001</v>
          </cell>
          <cell r="F1149">
            <v>45482</v>
          </cell>
          <cell r="H1149" t="str">
            <v>Transfer dari Bu Iis</v>
          </cell>
          <cell r="I1149">
            <v>120020001</v>
          </cell>
          <cell r="J1149" t="str">
            <v>PT BCA No Rek. 869-4110115</v>
          </cell>
          <cell r="L1149">
            <v>70000000</v>
          </cell>
        </row>
        <row r="1150">
          <cell r="A1150" t="str">
            <v>6230010000Juli</v>
          </cell>
          <cell r="B1150" t="str">
            <v>230010000Juli</v>
          </cell>
          <cell r="C1150" t="str">
            <v>0</v>
          </cell>
          <cell r="D1150" t="str">
            <v>1230010000</v>
          </cell>
          <cell r="F1150">
            <v>45482</v>
          </cell>
          <cell r="H1150" t="str">
            <v>Transfer dari Bu Iis</v>
          </cell>
          <cell r="I1150">
            <v>230010000</v>
          </cell>
          <cell r="J1150" t="str">
            <v>Hutang Pemegang Saham</v>
          </cell>
          <cell r="M1150">
            <v>70000000</v>
          </cell>
        </row>
        <row r="1151">
          <cell r="A1151" t="str">
            <v>112120020001Juli</v>
          </cell>
          <cell r="B1151" t="str">
            <v>120020001Juli</v>
          </cell>
          <cell r="C1151" t="str">
            <v>0</v>
          </cell>
          <cell r="D1151" t="str">
            <v>1120020001</v>
          </cell>
          <cell r="F1151">
            <v>45485</v>
          </cell>
          <cell r="H1151" t="str">
            <v>Transfer dari Bu Iis</v>
          </cell>
          <cell r="I1151">
            <v>120020001</v>
          </cell>
          <cell r="J1151" t="str">
            <v>PT BCA No Rek. 869-4110115</v>
          </cell>
          <cell r="L1151">
            <v>15000000</v>
          </cell>
        </row>
        <row r="1152">
          <cell r="A1152" t="str">
            <v>7230010000Juli</v>
          </cell>
          <cell r="B1152" t="str">
            <v>230010000Juli</v>
          </cell>
          <cell r="C1152" t="str">
            <v>0</v>
          </cell>
          <cell r="D1152" t="str">
            <v>1230010000</v>
          </cell>
          <cell r="F1152">
            <v>45485</v>
          </cell>
          <cell r="H1152" t="str">
            <v>Transfer dari Bu Iis</v>
          </cell>
          <cell r="I1152">
            <v>230010000</v>
          </cell>
          <cell r="J1152" t="str">
            <v>Hutang Pemegang Saham</v>
          </cell>
          <cell r="M1152">
            <v>15000000</v>
          </cell>
        </row>
        <row r="1153">
          <cell r="A1153" t="str">
            <v>113120020001Juli</v>
          </cell>
          <cell r="B1153" t="str">
            <v>120020001Juli</v>
          </cell>
          <cell r="C1153" t="str">
            <v>0</v>
          </cell>
          <cell r="D1153" t="str">
            <v>1120020001</v>
          </cell>
          <cell r="F1153">
            <v>45490</v>
          </cell>
          <cell r="H1153" t="str">
            <v>Angs. Pengembalian Modal Kerja - Agus Wahidin</v>
          </cell>
          <cell r="I1153">
            <v>120020001</v>
          </cell>
          <cell r="J1153" t="str">
            <v>PT BCA No Rek. 869-4110115</v>
          </cell>
          <cell r="L1153">
            <v>40000000</v>
          </cell>
        </row>
        <row r="1154">
          <cell r="A1154" t="str">
            <v>1130050000Juli</v>
          </cell>
          <cell r="B1154" t="str">
            <v>130050000Juli</v>
          </cell>
          <cell r="C1154" t="str">
            <v>0</v>
          </cell>
          <cell r="D1154" t="str">
            <v>1130050000</v>
          </cell>
          <cell r="F1154">
            <v>45490</v>
          </cell>
          <cell r="H1154" t="str">
            <v>Angs. Pengembalian Modal Kerja - Agus Wahidin</v>
          </cell>
          <cell r="I1154">
            <v>130050000</v>
          </cell>
          <cell r="J1154" t="str">
            <v>Piutang Lainnya</v>
          </cell>
          <cell r="M1154">
            <v>40000000</v>
          </cell>
        </row>
        <row r="1155">
          <cell r="A1155" t="str">
            <v>1600000001Juli</v>
          </cell>
          <cell r="B1155" t="str">
            <v>600000001Juli</v>
          </cell>
          <cell r="C1155" t="str">
            <v>0</v>
          </cell>
          <cell r="D1155" t="str">
            <v>1600000001</v>
          </cell>
          <cell r="F1155">
            <v>45500</v>
          </cell>
          <cell r="H1155" t="str">
            <v>Gaji Eka dan Fajar</v>
          </cell>
          <cell r="I1155">
            <v>600000001</v>
          </cell>
          <cell r="J1155" t="str">
            <v>Biaya Gaji</v>
          </cell>
          <cell r="L1155">
            <v>4500000</v>
          </cell>
        </row>
        <row r="1156">
          <cell r="A1156" t="str">
            <v>114120020001Juli</v>
          </cell>
          <cell r="B1156" t="str">
            <v>120020001Juli</v>
          </cell>
          <cell r="C1156" t="str">
            <v>0</v>
          </cell>
          <cell r="D1156" t="str">
            <v>1120020001</v>
          </cell>
          <cell r="F1156">
            <v>45500</v>
          </cell>
          <cell r="H1156" t="str">
            <v>Gaji Eka dan Fajar</v>
          </cell>
          <cell r="I1156">
            <v>120020001</v>
          </cell>
          <cell r="J1156" t="str">
            <v>PT BCA No Rek. 869-4110115</v>
          </cell>
          <cell r="M1156">
            <v>4500000</v>
          </cell>
        </row>
        <row r="1157">
          <cell r="A1157" t="str">
            <v>00</v>
          </cell>
          <cell r="B1157" t="str">
            <v>0</v>
          </cell>
          <cell r="C1157" t="str">
            <v>0</v>
          </cell>
          <cell r="D1157" t="str">
            <v>1</v>
          </cell>
          <cell r="J1157" t="str">
            <v>-</v>
          </cell>
        </row>
        <row r="1158">
          <cell r="A1158" t="str">
            <v>00</v>
          </cell>
          <cell r="B1158" t="str">
            <v>0</v>
          </cell>
          <cell r="C1158" t="str">
            <v>0</v>
          </cell>
          <cell r="D1158" t="str">
            <v>1</v>
          </cell>
          <cell r="J1158" t="str">
            <v>-</v>
          </cell>
        </row>
        <row r="1159">
          <cell r="A1159" t="str">
            <v>00</v>
          </cell>
          <cell r="B1159" t="str">
            <v>0</v>
          </cell>
          <cell r="C1159" t="str">
            <v>0</v>
          </cell>
          <cell r="D1159" t="str">
            <v>1</v>
          </cell>
          <cell r="J1159" t="str">
            <v>-</v>
          </cell>
        </row>
        <row r="1160">
          <cell r="A1160" t="str">
            <v>00</v>
          </cell>
          <cell r="B1160" t="str">
            <v>0</v>
          </cell>
          <cell r="C1160" t="str">
            <v>0</v>
          </cell>
          <cell r="D1160" t="str">
            <v>1</v>
          </cell>
          <cell r="J1160" t="str">
            <v>-</v>
          </cell>
        </row>
        <row r="1161">
          <cell r="A1161" t="str">
            <v>00</v>
          </cell>
          <cell r="B1161" t="str">
            <v>0</v>
          </cell>
          <cell r="C1161" t="str">
            <v>0</v>
          </cell>
          <cell r="D1161" t="str">
            <v>1</v>
          </cell>
          <cell r="J1161" t="str">
            <v>-</v>
          </cell>
        </row>
        <row r="1162">
          <cell r="A1162" t="str">
            <v>00</v>
          </cell>
          <cell r="B1162" t="str">
            <v>0</v>
          </cell>
          <cell r="C1162" t="str">
            <v>0</v>
          </cell>
          <cell r="D1162" t="str">
            <v>1</v>
          </cell>
          <cell r="J1162" t="str">
            <v>-</v>
          </cell>
        </row>
        <row r="1163">
          <cell r="A1163" t="str">
            <v>00</v>
          </cell>
          <cell r="B1163" t="str">
            <v>0</v>
          </cell>
          <cell r="C1163" t="str">
            <v>0</v>
          </cell>
          <cell r="D1163" t="str">
            <v>1</v>
          </cell>
          <cell r="J1163" t="str">
            <v>-</v>
          </cell>
        </row>
        <row r="1164">
          <cell r="A1164" t="str">
            <v>00</v>
          </cell>
          <cell r="B1164" t="str">
            <v>0</v>
          </cell>
          <cell r="C1164" t="str">
            <v>0</v>
          </cell>
          <cell r="D1164" t="str">
            <v>1</v>
          </cell>
          <cell r="J1164" t="str">
            <v>-</v>
          </cell>
        </row>
        <row r="1165">
          <cell r="A1165" t="str">
            <v>1500000002Agustus</v>
          </cell>
          <cell r="B1165" t="str">
            <v>500000002Agustus</v>
          </cell>
          <cell r="C1165" t="str">
            <v>0</v>
          </cell>
          <cell r="D1165" t="str">
            <v>1500000002</v>
          </cell>
          <cell r="F1165">
            <v>45510</v>
          </cell>
          <cell r="H1165" t="str">
            <v>BIAYA CASH2AN SPM 1185</v>
          </cell>
          <cell r="I1165">
            <v>500000002</v>
          </cell>
          <cell r="J1165" t="str">
            <v>Biaya Operasional</v>
          </cell>
          <cell r="L1165">
            <v>10873365</v>
          </cell>
        </row>
        <row r="1166">
          <cell r="A1166" t="str">
            <v>1120020001Agustus</v>
          </cell>
          <cell r="B1166" t="str">
            <v>120020001Agustus</v>
          </cell>
          <cell r="C1166" t="str">
            <v>0</v>
          </cell>
          <cell r="D1166" t="str">
            <v>1120020001</v>
          </cell>
          <cell r="F1166">
            <v>45510</v>
          </cell>
          <cell r="H1166" t="str">
            <v>BIAYA CASH2AN SPM 1185</v>
          </cell>
          <cell r="I1166">
            <v>120020001</v>
          </cell>
          <cell r="J1166" t="str">
            <v>PT BCA No Rek. 869-4110115</v>
          </cell>
          <cell r="M1166">
            <v>10873365</v>
          </cell>
        </row>
        <row r="1167">
          <cell r="A1167" t="str">
            <v>0Agustus</v>
          </cell>
          <cell r="B1167" t="str">
            <v>Agustus</v>
          </cell>
          <cell r="C1167" t="str">
            <v>0</v>
          </cell>
          <cell r="D1167" t="str">
            <v>1</v>
          </cell>
          <cell r="F1167">
            <v>45510</v>
          </cell>
          <cell r="H1167" t="str">
            <v xml:space="preserve">PENARIKAN DANA PEMBAYARAN BROTHERTECH </v>
          </cell>
          <cell r="J1167" t="str">
            <v>-</v>
          </cell>
          <cell r="L1167">
            <v>74562500</v>
          </cell>
        </row>
        <row r="1168">
          <cell r="A1168" t="str">
            <v>0Agustus</v>
          </cell>
          <cell r="B1168" t="str">
            <v>Agustus</v>
          </cell>
          <cell r="C1168" t="str">
            <v>0</v>
          </cell>
          <cell r="D1168" t="str">
            <v>1</v>
          </cell>
          <cell r="F1168">
            <v>45510</v>
          </cell>
          <cell r="H1168" t="str">
            <v xml:space="preserve">PENARIKAN DANA PEMBAYARAN BROTHERTECH </v>
          </cell>
          <cell r="J1168" t="str">
            <v>-</v>
          </cell>
          <cell r="M1168">
            <v>74562500</v>
          </cell>
        </row>
        <row r="1169">
          <cell r="A1169" t="str">
            <v>0Agustus</v>
          </cell>
          <cell r="B1169" t="str">
            <v>Agustus</v>
          </cell>
          <cell r="C1169" t="str">
            <v>0</v>
          </cell>
          <cell r="D1169" t="str">
            <v>1</v>
          </cell>
          <cell r="F1169">
            <v>45510</v>
          </cell>
          <cell r="H1169" t="str">
            <v xml:space="preserve">PENARIKAN KELEBIHAN PEMBAYARAN BRATHERTECH </v>
          </cell>
          <cell r="J1169" t="str">
            <v>-</v>
          </cell>
          <cell r="L1169">
            <v>40000000</v>
          </cell>
        </row>
        <row r="1170">
          <cell r="A1170" t="str">
            <v>0Agustus</v>
          </cell>
          <cell r="B1170" t="str">
            <v>Agustus</v>
          </cell>
          <cell r="C1170" t="str">
            <v>0</v>
          </cell>
          <cell r="D1170" t="str">
            <v>1</v>
          </cell>
          <cell r="F1170">
            <v>45510</v>
          </cell>
          <cell r="H1170" t="str">
            <v xml:space="preserve">PENARIKAN KELEBIHAN PEMBAYARAN BRATHERTECH </v>
          </cell>
          <cell r="J1170" t="str">
            <v>-</v>
          </cell>
          <cell r="M1170">
            <v>40000000</v>
          </cell>
        </row>
        <row r="1171">
          <cell r="A1171" t="str">
            <v>2500000002Agustus</v>
          </cell>
          <cell r="B1171" t="str">
            <v>500000002Agustus</v>
          </cell>
          <cell r="C1171" t="str">
            <v>0</v>
          </cell>
          <cell r="D1171" t="str">
            <v>1500000002</v>
          </cell>
          <cell r="F1171">
            <v>45512</v>
          </cell>
          <cell r="H1171" t="str">
            <v>BIAYA CASH2AN SPM 1195</v>
          </cell>
          <cell r="I1171">
            <v>500000002</v>
          </cell>
          <cell r="J1171" t="str">
            <v>Biaya Operasional</v>
          </cell>
          <cell r="L1171">
            <v>7852871</v>
          </cell>
        </row>
        <row r="1172">
          <cell r="A1172" t="str">
            <v>2120020001Agustus</v>
          </cell>
          <cell r="B1172" t="str">
            <v>120020001Agustus</v>
          </cell>
          <cell r="C1172" t="str">
            <v>0</v>
          </cell>
          <cell r="D1172" t="str">
            <v>1120020001</v>
          </cell>
          <cell r="F1172">
            <v>45512</v>
          </cell>
          <cell r="H1172" t="str">
            <v>BIAYA CASH2AN SPM 1195</v>
          </cell>
          <cell r="I1172">
            <v>120020001</v>
          </cell>
          <cell r="J1172" t="str">
            <v>PT BCA No Rek. 869-4110115</v>
          </cell>
          <cell r="M1172">
            <v>7852871</v>
          </cell>
        </row>
        <row r="1173">
          <cell r="A1173" t="str">
            <v>3500000002Agustus</v>
          </cell>
          <cell r="B1173" t="str">
            <v>500000002Agustus</v>
          </cell>
          <cell r="C1173" t="str">
            <v>0</v>
          </cell>
          <cell r="D1173" t="str">
            <v>1500000002</v>
          </cell>
          <cell r="F1173">
            <v>45512</v>
          </cell>
          <cell r="H1173" t="str">
            <v>BIAYA CASH2AN SPM 1192</v>
          </cell>
          <cell r="I1173">
            <v>500000002</v>
          </cell>
          <cell r="J1173" t="str">
            <v>Biaya Operasional</v>
          </cell>
          <cell r="L1173">
            <v>3070000</v>
          </cell>
        </row>
        <row r="1174">
          <cell r="A1174" t="str">
            <v>3120020001Agustus</v>
          </cell>
          <cell r="B1174" t="str">
            <v>120020001Agustus</v>
          </cell>
          <cell r="C1174" t="str">
            <v>0</v>
          </cell>
          <cell r="D1174" t="str">
            <v>1120020001</v>
          </cell>
          <cell r="F1174">
            <v>45512</v>
          </cell>
          <cell r="H1174" t="str">
            <v>BIAYA CASH2AN SPM 1192</v>
          </cell>
          <cell r="I1174">
            <v>120020001</v>
          </cell>
          <cell r="J1174" t="str">
            <v>PT BCA No Rek. 869-4110115</v>
          </cell>
          <cell r="M1174">
            <v>3070000</v>
          </cell>
        </row>
        <row r="1175">
          <cell r="A1175" t="str">
            <v>4500000002Agustus</v>
          </cell>
          <cell r="B1175" t="str">
            <v>500000002Agustus</v>
          </cell>
          <cell r="C1175" t="str">
            <v>0</v>
          </cell>
          <cell r="D1175" t="str">
            <v>1500000002</v>
          </cell>
          <cell r="F1175">
            <v>45512</v>
          </cell>
          <cell r="H1175" t="str">
            <v>BIAYA CASH2AN SPM 1193</v>
          </cell>
          <cell r="I1175">
            <v>500000002</v>
          </cell>
          <cell r="J1175" t="str">
            <v>Biaya Operasional</v>
          </cell>
          <cell r="L1175">
            <v>3082873</v>
          </cell>
        </row>
        <row r="1176">
          <cell r="A1176" t="str">
            <v>4120020001Agustus</v>
          </cell>
          <cell r="B1176" t="str">
            <v>120020001Agustus</v>
          </cell>
          <cell r="C1176" t="str">
            <v>0</v>
          </cell>
          <cell r="D1176" t="str">
            <v>1120020001</v>
          </cell>
          <cell r="F1176">
            <v>45512</v>
          </cell>
          <cell r="H1176" t="str">
            <v>BIAYA CASH2AN SPM 1193</v>
          </cell>
          <cell r="I1176">
            <v>120020001</v>
          </cell>
          <cell r="J1176" t="str">
            <v>PT BCA No Rek. 869-4110115</v>
          </cell>
          <cell r="M1176">
            <v>3082873</v>
          </cell>
        </row>
        <row r="1177">
          <cell r="A1177" t="str">
            <v>5500000002Agustus</v>
          </cell>
          <cell r="B1177" t="str">
            <v>500000002Agustus</v>
          </cell>
          <cell r="C1177" t="str">
            <v>0</v>
          </cell>
          <cell r="D1177" t="str">
            <v>1500000002</v>
          </cell>
          <cell r="F1177">
            <v>45512</v>
          </cell>
          <cell r="H1177" t="str">
            <v>BIAYA CASH2AN SPM 1194</v>
          </cell>
          <cell r="I1177">
            <v>500000002</v>
          </cell>
          <cell r="J1177" t="str">
            <v>Biaya Operasional</v>
          </cell>
          <cell r="L1177">
            <v>3024733</v>
          </cell>
        </row>
        <row r="1178">
          <cell r="A1178" t="str">
            <v>5120020001Agustus</v>
          </cell>
          <cell r="B1178" t="str">
            <v>120020001Agustus</v>
          </cell>
          <cell r="C1178" t="str">
            <v>0</v>
          </cell>
          <cell r="D1178" t="str">
            <v>1120020001</v>
          </cell>
          <cell r="F1178">
            <v>45512</v>
          </cell>
          <cell r="H1178" t="str">
            <v>BIAYA CASH2AN SPM 1194</v>
          </cell>
          <cell r="I1178">
            <v>120020001</v>
          </cell>
          <cell r="J1178" t="str">
            <v>PT BCA No Rek. 869-4110115</v>
          </cell>
          <cell r="M1178">
            <v>3024733</v>
          </cell>
        </row>
        <row r="1179">
          <cell r="A1179" t="str">
            <v>6500000002Agustus</v>
          </cell>
          <cell r="B1179" t="str">
            <v>500000002Agustus</v>
          </cell>
          <cell r="C1179" t="str">
            <v>0</v>
          </cell>
          <cell r="D1179" t="str">
            <v>1500000002</v>
          </cell>
          <cell r="F1179">
            <v>45512</v>
          </cell>
          <cell r="H1179" t="str">
            <v>BIAYA STRIPING SEMARANG SPM 1118</v>
          </cell>
          <cell r="I1179">
            <v>500000002</v>
          </cell>
          <cell r="J1179" t="str">
            <v>Biaya Operasional</v>
          </cell>
          <cell r="L1179">
            <v>4150000</v>
          </cell>
        </row>
        <row r="1180">
          <cell r="A1180" t="str">
            <v>6120020001Agustus</v>
          </cell>
          <cell r="B1180" t="str">
            <v>120020001Agustus</v>
          </cell>
          <cell r="C1180" t="str">
            <v>0</v>
          </cell>
          <cell r="D1180" t="str">
            <v>1120020001</v>
          </cell>
          <cell r="F1180">
            <v>45512</v>
          </cell>
          <cell r="H1180" t="str">
            <v>BIAYA STRIPING SEMARANG SPM 1118</v>
          </cell>
          <cell r="I1180">
            <v>120020001</v>
          </cell>
          <cell r="J1180" t="str">
            <v>PT BCA No Rek. 869-4110115</v>
          </cell>
          <cell r="M1180">
            <v>4150000</v>
          </cell>
        </row>
        <row r="1181">
          <cell r="A1181" t="str">
            <v>7500000002Agustus</v>
          </cell>
          <cell r="B1181" t="str">
            <v>500000002Agustus</v>
          </cell>
          <cell r="C1181" t="str">
            <v>0</v>
          </cell>
          <cell r="D1181" t="str">
            <v>1500000002</v>
          </cell>
          <cell r="F1181">
            <v>45514</v>
          </cell>
          <cell r="H1181" t="str">
            <v>BIAYA CASH2AN SPM 1200</v>
          </cell>
          <cell r="I1181">
            <v>500000002</v>
          </cell>
          <cell r="J1181" t="str">
            <v>Biaya Operasional</v>
          </cell>
          <cell r="L1181">
            <v>7209000</v>
          </cell>
        </row>
        <row r="1182">
          <cell r="A1182" t="str">
            <v>7120020001Agustus</v>
          </cell>
          <cell r="B1182" t="str">
            <v>120020001Agustus</v>
          </cell>
          <cell r="C1182" t="str">
            <v>0</v>
          </cell>
          <cell r="D1182" t="str">
            <v>1120020001</v>
          </cell>
          <cell r="F1182">
            <v>45514</v>
          </cell>
          <cell r="H1182" t="str">
            <v>BIAYA CASH2AN SPM 1200</v>
          </cell>
          <cell r="I1182">
            <v>120020001</v>
          </cell>
          <cell r="J1182" t="str">
            <v>PT BCA No Rek. 869-4110115</v>
          </cell>
          <cell r="M1182">
            <v>7209000</v>
          </cell>
        </row>
        <row r="1183">
          <cell r="A1183" t="str">
            <v>8500000002Agustus</v>
          </cell>
          <cell r="B1183" t="str">
            <v>500000002Agustus</v>
          </cell>
          <cell r="C1183" t="str">
            <v>0</v>
          </cell>
          <cell r="D1183" t="str">
            <v>1500000002</v>
          </cell>
          <cell r="F1183">
            <v>45516</v>
          </cell>
          <cell r="H1183" t="str">
            <v>BIAYA CASH2AN SPM 1205</v>
          </cell>
          <cell r="I1183">
            <v>500000002</v>
          </cell>
          <cell r="J1183" t="str">
            <v>Biaya Operasional</v>
          </cell>
          <cell r="L1183">
            <v>1500000</v>
          </cell>
        </row>
        <row r="1184">
          <cell r="A1184" t="str">
            <v>8120020001Agustus</v>
          </cell>
          <cell r="B1184" t="str">
            <v>120020001Agustus</v>
          </cell>
          <cell r="C1184" t="str">
            <v>0</v>
          </cell>
          <cell r="D1184" t="str">
            <v>1120020001</v>
          </cell>
          <cell r="F1184">
            <v>45516</v>
          </cell>
          <cell r="H1184" t="str">
            <v>BIAYA CASH2AN SPM 1205</v>
          </cell>
          <cell r="I1184">
            <v>120020001</v>
          </cell>
          <cell r="J1184" t="str">
            <v>PT BCA No Rek. 869-4110115</v>
          </cell>
          <cell r="M1184">
            <v>1500000</v>
          </cell>
        </row>
        <row r="1185">
          <cell r="A1185" t="str">
            <v>9500000002Agustus</v>
          </cell>
          <cell r="B1185" t="str">
            <v>500000002Agustus</v>
          </cell>
          <cell r="C1185" t="str">
            <v>0</v>
          </cell>
          <cell r="D1185" t="str">
            <v>1500000002</v>
          </cell>
          <cell r="F1185">
            <v>45517</v>
          </cell>
          <cell r="H1185" t="str">
            <v>BIAYA CASH2AN SPM 1206</v>
          </cell>
          <cell r="I1185">
            <v>500000002</v>
          </cell>
          <cell r="J1185" t="str">
            <v>Biaya Operasional</v>
          </cell>
          <cell r="L1185">
            <v>2953512</v>
          </cell>
        </row>
        <row r="1186">
          <cell r="A1186" t="str">
            <v>9120020001Agustus</v>
          </cell>
          <cell r="B1186" t="str">
            <v>120020001Agustus</v>
          </cell>
          <cell r="C1186" t="str">
            <v>0</v>
          </cell>
          <cell r="D1186" t="str">
            <v>1120020001</v>
          </cell>
          <cell r="F1186">
            <v>45517</v>
          </cell>
          <cell r="H1186" t="str">
            <v>BIAYA CASH2AN SPM 1206</v>
          </cell>
          <cell r="I1186">
            <v>120020001</v>
          </cell>
          <cell r="J1186" t="str">
            <v>PT BCA No Rek. 869-4110115</v>
          </cell>
          <cell r="M1186">
            <v>2953512</v>
          </cell>
        </row>
        <row r="1187">
          <cell r="A1187" t="str">
            <v>10500000002Agustus</v>
          </cell>
          <cell r="B1187" t="str">
            <v>500000002Agustus</v>
          </cell>
          <cell r="C1187" t="str">
            <v>0</v>
          </cell>
          <cell r="D1187" t="str">
            <v>1500000002</v>
          </cell>
          <cell r="F1187">
            <v>45517</v>
          </cell>
          <cell r="H1187" t="str">
            <v>BIAYA CASH2AN SPM 1207</v>
          </cell>
          <cell r="I1187">
            <v>500000002</v>
          </cell>
          <cell r="J1187" t="str">
            <v>Biaya Operasional</v>
          </cell>
          <cell r="L1187">
            <v>3040722</v>
          </cell>
        </row>
        <row r="1188">
          <cell r="A1188" t="str">
            <v>10120020001Agustus</v>
          </cell>
          <cell r="B1188" t="str">
            <v>120020001Agustus</v>
          </cell>
          <cell r="C1188" t="str">
            <v>0</v>
          </cell>
          <cell r="D1188" t="str">
            <v>1120020001</v>
          </cell>
          <cell r="F1188">
            <v>45517</v>
          </cell>
          <cell r="H1188" t="str">
            <v>BIAYA CASH2AN SPM 1207</v>
          </cell>
          <cell r="I1188">
            <v>120020001</v>
          </cell>
          <cell r="J1188" t="str">
            <v>PT BCA No Rek. 869-4110115</v>
          </cell>
          <cell r="M1188">
            <v>3040722</v>
          </cell>
        </row>
        <row r="1189">
          <cell r="A1189" t="str">
            <v>11500000002Agustus</v>
          </cell>
          <cell r="B1189" t="str">
            <v>500000002Agustus</v>
          </cell>
          <cell r="C1189" t="str">
            <v>0</v>
          </cell>
          <cell r="D1189" t="str">
            <v>1500000002</v>
          </cell>
          <cell r="F1189">
            <v>45517</v>
          </cell>
          <cell r="H1189" t="str">
            <v>BIAYA CASH2AN SPM 1208</v>
          </cell>
          <cell r="I1189">
            <v>500000002</v>
          </cell>
          <cell r="J1189" t="str">
            <v>Biaya Operasional</v>
          </cell>
          <cell r="L1189">
            <v>2867028</v>
          </cell>
        </row>
        <row r="1190">
          <cell r="A1190" t="str">
            <v>11120020001Agustus</v>
          </cell>
          <cell r="B1190" t="str">
            <v>120020001Agustus</v>
          </cell>
          <cell r="C1190" t="str">
            <v>0</v>
          </cell>
          <cell r="D1190" t="str">
            <v>1120020001</v>
          </cell>
          <cell r="F1190">
            <v>45517</v>
          </cell>
          <cell r="H1190" t="str">
            <v>BIAYA CASH2AN SPM 1208</v>
          </cell>
          <cell r="I1190">
            <v>120020001</v>
          </cell>
          <cell r="J1190" t="str">
            <v>PT BCA No Rek. 869-4110115</v>
          </cell>
          <cell r="M1190">
            <v>2867028</v>
          </cell>
        </row>
        <row r="1191">
          <cell r="A1191" t="str">
            <v>12500000002Agustus</v>
          </cell>
          <cell r="B1191" t="str">
            <v>500000002Agustus</v>
          </cell>
          <cell r="C1191" t="str">
            <v>0</v>
          </cell>
          <cell r="D1191" t="str">
            <v>1500000002</v>
          </cell>
          <cell r="F1191">
            <v>45518</v>
          </cell>
          <cell r="H1191" t="str">
            <v>BIAYA CASH2AN SPM 1219</v>
          </cell>
          <cell r="I1191">
            <v>500000002</v>
          </cell>
          <cell r="J1191" t="str">
            <v>Biaya Operasional</v>
          </cell>
          <cell r="L1191">
            <v>9057883</v>
          </cell>
        </row>
        <row r="1192">
          <cell r="A1192" t="str">
            <v>12120020001Agustus</v>
          </cell>
          <cell r="B1192" t="str">
            <v>120020001Agustus</v>
          </cell>
          <cell r="C1192" t="str">
            <v>0</v>
          </cell>
          <cell r="D1192" t="str">
            <v>1120020001</v>
          </cell>
          <cell r="F1192">
            <v>45518</v>
          </cell>
          <cell r="H1192" t="str">
            <v>BIAYA CASH2AN SPM 1219</v>
          </cell>
          <cell r="I1192">
            <v>120020001</v>
          </cell>
          <cell r="J1192" t="str">
            <v>PT BCA No Rek. 869-4110115</v>
          </cell>
          <cell r="M1192">
            <v>9057883</v>
          </cell>
        </row>
        <row r="1193">
          <cell r="A1193" t="str">
            <v>13500000002Agustus</v>
          </cell>
          <cell r="B1193" t="str">
            <v>500000002Agustus</v>
          </cell>
          <cell r="C1193" t="str">
            <v>0</v>
          </cell>
          <cell r="D1193" t="str">
            <v>1500000002</v>
          </cell>
          <cell r="F1193">
            <v>45518</v>
          </cell>
          <cell r="H1193" t="str">
            <v>BIAYA CASH2AN SPM 1223</v>
          </cell>
          <cell r="I1193">
            <v>500000002</v>
          </cell>
          <cell r="J1193" t="str">
            <v>Biaya Operasional</v>
          </cell>
          <cell r="L1193">
            <v>1200000</v>
          </cell>
        </row>
        <row r="1194">
          <cell r="A1194" t="str">
            <v>13120020001Agustus</v>
          </cell>
          <cell r="B1194" t="str">
            <v>120020001Agustus</v>
          </cell>
          <cell r="C1194" t="str">
            <v>0</v>
          </cell>
          <cell r="D1194" t="str">
            <v>1120020001</v>
          </cell>
          <cell r="F1194">
            <v>45518</v>
          </cell>
          <cell r="H1194" t="str">
            <v>BIAYA CASH2AN SPM 1223</v>
          </cell>
          <cell r="I1194">
            <v>120020001</v>
          </cell>
          <cell r="J1194" t="str">
            <v>PT BCA No Rek. 869-4110115</v>
          </cell>
          <cell r="M1194">
            <v>1200000</v>
          </cell>
        </row>
        <row r="1195">
          <cell r="A1195" t="str">
            <v>14500000002Agustus</v>
          </cell>
          <cell r="B1195" t="str">
            <v>500000002Agustus</v>
          </cell>
          <cell r="C1195" t="str">
            <v>0</v>
          </cell>
          <cell r="D1195" t="str">
            <v>1500000002</v>
          </cell>
          <cell r="F1195">
            <v>45518</v>
          </cell>
          <cell r="H1195" t="str">
            <v>BIAYA CASH2AN SPM 1218</v>
          </cell>
          <cell r="I1195">
            <v>500000002</v>
          </cell>
          <cell r="J1195" t="str">
            <v>Biaya Operasional</v>
          </cell>
          <cell r="L1195">
            <v>3866713</v>
          </cell>
        </row>
        <row r="1196">
          <cell r="A1196" t="str">
            <v>14120020001Agustus</v>
          </cell>
          <cell r="B1196" t="str">
            <v>120020001Agustus</v>
          </cell>
          <cell r="C1196" t="str">
            <v>0</v>
          </cell>
          <cell r="D1196" t="str">
            <v>1120020001</v>
          </cell>
          <cell r="F1196">
            <v>45518</v>
          </cell>
          <cell r="H1196" t="str">
            <v>BIAYA CASH2AN SPM 1218</v>
          </cell>
          <cell r="I1196">
            <v>120020001</v>
          </cell>
          <cell r="J1196" t="str">
            <v>PT BCA No Rek. 869-4110115</v>
          </cell>
          <cell r="M1196">
            <v>3866713</v>
          </cell>
        </row>
        <row r="1197">
          <cell r="A1197" t="str">
            <v>1600000014Agustus</v>
          </cell>
          <cell r="B1197" t="str">
            <v>600000014Agustus</v>
          </cell>
          <cell r="C1197" t="str">
            <v>0</v>
          </cell>
          <cell r="D1197" t="str">
            <v>1600000014</v>
          </cell>
          <cell r="F1197">
            <v>45519</v>
          </cell>
          <cell r="H1197" t="str">
            <v xml:space="preserve">PEMBUATAN KIR BARU UNTUK MOBIL CPJ KUNING </v>
          </cell>
          <cell r="I1197">
            <v>600000014</v>
          </cell>
          <cell r="J1197" t="str">
            <v>Biaya STNK, BPKB &amp; KIR Kendaraan, PBB</v>
          </cell>
          <cell r="L1197">
            <v>4500000</v>
          </cell>
        </row>
        <row r="1198">
          <cell r="A1198" t="str">
            <v>15120020001Agustus</v>
          </cell>
          <cell r="B1198" t="str">
            <v>120020001Agustus</v>
          </cell>
          <cell r="C1198" t="str">
            <v>0</v>
          </cell>
          <cell r="D1198" t="str">
            <v>1120020001</v>
          </cell>
          <cell r="F1198">
            <v>45519</v>
          </cell>
          <cell r="H1198" t="str">
            <v xml:space="preserve">PEMBUATAN KIR BARU UNTUK MOBIL CPJ KUNING </v>
          </cell>
          <cell r="I1198">
            <v>120020001</v>
          </cell>
          <cell r="J1198" t="str">
            <v>PT BCA No Rek. 869-4110115</v>
          </cell>
          <cell r="M1198">
            <v>4500000</v>
          </cell>
        </row>
        <row r="1199">
          <cell r="A1199" t="str">
            <v>15500000002Agustus</v>
          </cell>
          <cell r="B1199" t="str">
            <v>500000002Agustus</v>
          </cell>
          <cell r="C1199" t="str">
            <v>0</v>
          </cell>
          <cell r="D1199" t="str">
            <v>1500000002</v>
          </cell>
          <cell r="F1199">
            <v>45519</v>
          </cell>
          <cell r="H1199" t="str">
            <v>BIAYA CASH2AN SPM 1228</v>
          </cell>
          <cell r="I1199">
            <v>500000002</v>
          </cell>
          <cell r="J1199" t="str">
            <v>Biaya Operasional</v>
          </cell>
          <cell r="L1199">
            <v>4094169</v>
          </cell>
        </row>
        <row r="1200">
          <cell r="A1200" t="str">
            <v>16120020001Agustus</v>
          </cell>
          <cell r="B1200" t="str">
            <v>120020001Agustus</v>
          </cell>
          <cell r="C1200" t="str">
            <v>0</v>
          </cell>
          <cell r="D1200" t="str">
            <v>1120020001</v>
          </cell>
          <cell r="F1200">
            <v>45519</v>
          </cell>
          <cell r="H1200" t="str">
            <v>BIAYA CASH2AN SPM 1228</v>
          </cell>
          <cell r="I1200">
            <v>120020001</v>
          </cell>
          <cell r="J1200" t="str">
            <v>PT BCA No Rek. 869-4110115</v>
          </cell>
          <cell r="M1200">
            <v>4094169</v>
          </cell>
        </row>
        <row r="1201">
          <cell r="A1201" t="str">
            <v>16500000002Agustus</v>
          </cell>
          <cell r="B1201" t="str">
            <v>500000002Agustus</v>
          </cell>
          <cell r="C1201" t="str">
            <v>0</v>
          </cell>
          <cell r="D1201" t="str">
            <v>1500000002</v>
          </cell>
          <cell r="F1201">
            <v>45525</v>
          </cell>
          <cell r="H1201" t="str">
            <v>BIAYA STRIPING SEMARANG SPM 1164</v>
          </cell>
          <cell r="I1201">
            <v>500000002</v>
          </cell>
          <cell r="J1201" t="str">
            <v>Biaya Operasional</v>
          </cell>
          <cell r="L1201">
            <v>1100000</v>
          </cell>
        </row>
        <row r="1202">
          <cell r="A1202" t="str">
            <v>17120020001Agustus</v>
          </cell>
          <cell r="B1202" t="str">
            <v>120020001Agustus</v>
          </cell>
          <cell r="C1202" t="str">
            <v>0</v>
          </cell>
          <cell r="D1202" t="str">
            <v>1120020001</v>
          </cell>
          <cell r="F1202">
            <v>45525</v>
          </cell>
          <cell r="H1202" t="str">
            <v>BIAYA STRIPING SEMARANG SPM 1164</v>
          </cell>
          <cell r="I1202">
            <v>120020001</v>
          </cell>
          <cell r="J1202" t="str">
            <v>PT BCA No Rek. 869-4110115</v>
          </cell>
          <cell r="M1202">
            <v>1100000</v>
          </cell>
        </row>
        <row r="1203">
          <cell r="A1203" t="str">
            <v>1110010001Agustus</v>
          </cell>
          <cell r="B1203" t="str">
            <v>110010001Agustus</v>
          </cell>
          <cell r="C1203" t="str">
            <v>0</v>
          </cell>
          <cell r="D1203" t="str">
            <v>1110010001</v>
          </cell>
          <cell r="F1203">
            <v>45527</v>
          </cell>
          <cell r="H1203" t="str">
            <v xml:space="preserve">PENGISIAN ULANG PETTY CASH </v>
          </cell>
          <cell r="I1203">
            <v>110010001</v>
          </cell>
          <cell r="J1203" t="str">
            <v>Kas Operasional 1 - TIO</v>
          </cell>
          <cell r="L1203">
            <v>8100365</v>
          </cell>
        </row>
        <row r="1204">
          <cell r="A1204" t="str">
            <v>18120020001Agustus</v>
          </cell>
          <cell r="B1204" t="str">
            <v>120020001Agustus</v>
          </cell>
          <cell r="C1204" t="str">
            <v>0</v>
          </cell>
          <cell r="D1204" t="str">
            <v>1120020001</v>
          </cell>
          <cell r="F1204">
            <v>45527</v>
          </cell>
          <cell r="H1204" t="str">
            <v xml:space="preserve">PENGISIAN ULANG PETTY CASH </v>
          </cell>
          <cell r="I1204">
            <v>120020001</v>
          </cell>
          <cell r="J1204" t="str">
            <v>PT BCA No Rek. 869-4110115</v>
          </cell>
          <cell r="M1204">
            <v>8100365</v>
          </cell>
        </row>
        <row r="1205">
          <cell r="A1205" t="str">
            <v>17500000002Agustus</v>
          </cell>
          <cell r="B1205" t="str">
            <v>500000002Agustus</v>
          </cell>
          <cell r="C1205" t="str">
            <v>0</v>
          </cell>
          <cell r="D1205" t="str">
            <v>1500000002</v>
          </cell>
          <cell r="F1205">
            <v>45527</v>
          </cell>
          <cell r="H1205" t="str">
            <v>BIAYA CASH2AN SPM 1250</v>
          </cell>
          <cell r="I1205">
            <v>500000002</v>
          </cell>
          <cell r="J1205" t="str">
            <v>Biaya Operasional</v>
          </cell>
          <cell r="L1205">
            <v>2780000</v>
          </cell>
        </row>
        <row r="1206">
          <cell r="A1206" t="str">
            <v>19120020001Agustus</v>
          </cell>
          <cell r="B1206" t="str">
            <v>120020001Agustus</v>
          </cell>
          <cell r="C1206" t="str">
            <v>0</v>
          </cell>
          <cell r="D1206" t="str">
            <v>1120020001</v>
          </cell>
          <cell r="F1206">
            <v>45527</v>
          </cell>
          <cell r="H1206" t="str">
            <v>BIAYA CASH2AN SPM 1250</v>
          </cell>
          <cell r="I1206">
            <v>120020001</v>
          </cell>
          <cell r="J1206" t="str">
            <v>PT BCA No Rek. 869-4110115</v>
          </cell>
          <cell r="M1206">
            <v>2780000</v>
          </cell>
        </row>
        <row r="1207">
          <cell r="A1207" t="str">
            <v>18500000002Agustus</v>
          </cell>
          <cell r="B1207" t="str">
            <v>500000002Agustus</v>
          </cell>
          <cell r="C1207" t="str">
            <v>0</v>
          </cell>
          <cell r="D1207" t="str">
            <v>1500000002</v>
          </cell>
          <cell r="F1207">
            <v>45527</v>
          </cell>
          <cell r="H1207" t="str">
            <v>BIAYA CASH2AN SPM 1245</v>
          </cell>
          <cell r="I1207">
            <v>500000002</v>
          </cell>
          <cell r="J1207" t="str">
            <v>Biaya Operasional</v>
          </cell>
          <cell r="L1207">
            <v>4592198</v>
          </cell>
        </row>
        <row r="1208">
          <cell r="A1208" t="str">
            <v>20120020001Agustus</v>
          </cell>
          <cell r="B1208" t="str">
            <v>120020001Agustus</v>
          </cell>
          <cell r="C1208" t="str">
            <v>0</v>
          </cell>
          <cell r="D1208" t="str">
            <v>1120020001</v>
          </cell>
          <cell r="F1208">
            <v>45527</v>
          </cell>
          <cell r="H1208" t="str">
            <v>BIAYA CASH2AN SPM 1245</v>
          </cell>
          <cell r="I1208">
            <v>120020001</v>
          </cell>
          <cell r="J1208" t="str">
            <v>PT BCA No Rek. 869-4110115</v>
          </cell>
          <cell r="M1208">
            <v>4592198</v>
          </cell>
        </row>
        <row r="1209">
          <cell r="A1209" t="str">
            <v>19500000002Agustus</v>
          </cell>
          <cell r="B1209" t="str">
            <v>500000002Agustus</v>
          </cell>
          <cell r="C1209" t="str">
            <v>0</v>
          </cell>
          <cell r="D1209" t="str">
            <v>1500000002</v>
          </cell>
          <cell r="F1209">
            <v>45527</v>
          </cell>
          <cell r="H1209" t="str">
            <v>BIAYA CASH2AN SPM 1251</v>
          </cell>
          <cell r="I1209">
            <v>500000002</v>
          </cell>
          <cell r="J1209" t="str">
            <v>Biaya Operasional</v>
          </cell>
          <cell r="L1209">
            <v>5852772</v>
          </cell>
        </row>
        <row r="1210">
          <cell r="A1210" t="str">
            <v>21120020001Agustus</v>
          </cell>
          <cell r="B1210" t="str">
            <v>120020001Agustus</v>
          </cell>
          <cell r="C1210" t="str">
            <v>0</v>
          </cell>
          <cell r="D1210" t="str">
            <v>1120020001</v>
          </cell>
          <cell r="F1210">
            <v>45527</v>
          </cell>
          <cell r="H1210" t="str">
            <v>BIAYA CASH2AN SPM 1251</v>
          </cell>
          <cell r="I1210">
            <v>120020001</v>
          </cell>
          <cell r="J1210" t="str">
            <v>PT BCA No Rek. 869-4110115</v>
          </cell>
          <cell r="M1210">
            <v>5852772</v>
          </cell>
        </row>
        <row r="1211">
          <cell r="A1211" t="str">
            <v>20500000002Agustus</v>
          </cell>
          <cell r="B1211" t="str">
            <v>500000002Agustus</v>
          </cell>
          <cell r="C1211" t="str">
            <v>0</v>
          </cell>
          <cell r="D1211" t="str">
            <v>1500000002</v>
          </cell>
          <cell r="F1211">
            <v>45527</v>
          </cell>
          <cell r="H1211" t="str">
            <v>BIAYA CASH2AN SPM 1252</v>
          </cell>
          <cell r="I1211">
            <v>500000002</v>
          </cell>
          <cell r="J1211" t="str">
            <v>Biaya Operasional</v>
          </cell>
          <cell r="L1211">
            <v>3999793</v>
          </cell>
        </row>
        <row r="1212">
          <cell r="A1212" t="str">
            <v>22120020001Agustus</v>
          </cell>
          <cell r="B1212" t="str">
            <v>120020001Agustus</v>
          </cell>
          <cell r="C1212" t="str">
            <v>0</v>
          </cell>
          <cell r="D1212" t="str">
            <v>1120020001</v>
          </cell>
          <cell r="F1212">
            <v>45527</v>
          </cell>
          <cell r="H1212" t="str">
            <v>BIAYA CASH2AN SPM 1252</v>
          </cell>
          <cell r="I1212">
            <v>120020001</v>
          </cell>
          <cell r="J1212" t="str">
            <v>PT BCA No Rek. 869-4110115</v>
          </cell>
          <cell r="M1212">
            <v>3999793</v>
          </cell>
        </row>
        <row r="1213">
          <cell r="A1213" t="str">
            <v>1500000001Agustus</v>
          </cell>
          <cell r="B1213" t="str">
            <v>500000001Agustus</v>
          </cell>
          <cell r="C1213" t="str">
            <v>0</v>
          </cell>
          <cell r="D1213" t="str">
            <v>1500000001</v>
          </cell>
          <cell r="F1213">
            <v>45527</v>
          </cell>
          <cell r="H1213" t="str">
            <v>PEMBAYARAN INVOICE GPL 101/22/08/2024</v>
          </cell>
          <cell r="I1213">
            <v>500000001</v>
          </cell>
          <cell r="J1213" t="str">
            <v>Biaya Logistik</v>
          </cell>
          <cell r="L1213">
            <v>3859410</v>
          </cell>
        </row>
        <row r="1214">
          <cell r="A1214" t="str">
            <v>23120020001Agustus</v>
          </cell>
          <cell r="B1214" t="str">
            <v>120020001Agustus</v>
          </cell>
          <cell r="C1214" t="str">
            <v>0</v>
          </cell>
          <cell r="D1214" t="str">
            <v>1120020001</v>
          </cell>
          <cell r="F1214">
            <v>45527</v>
          </cell>
          <cell r="H1214" t="str">
            <v>PEMBAYARAN INVOICE GPL 101/22/08/2024</v>
          </cell>
          <cell r="I1214">
            <v>120020001</v>
          </cell>
          <cell r="J1214" t="str">
            <v>PT BCA No Rek. 869-4110115</v>
          </cell>
          <cell r="M1214">
            <v>3859410</v>
          </cell>
        </row>
        <row r="1215">
          <cell r="A1215" t="str">
            <v>21500000002Agustus</v>
          </cell>
          <cell r="B1215" t="str">
            <v>500000002Agustus</v>
          </cell>
          <cell r="C1215" t="str">
            <v>0</v>
          </cell>
          <cell r="D1215" t="str">
            <v>1500000002</v>
          </cell>
          <cell r="F1215">
            <v>45527</v>
          </cell>
          <cell r="H1215" t="str">
            <v>PEMBELIAN TARPAL MOBIL CPJ 4 PICK UP</v>
          </cell>
          <cell r="I1215">
            <v>500000002</v>
          </cell>
          <cell r="J1215" t="str">
            <v>Biaya Operasional</v>
          </cell>
          <cell r="L1215">
            <v>2464800</v>
          </cell>
        </row>
        <row r="1216">
          <cell r="A1216" t="str">
            <v>24120020001Agustus</v>
          </cell>
          <cell r="B1216" t="str">
            <v>120020001Agustus</v>
          </cell>
          <cell r="C1216" t="str">
            <v>0</v>
          </cell>
          <cell r="D1216" t="str">
            <v>1120020001</v>
          </cell>
          <cell r="F1216">
            <v>45527</v>
          </cell>
          <cell r="H1216" t="str">
            <v>PEMBELIAN TARPAL MOBIL CPJ 4 PICK UP</v>
          </cell>
          <cell r="I1216">
            <v>120020001</v>
          </cell>
          <cell r="J1216" t="str">
            <v>PT BCA No Rek. 869-4110115</v>
          </cell>
          <cell r="M1216">
            <v>2464800</v>
          </cell>
        </row>
        <row r="1217">
          <cell r="A1217" t="str">
            <v>22500000002Agustus</v>
          </cell>
          <cell r="B1217" t="str">
            <v>500000002Agustus</v>
          </cell>
          <cell r="C1217" t="str">
            <v>0</v>
          </cell>
          <cell r="D1217" t="str">
            <v>1500000002</v>
          </cell>
          <cell r="F1217">
            <v>45527</v>
          </cell>
          <cell r="H1217" t="str">
            <v xml:space="preserve">SEWA PICK UP T 8475DM </v>
          </cell>
          <cell r="I1217">
            <v>500000002</v>
          </cell>
          <cell r="J1217" t="str">
            <v>Biaya Operasional</v>
          </cell>
          <cell r="L1217">
            <v>3500000</v>
          </cell>
        </row>
        <row r="1218">
          <cell r="A1218" t="str">
            <v>25120020001Agustus</v>
          </cell>
          <cell r="B1218" t="str">
            <v>120020001Agustus</v>
          </cell>
          <cell r="C1218" t="str">
            <v>0</v>
          </cell>
          <cell r="D1218" t="str">
            <v>1120020001</v>
          </cell>
          <cell r="F1218">
            <v>45527</v>
          </cell>
          <cell r="H1218" t="str">
            <v xml:space="preserve">SEWA PICK UP T 8475DM </v>
          </cell>
          <cell r="I1218">
            <v>120020001</v>
          </cell>
          <cell r="J1218" t="str">
            <v>PT BCA No Rek. 869-4110115</v>
          </cell>
          <cell r="M1218">
            <v>3500000</v>
          </cell>
        </row>
        <row r="1219">
          <cell r="A1219" t="str">
            <v>2110010001Agustus</v>
          </cell>
          <cell r="B1219" t="str">
            <v>110010001Agustus</v>
          </cell>
          <cell r="C1219" t="str">
            <v>0</v>
          </cell>
          <cell r="D1219" t="str">
            <v>1110010001</v>
          </cell>
          <cell r="F1219">
            <v>45527</v>
          </cell>
          <cell r="H1219" t="str">
            <v xml:space="preserve">PENGISIAN ULANG PETTY CASH </v>
          </cell>
          <cell r="I1219">
            <v>110010001</v>
          </cell>
          <cell r="J1219" t="str">
            <v>Kas Operasional 1 - TIO</v>
          </cell>
          <cell r="L1219">
            <v>4255000</v>
          </cell>
        </row>
        <row r="1220">
          <cell r="A1220" t="str">
            <v>26120020001Agustus</v>
          </cell>
          <cell r="B1220" t="str">
            <v>120020001Agustus</v>
          </cell>
          <cell r="C1220" t="str">
            <v>0</v>
          </cell>
          <cell r="D1220" t="str">
            <v>1120020001</v>
          </cell>
          <cell r="F1220">
            <v>45527</v>
          </cell>
          <cell r="H1220" t="str">
            <v xml:space="preserve">PENGISIAN ULANG PETTY CASH </v>
          </cell>
          <cell r="I1220">
            <v>120020001</v>
          </cell>
          <cell r="J1220" t="str">
            <v>PT BCA No Rek. 869-4110115</v>
          </cell>
          <cell r="M1220">
            <v>4255000</v>
          </cell>
        </row>
        <row r="1221">
          <cell r="A1221" t="str">
            <v>23500000002Agustus</v>
          </cell>
          <cell r="B1221" t="str">
            <v>500000002Agustus</v>
          </cell>
          <cell r="C1221" t="str">
            <v>0</v>
          </cell>
          <cell r="D1221" t="str">
            <v>1500000002</v>
          </cell>
          <cell r="F1221">
            <v>45527</v>
          </cell>
          <cell r="H1221" t="str">
            <v>BIAYA CASH2AN SPM 1260</v>
          </cell>
          <cell r="I1221">
            <v>500000002</v>
          </cell>
          <cell r="J1221" t="str">
            <v>Biaya Operasional</v>
          </cell>
          <cell r="L1221">
            <v>9550201</v>
          </cell>
        </row>
        <row r="1222">
          <cell r="A1222" t="str">
            <v>27120020001Agustus</v>
          </cell>
          <cell r="B1222" t="str">
            <v>120020001Agustus</v>
          </cell>
          <cell r="C1222" t="str">
            <v>0</v>
          </cell>
          <cell r="D1222" t="str">
            <v>1120020001</v>
          </cell>
          <cell r="F1222">
            <v>45527</v>
          </cell>
          <cell r="H1222" t="str">
            <v>BIAYA CASH2AN SPM 1260</v>
          </cell>
          <cell r="I1222">
            <v>120020001</v>
          </cell>
          <cell r="J1222" t="str">
            <v>PT BCA No Rek. 869-4110115</v>
          </cell>
          <cell r="M1222">
            <v>9550201</v>
          </cell>
        </row>
        <row r="1223">
          <cell r="A1223" t="str">
            <v>2500000001Agustus</v>
          </cell>
          <cell r="B1223" t="str">
            <v>500000001Agustus</v>
          </cell>
          <cell r="C1223" t="str">
            <v>0</v>
          </cell>
          <cell r="D1223" t="str">
            <v>1500000001</v>
          </cell>
          <cell r="F1223">
            <v>45527</v>
          </cell>
          <cell r="H1223" t="str">
            <v>PEMBAYARAN INVOICE GPL 102/23/08/2024</v>
          </cell>
          <cell r="I1223">
            <v>500000001</v>
          </cell>
          <cell r="J1223" t="str">
            <v>Biaya Logistik</v>
          </cell>
          <cell r="L1223">
            <v>1356356</v>
          </cell>
        </row>
        <row r="1224">
          <cell r="A1224" t="str">
            <v>28120020001Agustus</v>
          </cell>
          <cell r="B1224" t="str">
            <v>120020001Agustus</v>
          </cell>
          <cell r="C1224" t="str">
            <v>0</v>
          </cell>
          <cell r="D1224" t="str">
            <v>1120020001</v>
          </cell>
          <cell r="F1224">
            <v>45527</v>
          </cell>
          <cell r="H1224" t="str">
            <v>PEMBAYARAN INVOICE GPL 102/23/08/2024</v>
          </cell>
          <cell r="I1224">
            <v>120020001</v>
          </cell>
          <cell r="J1224" t="str">
            <v>PT BCA No Rek. 869-4110115</v>
          </cell>
          <cell r="M1224">
            <v>1356356</v>
          </cell>
        </row>
        <row r="1225">
          <cell r="A1225" t="str">
            <v>24500000002Agustus</v>
          </cell>
          <cell r="B1225" t="str">
            <v>500000002Agustus</v>
          </cell>
          <cell r="C1225" t="str">
            <v>0</v>
          </cell>
          <cell r="D1225" t="str">
            <v>1500000002</v>
          </cell>
          <cell r="F1225">
            <v>45530</v>
          </cell>
          <cell r="H1225" t="str">
            <v>BIAYA CASH2AN SPM 1261</v>
          </cell>
          <cell r="I1225">
            <v>500000002</v>
          </cell>
          <cell r="J1225" t="str">
            <v>Biaya Operasional</v>
          </cell>
          <cell r="L1225">
            <v>2750902</v>
          </cell>
        </row>
        <row r="1226">
          <cell r="A1226" t="str">
            <v>29120020001Agustus</v>
          </cell>
          <cell r="B1226" t="str">
            <v>120020001Agustus</v>
          </cell>
          <cell r="C1226" t="str">
            <v>0</v>
          </cell>
          <cell r="D1226" t="str">
            <v>1120020001</v>
          </cell>
          <cell r="F1226">
            <v>45530</v>
          </cell>
          <cell r="H1226" t="str">
            <v>BIAYA CASH2AN SPM 1261</v>
          </cell>
          <cell r="I1226">
            <v>120020001</v>
          </cell>
          <cell r="J1226" t="str">
            <v>PT BCA No Rek. 869-4110115</v>
          </cell>
          <cell r="M1226">
            <v>2750902</v>
          </cell>
        </row>
        <row r="1227">
          <cell r="A1227" t="str">
            <v>25500000002Agustus</v>
          </cell>
          <cell r="B1227" t="str">
            <v>500000002Agustus</v>
          </cell>
          <cell r="C1227" t="str">
            <v>0</v>
          </cell>
          <cell r="D1227" t="str">
            <v>1500000002</v>
          </cell>
          <cell r="F1227">
            <v>45530</v>
          </cell>
          <cell r="H1227" t="str">
            <v xml:space="preserve">PEMBELIAN TERPAL DAN TALI </v>
          </cell>
          <cell r="I1227">
            <v>500000002</v>
          </cell>
          <cell r="J1227" t="str">
            <v>Biaya Operasional</v>
          </cell>
          <cell r="L1227">
            <v>806200</v>
          </cell>
        </row>
        <row r="1228">
          <cell r="A1228" t="str">
            <v>30120020001Agustus</v>
          </cell>
          <cell r="B1228" t="str">
            <v>120020001Agustus</v>
          </cell>
          <cell r="C1228" t="str">
            <v>0</v>
          </cell>
          <cell r="D1228" t="str">
            <v>1120020001</v>
          </cell>
          <cell r="F1228">
            <v>45530</v>
          </cell>
          <cell r="H1228" t="str">
            <v xml:space="preserve">PEMBELIAN TERPAL DAN TALI </v>
          </cell>
          <cell r="I1228">
            <v>120020001</v>
          </cell>
          <cell r="J1228" t="str">
            <v>PT BCA No Rek. 869-4110115</v>
          </cell>
          <cell r="M1228">
            <v>806200</v>
          </cell>
        </row>
        <row r="1229">
          <cell r="A1229" t="str">
            <v>26500000002Agustus</v>
          </cell>
          <cell r="B1229" t="str">
            <v>500000002Agustus</v>
          </cell>
          <cell r="C1229" t="str">
            <v>0</v>
          </cell>
          <cell r="D1229" t="str">
            <v>1500000002</v>
          </cell>
          <cell r="F1229">
            <v>45530</v>
          </cell>
          <cell r="H1229" t="str">
            <v>BIAYA CASH2AN SPM 1262</v>
          </cell>
          <cell r="I1229">
            <v>500000002</v>
          </cell>
          <cell r="J1229" t="str">
            <v>Biaya Operasional</v>
          </cell>
          <cell r="L1229">
            <v>2922141</v>
          </cell>
        </row>
        <row r="1230">
          <cell r="A1230" t="str">
            <v>31120020001Agustus</v>
          </cell>
          <cell r="B1230" t="str">
            <v>120020001Agustus</v>
          </cell>
          <cell r="C1230" t="str">
            <v>0</v>
          </cell>
          <cell r="D1230" t="str">
            <v>1120020001</v>
          </cell>
          <cell r="F1230">
            <v>45530</v>
          </cell>
          <cell r="H1230" t="str">
            <v>BIAYA CASH2AN SPM 1262</v>
          </cell>
          <cell r="I1230">
            <v>120020001</v>
          </cell>
          <cell r="J1230" t="str">
            <v>PT BCA No Rek. 869-4110115</v>
          </cell>
          <cell r="M1230">
            <v>2922141</v>
          </cell>
        </row>
        <row r="1231">
          <cell r="A1231" t="str">
            <v>27500000002Agustus</v>
          </cell>
          <cell r="B1231" t="str">
            <v>500000002Agustus</v>
          </cell>
          <cell r="C1231" t="str">
            <v>0</v>
          </cell>
          <cell r="D1231" t="str">
            <v>1500000002</v>
          </cell>
          <cell r="F1231">
            <v>45530</v>
          </cell>
          <cell r="H1231" t="str">
            <v>BIAYA CASH2AN SPM 1263</v>
          </cell>
          <cell r="I1231">
            <v>500000002</v>
          </cell>
          <cell r="J1231" t="str">
            <v>Biaya Operasional</v>
          </cell>
          <cell r="L1231">
            <v>3112685</v>
          </cell>
        </row>
        <row r="1232">
          <cell r="A1232" t="str">
            <v>32120020001Agustus</v>
          </cell>
          <cell r="B1232" t="str">
            <v>120020001Agustus</v>
          </cell>
          <cell r="C1232" t="str">
            <v>0</v>
          </cell>
          <cell r="D1232" t="str">
            <v>1120020001</v>
          </cell>
          <cell r="F1232">
            <v>45530</v>
          </cell>
          <cell r="H1232" t="str">
            <v>BIAYA CASH2AN SPM 1263</v>
          </cell>
          <cell r="I1232">
            <v>120020001</v>
          </cell>
          <cell r="J1232" t="str">
            <v>PT BCA No Rek. 869-4110115</v>
          </cell>
          <cell r="M1232">
            <v>3112685</v>
          </cell>
        </row>
        <row r="1233">
          <cell r="A1233" t="str">
            <v>3110010001Agustus</v>
          </cell>
          <cell r="B1233" t="str">
            <v>110010001Agustus</v>
          </cell>
          <cell r="C1233" t="str">
            <v>0</v>
          </cell>
          <cell r="D1233" t="str">
            <v>1110010001</v>
          </cell>
          <cell r="F1233">
            <v>45530</v>
          </cell>
          <cell r="H1233" t="str">
            <v xml:space="preserve">PENGISIAN ULANG PETTY CASH </v>
          </cell>
          <cell r="I1233">
            <v>110010001</v>
          </cell>
          <cell r="J1233" t="str">
            <v>Kas Operasional 1 - TIO</v>
          </cell>
          <cell r="L1233">
            <v>4200000</v>
          </cell>
        </row>
        <row r="1234">
          <cell r="A1234" t="str">
            <v>33120020001Agustus</v>
          </cell>
          <cell r="B1234" t="str">
            <v>120020001Agustus</v>
          </cell>
          <cell r="C1234" t="str">
            <v>0</v>
          </cell>
          <cell r="D1234" t="str">
            <v>1120020001</v>
          </cell>
          <cell r="F1234">
            <v>45530</v>
          </cell>
          <cell r="H1234" t="str">
            <v xml:space="preserve">PENGISIAN ULANG PETTY CASH </v>
          </cell>
          <cell r="I1234">
            <v>120020001</v>
          </cell>
          <cell r="J1234" t="str">
            <v>PT BCA No Rek. 869-4110115</v>
          </cell>
          <cell r="M1234">
            <v>4200000</v>
          </cell>
        </row>
        <row r="1235">
          <cell r="A1235" t="str">
            <v>28500000002Agustus</v>
          </cell>
          <cell r="B1235" t="str">
            <v>500000002Agustus</v>
          </cell>
          <cell r="C1235" t="str">
            <v>0</v>
          </cell>
          <cell r="D1235" t="str">
            <v>1500000002</v>
          </cell>
          <cell r="F1235">
            <v>45530</v>
          </cell>
          <cell r="H1235" t="str">
            <v>BIAYA CASH2AN SPM 1268</v>
          </cell>
          <cell r="I1235">
            <v>500000002</v>
          </cell>
          <cell r="J1235" t="str">
            <v>Biaya Operasional</v>
          </cell>
          <cell r="L1235">
            <v>6710170</v>
          </cell>
        </row>
        <row r="1236">
          <cell r="A1236" t="str">
            <v>34120020001Agustus</v>
          </cell>
          <cell r="B1236" t="str">
            <v>120020001Agustus</v>
          </cell>
          <cell r="C1236" t="str">
            <v>0</v>
          </cell>
          <cell r="D1236" t="str">
            <v>1120020001</v>
          </cell>
          <cell r="F1236">
            <v>45530</v>
          </cell>
          <cell r="H1236" t="str">
            <v>BIAYA CASH2AN SPM 1268</v>
          </cell>
          <cell r="I1236">
            <v>120020001</v>
          </cell>
          <cell r="J1236" t="str">
            <v>PT BCA No Rek. 869-4110115</v>
          </cell>
          <cell r="M1236">
            <v>6710170</v>
          </cell>
        </row>
        <row r="1237">
          <cell r="A1237" t="str">
            <v>29500000002Agustus</v>
          </cell>
          <cell r="B1237" t="str">
            <v>500000002Agustus</v>
          </cell>
          <cell r="C1237" t="str">
            <v>0</v>
          </cell>
          <cell r="D1237" t="str">
            <v>1500000002</v>
          </cell>
          <cell r="F1237">
            <v>45530</v>
          </cell>
          <cell r="H1237" t="str">
            <v>PENGISIAN BBM AWAL UNTUK MOBIL CPJ 06,07,08</v>
          </cell>
          <cell r="I1237">
            <v>500000002</v>
          </cell>
          <cell r="J1237" t="str">
            <v>Biaya Operasional</v>
          </cell>
          <cell r="L1237">
            <v>1300000</v>
          </cell>
        </row>
        <row r="1238">
          <cell r="A1238" t="str">
            <v>35120020001Agustus</v>
          </cell>
          <cell r="B1238" t="str">
            <v>120020001Agustus</v>
          </cell>
          <cell r="C1238" t="str">
            <v>0</v>
          </cell>
          <cell r="D1238" t="str">
            <v>1120020001</v>
          </cell>
          <cell r="F1238">
            <v>45530</v>
          </cell>
          <cell r="H1238" t="str">
            <v>PENGISIAN BBM AWAL UNTUK MOBIL CPJ 06,07,08</v>
          </cell>
          <cell r="I1238">
            <v>120020001</v>
          </cell>
          <cell r="J1238" t="str">
            <v>PT BCA No Rek. 869-4110115</v>
          </cell>
          <cell r="M1238">
            <v>1300000</v>
          </cell>
        </row>
        <row r="1239">
          <cell r="A1239" t="str">
            <v>3500000001Agustus</v>
          </cell>
          <cell r="B1239" t="str">
            <v>500000001Agustus</v>
          </cell>
          <cell r="C1239" t="str">
            <v>0</v>
          </cell>
          <cell r="D1239" t="str">
            <v>1500000001</v>
          </cell>
          <cell r="F1239">
            <v>45531</v>
          </cell>
          <cell r="H1239" t="str">
            <v>PEMBAYARAN INVOICE GPL  NO 103</v>
          </cell>
          <cell r="I1239">
            <v>500000001</v>
          </cell>
          <cell r="J1239" t="str">
            <v>Biaya Logistik</v>
          </cell>
          <cell r="L1239">
            <v>4106274</v>
          </cell>
        </row>
        <row r="1240">
          <cell r="A1240" t="str">
            <v>36120020001Agustus</v>
          </cell>
          <cell r="B1240" t="str">
            <v>120020001Agustus</v>
          </cell>
          <cell r="C1240" t="str">
            <v>0</v>
          </cell>
          <cell r="D1240" t="str">
            <v>1120020001</v>
          </cell>
          <cell r="F1240">
            <v>45531</v>
          </cell>
          <cell r="H1240" t="str">
            <v>PEMBAYARAN INVOICE GPL  NO 103</v>
          </cell>
          <cell r="I1240">
            <v>120020001</v>
          </cell>
          <cell r="J1240" t="str">
            <v>PT BCA No Rek. 869-4110115</v>
          </cell>
          <cell r="M1240">
            <v>4106274</v>
          </cell>
        </row>
        <row r="1241">
          <cell r="A1241" t="str">
            <v>1500000003Agustus</v>
          </cell>
          <cell r="B1241" t="str">
            <v>500000003Agustus</v>
          </cell>
          <cell r="C1241" t="str">
            <v>0</v>
          </cell>
          <cell r="D1241" t="str">
            <v>1500000003</v>
          </cell>
          <cell r="F1241">
            <v>45531</v>
          </cell>
          <cell r="H1241" t="str">
            <v xml:space="preserve">PENGAJUAN GAJI KARYAWAN CPJ </v>
          </cell>
          <cell r="I1241">
            <v>500000003</v>
          </cell>
          <cell r="J1241" t="str">
            <v>Biaya Gaji, Bonus, THR</v>
          </cell>
          <cell r="L1241">
            <v>20251891</v>
          </cell>
        </row>
        <row r="1242">
          <cell r="A1242" t="str">
            <v>37120020001Agustus</v>
          </cell>
          <cell r="B1242" t="str">
            <v>120020001Agustus</v>
          </cell>
          <cell r="C1242" t="str">
            <v>0</v>
          </cell>
          <cell r="D1242" t="str">
            <v>1120020001</v>
          </cell>
          <cell r="F1242">
            <v>45531</v>
          </cell>
          <cell r="H1242" t="str">
            <v xml:space="preserve">PENGAJUAN GAJI KARYAWAN CPJ </v>
          </cell>
          <cell r="I1242">
            <v>120020001</v>
          </cell>
          <cell r="J1242" t="str">
            <v>PT BCA No Rek. 869-4110115</v>
          </cell>
          <cell r="M1242">
            <v>20251891</v>
          </cell>
        </row>
        <row r="1243">
          <cell r="A1243" t="str">
            <v>30500000002Agustus</v>
          </cell>
          <cell r="B1243" t="str">
            <v>500000002Agustus</v>
          </cell>
          <cell r="C1243" t="str">
            <v>0</v>
          </cell>
          <cell r="D1243" t="str">
            <v>1500000002</v>
          </cell>
          <cell r="F1243">
            <v>45533</v>
          </cell>
          <cell r="H1243" t="str">
            <v>BIAYA CASH2AN SPM 1284</v>
          </cell>
          <cell r="I1243">
            <v>500000002</v>
          </cell>
          <cell r="J1243" t="str">
            <v>Biaya Operasional</v>
          </cell>
          <cell r="L1243">
            <v>1100000</v>
          </cell>
        </row>
        <row r="1244">
          <cell r="A1244" t="str">
            <v>38120020001Agustus</v>
          </cell>
          <cell r="B1244" t="str">
            <v>120020001Agustus</v>
          </cell>
          <cell r="C1244" t="str">
            <v>0</v>
          </cell>
          <cell r="D1244" t="str">
            <v>1120020001</v>
          </cell>
          <cell r="F1244">
            <v>45533</v>
          </cell>
          <cell r="H1244" t="str">
            <v>BIAYA CASH2AN SPM 1284</v>
          </cell>
          <cell r="I1244">
            <v>120020001</v>
          </cell>
          <cell r="J1244" t="str">
            <v>PT BCA No Rek. 869-4110115</v>
          </cell>
          <cell r="M1244">
            <v>1100000</v>
          </cell>
        </row>
        <row r="1245">
          <cell r="A1245" t="str">
            <v>31500000002Agustus</v>
          </cell>
          <cell r="B1245" t="str">
            <v>500000002Agustus</v>
          </cell>
          <cell r="C1245" t="str">
            <v>0</v>
          </cell>
          <cell r="D1245" t="str">
            <v>1500000002</v>
          </cell>
          <cell r="F1245">
            <v>45533</v>
          </cell>
          <cell r="H1245" t="str">
            <v>BIAYA CASH2AN SPM 1285</v>
          </cell>
          <cell r="I1245">
            <v>500000002</v>
          </cell>
          <cell r="J1245" t="str">
            <v>Biaya Operasional</v>
          </cell>
          <cell r="L1245">
            <v>1100000</v>
          </cell>
        </row>
        <row r="1246">
          <cell r="A1246" t="str">
            <v>39120020001Agustus</v>
          </cell>
          <cell r="B1246" t="str">
            <v>120020001Agustus</v>
          </cell>
          <cell r="C1246" t="str">
            <v>0</v>
          </cell>
          <cell r="D1246" t="str">
            <v>1120020001</v>
          </cell>
          <cell r="F1246">
            <v>45533</v>
          </cell>
          <cell r="H1246" t="str">
            <v>BIAYA CASH2AN SPM 1285</v>
          </cell>
          <cell r="I1246">
            <v>120020001</v>
          </cell>
          <cell r="J1246" t="str">
            <v>PT BCA No Rek. 869-4110115</v>
          </cell>
          <cell r="M1246">
            <v>1100000</v>
          </cell>
        </row>
        <row r="1247">
          <cell r="A1247" t="str">
            <v>32500000002Agustus</v>
          </cell>
          <cell r="B1247" t="str">
            <v>500000002Agustus</v>
          </cell>
          <cell r="C1247" t="str">
            <v>0</v>
          </cell>
          <cell r="D1247" t="str">
            <v>1500000002</v>
          </cell>
          <cell r="F1247">
            <v>45533</v>
          </cell>
          <cell r="H1247" t="str">
            <v>BIAYA CASH2AN SPM 1291</v>
          </cell>
          <cell r="I1247">
            <v>500000002</v>
          </cell>
          <cell r="J1247" t="str">
            <v>Biaya Operasional</v>
          </cell>
          <cell r="L1247">
            <v>1100000</v>
          </cell>
        </row>
        <row r="1248">
          <cell r="A1248" t="str">
            <v>40120020001Agustus</v>
          </cell>
          <cell r="B1248" t="str">
            <v>120020001Agustus</v>
          </cell>
          <cell r="C1248" t="str">
            <v>0</v>
          </cell>
          <cell r="D1248" t="str">
            <v>1120020001</v>
          </cell>
          <cell r="F1248">
            <v>45533</v>
          </cell>
          <cell r="H1248" t="str">
            <v>BIAYA CASH2AN SPM 1291</v>
          </cell>
          <cell r="I1248">
            <v>120020001</v>
          </cell>
          <cell r="J1248" t="str">
            <v>PT BCA No Rek. 869-4110115</v>
          </cell>
          <cell r="M1248">
            <v>1100000</v>
          </cell>
        </row>
        <row r="1249">
          <cell r="A1249" t="str">
            <v>33500000002Agustus</v>
          </cell>
          <cell r="B1249" t="str">
            <v>500000002Agustus</v>
          </cell>
          <cell r="C1249" t="str">
            <v>0</v>
          </cell>
          <cell r="D1249" t="str">
            <v>1500000002</v>
          </cell>
          <cell r="F1249">
            <v>45533</v>
          </cell>
          <cell r="H1249" t="str">
            <v>BIAYA CASH2AN SPM 1322</v>
          </cell>
          <cell r="I1249">
            <v>500000002</v>
          </cell>
          <cell r="J1249" t="str">
            <v>Biaya Operasional</v>
          </cell>
          <cell r="L1249">
            <v>1100000</v>
          </cell>
        </row>
        <row r="1250">
          <cell r="A1250" t="str">
            <v>41120020001Agustus</v>
          </cell>
          <cell r="B1250" t="str">
            <v>120020001Agustus</v>
          </cell>
          <cell r="C1250" t="str">
            <v>0</v>
          </cell>
          <cell r="D1250" t="str">
            <v>1120020001</v>
          </cell>
          <cell r="F1250">
            <v>45533</v>
          </cell>
          <cell r="H1250" t="str">
            <v>BIAYA CASH2AN SPM 1322</v>
          </cell>
          <cell r="I1250">
            <v>120020001</v>
          </cell>
          <cell r="J1250" t="str">
            <v>PT BCA No Rek. 869-4110115</v>
          </cell>
          <cell r="M1250">
            <v>1100000</v>
          </cell>
        </row>
        <row r="1251">
          <cell r="A1251" t="str">
            <v>4110010001Agustus</v>
          </cell>
          <cell r="B1251" t="str">
            <v>110010001Agustus</v>
          </cell>
          <cell r="C1251" t="str">
            <v>0</v>
          </cell>
          <cell r="D1251" t="str">
            <v>1110010001</v>
          </cell>
          <cell r="F1251">
            <v>45533</v>
          </cell>
          <cell r="H1251" t="str">
            <v xml:space="preserve">PENGISIAN ULANG PETTY CASH </v>
          </cell>
          <cell r="I1251">
            <v>110010001</v>
          </cell>
          <cell r="J1251" t="str">
            <v>Kas Operasional 1 - TIO</v>
          </cell>
          <cell r="L1251">
            <v>8950000</v>
          </cell>
        </row>
        <row r="1252">
          <cell r="A1252" t="str">
            <v>42120020001Agustus</v>
          </cell>
          <cell r="B1252" t="str">
            <v>120020001Agustus</v>
          </cell>
          <cell r="C1252" t="str">
            <v>0</v>
          </cell>
          <cell r="D1252" t="str">
            <v>1120020001</v>
          </cell>
          <cell r="F1252">
            <v>45533</v>
          </cell>
          <cell r="H1252" t="str">
            <v xml:space="preserve">PENGISIAN ULANG PETTY CASH </v>
          </cell>
          <cell r="I1252">
            <v>120020001</v>
          </cell>
          <cell r="J1252" t="str">
            <v>PT BCA No Rek. 869-4110115</v>
          </cell>
          <cell r="M1252">
            <v>8950000</v>
          </cell>
        </row>
        <row r="1253">
          <cell r="A1253" t="str">
            <v>34500000002Agustus</v>
          </cell>
          <cell r="B1253" t="str">
            <v>500000002Agustus</v>
          </cell>
          <cell r="C1253" t="str">
            <v>0</v>
          </cell>
          <cell r="D1253" t="str">
            <v>1500000002</v>
          </cell>
          <cell r="F1253">
            <v>45534</v>
          </cell>
          <cell r="H1253" t="str">
            <v>BIAYA CASH2AN SPM 1293</v>
          </cell>
          <cell r="I1253">
            <v>500000002</v>
          </cell>
          <cell r="J1253" t="str">
            <v>Biaya Operasional</v>
          </cell>
          <cell r="L1253">
            <v>1200000</v>
          </cell>
        </row>
        <row r="1254">
          <cell r="A1254" t="str">
            <v>43120020001Agustus</v>
          </cell>
          <cell r="B1254" t="str">
            <v>120020001Agustus</v>
          </cell>
          <cell r="C1254" t="str">
            <v>0</v>
          </cell>
          <cell r="D1254" t="str">
            <v>1120020001</v>
          </cell>
          <cell r="F1254">
            <v>45534</v>
          </cell>
          <cell r="H1254" t="str">
            <v>BIAYA CASH2AN SPM 1293</v>
          </cell>
          <cell r="I1254">
            <v>120020001</v>
          </cell>
          <cell r="J1254" t="str">
            <v>PT BCA No Rek. 869-4110115</v>
          </cell>
          <cell r="M1254">
            <v>1200000</v>
          </cell>
        </row>
        <row r="1255">
          <cell r="A1255" t="str">
            <v>35500000002Agustus</v>
          </cell>
          <cell r="B1255" t="str">
            <v>500000002Agustus</v>
          </cell>
          <cell r="C1255" t="str">
            <v>0</v>
          </cell>
          <cell r="D1255" t="str">
            <v>1500000002</v>
          </cell>
          <cell r="F1255">
            <v>45534</v>
          </cell>
          <cell r="H1255" t="str">
            <v>BIAYA STRIPING SURABAYA NO KW 007/008 JULI 2024</v>
          </cell>
          <cell r="I1255">
            <v>500000002</v>
          </cell>
          <cell r="J1255" t="str">
            <v>Biaya Operasional</v>
          </cell>
          <cell r="L1255">
            <v>8591922</v>
          </cell>
        </row>
        <row r="1256">
          <cell r="A1256" t="str">
            <v>44120020001Agustus</v>
          </cell>
          <cell r="B1256" t="str">
            <v>120020001Agustus</v>
          </cell>
          <cell r="C1256" t="str">
            <v>0</v>
          </cell>
          <cell r="D1256" t="str">
            <v>1120020001</v>
          </cell>
          <cell r="F1256">
            <v>45534</v>
          </cell>
          <cell r="H1256" t="str">
            <v>BIAYA STRIPING SURABAYA NO KW 007/008 JULI 2024</v>
          </cell>
          <cell r="I1256">
            <v>120020001</v>
          </cell>
          <cell r="J1256" t="str">
            <v>PT BCA No Rek. 869-4110115</v>
          </cell>
          <cell r="M1256">
            <v>8591922</v>
          </cell>
        </row>
        <row r="1257">
          <cell r="A1257" t="str">
            <v>36500000002Agustus</v>
          </cell>
          <cell r="B1257" t="str">
            <v>500000002Agustus</v>
          </cell>
          <cell r="C1257" t="str">
            <v>0</v>
          </cell>
          <cell r="D1257" t="str">
            <v>1500000002</v>
          </cell>
          <cell r="F1257">
            <v>45534</v>
          </cell>
          <cell r="H1257" t="str">
            <v>BIAYA LANGSIR HARTONO SPM H001</v>
          </cell>
          <cell r="I1257">
            <v>500000002</v>
          </cell>
          <cell r="J1257" t="str">
            <v>Biaya Operasional</v>
          </cell>
          <cell r="L1257">
            <v>1200000</v>
          </cell>
        </row>
        <row r="1258">
          <cell r="A1258" t="str">
            <v>45120020001Agustus</v>
          </cell>
          <cell r="B1258" t="str">
            <v>120020001Agustus</v>
          </cell>
          <cell r="C1258" t="str">
            <v>0</v>
          </cell>
          <cell r="D1258" t="str">
            <v>1120020001</v>
          </cell>
          <cell r="F1258">
            <v>45534</v>
          </cell>
          <cell r="H1258" t="str">
            <v>BIAYA LANGSIR HARTONO SPM H001</v>
          </cell>
          <cell r="I1258">
            <v>120020001</v>
          </cell>
          <cell r="J1258" t="str">
            <v>PT BCA No Rek. 869-4110115</v>
          </cell>
          <cell r="M1258">
            <v>1200000</v>
          </cell>
        </row>
        <row r="1259">
          <cell r="A1259" t="str">
            <v>37500000002Agustus</v>
          </cell>
          <cell r="B1259" t="str">
            <v>500000002Agustus</v>
          </cell>
          <cell r="C1259" t="str">
            <v>0</v>
          </cell>
          <cell r="D1259" t="str">
            <v>1500000002</v>
          </cell>
          <cell r="F1259">
            <v>45534</v>
          </cell>
          <cell r="H1259" t="str">
            <v>BIAYA LANGSIR HARTONO SPM H002</v>
          </cell>
          <cell r="I1259">
            <v>500000002</v>
          </cell>
          <cell r="J1259" t="str">
            <v>Biaya Operasional</v>
          </cell>
          <cell r="L1259">
            <v>1200000</v>
          </cell>
        </row>
        <row r="1260">
          <cell r="A1260" t="str">
            <v>46120020001Agustus</v>
          </cell>
          <cell r="B1260" t="str">
            <v>120020001Agustus</v>
          </cell>
          <cell r="C1260" t="str">
            <v>0</v>
          </cell>
          <cell r="D1260" t="str">
            <v>1120020001</v>
          </cell>
          <cell r="F1260">
            <v>45534</v>
          </cell>
          <cell r="H1260" t="str">
            <v>BIAYA LANGSIR HARTONO SPM H002</v>
          </cell>
          <cell r="I1260">
            <v>120020001</v>
          </cell>
          <cell r="J1260" t="str">
            <v>PT BCA No Rek. 869-4110115</v>
          </cell>
          <cell r="M1260">
            <v>1200000</v>
          </cell>
        </row>
        <row r="1261">
          <cell r="A1261" t="str">
            <v>38500000002Agustus</v>
          </cell>
          <cell r="B1261" t="str">
            <v>500000002Agustus</v>
          </cell>
          <cell r="C1261" t="str">
            <v>0</v>
          </cell>
          <cell r="D1261" t="str">
            <v>1500000002</v>
          </cell>
          <cell r="F1261">
            <v>45534</v>
          </cell>
          <cell r="H1261" t="str">
            <v>BIAYA LANGSIR HARTONO SPM H003</v>
          </cell>
          <cell r="I1261">
            <v>500000002</v>
          </cell>
          <cell r="J1261" t="str">
            <v>Biaya Operasional</v>
          </cell>
          <cell r="L1261">
            <v>1200000</v>
          </cell>
        </row>
        <row r="1262">
          <cell r="A1262" t="str">
            <v>47120020001Agustus</v>
          </cell>
          <cell r="B1262" t="str">
            <v>120020001Agustus</v>
          </cell>
          <cell r="C1262" t="str">
            <v>0</v>
          </cell>
          <cell r="D1262" t="str">
            <v>1120020001</v>
          </cell>
          <cell r="F1262">
            <v>45534</v>
          </cell>
          <cell r="H1262" t="str">
            <v>BIAYA LANGSIR HARTONO SPM H003</v>
          </cell>
          <cell r="I1262">
            <v>120020001</v>
          </cell>
          <cell r="J1262" t="str">
            <v>PT BCA No Rek. 869-4110115</v>
          </cell>
          <cell r="M1262">
            <v>1200000</v>
          </cell>
        </row>
        <row r="1263">
          <cell r="A1263" t="str">
            <v>39500000002Agustus</v>
          </cell>
          <cell r="B1263" t="str">
            <v>500000002Agustus</v>
          </cell>
          <cell r="C1263" t="str">
            <v>0</v>
          </cell>
          <cell r="D1263" t="str">
            <v>1500000002</v>
          </cell>
          <cell r="F1263">
            <v>45534</v>
          </cell>
          <cell r="H1263" t="str">
            <v>BIAYA CASH2AN SPM 1294</v>
          </cell>
          <cell r="I1263">
            <v>500000002</v>
          </cell>
          <cell r="J1263" t="str">
            <v>Biaya Operasional</v>
          </cell>
          <cell r="L1263">
            <v>2860243</v>
          </cell>
        </row>
        <row r="1264">
          <cell r="A1264" t="str">
            <v>48120020001Agustus</v>
          </cell>
          <cell r="B1264" t="str">
            <v>120020001Agustus</v>
          </cell>
          <cell r="C1264" t="str">
            <v>0</v>
          </cell>
          <cell r="D1264" t="str">
            <v>1120020001</v>
          </cell>
          <cell r="F1264">
            <v>45534</v>
          </cell>
          <cell r="H1264" t="str">
            <v>BIAYA CASH2AN SPM 1294</v>
          </cell>
          <cell r="I1264">
            <v>120020001</v>
          </cell>
          <cell r="J1264" t="str">
            <v>PT BCA No Rek. 869-4110115</v>
          </cell>
          <cell r="M1264">
            <v>2860243</v>
          </cell>
        </row>
        <row r="1265">
          <cell r="A1265" t="str">
            <v>40500000002Agustus</v>
          </cell>
          <cell r="B1265" t="str">
            <v>500000002Agustus</v>
          </cell>
          <cell r="C1265" t="str">
            <v>0</v>
          </cell>
          <cell r="D1265" t="str">
            <v>1500000002</v>
          </cell>
          <cell r="F1265">
            <v>45534</v>
          </cell>
          <cell r="H1265" t="str">
            <v>BIAYA CASH2AN SPM 1295</v>
          </cell>
          <cell r="I1265">
            <v>500000002</v>
          </cell>
          <cell r="J1265" t="str">
            <v>Biaya Operasional</v>
          </cell>
          <cell r="L1265">
            <v>2860243</v>
          </cell>
        </row>
        <row r="1266">
          <cell r="A1266" t="str">
            <v>49120020001Agustus</v>
          </cell>
          <cell r="B1266" t="str">
            <v>120020001Agustus</v>
          </cell>
          <cell r="C1266" t="str">
            <v>0</v>
          </cell>
          <cell r="D1266" t="str">
            <v>1120020001</v>
          </cell>
          <cell r="F1266">
            <v>45534</v>
          </cell>
          <cell r="H1266" t="str">
            <v>BIAYA CASH2AN SPM 1295</v>
          </cell>
          <cell r="I1266">
            <v>120020001</v>
          </cell>
          <cell r="J1266" t="str">
            <v>PT BCA No Rek. 869-4110115</v>
          </cell>
          <cell r="M1266">
            <v>2860243</v>
          </cell>
        </row>
        <row r="1267">
          <cell r="A1267" t="str">
            <v>41500000002Agustus</v>
          </cell>
          <cell r="B1267" t="str">
            <v>500000002Agustus</v>
          </cell>
          <cell r="C1267" t="str">
            <v>0</v>
          </cell>
          <cell r="D1267" t="str">
            <v>1500000002</v>
          </cell>
          <cell r="F1267">
            <v>45534</v>
          </cell>
          <cell r="H1267" t="str">
            <v>BIAYA CASH2AN SPM 1305</v>
          </cell>
          <cell r="I1267">
            <v>500000002</v>
          </cell>
          <cell r="J1267" t="str">
            <v>Biaya Operasional</v>
          </cell>
          <cell r="L1267">
            <v>4507867</v>
          </cell>
        </row>
        <row r="1268">
          <cell r="A1268" t="str">
            <v>50120020001Agustus</v>
          </cell>
          <cell r="B1268" t="str">
            <v>120020001Agustus</v>
          </cell>
          <cell r="C1268" t="str">
            <v>0</v>
          </cell>
          <cell r="D1268" t="str">
            <v>1120020001</v>
          </cell>
          <cell r="F1268">
            <v>45534</v>
          </cell>
          <cell r="H1268" t="str">
            <v>BIAYA CASH2AN SPM 1305</v>
          </cell>
          <cell r="I1268">
            <v>120020001</v>
          </cell>
          <cell r="J1268" t="str">
            <v>PT BCA No Rek. 869-4110115</v>
          </cell>
          <cell r="M1268">
            <v>4507867</v>
          </cell>
        </row>
        <row r="1269">
          <cell r="A1269" t="str">
            <v>42500000002Agustus</v>
          </cell>
          <cell r="B1269" t="str">
            <v>500000002Agustus</v>
          </cell>
          <cell r="C1269" t="str">
            <v>0</v>
          </cell>
          <cell r="D1269" t="str">
            <v>1500000002</v>
          </cell>
          <cell r="F1269">
            <v>45534</v>
          </cell>
          <cell r="H1269" t="str">
            <v>BIAYA CASH2AN SPM 1306</v>
          </cell>
          <cell r="I1269">
            <v>500000002</v>
          </cell>
          <cell r="J1269" t="str">
            <v>Biaya Operasional</v>
          </cell>
          <cell r="L1269">
            <v>4526715</v>
          </cell>
        </row>
        <row r="1270">
          <cell r="A1270" t="str">
            <v>51120020001Agustus</v>
          </cell>
          <cell r="B1270" t="str">
            <v>120020001Agustus</v>
          </cell>
          <cell r="C1270" t="str">
            <v>0</v>
          </cell>
          <cell r="D1270" t="str">
            <v>1120020001</v>
          </cell>
          <cell r="F1270">
            <v>45534</v>
          </cell>
          <cell r="H1270" t="str">
            <v>BIAYA CASH2AN SPM 1306</v>
          </cell>
          <cell r="I1270">
            <v>120020001</v>
          </cell>
          <cell r="J1270" t="str">
            <v>PT BCA No Rek. 869-4110115</v>
          </cell>
          <cell r="M1270">
            <v>4526715</v>
          </cell>
        </row>
        <row r="1271">
          <cell r="A1271" t="str">
            <v>43500000002Agustus</v>
          </cell>
          <cell r="B1271" t="str">
            <v>500000002Agustus</v>
          </cell>
          <cell r="C1271" t="str">
            <v>0</v>
          </cell>
          <cell r="D1271" t="str">
            <v>1500000002</v>
          </cell>
          <cell r="F1271">
            <v>45534</v>
          </cell>
          <cell r="H1271" t="str">
            <v>BIAYA CASH2AN SPM 1304</v>
          </cell>
          <cell r="I1271">
            <v>500000002</v>
          </cell>
          <cell r="J1271" t="str">
            <v>Biaya Operasional</v>
          </cell>
          <cell r="L1271">
            <v>1300000</v>
          </cell>
        </row>
        <row r="1272">
          <cell r="A1272" t="str">
            <v>52120020001Agustus</v>
          </cell>
          <cell r="B1272" t="str">
            <v>120020001Agustus</v>
          </cell>
          <cell r="C1272" t="str">
            <v>0</v>
          </cell>
          <cell r="D1272" t="str">
            <v>1120020001</v>
          </cell>
          <cell r="F1272">
            <v>45534</v>
          </cell>
          <cell r="H1272" t="str">
            <v>BIAYA CASH2AN SPM 1304</v>
          </cell>
          <cell r="I1272">
            <v>120020001</v>
          </cell>
          <cell r="J1272" t="str">
            <v>PT BCA No Rek. 869-4110115</v>
          </cell>
          <cell r="M1272">
            <v>1300000</v>
          </cell>
        </row>
        <row r="1273">
          <cell r="A1273" t="str">
            <v>44500000002Agustus</v>
          </cell>
          <cell r="B1273" t="str">
            <v>500000002Agustus</v>
          </cell>
          <cell r="C1273" t="str">
            <v>0</v>
          </cell>
          <cell r="D1273" t="str">
            <v>1500000002</v>
          </cell>
          <cell r="F1273">
            <v>45534</v>
          </cell>
          <cell r="H1273" t="str">
            <v>BIAYA CASH2AN SPM 1297</v>
          </cell>
          <cell r="I1273">
            <v>500000002</v>
          </cell>
          <cell r="J1273" t="str">
            <v>Biaya Operasional</v>
          </cell>
          <cell r="L1273">
            <v>1100000</v>
          </cell>
        </row>
        <row r="1274">
          <cell r="A1274" t="str">
            <v>53120020001Agustus</v>
          </cell>
          <cell r="B1274" t="str">
            <v>120020001Agustus</v>
          </cell>
          <cell r="C1274" t="str">
            <v>0</v>
          </cell>
          <cell r="D1274" t="str">
            <v>1120020001</v>
          </cell>
          <cell r="F1274">
            <v>45534</v>
          </cell>
          <cell r="H1274" t="str">
            <v>BIAYA CASH2AN SPM 1297</v>
          </cell>
          <cell r="I1274">
            <v>120020001</v>
          </cell>
          <cell r="J1274" t="str">
            <v>PT BCA No Rek. 869-4110115</v>
          </cell>
          <cell r="M1274">
            <v>1100000</v>
          </cell>
        </row>
        <row r="1275">
          <cell r="A1275" t="str">
            <v>45500000002Agustus</v>
          </cell>
          <cell r="B1275" t="str">
            <v>500000002Agustus</v>
          </cell>
          <cell r="C1275" t="str">
            <v>0</v>
          </cell>
          <cell r="D1275" t="str">
            <v>1500000002</v>
          </cell>
          <cell r="F1275">
            <v>45534</v>
          </cell>
          <cell r="H1275" t="str">
            <v>BIAYA CASH2AN SPM 1298</v>
          </cell>
          <cell r="I1275">
            <v>500000002</v>
          </cell>
          <cell r="J1275" t="str">
            <v>Biaya Operasional</v>
          </cell>
          <cell r="L1275">
            <v>1100000</v>
          </cell>
        </row>
        <row r="1276">
          <cell r="A1276" t="str">
            <v>54120020001Agustus</v>
          </cell>
          <cell r="B1276" t="str">
            <v>120020001Agustus</v>
          </cell>
          <cell r="C1276" t="str">
            <v>0</v>
          </cell>
          <cell r="D1276" t="str">
            <v>1120020001</v>
          </cell>
          <cell r="F1276">
            <v>45534</v>
          </cell>
          <cell r="H1276" t="str">
            <v>BIAYA CASH2AN SPM 1298</v>
          </cell>
          <cell r="I1276">
            <v>120020001</v>
          </cell>
          <cell r="J1276" t="str">
            <v>PT BCA No Rek. 869-4110115</v>
          </cell>
          <cell r="M1276">
            <v>1100000</v>
          </cell>
        </row>
        <row r="1277">
          <cell r="A1277" t="str">
            <v>46500000002Agustus</v>
          </cell>
          <cell r="B1277" t="str">
            <v>500000002Agustus</v>
          </cell>
          <cell r="C1277" t="str">
            <v>0</v>
          </cell>
          <cell r="D1277" t="str">
            <v>1500000002</v>
          </cell>
          <cell r="F1277">
            <v>45534</v>
          </cell>
          <cell r="H1277" t="str">
            <v>BIAYA CASH2AN SPM 1299</v>
          </cell>
          <cell r="I1277">
            <v>500000002</v>
          </cell>
          <cell r="J1277" t="str">
            <v>Biaya Operasional</v>
          </cell>
          <cell r="L1277">
            <v>1100000</v>
          </cell>
        </row>
        <row r="1278">
          <cell r="A1278" t="str">
            <v>55120020001Agustus</v>
          </cell>
          <cell r="B1278" t="str">
            <v>120020001Agustus</v>
          </cell>
          <cell r="C1278" t="str">
            <v>0</v>
          </cell>
          <cell r="D1278" t="str">
            <v>1120020001</v>
          </cell>
          <cell r="F1278">
            <v>45534</v>
          </cell>
          <cell r="H1278" t="str">
            <v>BIAYA CASH2AN SPM 1299</v>
          </cell>
          <cell r="I1278">
            <v>120020001</v>
          </cell>
          <cell r="J1278" t="str">
            <v>PT BCA No Rek. 869-4110115</v>
          </cell>
          <cell r="M1278">
            <v>1100000</v>
          </cell>
        </row>
        <row r="1279">
          <cell r="A1279" t="str">
            <v>1910010000Agustus</v>
          </cell>
          <cell r="B1279" t="str">
            <v>910010000Agustus</v>
          </cell>
          <cell r="C1279" t="str">
            <v>0</v>
          </cell>
          <cell r="D1279" t="str">
            <v>1910010000</v>
          </cell>
          <cell r="F1279">
            <v>45535</v>
          </cell>
          <cell r="H1279" t="str">
            <v xml:space="preserve">admin </v>
          </cell>
          <cell r="I1279">
            <v>910010000</v>
          </cell>
          <cell r="J1279" t="str">
            <v>Biaya Adm Bank</v>
          </cell>
          <cell r="L1279">
            <v>30000</v>
          </cell>
        </row>
        <row r="1280">
          <cell r="A1280" t="str">
            <v>56120020001Agustus</v>
          </cell>
          <cell r="B1280" t="str">
            <v>120020001Agustus</v>
          </cell>
          <cell r="C1280" t="str">
            <v>0</v>
          </cell>
          <cell r="D1280" t="str">
            <v>1120020001</v>
          </cell>
          <cell r="F1280">
            <v>45535</v>
          </cell>
          <cell r="H1280" t="str">
            <v xml:space="preserve">admin </v>
          </cell>
          <cell r="I1280">
            <v>120020001</v>
          </cell>
          <cell r="J1280" t="str">
            <v>PT BCA No Rek. 869-4110115</v>
          </cell>
          <cell r="M1280">
            <v>30000</v>
          </cell>
        </row>
        <row r="1281">
          <cell r="A1281" t="str">
            <v>2910010000Agustus</v>
          </cell>
          <cell r="B1281" t="str">
            <v>910010000Agustus</v>
          </cell>
          <cell r="C1281" t="str">
            <v>0</v>
          </cell>
          <cell r="D1281" t="str">
            <v>1910010000</v>
          </cell>
          <cell r="F1281">
            <v>45535</v>
          </cell>
          <cell r="H1281" t="str">
            <v xml:space="preserve">biaya transfer </v>
          </cell>
          <cell r="I1281">
            <v>910010000</v>
          </cell>
          <cell r="J1281" t="str">
            <v>Biaya Adm Bank</v>
          </cell>
          <cell r="L1281">
            <v>2500</v>
          </cell>
        </row>
        <row r="1282">
          <cell r="A1282" t="str">
            <v>57120020001Agustus</v>
          </cell>
          <cell r="B1282" t="str">
            <v>120020001Agustus</v>
          </cell>
          <cell r="C1282" t="str">
            <v>0</v>
          </cell>
          <cell r="D1282" t="str">
            <v>1120020001</v>
          </cell>
          <cell r="F1282">
            <v>45535</v>
          </cell>
          <cell r="H1282" t="str">
            <v xml:space="preserve">biaya transfer </v>
          </cell>
          <cell r="I1282">
            <v>120020001</v>
          </cell>
          <cell r="J1282" t="str">
            <v>PT BCA No Rek. 869-4110115</v>
          </cell>
          <cell r="M1282">
            <v>2500</v>
          </cell>
        </row>
        <row r="1283">
          <cell r="A1283" t="str">
            <v>58120020001Agustus</v>
          </cell>
          <cell r="B1283" t="str">
            <v>120020001Agustus</v>
          </cell>
          <cell r="C1283" t="str">
            <v>0</v>
          </cell>
          <cell r="D1283" t="str">
            <v>1120020001</v>
          </cell>
          <cell r="F1283">
            <v>45510</v>
          </cell>
          <cell r="H1283" t="str">
            <v>Transfer dari Brothertech</v>
          </cell>
          <cell r="I1283">
            <v>120020001</v>
          </cell>
          <cell r="J1283" t="str">
            <v>PT BCA No Rek. 869-4110115</v>
          </cell>
          <cell r="L1283">
            <v>174562500</v>
          </cell>
        </row>
        <row r="1284">
          <cell r="A1284" t="str">
            <v>1220000000Agustus</v>
          </cell>
          <cell r="B1284" t="str">
            <v>220000000Agustus</v>
          </cell>
          <cell r="C1284" t="str">
            <v>0</v>
          </cell>
          <cell r="D1284" t="str">
            <v>1220000000</v>
          </cell>
          <cell r="F1284">
            <v>45510</v>
          </cell>
          <cell r="H1284" t="str">
            <v>Transfer dari Brothertech</v>
          </cell>
          <cell r="I1284">
            <v>220000000</v>
          </cell>
          <cell r="J1284" t="str">
            <v>Pendapatan Yang Diterima Dimuka</v>
          </cell>
          <cell r="M1284">
            <v>174562500</v>
          </cell>
        </row>
        <row r="1285">
          <cell r="A1285" t="str">
            <v>2220000000Agustus</v>
          </cell>
          <cell r="B1285" t="str">
            <v>220000000Agustus</v>
          </cell>
          <cell r="C1285" t="str">
            <v>0</v>
          </cell>
          <cell r="D1285" t="str">
            <v>1220000000</v>
          </cell>
          <cell r="F1285">
            <v>45510</v>
          </cell>
          <cell r="H1285" t="str">
            <v>Lebih bayar brothertech</v>
          </cell>
          <cell r="I1285">
            <v>220000000</v>
          </cell>
          <cell r="J1285" t="str">
            <v>Pendapatan Yang Diterima Dimuka</v>
          </cell>
          <cell r="L1285">
            <v>40000000</v>
          </cell>
        </row>
        <row r="1286">
          <cell r="A1286" t="str">
            <v>59120020001Agustus</v>
          </cell>
          <cell r="B1286" t="str">
            <v>120020001Agustus</v>
          </cell>
          <cell r="C1286" t="str">
            <v>0</v>
          </cell>
          <cell r="D1286" t="str">
            <v>1120020001</v>
          </cell>
          <cell r="F1286">
            <v>45510</v>
          </cell>
          <cell r="H1286" t="str">
            <v>Lebih bayar brothertech</v>
          </cell>
          <cell r="I1286">
            <v>120020001</v>
          </cell>
          <cell r="J1286" t="str">
            <v>PT BCA No Rek. 869-4110115</v>
          </cell>
          <cell r="M1286">
            <v>40000000</v>
          </cell>
        </row>
        <row r="1287">
          <cell r="A1287" t="str">
            <v>3220000000Agustus</v>
          </cell>
          <cell r="B1287" t="str">
            <v>220000000Agustus</v>
          </cell>
          <cell r="C1287" t="str">
            <v>0</v>
          </cell>
          <cell r="D1287" t="str">
            <v>1220000000</v>
          </cell>
          <cell r="F1287">
            <v>45510</v>
          </cell>
          <cell r="H1287" t="str">
            <v>Kembali brothertech</v>
          </cell>
          <cell r="I1287">
            <v>220000000</v>
          </cell>
          <cell r="J1287" t="str">
            <v>Pendapatan Yang Diterima Dimuka</v>
          </cell>
          <cell r="L1287">
            <v>74562500</v>
          </cell>
        </row>
        <row r="1288">
          <cell r="A1288" t="str">
            <v>60120020001Agustus</v>
          </cell>
          <cell r="B1288" t="str">
            <v>120020001Agustus</v>
          </cell>
          <cell r="C1288" t="str">
            <v>0</v>
          </cell>
          <cell r="D1288" t="str">
            <v>1120020001</v>
          </cell>
          <cell r="F1288">
            <v>45510</v>
          </cell>
          <cell r="H1288" t="str">
            <v>Kembali brothertech</v>
          </cell>
          <cell r="I1288">
            <v>120020001</v>
          </cell>
          <cell r="J1288" t="str">
            <v>PT BCA No Rek. 869-4110115</v>
          </cell>
          <cell r="M1288">
            <v>74562500</v>
          </cell>
        </row>
        <row r="1289">
          <cell r="A1289" t="str">
            <v>61120020001Agustus</v>
          </cell>
          <cell r="B1289" t="str">
            <v>120020001Agustus</v>
          </cell>
          <cell r="C1289" t="str">
            <v>0</v>
          </cell>
          <cell r="D1289" t="str">
            <v>1120020001</v>
          </cell>
          <cell r="F1289">
            <v>45532</v>
          </cell>
          <cell r="H1289" t="str">
            <v>Transfer dari Bu Iis</v>
          </cell>
          <cell r="I1289">
            <v>120020001</v>
          </cell>
          <cell r="J1289" t="str">
            <v>PT BCA No Rek. 869-4110115</v>
          </cell>
          <cell r="L1289">
            <v>200000000</v>
          </cell>
        </row>
        <row r="1290">
          <cell r="A1290" t="str">
            <v>2230010000Agustus</v>
          </cell>
          <cell r="B1290" t="str">
            <v>230010000Agustus</v>
          </cell>
          <cell r="C1290" t="str">
            <v>0</v>
          </cell>
          <cell r="D1290" t="str">
            <v>1230010000</v>
          </cell>
          <cell r="F1290">
            <v>45532</v>
          </cell>
          <cell r="H1290" t="str">
            <v>Transfer dari Bu Iis</v>
          </cell>
          <cell r="I1290">
            <v>230010000</v>
          </cell>
          <cell r="J1290" t="str">
            <v>Hutang Pemegang Saham</v>
          </cell>
          <cell r="M1290">
            <v>200000000</v>
          </cell>
        </row>
        <row r="1291">
          <cell r="A1291" t="str">
            <v>62120020001Agustus</v>
          </cell>
          <cell r="B1291" t="str">
            <v>120020001Agustus</v>
          </cell>
          <cell r="C1291" t="str">
            <v>0</v>
          </cell>
          <cell r="D1291" t="str">
            <v>1120020001</v>
          </cell>
          <cell r="F1291">
            <v>45532</v>
          </cell>
          <cell r="H1291" t="str">
            <v>Transfer dari Bu Iis</v>
          </cell>
          <cell r="I1291">
            <v>120020001</v>
          </cell>
          <cell r="J1291" t="str">
            <v>PT BCA No Rek. 869-4110115</v>
          </cell>
          <cell r="L1291">
            <v>92750000</v>
          </cell>
        </row>
        <row r="1292">
          <cell r="A1292" t="str">
            <v>2230010000Agustus</v>
          </cell>
          <cell r="B1292" t="str">
            <v>230010000Agustus</v>
          </cell>
          <cell r="C1292" t="str">
            <v>0</v>
          </cell>
          <cell r="D1292" t="str">
            <v>1230010000</v>
          </cell>
          <cell r="F1292">
            <v>45532</v>
          </cell>
          <cell r="H1292" t="str">
            <v>Transfer dari Bu Iis</v>
          </cell>
          <cell r="I1292">
            <v>230010000</v>
          </cell>
          <cell r="J1292" t="str">
            <v>Hutang Pemegang Saham</v>
          </cell>
          <cell r="M1292">
            <v>92750000</v>
          </cell>
        </row>
        <row r="1293">
          <cell r="A1293" t="str">
            <v>1130050000Agustus</v>
          </cell>
          <cell r="B1293" t="str">
            <v>130050000Agustus</v>
          </cell>
          <cell r="C1293" t="str">
            <v>0</v>
          </cell>
          <cell r="D1293" t="str">
            <v>1130050000</v>
          </cell>
          <cell r="F1293">
            <v>45532</v>
          </cell>
          <cell r="H1293" t="str">
            <v>Trv 001 Jasamarga Japan - Viki</v>
          </cell>
          <cell r="I1293">
            <v>130050000</v>
          </cell>
          <cell r="J1293" t="str">
            <v>Piutang Lainnya</v>
          </cell>
          <cell r="L1293">
            <v>75000000</v>
          </cell>
        </row>
        <row r="1294">
          <cell r="A1294" t="str">
            <v>63120020001Agustus</v>
          </cell>
          <cell r="B1294" t="str">
            <v>120020001Agustus</v>
          </cell>
          <cell r="C1294" t="str">
            <v>0</v>
          </cell>
          <cell r="D1294" t="str">
            <v>1120020001</v>
          </cell>
          <cell r="F1294">
            <v>45532</v>
          </cell>
          <cell r="H1294" t="str">
            <v>Trv 001 Jasamarga Japan - Viki</v>
          </cell>
          <cell r="I1294">
            <v>120020001</v>
          </cell>
          <cell r="J1294" t="str">
            <v>PT BCA No Rek. 869-4110115</v>
          </cell>
          <cell r="M1294">
            <v>75000000</v>
          </cell>
        </row>
        <row r="1295">
          <cell r="A1295" t="str">
            <v>2130050000Agustus</v>
          </cell>
          <cell r="B1295" t="str">
            <v>130050000Agustus</v>
          </cell>
          <cell r="C1295" t="str">
            <v>0</v>
          </cell>
          <cell r="D1295" t="str">
            <v>1130050000</v>
          </cell>
          <cell r="F1295">
            <v>45532</v>
          </cell>
          <cell r="H1295" t="str">
            <v>Trv 001 Jasamarga Japan - Golden Rama</v>
          </cell>
          <cell r="I1295">
            <v>130050000</v>
          </cell>
          <cell r="J1295" t="str">
            <v>Piutang Lainnya</v>
          </cell>
          <cell r="L1295">
            <v>217750000</v>
          </cell>
        </row>
        <row r="1296">
          <cell r="A1296" t="str">
            <v>64120020001Agustus</v>
          </cell>
          <cell r="B1296" t="str">
            <v>120020001Agustus</v>
          </cell>
          <cell r="C1296" t="str">
            <v>0</v>
          </cell>
          <cell r="D1296" t="str">
            <v>1120020001</v>
          </cell>
          <cell r="F1296">
            <v>45532</v>
          </cell>
          <cell r="H1296" t="str">
            <v>Trv 001 Jasamarga Japan - Golden Rama</v>
          </cell>
          <cell r="I1296">
            <v>120020001</v>
          </cell>
          <cell r="J1296" t="str">
            <v>PT BCA No Rek. 869-4110115</v>
          </cell>
          <cell r="M1296">
            <v>217750000</v>
          </cell>
        </row>
        <row r="1297">
          <cell r="A1297" t="str">
            <v>1600000001Agustus</v>
          </cell>
          <cell r="B1297" t="str">
            <v>600000001Agustus</v>
          </cell>
          <cell r="C1297" t="str">
            <v>0</v>
          </cell>
          <cell r="D1297" t="str">
            <v>1600000001</v>
          </cell>
          <cell r="F1297">
            <v>45532</v>
          </cell>
          <cell r="H1297" t="str">
            <v>Gaji Eka dan Fajar</v>
          </cell>
          <cell r="I1297">
            <v>600000001</v>
          </cell>
          <cell r="J1297" t="str">
            <v>Biaya Gaji</v>
          </cell>
          <cell r="L1297">
            <v>4500000</v>
          </cell>
        </row>
        <row r="1298">
          <cell r="A1298" t="str">
            <v>65120020001Agustus</v>
          </cell>
          <cell r="B1298" t="str">
            <v>120020001Agustus</v>
          </cell>
          <cell r="C1298" t="str">
            <v>0</v>
          </cell>
          <cell r="D1298" t="str">
            <v>1120020001</v>
          </cell>
          <cell r="F1298">
            <v>45532</v>
          </cell>
          <cell r="H1298" t="str">
            <v>Gaji Eka dan Fajar</v>
          </cell>
          <cell r="I1298">
            <v>120020001</v>
          </cell>
          <cell r="J1298" t="str">
            <v>PT BCA No Rek. 869-4110115</v>
          </cell>
          <cell r="M1298">
            <v>4500000</v>
          </cell>
        </row>
        <row r="1299">
          <cell r="A1299" t="str">
            <v>00</v>
          </cell>
          <cell r="B1299" t="str">
            <v>0</v>
          </cell>
          <cell r="C1299" t="str">
            <v>0</v>
          </cell>
          <cell r="D1299" t="str">
            <v>1</v>
          </cell>
          <cell r="J1299" t="str">
            <v>-</v>
          </cell>
        </row>
        <row r="1300">
          <cell r="A1300" t="str">
            <v>00</v>
          </cell>
          <cell r="B1300" t="str">
            <v>0</v>
          </cell>
          <cell r="C1300" t="str">
            <v>0</v>
          </cell>
          <cell r="D1300" t="str">
            <v>1</v>
          </cell>
          <cell r="J1300" t="str">
            <v>-</v>
          </cell>
        </row>
        <row r="1301">
          <cell r="A1301" t="str">
            <v>00</v>
          </cell>
          <cell r="B1301" t="str">
            <v>0</v>
          </cell>
          <cell r="C1301" t="str">
            <v>0</v>
          </cell>
          <cell r="D1301" t="str">
            <v>1</v>
          </cell>
          <cell r="J1301" t="str">
            <v>-</v>
          </cell>
        </row>
        <row r="1302">
          <cell r="A1302" t="str">
            <v>00</v>
          </cell>
          <cell r="B1302" t="str">
            <v>0</v>
          </cell>
          <cell r="C1302" t="str">
            <v>0</v>
          </cell>
          <cell r="D1302" t="str">
            <v>1</v>
          </cell>
          <cell r="J1302" t="str">
            <v>-</v>
          </cell>
        </row>
        <row r="1303">
          <cell r="A1303" t="str">
            <v>00</v>
          </cell>
          <cell r="B1303" t="str">
            <v>0</v>
          </cell>
          <cell r="C1303" t="str">
            <v>0</v>
          </cell>
          <cell r="D1303" t="str">
            <v>1</v>
          </cell>
          <cell r="J1303" t="str">
            <v>-</v>
          </cell>
        </row>
        <row r="1304">
          <cell r="A1304" t="str">
            <v>00</v>
          </cell>
          <cell r="B1304" t="str">
            <v>0</v>
          </cell>
          <cell r="C1304" t="str">
            <v>0</v>
          </cell>
          <cell r="D1304" t="str">
            <v>1</v>
          </cell>
          <cell r="J1304" t="str">
            <v>-</v>
          </cell>
        </row>
        <row r="1305">
          <cell r="A1305" t="str">
            <v>00</v>
          </cell>
          <cell r="B1305" t="str">
            <v>0</v>
          </cell>
          <cell r="C1305" t="str">
            <v>0</v>
          </cell>
          <cell r="D1305" t="str">
            <v>1</v>
          </cell>
          <cell r="J1305" t="str">
            <v>-</v>
          </cell>
        </row>
        <row r="1306">
          <cell r="A1306" t="str">
            <v>00</v>
          </cell>
          <cell r="B1306" t="str">
            <v>0</v>
          </cell>
          <cell r="C1306" t="str">
            <v>0</v>
          </cell>
          <cell r="D1306" t="str">
            <v>1</v>
          </cell>
          <cell r="J1306" t="str">
            <v>-</v>
          </cell>
        </row>
        <row r="1307">
          <cell r="A1307" t="str">
            <v>00</v>
          </cell>
          <cell r="B1307" t="str">
            <v>0</v>
          </cell>
          <cell r="C1307" t="str">
            <v>0</v>
          </cell>
          <cell r="D1307" t="str">
            <v>1</v>
          </cell>
          <cell r="J1307" t="str">
            <v>-</v>
          </cell>
        </row>
        <row r="1308">
          <cell r="A1308" t="str">
            <v>00</v>
          </cell>
          <cell r="B1308" t="str">
            <v>0</v>
          </cell>
          <cell r="C1308" t="str">
            <v>0</v>
          </cell>
          <cell r="D1308" t="str">
            <v>1</v>
          </cell>
          <cell r="J1308" t="str">
            <v>-</v>
          </cell>
        </row>
        <row r="1309">
          <cell r="A1309" t="str">
            <v>00</v>
          </cell>
          <cell r="B1309" t="str">
            <v>0</v>
          </cell>
          <cell r="C1309" t="str">
            <v>0</v>
          </cell>
          <cell r="D1309" t="str">
            <v>1</v>
          </cell>
          <cell r="J1309" t="str">
            <v>-</v>
          </cell>
        </row>
        <row r="1310">
          <cell r="A1310" t="str">
            <v>00</v>
          </cell>
          <cell r="B1310" t="str">
            <v>0</v>
          </cell>
          <cell r="C1310" t="str">
            <v>0</v>
          </cell>
          <cell r="D1310" t="str">
            <v>1</v>
          </cell>
          <cell r="J1310" t="str">
            <v>-</v>
          </cell>
        </row>
        <row r="1311">
          <cell r="A1311" t="str">
            <v>00</v>
          </cell>
          <cell r="B1311" t="str">
            <v>0</v>
          </cell>
          <cell r="C1311" t="str">
            <v>0</v>
          </cell>
          <cell r="D1311" t="str">
            <v>1</v>
          </cell>
          <cell r="J1311" t="str">
            <v>-</v>
          </cell>
        </row>
        <row r="1312">
          <cell r="A1312" t="str">
            <v>00</v>
          </cell>
          <cell r="B1312" t="str">
            <v>0</v>
          </cell>
          <cell r="C1312" t="str">
            <v>0</v>
          </cell>
          <cell r="D1312" t="str">
            <v>1</v>
          </cell>
          <cell r="J1312" t="str">
            <v>-</v>
          </cell>
        </row>
        <row r="1313">
          <cell r="A1313" t="str">
            <v>00</v>
          </cell>
          <cell r="B1313" t="str">
            <v>0</v>
          </cell>
          <cell r="C1313" t="str">
            <v>0</v>
          </cell>
          <cell r="D1313" t="str">
            <v>1</v>
          </cell>
          <cell r="J1313" t="str">
            <v>-</v>
          </cell>
        </row>
        <row r="1314">
          <cell r="A1314" t="str">
            <v>00</v>
          </cell>
          <cell r="B1314" t="str">
            <v>0</v>
          </cell>
          <cell r="C1314" t="str">
            <v>0</v>
          </cell>
          <cell r="D1314" t="str">
            <v>1</v>
          </cell>
          <cell r="J1314" t="str">
            <v>-</v>
          </cell>
        </row>
        <row r="1315">
          <cell r="A1315" t="str">
            <v>00</v>
          </cell>
          <cell r="B1315" t="str">
            <v>0</v>
          </cell>
          <cell r="C1315" t="str">
            <v>0</v>
          </cell>
          <cell r="D1315" t="str">
            <v>1</v>
          </cell>
          <cell r="J1315" t="str">
            <v>-</v>
          </cell>
        </row>
        <row r="1316">
          <cell r="A1316" t="str">
            <v>00</v>
          </cell>
          <cell r="B1316" t="str">
            <v>0</v>
          </cell>
          <cell r="C1316" t="str">
            <v>0</v>
          </cell>
          <cell r="D1316" t="str">
            <v>1</v>
          </cell>
          <cell r="J1316" t="str">
            <v>-</v>
          </cell>
        </row>
        <row r="1317">
          <cell r="A1317" t="str">
            <v>00</v>
          </cell>
          <cell r="B1317" t="str">
            <v>0</v>
          </cell>
          <cell r="C1317" t="str">
            <v>0</v>
          </cell>
          <cell r="D1317" t="str">
            <v>1</v>
          </cell>
          <cell r="J1317" t="str">
            <v>-</v>
          </cell>
        </row>
        <row r="1318">
          <cell r="A1318" t="str">
            <v>00</v>
          </cell>
          <cell r="B1318" t="str">
            <v>0</v>
          </cell>
          <cell r="C1318" t="str">
            <v>0</v>
          </cell>
          <cell r="D1318" t="str">
            <v>1</v>
          </cell>
          <cell r="J1318" t="str">
            <v>-</v>
          </cell>
        </row>
        <row r="1319">
          <cell r="A1319" t="str">
            <v>00</v>
          </cell>
          <cell r="B1319" t="str">
            <v>0</v>
          </cell>
          <cell r="C1319" t="str">
            <v>0</v>
          </cell>
          <cell r="D1319" t="str">
            <v>1</v>
          </cell>
          <cell r="J1319" t="str">
            <v>-</v>
          </cell>
        </row>
        <row r="1320">
          <cell r="A1320" t="str">
            <v>00</v>
          </cell>
          <cell r="B1320" t="str">
            <v>0</v>
          </cell>
          <cell r="C1320" t="str">
            <v>0</v>
          </cell>
          <cell r="D1320" t="str">
            <v>1</v>
          </cell>
          <cell r="J1320" t="str">
            <v>-</v>
          </cell>
        </row>
        <row r="1321">
          <cell r="A1321" t="str">
            <v>00</v>
          </cell>
          <cell r="B1321" t="str">
            <v>0</v>
          </cell>
          <cell r="C1321" t="str">
            <v>0</v>
          </cell>
          <cell r="D1321" t="str">
            <v>1</v>
          </cell>
          <cell r="J1321" t="str">
            <v>-</v>
          </cell>
        </row>
        <row r="1322">
          <cell r="A1322" t="str">
            <v>00</v>
          </cell>
          <cell r="B1322" t="str">
            <v>0</v>
          </cell>
          <cell r="C1322" t="str">
            <v>0</v>
          </cell>
          <cell r="D1322" t="str">
            <v>1</v>
          </cell>
          <cell r="J1322" t="str">
            <v>-</v>
          </cell>
        </row>
        <row r="1323">
          <cell r="A1323" t="str">
            <v>1500000002September</v>
          </cell>
          <cell r="B1323" t="str">
            <v>500000002September</v>
          </cell>
          <cell r="C1323" t="str">
            <v>0</v>
          </cell>
          <cell r="D1323" t="str">
            <v>1500000002</v>
          </cell>
          <cell r="F1323">
            <v>45537</v>
          </cell>
          <cell r="H1323" t="str">
            <v>BIAYA CASH2AN SPM 1301</v>
          </cell>
          <cell r="I1323">
            <v>500000002</v>
          </cell>
          <cell r="J1323" t="str">
            <v>Biaya Operasional</v>
          </cell>
          <cell r="L1323">
            <v>1100000</v>
          </cell>
        </row>
        <row r="1324">
          <cell r="A1324" t="str">
            <v>1120020001September</v>
          </cell>
          <cell r="B1324" t="str">
            <v>120020001September</v>
          </cell>
          <cell r="C1324" t="str">
            <v>0</v>
          </cell>
          <cell r="D1324" t="str">
            <v>1120020001</v>
          </cell>
          <cell r="F1324">
            <v>45537</v>
          </cell>
          <cell r="H1324" t="str">
            <v>BIAYA CASH2AN SPM 1301</v>
          </cell>
          <cell r="I1324">
            <v>120020001</v>
          </cell>
          <cell r="J1324" t="str">
            <v>PT BCA No Rek. 869-4110115</v>
          </cell>
          <cell r="M1324">
            <v>1100000</v>
          </cell>
        </row>
        <row r="1325">
          <cell r="A1325" t="str">
            <v>2500000002September</v>
          </cell>
          <cell r="B1325" t="str">
            <v>500000002September</v>
          </cell>
          <cell r="C1325" t="str">
            <v>0</v>
          </cell>
          <cell r="D1325" t="str">
            <v>1500000002</v>
          </cell>
          <cell r="F1325">
            <v>45537</v>
          </cell>
          <cell r="H1325" t="str">
            <v>BIAYA CASH2AN SPM 1300</v>
          </cell>
          <cell r="I1325">
            <v>500000002</v>
          </cell>
          <cell r="J1325" t="str">
            <v>Biaya Operasional</v>
          </cell>
          <cell r="L1325">
            <v>1100000</v>
          </cell>
        </row>
        <row r="1326">
          <cell r="A1326" t="str">
            <v>2120020001September</v>
          </cell>
          <cell r="B1326" t="str">
            <v>120020001September</v>
          </cell>
          <cell r="C1326" t="str">
            <v>0</v>
          </cell>
          <cell r="D1326" t="str">
            <v>1120020001</v>
          </cell>
          <cell r="F1326">
            <v>45537</v>
          </cell>
          <cell r="H1326" t="str">
            <v>BIAYA CASH2AN SPM 1300</v>
          </cell>
          <cell r="I1326">
            <v>120020001</v>
          </cell>
          <cell r="J1326" t="str">
            <v>PT BCA No Rek. 869-4110115</v>
          </cell>
          <cell r="M1326">
            <v>1100000</v>
          </cell>
        </row>
        <row r="1327">
          <cell r="A1327" t="str">
            <v>3500000002September</v>
          </cell>
          <cell r="B1327" t="str">
            <v>500000002September</v>
          </cell>
          <cell r="C1327" t="str">
            <v>0</v>
          </cell>
          <cell r="D1327" t="str">
            <v>1500000002</v>
          </cell>
          <cell r="F1327">
            <v>45537</v>
          </cell>
          <cell r="H1327" t="str">
            <v>BIAYA LANGSIR HARTONO SPM 017</v>
          </cell>
          <cell r="I1327">
            <v>500000002</v>
          </cell>
          <cell r="J1327" t="str">
            <v>Biaya Operasional</v>
          </cell>
          <cell r="L1327">
            <v>1100000</v>
          </cell>
        </row>
        <row r="1328">
          <cell r="A1328" t="str">
            <v>3120020001September</v>
          </cell>
          <cell r="B1328" t="str">
            <v>120020001September</v>
          </cell>
          <cell r="C1328" t="str">
            <v>0</v>
          </cell>
          <cell r="D1328" t="str">
            <v>1120020001</v>
          </cell>
          <cell r="F1328">
            <v>45537</v>
          </cell>
          <cell r="H1328" t="str">
            <v>BIAYA LANGSIR HARTONO SPM 017</v>
          </cell>
          <cell r="I1328">
            <v>120020001</v>
          </cell>
          <cell r="J1328" t="str">
            <v>PT BCA No Rek. 869-4110115</v>
          </cell>
          <cell r="M1328">
            <v>1100000</v>
          </cell>
        </row>
        <row r="1329">
          <cell r="A1329" t="str">
            <v>4500000002September</v>
          </cell>
          <cell r="B1329" t="str">
            <v>500000002September</v>
          </cell>
          <cell r="C1329" t="str">
            <v>0</v>
          </cell>
          <cell r="D1329" t="str">
            <v>1500000002</v>
          </cell>
          <cell r="F1329">
            <v>45537</v>
          </cell>
          <cell r="H1329" t="str">
            <v>BIAYA LANGSIR HARTONO SPM 016</v>
          </cell>
          <cell r="I1329">
            <v>500000002</v>
          </cell>
          <cell r="J1329" t="str">
            <v>Biaya Operasional</v>
          </cell>
          <cell r="L1329">
            <v>1200000</v>
          </cell>
        </row>
        <row r="1330">
          <cell r="A1330" t="str">
            <v>4120020001September</v>
          </cell>
          <cell r="B1330" t="str">
            <v>120020001September</v>
          </cell>
          <cell r="C1330" t="str">
            <v>0</v>
          </cell>
          <cell r="D1330" t="str">
            <v>1120020001</v>
          </cell>
          <cell r="F1330">
            <v>45537</v>
          </cell>
          <cell r="H1330" t="str">
            <v>BIAYA LANGSIR HARTONO SPM 016</v>
          </cell>
          <cell r="I1330">
            <v>120020001</v>
          </cell>
          <cell r="J1330" t="str">
            <v>PT BCA No Rek. 869-4110115</v>
          </cell>
          <cell r="M1330">
            <v>1200000</v>
          </cell>
        </row>
        <row r="1331">
          <cell r="A1331" t="str">
            <v>5500000002September</v>
          </cell>
          <cell r="B1331" t="str">
            <v>500000002September</v>
          </cell>
          <cell r="C1331" t="str">
            <v>0</v>
          </cell>
          <cell r="D1331" t="str">
            <v>1500000002</v>
          </cell>
          <cell r="F1331">
            <v>45537</v>
          </cell>
          <cell r="H1331" t="str">
            <v>BIAYA LANGSIR HARTONO SPM 015</v>
          </cell>
          <cell r="I1331">
            <v>500000002</v>
          </cell>
          <cell r="J1331" t="str">
            <v>Biaya Operasional</v>
          </cell>
          <cell r="L1331">
            <v>1300000</v>
          </cell>
        </row>
        <row r="1332">
          <cell r="A1332" t="str">
            <v>5120020001September</v>
          </cell>
          <cell r="B1332" t="str">
            <v>120020001September</v>
          </cell>
          <cell r="C1332" t="str">
            <v>0</v>
          </cell>
          <cell r="D1332" t="str">
            <v>1120020001</v>
          </cell>
          <cell r="F1332">
            <v>45537</v>
          </cell>
          <cell r="H1332" t="str">
            <v>BIAYA LANGSIR HARTONO SPM 015</v>
          </cell>
          <cell r="I1332">
            <v>120020001</v>
          </cell>
          <cell r="J1332" t="str">
            <v>PT BCA No Rek. 869-4110115</v>
          </cell>
          <cell r="M1332">
            <v>1300000</v>
          </cell>
        </row>
        <row r="1333">
          <cell r="A1333" t="str">
            <v>6500000002September</v>
          </cell>
          <cell r="B1333" t="str">
            <v>500000002September</v>
          </cell>
          <cell r="C1333" t="str">
            <v>0</v>
          </cell>
          <cell r="D1333" t="str">
            <v>1500000002</v>
          </cell>
          <cell r="F1333">
            <v>45537</v>
          </cell>
          <cell r="H1333" t="str">
            <v>BIAYA LANGSIR HARTONO SPM 014</v>
          </cell>
          <cell r="I1333">
            <v>500000002</v>
          </cell>
          <cell r="J1333" t="str">
            <v>Biaya Operasional</v>
          </cell>
          <cell r="L1333">
            <v>1300000</v>
          </cell>
        </row>
        <row r="1334">
          <cell r="A1334" t="str">
            <v>6120020001September</v>
          </cell>
          <cell r="B1334" t="str">
            <v>120020001September</v>
          </cell>
          <cell r="C1334" t="str">
            <v>0</v>
          </cell>
          <cell r="D1334" t="str">
            <v>1120020001</v>
          </cell>
          <cell r="F1334">
            <v>45537</v>
          </cell>
          <cell r="H1334" t="str">
            <v>BIAYA LANGSIR HARTONO SPM 014</v>
          </cell>
          <cell r="I1334">
            <v>120020001</v>
          </cell>
          <cell r="J1334" t="str">
            <v>PT BCA No Rek. 869-4110115</v>
          </cell>
          <cell r="M1334">
            <v>1300000</v>
          </cell>
        </row>
        <row r="1335">
          <cell r="A1335" t="str">
            <v>7500000002September</v>
          </cell>
          <cell r="B1335" t="str">
            <v>500000002September</v>
          </cell>
          <cell r="C1335" t="str">
            <v>0</v>
          </cell>
          <cell r="D1335" t="str">
            <v>1500000002</v>
          </cell>
          <cell r="F1335">
            <v>45537</v>
          </cell>
          <cell r="H1335" t="str">
            <v>BIAYA LANGSIR HARTONO SPM 013</v>
          </cell>
          <cell r="I1335">
            <v>500000002</v>
          </cell>
          <cell r="J1335" t="str">
            <v>Biaya Operasional</v>
          </cell>
          <cell r="L1335">
            <v>1300000</v>
          </cell>
        </row>
        <row r="1336">
          <cell r="A1336" t="str">
            <v>7120020001September</v>
          </cell>
          <cell r="B1336" t="str">
            <v>120020001September</v>
          </cell>
          <cell r="C1336" t="str">
            <v>0</v>
          </cell>
          <cell r="D1336" t="str">
            <v>1120020001</v>
          </cell>
          <cell r="F1336">
            <v>45537</v>
          </cell>
          <cell r="H1336" t="str">
            <v>BIAYA LANGSIR HARTONO SPM 013</v>
          </cell>
          <cell r="I1336">
            <v>120020001</v>
          </cell>
          <cell r="J1336" t="str">
            <v>PT BCA No Rek. 869-4110115</v>
          </cell>
          <cell r="M1336">
            <v>1300000</v>
          </cell>
        </row>
        <row r="1337">
          <cell r="A1337" t="str">
            <v>8500000002September</v>
          </cell>
          <cell r="B1337" t="str">
            <v>500000002September</v>
          </cell>
          <cell r="C1337" t="str">
            <v>0</v>
          </cell>
          <cell r="D1337" t="str">
            <v>1500000002</v>
          </cell>
          <cell r="F1337">
            <v>45537</v>
          </cell>
          <cell r="H1337" t="str">
            <v>BIAYA LANGSIR HARTONO SPM 012</v>
          </cell>
          <cell r="I1337">
            <v>500000002</v>
          </cell>
          <cell r="J1337" t="str">
            <v>Biaya Operasional</v>
          </cell>
          <cell r="L1337">
            <v>1300000</v>
          </cell>
        </row>
        <row r="1338">
          <cell r="A1338" t="str">
            <v>8120020001September</v>
          </cell>
          <cell r="B1338" t="str">
            <v>120020001September</v>
          </cell>
          <cell r="C1338" t="str">
            <v>0</v>
          </cell>
          <cell r="D1338" t="str">
            <v>1120020001</v>
          </cell>
          <cell r="F1338">
            <v>45537</v>
          </cell>
          <cell r="H1338" t="str">
            <v>BIAYA LANGSIR HARTONO SPM 012</v>
          </cell>
          <cell r="I1338">
            <v>120020001</v>
          </cell>
          <cell r="J1338" t="str">
            <v>PT BCA No Rek. 869-4110115</v>
          </cell>
          <cell r="M1338">
            <v>1300000</v>
          </cell>
        </row>
        <row r="1339">
          <cell r="A1339" t="str">
            <v>9500000002September</v>
          </cell>
          <cell r="B1339" t="str">
            <v>500000002September</v>
          </cell>
          <cell r="C1339" t="str">
            <v>0</v>
          </cell>
          <cell r="D1339" t="str">
            <v>1500000002</v>
          </cell>
          <cell r="F1339">
            <v>45537</v>
          </cell>
          <cell r="H1339" t="str">
            <v>BIAYA LANGSIR HARTONO SPM 011</v>
          </cell>
          <cell r="I1339">
            <v>500000002</v>
          </cell>
          <cell r="J1339" t="str">
            <v>Biaya Operasional</v>
          </cell>
          <cell r="L1339">
            <v>1300000</v>
          </cell>
        </row>
        <row r="1340">
          <cell r="A1340" t="str">
            <v>9120020001September</v>
          </cell>
          <cell r="B1340" t="str">
            <v>120020001September</v>
          </cell>
          <cell r="C1340" t="str">
            <v>0</v>
          </cell>
          <cell r="D1340" t="str">
            <v>1120020001</v>
          </cell>
          <cell r="F1340">
            <v>45537</v>
          </cell>
          <cell r="H1340" t="str">
            <v>BIAYA LANGSIR HARTONO SPM 011</v>
          </cell>
          <cell r="I1340">
            <v>120020001</v>
          </cell>
          <cell r="J1340" t="str">
            <v>PT BCA No Rek. 869-4110115</v>
          </cell>
          <cell r="M1340">
            <v>1300000</v>
          </cell>
        </row>
        <row r="1341">
          <cell r="A1341" t="str">
            <v>10500000002September</v>
          </cell>
          <cell r="B1341" t="str">
            <v>500000002September</v>
          </cell>
          <cell r="C1341" t="str">
            <v>0</v>
          </cell>
          <cell r="D1341" t="str">
            <v>1500000002</v>
          </cell>
          <cell r="F1341">
            <v>45537</v>
          </cell>
          <cell r="H1341" t="str">
            <v>BIAYA LANGSIR HARTONO SPM 010</v>
          </cell>
          <cell r="I1341">
            <v>500000002</v>
          </cell>
          <cell r="J1341" t="str">
            <v>Biaya Operasional</v>
          </cell>
          <cell r="L1341">
            <v>1300000</v>
          </cell>
        </row>
        <row r="1342">
          <cell r="A1342" t="str">
            <v>10120020001September</v>
          </cell>
          <cell r="B1342" t="str">
            <v>120020001September</v>
          </cell>
          <cell r="C1342" t="str">
            <v>0</v>
          </cell>
          <cell r="D1342" t="str">
            <v>1120020001</v>
          </cell>
          <cell r="F1342">
            <v>45537</v>
          </cell>
          <cell r="H1342" t="str">
            <v>BIAYA LANGSIR HARTONO SPM 010</v>
          </cell>
          <cell r="I1342">
            <v>120020001</v>
          </cell>
          <cell r="J1342" t="str">
            <v>PT BCA No Rek. 869-4110115</v>
          </cell>
          <cell r="M1342">
            <v>1300000</v>
          </cell>
        </row>
        <row r="1343">
          <cell r="A1343" t="str">
            <v>11500000002September</v>
          </cell>
          <cell r="B1343" t="str">
            <v>500000002September</v>
          </cell>
          <cell r="C1343" t="str">
            <v>0</v>
          </cell>
          <cell r="D1343" t="str">
            <v>1500000002</v>
          </cell>
          <cell r="F1343">
            <v>45537</v>
          </cell>
          <cell r="H1343" t="str">
            <v>BIAYA LANGSIR HARTONO SPM 009</v>
          </cell>
          <cell r="I1343">
            <v>500000002</v>
          </cell>
          <cell r="J1343" t="str">
            <v>Biaya Operasional</v>
          </cell>
          <cell r="L1343">
            <v>1200000</v>
          </cell>
        </row>
        <row r="1344">
          <cell r="A1344" t="str">
            <v>11120020001September</v>
          </cell>
          <cell r="B1344" t="str">
            <v>120020001September</v>
          </cell>
          <cell r="C1344" t="str">
            <v>0</v>
          </cell>
          <cell r="D1344" t="str">
            <v>1120020001</v>
          </cell>
          <cell r="F1344">
            <v>45537</v>
          </cell>
          <cell r="H1344" t="str">
            <v>BIAYA LANGSIR HARTONO SPM 009</v>
          </cell>
          <cell r="I1344">
            <v>120020001</v>
          </cell>
          <cell r="J1344" t="str">
            <v>PT BCA No Rek. 869-4110115</v>
          </cell>
          <cell r="M1344">
            <v>1200000</v>
          </cell>
        </row>
        <row r="1345">
          <cell r="A1345" t="str">
            <v>12500000002September</v>
          </cell>
          <cell r="B1345" t="str">
            <v>500000002September</v>
          </cell>
          <cell r="C1345" t="str">
            <v>0</v>
          </cell>
          <cell r="D1345" t="str">
            <v>1500000002</v>
          </cell>
          <cell r="F1345">
            <v>45537</v>
          </cell>
          <cell r="H1345" t="str">
            <v>BIAYA LANGSIR HARTONO SPM 008</v>
          </cell>
          <cell r="I1345">
            <v>500000002</v>
          </cell>
          <cell r="J1345" t="str">
            <v>Biaya Operasional</v>
          </cell>
          <cell r="L1345">
            <v>1200000</v>
          </cell>
        </row>
        <row r="1346">
          <cell r="A1346" t="str">
            <v>12120020001September</v>
          </cell>
          <cell r="B1346" t="str">
            <v>120020001September</v>
          </cell>
          <cell r="C1346" t="str">
            <v>0</v>
          </cell>
          <cell r="D1346" t="str">
            <v>1120020001</v>
          </cell>
          <cell r="F1346">
            <v>45537</v>
          </cell>
          <cell r="H1346" t="str">
            <v>BIAYA LANGSIR HARTONO SPM 008</v>
          </cell>
          <cell r="I1346">
            <v>120020001</v>
          </cell>
          <cell r="J1346" t="str">
            <v>PT BCA No Rek. 869-4110115</v>
          </cell>
          <cell r="M1346">
            <v>1200000</v>
          </cell>
        </row>
        <row r="1347">
          <cell r="A1347" t="str">
            <v>13500000002September</v>
          </cell>
          <cell r="B1347" t="str">
            <v>500000002September</v>
          </cell>
          <cell r="C1347" t="str">
            <v>0</v>
          </cell>
          <cell r="D1347" t="str">
            <v>1500000002</v>
          </cell>
          <cell r="F1347">
            <v>45537</v>
          </cell>
          <cell r="H1347" t="str">
            <v>BIAYA LANGSIR HARTONO SPM 007</v>
          </cell>
          <cell r="I1347">
            <v>500000002</v>
          </cell>
          <cell r="J1347" t="str">
            <v>Biaya Operasional</v>
          </cell>
          <cell r="L1347">
            <v>1300000</v>
          </cell>
        </row>
        <row r="1348">
          <cell r="A1348" t="str">
            <v>13120020001September</v>
          </cell>
          <cell r="B1348" t="str">
            <v>120020001September</v>
          </cell>
          <cell r="C1348" t="str">
            <v>0</v>
          </cell>
          <cell r="D1348" t="str">
            <v>1120020001</v>
          </cell>
          <cell r="F1348">
            <v>45537</v>
          </cell>
          <cell r="H1348" t="str">
            <v>BIAYA LANGSIR HARTONO SPM 007</v>
          </cell>
          <cell r="I1348">
            <v>120020001</v>
          </cell>
          <cell r="J1348" t="str">
            <v>PT BCA No Rek. 869-4110115</v>
          </cell>
          <cell r="M1348">
            <v>1300000</v>
          </cell>
        </row>
        <row r="1349">
          <cell r="A1349" t="str">
            <v>14500000002September</v>
          </cell>
          <cell r="B1349" t="str">
            <v>500000002September</v>
          </cell>
          <cell r="C1349" t="str">
            <v>0</v>
          </cell>
          <cell r="D1349" t="str">
            <v>1500000002</v>
          </cell>
          <cell r="F1349">
            <v>45537</v>
          </cell>
          <cell r="H1349" t="str">
            <v>BIAYA LANGSIR HARTONO SPM 006</v>
          </cell>
          <cell r="I1349">
            <v>500000002</v>
          </cell>
          <cell r="J1349" t="str">
            <v>Biaya Operasional</v>
          </cell>
          <cell r="L1349">
            <v>1300000</v>
          </cell>
        </row>
        <row r="1350">
          <cell r="A1350" t="str">
            <v>14120020001September</v>
          </cell>
          <cell r="B1350" t="str">
            <v>120020001September</v>
          </cell>
          <cell r="C1350" t="str">
            <v>0</v>
          </cell>
          <cell r="D1350" t="str">
            <v>1120020001</v>
          </cell>
          <cell r="F1350">
            <v>45537</v>
          </cell>
          <cell r="H1350" t="str">
            <v>BIAYA LANGSIR HARTONO SPM 006</v>
          </cell>
          <cell r="I1350">
            <v>120020001</v>
          </cell>
          <cell r="J1350" t="str">
            <v>PT BCA No Rek. 869-4110115</v>
          </cell>
          <cell r="M1350">
            <v>1300000</v>
          </cell>
        </row>
        <row r="1351">
          <cell r="A1351" t="str">
            <v>15500000002September</v>
          </cell>
          <cell r="B1351" t="str">
            <v>500000002September</v>
          </cell>
          <cell r="C1351" t="str">
            <v>0</v>
          </cell>
          <cell r="D1351" t="str">
            <v>1500000002</v>
          </cell>
          <cell r="F1351">
            <v>45537</v>
          </cell>
          <cell r="H1351" t="str">
            <v>BIAYA LANGSIR HARTONO SPM 005</v>
          </cell>
          <cell r="I1351">
            <v>500000002</v>
          </cell>
          <cell r="J1351" t="str">
            <v>Biaya Operasional</v>
          </cell>
          <cell r="L1351">
            <v>1100000</v>
          </cell>
        </row>
        <row r="1352">
          <cell r="A1352" t="str">
            <v>15120020001September</v>
          </cell>
          <cell r="B1352" t="str">
            <v>120020001September</v>
          </cell>
          <cell r="C1352" t="str">
            <v>0</v>
          </cell>
          <cell r="D1352" t="str">
            <v>1120020001</v>
          </cell>
          <cell r="F1352">
            <v>45537</v>
          </cell>
          <cell r="H1352" t="str">
            <v>BIAYA LANGSIR HARTONO SPM 005</v>
          </cell>
          <cell r="I1352">
            <v>120020001</v>
          </cell>
          <cell r="J1352" t="str">
            <v>PT BCA No Rek. 869-4110115</v>
          </cell>
          <cell r="M1352">
            <v>1100000</v>
          </cell>
        </row>
        <row r="1353">
          <cell r="A1353" t="str">
            <v>16500000002September</v>
          </cell>
          <cell r="B1353" t="str">
            <v>500000002September</v>
          </cell>
          <cell r="C1353" t="str">
            <v>0</v>
          </cell>
          <cell r="D1353" t="str">
            <v>1500000002</v>
          </cell>
          <cell r="F1353">
            <v>45537</v>
          </cell>
          <cell r="H1353" t="str">
            <v>BIAYA LANGSIR HARTONO SPM 004</v>
          </cell>
          <cell r="I1353">
            <v>500000002</v>
          </cell>
          <cell r="J1353" t="str">
            <v>Biaya Operasional</v>
          </cell>
          <cell r="L1353">
            <v>1200000</v>
          </cell>
        </row>
        <row r="1354">
          <cell r="A1354" t="str">
            <v>16120020001September</v>
          </cell>
          <cell r="B1354" t="str">
            <v>120020001September</v>
          </cell>
          <cell r="C1354" t="str">
            <v>0</v>
          </cell>
          <cell r="D1354" t="str">
            <v>1120020001</v>
          </cell>
          <cell r="F1354">
            <v>45537</v>
          </cell>
          <cell r="H1354" t="str">
            <v>BIAYA LANGSIR HARTONO SPM 004</v>
          </cell>
          <cell r="I1354">
            <v>120020001</v>
          </cell>
          <cell r="J1354" t="str">
            <v>PT BCA No Rek. 869-4110115</v>
          </cell>
          <cell r="M1354">
            <v>1200000</v>
          </cell>
        </row>
        <row r="1355">
          <cell r="A1355" t="str">
            <v>1110010001September</v>
          </cell>
          <cell r="B1355" t="str">
            <v>110010001September</v>
          </cell>
          <cell r="C1355" t="str">
            <v>0</v>
          </cell>
          <cell r="D1355" t="str">
            <v>1110010001</v>
          </cell>
          <cell r="F1355">
            <v>45537</v>
          </cell>
          <cell r="H1355" t="str">
            <v xml:space="preserve">PENGISIAN PETTY CASH </v>
          </cell>
          <cell r="I1355">
            <v>110010001</v>
          </cell>
          <cell r="J1355" t="str">
            <v>Kas Operasional 1 - TIO</v>
          </cell>
          <cell r="L1355">
            <v>8544000</v>
          </cell>
        </row>
        <row r="1356">
          <cell r="A1356" t="str">
            <v>17120020001September</v>
          </cell>
          <cell r="B1356" t="str">
            <v>120020001September</v>
          </cell>
          <cell r="C1356" t="str">
            <v>0</v>
          </cell>
          <cell r="D1356" t="str">
            <v>1120020001</v>
          </cell>
          <cell r="F1356">
            <v>45537</v>
          </cell>
          <cell r="H1356" t="str">
            <v xml:space="preserve">PENGISIAN PETTY CASH </v>
          </cell>
          <cell r="I1356">
            <v>120020001</v>
          </cell>
          <cell r="J1356" t="str">
            <v>PT BCA No Rek. 869-4110115</v>
          </cell>
          <cell r="M1356">
            <v>8544000</v>
          </cell>
        </row>
        <row r="1357">
          <cell r="A1357" t="str">
            <v>1500000001September</v>
          </cell>
          <cell r="B1357" t="str">
            <v>500000001September</v>
          </cell>
          <cell r="C1357" t="str">
            <v>0</v>
          </cell>
          <cell r="D1357" t="str">
            <v>1500000001</v>
          </cell>
          <cell r="F1357">
            <v>45537</v>
          </cell>
          <cell r="H1357" t="str">
            <v>PEMBAYARAN INVOICE GPL 104</v>
          </cell>
          <cell r="I1357">
            <v>500000001</v>
          </cell>
          <cell r="J1357" t="str">
            <v>Biaya Logistik</v>
          </cell>
          <cell r="L1357">
            <v>4656109</v>
          </cell>
        </row>
        <row r="1358">
          <cell r="A1358" t="str">
            <v>18120020001September</v>
          </cell>
          <cell r="B1358" t="str">
            <v>120020001September</v>
          </cell>
          <cell r="C1358" t="str">
            <v>0</v>
          </cell>
          <cell r="D1358" t="str">
            <v>1120020001</v>
          </cell>
          <cell r="F1358">
            <v>45537</v>
          </cell>
          <cell r="H1358" t="str">
            <v>PEMBAYARAN INVOICE GPL 104</v>
          </cell>
          <cell r="I1358">
            <v>120020001</v>
          </cell>
          <cell r="J1358" t="str">
            <v>PT BCA No Rek. 869-4110115</v>
          </cell>
          <cell r="M1358">
            <v>4656109</v>
          </cell>
        </row>
        <row r="1359">
          <cell r="A1359" t="str">
            <v>2110010001September</v>
          </cell>
          <cell r="B1359" t="str">
            <v>110010001September</v>
          </cell>
          <cell r="C1359" t="str">
            <v>0</v>
          </cell>
          <cell r="D1359" t="str">
            <v>1110010001</v>
          </cell>
          <cell r="F1359">
            <v>45537</v>
          </cell>
          <cell r="H1359" t="str">
            <v>PENGAJUAN PEMBUATAN MAHKOTA MOBIL CPJ 01,02</v>
          </cell>
          <cell r="I1359">
            <v>110010001</v>
          </cell>
          <cell r="J1359" t="str">
            <v>Kas Operasional 1 - TIO</v>
          </cell>
          <cell r="L1359">
            <v>2200000</v>
          </cell>
        </row>
        <row r="1360">
          <cell r="A1360" t="str">
            <v>19120020001September</v>
          </cell>
          <cell r="B1360" t="str">
            <v>120020001September</v>
          </cell>
          <cell r="C1360" t="str">
            <v>0</v>
          </cell>
          <cell r="D1360" t="str">
            <v>1120020001</v>
          </cell>
          <cell r="F1360">
            <v>45537</v>
          </cell>
          <cell r="H1360" t="str">
            <v>PENGAJUAN PEMBUATAN MAHKOTA MOBIL CPJ 01,02</v>
          </cell>
          <cell r="I1360">
            <v>120020001</v>
          </cell>
          <cell r="J1360" t="str">
            <v>PT BCA No Rek. 869-4110115</v>
          </cell>
          <cell r="M1360">
            <v>2200000</v>
          </cell>
        </row>
        <row r="1361">
          <cell r="A1361" t="str">
            <v>17500000002September</v>
          </cell>
          <cell r="B1361" t="str">
            <v>500000002September</v>
          </cell>
          <cell r="C1361" t="str">
            <v>0</v>
          </cell>
          <cell r="D1361" t="str">
            <v>1500000002</v>
          </cell>
          <cell r="F1361">
            <v>45539</v>
          </cell>
          <cell r="H1361" t="str">
            <v>BIAYA LANGSIR HARTONO SPM 021</v>
          </cell>
          <cell r="I1361">
            <v>500000002</v>
          </cell>
          <cell r="J1361" t="str">
            <v>Biaya Operasional</v>
          </cell>
          <cell r="L1361">
            <v>1200000</v>
          </cell>
        </row>
        <row r="1362">
          <cell r="A1362" t="str">
            <v>20120020001September</v>
          </cell>
          <cell r="B1362" t="str">
            <v>120020001September</v>
          </cell>
          <cell r="C1362" t="str">
            <v>0</v>
          </cell>
          <cell r="D1362" t="str">
            <v>1120020001</v>
          </cell>
          <cell r="F1362">
            <v>45539</v>
          </cell>
          <cell r="H1362" t="str">
            <v>BIAYA LANGSIR HARTONO SPM 021</v>
          </cell>
          <cell r="I1362">
            <v>120020001</v>
          </cell>
          <cell r="J1362" t="str">
            <v>PT BCA No Rek. 869-4110115</v>
          </cell>
          <cell r="M1362">
            <v>1200000</v>
          </cell>
        </row>
        <row r="1363">
          <cell r="A1363" t="str">
            <v>18500000002September</v>
          </cell>
          <cell r="B1363" t="str">
            <v>500000002September</v>
          </cell>
          <cell r="C1363" t="str">
            <v>0</v>
          </cell>
          <cell r="D1363" t="str">
            <v>1500000002</v>
          </cell>
          <cell r="F1363">
            <v>45539</v>
          </cell>
          <cell r="H1363" t="str">
            <v>BIAYA LANGSIR HARTONO SPM 020</v>
          </cell>
          <cell r="I1363">
            <v>500000002</v>
          </cell>
          <cell r="J1363" t="str">
            <v>Biaya Operasional</v>
          </cell>
          <cell r="L1363">
            <v>1200000</v>
          </cell>
        </row>
        <row r="1364">
          <cell r="A1364" t="str">
            <v>21120020001September</v>
          </cell>
          <cell r="B1364" t="str">
            <v>120020001September</v>
          </cell>
          <cell r="C1364" t="str">
            <v>0</v>
          </cell>
          <cell r="D1364" t="str">
            <v>1120020001</v>
          </cell>
          <cell r="F1364">
            <v>45539</v>
          </cell>
          <cell r="H1364" t="str">
            <v>BIAYA LANGSIR HARTONO SPM 020</v>
          </cell>
          <cell r="I1364">
            <v>120020001</v>
          </cell>
          <cell r="J1364" t="str">
            <v>PT BCA No Rek. 869-4110115</v>
          </cell>
          <cell r="M1364">
            <v>1200000</v>
          </cell>
        </row>
        <row r="1365">
          <cell r="A1365" t="str">
            <v>19500000002September</v>
          </cell>
          <cell r="B1365" t="str">
            <v>500000002September</v>
          </cell>
          <cell r="C1365" t="str">
            <v>0</v>
          </cell>
          <cell r="D1365" t="str">
            <v>1500000002</v>
          </cell>
          <cell r="F1365">
            <v>45539</v>
          </cell>
          <cell r="H1365" t="str">
            <v>BIAYA LANGSIR HARTONO SPM 019</v>
          </cell>
          <cell r="I1365">
            <v>500000002</v>
          </cell>
          <cell r="J1365" t="str">
            <v>Biaya Operasional</v>
          </cell>
          <cell r="L1365">
            <v>1200000</v>
          </cell>
        </row>
        <row r="1366">
          <cell r="A1366" t="str">
            <v>22120020001September</v>
          </cell>
          <cell r="B1366" t="str">
            <v>120020001September</v>
          </cell>
          <cell r="C1366" t="str">
            <v>0</v>
          </cell>
          <cell r="D1366" t="str">
            <v>1120020001</v>
          </cell>
          <cell r="F1366">
            <v>45539</v>
          </cell>
          <cell r="H1366" t="str">
            <v>BIAYA LANGSIR HARTONO SPM 019</v>
          </cell>
          <cell r="I1366">
            <v>120020001</v>
          </cell>
          <cell r="J1366" t="str">
            <v>PT BCA No Rek. 869-4110115</v>
          </cell>
          <cell r="M1366">
            <v>1200000</v>
          </cell>
        </row>
        <row r="1367">
          <cell r="A1367" t="str">
            <v>20500000002September</v>
          </cell>
          <cell r="B1367" t="str">
            <v>500000002September</v>
          </cell>
          <cell r="C1367" t="str">
            <v>0</v>
          </cell>
          <cell r="D1367" t="str">
            <v>1500000002</v>
          </cell>
          <cell r="F1367">
            <v>45539</v>
          </cell>
          <cell r="H1367" t="str">
            <v>BIAYA LANGSIR HARTONO SPM 018</v>
          </cell>
          <cell r="I1367">
            <v>500000002</v>
          </cell>
          <cell r="J1367" t="str">
            <v>Biaya Operasional</v>
          </cell>
          <cell r="L1367">
            <v>1200000</v>
          </cell>
        </row>
        <row r="1368">
          <cell r="A1368" t="str">
            <v>23120020001September</v>
          </cell>
          <cell r="B1368" t="str">
            <v>120020001September</v>
          </cell>
          <cell r="C1368" t="str">
            <v>0</v>
          </cell>
          <cell r="D1368" t="str">
            <v>1120020001</v>
          </cell>
          <cell r="F1368">
            <v>45539</v>
          </cell>
          <cell r="H1368" t="str">
            <v>BIAYA LANGSIR HARTONO SPM 018</v>
          </cell>
          <cell r="I1368">
            <v>120020001</v>
          </cell>
          <cell r="J1368" t="str">
            <v>PT BCA No Rek. 869-4110115</v>
          </cell>
          <cell r="M1368">
            <v>1200000</v>
          </cell>
        </row>
        <row r="1369">
          <cell r="A1369" t="str">
            <v>21500000002September</v>
          </cell>
          <cell r="B1369" t="str">
            <v>500000002September</v>
          </cell>
          <cell r="C1369" t="str">
            <v>0</v>
          </cell>
          <cell r="D1369" t="str">
            <v>1500000002</v>
          </cell>
          <cell r="F1369">
            <v>45539</v>
          </cell>
          <cell r="H1369" t="str">
            <v>BIAYA LANGSIR HARTONO SPM 024</v>
          </cell>
          <cell r="I1369">
            <v>500000002</v>
          </cell>
          <cell r="J1369" t="str">
            <v>Biaya Operasional</v>
          </cell>
          <cell r="L1369">
            <v>1200000</v>
          </cell>
        </row>
        <row r="1370">
          <cell r="A1370" t="str">
            <v>24120020001September</v>
          </cell>
          <cell r="B1370" t="str">
            <v>120020001September</v>
          </cell>
          <cell r="C1370" t="str">
            <v>0</v>
          </cell>
          <cell r="D1370" t="str">
            <v>1120020001</v>
          </cell>
          <cell r="F1370">
            <v>45539</v>
          </cell>
          <cell r="H1370" t="str">
            <v>BIAYA LANGSIR HARTONO SPM 024</v>
          </cell>
          <cell r="I1370">
            <v>120020001</v>
          </cell>
          <cell r="J1370" t="str">
            <v>PT BCA No Rek. 869-4110115</v>
          </cell>
          <cell r="M1370">
            <v>1200000</v>
          </cell>
        </row>
        <row r="1371">
          <cell r="A1371" t="str">
            <v>22500000002September</v>
          </cell>
          <cell r="B1371" t="str">
            <v>500000002September</v>
          </cell>
          <cell r="C1371" t="str">
            <v>0</v>
          </cell>
          <cell r="D1371" t="str">
            <v>1500000002</v>
          </cell>
          <cell r="F1371">
            <v>45539</v>
          </cell>
          <cell r="H1371" t="str">
            <v>BIAYA LANGSIR HARTONO SPM 023</v>
          </cell>
          <cell r="I1371">
            <v>500000002</v>
          </cell>
          <cell r="J1371" t="str">
            <v>Biaya Operasional</v>
          </cell>
          <cell r="L1371">
            <v>1200000</v>
          </cell>
        </row>
        <row r="1372">
          <cell r="A1372" t="str">
            <v>25120020001September</v>
          </cell>
          <cell r="B1372" t="str">
            <v>120020001September</v>
          </cell>
          <cell r="C1372" t="str">
            <v>0</v>
          </cell>
          <cell r="D1372" t="str">
            <v>1120020001</v>
          </cell>
          <cell r="F1372">
            <v>45539</v>
          </cell>
          <cell r="H1372" t="str">
            <v>BIAYA LANGSIR HARTONO SPM 023</v>
          </cell>
          <cell r="I1372">
            <v>120020001</v>
          </cell>
          <cell r="J1372" t="str">
            <v>PT BCA No Rek. 869-4110115</v>
          </cell>
          <cell r="M1372">
            <v>1200000</v>
          </cell>
        </row>
        <row r="1373">
          <cell r="A1373" t="str">
            <v>23500000002September</v>
          </cell>
          <cell r="B1373" t="str">
            <v>500000002September</v>
          </cell>
          <cell r="C1373" t="str">
            <v>0</v>
          </cell>
          <cell r="D1373" t="str">
            <v>1500000002</v>
          </cell>
          <cell r="F1373">
            <v>45539</v>
          </cell>
          <cell r="H1373" t="str">
            <v>BIAYA LANGSIR HARTONO SPM 022</v>
          </cell>
          <cell r="I1373">
            <v>500000002</v>
          </cell>
          <cell r="J1373" t="str">
            <v>Biaya Operasional</v>
          </cell>
          <cell r="L1373">
            <v>1200000</v>
          </cell>
        </row>
        <row r="1374">
          <cell r="A1374" t="str">
            <v>26120020001September</v>
          </cell>
          <cell r="B1374" t="str">
            <v>120020001September</v>
          </cell>
          <cell r="C1374" t="str">
            <v>0</v>
          </cell>
          <cell r="D1374" t="str">
            <v>1120020001</v>
          </cell>
          <cell r="F1374">
            <v>45539</v>
          </cell>
          <cell r="H1374" t="str">
            <v>BIAYA LANGSIR HARTONO SPM 022</v>
          </cell>
          <cell r="I1374">
            <v>120020001</v>
          </cell>
          <cell r="J1374" t="str">
            <v>PT BCA No Rek. 869-4110115</v>
          </cell>
          <cell r="M1374">
            <v>1200000</v>
          </cell>
        </row>
        <row r="1375">
          <cell r="A1375" t="str">
            <v>24500000002September</v>
          </cell>
          <cell r="B1375" t="str">
            <v>500000002September</v>
          </cell>
          <cell r="C1375" t="str">
            <v>0</v>
          </cell>
          <cell r="D1375" t="str">
            <v>1500000002</v>
          </cell>
          <cell r="F1375">
            <v>45539</v>
          </cell>
          <cell r="H1375" t="str">
            <v>BIAYA CASH2AN HARTONO SPM 1321</v>
          </cell>
          <cell r="I1375">
            <v>500000002</v>
          </cell>
          <cell r="J1375" t="str">
            <v>Biaya Operasional</v>
          </cell>
          <cell r="L1375">
            <v>7000000</v>
          </cell>
        </row>
        <row r="1376">
          <cell r="A1376" t="str">
            <v>27120020001September</v>
          </cell>
          <cell r="B1376" t="str">
            <v>120020001September</v>
          </cell>
          <cell r="C1376" t="str">
            <v>0</v>
          </cell>
          <cell r="D1376" t="str">
            <v>1120020001</v>
          </cell>
          <cell r="F1376">
            <v>45539</v>
          </cell>
          <cell r="H1376" t="str">
            <v>BIAYA CASH2AN HARTONO SPM 1321</v>
          </cell>
          <cell r="I1376">
            <v>120020001</v>
          </cell>
          <cell r="J1376" t="str">
            <v>PT BCA No Rek. 869-4110115</v>
          </cell>
          <cell r="M1376">
            <v>7000000</v>
          </cell>
        </row>
        <row r="1377">
          <cell r="A1377" t="str">
            <v>25500000002September</v>
          </cell>
          <cell r="B1377" t="str">
            <v>500000002September</v>
          </cell>
          <cell r="C1377" t="str">
            <v>0</v>
          </cell>
          <cell r="D1377" t="str">
            <v>1500000002</v>
          </cell>
          <cell r="F1377">
            <v>45539</v>
          </cell>
          <cell r="H1377" t="str">
            <v>BIAYA CASH2AN HARTONO SPM 1322</v>
          </cell>
          <cell r="I1377">
            <v>500000002</v>
          </cell>
          <cell r="J1377" t="str">
            <v>Biaya Operasional</v>
          </cell>
          <cell r="L1377">
            <v>7000000</v>
          </cell>
        </row>
        <row r="1378">
          <cell r="A1378" t="str">
            <v>28120020001September</v>
          </cell>
          <cell r="B1378" t="str">
            <v>120020001September</v>
          </cell>
          <cell r="C1378" t="str">
            <v>0</v>
          </cell>
          <cell r="D1378" t="str">
            <v>1120020001</v>
          </cell>
          <cell r="F1378">
            <v>45539</v>
          </cell>
          <cell r="H1378" t="str">
            <v>BIAYA CASH2AN HARTONO SPM 1322</v>
          </cell>
          <cell r="I1378">
            <v>120020001</v>
          </cell>
          <cell r="J1378" t="str">
            <v>PT BCA No Rek. 869-4110115</v>
          </cell>
          <cell r="M1378">
            <v>7000000</v>
          </cell>
        </row>
        <row r="1379">
          <cell r="A1379" t="str">
            <v>26500000002September</v>
          </cell>
          <cell r="B1379" t="str">
            <v>500000002September</v>
          </cell>
          <cell r="C1379" t="str">
            <v>0</v>
          </cell>
          <cell r="D1379" t="str">
            <v>1500000002</v>
          </cell>
          <cell r="F1379">
            <v>45539</v>
          </cell>
          <cell r="H1379" t="str">
            <v>BIAYA CASH2AN SPM 1317</v>
          </cell>
          <cell r="I1379">
            <v>500000002</v>
          </cell>
          <cell r="J1379" t="str">
            <v>Biaya Operasional</v>
          </cell>
          <cell r="L1379">
            <v>3910602</v>
          </cell>
        </row>
        <row r="1380">
          <cell r="A1380" t="str">
            <v>29120020001September</v>
          </cell>
          <cell r="B1380" t="str">
            <v>120020001September</v>
          </cell>
          <cell r="C1380" t="str">
            <v>0</v>
          </cell>
          <cell r="D1380" t="str">
            <v>1120020001</v>
          </cell>
          <cell r="F1380">
            <v>45539</v>
          </cell>
          <cell r="H1380" t="str">
            <v>BIAYA CASH2AN SPM 1317</v>
          </cell>
          <cell r="I1380">
            <v>120020001</v>
          </cell>
          <cell r="J1380" t="str">
            <v>PT BCA No Rek. 869-4110115</v>
          </cell>
          <cell r="M1380">
            <v>3910602</v>
          </cell>
        </row>
        <row r="1381">
          <cell r="A1381" t="str">
            <v>27500000002September</v>
          </cell>
          <cell r="B1381" t="str">
            <v>500000002September</v>
          </cell>
          <cell r="C1381" t="str">
            <v>0</v>
          </cell>
          <cell r="D1381" t="str">
            <v>1500000002</v>
          </cell>
          <cell r="F1381">
            <v>45539</v>
          </cell>
          <cell r="H1381" t="str">
            <v>BIAYA CASH2AN SPM 1318</v>
          </cell>
          <cell r="I1381">
            <v>500000002</v>
          </cell>
          <cell r="J1381" t="str">
            <v>Biaya Operasional</v>
          </cell>
          <cell r="L1381">
            <v>5816357</v>
          </cell>
        </row>
        <row r="1382">
          <cell r="A1382" t="str">
            <v>30120020001September</v>
          </cell>
          <cell r="B1382" t="str">
            <v>120020001September</v>
          </cell>
          <cell r="C1382" t="str">
            <v>0</v>
          </cell>
          <cell r="D1382" t="str">
            <v>1120020001</v>
          </cell>
          <cell r="F1382">
            <v>45539</v>
          </cell>
          <cell r="H1382" t="str">
            <v>BIAYA CASH2AN SPM 1318</v>
          </cell>
          <cell r="I1382">
            <v>120020001</v>
          </cell>
          <cell r="J1382" t="str">
            <v>PT BCA No Rek. 869-4110115</v>
          </cell>
          <cell r="M1382">
            <v>5816357</v>
          </cell>
        </row>
        <row r="1383">
          <cell r="A1383" t="str">
            <v>28500000002September</v>
          </cell>
          <cell r="B1383" t="str">
            <v>500000002September</v>
          </cell>
          <cell r="C1383" t="str">
            <v>0</v>
          </cell>
          <cell r="D1383" t="str">
            <v>1500000002</v>
          </cell>
          <cell r="F1383">
            <v>45539</v>
          </cell>
          <cell r="H1383" t="str">
            <v>BIAYA CASH2AN SPM 1320</v>
          </cell>
          <cell r="I1383">
            <v>500000002</v>
          </cell>
          <cell r="J1383" t="str">
            <v>Biaya Operasional</v>
          </cell>
          <cell r="L1383">
            <v>4593985</v>
          </cell>
        </row>
        <row r="1384">
          <cell r="A1384" t="str">
            <v>31120020001September</v>
          </cell>
          <cell r="B1384" t="str">
            <v>120020001September</v>
          </cell>
          <cell r="C1384" t="str">
            <v>0</v>
          </cell>
          <cell r="D1384" t="str">
            <v>1120020001</v>
          </cell>
          <cell r="F1384">
            <v>45539</v>
          </cell>
          <cell r="H1384" t="str">
            <v>BIAYA CASH2AN SPM 1320</v>
          </cell>
          <cell r="I1384">
            <v>120020001</v>
          </cell>
          <cell r="J1384" t="str">
            <v>PT BCA No Rek. 869-4110115</v>
          </cell>
          <cell r="M1384">
            <v>4593985</v>
          </cell>
        </row>
        <row r="1385">
          <cell r="A1385" t="str">
            <v>29500000002September</v>
          </cell>
          <cell r="B1385" t="str">
            <v>500000002September</v>
          </cell>
          <cell r="C1385" t="str">
            <v>0</v>
          </cell>
          <cell r="D1385" t="str">
            <v>1500000002</v>
          </cell>
          <cell r="F1385">
            <v>45539</v>
          </cell>
          <cell r="H1385" t="str">
            <v>BIAYA CASH2AN SPM 1319</v>
          </cell>
          <cell r="I1385">
            <v>500000002</v>
          </cell>
          <cell r="J1385" t="str">
            <v>Biaya Operasional</v>
          </cell>
          <cell r="L1385">
            <v>5691661</v>
          </cell>
        </row>
        <row r="1386">
          <cell r="A1386" t="str">
            <v>32120020001September</v>
          </cell>
          <cell r="B1386" t="str">
            <v>120020001September</v>
          </cell>
          <cell r="C1386" t="str">
            <v>0</v>
          </cell>
          <cell r="D1386" t="str">
            <v>1120020001</v>
          </cell>
          <cell r="F1386">
            <v>45539</v>
          </cell>
          <cell r="H1386" t="str">
            <v>BIAYA CASH2AN SPM 1319</v>
          </cell>
          <cell r="I1386">
            <v>120020001</v>
          </cell>
          <cell r="J1386" t="str">
            <v>PT BCA No Rek. 869-4110115</v>
          </cell>
          <cell r="M1386">
            <v>5691661</v>
          </cell>
        </row>
        <row r="1387">
          <cell r="A1387" t="str">
            <v>30500000002September</v>
          </cell>
          <cell r="B1387" t="str">
            <v>500000002September</v>
          </cell>
          <cell r="C1387" t="str">
            <v>0</v>
          </cell>
          <cell r="D1387" t="str">
            <v>1500000002</v>
          </cell>
          <cell r="F1387">
            <v>45540</v>
          </cell>
          <cell r="H1387" t="str">
            <v>BIAYA CASH2AN SPM 1329</v>
          </cell>
          <cell r="I1387">
            <v>500000002</v>
          </cell>
          <cell r="J1387" t="str">
            <v>Biaya Operasional</v>
          </cell>
          <cell r="L1387">
            <v>3141106</v>
          </cell>
        </row>
        <row r="1388">
          <cell r="A1388" t="str">
            <v>33120020001September</v>
          </cell>
          <cell r="B1388" t="str">
            <v>120020001September</v>
          </cell>
          <cell r="C1388" t="str">
            <v>0</v>
          </cell>
          <cell r="D1388" t="str">
            <v>1120020001</v>
          </cell>
          <cell r="F1388">
            <v>45540</v>
          </cell>
          <cell r="H1388" t="str">
            <v>BIAYA CASH2AN SPM 1329</v>
          </cell>
          <cell r="I1388">
            <v>120020001</v>
          </cell>
          <cell r="J1388" t="str">
            <v>PT BCA No Rek. 869-4110115</v>
          </cell>
          <cell r="M1388">
            <v>3141106</v>
          </cell>
        </row>
        <row r="1389">
          <cell r="A1389" t="str">
            <v>31500000002September</v>
          </cell>
          <cell r="B1389" t="str">
            <v>500000002September</v>
          </cell>
          <cell r="C1389" t="str">
            <v>0</v>
          </cell>
          <cell r="D1389" t="str">
            <v>1500000002</v>
          </cell>
          <cell r="F1389">
            <v>45541</v>
          </cell>
          <cell r="H1389" t="str">
            <v>BIAYA CASH2AN SPM 1340</v>
          </cell>
          <cell r="I1389">
            <v>500000002</v>
          </cell>
          <cell r="J1389" t="str">
            <v>Biaya Operasional</v>
          </cell>
          <cell r="L1389">
            <v>3850959</v>
          </cell>
        </row>
        <row r="1390">
          <cell r="A1390" t="str">
            <v>34120020001September</v>
          </cell>
          <cell r="B1390" t="str">
            <v>120020001September</v>
          </cell>
          <cell r="C1390" t="str">
            <v>0</v>
          </cell>
          <cell r="D1390" t="str">
            <v>1120020001</v>
          </cell>
          <cell r="F1390">
            <v>45541</v>
          </cell>
          <cell r="H1390" t="str">
            <v>BIAYA CASH2AN SPM 1340</v>
          </cell>
          <cell r="I1390">
            <v>120020001</v>
          </cell>
          <cell r="J1390" t="str">
            <v>PT BCA No Rek. 869-4110115</v>
          </cell>
          <cell r="M1390">
            <v>3850959</v>
          </cell>
        </row>
        <row r="1391">
          <cell r="A1391" t="str">
            <v>32500000002September</v>
          </cell>
          <cell r="B1391" t="str">
            <v>500000002September</v>
          </cell>
          <cell r="C1391" t="str">
            <v>0</v>
          </cell>
          <cell r="D1391" t="str">
            <v>1500000002</v>
          </cell>
          <cell r="F1391">
            <v>45541</v>
          </cell>
          <cell r="H1391" t="str">
            <v>BIAYA CASH2AN SPM 1334</v>
          </cell>
          <cell r="I1391">
            <v>500000002</v>
          </cell>
          <cell r="J1391" t="str">
            <v>Biaya Operasional</v>
          </cell>
          <cell r="L1391">
            <v>1100000</v>
          </cell>
        </row>
        <row r="1392">
          <cell r="A1392" t="str">
            <v>35120020001September</v>
          </cell>
          <cell r="B1392" t="str">
            <v>120020001September</v>
          </cell>
          <cell r="C1392" t="str">
            <v>0</v>
          </cell>
          <cell r="D1392" t="str">
            <v>1120020001</v>
          </cell>
          <cell r="F1392">
            <v>45541</v>
          </cell>
          <cell r="H1392" t="str">
            <v>BIAYA CASH2AN SPM 1334</v>
          </cell>
          <cell r="I1392">
            <v>120020001</v>
          </cell>
          <cell r="J1392" t="str">
            <v>PT BCA No Rek. 869-4110115</v>
          </cell>
          <cell r="M1392">
            <v>1100000</v>
          </cell>
        </row>
        <row r="1393">
          <cell r="A1393" t="str">
            <v>33500000002September</v>
          </cell>
          <cell r="B1393" t="str">
            <v>500000002September</v>
          </cell>
          <cell r="C1393" t="str">
            <v>0</v>
          </cell>
          <cell r="D1393" t="str">
            <v>1500000002</v>
          </cell>
          <cell r="F1393">
            <v>45541</v>
          </cell>
          <cell r="H1393" t="str">
            <v>BIAYA CASH2AN SPM 1335</v>
          </cell>
          <cell r="I1393">
            <v>500000002</v>
          </cell>
          <cell r="J1393" t="str">
            <v>Biaya Operasional</v>
          </cell>
          <cell r="L1393">
            <v>7892377</v>
          </cell>
        </row>
        <row r="1394">
          <cell r="A1394" t="str">
            <v>36120020001September</v>
          </cell>
          <cell r="B1394" t="str">
            <v>120020001September</v>
          </cell>
          <cell r="C1394" t="str">
            <v>0</v>
          </cell>
          <cell r="D1394" t="str">
            <v>1120020001</v>
          </cell>
          <cell r="F1394">
            <v>45541</v>
          </cell>
          <cell r="H1394" t="str">
            <v>BIAYA CASH2AN SPM 1335</v>
          </cell>
          <cell r="I1394">
            <v>120020001</v>
          </cell>
          <cell r="J1394" t="str">
            <v>PT BCA No Rek. 869-4110115</v>
          </cell>
          <cell r="M1394">
            <v>7892377</v>
          </cell>
        </row>
        <row r="1395">
          <cell r="A1395" t="str">
            <v>2500000001September</v>
          </cell>
          <cell r="B1395" t="str">
            <v>500000001September</v>
          </cell>
          <cell r="C1395" t="str">
            <v>0</v>
          </cell>
          <cell r="D1395" t="str">
            <v>1500000001</v>
          </cell>
          <cell r="F1395">
            <v>45541</v>
          </cell>
          <cell r="H1395" t="str">
            <v>PEMBAYARAN INVOICE GPL 105</v>
          </cell>
          <cell r="I1395">
            <v>500000001</v>
          </cell>
          <cell r="J1395" t="str">
            <v>Biaya Logistik</v>
          </cell>
          <cell r="L1395">
            <v>2468347</v>
          </cell>
        </row>
        <row r="1396">
          <cell r="A1396" t="str">
            <v>37120020001September</v>
          </cell>
          <cell r="B1396" t="str">
            <v>120020001September</v>
          </cell>
          <cell r="C1396" t="str">
            <v>0</v>
          </cell>
          <cell r="D1396" t="str">
            <v>1120020001</v>
          </cell>
          <cell r="F1396">
            <v>45541</v>
          </cell>
          <cell r="H1396" t="str">
            <v>PEMBAYARAN INVOICE GPL 105</v>
          </cell>
          <cell r="I1396">
            <v>120020001</v>
          </cell>
          <cell r="J1396" t="str">
            <v>PT BCA No Rek. 869-4110115</v>
          </cell>
          <cell r="M1396">
            <v>2468347</v>
          </cell>
        </row>
        <row r="1397">
          <cell r="A1397" t="str">
            <v>34500000002September</v>
          </cell>
          <cell r="B1397" t="str">
            <v>500000002September</v>
          </cell>
          <cell r="C1397" t="str">
            <v>0</v>
          </cell>
          <cell r="D1397" t="str">
            <v>1500000002</v>
          </cell>
          <cell r="F1397">
            <v>45541</v>
          </cell>
          <cell r="H1397" t="str">
            <v>BIAYA CASH2AN HARTONO SPM 1330</v>
          </cell>
          <cell r="I1397">
            <v>500000002</v>
          </cell>
          <cell r="J1397" t="str">
            <v>Biaya Operasional</v>
          </cell>
          <cell r="L1397">
            <v>7000000</v>
          </cell>
        </row>
        <row r="1398">
          <cell r="A1398" t="str">
            <v>38120020001September</v>
          </cell>
          <cell r="B1398" t="str">
            <v>120020001September</v>
          </cell>
          <cell r="C1398" t="str">
            <v>0</v>
          </cell>
          <cell r="D1398" t="str">
            <v>1120020001</v>
          </cell>
          <cell r="F1398">
            <v>45541</v>
          </cell>
          <cell r="H1398" t="str">
            <v>BIAYA CASH2AN HARTONO SPM 1330</v>
          </cell>
          <cell r="I1398">
            <v>120020001</v>
          </cell>
          <cell r="J1398" t="str">
            <v>PT BCA No Rek. 869-4110115</v>
          </cell>
          <cell r="M1398">
            <v>7000000</v>
          </cell>
        </row>
        <row r="1399">
          <cell r="A1399" t="str">
            <v>35500000002September</v>
          </cell>
          <cell r="B1399" t="str">
            <v>500000002September</v>
          </cell>
          <cell r="C1399" t="str">
            <v>0</v>
          </cell>
          <cell r="D1399" t="str">
            <v>1500000002</v>
          </cell>
          <cell r="F1399">
            <v>45541</v>
          </cell>
          <cell r="H1399" t="str">
            <v>BIAYA CASH2AN HARTONO SPM 1331</v>
          </cell>
          <cell r="I1399">
            <v>500000002</v>
          </cell>
          <cell r="J1399" t="str">
            <v>Biaya Operasional</v>
          </cell>
          <cell r="L1399">
            <v>7000000</v>
          </cell>
        </row>
        <row r="1400">
          <cell r="A1400" t="str">
            <v>39120020001September</v>
          </cell>
          <cell r="B1400" t="str">
            <v>120020001September</v>
          </cell>
          <cell r="C1400" t="str">
            <v>0</v>
          </cell>
          <cell r="D1400" t="str">
            <v>1120020001</v>
          </cell>
          <cell r="F1400">
            <v>45541</v>
          </cell>
          <cell r="H1400" t="str">
            <v>BIAYA CASH2AN HARTONO SPM 1331</v>
          </cell>
          <cell r="I1400">
            <v>120020001</v>
          </cell>
          <cell r="J1400" t="str">
            <v>PT BCA No Rek. 869-4110115</v>
          </cell>
          <cell r="M1400">
            <v>7000000</v>
          </cell>
        </row>
        <row r="1401">
          <cell r="A1401" t="str">
            <v>36500000002September</v>
          </cell>
          <cell r="B1401" t="str">
            <v>500000002September</v>
          </cell>
          <cell r="C1401" t="str">
            <v>0</v>
          </cell>
          <cell r="D1401" t="str">
            <v>1500000002</v>
          </cell>
          <cell r="F1401">
            <v>45544</v>
          </cell>
          <cell r="H1401" t="str">
            <v>BIAYA CASH2AN HARTONO SPM 1354</v>
          </cell>
          <cell r="I1401">
            <v>500000002</v>
          </cell>
          <cell r="J1401" t="str">
            <v>Biaya Operasional</v>
          </cell>
          <cell r="L1401">
            <v>7000000</v>
          </cell>
        </row>
        <row r="1402">
          <cell r="A1402" t="str">
            <v>40120020001September</v>
          </cell>
          <cell r="B1402" t="str">
            <v>120020001September</v>
          </cell>
          <cell r="C1402" t="str">
            <v>0</v>
          </cell>
          <cell r="D1402" t="str">
            <v>1120020001</v>
          </cell>
          <cell r="F1402">
            <v>45544</v>
          </cell>
          <cell r="H1402" t="str">
            <v>BIAYA CASH2AN HARTONO SPM 1354</v>
          </cell>
          <cell r="I1402">
            <v>120020001</v>
          </cell>
          <cell r="J1402" t="str">
            <v>PT BCA No Rek. 869-4110115</v>
          </cell>
          <cell r="M1402">
            <v>7000000</v>
          </cell>
        </row>
        <row r="1403">
          <cell r="A1403" t="str">
            <v>37500000002September</v>
          </cell>
          <cell r="B1403" t="str">
            <v>500000002September</v>
          </cell>
          <cell r="C1403" t="str">
            <v>0</v>
          </cell>
          <cell r="D1403" t="str">
            <v>1500000002</v>
          </cell>
          <cell r="F1403">
            <v>45544</v>
          </cell>
          <cell r="H1403" t="str">
            <v>BIAYA CASH2AN HARTONO SPM 1355</v>
          </cell>
          <cell r="I1403">
            <v>500000002</v>
          </cell>
          <cell r="J1403" t="str">
            <v>Biaya Operasional</v>
          </cell>
          <cell r="L1403">
            <v>7000000</v>
          </cell>
        </row>
        <row r="1404">
          <cell r="A1404" t="str">
            <v>41120020001September</v>
          </cell>
          <cell r="B1404" t="str">
            <v>120020001September</v>
          </cell>
          <cell r="C1404" t="str">
            <v>0</v>
          </cell>
          <cell r="D1404" t="str">
            <v>1120020001</v>
          </cell>
          <cell r="F1404">
            <v>45544</v>
          </cell>
          <cell r="H1404" t="str">
            <v>BIAYA CASH2AN HARTONO SPM 1355</v>
          </cell>
          <cell r="I1404">
            <v>120020001</v>
          </cell>
          <cell r="J1404" t="str">
            <v>PT BCA No Rek. 869-4110115</v>
          </cell>
          <cell r="M1404">
            <v>7000000</v>
          </cell>
        </row>
        <row r="1405">
          <cell r="A1405" t="str">
            <v>3500000001September</v>
          </cell>
          <cell r="B1405" t="str">
            <v>500000001September</v>
          </cell>
          <cell r="C1405" t="str">
            <v>0</v>
          </cell>
          <cell r="D1405" t="str">
            <v>1500000001</v>
          </cell>
          <cell r="F1405">
            <v>45544</v>
          </cell>
          <cell r="H1405" t="str">
            <v>PEMBAYARAN INVOICE GPL INV 106</v>
          </cell>
          <cell r="I1405">
            <v>500000001</v>
          </cell>
          <cell r="J1405" t="str">
            <v>Biaya Logistik</v>
          </cell>
          <cell r="L1405">
            <v>3795535</v>
          </cell>
        </row>
        <row r="1406">
          <cell r="A1406" t="str">
            <v>42120020001September</v>
          </cell>
          <cell r="B1406" t="str">
            <v>120020001September</v>
          </cell>
          <cell r="C1406" t="str">
            <v>0</v>
          </cell>
          <cell r="D1406" t="str">
            <v>1120020001</v>
          </cell>
          <cell r="F1406">
            <v>45544</v>
          </cell>
          <cell r="H1406" t="str">
            <v>PEMBAYARAN INVOICE GPL INV 106</v>
          </cell>
          <cell r="I1406">
            <v>120020001</v>
          </cell>
          <cell r="J1406" t="str">
            <v>PT BCA No Rek. 869-4110115</v>
          </cell>
          <cell r="M1406">
            <v>3795535</v>
          </cell>
        </row>
        <row r="1407">
          <cell r="A1407" t="str">
            <v>3110010001September</v>
          </cell>
          <cell r="B1407" t="str">
            <v>110010001September</v>
          </cell>
          <cell r="C1407" t="str">
            <v>0</v>
          </cell>
          <cell r="D1407" t="str">
            <v>1110010001</v>
          </cell>
          <cell r="F1407">
            <v>45545</v>
          </cell>
          <cell r="H1407" t="str">
            <v xml:space="preserve">PENGISIAN PETTY CASH </v>
          </cell>
          <cell r="I1407">
            <v>110010001</v>
          </cell>
          <cell r="J1407" t="str">
            <v>Kas Operasional 1 - TIO</v>
          </cell>
          <cell r="L1407">
            <v>5947244</v>
          </cell>
        </row>
        <row r="1408">
          <cell r="A1408" t="str">
            <v>43120020001September</v>
          </cell>
          <cell r="B1408" t="str">
            <v>120020001September</v>
          </cell>
          <cell r="C1408" t="str">
            <v>0</v>
          </cell>
          <cell r="D1408" t="str">
            <v>1120020001</v>
          </cell>
          <cell r="F1408">
            <v>45545</v>
          </cell>
          <cell r="H1408" t="str">
            <v xml:space="preserve">PENGISIAN PETTY CASH </v>
          </cell>
          <cell r="I1408">
            <v>120020001</v>
          </cell>
          <cell r="J1408" t="str">
            <v>PT BCA No Rek. 869-4110115</v>
          </cell>
          <cell r="M1408">
            <v>5947244</v>
          </cell>
        </row>
        <row r="1409">
          <cell r="A1409" t="str">
            <v>38500000002September</v>
          </cell>
          <cell r="B1409" t="str">
            <v>500000002September</v>
          </cell>
          <cell r="C1409" t="str">
            <v>0</v>
          </cell>
          <cell r="D1409" t="str">
            <v>1500000002</v>
          </cell>
          <cell r="F1409">
            <v>45545</v>
          </cell>
          <cell r="H1409" t="str">
            <v>BIAYA CASH2AN SPM 1341</v>
          </cell>
          <cell r="I1409">
            <v>500000002</v>
          </cell>
          <cell r="J1409" t="str">
            <v>Biaya Operasional</v>
          </cell>
          <cell r="L1409">
            <v>3842572</v>
          </cell>
        </row>
        <row r="1410">
          <cell r="A1410" t="str">
            <v>44120020001September</v>
          </cell>
          <cell r="B1410" t="str">
            <v>120020001September</v>
          </cell>
          <cell r="C1410" t="str">
            <v>0</v>
          </cell>
          <cell r="D1410" t="str">
            <v>1120020001</v>
          </cell>
          <cell r="F1410">
            <v>45545</v>
          </cell>
          <cell r="H1410" t="str">
            <v>BIAYA CASH2AN SPM 1341</v>
          </cell>
          <cell r="I1410">
            <v>120020001</v>
          </cell>
          <cell r="J1410" t="str">
            <v>PT BCA No Rek. 869-4110115</v>
          </cell>
          <cell r="M1410">
            <v>3842572</v>
          </cell>
        </row>
        <row r="1411">
          <cell r="A1411" t="str">
            <v>39500000002September</v>
          </cell>
          <cell r="B1411" t="str">
            <v>500000002September</v>
          </cell>
          <cell r="C1411" t="str">
            <v>0</v>
          </cell>
          <cell r="D1411" t="str">
            <v>1500000002</v>
          </cell>
          <cell r="F1411">
            <v>45545</v>
          </cell>
          <cell r="H1411" t="str">
            <v>BIAYA CASH2AN SPM 1346</v>
          </cell>
          <cell r="I1411">
            <v>500000002</v>
          </cell>
          <cell r="J1411" t="str">
            <v>Biaya Operasional</v>
          </cell>
          <cell r="L1411">
            <v>3928810</v>
          </cell>
        </row>
        <row r="1412">
          <cell r="A1412" t="str">
            <v>45120020001September</v>
          </cell>
          <cell r="B1412" t="str">
            <v>120020001September</v>
          </cell>
          <cell r="C1412" t="str">
            <v>0</v>
          </cell>
          <cell r="D1412" t="str">
            <v>1120020001</v>
          </cell>
          <cell r="F1412">
            <v>45545</v>
          </cell>
          <cell r="H1412" t="str">
            <v>BIAYA CASH2AN SPM 1346</v>
          </cell>
          <cell r="I1412">
            <v>120020001</v>
          </cell>
          <cell r="J1412" t="str">
            <v>PT BCA No Rek. 869-4110115</v>
          </cell>
          <cell r="M1412">
            <v>3928810</v>
          </cell>
        </row>
        <row r="1413">
          <cell r="A1413" t="str">
            <v>40500000002September</v>
          </cell>
          <cell r="B1413" t="str">
            <v>500000002September</v>
          </cell>
          <cell r="C1413" t="str">
            <v>0</v>
          </cell>
          <cell r="D1413" t="str">
            <v>1500000002</v>
          </cell>
          <cell r="F1413">
            <v>45546</v>
          </cell>
          <cell r="H1413" t="str">
            <v>BIAYA CASH2AN HARTONO SPM 1357</v>
          </cell>
          <cell r="I1413">
            <v>500000002</v>
          </cell>
          <cell r="J1413" t="str">
            <v>Biaya Operasional</v>
          </cell>
          <cell r="L1413">
            <v>7000000</v>
          </cell>
        </row>
        <row r="1414">
          <cell r="A1414" t="str">
            <v>46120020001September</v>
          </cell>
          <cell r="B1414" t="str">
            <v>120020001September</v>
          </cell>
          <cell r="C1414" t="str">
            <v>0</v>
          </cell>
          <cell r="D1414" t="str">
            <v>1120020001</v>
          </cell>
          <cell r="F1414">
            <v>45546</v>
          </cell>
          <cell r="H1414" t="str">
            <v>BIAYA CASH2AN HARTONO SPM 1357</v>
          </cell>
          <cell r="I1414">
            <v>120020001</v>
          </cell>
          <cell r="J1414" t="str">
            <v>PT BCA No Rek. 869-4110115</v>
          </cell>
          <cell r="M1414">
            <v>7000000</v>
          </cell>
        </row>
        <row r="1415">
          <cell r="A1415" t="str">
            <v>41500000002September</v>
          </cell>
          <cell r="B1415" t="str">
            <v>500000002September</v>
          </cell>
          <cell r="C1415" t="str">
            <v>0</v>
          </cell>
          <cell r="D1415" t="str">
            <v>1500000002</v>
          </cell>
          <cell r="F1415">
            <v>45546</v>
          </cell>
          <cell r="H1415" t="str">
            <v>BIAYA CASH2AN HARTONO SPM 1358</v>
          </cell>
          <cell r="I1415">
            <v>500000002</v>
          </cell>
          <cell r="J1415" t="str">
            <v>Biaya Operasional</v>
          </cell>
          <cell r="L1415">
            <v>7000000</v>
          </cell>
        </row>
        <row r="1416">
          <cell r="A1416" t="str">
            <v>47120020001September</v>
          </cell>
          <cell r="B1416" t="str">
            <v>120020001September</v>
          </cell>
          <cell r="C1416" t="str">
            <v>0</v>
          </cell>
          <cell r="D1416" t="str">
            <v>1120020001</v>
          </cell>
          <cell r="F1416">
            <v>45546</v>
          </cell>
          <cell r="H1416" t="str">
            <v>BIAYA CASH2AN HARTONO SPM 1358</v>
          </cell>
          <cell r="I1416">
            <v>120020001</v>
          </cell>
          <cell r="J1416" t="str">
            <v>PT BCA No Rek. 869-4110115</v>
          </cell>
          <cell r="M1416">
            <v>7000000</v>
          </cell>
        </row>
        <row r="1417">
          <cell r="A1417" t="str">
            <v>42500000002September</v>
          </cell>
          <cell r="B1417" t="str">
            <v>500000002September</v>
          </cell>
          <cell r="C1417" t="str">
            <v>0</v>
          </cell>
          <cell r="D1417" t="str">
            <v>1500000002</v>
          </cell>
          <cell r="F1417">
            <v>45546</v>
          </cell>
          <cell r="H1417" t="str">
            <v>BIAYA CASH2AN SPM 1369</v>
          </cell>
          <cell r="I1417">
            <v>500000002</v>
          </cell>
          <cell r="J1417" t="str">
            <v>Biaya Operasional</v>
          </cell>
          <cell r="L1417">
            <v>8616796</v>
          </cell>
        </row>
        <row r="1418">
          <cell r="A1418" t="str">
            <v>48120020001September</v>
          </cell>
          <cell r="B1418" t="str">
            <v>120020001September</v>
          </cell>
          <cell r="C1418" t="str">
            <v>0</v>
          </cell>
          <cell r="D1418" t="str">
            <v>1120020001</v>
          </cell>
          <cell r="F1418">
            <v>45546</v>
          </cell>
          <cell r="H1418" t="str">
            <v>BIAYA CASH2AN SPM 1369</v>
          </cell>
          <cell r="I1418">
            <v>120020001</v>
          </cell>
          <cell r="J1418" t="str">
            <v>PT BCA No Rek. 869-4110115</v>
          </cell>
          <cell r="M1418">
            <v>8616796</v>
          </cell>
        </row>
        <row r="1419">
          <cell r="A1419" t="str">
            <v>43500000002September</v>
          </cell>
          <cell r="B1419" t="str">
            <v>500000002September</v>
          </cell>
          <cell r="C1419" t="str">
            <v>0</v>
          </cell>
          <cell r="D1419" t="str">
            <v>1500000002</v>
          </cell>
          <cell r="F1419">
            <v>45546</v>
          </cell>
          <cell r="H1419" t="str">
            <v>BIAYA CASH2AN HARTONO SPM 1367</v>
          </cell>
          <cell r="I1419">
            <v>500000002</v>
          </cell>
          <cell r="J1419" t="str">
            <v>Biaya Operasional</v>
          </cell>
          <cell r="L1419">
            <v>7000000</v>
          </cell>
        </row>
        <row r="1420">
          <cell r="A1420" t="str">
            <v>49120020001September</v>
          </cell>
          <cell r="B1420" t="str">
            <v>120020001September</v>
          </cell>
          <cell r="C1420" t="str">
            <v>0</v>
          </cell>
          <cell r="D1420" t="str">
            <v>1120020001</v>
          </cell>
          <cell r="F1420">
            <v>45546</v>
          </cell>
          <cell r="H1420" t="str">
            <v>BIAYA CASH2AN HARTONO SPM 1367</v>
          </cell>
          <cell r="I1420">
            <v>120020001</v>
          </cell>
          <cell r="J1420" t="str">
            <v>PT BCA No Rek. 869-4110115</v>
          </cell>
          <cell r="M1420">
            <v>7000000</v>
          </cell>
        </row>
        <row r="1421">
          <cell r="A1421" t="str">
            <v>44500000002September</v>
          </cell>
          <cell r="B1421" t="str">
            <v>500000002September</v>
          </cell>
          <cell r="C1421" t="str">
            <v>0</v>
          </cell>
          <cell r="D1421" t="str">
            <v>1500000002</v>
          </cell>
          <cell r="F1421">
            <v>45546</v>
          </cell>
          <cell r="H1421" t="str">
            <v>BIAYA CASH2AN HARTONO SPM 1368</v>
          </cell>
          <cell r="I1421">
            <v>500000002</v>
          </cell>
          <cell r="J1421" t="str">
            <v>Biaya Operasional</v>
          </cell>
          <cell r="L1421">
            <v>7000000</v>
          </cell>
        </row>
        <row r="1422">
          <cell r="A1422" t="str">
            <v>50120020001September</v>
          </cell>
          <cell r="B1422" t="str">
            <v>120020001September</v>
          </cell>
          <cell r="C1422" t="str">
            <v>0</v>
          </cell>
          <cell r="D1422" t="str">
            <v>1120020001</v>
          </cell>
          <cell r="F1422">
            <v>45546</v>
          </cell>
          <cell r="H1422" t="str">
            <v>BIAYA CASH2AN HARTONO SPM 1368</v>
          </cell>
          <cell r="I1422">
            <v>120020001</v>
          </cell>
          <cell r="J1422" t="str">
            <v>PT BCA No Rek. 869-4110115</v>
          </cell>
          <cell r="M1422">
            <v>7000000</v>
          </cell>
        </row>
        <row r="1423">
          <cell r="A1423" t="str">
            <v>45500000002September</v>
          </cell>
          <cell r="B1423" t="str">
            <v>500000002September</v>
          </cell>
          <cell r="C1423" t="str">
            <v>0</v>
          </cell>
          <cell r="D1423" t="str">
            <v>1500000002</v>
          </cell>
          <cell r="F1423">
            <v>45546</v>
          </cell>
          <cell r="H1423" t="str">
            <v>BIAYA CASH2AN HARTONO SPM 1359</v>
          </cell>
          <cell r="I1423">
            <v>500000002</v>
          </cell>
          <cell r="J1423" t="str">
            <v>Biaya Operasional</v>
          </cell>
          <cell r="L1423">
            <v>1061249</v>
          </cell>
        </row>
        <row r="1424">
          <cell r="A1424" t="str">
            <v>51120020001September</v>
          </cell>
          <cell r="B1424" t="str">
            <v>120020001September</v>
          </cell>
          <cell r="C1424" t="str">
            <v>0</v>
          </cell>
          <cell r="D1424" t="str">
            <v>1120020001</v>
          </cell>
          <cell r="F1424">
            <v>45546</v>
          </cell>
          <cell r="H1424" t="str">
            <v>BIAYA CASH2AN HARTONO SPM 1359</v>
          </cell>
          <cell r="I1424">
            <v>120020001</v>
          </cell>
          <cell r="J1424" t="str">
            <v>PT BCA No Rek. 869-4110115</v>
          </cell>
          <cell r="M1424">
            <v>1061249</v>
          </cell>
        </row>
        <row r="1425">
          <cell r="A1425" t="str">
            <v>46500000002September</v>
          </cell>
          <cell r="B1425" t="str">
            <v>500000002September</v>
          </cell>
          <cell r="C1425" t="str">
            <v>0</v>
          </cell>
          <cell r="D1425" t="str">
            <v>1500000002</v>
          </cell>
          <cell r="F1425">
            <v>45546</v>
          </cell>
          <cell r="H1425" t="str">
            <v>BIAYA CASH2AN HARTONO SPM 1360</v>
          </cell>
          <cell r="I1425">
            <v>500000002</v>
          </cell>
          <cell r="J1425" t="str">
            <v>Biaya Operasional</v>
          </cell>
          <cell r="L1425">
            <v>1103888</v>
          </cell>
        </row>
        <row r="1426">
          <cell r="A1426" t="str">
            <v>52120020001September</v>
          </cell>
          <cell r="B1426" t="str">
            <v>120020001September</v>
          </cell>
          <cell r="C1426" t="str">
            <v>0</v>
          </cell>
          <cell r="D1426" t="str">
            <v>1120020001</v>
          </cell>
          <cell r="F1426">
            <v>45546</v>
          </cell>
          <cell r="H1426" t="str">
            <v>BIAYA CASH2AN HARTONO SPM 1360</v>
          </cell>
          <cell r="I1426">
            <v>120020001</v>
          </cell>
          <cell r="J1426" t="str">
            <v>PT BCA No Rek. 869-4110115</v>
          </cell>
          <cell r="M1426">
            <v>1103888</v>
          </cell>
        </row>
        <row r="1427">
          <cell r="A1427" t="str">
            <v>47500000002September</v>
          </cell>
          <cell r="B1427" t="str">
            <v>500000002September</v>
          </cell>
          <cell r="C1427" t="str">
            <v>0</v>
          </cell>
          <cell r="D1427" t="str">
            <v>1500000002</v>
          </cell>
          <cell r="F1427">
            <v>45546</v>
          </cell>
          <cell r="H1427" t="str">
            <v>BIAYA CASH2AN HARTONO SPM 1361</v>
          </cell>
          <cell r="I1427">
            <v>500000002</v>
          </cell>
          <cell r="J1427" t="str">
            <v>Biaya Operasional</v>
          </cell>
          <cell r="L1427">
            <v>1093174</v>
          </cell>
        </row>
        <row r="1428">
          <cell r="A1428" t="str">
            <v>53120020001September</v>
          </cell>
          <cell r="B1428" t="str">
            <v>120020001September</v>
          </cell>
          <cell r="C1428" t="str">
            <v>0</v>
          </cell>
          <cell r="D1428" t="str">
            <v>1120020001</v>
          </cell>
          <cell r="F1428">
            <v>45546</v>
          </cell>
          <cell r="H1428" t="str">
            <v>BIAYA CASH2AN HARTONO SPM 1361</v>
          </cell>
          <cell r="I1428">
            <v>120020001</v>
          </cell>
          <cell r="J1428" t="str">
            <v>PT BCA No Rek. 869-4110115</v>
          </cell>
          <cell r="M1428">
            <v>1093174</v>
          </cell>
        </row>
        <row r="1429">
          <cell r="A1429" t="str">
            <v>48500000002September</v>
          </cell>
          <cell r="B1429" t="str">
            <v>500000002September</v>
          </cell>
          <cell r="C1429" t="str">
            <v>0</v>
          </cell>
          <cell r="D1429" t="str">
            <v>1500000002</v>
          </cell>
          <cell r="F1429">
            <v>45546</v>
          </cell>
          <cell r="H1429" t="str">
            <v>SERVICE MOBIL PICK UP CPJ 05</v>
          </cell>
          <cell r="I1429">
            <v>500000002</v>
          </cell>
          <cell r="J1429" t="str">
            <v>Biaya Operasional</v>
          </cell>
          <cell r="L1429">
            <v>2270000</v>
          </cell>
        </row>
        <row r="1430">
          <cell r="A1430" t="str">
            <v>54120020001September</v>
          </cell>
          <cell r="B1430" t="str">
            <v>120020001September</v>
          </cell>
          <cell r="C1430" t="str">
            <v>0</v>
          </cell>
          <cell r="D1430" t="str">
            <v>1120020001</v>
          </cell>
          <cell r="F1430">
            <v>45546</v>
          </cell>
          <cell r="H1430" t="str">
            <v>SERVICE MOBIL PICK UP CPJ 05</v>
          </cell>
          <cell r="I1430">
            <v>120020001</v>
          </cell>
          <cell r="J1430" t="str">
            <v>PT BCA No Rek. 869-4110115</v>
          </cell>
          <cell r="M1430">
            <v>2270000</v>
          </cell>
        </row>
        <row r="1431">
          <cell r="A1431" t="str">
            <v>49500000002September</v>
          </cell>
          <cell r="B1431" t="str">
            <v>500000002September</v>
          </cell>
          <cell r="C1431" t="str">
            <v>0</v>
          </cell>
          <cell r="D1431" t="str">
            <v>1500000002</v>
          </cell>
          <cell r="F1431">
            <v>45546</v>
          </cell>
          <cell r="H1431" t="str">
            <v>BIAYA CASH2AN SPM 1370</v>
          </cell>
          <cell r="I1431">
            <v>500000002</v>
          </cell>
          <cell r="J1431" t="str">
            <v>Biaya Operasional</v>
          </cell>
          <cell r="L1431">
            <v>4805846</v>
          </cell>
        </row>
        <row r="1432">
          <cell r="A1432" t="str">
            <v>55120020001September</v>
          </cell>
          <cell r="B1432" t="str">
            <v>120020001September</v>
          </cell>
          <cell r="C1432" t="str">
            <v>0</v>
          </cell>
          <cell r="D1432" t="str">
            <v>1120020001</v>
          </cell>
          <cell r="F1432">
            <v>45546</v>
          </cell>
          <cell r="H1432" t="str">
            <v>BIAYA CASH2AN SPM 1370</v>
          </cell>
          <cell r="I1432">
            <v>120020001</v>
          </cell>
          <cell r="J1432" t="str">
            <v>PT BCA No Rek. 869-4110115</v>
          </cell>
          <cell r="M1432">
            <v>4805846</v>
          </cell>
        </row>
        <row r="1433">
          <cell r="A1433" t="str">
            <v>50500000002September</v>
          </cell>
          <cell r="B1433" t="str">
            <v>500000002September</v>
          </cell>
          <cell r="C1433" t="str">
            <v>0</v>
          </cell>
          <cell r="D1433" t="str">
            <v>1500000002</v>
          </cell>
          <cell r="F1433">
            <v>45546</v>
          </cell>
          <cell r="H1433" t="str">
            <v>BIAYA CASH2AN SPM 1371</v>
          </cell>
          <cell r="I1433">
            <v>500000002</v>
          </cell>
          <cell r="J1433" t="str">
            <v>Biaya Operasional</v>
          </cell>
          <cell r="L1433">
            <v>3937531</v>
          </cell>
        </row>
        <row r="1434">
          <cell r="A1434" t="str">
            <v>56120020001September</v>
          </cell>
          <cell r="B1434" t="str">
            <v>120020001September</v>
          </cell>
          <cell r="C1434" t="str">
            <v>0</v>
          </cell>
          <cell r="D1434" t="str">
            <v>1120020001</v>
          </cell>
          <cell r="F1434">
            <v>45546</v>
          </cell>
          <cell r="H1434" t="str">
            <v>BIAYA CASH2AN SPM 1371</v>
          </cell>
          <cell r="I1434">
            <v>120020001</v>
          </cell>
          <cell r="J1434" t="str">
            <v>PT BCA No Rek. 869-4110115</v>
          </cell>
          <cell r="M1434">
            <v>3937531</v>
          </cell>
        </row>
        <row r="1435">
          <cell r="A1435" t="str">
            <v>4500000001September</v>
          </cell>
          <cell r="B1435" t="str">
            <v>500000001September</v>
          </cell>
          <cell r="C1435" t="str">
            <v>0</v>
          </cell>
          <cell r="D1435" t="str">
            <v>1500000001</v>
          </cell>
          <cell r="F1435">
            <v>45546</v>
          </cell>
          <cell r="H1435" t="str">
            <v>PEMBAYARAN INVOICE GPL 107/11/09/24</v>
          </cell>
          <cell r="I1435">
            <v>500000001</v>
          </cell>
          <cell r="J1435" t="str">
            <v>Biaya Logistik</v>
          </cell>
          <cell r="L1435">
            <v>3923968</v>
          </cell>
        </row>
        <row r="1436">
          <cell r="A1436" t="str">
            <v>57120020001September</v>
          </cell>
          <cell r="B1436" t="str">
            <v>120020001September</v>
          </cell>
          <cell r="C1436" t="str">
            <v>0</v>
          </cell>
          <cell r="D1436" t="str">
            <v>1120020001</v>
          </cell>
          <cell r="F1436">
            <v>45546</v>
          </cell>
          <cell r="H1436" t="str">
            <v>PEMBAYARAN INVOICE GPL 107/11/09/24</v>
          </cell>
          <cell r="I1436">
            <v>120020001</v>
          </cell>
          <cell r="J1436" t="str">
            <v>PT BCA No Rek. 869-4110115</v>
          </cell>
          <cell r="M1436">
            <v>3923968</v>
          </cell>
        </row>
        <row r="1437">
          <cell r="A1437" t="str">
            <v>51500000002September</v>
          </cell>
          <cell r="B1437" t="str">
            <v>500000002September</v>
          </cell>
          <cell r="C1437" t="str">
            <v>0</v>
          </cell>
          <cell r="D1437" t="str">
            <v>1500000002</v>
          </cell>
          <cell r="F1437">
            <v>45547</v>
          </cell>
          <cell r="H1437" t="str">
            <v>BIAYA CASH2AN SPM 1380</v>
          </cell>
          <cell r="I1437">
            <v>500000002</v>
          </cell>
          <cell r="J1437" t="str">
            <v>Biaya Operasional</v>
          </cell>
          <cell r="L1437">
            <v>1250000</v>
          </cell>
        </row>
        <row r="1438">
          <cell r="A1438" t="str">
            <v>58120020001September</v>
          </cell>
          <cell r="B1438" t="str">
            <v>120020001September</v>
          </cell>
          <cell r="C1438" t="str">
            <v>0</v>
          </cell>
          <cell r="D1438" t="str">
            <v>1120020001</v>
          </cell>
          <cell r="F1438">
            <v>45547</v>
          </cell>
          <cell r="H1438" t="str">
            <v>BIAYA CASH2AN SPM 1380</v>
          </cell>
          <cell r="I1438">
            <v>120020001</v>
          </cell>
          <cell r="J1438" t="str">
            <v>PT BCA No Rek. 869-4110115</v>
          </cell>
          <cell r="M1438">
            <v>1250000</v>
          </cell>
        </row>
        <row r="1439">
          <cell r="A1439" t="str">
            <v>52500000002September</v>
          </cell>
          <cell r="B1439" t="str">
            <v>500000002September</v>
          </cell>
          <cell r="C1439" t="str">
            <v>0</v>
          </cell>
          <cell r="D1439" t="str">
            <v>1500000002</v>
          </cell>
          <cell r="F1439">
            <v>45547</v>
          </cell>
          <cell r="H1439" t="str">
            <v>BIAYA CASH2AN SPM 1381</v>
          </cell>
          <cell r="I1439">
            <v>500000002</v>
          </cell>
          <cell r="J1439" t="str">
            <v>Biaya Operasional</v>
          </cell>
          <cell r="L1439">
            <v>1250000</v>
          </cell>
        </row>
        <row r="1440">
          <cell r="A1440" t="str">
            <v>59120020001September</v>
          </cell>
          <cell r="B1440" t="str">
            <v>120020001September</v>
          </cell>
          <cell r="C1440" t="str">
            <v>0</v>
          </cell>
          <cell r="D1440" t="str">
            <v>1120020001</v>
          </cell>
          <cell r="F1440">
            <v>45547</v>
          </cell>
          <cell r="H1440" t="str">
            <v>BIAYA CASH2AN SPM 1381</v>
          </cell>
          <cell r="I1440">
            <v>120020001</v>
          </cell>
          <cell r="J1440" t="str">
            <v>PT BCA No Rek. 869-4110115</v>
          </cell>
          <cell r="M1440">
            <v>1250000</v>
          </cell>
        </row>
        <row r="1441">
          <cell r="A1441" t="str">
            <v>53500000002September</v>
          </cell>
          <cell r="B1441" t="str">
            <v>500000002September</v>
          </cell>
          <cell r="C1441" t="str">
            <v>0</v>
          </cell>
          <cell r="D1441" t="str">
            <v>1500000002</v>
          </cell>
          <cell r="F1441">
            <v>45547</v>
          </cell>
          <cell r="H1441" t="str">
            <v>BIAYA CASH2AN SPM 1382</v>
          </cell>
          <cell r="I1441">
            <v>500000002</v>
          </cell>
          <cell r="J1441" t="str">
            <v>Biaya Operasional</v>
          </cell>
          <cell r="L1441">
            <v>1250000</v>
          </cell>
        </row>
        <row r="1442">
          <cell r="A1442" t="str">
            <v>60120020001September</v>
          </cell>
          <cell r="B1442" t="str">
            <v>120020001September</v>
          </cell>
          <cell r="C1442" t="str">
            <v>0</v>
          </cell>
          <cell r="D1442" t="str">
            <v>1120020001</v>
          </cell>
          <cell r="F1442">
            <v>45547</v>
          </cell>
          <cell r="H1442" t="str">
            <v>BIAYA CASH2AN SPM 1382</v>
          </cell>
          <cell r="I1442">
            <v>120020001</v>
          </cell>
          <cell r="J1442" t="str">
            <v>PT BCA No Rek. 869-4110115</v>
          </cell>
          <cell r="M1442">
            <v>1250000</v>
          </cell>
        </row>
        <row r="1443">
          <cell r="A1443" t="str">
            <v>54500000002September</v>
          </cell>
          <cell r="B1443" t="str">
            <v>500000002September</v>
          </cell>
          <cell r="C1443" t="str">
            <v>0</v>
          </cell>
          <cell r="D1443" t="str">
            <v>1500000002</v>
          </cell>
          <cell r="F1443">
            <v>45547</v>
          </cell>
          <cell r="H1443" t="str">
            <v>BIAYA CASH2AN SPM 1383</v>
          </cell>
          <cell r="I1443">
            <v>500000002</v>
          </cell>
          <cell r="J1443" t="str">
            <v>Biaya Operasional</v>
          </cell>
          <cell r="L1443">
            <v>1250000</v>
          </cell>
        </row>
        <row r="1444">
          <cell r="A1444" t="str">
            <v>61120020001September</v>
          </cell>
          <cell r="B1444" t="str">
            <v>120020001September</v>
          </cell>
          <cell r="C1444" t="str">
            <v>0</v>
          </cell>
          <cell r="D1444" t="str">
            <v>1120020001</v>
          </cell>
          <cell r="F1444">
            <v>45547</v>
          </cell>
          <cell r="H1444" t="str">
            <v>BIAYA CASH2AN SPM 1383</v>
          </cell>
          <cell r="I1444">
            <v>120020001</v>
          </cell>
          <cell r="J1444" t="str">
            <v>PT BCA No Rek. 869-4110115</v>
          </cell>
          <cell r="M1444">
            <v>1250000</v>
          </cell>
        </row>
        <row r="1445">
          <cell r="A1445" t="str">
            <v>55500000002September</v>
          </cell>
          <cell r="B1445" t="str">
            <v>500000002September</v>
          </cell>
          <cell r="C1445" t="str">
            <v>0</v>
          </cell>
          <cell r="D1445" t="str">
            <v>1500000002</v>
          </cell>
          <cell r="F1445">
            <v>45547</v>
          </cell>
          <cell r="H1445" t="str">
            <v>BIAYA CASH2AN SPM 1384</v>
          </cell>
          <cell r="I1445">
            <v>500000002</v>
          </cell>
          <cell r="J1445" t="str">
            <v>Biaya Operasional</v>
          </cell>
          <cell r="L1445">
            <v>1250000</v>
          </cell>
        </row>
        <row r="1446">
          <cell r="A1446" t="str">
            <v>62120020001September</v>
          </cell>
          <cell r="B1446" t="str">
            <v>120020001September</v>
          </cell>
          <cell r="C1446" t="str">
            <v>0</v>
          </cell>
          <cell r="D1446" t="str">
            <v>1120020001</v>
          </cell>
          <cell r="F1446">
            <v>45547</v>
          </cell>
          <cell r="H1446" t="str">
            <v>BIAYA CASH2AN SPM 1384</v>
          </cell>
          <cell r="I1446">
            <v>120020001</v>
          </cell>
          <cell r="J1446" t="str">
            <v>PT BCA No Rek. 869-4110115</v>
          </cell>
          <cell r="M1446">
            <v>1250000</v>
          </cell>
        </row>
        <row r="1447">
          <cell r="A1447" t="str">
            <v>56500000002September</v>
          </cell>
          <cell r="B1447" t="str">
            <v>500000002September</v>
          </cell>
          <cell r="C1447" t="str">
            <v>0</v>
          </cell>
          <cell r="D1447" t="str">
            <v>1500000002</v>
          </cell>
          <cell r="F1447">
            <v>45547</v>
          </cell>
          <cell r="H1447" t="str">
            <v>BIAYA CASH2AN HARTONO SPM 1392</v>
          </cell>
          <cell r="I1447">
            <v>500000002</v>
          </cell>
          <cell r="J1447" t="str">
            <v>Biaya Operasional</v>
          </cell>
          <cell r="L1447">
            <v>7000000</v>
          </cell>
        </row>
        <row r="1448">
          <cell r="A1448" t="str">
            <v>63120020001September</v>
          </cell>
          <cell r="B1448" t="str">
            <v>120020001September</v>
          </cell>
          <cell r="C1448" t="str">
            <v>0</v>
          </cell>
          <cell r="D1448" t="str">
            <v>1120020001</v>
          </cell>
          <cell r="F1448">
            <v>45547</v>
          </cell>
          <cell r="H1448" t="str">
            <v>BIAYA CASH2AN HARTONO SPM 1392</v>
          </cell>
          <cell r="I1448">
            <v>120020001</v>
          </cell>
          <cell r="J1448" t="str">
            <v>PT BCA No Rek. 869-4110115</v>
          </cell>
          <cell r="M1448">
            <v>7000000</v>
          </cell>
        </row>
        <row r="1449">
          <cell r="A1449" t="str">
            <v>57500000002September</v>
          </cell>
          <cell r="B1449" t="str">
            <v>500000002September</v>
          </cell>
          <cell r="C1449" t="str">
            <v>0</v>
          </cell>
          <cell r="D1449" t="str">
            <v>1500000002</v>
          </cell>
          <cell r="F1449">
            <v>45547</v>
          </cell>
          <cell r="H1449" t="str">
            <v>BIAYA CASH2AN HARTONO SPM 1393</v>
          </cell>
          <cell r="I1449">
            <v>500000002</v>
          </cell>
          <cell r="J1449" t="str">
            <v>Biaya Operasional</v>
          </cell>
          <cell r="L1449">
            <v>7000000</v>
          </cell>
        </row>
        <row r="1450">
          <cell r="A1450" t="str">
            <v>64120020001September</v>
          </cell>
          <cell r="B1450" t="str">
            <v>120020001September</v>
          </cell>
          <cell r="C1450" t="str">
            <v>0</v>
          </cell>
          <cell r="D1450" t="str">
            <v>1120020001</v>
          </cell>
          <cell r="F1450">
            <v>45547</v>
          </cell>
          <cell r="H1450" t="str">
            <v>BIAYA CASH2AN HARTONO SPM 1393</v>
          </cell>
          <cell r="I1450">
            <v>120020001</v>
          </cell>
          <cell r="J1450" t="str">
            <v>PT BCA No Rek. 869-4110115</v>
          </cell>
          <cell r="M1450">
            <v>7000000</v>
          </cell>
        </row>
        <row r="1451">
          <cell r="A1451" t="str">
            <v>4110010001September</v>
          </cell>
          <cell r="B1451" t="str">
            <v>110010001September</v>
          </cell>
          <cell r="C1451" t="str">
            <v>0</v>
          </cell>
          <cell r="D1451" t="str">
            <v>1110010001</v>
          </cell>
          <cell r="F1451">
            <v>45548</v>
          </cell>
          <cell r="H1451" t="str">
            <v xml:space="preserve">PENGISIAN PETTY CASH </v>
          </cell>
          <cell r="I1451">
            <v>110010001</v>
          </cell>
          <cell r="J1451" t="str">
            <v>Kas Operasional 1 - TIO</v>
          </cell>
          <cell r="L1451">
            <v>11612000</v>
          </cell>
        </row>
        <row r="1452">
          <cell r="A1452" t="str">
            <v>65120020001September</v>
          </cell>
          <cell r="B1452" t="str">
            <v>120020001September</v>
          </cell>
          <cell r="C1452" t="str">
            <v>0</v>
          </cell>
          <cell r="D1452" t="str">
            <v>1120020001</v>
          </cell>
          <cell r="F1452">
            <v>45548</v>
          </cell>
          <cell r="H1452" t="str">
            <v xml:space="preserve">PENGISIAN PETTY CASH </v>
          </cell>
          <cell r="I1452">
            <v>120020001</v>
          </cell>
          <cell r="J1452" t="str">
            <v>PT BCA No Rek. 869-4110115</v>
          </cell>
          <cell r="M1452">
            <v>11612000</v>
          </cell>
        </row>
        <row r="1453">
          <cell r="A1453" t="str">
            <v>58500000002September</v>
          </cell>
          <cell r="B1453" t="str">
            <v>500000002September</v>
          </cell>
          <cell r="C1453" t="str">
            <v>0</v>
          </cell>
          <cell r="D1453" t="str">
            <v>1500000002</v>
          </cell>
          <cell r="F1453">
            <v>45548</v>
          </cell>
          <cell r="H1453" t="str">
            <v>PEMBAYARAN INVOICE SEWA MOBIL PICK UP DAN  CDD</v>
          </cell>
          <cell r="I1453">
            <v>500000002</v>
          </cell>
          <cell r="J1453" t="str">
            <v>Biaya Operasional</v>
          </cell>
          <cell r="L1453">
            <v>10000000</v>
          </cell>
        </row>
        <row r="1454">
          <cell r="A1454" t="str">
            <v>66120020001September</v>
          </cell>
          <cell r="B1454" t="str">
            <v>120020001September</v>
          </cell>
          <cell r="C1454" t="str">
            <v>0</v>
          </cell>
          <cell r="D1454" t="str">
            <v>1120020001</v>
          </cell>
          <cell r="F1454">
            <v>45548</v>
          </cell>
          <cell r="H1454" t="str">
            <v>PEMBAYARAN INVOICE SEWA MOBIL PICK UP DAN  CDD</v>
          </cell>
          <cell r="I1454">
            <v>120020001</v>
          </cell>
          <cell r="J1454" t="str">
            <v>PT BCA No Rek. 869-4110115</v>
          </cell>
          <cell r="M1454">
            <v>10000000</v>
          </cell>
        </row>
        <row r="1455">
          <cell r="A1455" t="str">
            <v>59500000002September</v>
          </cell>
          <cell r="B1455" t="str">
            <v>500000002September</v>
          </cell>
          <cell r="C1455" t="str">
            <v>0</v>
          </cell>
          <cell r="D1455" t="str">
            <v>1500000002</v>
          </cell>
          <cell r="F1455">
            <v>45549</v>
          </cell>
          <cell r="H1455" t="str">
            <v>BIAYA CASH2AN SPM 1400</v>
          </cell>
          <cell r="I1455">
            <v>500000002</v>
          </cell>
          <cell r="J1455" t="str">
            <v>Biaya Operasional</v>
          </cell>
          <cell r="L1455">
            <v>3850000</v>
          </cell>
        </row>
        <row r="1456">
          <cell r="A1456" t="str">
            <v>67120020001September</v>
          </cell>
          <cell r="B1456" t="str">
            <v>120020001September</v>
          </cell>
          <cell r="C1456" t="str">
            <v>0</v>
          </cell>
          <cell r="D1456" t="str">
            <v>1120020001</v>
          </cell>
          <cell r="F1456">
            <v>45549</v>
          </cell>
          <cell r="H1456" t="str">
            <v>BIAYA CASH2AN SPM 1400</v>
          </cell>
          <cell r="I1456">
            <v>120020001</v>
          </cell>
          <cell r="J1456" t="str">
            <v>PT BCA No Rek. 869-4110115</v>
          </cell>
          <cell r="M1456">
            <v>3850000</v>
          </cell>
        </row>
        <row r="1457">
          <cell r="A1457" t="str">
            <v>60500000002September</v>
          </cell>
          <cell r="B1457" t="str">
            <v>500000002September</v>
          </cell>
          <cell r="C1457" t="str">
            <v>0</v>
          </cell>
          <cell r="D1457" t="str">
            <v>1500000002</v>
          </cell>
          <cell r="F1457">
            <v>45549</v>
          </cell>
          <cell r="H1457" t="str">
            <v>BIAYA CASH2AN SPM 1401</v>
          </cell>
          <cell r="I1457">
            <v>500000002</v>
          </cell>
          <cell r="J1457" t="str">
            <v>Biaya Operasional</v>
          </cell>
          <cell r="L1457">
            <v>3710000</v>
          </cell>
        </row>
        <row r="1458">
          <cell r="A1458" t="str">
            <v>68120020001September</v>
          </cell>
          <cell r="B1458" t="str">
            <v>120020001September</v>
          </cell>
          <cell r="C1458" t="str">
            <v>0</v>
          </cell>
          <cell r="D1458" t="str">
            <v>1120020001</v>
          </cell>
          <cell r="F1458">
            <v>45549</v>
          </cell>
          <cell r="H1458" t="str">
            <v>BIAYA CASH2AN SPM 1401</v>
          </cell>
          <cell r="I1458">
            <v>120020001</v>
          </cell>
          <cell r="J1458" t="str">
            <v>PT BCA No Rek. 869-4110115</v>
          </cell>
          <cell r="M1458">
            <v>3710000</v>
          </cell>
        </row>
        <row r="1459">
          <cell r="A1459" t="str">
            <v>61500000002September</v>
          </cell>
          <cell r="B1459" t="str">
            <v>500000002September</v>
          </cell>
          <cell r="C1459" t="str">
            <v>0</v>
          </cell>
          <cell r="D1459" t="str">
            <v>1500000002</v>
          </cell>
          <cell r="F1459">
            <v>45549</v>
          </cell>
          <cell r="H1459" t="str">
            <v>BIAYA CASH2AN SPM 1390</v>
          </cell>
          <cell r="I1459">
            <v>500000002</v>
          </cell>
          <cell r="J1459" t="str">
            <v>Biaya Operasional</v>
          </cell>
          <cell r="L1459">
            <v>3718175</v>
          </cell>
        </row>
        <row r="1460">
          <cell r="A1460" t="str">
            <v>69120020001September</v>
          </cell>
          <cell r="B1460" t="str">
            <v>120020001September</v>
          </cell>
          <cell r="C1460" t="str">
            <v>0</v>
          </cell>
          <cell r="D1460" t="str">
            <v>1120020001</v>
          </cell>
          <cell r="F1460">
            <v>45549</v>
          </cell>
          <cell r="H1460" t="str">
            <v>BIAYA CASH2AN SPM 1390</v>
          </cell>
          <cell r="I1460">
            <v>120020001</v>
          </cell>
          <cell r="J1460" t="str">
            <v>PT BCA No Rek. 869-4110115</v>
          </cell>
          <cell r="M1460">
            <v>3718175</v>
          </cell>
        </row>
        <row r="1461">
          <cell r="A1461" t="str">
            <v>62500000002September</v>
          </cell>
          <cell r="B1461" t="str">
            <v>500000002September</v>
          </cell>
          <cell r="C1461" t="str">
            <v>0</v>
          </cell>
          <cell r="D1461" t="str">
            <v>1500000002</v>
          </cell>
          <cell r="F1461">
            <v>45549</v>
          </cell>
          <cell r="H1461" t="str">
            <v>BIAYA CASH2AN SPM 1391</v>
          </cell>
          <cell r="I1461">
            <v>500000002</v>
          </cell>
          <cell r="J1461" t="str">
            <v>Biaya Operasional</v>
          </cell>
          <cell r="L1461">
            <v>3718175</v>
          </cell>
        </row>
        <row r="1462">
          <cell r="A1462" t="str">
            <v>70120020001September</v>
          </cell>
          <cell r="B1462" t="str">
            <v>120020001September</v>
          </cell>
          <cell r="C1462" t="str">
            <v>0</v>
          </cell>
          <cell r="D1462" t="str">
            <v>1120020001</v>
          </cell>
          <cell r="F1462">
            <v>45549</v>
          </cell>
          <cell r="H1462" t="str">
            <v>BIAYA CASH2AN SPM 1391</v>
          </cell>
          <cell r="I1462">
            <v>120020001</v>
          </cell>
          <cell r="J1462" t="str">
            <v>PT BCA No Rek. 869-4110115</v>
          </cell>
          <cell r="M1462">
            <v>3718175</v>
          </cell>
        </row>
        <row r="1463">
          <cell r="A1463" t="str">
            <v>63500000002September</v>
          </cell>
          <cell r="B1463" t="str">
            <v>500000002September</v>
          </cell>
          <cell r="C1463" t="str">
            <v>0</v>
          </cell>
          <cell r="D1463" t="str">
            <v>1500000002</v>
          </cell>
          <cell r="F1463">
            <v>45549</v>
          </cell>
          <cell r="H1463" t="str">
            <v>BIAYA CASH2AN HARTONO SPM 1395</v>
          </cell>
          <cell r="I1463">
            <v>500000002</v>
          </cell>
          <cell r="J1463" t="str">
            <v>Biaya Operasional</v>
          </cell>
          <cell r="L1463">
            <v>7000000</v>
          </cell>
        </row>
        <row r="1464">
          <cell r="A1464" t="str">
            <v>71120020001September</v>
          </cell>
          <cell r="B1464" t="str">
            <v>120020001September</v>
          </cell>
          <cell r="C1464" t="str">
            <v>0</v>
          </cell>
          <cell r="D1464" t="str">
            <v>1120020001</v>
          </cell>
          <cell r="F1464">
            <v>45549</v>
          </cell>
          <cell r="H1464" t="str">
            <v>BIAYA CASH2AN HARTONO SPM 1395</v>
          </cell>
          <cell r="I1464">
            <v>120020001</v>
          </cell>
          <cell r="J1464" t="str">
            <v>PT BCA No Rek. 869-4110115</v>
          </cell>
          <cell r="M1464">
            <v>7000000</v>
          </cell>
        </row>
        <row r="1465">
          <cell r="A1465" t="str">
            <v>64500000002September</v>
          </cell>
          <cell r="B1465" t="str">
            <v>500000002September</v>
          </cell>
          <cell r="C1465" t="str">
            <v>0</v>
          </cell>
          <cell r="D1465" t="str">
            <v>1500000002</v>
          </cell>
          <cell r="F1465">
            <v>45549</v>
          </cell>
          <cell r="H1465" t="str">
            <v>BIAYA CASH2AN HARTONO SPM 1394</v>
          </cell>
          <cell r="I1465">
            <v>500000002</v>
          </cell>
          <cell r="J1465" t="str">
            <v>Biaya Operasional</v>
          </cell>
          <cell r="L1465">
            <v>7000000</v>
          </cell>
        </row>
        <row r="1466">
          <cell r="A1466" t="str">
            <v>72120020001September</v>
          </cell>
          <cell r="B1466" t="str">
            <v>120020001September</v>
          </cell>
          <cell r="C1466" t="str">
            <v>0</v>
          </cell>
          <cell r="D1466" t="str">
            <v>1120020001</v>
          </cell>
          <cell r="F1466">
            <v>45549</v>
          </cell>
          <cell r="H1466" t="str">
            <v>BIAYA CASH2AN HARTONO SPM 1394</v>
          </cell>
          <cell r="I1466">
            <v>120020001</v>
          </cell>
          <cell r="J1466" t="str">
            <v>PT BCA No Rek. 869-4110115</v>
          </cell>
          <cell r="M1466">
            <v>7000000</v>
          </cell>
        </row>
        <row r="1467">
          <cell r="A1467" t="str">
            <v>65500000002September</v>
          </cell>
          <cell r="B1467" t="str">
            <v>500000002September</v>
          </cell>
          <cell r="C1467" t="str">
            <v>0</v>
          </cell>
          <cell r="D1467" t="str">
            <v>1500000002</v>
          </cell>
          <cell r="F1467">
            <v>45549</v>
          </cell>
          <cell r="H1467" t="str">
            <v>BIAYA CASH2AN HARTONO SPM 1404</v>
          </cell>
          <cell r="I1467">
            <v>500000002</v>
          </cell>
          <cell r="J1467" t="str">
            <v>Biaya Operasional</v>
          </cell>
          <cell r="L1467">
            <v>7000000</v>
          </cell>
        </row>
        <row r="1468">
          <cell r="A1468" t="str">
            <v>73120020001September</v>
          </cell>
          <cell r="B1468" t="str">
            <v>120020001September</v>
          </cell>
          <cell r="C1468" t="str">
            <v>0</v>
          </cell>
          <cell r="D1468" t="str">
            <v>1120020001</v>
          </cell>
          <cell r="F1468">
            <v>45549</v>
          </cell>
          <cell r="H1468" t="str">
            <v>BIAYA CASH2AN HARTONO SPM 1404</v>
          </cell>
          <cell r="I1468">
            <v>120020001</v>
          </cell>
          <cell r="J1468" t="str">
            <v>PT BCA No Rek. 869-4110115</v>
          </cell>
          <cell r="M1468">
            <v>7000000</v>
          </cell>
        </row>
        <row r="1469">
          <cell r="A1469" t="str">
            <v>66500000002September</v>
          </cell>
          <cell r="B1469" t="str">
            <v>500000002September</v>
          </cell>
          <cell r="C1469" t="str">
            <v>0</v>
          </cell>
          <cell r="D1469" t="str">
            <v>1500000002</v>
          </cell>
          <cell r="F1469">
            <v>45549</v>
          </cell>
          <cell r="H1469" t="str">
            <v>BIAYA CASH2AN HARTONO SPM 1405</v>
          </cell>
          <cell r="I1469">
            <v>500000002</v>
          </cell>
          <cell r="J1469" t="str">
            <v>Biaya Operasional</v>
          </cell>
          <cell r="L1469">
            <v>7000000</v>
          </cell>
        </row>
        <row r="1470">
          <cell r="A1470" t="str">
            <v>74120020001September</v>
          </cell>
          <cell r="B1470" t="str">
            <v>120020001September</v>
          </cell>
          <cell r="C1470" t="str">
            <v>0</v>
          </cell>
          <cell r="D1470" t="str">
            <v>1120020001</v>
          </cell>
          <cell r="F1470">
            <v>45549</v>
          </cell>
          <cell r="H1470" t="str">
            <v>BIAYA CASH2AN HARTONO SPM 1405</v>
          </cell>
          <cell r="I1470">
            <v>120020001</v>
          </cell>
          <cell r="J1470" t="str">
            <v>PT BCA No Rek. 869-4110115</v>
          </cell>
          <cell r="M1470">
            <v>7000000</v>
          </cell>
        </row>
        <row r="1471">
          <cell r="A1471" t="str">
            <v>67500000002September</v>
          </cell>
          <cell r="B1471" t="str">
            <v>500000002September</v>
          </cell>
          <cell r="C1471" t="str">
            <v>0</v>
          </cell>
          <cell r="D1471" t="str">
            <v>1500000002</v>
          </cell>
          <cell r="F1471">
            <v>45551</v>
          </cell>
          <cell r="H1471" t="str">
            <v>BIAYA CASH2AN SPM 1385</v>
          </cell>
          <cell r="I1471">
            <v>500000002</v>
          </cell>
          <cell r="J1471" t="str">
            <v>Biaya Operasional</v>
          </cell>
          <cell r="L1471">
            <v>1128824</v>
          </cell>
        </row>
        <row r="1472">
          <cell r="A1472" t="str">
            <v>75120020001September</v>
          </cell>
          <cell r="B1472" t="str">
            <v>120020001September</v>
          </cell>
          <cell r="C1472" t="str">
            <v>0</v>
          </cell>
          <cell r="D1472" t="str">
            <v>1120020001</v>
          </cell>
          <cell r="F1472">
            <v>45551</v>
          </cell>
          <cell r="H1472" t="str">
            <v>BIAYA CASH2AN SPM 1385</v>
          </cell>
          <cell r="I1472">
            <v>120020001</v>
          </cell>
          <cell r="J1472" t="str">
            <v>PT BCA No Rek. 869-4110115</v>
          </cell>
          <cell r="M1472">
            <v>1128824</v>
          </cell>
        </row>
        <row r="1473">
          <cell r="A1473" t="str">
            <v>68500000002September</v>
          </cell>
          <cell r="B1473" t="str">
            <v>500000002September</v>
          </cell>
          <cell r="C1473" t="str">
            <v>0</v>
          </cell>
          <cell r="D1473" t="str">
            <v>1500000002</v>
          </cell>
          <cell r="F1473">
            <v>45551</v>
          </cell>
          <cell r="H1473" t="str">
            <v>BIAYA CASH2AN SPM 1386</v>
          </cell>
          <cell r="I1473">
            <v>500000002</v>
          </cell>
          <cell r="J1473" t="str">
            <v>Biaya Operasional</v>
          </cell>
          <cell r="L1473">
            <v>1128824</v>
          </cell>
        </row>
        <row r="1474">
          <cell r="A1474" t="str">
            <v>76120020001September</v>
          </cell>
          <cell r="B1474" t="str">
            <v>120020001September</v>
          </cell>
          <cell r="C1474" t="str">
            <v>0</v>
          </cell>
          <cell r="D1474" t="str">
            <v>1120020001</v>
          </cell>
          <cell r="F1474">
            <v>45551</v>
          </cell>
          <cell r="H1474" t="str">
            <v>BIAYA CASH2AN SPM 1386</v>
          </cell>
          <cell r="I1474">
            <v>120020001</v>
          </cell>
          <cell r="J1474" t="str">
            <v>PT BCA No Rek. 869-4110115</v>
          </cell>
          <cell r="M1474">
            <v>1128824</v>
          </cell>
        </row>
        <row r="1475">
          <cell r="A1475" t="str">
            <v>69500000002September</v>
          </cell>
          <cell r="B1475" t="str">
            <v>500000002September</v>
          </cell>
          <cell r="C1475" t="str">
            <v>0</v>
          </cell>
          <cell r="D1475" t="str">
            <v>1500000002</v>
          </cell>
          <cell r="F1475">
            <v>45551</v>
          </cell>
          <cell r="H1475" t="str">
            <v>BIAYA CASH2AN SPM 1387</v>
          </cell>
          <cell r="I1475">
            <v>500000002</v>
          </cell>
          <cell r="J1475" t="str">
            <v>Biaya Operasional</v>
          </cell>
          <cell r="L1475">
            <v>1128824</v>
          </cell>
        </row>
        <row r="1476">
          <cell r="A1476" t="str">
            <v>77120020001September</v>
          </cell>
          <cell r="B1476" t="str">
            <v>120020001September</v>
          </cell>
          <cell r="C1476" t="str">
            <v>0</v>
          </cell>
          <cell r="D1476" t="str">
            <v>1120020001</v>
          </cell>
          <cell r="F1476">
            <v>45551</v>
          </cell>
          <cell r="H1476" t="str">
            <v>BIAYA CASH2AN SPM 1387</v>
          </cell>
          <cell r="I1476">
            <v>120020001</v>
          </cell>
          <cell r="J1476" t="str">
            <v>PT BCA No Rek. 869-4110115</v>
          </cell>
          <cell r="M1476">
            <v>1128824</v>
          </cell>
        </row>
        <row r="1477">
          <cell r="A1477" t="str">
            <v>70500000002September</v>
          </cell>
          <cell r="B1477" t="str">
            <v>500000002September</v>
          </cell>
          <cell r="C1477" t="str">
            <v>0</v>
          </cell>
          <cell r="D1477" t="str">
            <v>1500000002</v>
          </cell>
          <cell r="F1477">
            <v>45554</v>
          </cell>
          <cell r="H1477" t="str">
            <v>BIAYA CASH2AN HARTONO SPM 1408</v>
          </cell>
          <cell r="I1477">
            <v>500000002</v>
          </cell>
          <cell r="J1477" t="str">
            <v>Biaya Operasional</v>
          </cell>
          <cell r="L1477">
            <v>7000000</v>
          </cell>
        </row>
        <row r="1478">
          <cell r="A1478" t="str">
            <v>78120020001September</v>
          </cell>
          <cell r="B1478" t="str">
            <v>120020001September</v>
          </cell>
          <cell r="C1478" t="str">
            <v>0</v>
          </cell>
          <cell r="D1478" t="str">
            <v>1120020001</v>
          </cell>
          <cell r="F1478">
            <v>45554</v>
          </cell>
          <cell r="H1478" t="str">
            <v>BIAYA CASH2AN HARTONO SPM 1408</v>
          </cell>
          <cell r="I1478">
            <v>120020001</v>
          </cell>
          <cell r="J1478" t="str">
            <v>PT BCA No Rek. 869-4110115</v>
          </cell>
          <cell r="M1478">
            <v>7000000</v>
          </cell>
        </row>
        <row r="1479">
          <cell r="A1479" t="str">
            <v>71500000002September</v>
          </cell>
          <cell r="B1479" t="str">
            <v>500000002September</v>
          </cell>
          <cell r="C1479" t="str">
            <v>0</v>
          </cell>
          <cell r="D1479" t="str">
            <v>1500000002</v>
          </cell>
          <cell r="F1479">
            <v>45554</v>
          </cell>
          <cell r="H1479" t="str">
            <v>BIAYA CASH2AN HARTONO SPM 1409</v>
          </cell>
          <cell r="I1479">
            <v>500000002</v>
          </cell>
          <cell r="J1479" t="str">
            <v>Biaya Operasional</v>
          </cell>
          <cell r="L1479">
            <v>7000000</v>
          </cell>
        </row>
        <row r="1480">
          <cell r="A1480" t="str">
            <v>79120020001September</v>
          </cell>
          <cell r="B1480" t="str">
            <v>120020001September</v>
          </cell>
          <cell r="C1480" t="str">
            <v>0</v>
          </cell>
          <cell r="D1480" t="str">
            <v>1120020001</v>
          </cell>
          <cell r="F1480">
            <v>45554</v>
          </cell>
          <cell r="H1480" t="str">
            <v>BIAYA CASH2AN HARTONO SPM 1409</v>
          </cell>
          <cell r="I1480">
            <v>120020001</v>
          </cell>
          <cell r="J1480" t="str">
            <v>PT BCA No Rek. 869-4110115</v>
          </cell>
          <cell r="M1480">
            <v>7000000</v>
          </cell>
        </row>
        <row r="1481">
          <cell r="A1481" t="str">
            <v>72500000002September</v>
          </cell>
          <cell r="B1481" t="str">
            <v>500000002September</v>
          </cell>
          <cell r="C1481" t="str">
            <v>0</v>
          </cell>
          <cell r="D1481" t="str">
            <v>1500000002</v>
          </cell>
          <cell r="F1481">
            <v>45554</v>
          </cell>
          <cell r="H1481" t="str">
            <v>BIAYA CASH2AN HARTONO SPM 1410</v>
          </cell>
          <cell r="I1481">
            <v>500000002</v>
          </cell>
          <cell r="J1481" t="str">
            <v>Biaya Operasional</v>
          </cell>
          <cell r="L1481">
            <v>7000000</v>
          </cell>
        </row>
        <row r="1482">
          <cell r="A1482" t="str">
            <v>80120020001September</v>
          </cell>
          <cell r="B1482" t="str">
            <v>120020001September</v>
          </cell>
          <cell r="C1482" t="str">
            <v>0</v>
          </cell>
          <cell r="D1482" t="str">
            <v>1120020001</v>
          </cell>
          <cell r="F1482">
            <v>45554</v>
          </cell>
          <cell r="H1482" t="str">
            <v>BIAYA CASH2AN HARTONO SPM 1410</v>
          </cell>
          <cell r="I1482">
            <v>120020001</v>
          </cell>
          <cell r="J1482" t="str">
            <v>PT BCA No Rek. 869-4110115</v>
          </cell>
          <cell r="M1482">
            <v>7000000</v>
          </cell>
        </row>
        <row r="1483">
          <cell r="A1483" t="str">
            <v>73500000002September</v>
          </cell>
          <cell r="B1483" t="str">
            <v>500000002September</v>
          </cell>
          <cell r="C1483" t="str">
            <v>0</v>
          </cell>
          <cell r="D1483" t="str">
            <v>1500000002</v>
          </cell>
          <cell r="F1483">
            <v>45554</v>
          </cell>
          <cell r="H1483" t="str">
            <v>BIAYA CASH2AN HARTONO SPM 1411</v>
          </cell>
          <cell r="I1483">
            <v>500000002</v>
          </cell>
          <cell r="J1483" t="str">
            <v>Biaya Operasional</v>
          </cell>
          <cell r="L1483">
            <v>7000000</v>
          </cell>
        </row>
        <row r="1484">
          <cell r="A1484" t="str">
            <v>81120020001September</v>
          </cell>
          <cell r="B1484" t="str">
            <v>120020001September</v>
          </cell>
          <cell r="C1484" t="str">
            <v>0</v>
          </cell>
          <cell r="D1484" t="str">
            <v>1120020001</v>
          </cell>
          <cell r="F1484">
            <v>45554</v>
          </cell>
          <cell r="H1484" t="str">
            <v>BIAYA CASH2AN HARTONO SPM 1411</v>
          </cell>
          <cell r="I1484">
            <v>120020001</v>
          </cell>
          <cell r="J1484" t="str">
            <v>PT BCA No Rek. 869-4110115</v>
          </cell>
          <cell r="M1484">
            <v>7000000</v>
          </cell>
        </row>
        <row r="1485">
          <cell r="A1485" t="str">
            <v>74500000002September</v>
          </cell>
          <cell r="B1485" t="str">
            <v>500000002September</v>
          </cell>
          <cell r="C1485" t="str">
            <v>0</v>
          </cell>
          <cell r="D1485" t="str">
            <v>1500000002</v>
          </cell>
          <cell r="F1485">
            <v>45554</v>
          </cell>
          <cell r="H1485" t="str">
            <v>BIAYA CASH2AN HARTONO SPM 1417</v>
          </cell>
          <cell r="I1485">
            <v>500000002</v>
          </cell>
          <cell r="J1485" t="str">
            <v>Biaya Operasional</v>
          </cell>
          <cell r="L1485">
            <v>7000000</v>
          </cell>
        </row>
        <row r="1486">
          <cell r="A1486" t="str">
            <v>82120020001September</v>
          </cell>
          <cell r="B1486" t="str">
            <v>120020001September</v>
          </cell>
          <cell r="C1486" t="str">
            <v>0</v>
          </cell>
          <cell r="D1486" t="str">
            <v>1120020001</v>
          </cell>
          <cell r="F1486">
            <v>45554</v>
          </cell>
          <cell r="H1486" t="str">
            <v>BIAYA CASH2AN HARTONO SPM 1417</v>
          </cell>
          <cell r="I1486">
            <v>120020001</v>
          </cell>
          <cell r="J1486" t="str">
            <v>PT BCA No Rek. 869-4110115</v>
          </cell>
          <cell r="M1486">
            <v>7000000</v>
          </cell>
        </row>
        <row r="1487">
          <cell r="A1487" t="str">
            <v>75500000002September</v>
          </cell>
          <cell r="B1487" t="str">
            <v>500000002September</v>
          </cell>
          <cell r="C1487" t="str">
            <v>0</v>
          </cell>
          <cell r="D1487" t="str">
            <v>1500000002</v>
          </cell>
          <cell r="F1487">
            <v>45554</v>
          </cell>
          <cell r="H1487" t="str">
            <v>BIAYA CASH2AN HARTONO SPM 1418</v>
          </cell>
          <cell r="I1487">
            <v>500000002</v>
          </cell>
          <cell r="J1487" t="str">
            <v>Biaya Operasional</v>
          </cell>
          <cell r="L1487">
            <v>7000000</v>
          </cell>
        </row>
        <row r="1488">
          <cell r="A1488" t="str">
            <v>83120020001September</v>
          </cell>
          <cell r="B1488" t="str">
            <v>120020001September</v>
          </cell>
          <cell r="C1488" t="str">
            <v>0</v>
          </cell>
          <cell r="D1488" t="str">
            <v>1120020001</v>
          </cell>
          <cell r="F1488">
            <v>45554</v>
          </cell>
          <cell r="H1488" t="str">
            <v>BIAYA CASH2AN HARTONO SPM 1418</v>
          </cell>
          <cell r="I1488">
            <v>120020001</v>
          </cell>
          <cell r="J1488" t="str">
            <v>PT BCA No Rek. 869-4110115</v>
          </cell>
          <cell r="M1488">
            <v>7000000</v>
          </cell>
        </row>
        <row r="1489">
          <cell r="A1489" t="str">
            <v>5110010001September</v>
          </cell>
          <cell r="B1489" t="str">
            <v>110010001September</v>
          </cell>
          <cell r="C1489" t="str">
            <v>0</v>
          </cell>
          <cell r="D1489" t="str">
            <v>1110010001</v>
          </cell>
          <cell r="F1489">
            <v>45554</v>
          </cell>
          <cell r="H1489" t="str">
            <v xml:space="preserve">PENGISIAN PETTY CASH </v>
          </cell>
          <cell r="I1489">
            <v>110010001</v>
          </cell>
          <cell r="J1489" t="str">
            <v>Kas Operasional 1 - TIO</v>
          </cell>
          <cell r="L1489">
            <v>10400000</v>
          </cell>
        </row>
        <row r="1490">
          <cell r="A1490" t="str">
            <v>84120020001September</v>
          </cell>
          <cell r="B1490" t="str">
            <v>120020001September</v>
          </cell>
          <cell r="C1490" t="str">
            <v>0</v>
          </cell>
          <cell r="D1490" t="str">
            <v>1120020001</v>
          </cell>
          <cell r="F1490">
            <v>45554</v>
          </cell>
          <cell r="H1490" t="str">
            <v xml:space="preserve">PENGISIAN PETTY CASH </v>
          </cell>
          <cell r="I1490">
            <v>120020001</v>
          </cell>
          <cell r="J1490" t="str">
            <v>PT BCA No Rek. 869-4110115</v>
          </cell>
          <cell r="M1490">
            <v>10400000</v>
          </cell>
        </row>
        <row r="1491">
          <cell r="A1491" t="str">
            <v>76500000002September</v>
          </cell>
          <cell r="B1491" t="str">
            <v>500000002September</v>
          </cell>
          <cell r="C1491" t="str">
            <v>0</v>
          </cell>
          <cell r="D1491" t="str">
            <v>1500000002</v>
          </cell>
          <cell r="F1491">
            <v>45554</v>
          </cell>
          <cell r="H1491" t="str">
            <v>BIAYA STRIPING  SURABAYA</v>
          </cell>
          <cell r="I1491">
            <v>500000002</v>
          </cell>
          <cell r="J1491" t="str">
            <v>Biaya Operasional</v>
          </cell>
          <cell r="L1491">
            <v>4271190</v>
          </cell>
        </row>
        <row r="1492">
          <cell r="A1492" t="str">
            <v>85120020001September</v>
          </cell>
          <cell r="B1492" t="str">
            <v>120020001September</v>
          </cell>
          <cell r="C1492" t="str">
            <v>0</v>
          </cell>
          <cell r="D1492" t="str">
            <v>1120020001</v>
          </cell>
          <cell r="F1492">
            <v>45554</v>
          </cell>
          <cell r="H1492" t="str">
            <v>BIAYA STRIPING  SURABAYA</v>
          </cell>
          <cell r="I1492">
            <v>120020001</v>
          </cell>
          <cell r="J1492" t="str">
            <v>PT BCA No Rek. 869-4110115</v>
          </cell>
          <cell r="M1492">
            <v>4271190</v>
          </cell>
        </row>
        <row r="1493">
          <cell r="A1493" t="str">
            <v>77500000002September</v>
          </cell>
          <cell r="B1493" t="str">
            <v>500000002September</v>
          </cell>
          <cell r="C1493" t="str">
            <v>0</v>
          </cell>
          <cell r="D1493" t="str">
            <v>1500000002</v>
          </cell>
          <cell r="F1493">
            <v>45558</v>
          </cell>
          <cell r="H1493" t="str">
            <v>BIAYA CASH2AN SPM 1438</v>
          </cell>
          <cell r="I1493">
            <v>500000002</v>
          </cell>
          <cell r="J1493" t="str">
            <v>Biaya Operasional</v>
          </cell>
          <cell r="L1493">
            <v>4262700</v>
          </cell>
        </row>
        <row r="1494">
          <cell r="A1494" t="str">
            <v>86120020001September</v>
          </cell>
          <cell r="B1494" t="str">
            <v>120020001September</v>
          </cell>
          <cell r="C1494" t="str">
            <v>0</v>
          </cell>
          <cell r="D1494" t="str">
            <v>1120020001</v>
          </cell>
          <cell r="F1494">
            <v>45558</v>
          </cell>
          <cell r="H1494" t="str">
            <v>BIAYA CASH2AN SPM 1438</v>
          </cell>
          <cell r="I1494">
            <v>120020001</v>
          </cell>
          <cell r="J1494" t="str">
            <v>PT BCA No Rek. 869-4110115</v>
          </cell>
          <cell r="M1494">
            <v>4262700</v>
          </cell>
        </row>
        <row r="1495">
          <cell r="A1495" t="str">
            <v>78500000002September</v>
          </cell>
          <cell r="B1495" t="str">
            <v>500000002September</v>
          </cell>
          <cell r="C1495" t="str">
            <v>0</v>
          </cell>
          <cell r="D1495" t="str">
            <v>1500000002</v>
          </cell>
          <cell r="F1495">
            <v>45558</v>
          </cell>
          <cell r="H1495" t="str">
            <v>BIAYA CASH2AN SPM 1437</v>
          </cell>
          <cell r="I1495">
            <v>500000002</v>
          </cell>
          <cell r="J1495" t="str">
            <v>Biaya Operasional</v>
          </cell>
          <cell r="L1495">
            <v>4301050</v>
          </cell>
        </row>
        <row r="1496">
          <cell r="A1496" t="str">
            <v>87120020001September</v>
          </cell>
          <cell r="B1496" t="str">
            <v>120020001September</v>
          </cell>
          <cell r="C1496" t="str">
            <v>0</v>
          </cell>
          <cell r="D1496" t="str">
            <v>1120020001</v>
          </cell>
          <cell r="F1496">
            <v>45558</v>
          </cell>
          <cell r="H1496" t="str">
            <v>BIAYA CASH2AN SPM 1437</v>
          </cell>
          <cell r="I1496">
            <v>120020001</v>
          </cell>
          <cell r="J1496" t="str">
            <v>PT BCA No Rek. 869-4110115</v>
          </cell>
          <cell r="M1496">
            <v>4301050</v>
          </cell>
        </row>
        <row r="1497">
          <cell r="A1497" t="str">
            <v>79500000002September</v>
          </cell>
          <cell r="B1497" t="str">
            <v>500000002September</v>
          </cell>
          <cell r="C1497" t="str">
            <v>0</v>
          </cell>
          <cell r="D1497" t="str">
            <v>1500000002</v>
          </cell>
          <cell r="F1497">
            <v>45558</v>
          </cell>
          <cell r="H1497" t="str">
            <v>BIAYA CASH2AN SPM 1434</v>
          </cell>
          <cell r="I1497">
            <v>500000002</v>
          </cell>
          <cell r="J1497" t="str">
            <v>Biaya Operasional</v>
          </cell>
          <cell r="L1497">
            <v>3739993</v>
          </cell>
        </row>
        <row r="1498">
          <cell r="A1498" t="str">
            <v>88120020001September</v>
          </cell>
          <cell r="B1498" t="str">
            <v>120020001September</v>
          </cell>
          <cell r="C1498" t="str">
            <v>0</v>
          </cell>
          <cell r="D1498" t="str">
            <v>1120020001</v>
          </cell>
          <cell r="F1498">
            <v>45558</v>
          </cell>
          <cell r="H1498" t="str">
            <v>BIAYA CASH2AN SPM 1434</v>
          </cell>
          <cell r="I1498">
            <v>120020001</v>
          </cell>
          <cell r="J1498" t="str">
            <v>PT BCA No Rek. 869-4110115</v>
          </cell>
          <cell r="M1498">
            <v>3739993</v>
          </cell>
        </row>
        <row r="1499">
          <cell r="A1499" t="str">
            <v>80500000002September</v>
          </cell>
          <cell r="B1499" t="str">
            <v>500000002September</v>
          </cell>
          <cell r="C1499" t="str">
            <v>0</v>
          </cell>
          <cell r="D1499" t="str">
            <v>1500000002</v>
          </cell>
          <cell r="F1499">
            <v>45558</v>
          </cell>
          <cell r="H1499" t="str">
            <v>BIAYA CASH2AN SPM 1433</v>
          </cell>
          <cell r="I1499">
            <v>500000002</v>
          </cell>
          <cell r="J1499" t="str">
            <v>Biaya Operasional</v>
          </cell>
          <cell r="L1499">
            <v>3804039</v>
          </cell>
        </row>
        <row r="1500">
          <cell r="A1500" t="str">
            <v>89120020001September</v>
          </cell>
          <cell r="B1500" t="str">
            <v>120020001September</v>
          </cell>
          <cell r="C1500" t="str">
            <v>0</v>
          </cell>
          <cell r="D1500" t="str">
            <v>1120020001</v>
          </cell>
          <cell r="F1500">
            <v>45558</v>
          </cell>
          <cell r="H1500" t="str">
            <v>BIAYA CASH2AN SPM 1433</v>
          </cell>
          <cell r="I1500">
            <v>120020001</v>
          </cell>
          <cell r="J1500" t="str">
            <v>PT BCA No Rek. 869-4110115</v>
          </cell>
          <cell r="M1500">
            <v>3804039</v>
          </cell>
        </row>
        <row r="1501">
          <cell r="A1501" t="str">
            <v>81500000002September</v>
          </cell>
          <cell r="B1501" t="str">
            <v>500000002September</v>
          </cell>
          <cell r="C1501" t="str">
            <v>0</v>
          </cell>
          <cell r="D1501" t="str">
            <v>1500000002</v>
          </cell>
          <cell r="F1501">
            <v>45558</v>
          </cell>
          <cell r="H1501" t="str">
            <v>BIAYA CASH2AN SPM 1421</v>
          </cell>
          <cell r="I1501">
            <v>500000002</v>
          </cell>
          <cell r="J1501" t="str">
            <v>Biaya Operasional</v>
          </cell>
          <cell r="L1501">
            <v>4001701</v>
          </cell>
        </row>
        <row r="1502">
          <cell r="A1502" t="str">
            <v>90120020001September</v>
          </cell>
          <cell r="B1502" t="str">
            <v>120020001September</v>
          </cell>
          <cell r="C1502" t="str">
            <v>0</v>
          </cell>
          <cell r="D1502" t="str">
            <v>1120020001</v>
          </cell>
          <cell r="F1502">
            <v>45558</v>
          </cell>
          <cell r="H1502" t="str">
            <v>BIAYA CASH2AN SPM 1421</v>
          </cell>
          <cell r="I1502">
            <v>120020001</v>
          </cell>
          <cell r="J1502" t="str">
            <v>PT BCA No Rek. 869-4110115</v>
          </cell>
          <cell r="M1502">
            <v>4001701</v>
          </cell>
        </row>
        <row r="1503">
          <cell r="A1503" t="str">
            <v>82500000002September</v>
          </cell>
          <cell r="B1503" t="str">
            <v>500000002September</v>
          </cell>
          <cell r="C1503" t="str">
            <v>0</v>
          </cell>
          <cell r="D1503" t="str">
            <v>1500000002</v>
          </cell>
          <cell r="F1503">
            <v>45558</v>
          </cell>
          <cell r="H1503" t="str">
            <v>BIAYA CASH2AN SPM 1420</v>
          </cell>
          <cell r="I1503">
            <v>500000002</v>
          </cell>
          <cell r="J1503" t="str">
            <v>Biaya Operasional</v>
          </cell>
          <cell r="L1503">
            <v>3854967</v>
          </cell>
        </row>
        <row r="1504">
          <cell r="A1504" t="str">
            <v>91120020001September</v>
          </cell>
          <cell r="B1504" t="str">
            <v>120020001September</v>
          </cell>
          <cell r="C1504" t="str">
            <v>0</v>
          </cell>
          <cell r="D1504" t="str">
            <v>1120020001</v>
          </cell>
          <cell r="F1504">
            <v>45558</v>
          </cell>
          <cell r="H1504" t="str">
            <v>BIAYA CASH2AN SPM 1420</v>
          </cell>
          <cell r="I1504">
            <v>120020001</v>
          </cell>
          <cell r="J1504" t="str">
            <v>PT BCA No Rek. 869-4110115</v>
          </cell>
          <cell r="M1504">
            <v>3854967</v>
          </cell>
        </row>
        <row r="1505">
          <cell r="A1505" t="str">
            <v>83500000002September</v>
          </cell>
          <cell r="B1505" t="str">
            <v>500000002September</v>
          </cell>
          <cell r="C1505" t="str">
            <v>0</v>
          </cell>
          <cell r="D1505" t="str">
            <v>1500000002</v>
          </cell>
          <cell r="F1505">
            <v>45558</v>
          </cell>
          <cell r="H1505" t="str">
            <v>BIAYA CASH2AN SPM 1439</v>
          </cell>
          <cell r="I1505">
            <v>500000002</v>
          </cell>
          <cell r="J1505" t="str">
            <v>Biaya Operasional</v>
          </cell>
          <cell r="L1505">
            <v>1500000</v>
          </cell>
        </row>
        <row r="1506">
          <cell r="A1506" t="str">
            <v>92120020001September</v>
          </cell>
          <cell r="B1506" t="str">
            <v>120020001September</v>
          </cell>
          <cell r="C1506" t="str">
            <v>0</v>
          </cell>
          <cell r="D1506" t="str">
            <v>1120020001</v>
          </cell>
          <cell r="F1506">
            <v>45558</v>
          </cell>
          <cell r="H1506" t="str">
            <v>BIAYA CASH2AN SPM 1439</v>
          </cell>
          <cell r="I1506">
            <v>120020001</v>
          </cell>
          <cell r="J1506" t="str">
            <v>PT BCA No Rek. 869-4110115</v>
          </cell>
          <cell r="M1506">
            <v>1500000</v>
          </cell>
        </row>
        <row r="1507">
          <cell r="A1507" t="str">
            <v>1600000012September</v>
          </cell>
          <cell r="B1507" t="str">
            <v>600000012September</v>
          </cell>
          <cell r="C1507" t="str">
            <v>0</v>
          </cell>
          <cell r="D1507" t="str">
            <v>1600000012</v>
          </cell>
          <cell r="F1507">
            <v>45558</v>
          </cell>
          <cell r="H1507" t="str">
            <v xml:space="preserve">PEMBELIAN ATK </v>
          </cell>
          <cell r="I1507">
            <v>600000012</v>
          </cell>
          <cell r="J1507" t="str">
            <v>Biaya ATK &amp; Stempel</v>
          </cell>
          <cell r="L1507">
            <v>540000</v>
          </cell>
        </row>
        <row r="1508">
          <cell r="A1508" t="str">
            <v>93120020001September</v>
          </cell>
          <cell r="B1508" t="str">
            <v>120020001September</v>
          </cell>
          <cell r="C1508" t="str">
            <v>0</v>
          </cell>
          <cell r="D1508" t="str">
            <v>1120020001</v>
          </cell>
          <cell r="F1508">
            <v>45558</v>
          </cell>
          <cell r="H1508" t="str">
            <v xml:space="preserve">PEMBELIAN ATK </v>
          </cell>
          <cell r="I1508">
            <v>120020001</v>
          </cell>
          <cell r="J1508" t="str">
            <v>PT BCA No Rek. 869-4110115</v>
          </cell>
          <cell r="M1508">
            <v>540000</v>
          </cell>
        </row>
        <row r="1509">
          <cell r="A1509" t="str">
            <v>6110010001September</v>
          </cell>
          <cell r="B1509" t="str">
            <v>110010001September</v>
          </cell>
          <cell r="C1509" t="str">
            <v>0</v>
          </cell>
          <cell r="D1509" t="str">
            <v>1110010001</v>
          </cell>
          <cell r="F1509">
            <v>45559</v>
          </cell>
          <cell r="H1509" t="str">
            <v xml:space="preserve">PENGISIAN PETTY CASH </v>
          </cell>
          <cell r="I1509">
            <v>110010001</v>
          </cell>
          <cell r="J1509" t="str">
            <v>Kas Operasional 1 - TIO</v>
          </cell>
          <cell r="L1509">
            <v>10565600</v>
          </cell>
        </row>
        <row r="1510">
          <cell r="A1510" t="str">
            <v>94120020001September</v>
          </cell>
          <cell r="B1510" t="str">
            <v>120020001September</v>
          </cell>
          <cell r="C1510" t="str">
            <v>0</v>
          </cell>
          <cell r="D1510" t="str">
            <v>1120020001</v>
          </cell>
          <cell r="F1510">
            <v>45559</v>
          </cell>
          <cell r="H1510" t="str">
            <v xml:space="preserve">PENGISIAN PETTY CASH </v>
          </cell>
          <cell r="I1510">
            <v>120020001</v>
          </cell>
          <cell r="J1510" t="str">
            <v>PT BCA No Rek. 869-4110115</v>
          </cell>
          <cell r="M1510">
            <v>10565600</v>
          </cell>
        </row>
        <row r="1511">
          <cell r="A1511" t="str">
            <v>84500000002September</v>
          </cell>
          <cell r="B1511" t="str">
            <v>500000002September</v>
          </cell>
          <cell r="C1511" t="str">
            <v>0</v>
          </cell>
          <cell r="D1511" t="str">
            <v>1500000002</v>
          </cell>
          <cell r="F1511">
            <v>45559</v>
          </cell>
          <cell r="H1511" t="str">
            <v>BIAYA CASH2AN SPM 1442</v>
          </cell>
          <cell r="I1511">
            <v>500000002</v>
          </cell>
          <cell r="J1511" t="str">
            <v>Biaya Operasional</v>
          </cell>
          <cell r="L1511">
            <v>1027920</v>
          </cell>
        </row>
        <row r="1512">
          <cell r="A1512" t="str">
            <v>95120020001September</v>
          </cell>
          <cell r="B1512" t="str">
            <v>120020001September</v>
          </cell>
          <cell r="C1512" t="str">
            <v>0</v>
          </cell>
          <cell r="D1512" t="str">
            <v>1120020001</v>
          </cell>
          <cell r="F1512">
            <v>45559</v>
          </cell>
          <cell r="H1512" t="str">
            <v>BIAYA CASH2AN SPM 1442</v>
          </cell>
          <cell r="I1512">
            <v>120020001</v>
          </cell>
          <cell r="J1512" t="str">
            <v>PT BCA No Rek. 869-4110115</v>
          </cell>
          <cell r="M1512">
            <v>1027920</v>
          </cell>
        </row>
        <row r="1513">
          <cell r="A1513" t="str">
            <v>85500000002September</v>
          </cell>
          <cell r="B1513" t="str">
            <v>500000002September</v>
          </cell>
          <cell r="C1513" t="str">
            <v>0</v>
          </cell>
          <cell r="D1513" t="str">
            <v>1500000002</v>
          </cell>
          <cell r="F1513">
            <v>45559</v>
          </cell>
          <cell r="H1513" t="str">
            <v>BIAYA CASH2AN SPM 1444</v>
          </cell>
          <cell r="I1513">
            <v>500000002</v>
          </cell>
          <cell r="J1513" t="str">
            <v>Biaya Operasional</v>
          </cell>
          <cell r="L1513">
            <v>964206</v>
          </cell>
        </row>
        <row r="1514">
          <cell r="A1514" t="str">
            <v>96120020001September</v>
          </cell>
          <cell r="B1514" t="str">
            <v>120020001September</v>
          </cell>
          <cell r="C1514" t="str">
            <v>0</v>
          </cell>
          <cell r="D1514" t="str">
            <v>1120020001</v>
          </cell>
          <cell r="F1514">
            <v>45559</v>
          </cell>
          <cell r="H1514" t="str">
            <v>BIAYA CASH2AN SPM 1444</v>
          </cell>
          <cell r="I1514">
            <v>120020001</v>
          </cell>
          <cell r="J1514" t="str">
            <v>PT BCA No Rek. 869-4110115</v>
          </cell>
          <cell r="M1514">
            <v>964206</v>
          </cell>
        </row>
        <row r="1515">
          <cell r="A1515" t="str">
            <v>86500000002September</v>
          </cell>
          <cell r="B1515" t="str">
            <v>500000002September</v>
          </cell>
          <cell r="C1515" t="str">
            <v>0</v>
          </cell>
          <cell r="D1515" t="str">
            <v>1500000002</v>
          </cell>
          <cell r="F1515">
            <v>45559</v>
          </cell>
          <cell r="H1515" t="str">
            <v>BIAYA CASH2AN SPM 1445</v>
          </cell>
          <cell r="I1515">
            <v>500000002</v>
          </cell>
          <cell r="J1515" t="str">
            <v>Biaya Operasional</v>
          </cell>
          <cell r="L1515">
            <v>877638</v>
          </cell>
        </row>
        <row r="1516">
          <cell r="A1516" t="str">
            <v>97120020001September</v>
          </cell>
          <cell r="B1516" t="str">
            <v>120020001September</v>
          </cell>
          <cell r="C1516" t="str">
            <v>0</v>
          </cell>
          <cell r="D1516" t="str">
            <v>1120020001</v>
          </cell>
          <cell r="F1516">
            <v>45559</v>
          </cell>
          <cell r="H1516" t="str">
            <v>BIAYA CASH2AN SPM 1445</v>
          </cell>
          <cell r="I1516">
            <v>120020001</v>
          </cell>
          <cell r="J1516" t="str">
            <v>PT BCA No Rek. 869-4110115</v>
          </cell>
          <cell r="M1516">
            <v>877638</v>
          </cell>
        </row>
        <row r="1517">
          <cell r="A1517" t="str">
            <v>87500000002September</v>
          </cell>
          <cell r="B1517" t="str">
            <v>500000002September</v>
          </cell>
          <cell r="C1517" t="str">
            <v>0</v>
          </cell>
          <cell r="D1517" t="str">
            <v>1500000002</v>
          </cell>
          <cell r="F1517">
            <v>45559</v>
          </cell>
          <cell r="H1517" t="str">
            <v>BIAYA CASH2AN SPM 1456</v>
          </cell>
          <cell r="I1517">
            <v>500000002</v>
          </cell>
          <cell r="J1517" t="str">
            <v>Biaya Operasional</v>
          </cell>
          <cell r="L1517">
            <v>908253</v>
          </cell>
        </row>
        <row r="1518">
          <cell r="A1518" t="str">
            <v>98120020001September</v>
          </cell>
          <cell r="B1518" t="str">
            <v>120020001September</v>
          </cell>
          <cell r="C1518" t="str">
            <v>0</v>
          </cell>
          <cell r="D1518" t="str">
            <v>1120020001</v>
          </cell>
          <cell r="F1518">
            <v>45559</v>
          </cell>
          <cell r="H1518" t="str">
            <v>BIAYA CASH2AN SPM 1456</v>
          </cell>
          <cell r="I1518">
            <v>120020001</v>
          </cell>
          <cell r="J1518" t="str">
            <v>PT BCA No Rek. 869-4110115</v>
          </cell>
          <cell r="M1518">
            <v>908253</v>
          </cell>
        </row>
        <row r="1519">
          <cell r="A1519" t="str">
            <v>88500000002September</v>
          </cell>
          <cell r="B1519" t="str">
            <v>500000002September</v>
          </cell>
          <cell r="C1519" t="str">
            <v>0</v>
          </cell>
          <cell r="D1519" t="str">
            <v>1500000002</v>
          </cell>
          <cell r="F1519">
            <v>45559</v>
          </cell>
          <cell r="H1519" t="str">
            <v>BIAYA CASH2AN SPM 1450</v>
          </cell>
          <cell r="I1519">
            <v>500000002</v>
          </cell>
          <cell r="J1519" t="str">
            <v>Biaya Operasional</v>
          </cell>
          <cell r="L1519">
            <v>10430392</v>
          </cell>
        </row>
        <row r="1520">
          <cell r="A1520" t="str">
            <v>99120020001September</v>
          </cell>
          <cell r="B1520" t="str">
            <v>120020001September</v>
          </cell>
          <cell r="C1520" t="str">
            <v>0</v>
          </cell>
          <cell r="D1520" t="str">
            <v>1120020001</v>
          </cell>
          <cell r="F1520">
            <v>45559</v>
          </cell>
          <cell r="H1520" t="str">
            <v>BIAYA CASH2AN SPM 1450</v>
          </cell>
          <cell r="I1520">
            <v>120020001</v>
          </cell>
          <cell r="J1520" t="str">
            <v>PT BCA No Rek. 869-4110115</v>
          </cell>
          <cell r="M1520">
            <v>10430392</v>
          </cell>
        </row>
        <row r="1521">
          <cell r="A1521" t="str">
            <v>89500000002September</v>
          </cell>
          <cell r="B1521" t="str">
            <v>500000002September</v>
          </cell>
          <cell r="C1521" t="str">
            <v>0</v>
          </cell>
          <cell r="D1521" t="str">
            <v>1500000002</v>
          </cell>
          <cell r="F1521">
            <v>45559</v>
          </cell>
          <cell r="H1521" t="str">
            <v>BIAYA CASH2AN SPM 1449</v>
          </cell>
          <cell r="I1521">
            <v>500000002</v>
          </cell>
          <cell r="J1521" t="str">
            <v>Biaya Operasional</v>
          </cell>
          <cell r="L1521">
            <v>3856056</v>
          </cell>
        </row>
        <row r="1522">
          <cell r="A1522" t="str">
            <v>100120020001September</v>
          </cell>
          <cell r="B1522" t="str">
            <v>120020001September</v>
          </cell>
          <cell r="C1522" t="str">
            <v>0</v>
          </cell>
          <cell r="D1522" t="str">
            <v>1120020001</v>
          </cell>
          <cell r="F1522">
            <v>45559</v>
          </cell>
          <cell r="H1522" t="str">
            <v>BIAYA CASH2AN SPM 1449</v>
          </cell>
          <cell r="I1522">
            <v>120020001</v>
          </cell>
          <cell r="J1522" t="str">
            <v>PT BCA No Rek. 869-4110115</v>
          </cell>
          <cell r="M1522">
            <v>3856056</v>
          </cell>
        </row>
        <row r="1523">
          <cell r="A1523" t="str">
            <v>90500000002September</v>
          </cell>
          <cell r="B1523" t="str">
            <v>500000002September</v>
          </cell>
          <cell r="C1523" t="str">
            <v>0</v>
          </cell>
          <cell r="D1523" t="str">
            <v>1500000002</v>
          </cell>
          <cell r="F1523">
            <v>45559</v>
          </cell>
          <cell r="H1523" t="str">
            <v>BIAYA CASH2AN SPM 1448</v>
          </cell>
          <cell r="I1523">
            <v>500000002</v>
          </cell>
          <cell r="J1523" t="str">
            <v>Biaya Operasional</v>
          </cell>
          <cell r="L1523">
            <v>5673125</v>
          </cell>
        </row>
        <row r="1524">
          <cell r="A1524" t="str">
            <v>101120020001September</v>
          </cell>
          <cell r="B1524" t="str">
            <v>120020001September</v>
          </cell>
          <cell r="C1524" t="str">
            <v>0</v>
          </cell>
          <cell r="D1524" t="str">
            <v>1120020001</v>
          </cell>
          <cell r="F1524">
            <v>45559</v>
          </cell>
          <cell r="H1524" t="str">
            <v>BIAYA CASH2AN SPM 1448</v>
          </cell>
          <cell r="I1524">
            <v>120020001</v>
          </cell>
          <cell r="J1524" t="str">
            <v>PT BCA No Rek. 869-4110115</v>
          </cell>
          <cell r="M1524">
            <v>5673125</v>
          </cell>
        </row>
        <row r="1525">
          <cell r="A1525" t="str">
            <v>5500000001September</v>
          </cell>
          <cell r="B1525" t="str">
            <v>500000001September</v>
          </cell>
          <cell r="C1525" t="str">
            <v>0</v>
          </cell>
          <cell r="D1525" t="str">
            <v>1500000001</v>
          </cell>
          <cell r="F1525">
            <v>45559</v>
          </cell>
          <cell r="H1525" t="str">
            <v>PEMBAYARAN INVOICE RKE NO 80007</v>
          </cell>
          <cell r="I1525">
            <v>500000001</v>
          </cell>
          <cell r="J1525" t="str">
            <v>Biaya Logistik</v>
          </cell>
          <cell r="L1525">
            <v>7373561</v>
          </cell>
        </row>
        <row r="1526">
          <cell r="A1526" t="str">
            <v>102120020001September</v>
          </cell>
          <cell r="B1526" t="str">
            <v>120020001September</v>
          </cell>
          <cell r="C1526" t="str">
            <v>0</v>
          </cell>
          <cell r="D1526" t="str">
            <v>1120020001</v>
          </cell>
          <cell r="F1526">
            <v>45559</v>
          </cell>
          <cell r="H1526" t="str">
            <v>PEMBAYARAN INVOICE RKE NO 80007</v>
          </cell>
          <cell r="I1526">
            <v>120020001</v>
          </cell>
          <cell r="J1526" t="str">
            <v>PT BCA No Rek. 869-4110115</v>
          </cell>
          <cell r="M1526">
            <v>7373561</v>
          </cell>
        </row>
        <row r="1527">
          <cell r="A1527" t="str">
            <v>91500000002September</v>
          </cell>
          <cell r="B1527" t="str">
            <v>500000002September</v>
          </cell>
          <cell r="C1527" t="str">
            <v>0</v>
          </cell>
          <cell r="D1527" t="str">
            <v>1500000002</v>
          </cell>
          <cell r="F1527">
            <v>45562</v>
          </cell>
          <cell r="H1527" t="str">
            <v>BIAYA CASH2AN SPM 1467</v>
          </cell>
          <cell r="I1527">
            <v>500000002</v>
          </cell>
          <cell r="J1527" t="str">
            <v>Biaya Operasional</v>
          </cell>
          <cell r="L1527">
            <v>3845800</v>
          </cell>
        </row>
        <row r="1528">
          <cell r="A1528" t="str">
            <v>103120020001September</v>
          </cell>
          <cell r="B1528" t="str">
            <v>120020001September</v>
          </cell>
          <cell r="C1528" t="str">
            <v>0</v>
          </cell>
          <cell r="D1528" t="str">
            <v>1120020001</v>
          </cell>
          <cell r="F1528">
            <v>45562</v>
          </cell>
          <cell r="H1528" t="str">
            <v>BIAYA CASH2AN SPM 1467</v>
          </cell>
          <cell r="I1528">
            <v>120020001</v>
          </cell>
          <cell r="J1528" t="str">
            <v>PT BCA No Rek. 869-4110115</v>
          </cell>
          <cell r="M1528">
            <v>3845800</v>
          </cell>
        </row>
        <row r="1529">
          <cell r="A1529" t="str">
            <v>92500000002September</v>
          </cell>
          <cell r="B1529" t="str">
            <v>500000002September</v>
          </cell>
          <cell r="C1529" t="str">
            <v>0</v>
          </cell>
          <cell r="D1529" t="str">
            <v>1500000002</v>
          </cell>
          <cell r="F1529">
            <v>45562</v>
          </cell>
          <cell r="H1529" t="str">
            <v>BIAYA CASH2AN SPM 1469</v>
          </cell>
          <cell r="I1529">
            <v>500000002</v>
          </cell>
          <cell r="J1529" t="str">
            <v>Biaya Operasional</v>
          </cell>
          <cell r="L1529">
            <v>3932603</v>
          </cell>
        </row>
        <row r="1530">
          <cell r="A1530" t="str">
            <v>104120020001September</v>
          </cell>
          <cell r="B1530" t="str">
            <v>120020001September</v>
          </cell>
          <cell r="C1530" t="str">
            <v>0</v>
          </cell>
          <cell r="D1530" t="str">
            <v>1120020001</v>
          </cell>
          <cell r="F1530">
            <v>45562</v>
          </cell>
          <cell r="H1530" t="str">
            <v>BIAYA CASH2AN SPM 1469</v>
          </cell>
          <cell r="I1530">
            <v>120020001</v>
          </cell>
          <cell r="J1530" t="str">
            <v>PT BCA No Rek. 869-4110115</v>
          </cell>
          <cell r="M1530">
            <v>3932603</v>
          </cell>
        </row>
        <row r="1531">
          <cell r="A1531" t="str">
            <v>93500000002September</v>
          </cell>
          <cell r="B1531" t="str">
            <v>500000002September</v>
          </cell>
          <cell r="C1531" t="str">
            <v>0</v>
          </cell>
          <cell r="D1531" t="str">
            <v>1500000002</v>
          </cell>
          <cell r="F1531">
            <v>45562</v>
          </cell>
          <cell r="H1531" t="str">
            <v>BIAYA CASH2AN SPM 1468</v>
          </cell>
          <cell r="I1531">
            <v>500000002</v>
          </cell>
          <cell r="J1531" t="str">
            <v>Biaya Operasional</v>
          </cell>
          <cell r="L1531">
            <v>3932600</v>
          </cell>
        </row>
        <row r="1532">
          <cell r="A1532" t="str">
            <v>105120020001September</v>
          </cell>
          <cell r="B1532" t="str">
            <v>120020001September</v>
          </cell>
          <cell r="C1532" t="str">
            <v>0</v>
          </cell>
          <cell r="D1532" t="str">
            <v>1120020001</v>
          </cell>
          <cell r="F1532">
            <v>45562</v>
          </cell>
          <cell r="H1532" t="str">
            <v>BIAYA CASH2AN SPM 1468</v>
          </cell>
          <cell r="I1532">
            <v>120020001</v>
          </cell>
          <cell r="J1532" t="str">
            <v>PT BCA No Rek. 869-4110115</v>
          </cell>
          <cell r="M1532">
            <v>3932600</v>
          </cell>
        </row>
        <row r="1533">
          <cell r="A1533" t="str">
            <v>94500000002September</v>
          </cell>
          <cell r="B1533" t="str">
            <v>500000002September</v>
          </cell>
          <cell r="C1533" t="str">
            <v>0</v>
          </cell>
          <cell r="D1533" t="str">
            <v>1500000002</v>
          </cell>
          <cell r="F1533">
            <v>45562</v>
          </cell>
          <cell r="H1533" t="str">
            <v>BIAYA CASH2AN SPM 1462</v>
          </cell>
          <cell r="I1533">
            <v>500000002</v>
          </cell>
          <cell r="J1533" t="str">
            <v>Biaya Operasional</v>
          </cell>
          <cell r="L1533">
            <v>3952351</v>
          </cell>
        </row>
        <row r="1534">
          <cell r="A1534" t="str">
            <v>106120020001September</v>
          </cell>
          <cell r="B1534" t="str">
            <v>120020001September</v>
          </cell>
          <cell r="C1534" t="str">
            <v>0</v>
          </cell>
          <cell r="D1534" t="str">
            <v>1120020001</v>
          </cell>
          <cell r="F1534">
            <v>45562</v>
          </cell>
          <cell r="H1534" t="str">
            <v>BIAYA CASH2AN SPM 1462</v>
          </cell>
          <cell r="I1534">
            <v>120020001</v>
          </cell>
          <cell r="J1534" t="str">
            <v>PT BCA No Rek. 869-4110115</v>
          </cell>
          <cell r="M1534">
            <v>3952351</v>
          </cell>
        </row>
        <row r="1535">
          <cell r="A1535" t="str">
            <v>95500000002September</v>
          </cell>
          <cell r="B1535" t="str">
            <v>500000002September</v>
          </cell>
          <cell r="C1535" t="str">
            <v>0</v>
          </cell>
          <cell r="D1535" t="str">
            <v>1500000002</v>
          </cell>
          <cell r="F1535">
            <v>45562</v>
          </cell>
          <cell r="H1535" t="str">
            <v>BIAYA CASH2AN SPM 1441</v>
          </cell>
          <cell r="I1535">
            <v>500000002</v>
          </cell>
          <cell r="J1535" t="str">
            <v>Biaya Operasional</v>
          </cell>
          <cell r="L1535">
            <v>3006564</v>
          </cell>
        </row>
        <row r="1536">
          <cell r="A1536" t="str">
            <v>107120020001September</v>
          </cell>
          <cell r="B1536" t="str">
            <v>120020001September</v>
          </cell>
          <cell r="C1536" t="str">
            <v>0</v>
          </cell>
          <cell r="D1536" t="str">
            <v>1120020001</v>
          </cell>
          <cell r="F1536">
            <v>45562</v>
          </cell>
          <cell r="H1536" t="str">
            <v>BIAYA CASH2AN SPM 1441</v>
          </cell>
          <cell r="I1536">
            <v>120020001</v>
          </cell>
          <cell r="J1536" t="str">
            <v>PT BCA No Rek. 869-4110115</v>
          </cell>
          <cell r="M1536">
            <v>3006564</v>
          </cell>
        </row>
        <row r="1537">
          <cell r="A1537" t="str">
            <v>96500000002September</v>
          </cell>
          <cell r="B1537" t="str">
            <v>500000002September</v>
          </cell>
          <cell r="C1537" t="str">
            <v>0</v>
          </cell>
          <cell r="D1537" t="str">
            <v>1500000002</v>
          </cell>
          <cell r="F1537">
            <v>45562</v>
          </cell>
          <cell r="H1537" t="str">
            <v>BIAYA CASH2AN SPM 1440</v>
          </cell>
          <cell r="I1537">
            <v>500000002</v>
          </cell>
          <cell r="J1537" t="str">
            <v>Biaya Operasional</v>
          </cell>
          <cell r="L1537">
            <v>3138106</v>
          </cell>
        </row>
        <row r="1538">
          <cell r="A1538" t="str">
            <v>108120020001September</v>
          </cell>
          <cell r="B1538" t="str">
            <v>120020001September</v>
          </cell>
          <cell r="C1538" t="str">
            <v>0</v>
          </cell>
          <cell r="D1538" t="str">
            <v>1120020001</v>
          </cell>
          <cell r="F1538">
            <v>45562</v>
          </cell>
          <cell r="H1538" t="str">
            <v>BIAYA CASH2AN SPM 1440</v>
          </cell>
          <cell r="I1538">
            <v>120020001</v>
          </cell>
          <cell r="J1538" t="str">
            <v>PT BCA No Rek. 869-4110115</v>
          </cell>
          <cell r="M1538">
            <v>3138106</v>
          </cell>
        </row>
        <row r="1539">
          <cell r="A1539" t="str">
            <v>97500000002September</v>
          </cell>
          <cell r="B1539" t="str">
            <v>500000002September</v>
          </cell>
          <cell r="C1539" t="str">
            <v>0</v>
          </cell>
          <cell r="D1539" t="str">
            <v>1500000002</v>
          </cell>
          <cell r="F1539">
            <v>45562</v>
          </cell>
          <cell r="H1539" t="str">
            <v>BIAYA LANGSIR VALET  DR NCS KE LOSCAM 220 UNIT</v>
          </cell>
          <cell r="I1539">
            <v>500000002</v>
          </cell>
          <cell r="J1539" t="str">
            <v>Biaya Operasional</v>
          </cell>
          <cell r="L1539">
            <v>1500000</v>
          </cell>
        </row>
        <row r="1540">
          <cell r="A1540" t="str">
            <v>109120020001September</v>
          </cell>
          <cell r="B1540" t="str">
            <v>120020001September</v>
          </cell>
          <cell r="C1540" t="str">
            <v>0</v>
          </cell>
          <cell r="D1540" t="str">
            <v>1120020001</v>
          </cell>
          <cell r="F1540">
            <v>45562</v>
          </cell>
          <cell r="H1540" t="str">
            <v>BIAYA LANGSIR VALET  DR NCS KE LOSCAM 220 UNIT</v>
          </cell>
          <cell r="I1540">
            <v>120020001</v>
          </cell>
          <cell r="J1540" t="str">
            <v>PT BCA No Rek. 869-4110115</v>
          </cell>
          <cell r="M1540">
            <v>1500000</v>
          </cell>
        </row>
        <row r="1541">
          <cell r="A1541" t="str">
            <v>98500000002September</v>
          </cell>
          <cell r="B1541" t="str">
            <v>500000002September</v>
          </cell>
          <cell r="C1541" t="str">
            <v>0</v>
          </cell>
          <cell r="D1541" t="str">
            <v>1500000002</v>
          </cell>
          <cell r="F1541">
            <v>45562</v>
          </cell>
          <cell r="H1541" t="str">
            <v>SEWA PICK UO T8475DM  PER SEPTEMBER 24</v>
          </cell>
          <cell r="I1541">
            <v>500000002</v>
          </cell>
          <cell r="J1541" t="str">
            <v>Biaya Operasional</v>
          </cell>
          <cell r="L1541">
            <v>3500000</v>
          </cell>
        </row>
        <row r="1542">
          <cell r="A1542" t="str">
            <v>110120020001September</v>
          </cell>
          <cell r="B1542" t="str">
            <v>120020001September</v>
          </cell>
          <cell r="C1542" t="str">
            <v>0</v>
          </cell>
          <cell r="D1542" t="str">
            <v>1120020001</v>
          </cell>
          <cell r="F1542">
            <v>45562</v>
          </cell>
          <cell r="H1542" t="str">
            <v>SEWA PICK UO T8475DM  PER SEPTEMBER 24</v>
          </cell>
          <cell r="I1542">
            <v>120020001</v>
          </cell>
          <cell r="J1542" t="str">
            <v>PT BCA No Rek. 869-4110115</v>
          </cell>
          <cell r="M1542">
            <v>3500000</v>
          </cell>
        </row>
        <row r="1543">
          <cell r="A1543" t="str">
            <v>99500000002September</v>
          </cell>
          <cell r="B1543" t="str">
            <v>500000002September</v>
          </cell>
          <cell r="C1543" t="str">
            <v>0</v>
          </cell>
          <cell r="D1543" t="str">
            <v>1500000002</v>
          </cell>
          <cell r="F1543">
            <v>45562</v>
          </cell>
          <cell r="H1543" t="str">
            <v>BIAYA LANGSIR VALET  DR NCS KE LOSCAM 213 UNIT</v>
          </cell>
          <cell r="I1543">
            <v>500000002</v>
          </cell>
          <cell r="J1543" t="str">
            <v>Biaya Operasional</v>
          </cell>
          <cell r="L1543">
            <v>1500000</v>
          </cell>
        </row>
        <row r="1544">
          <cell r="A1544" t="str">
            <v>111120020001September</v>
          </cell>
          <cell r="B1544" t="str">
            <v>120020001September</v>
          </cell>
          <cell r="C1544" t="str">
            <v>0</v>
          </cell>
          <cell r="D1544" t="str">
            <v>1120020001</v>
          </cell>
          <cell r="F1544">
            <v>45562</v>
          </cell>
          <cell r="H1544" t="str">
            <v>BIAYA LANGSIR VALET  DR NCS KE LOSCAM 213 UNIT</v>
          </cell>
          <cell r="I1544">
            <v>120020001</v>
          </cell>
          <cell r="J1544" t="str">
            <v>PT BCA No Rek. 869-4110115</v>
          </cell>
          <cell r="M1544">
            <v>1500000</v>
          </cell>
        </row>
        <row r="1545">
          <cell r="A1545" t="str">
            <v>1500000003September</v>
          </cell>
          <cell r="B1545" t="str">
            <v>500000003September</v>
          </cell>
          <cell r="C1545" t="str">
            <v>0</v>
          </cell>
          <cell r="D1545" t="str">
            <v>1500000003</v>
          </cell>
          <cell r="F1545">
            <v>45562</v>
          </cell>
          <cell r="H1545" t="str">
            <v>GAJI KARYAWAN CPJ SEPTEMBER 24</v>
          </cell>
          <cell r="I1545">
            <v>500000003</v>
          </cell>
          <cell r="J1545" t="str">
            <v>Biaya Gaji, Bonus, THR</v>
          </cell>
          <cell r="L1545">
            <v>20645341</v>
          </cell>
        </row>
        <row r="1546">
          <cell r="A1546" t="str">
            <v>112120020001September</v>
          </cell>
          <cell r="B1546" t="str">
            <v>120020001September</v>
          </cell>
          <cell r="C1546" t="str">
            <v>0</v>
          </cell>
          <cell r="D1546" t="str">
            <v>1120020001</v>
          </cell>
          <cell r="F1546">
            <v>45562</v>
          </cell>
          <cell r="H1546" t="str">
            <v>GAJI KARYAWAN CPJ SEPTEMBER 24</v>
          </cell>
          <cell r="I1546">
            <v>120020001</v>
          </cell>
          <cell r="J1546" t="str">
            <v>PT BCA No Rek. 869-4110115</v>
          </cell>
          <cell r="M1546">
            <v>20645341</v>
          </cell>
        </row>
        <row r="1547">
          <cell r="A1547" t="str">
            <v>6500000001September</v>
          </cell>
          <cell r="B1547" t="str">
            <v>500000001September</v>
          </cell>
          <cell r="C1547" t="str">
            <v>0</v>
          </cell>
          <cell r="D1547" t="str">
            <v>1500000001</v>
          </cell>
          <cell r="F1547">
            <v>45565</v>
          </cell>
          <cell r="H1547" t="str">
            <v>PEMBAYRAN INVOICE RKE 80006</v>
          </cell>
          <cell r="I1547">
            <v>500000001</v>
          </cell>
          <cell r="J1547" t="str">
            <v>Biaya Logistik</v>
          </cell>
          <cell r="L1547">
            <v>1500000</v>
          </cell>
        </row>
        <row r="1548">
          <cell r="A1548" t="str">
            <v>113120020001September</v>
          </cell>
          <cell r="B1548" t="str">
            <v>120020001September</v>
          </cell>
          <cell r="C1548" t="str">
            <v>0</v>
          </cell>
          <cell r="D1548" t="str">
            <v>1120020001</v>
          </cell>
          <cell r="F1548">
            <v>45565</v>
          </cell>
          <cell r="H1548" t="str">
            <v>PEMBAYRAN INVOICE RKE 80006</v>
          </cell>
          <cell r="I1548">
            <v>120020001</v>
          </cell>
          <cell r="J1548" t="str">
            <v>PT BCA No Rek. 869-4110115</v>
          </cell>
          <cell r="M1548">
            <v>1500000</v>
          </cell>
        </row>
        <row r="1549">
          <cell r="A1549" t="str">
            <v>7110010001September</v>
          </cell>
          <cell r="B1549" t="str">
            <v>110010001September</v>
          </cell>
          <cell r="C1549" t="str">
            <v>0</v>
          </cell>
          <cell r="D1549" t="str">
            <v>1110010001</v>
          </cell>
          <cell r="F1549">
            <v>45565</v>
          </cell>
          <cell r="H1549" t="str">
            <v xml:space="preserve">PENGISIAN PETTY CASH </v>
          </cell>
          <cell r="I1549">
            <v>110010001</v>
          </cell>
          <cell r="J1549" t="str">
            <v>Kas Operasional 1 - TIO</v>
          </cell>
          <cell r="L1549">
            <v>10315000</v>
          </cell>
        </row>
        <row r="1550">
          <cell r="A1550" t="str">
            <v>114120020001September</v>
          </cell>
          <cell r="B1550" t="str">
            <v>120020001September</v>
          </cell>
          <cell r="C1550" t="str">
            <v>0</v>
          </cell>
          <cell r="D1550" t="str">
            <v>1120020001</v>
          </cell>
          <cell r="F1550">
            <v>45565</v>
          </cell>
          <cell r="H1550" t="str">
            <v xml:space="preserve">PENGISIAN PETTY CASH </v>
          </cell>
          <cell r="I1550">
            <v>120020001</v>
          </cell>
          <cell r="J1550" t="str">
            <v>PT BCA No Rek. 869-4110115</v>
          </cell>
          <cell r="M1550">
            <v>10315000</v>
          </cell>
        </row>
        <row r="1551">
          <cell r="A1551" t="str">
            <v>1910010000September</v>
          </cell>
          <cell r="B1551" t="str">
            <v>910010000September</v>
          </cell>
          <cell r="C1551" t="str">
            <v>0</v>
          </cell>
          <cell r="D1551" t="str">
            <v>1910010000</v>
          </cell>
          <cell r="F1551">
            <v>45565</v>
          </cell>
          <cell r="H1551" t="str">
            <v>BIAYA ADMIN</v>
          </cell>
          <cell r="I1551">
            <v>910010000</v>
          </cell>
          <cell r="J1551" t="str">
            <v>Biaya Adm Bank</v>
          </cell>
          <cell r="L1551">
            <v>30000</v>
          </cell>
        </row>
        <row r="1552">
          <cell r="A1552" t="str">
            <v>115120020001September</v>
          </cell>
          <cell r="B1552" t="str">
            <v>120020001September</v>
          </cell>
          <cell r="C1552" t="str">
            <v>0</v>
          </cell>
          <cell r="D1552" t="str">
            <v>1120020001</v>
          </cell>
          <cell r="F1552">
            <v>45565</v>
          </cell>
          <cell r="H1552" t="str">
            <v>BIAYA ADMIN</v>
          </cell>
          <cell r="I1552">
            <v>120020001</v>
          </cell>
          <cell r="J1552" t="str">
            <v>PT BCA No Rek. 869-4110115</v>
          </cell>
          <cell r="M1552">
            <v>30000</v>
          </cell>
        </row>
        <row r="1553">
          <cell r="A1553" t="str">
            <v>116120020001September</v>
          </cell>
          <cell r="B1553" t="str">
            <v>120020001September</v>
          </cell>
          <cell r="C1553" t="str">
            <v>0</v>
          </cell>
          <cell r="D1553" t="str">
            <v>1120020001</v>
          </cell>
          <cell r="F1553">
            <v>45542</v>
          </cell>
          <cell r="H1553" t="str">
            <v>Transfer dari Sinta Anggraeni</v>
          </cell>
          <cell r="I1553">
            <v>120020001</v>
          </cell>
          <cell r="J1553" t="str">
            <v>PT BCA No Rek. 869-4110115</v>
          </cell>
          <cell r="L1553">
            <v>25000000</v>
          </cell>
        </row>
        <row r="1554">
          <cell r="A1554" t="str">
            <v>1210012000September</v>
          </cell>
          <cell r="B1554" t="str">
            <v>210012000September</v>
          </cell>
          <cell r="C1554" t="str">
            <v>0</v>
          </cell>
          <cell r="D1554" t="str">
            <v>1210012000</v>
          </cell>
          <cell r="F1554">
            <v>45542</v>
          </cell>
          <cell r="H1554" t="str">
            <v>Transfer dari Sinta Anggraeni</v>
          </cell>
          <cell r="I1554">
            <v>210012000</v>
          </cell>
          <cell r="J1554" t="str">
            <v>Hutang Jangka Pendek Lainnya</v>
          </cell>
          <cell r="M1554">
            <v>25000000</v>
          </cell>
        </row>
        <row r="1555">
          <cell r="A1555" t="str">
            <v>117120020001September</v>
          </cell>
          <cell r="B1555" t="str">
            <v>120020001September</v>
          </cell>
          <cell r="C1555" t="str">
            <v>0</v>
          </cell>
          <cell r="D1555" t="str">
            <v>1120020001</v>
          </cell>
          <cell r="F1555">
            <v>45562</v>
          </cell>
          <cell r="H1555" t="str">
            <v>Transfer dari Didit</v>
          </cell>
          <cell r="I1555">
            <v>120020001</v>
          </cell>
          <cell r="J1555" t="str">
            <v>PT BCA No Rek. 869-4110115</v>
          </cell>
          <cell r="L1555">
            <v>500000</v>
          </cell>
        </row>
        <row r="1556">
          <cell r="A1556" t="str">
            <v>8110010001September</v>
          </cell>
          <cell r="B1556" t="str">
            <v>110010001September</v>
          </cell>
          <cell r="C1556" t="str">
            <v>0</v>
          </cell>
          <cell r="D1556" t="str">
            <v>1110010001</v>
          </cell>
          <cell r="F1556">
            <v>45562</v>
          </cell>
          <cell r="H1556" t="str">
            <v>Transfer dari Didit</v>
          </cell>
          <cell r="I1556">
            <v>110010001</v>
          </cell>
          <cell r="J1556" t="str">
            <v>Kas Operasional 1 - TIO</v>
          </cell>
          <cell r="M1556">
            <v>500000</v>
          </cell>
        </row>
        <row r="1557">
          <cell r="A1557" t="str">
            <v>1600000001September</v>
          </cell>
          <cell r="B1557" t="str">
            <v>600000001September</v>
          </cell>
          <cell r="C1557" t="str">
            <v>0</v>
          </cell>
          <cell r="D1557" t="str">
            <v>1600000001</v>
          </cell>
          <cell r="F1557">
            <v>45563</v>
          </cell>
          <cell r="H1557" t="str">
            <v>Gaji Eka dan Fajar</v>
          </cell>
          <cell r="I1557">
            <v>600000001</v>
          </cell>
          <cell r="J1557" t="str">
            <v>Biaya Gaji</v>
          </cell>
          <cell r="L1557">
            <v>4500000</v>
          </cell>
        </row>
        <row r="1558">
          <cell r="A1558" t="str">
            <v>118120020001September</v>
          </cell>
          <cell r="B1558" t="str">
            <v>120020001September</v>
          </cell>
          <cell r="C1558" t="str">
            <v>0</v>
          </cell>
          <cell r="D1558" t="str">
            <v>1120020001</v>
          </cell>
          <cell r="F1558">
            <v>45563</v>
          </cell>
          <cell r="H1558" t="str">
            <v>Gaji Eka dan Fajar</v>
          </cell>
          <cell r="I1558">
            <v>120020001</v>
          </cell>
          <cell r="J1558" t="str">
            <v>PT BCA No Rek. 869-4110115</v>
          </cell>
          <cell r="M1558">
            <v>4500000</v>
          </cell>
        </row>
        <row r="1559">
          <cell r="A1559" t="str">
            <v>119120020001September</v>
          </cell>
          <cell r="B1559" t="str">
            <v>120020001September</v>
          </cell>
          <cell r="C1559" t="str">
            <v>0</v>
          </cell>
          <cell r="D1559" t="str">
            <v>1120020001</v>
          </cell>
          <cell r="F1559">
            <v>45563</v>
          </cell>
          <cell r="H1559" t="str">
            <v>Transfer dari Didit</v>
          </cell>
          <cell r="I1559">
            <v>120020001</v>
          </cell>
          <cell r="J1559" t="str">
            <v>PT BCA No Rek. 869-4110115</v>
          </cell>
          <cell r="L1559">
            <v>500000</v>
          </cell>
        </row>
        <row r="1560">
          <cell r="A1560" t="str">
            <v>9110010001September</v>
          </cell>
          <cell r="B1560" t="str">
            <v>110010001September</v>
          </cell>
          <cell r="C1560" t="str">
            <v>0</v>
          </cell>
          <cell r="D1560" t="str">
            <v>1110010001</v>
          </cell>
          <cell r="F1560">
            <v>45563</v>
          </cell>
          <cell r="H1560" t="str">
            <v>Transfer dari Didit</v>
          </cell>
          <cell r="I1560">
            <v>110010001</v>
          </cell>
          <cell r="J1560" t="str">
            <v>Kas Operasional 1 - TIO</v>
          </cell>
          <cell r="M1560">
            <v>500000</v>
          </cell>
        </row>
        <row r="1561">
          <cell r="A1561" t="str">
            <v>00</v>
          </cell>
          <cell r="B1561" t="str">
            <v>0</v>
          </cell>
          <cell r="C1561" t="str">
            <v>0</v>
          </cell>
          <cell r="D1561" t="str">
            <v>1</v>
          </cell>
          <cell r="J1561" t="str">
            <v>-</v>
          </cell>
        </row>
        <row r="1562">
          <cell r="A1562" t="str">
            <v>00</v>
          </cell>
          <cell r="B1562" t="str">
            <v>0</v>
          </cell>
          <cell r="C1562" t="str">
            <v>0</v>
          </cell>
          <cell r="D1562" t="str">
            <v>1</v>
          </cell>
          <cell r="J1562" t="str">
            <v>-</v>
          </cell>
        </row>
        <row r="1563">
          <cell r="A1563" t="str">
            <v>0Oktober</v>
          </cell>
          <cell r="B1563" t="str">
            <v>Oktober</v>
          </cell>
          <cell r="C1563" t="str">
            <v>0</v>
          </cell>
          <cell r="D1563" t="str">
            <v>1</v>
          </cell>
          <cell r="F1563">
            <v>45568</v>
          </cell>
          <cell r="H1563" t="str">
            <v>PENGEMBALIAN DANA IBU IIS YULIYANTI (JASA MARGA DYNA )</v>
          </cell>
          <cell r="J1563" t="str">
            <v>-</v>
          </cell>
          <cell r="L1563">
            <v>25000000</v>
          </cell>
        </row>
        <row r="1564">
          <cell r="A1564" t="str">
            <v>0Oktober</v>
          </cell>
          <cell r="B1564" t="str">
            <v>Oktober</v>
          </cell>
          <cell r="C1564" t="str">
            <v>0</v>
          </cell>
          <cell r="D1564" t="str">
            <v>1</v>
          </cell>
          <cell r="F1564">
            <v>45568</v>
          </cell>
          <cell r="H1564" t="str">
            <v>PENGEMBALIAN DANA IBU IIS YULIYANTI (JASA MARGA DYNA )</v>
          </cell>
          <cell r="J1564" t="str">
            <v>-</v>
          </cell>
          <cell r="M1564">
            <v>25000000</v>
          </cell>
        </row>
        <row r="1565">
          <cell r="A1565" t="str">
            <v>1600000004Oktober</v>
          </cell>
          <cell r="B1565" t="str">
            <v>600000004Oktober</v>
          </cell>
          <cell r="C1565" t="str">
            <v>0</v>
          </cell>
          <cell r="D1565" t="str">
            <v>1600000004</v>
          </cell>
          <cell r="F1565">
            <v>45573</v>
          </cell>
          <cell r="H1565" t="str">
            <v xml:space="preserve">BIAYA SEWA KOS DRIVER CPJ </v>
          </cell>
          <cell r="I1565">
            <v>600000004</v>
          </cell>
          <cell r="J1565" t="str">
            <v>Biaya Sewa</v>
          </cell>
          <cell r="L1565">
            <v>500000</v>
          </cell>
        </row>
        <row r="1566">
          <cell r="A1566" t="str">
            <v>1120020001Oktober</v>
          </cell>
          <cell r="B1566" t="str">
            <v>120020001Oktober</v>
          </cell>
          <cell r="C1566" t="str">
            <v>0</v>
          </cell>
          <cell r="D1566" t="str">
            <v>1120020001</v>
          </cell>
          <cell r="F1566">
            <v>45573</v>
          </cell>
          <cell r="H1566" t="str">
            <v xml:space="preserve">BIAYA SEWA KOS DRIVER CPJ </v>
          </cell>
          <cell r="I1566">
            <v>120020001</v>
          </cell>
          <cell r="J1566" t="str">
            <v>PT BCA No Rek. 869-4110115</v>
          </cell>
          <cell r="M1566">
            <v>500000</v>
          </cell>
        </row>
        <row r="1567">
          <cell r="A1567" t="str">
            <v>1600000014Oktober</v>
          </cell>
          <cell r="B1567" t="str">
            <v>600000014Oktober</v>
          </cell>
          <cell r="C1567" t="str">
            <v>0</v>
          </cell>
          <cell r="D1567" t="str">
            <v>1600000014</v>
          </cell>
          <cell r="F1567">
            <v>45573</v>
          </cell>
          <cell r="H1567" t="str">
            <v>PBIAYA PENGAMBILAN E TILANG CPJ 02 2 X</v>
          </cell>
          <cell r="I1567">
            <v>600000014</v>
          </cell>
          <cell r="J1567" t="str">
            <v>Biaya STNK, BPKB &amp; KIR Kendaraan, PBB</v>
          </cell>
          <cell r="L1567">
            <v>500000</v>
          </cell>
        </row>
        <row r="1568">
          <cell r="A1568" t="str">
            <v>2120020001Oktober</v>
          </cell>
          <cell r="B1568" t="str">
            <v>120020001Oktober</v>
          </cell>
          <cell r="C1568" t="str">
            <v>0</v>
          </cell>
          <cell r="D1568" t="str">
            <v>1120020001</v>
          </cell>
          <cell r="F1568">
            <v>45573</v>
          </cell>
          <cell r="H1568" t="str">
            <v>PBIAYA PENGAMBILAN E TILANG CPJ 02 2 X</v>
          </cell>
          <cell r="I1568">
            <v>120020001</v>
          </cell>
          <cell r="J1568" t="str">
            <v>PT BCA No Rek. 869-4110115</v>
          </cell>
          <cell r="M1568">
            <v>500000</v>
          </cell>
        </row>
        <row r="1569">
          <cell r="A1569" t="str">
            <v>1500000002Oktober</v>
          </cell>
          <cell r="B1569" t="str">
            <v>500000002Oktober</v>
          </cell>
          <cell r="C1569" t="str">
            <v>0</v>
          </cell>
          <cell r="D1569" t="str">
            <v>1500000002</v>
          </cell>
          <cell r="F1569">
            <v>45573</v>
          </cell>
          <cell r="H1569" t="str">
            <v>BIAYA CASH2AN SPM 1496</v>
          </cell>
          <cell r="I1569">
            <v>500000002</v>
          </cell>
          <cell r="J1569" t="str">
            <v>Biaya Operasional</v>
          </cell>
          <cell r="L1569">
            <v>3864036</v>
          </cell>
        </row>
        <row r="1570">
          <cell r="A1570" t="str">
            <v>3120020001Oktober</v>
          </cell>
          <cell r="B1570" t="str">
            <v>120020001Oktober</v>
          </cell>
          <cell r="C1570" t="str">
            <v>0</v>
          </cell>
          <cell r="D1570" t="str">
            <v>1120020001</v>
          </cell>
          <cell r="F1570">
            <v>45573</v>
          </cell>
          <cell r="H1570" t="str">
            <v>BIAYA CASH2AN SPM 1496</v>
          </cell>
          <cell r="I1570">
            <v>120020001</v>
          </cell>
          <cell r="J1570" t="str">
            <v>PT BCA No Rek. 869-4110115</v>
          </cell>
          <cell r="M1570">
            <v>3864036</v>
          </cell>
        </row>
        <row r="1571">
          <cell r="A1571" t="str">
            <v>2500000002Oktober</v>
          </cell>
          <cell r="B1571" t="str">
            <v>500000002Oktober</v>
          </cell>
          <cell r="C1571" t="str">
            <v>0</v>
          </cell>
          <cell r="D1571" t="str">
            <v>1500000002</v>
          </cell>
          <cell r="F1571">
            <v>45573</v>
          </cell>
          <cell r="H1571" t="str">
            <v>BIAYA CASH2AN SPM 1495</v>
          </cell>
          <cell r="I1571">
            <v>500000002</v>
          </cell>
          <cell r="J1571" t="str">
            <v>Biaya Operasional</v>
          </cell>
          <cell r="L1571">
            <v>5625650</v>
          </cell>
        </row>
        <row r="1572">
          <cell r="A1572" t="str">
            <v>4120020001Oktober</v>
          </cell>
          <cell r="B1572" t="str">
            <v>120020001Oktober</v>
          </cell>
          <cell r="C1572" t="str">
            <v>0</v>
          </cell>
          <cell r="D1572" t="str">
            <v>1120020001</v>
          </cell>
          <cell r="F1572">
            <v>45573</v>
          </cell>
          <cell r="H1572" t="str">
            <v>BIAYA CASH2AN SPM 1495</v>
          </cell>
          <cell r="I1572">
            <v>120020001</v>
          </cell>
          <cell r="J1572" t="str">
            <v>PT BCA No Rek. 869-4110115</v>
          </cell>
          <cell r="M1572">
            <v>5625650</v>
          </cell>
        </row>
        <row r="1573">
          <cell r="A1573" t="str">
            <v>3500000002Oktober</v>
          </cell>
          <cell r="B1573" t="str">
            <v>500000002Oktober</v>
          </cell>
          <cell r="C1573" t="str">
            <v>0</v>
          </cell>
          <cell r="D1573" t="str">
            <v>1500000002</v>
          </cell>
          <cell r="F1573">
            <v>45573</v>
          </cell>
          <cell r="H1573" t="str">
            <v>BIAYA CASH2AN SPM 1494</v>
          </cell>
          <cell r="I1573">
            <v>500000002</v>
          </cell>
          <cell r="J1573" t="str">
            <v>Biaya Operasional</v>
          </cell>
          <cell r="L1573">
            <v>5579893</v>
          </cell>
        </row>
        <row r="1574">
          <cell r="A1574" t="str">
            <v>5120020001Oktober</v>
          </cell>
          <cell r="B1574" t="str">
            <v>120020001Oktober</v>
          </cell>
          <cell r="C1574" t="str">
            <v>0</v>
          </cell>
          <cell r="D1574" t="str">
            <v>1120020001</v>
          </cell>
          <cell r="F1574">
            <v>45573</v>
          </cell>
          <cell r="H1574" t="str">
            <v>BIAYA CASH2AN SPM 1494</v>
          </cell>
          <cell r="I1574">
            <v>120020001</v>
          </cell>
          <cell r="J1574" t="str">
            <v>PT BCA No Rek. 869-4110115</v>
          </cell>
          <cell r="M1574">
            <v>5579893</v>
          </cell>
        </row>
        <row r="1575">
          <cell r="A1575" t="str">
            <v>4500000002Oktober</v>
          </cell>
          <cell r="B1575" t="str">
            <v>500000002Oktober</v>
          </cell>
          <cell r="C1575" t="str">
            <v>0</v>
          </cell>
          <cell r="D1575" t="str">
            <v>1500000002</v>
          </cell>
          <cell r="F1575">
            <v>45573</v>
          </cell>
          <cell r="H1575" t="str">
            <v>BIAYA CASH2AN SPM 1504</v>
          </cell>
          <cell r="I1575">
            <v>500000002</v>
          </cell>
          <cell r="J1575" t="str">
            <v>Biaya Operasional</v>
          </cell>
          <cell r="L1575">
            <v>8051168</v>
          </cell>
        </row>
        <row r="1576">
          <cell r="A1576" t="str">
            <v>6120020001Oktober</v>
          </cell>
          <cell r="B1576" t="str">
            <v>120020001Oktober</v>
          </cell>
          <cell r="C1576" t="str">
            <v>0</v>
          </cell>
          <cell r="D1576" t="str">
            <v>1120020001</v>
          </cell>
          <cell r="F1576">
            <v>45573</v>
          </cell>
          <cell r="H1576" t="str">
            <v>BIAYA CASH2AN SPM 1504</v>
          </cell>
          <cell r="I1576">
            <v>120020001</v>
          </cell>
          <cell r="J1576" t="str">
            <v>PT BCA No Rek. 869-4110115</v>
          </cell>
          <cell r="M1576">
            <v>8051168</v>
          </cell>
        </row>
        <row r="1577">
          <cell r="A1577" t="str">
            <v>5500000002Oktober</v>
          </cell>
          <cell r="B1577" t="str">
            <v>500000002Oktober</v>
          </cell>
          <cell r="C1577" t="str">
            <v>0</v>
          </cell>
          <cell r="D1577" t="str">
            <v>1500000002</v>
          </cell>
          <cell r="F1577">
            <v>45573</v>
          </cell>
          <cell r="H1577" t="str">
            <v>BIAYA CASH2AN SPM 1480</v>
          </cell>
          <cell r="I1577">
            <v>500000002</v>
          </cell>
          <cell r="J1577" t="str">
            <v>Biaya Operasional</v>
          </cell>
          <cell r="L1577">
            <v>3977173</v>
          </cell>
        </row>
        <row r="1578">
          <cell r="A1578" t="str">
            <v>7120020001Oktober</v>
          </cell>
          <cell r="B1578" t="str">
            <v>120020001Oktober</v>
          </cell>
          <cell r="C1578" t="str">
            <v>0</v>
          </cell>
          <cell r="D1578" t="str">
            <v>1120020001</v>
          </cell>
          <cell r="F1578">
            <v>45573</v>
          </cell>
          <cell r="H1578" t="str">
            <v>BIAYA CASH2AN SPM 1480</v>
          </cell>
          <cell r="I1578">
            <v>120020001</v>
          </cell>
          <cell r="J1578" t="str">
            <v>PT BCA No Rek. 869-4110115</v>
          </cell>
          <cell r="M1578">
            <v>3977173</v>
          </cell>
        </row>
        <row r="1579">
          <cell r="A1579" t="str">
            <v>6500000002Oktober</v>
          </cell>
          <cell r="B1579" t="str">
            <v>500000002Oktober</v>
          </cell>
          <cell r="C1579" t="str">
            <v>0</v>
          </cell>
          <cell r="D1579" t="str">
            <v>1500000002</v>
          </cell>
          <cell r="F1579">
            <v>45573</v>
          </cell>
          <cell r="H1579" t="str">
            <v>BIAYA CASH2AN SPM 1479</v>
          </cell>
          <cell r="I1579">
            <v>500000002</v>
          </cell>
          <cell r="J1579" t="str">
            <v>Biaya Operasional</v>
          </cell>
          <cell r="L1579">
            <v>3977173</v>
          </cell>
        </row>
        <row r="1580">
          <cell r="A1580" t="str">
            <v>8120020001Oktober</v>
          </cell>
          <cell r="B1580" t="str">
            <v>120020001Oktober</v>
          </cell>
          <cell r="C1580" t="str">
            <v>0</v>
          </cell>
          <cell r="D1580" t="str">
            <v>1120020001</v>
          </cell>
          <cell r="F1580">
            <v>45573</v>
          </cell>
          <cell r="H1580" t="str">
            <v>BIAYA CASH2AN SPM 1479</v>
          </cell>
          <cell r="I1580">
            <v>120020001</v>
          </cell>
          <cell r="J1580" t="str">
            <v>PT BCA No Rek. 869-4110115</v>
          </cell>
          <cell r="M1580">
            <v>3977173</v>
          </cell>
        </row>
        <row r="1581">
          <cell r="A1581" t="str">
            <v>7500000002Oktober</v>
          </cell>
          <cell r="B1581" t="str">
            <v>500000002Oktober</v>
          </cell>
          <cell r="C1581" t="str">
            <v>0</v>
          </cell>
          <cell r="D1581" t="str">
            <v>1500000002</v>
          </cell>
          <cell r="F1581">
            <v>45573</v>
          </cell>
          <cell r="H1581" t="str">
            <v>BIAYA CASH2AN SPM 1472</v>
          </cell>
          <cell r="I1581">
            <v>500000002</v>
          </cell>
          <cell r="J1581" t="str">
            <v>Biaya Operasional</v>
          </cell>
          <cell r="L1581">
            <v>3597115</v>
          </cell>
        </row>
        <row r="1582">
          <cell r="A1582" t="str">
            <v>9120020001Oktober</v>
          </cell>
          <cell r="B1582" t="str">
            <v>120020001Oktober</v>
          </cell>
          <cell r="C1582" t="str">
            <v>0</v>
          </cell>
          <cell r="D1582" t="str">
            <v>1120020001</v>
          </cell>
          <cell r="F1582">
            <v>45573</v>
          </cell>
          <cell r="H1582" t="str">
            <v>BIAYA CASH2AN SPM 1472</v>
          </cell>
          <cell r="I1582">
            <v>120020001</v>
          </cell>
          <cell r="J1582" t="str">
            <v>PT BCA No Rek. 869-4110115</v>
          </cell>
          <cell r="M1582">
            <v>3597115</v>
          </cell>
        </row>
        <row r="1583">
          <cell r="A1583" t="str">
            <v>8500000002Oktober</v>
          </cell>
          <cell r="B1583" t="str">
            <v>500000002Oktober</v>
          </cell>
          <cell r="C1583" t="str">
            <v>0</v>
          </cell>
          <cell r="D1583" t="str">
            <v>1500000002</v>
          </cell>
          <cell r="F1583">
            <v>45573</v>
          </cell>
          <cell r="H1583" t="str">
            <v>BIAYA CASH2AN SPM 1471</v>
          </cell>
          <cell r="I1583">
            <v>500000002</v>
          </cell>
          <cell r="J1583" t="str">
            <v>Biaya Operasional</v>
          </cell>
          <cell r="L1583">
            <v>3719636</v>
          </cell>
        </row>
        <row r="1584">
          <cell r="A1584" t="str">
            <v>10120020001Oktober</v>
          </cell>
          <cell r="B1584" t="str">
            <v>120020001Oktober</v>
          </cell>
          <cell r="C1584" t="str">
            <v>0</v>
          </cell>
          <cell r="D1584" t="str">
            <v>1120020001</v>
          </cell>
          <cell r="F1584">
            <v>45573</v>
          </cell>
          <cell r="H1584" t="str">
            <v>BIAYA CASH2AN SPM 1471</v>
          </cell>
          <cell r="I1584">
            <v>120020001</v>
          </cell>
          <cell r="J1584" t="str">
            <v>PT BCA No Rek. 869-4110115</v>
          </cell>
          <cell r="M1584">
            <v>3719636</v>
          </cell>
        </row>
        <row r="1585">
          <cell r="A1585" t="str">
            <v>1500000001Oktober</v>
          </cell>
          <cell r="B1585" t="str">
            <v>500000001Oktober</v>
          </cell>
          <cell r="C1585" t="str">
            <v>0</v>
          </cell>
          <cell r="D1585" t="str">
            <v>1500000001</v>
          </cell>
          <cell r="F1585">
            <v>45573</v>
          </cell>
          <cell r="H1585" t="str">
            <v>PEMBAYRAB INVOICE RKE 80008</v>
          </cell>
          <cell r="I1585">
            <v>500000001</v>
          </cell>
          <cell r="J1585" t="str">
            <v>Biaya Logistik</v>
          </cell>
          <cell r="L1585">
            <v>9013325</v>
          </cell>
        </row>
        <row r="1586">
          <cell r="A1586" t="str">
            <v>11120020001Oktober</v>
          </cell>
          <cell r="B1586" t="str">
            <v>120020001Oktober</v>
          </cell>
          <cell r="C1586" t="str">
            <v>0</v>
          </cell>
          <cell r="D1586" t="str">
            <v>1120020001</v>
          </cell>
          <cell r="F1586">
            <v>45573</v>
          </cell>
          <cell r="H1586" t="str">
            <v>PEMBAYRAB INVOICE RKE 80008</v>
          </cell>
          <cell r="I1586">
            <v>120020001</v>
          </cell>
          <cell r="J1586" t="str">
            <v>PT BCA No Rek. 869-4110115</v>
          </cell>
          <cell r="M1586">
            <v>9013325</v>
          </cell>
        </row>
        <row r="1587">
          <cell r="A1587" t="str">
            <v>9500000002Oktober</v>
          </cell>
          <cell r="B1587" t="str">
            <v>500000002Oktober</v>
          </cell>
          <cell r="C1587" t="str">
            <v>0</v>
          </cell>
          <cell r="D1587" t="str">
            <v>1500000002</v>
          </cell>
          <cell r="F1587">
            <v>45573</v>
          </cell>
          <cell r="H1587" t="str">
            <v>BIAYA CASH2AN SPM 1507</v>
          </cell>
          <cell r="I1587">
            <v>500000002</v>
          </cell>
          <cell r="J1587" t="str">
            <v>Biaya Operasional</v>
          </cell>
          <cell r="L1587">
            <v>3703050</v>
          </cell>
        </row>
        <row r="1588">
          <cell r="A1588" t="str">
            <v>12120020001Oktober</v>
          </cell>
          <cell r="B1588" t="str">
            <v>120020001Oktober</v>
          </cell>
          <cell r="C1588" t="str">
            <v>0</v>
          </cell>
          <cell r="D1588" t="str">
            <v>1120020001</v>
          </cell>
          <cell r="F1588">
            <v>45573</v>
          </cell>
          <cell r="H1588" t="str">
            <v>BIAYA CASH2AN SPM 1507</v>
          </cell>
          <cell r="I1588">
            <v>120020001</v>
          </cell>
          <cell r="J1588" t="str">
            <v>PT BCA No Rek. 869-4110115</v>
          </cell>
          <cell r="M1588">
            <v>3703050</v>
          </cell>
        </row>
        <row r="1589">
          <cell r="A1589" t="str">
            <v>10500000002Oktober</v>
          </cell>
          <cell r="B1589" t="str">
            <v>500000002Oktober</v>
          </cell>
          <cell r="C1589" t="str">
            <v>0</v>
          </cell>
          <cell r="D1589" t="str">
            <v>1500000002</v>
          </cell>
          <cell r="F1589">
            <v>45573</v>
          </cell>
          <cell r="H1589" t="str">
            <v>BIAYA CASH2AN SPM 1508</v>
          </cell>
          <cell r="I1589">
            <v>500000002</v>
          </cell>
          <cell r="J1589" t="str">
            <v>Biaya Operasional</v>
          </cell>
          <cell r="L1589">
            <v>3703050</v>
          </cell>
        </row>
        <row r="1590">
          <cell r="A1590" t="str">
            <v>13120020001Oktober</v>
          </cell>
          <cell r="B1590" t="str">
            <v>120020001Oktober</v>
          </cell>
          <cell r="C1590" t="str">
            <v>0</v>
          </cell>
          <cell r="D1590" t="str">
            <v>1120020001</v>
          </cell>
          <cell r="F1590">
            <v>45573</v>
          </cell>
          <cell r="H1590" t="str">
            <v>BIAYA CASH2AN SPM 1508</v>
          </cell>
          <cell r="I1590">
            <v>120020001</v>
          </cell>
          <cell r="J1590" t="str">
            <v>PT BCA No Rek. 869-4110115</v>
          </cell>
          <cell r="M1590">
            <v>3703050</v>
          </cell>
        </row>
        <row r="1591">
          <cell r="A1591" t="str">
            <v>11500000002Oktober</v>
          </cell>
          <cell r="B1591" t="str">
            <v>500000002Oktober</v>
          </cell>
          <cell r="C1591" t="str">
            <v>0</v>
          </cell>
          <cell r="D1591" t="str">
            <v>1500000002</v>
          </cell>
          <cell r="F1591">
            <v>45573</v>
          </cell>
          <cell r="H1591" t="str">
            <v>BIAYA CASH2AN SPM 1506</v>
          </cell>
          <cell r="I1591">
            <v>500000002</v>
          </cell>
          <cell r="J1591" t="str">
            <v>Biaya Operasional</v>
          </cell>
          <cell r="L1591">
            <v>3887791</v>
          </cell>
        </row>
        <row r="1592">
          <cell r="A1592" t="str">
            <v>14120020001Oktober</v>
          </cell>
          <cell r="B1592" t="str">
            <v>120020001Oktober</v>
          </cell>
          <cell r="C1592" t="str">
            <v>0</v>
          </cell>
          <cell r="D1592" t="str">
            <v>1120020001</v>
          </cell>
          <cell r="F1592">
            <v>45573</v>
          </cell>
          <cell r="H1592" t="str">
            <v>BIAYA CASH2AN SPM 1506</v>
          </cell>
          <cell r="I1592">
            <v>120020001</v>
          </cell>
          <cell r="J1592" t="str">
            <v>PT BCA No Rek. 869-4110115</v>
          </cell>
          <cell r="M1592">
            <v>3887791</v>
          </cell>
        </row>
        <row r="1593">
          <cell r="A1593" t="str">
            <v>12500000002Oktober</v>
          </cell>
          <cell r="B1593" t="str">
            <v>500000002Oktober</v>
          </cell>
          <cell r="C1593" t="str">
            <v>0</v>
          </cell>
          <cell r="D1593" t="str">
            <v>1500000002</v>
          </cell>
          <cell r="F1593">
            <v>45576</v>
          </cell>
          <cell r="H1593" t="str">
            <v>BIAYA CASH2AN SPM 1532</v>
          </cell>
          <cell r="I1593">
            <v>500000002</v>
          </cell>
          <cell r="J1593" t="str">
            <v>Biaya Operasional</v>
          </cell>
          <cell r="L1593">
            <v>3890299</v>
          </cell>
        </row>
        <row r="1594">
          <cell r="A1594" t="str">
            <v>15120020001Oktober</v>
          </cell>
          <cell r="B1594" t="str">
            <v>120020001Oktober</v>
          </cell>
          <cell r="C1594" t="str">
            <v>0</v>
          </cell>
          <cell r="D1594" t="str">
            <v>1120020001</v>
          </cell>
          <cell r="F1594">
            <v>45576</v>
          </cell>
          <cell r="H1594" t="str">
            <v>BIAYA CASH2AN SPM 1532</v>
          </cell>
          <cell r="I1594">
            <v>120020001</v>
          </cell>
          <cell r="J1594" t="str">
            <v>PT BCA No Rek. 869-4110115</v>
          </cell>
          <cell r="M1594">
            <v>3890299</v>
          </cell>
        </row>
        <row r="1595">
          <cell r="A1595" t="str">
            <v>13500000002Oktober</v>
          </cell>
          <cell r="B1595" t="str">
            <v>500000002Oktober</v>
          </cell>
          <cell r="C1595" t="str">
            <v>0</v>
          </cell>
          <cell r="D1595" t="str">
            <v>1500000002</v>
          </cell>
          <cell r="F1595">
            <v>45576</v>
          </cell>
          <cell r="H1595" t="str">
            <v>BIAYA CASH2AN SPM 1531</v>
          </cell>
          <cell r="I1595">
            <v>500000002</v>
          </cell>
          <cell r="J1595" t="str">
            <v>Biaya Operasional</v>
          </cell>
          <cell r="L1595">
            <v>3165501</v>
          </cell>
        </row>
        <row r="1596">
          <cell r="A1596" t="str">
            <v>16120020001Oktober</v>
          </cell>
          <cell r="B1596" t="str">
            <v>120020001Oktober</v>
          </cell>
          <cell r="C1596" t="str">
            <v>0</v>
          </cell>
          <cell r="D1596" t="str">
            <v>1120020001</v>
          </cell>
          <cell r="F1596">
            <v>45576</v>
          </cell>
          <cell r="H1596" t="str">
            <v>BIAYA CASH2AN SPM 1531</v>
          </cell>
          <cell r="I1596">
            <v>120020001</v>
          </cell>
          <cell r="J1596" t="str">
            <v>PT BCA No Rek. 869-4110115</v>
          </cell>
          <cell r="M1596">
            <v>3165501</v>
          </cell>
        </row>
        <row r="1597">
          <cell r="A1597" t="str">
            <v>14500000002Oktober</v>
          </cell>
          <cell r="B1597" t="str">
            <v>500000002Oktober</v>
          </cell>
          <cell r="C1597" t="str">
            <v>0</v>
          </cell>
          <cell r="D1597" t="str">
            <v>1500000002</v>
          </cell>
          <cell r="F1597">
            <v>45576</v>
          </cell>
          <cell r="H1597" t="str">
            <v>BIAYA CASH2AN SPM 1530</v>
          </cell>
          <cell r="I1597">
            <v>500000002</v>
          </cell>
          <cell r="J1597" t="str">
            <v>Biaya Operasional</v>
          </cell>
          <cell r="L1597">
            <v>8481970</v>
          </cell>
        </row>
        <row r="1598">
          <cell r="A1598" t="str">
            <v>17120020001Oktober</v>
          </cell>
          <cell r="B1598" t="str">
            <v>120020001Oktober</v>
          </cell>
          <cell r="C1598" t="str">
            <v>0</v>
          </cell>
          <cell r="D1598" t="str">
            <v>1120020001</v>
          </cell>
          <cell r="F1598">
            <v>45576</v>
          </cell>
          <cell r="H1598" t="str">
            <v>BIAYA CASH2AN SPM 1530</v>
          </cell>
          <cell r="I1598">
            <v>120020001</v>
          </cell>
          <cell r="J1598" t="str">
            <v>PT BCA No Rek. 869-4110115</v>
          </cell>
          <cell r="M1598">
            <v>8481970</v>
          </cell>
        </row>
        <row r="1599">
          <cell r="A1599" t="str">
            <v>15500000002Oktober</v>
          </cell>
          <cell r="B1599" t="str">
            <v>500000002Oktober</v>
          </cell>
          <cell r="C1599" t="str">
            <v>0</v>
          </cell>
          <cell r="D1599" t="str">
            <v>1500000002</v>
          </cell>
          <cell r="F1599">
            <v>45576</v>
          </cell>
          <cell r="H1599" t="str">
            <v>BIAYA CASH2AN SPM 1518</v>
          </cell>
          <cell r="I1599">
            <v>500000002</v>
          </cell>
          <cell r="J1599" t="str">
            <v>Biaya Operasional</v>
          </cell>
          <cell r="L1599">
            <v>3257186</v>
          </cell>
        </row>
        <row r="1600">
          <cell r="A1600" t="str">
            <v>18120020001Oktober</v>
          </cell>
          <cell r="B1600" t="str">
            <v>120020001Oktober</v>
          </cell>
          <cell r="C1600" t="str">
            <v>0</v>
          </cell>
          <cell r="D1600" t="str">
            <v>1120020001</v>
          </cell>
          <cell r="F1600">
            <v>45576</v>
          </cell>
          <cell r="H1600" t="str">
            <v>BIAYA CASH2AN SPM 1518</v>
          </cell>
          <cell r="I1600">
            <v>120020001</v>
          </cell>
          <cell r="J1600" t="str">
            <v>PT BCA No Rek. 869-4110115</v>
          </cell>
          <cell r="M1600">
            <v>3257186</v>
          </cell>
        </row>
        <row r="1601">
          <cell r="A1601" t="str">
            <v>16500000002Oktober</v>
          </cell>
          <cell r="B1601" t="str">
            <v>500000002Oktober</v>
          </cell>
          <cell r="C1601" t="str">
            <v>0</v>
          </cell>
          <cell r="D1601" t="str">
            <v>1500000002</v>
          </cell>
          <cell r="F1601">
            <v>45576</v>
          </cell>
          <cell r="H1601" t="str">
            <v>BIAYA CASH2AN SPM 1519</v>
          </cell>
          <cell r="I1601">
            <v>500000002</v>
          </cell>
          <cell r="J1601" t="str">
            <v>Biaya Operasional</v>
          </cell>
          <cell r="L1601">
            <v>3590787</v>
          </cell>
        </row>
        <row r="1602">
          <cell r="A1602" t="str">
            <v>19120020001Oktober</v>
          </cell>
          <cell r="B1602" t="str">
            <v>120020001Oktober</v>
          </cell>
          <cell r="C1602" t="str">
            <v>0</v>
          </cell>
          <cell r="D1602" t="str">
            <v>1120020001</v>
          </cell>
          <cell r="F1602">
            <v>45576</v>
          </cell>
          <cell r="H1602" t="str">
            <v>BIAYA CASH2AN SPM 1519</v>
          </cell>
          <cell r="I1602">
            <v>120020001</v>
          </cell>
          <cell r="J1602" t="str">
            <v>PT BCA No Rek. 869-4110115</v>
          </cell>
          <cell r="M1602">
            <v>3590787</v>
          </cell>
        </row>
        <row r="1603">
          <cell r="A1603" t="str">
            <v>1110010001Oktober</v>
          </cell>
          <cell r="B1603" t="str">
            <v>110010001Oktober</v>
          </cell>
          <cell r="C1603" t="str">
            <v>0</v>
          </cell>
          <cell r="D1603" t="str">
            <v>1110010001</v>
          </cell>
          <cell r="F1603">
            <v>45576</v>
          </cell>
          <cell r="H1603" t="str">
            <v xml:space="preserve">PENGISIAN ULANG PETTY CASH CPJ </v>
          </cell>
          <cell r="I1603">
            <v>110010001</v>
          </cell>
          <cell r="J1603" t="str">
            <v>Kas Operasional 1 - TIO</v>
          </cell>
          <cell r="L1603">
            <v>14843128</v>
          </cell>
        </row>
        <row r="1604">
          <cell r="A1604" t="str">
            <v>20120020001Oktober</v>
          </cell>
          <cell r="B1604" t="str">
            <v>120020001Oktober</v>
          </cell>
          <cell r="C1604" t="str">
            <v>0</v>
          </cell>
          <cell r="D1604" t="str">
            <v>1120020001</v>
          </cell>
          <cell r="F1604">
            <v>45576</v>
          </cell>
          <cell r="H1604" t="str">
            <v xml:space="preserve">PENGISIAN ULANG PETTY CASH CPJ </v>
          </cell>
          <cell r="I1604">
            <v>120020001</v>
          </cell>
          <cell r="J1604" t="str">
            <v>PT BCA No Rek. 869-4110115</v>
          </cell>
          <cell r="M1604">
            <v>14843128</v>
          </cell>
        </row>
        <row r="1605">
          <cell r="A1605" t="str">
            <v>2110010001Oktober</v>
          </cell>
          <cell r="B1605" t="str">
            <v>110010001Oktober</v>
          </cell>
          <cell r="C1605" t="str">
            <v>0</v>
          </cell>
          <cell r="D1605" t="str">
            <v>1110010001</v>
          </cell>
          <cell r="F1605">
            <v>45580</v>
          </cell>
          <cell r="H1605" t="str">
            <v xml:space="preserve">PENGISIAN ULANG PETTY CASH CPJ </v>
          </cell>
          <cell r="I1605">
            <v>110010001</v>
          </cell>
          <cell r="J1605" t="str">
            <v>Kas Operasional 1 - TIO</v>
          </cell>
          <cell r="L1605">
            <v>8600000</v>
          </cell>
        </row>
        <row r="1606">
          <cell r="A1606" t="str">
            <v>21120020001Oktober</v>
          </cell>
          <cell r="B1606" t="str">
            <v>120020001Oktober</v>
          </cell>
          <cell r="C1606" t="str">
            <v>0</v>
          </cell>
          <cell r="D1606" t="str">
            <v>1120020001</v>
          </cell>
          <cell r="F1606">
            <v>45580</v>
          </cell>
          <cell r="H1606" t="str">
            <v xml:space="preserve">PENGISIAN ULANG PETTY CASH CPJ </v>
          </cell>
          <cell r="I1606">
            <v>120020001</v>
          </cell>
          <cell r="J1606" t="str">
            <v>PT BCA No Rek. 869-4110115</v>
          </cell>
          <cell r="M1606">
            <v>8600000</v>
          </cell>
        </row>
        <row r="1607">
          <cell r="A1607" t="str">
            <v>17500000002Oktober</v>
          </cell>
          <cell r="B1607" t="str">
            <v>500000002Oktober</v>
          </cell>
          <cell r="C1607" t="str">
            <v>0</v>
          </cell>
          <cell r="D1607" t="str">
            <v>1500000002</v>
          </cell>
          <cell r="F1607">
            <v>45582</v>
          </cell>
          <cell r="H1607" t="str">
            <v>BIAYA CASH2AN SPM 1540</v>
          </cell>
          <cell r="I1607">
            <v>500000002</v>
          </cell>
          <cell r="J1607" t="str">
            <v>Biaya Operasional</v>
          </cell>
          <cell r="L1607">
            <v>3788598</v>
          </cell>
        </row>
        <row r="1608">
          <cell r="A1608" t="str">
            <v>22120020001Oktober</v>
          </cell>
          <cell r="B1608" t="str">
            <v>120020001Oktober</v>
          </cell>
          <cell r="C1608" t="str">
            <v>0</v>
          </cell>
          <cell r="D1608" t="str">
            <v>1120020001</v>
          </cell>
          <cell r="F1608">
            <v>45582</v>
          </cell>
          <cell r="H1608" t="str">
            <v>BIAYA CASH2AN SPM 1540</v>
          </cell>
          <cell r="I1608">
            <v>120020001</v>
          </cell>
          <cell r="J1608" t="str">
            <v>PT BCA No Rek. 869-4110115</v>
          </cell>
          <cell r="M1608">
            <v>3788598</v>
          </cell>
        </row>
        <row r="1609">
          <cell r="A1609" t="str">
            <v>18500000002Oktober</v>
          </cell>
          <cell r="B1609" t="str">
            <v>500000002Oktober</v>
          </cell>
          <cell r="C1609" t="str">
            <v>0</v>
          </cell>
          <cell r="D1609" t="str">
            <v>1500000002</v>
          </cell>
          <cell r="F1609">
            <v>45582</v>
          </cell>
          <cell r="H1609" t="str">
            <v>BIAYA CASH2AN SPM 1546</v>
          </cell>
          <cell r="I1609">
            <v>500000002</v>
          </cell>
          <cell r="J1609" t="str">
            <v>Biaya Operasional</v>
          </cell>
          <cell r="L1609">
            <v>5954274</v>
          </cell>
        </row>
        <row r="1610">
          <cell r="A1610" t="str">
            <v>23120020001Oktober</v>
          </cell>
          <cell r="B1610" t="str">
            <v>120020001Oktober</v>
          </cell>
          <cell r="C1610" t="str">
            <v>0</v>
          </cell>
          <cell r="D1610" t="str">
            <v>1120020001</v>
          </cell>
          <cell r="F1610">
            <v>45582</v>
          </cell>
          <cell r="H1610" t="str">
            <v>BIAYA CASH2AN SPM 1546</v>
          </cell>
          <cell r="I1610">
            <v>120020001</v>
          </cell>
          <cell r="J1610" t="str">
            <v>PT BCA No Rek. 869-4110115</v>
          </cell>
          <cell r="M1610">
            <v>5954274</v>
          </cell>
        </row>
        <row r="1611">
          <cell r="A1611" t="str">
            <v>19500000002Oktober</v>
          </cell>
          <cell r="B1611" t="str">
            <v>500000002Oktober</v>
          </cell>
          <cell r="C1611" t="str">
            <v>0</v>
          </cell>
          <cell r="D1611" t="str">
            <v>1500000002</v>
          </cell>
          <cell r="F1611">
            <v>45582</v>
          </cell>
          <cell r="H1611" t="str">
            <v>BIAYA CASH2AN SPM 1553</v>
          </cell>
          <cell r="I1611">
            <v>500000002</v>
          </cell>
          <cell r="J1611" t="str">
            <v>Biaya Operasional</v>
          </cell>
          <cell r="L1611">
            <v>7000000</v>
          </cell>
        </row>
        <row r="1612">
          <cell r="A1612" t="str">
            <v>24120020001Oktober</v>
          </cell>
          <cell r="B1612" t="str">
            <v>120020001Oktober</v>
          </cell>
          <cell r="C1612" t="str">
            <v>0</v>
          </cell>
          <cell r="D1612" t="str">
            <v>1120020001</v>
          </cell>
          <cell r="F1612">
            <v>45582</v>
          </cell>
          <cell r="H1612" t="str">
            <v>BIAYA CASH2AN SPM 1553</v>
          </cell>
          <cell r="I1612">
            <v>120020001</v>
          </cell>
          <cell r="J1612" t="str">
            <v>PT BCA No Rek. 869-4110115</v>
          </cell>
          <cell r="M1612">
            <v>7000000</v>
          </cell>
        </row>
        <row r="1613">
          <cell r="A1613" t="str">
            <v>20500000002Oktober</v>
          </cell>
          <cell r="B1613" t="str">
            <v>500000002Oktober</v>
          </cell>
          <cell r="C1613" t="str">
            <v>0</v>
          </cell>
          <cell r="D1613" t="str">
            <v>1500000002</v>
          </cell>
          <cell r="F1613">
            <v>45582</v>
          </cell>
          <cell r="H1613" t="str">
            <v>BIAYA CASH2AN SPM 1559</v>
          </cell>
          <cell r="I1613">
            <v>500000002</v>
          </cell>
          <cell r="J1613" t="str">
            <v>Biaya Operasional</v>
          </cell>
          <cell r="L1613">
            <v>2680384</v>
          </cell>
        </row>
        <row r="1614">
          <cell r="A1614" t="str">
            <v>25120020001Oktober</v>
          </cell>
          <cell r="B1614" t="str">
            <v>120020001Oktober</v>
          </cell>
          <cell r="C1614" t="str">
            <v>0</v>
          </cell>
          <cell r="D1614" t="str">
            <v>1120020001</v>
          </cell>
          <cell r="F1614">
            <v>45582</v>
          </cell>
          <cell r="H1614" t="str">
            <v>BIAYA CASH2AN SPM 1559</v>
          </cell>
          <cell r="I1614">
            <v>120020001</v>
          </cell>
          <cell r="J1614" t="str">
            <v>PT BCA No Rek. 869-4110115</v>
          </cell>
          <cell r="M1614">
            <v>2680384</v>
          </cell>
        </row>
        <row r="1615">
          <cell r="A1615" t="str">
            <v>21500000002Oktober</v>
          </cell>
          <cell r="B1615" t="str">
            <v>500000002Oktober</v>
          </cell>
          <cell r="C1615" t="str">
            <v>0</v>
          </cell>
          <cell r="D1615" t="str">
            <v>1500000002</v>
          </cell>
          <cell r="F1615">
            <v>45582</v>
          </cell>
          <cell r="H1615" t="str">
            <v>BIAYA CASH2AN SPM 1550</v>
          </cell>
          <cell r="I1615">
            <v>500000002</v>
          </cell>
          <cell r="J1615" t="str">
            <v>Biaya Operasional</v>
          </cell>
          <cell r="L1615">
            <v>5634640</v>
          </cell>
        </row>
        <row r="1616">
          <cell r="A1616" t="str">
            <v>26120020001Oktober</v>
          </cell>
          <cell r="B1616" t="str">
            <v>120020001Oktober</v>
          </cell>
          <cell r="C1616" t="str">
            <v>0</v>
          </cell>
          <cell r="D1616" t="str">
            <v>1120020001</v>
          </cell>
          <cell r="F1616">
            <v>45582</v>
          </cell>
          <cell r="H1616" t="str">
            <v>BIAYA CASH2AN SPM 1550</v>
          </cell>
          <cell r="I1616">
            <v>120020001</v>
          </cell>
          <cell r="J1616" t="str">
            <v>PT BCA No Rek. 869-4110115</v>
          </cell>
          <cell r="M1616">
            <v>5634640</v>
          </cell>
        </row>
        <row r="1617">
          <cell r="A1617" t="str">
            <v>22500000002Oktober</v>
          </cell>
          <cell r="B1617" t="str">
            <v>500000002Oktober</v>
          </cell>
          <cell r="C1617" t="str">
            <v>0</v>
          </cell>
          <cell r="D1617" t="str">
            <v>1500000002</v>
          </cell>
          <cell r="F1617">
            <v>45582</v>
          </cell>
          <cell r="H1617" t="str">
            <v>BIAYA CASH2AN SPM 1549</v>
          </cell>
          <cell r="I1617">
            <v>500000002</v>
          </cell>
          <cell r="J1617" t="str">
            <v>Biaya Operasional</v>
          </cell>
          <cell r="L1617">
            <v>5596762</v>
          </cell>
        </row>
        <row r="1618">
          <cell r="A1618" t="str">
            <v>27120020001Oktober</v>
          </cell>
          <cell r="B1618" t="str">
            <v>120020001Oktober</v>
          </cell>
          <cell r="C1618" t="str">
            <v>0</v>
          </cell>
          <cell r="D1618" t="str">
            <v>1120020001</v>
          </cell>
          <cell r="F1618">
            <v>45582</v>
          </cell>
          <cell r="H1618" t="str">
            <v>BIAYA CASH2AN SPM 1549</v>
          </cell>
          <cell r="I1618">
            <v>120020001</v>
          </cell>
          <cell r="J1618" t="str">
            <v>PT BCA No Rek. 869-4110115</v>
          </cell>
          <cell r="M1618">
            <v>5596762</v>
          </cell>
        </row>
        <row r="1619">
          <cell r="A1619" t="str">
            <v>23500000002Oktober</v>
          </cell>
          <cell r="B1619" t="str">
            <v>500000002Oktober</v>
          </cell>
          <cell r="C1619" t="str">
            <v>0</v>
          </cell>
          <cell r="D1619" t="str">
            <v>1500000002</v>
          </cell>
          <cell r="F1619">
            <v>45582</v>
          </cell>
          <cell r="H1619" t="str">
            <v>BIAYA CASH2AN SPM 1562</v>
          </cell>
          <cell r="I1619">
            <v>500000002</v>
          </cell>
          <cell r="J1619" t="str">
            <v>Biaya Operasional</v>
          </cell>
          <cell r="L1619">
            <v>7000000</v>
          </cell>
        </row>
        <row r="1620">
          <cell r="A1620" t="str">
            <v>28120020001Oktober</v>
          </cell>
          <cell r="B1620" t="str">
            <v>120020001Oktober</v>
          </cell>
          <cell r="C1620" t="str">
            <v>0</v>
          </cell>
          <cell r="D1620" t="str">
            <v>1120020001</v>
          </cell>
          <cell r="F1620">
            <v>45582</v>
          </cell>
          <cell r="H1620" t="str">
            <v>BIAYA CASH2AN SPM 1562</v>
          </cell>
          <cell r="I1620">
            <v>120020001</v>
          </cell>
          <cell r="J1620" t="str">
            <v>PT BCA No Rek. 869-4110115</v>
          </cell>
          <cell r="M1620">
            <v>7000000</v>
          </cell>
        </row>
        <row r="1621">
          <cell r="A1621" t="str">
            <v>24500000002Oktober</v>
          </cell>
          <cell r="B1621" t="str">
            <v>500000002Oktober</v>
          </cell>
          <cell r="C1621" t="str">
            <v>0</v>
          </cell>
          <cell r="D1621" t="str">
            <v>1500000002</v>
          </cell>
          <cell r="F1621">
            <v>45583</v>
          </cell>
          <cell r="H1621" t="str">
            <v>BIAYA STRIPING  SURABAYA 001/002/003 AGUSTUS 24</v>
          </cell>
          <cell r="I1621">
            <v>500000002</v>
          </cell>
          <cell r="J1621" t="str">
            <v>Biaya Operasional</v>
          </cell>
          <cell r="L1621">
            <v>1836074</v>
          </cell>
        </row>
        <row r="1622">
          <cell r="A1622" t="str">
            <v>29120020001Oktober</v>
          </cell>
          <cell r="B1622" t="str">
            <v>120020001Oktober</v>
          </cell>
          <cell r="C1622" t="str">
            <v>0</v>
          </cell>
          <cell r="D1622" t="str">
            <v>1120020001</v>
          </cell>
          <cell r="F1622">
            <v>45583</v>
          </cell>
          <cell r="H1622" t="str">
            <v>BIAYA STRIPING  SURABAYA 001/002/003 AGUSTUS 24</v>
          </cell>
          <cell r="I1622">
            <v>120020001</v>
          </cell>
          <cell r="J1622" t="str">
            <v>PT BCA No Rek. 869-4110115</v>
          </cell>
          <cell r="M1622">
            <v>1836074</v>
          </cell>
        </row>
        <row r="1623">
          <cell r="A1623" t="str">
            <v>2500000001Oktober</v>
          </cell>
          <cell r="B1623" t="str">
            <v>500000001Oktober</v>
          </cell>
          <cell r="C1623" t="str">
            <v>0</v>
          </cell>
          <cell r="D1623" t="str">
            <v>1500000001</v>
          </cell>
          <cell r="F1623">
            <v>45583</v>
          </cell>
          <cell r="H1623" t="str">
            <v>PEMBAYARAN INVOICE RKE 80009 DAN 80010</v>
          </cell>
          <cell r="I1623">
            <v>500000001</v>
          </cell>
          <cell r="J1623" t="str">
            <v>Biaya Logistik</v>
          </cell>
          <cell r="L1623">
            <v>20645546</v>
          </cell>
        </row>
        <row r="1624">
          <cell r="A1624" t="str">
            <v>30120020001Oktober</v>
          </cell>
          <cell r="B1624" t="str">
            <v>120020001Oktober</v>
          </cell>
          <cell r="C1624" t="str">
            <v>0</v>
          </cell>
          <cell r="D1624" t="str">
            <v>1120020001</v>
          </cell>
          <cell r="F1624">
            <v>45583</v>
          </cell>
          <cell r="H1624" t="str">
            <v>PEMBAYARAN INVOICE RKE 80009 DAN 80010</v>
          </cell>
          <cell r="I1624">
            <v>120020001</v>
          </cell>
          <cell r="J1624" t="str">
            <v>PT BCA No Rek. 869-4110115</v>
          </cell>
          <cell r="M1624">
            <v>20645546</v>
          </cell>
        </row>
        <row r="1625">
          <cell r="A1625" t="str">
            <v>3110010001Oktober</v>
          </cell>
          <cell r="B1625" t="str">
            <v>110010001Oktober</v>
          </cell>
          <cell r="C1625" t="str">
            <v>0</v>
          </cell>
          <cell r="D1625" t="str">
            <v>1110010001</v>
          </cell>
          <cell r="F1625">
            <v>45583</v>
          </cell>
          <cell r="H1625" t="str">
            <v xml:space="preserve">PENGISIAN ULANG PETTY CASH CPJ </v>
          </cell>
          <cell r="I1625">
            <v>110010001</v>
          </cell>
          <cell r="J1625" t="str">
            <v>Kas Operasional 1 - TIO</v>
          </cell>
          <cell r="L1625">
            <v>7067500</v>
          </cell>
        </row>
        <row r="1626">
          <cell r="A1626" t="str">
            <v>31120020001Oktober</v>
          </cell>
          <cell r="B1626" t="str">
            <v>120020001Oktober</v>
          </cell>
          <cell r="C1626" t="str">
            <v>0</v>
          </cell>
          <cell r="D1626" t="str">
            <v>1120020001</v>
          </cell>
          <cell r="F1626">
            <v>45583</v>
          </cell>
          <cell r="H1626" t="str">
            <v xml:space="preserve">PENGISIAN ULANG PETTY CASH CPJ </v>
          </cell>
          <cell r="I1626">
            <v>120020001</v>
          </cell>
          <cell r="J1626" t="str">
            <v>PT BCA No Rek. 869-4110115</v>
          </cell>
          <cell r="M1626">
            <v>7067500</v>
          </cell>
        </row>
        <row r="1627">
          <cell r="A1627" t="str">
            <v>25500000002Oktober</v>
          </cell>
          <cell r="B1627" t="str">
            <v>500000002Oktober</v>
          </cell>
          <cell r="C1627" t="str">
            <v>0</v>
          </cell>
          <cell r="D1627" t="str">
            <v>1500000002</v>
          </cell>
          <cell r="F1627">
            <v>45586</v>
          </cell>
          <cell r="H1627" t="str">
            <v>BIAYA CASH2AN SPM 1574</v>
          </cell>
          <cell r="I1627">
            <v>500000002</v>
          </cell>
          <cell r="J1627" t="str">
            <v>Biaya Operasional</v>
          </cell>
          <cell r="L1627">
            <v>3849087</v>
          </cell>
        </row>
        <row r="1628">
          <cell r="A1628" t="str">
            <v>32120020001Oktober</v>
          </cell>
          <cell r="B1628" t="str">
            <v>120020001Oktober</v>
          </cell>
          <cell r="C1628" t="str">
            <v>0</v>
          </cell>
          <cell r="D1628" t="str">
            <v>1120020001</v>
          </cell>
          <cell r="F1628">
            <v>45586</v>
          </cell>
          <cell r="H1628" t="str">
            <v>BIAYA CASH2AN SPM 1574</v>
          </cell>
          <cell r="I1628">
            <v>120020001</v>
          </cell>
          <cell r="J1628" t="str">
            <v>PT BCA No Rek. 869-4110115</v>
          </cell>
          <cell r="M1628">
            <v>3849087</v>
          </cell>
        </row>
        <row r="1629">
          <cell r="A1629" t="str">
            <v>26500000002Oktober</v>
          </cell>
          <cell r="B1629" t="str">
            <v>500000002Oktober</v>
          </cell>
          <cell r="C1629" t="str">
            <v>0</v>
          </cell>
          <cell r="D1629" t="str">
            <v>1500000002</v>
          </cell>
          <cell r="F1629">
            <v>45586</v>
          </cell>
          <cell r="H1629" t="str">
            <v>BIAYA CASH2AN SPM 1573</v>
          </cell>
          <cell r="I1629">
            <v>500000002</v>
          </cell>
          <cell r="J1629" t="str">
            <v>Biaya Operasional</v>
          </cell>
          <cell r="L1629">
            <v>2609368</v>
          </cell>
        </row>
        <row r="1630">
          <cell r="A1630" t="str">
            <v>33120020001Oktober</v>
          </cell>
          <cell r="B1630" t="str">
            <v>120020001Oktober</v>
          </cell>
          <cell r="C1630" t="str">
            <v>0</v>
          </cell>
          <cell r="D1630" t="str">
            <v>1120020001</v>
          </cell>
          <cell r="F1630">
            <v>45586</v>
          </cell>
          <cell r="H1630" t="str">
            <v>BIAYA CASH2AN SPM 1573</v>
          </cell>
          <cell r="I1630">
            <v>120020001</v>
          </cell>
          <cell r="J1630" t="str">
            <v>PT BCA No Rek. 869-4110115</v>
          </cell>
          <cell r="M1630">
            <v>2609368</v>
          </cell>
        </row>
        <row r="1631">
          <cell r="A1631" t="str">
            <v>4110010001Oktober</v>
          </cell>
          <cell r="B1631" t="str">
            <v>110010001Oktober</v>
          </cell>
          <cell r="C1631" t="str">
            <v>0</v>
          </cell>
          <cell r="D1631" t="str">
            <v>1110010001</v>
          </cell>
          <cell r="F1631">
            <v>45586</v>
          </cell>
          <cell r="H1631" t="str">
            <v xml:space="preserve">PENGISIAN ULANG PETTY CASH CPJ </v>
          </cell>
          <cell r="I1631">
            <v>110010001</v>
          </cell>
          <cell r="J1631" t="str">
            <v>Kas Operasional 1 - TIO</v>
          </cell>
          <cell r="L1631">
            <v>8476250</v>
          </cell>
        </row>
        <row r="1632">
          <cell r="A1632" t="str">
            <v>34120020001Oktober</v>
          </cell>
          <cell r="B1632" t="str">
            <v>120020001Oktober</v>
          </cell>
          <cell r="C1632" t="str">
            <v>0</v>
          </cell>
          <cell r="D1632" t="str">
            <v>1120020001</v>
          </cell>
          <cell r="F1632">
            <v>45586</v>
          </cell>
          <cell r="H1632" t="str">
            <v xml:space="preserve">PENGISIAN ULANG PETTY CASH CPJ </v>
          </cell>
          <cell r="I1632">
            <v>120020001</v>
          </cell>
          <cell r="J1632" t="str">
            <v>PT BCA No Rek. 869-4110115</v>
          </cell>
          <cell r="M1632">
            <v>8476250</v>
          </cell>
        </row>
        <row r="1633">
          <cell r="A1633" t="str">
            <v>27500000002Oktober</v>
          </cell>
          <cell r="B1633" t="str">
            <v>500000002Oktober</v>
          </cell>
          <cell r="C1633" t="str">
            <v>0</v>
          </cell>
          <cell r="D1633" t="str">
            <v>1500000002</v>
          </cell>
          <cell r="F1633">
            <v>45588</v>
          </cell>
          <cell r="H1633" t="str">
            <v>BIAYA CASH2AN SPM 1581</v>
          </cell>
          <cell r="I1633">
            <v>500000002</v>
          </cell>
          <cell r="J1633" t="str">
            <v>Biaya Operasional</v>
          </cell>
          <cell r="L1633">
            <v>6607430</v>
          </cell>
        </row>
        <row r="1634">
          <cell r="A1634" t="str">
            <v>35120020001Oktober</v>
          </cell>
          <cell r="B1634" t="str">
            <v>120020001Oktober</v>
          </cell>
          <cell r="C1634" t="str">
            <v>0</v>
          </cell>
          <cell r="D1634" t="str">
            <v>1120020001</v>
          </cell>
          <cell r="F1634">
            <v>45588</v>
          </cell>
          <cell r="H1634" t="str">
            <v>BIAYA CASH2AN SPM 1581</v>
          </cell>
          <cell r="I1634">
            <v>120020001</v>
          </cell>
          <cell r="J1634" t="str">
            <v>PT BCA No Rek. 869-4110115</v>
          </cell>
          <cell r="M1634">
            <v>6607430</v>
          </cell>
        </row>
        <row r="1635">
          <cell r="A1635" t="str">
            <v>28500000002Oktober</v>
          </cell>
          <cell r="B1635" t="str">
            <v>500000002Oktober</v>
          </cell>
          <cell r="C1635" t="str">
            <v>0</v>
          </cell>
          <cell r="D1635" t="str">
            <v>1500000002</v>
          </cell>
          <cell r="F1635">
            <v>45588</v>
          </cell>
          <cell r="H1635" t="str">
            <v>BIAYA CASH2AN SPM 1586</v>
          </cell>
          <cell r="I1635">
            <v>500000002</v>
          </cell>
          <cell r="J1635" t="str">
            <v>Biaya Operasional</v>
          </cell>
          <cell r="L1635">
            <v>6132581</v>
          </cell>
        </row>
        <row r="1636">
          <cell r="A1636" t="str">
            <v>36120020001Oktober</v>
          </cell>
          <cell r="B1636" t="str">
            <v>120020001Oktober</v>
          </cell>
          <cell r="C1636" t="str">
            <v>0</v>
          </cell>
          <cell r="D1636" t="str">
            <v>1120020001</v>
          </cell>
          <cell r="F1636">
            <v>45588</v>
          </cell>
          <cell r="H1636" t="str">
            <v>BIAYA CASH2AN SPM 1586</v>
          </cell>
          <cell r="I1636">
            <v>120020001</v>
          </cell>
          <cell r="J1636" t="str">
            <v>PT BCA No Rek. 869-4110115</v>
          </cell>
          <cell r="M1636">
            <v>6132581</v>
          </cell>
        </row>
        <row r="1637">
          <cell r="A1637" t="str">
            <v>29500000002Oktober</v>
          </cell>
          <cell r="B1637" t="str">
            <v>500000002Oktober</v>
          </cell>
          <cell r="C1637" t="str">
            <v>0</v>
          </cell>
          <cell r="D1637" t="str">
            <v>1500000002</v>
          </cell>
          <cell r="F1637">
            <v>45588</v>
          </cell>
          <cell r="H1637" t="str">
            <v>BIAYA CASH2AN SPM 1589</v>
          </cell>
          <cell r="I1637">
            <v>500000002</v>
          </cell>
          <cell r="J1637" t="str">
            <v>Biaya Operasional</v>
          </cell>
          <cell r="L1637">
            <v>10394633</v>
          </cell>
        </row>
        <row r="1638">
          <cell r="A1638" t="str">
            <v>37120020001Oktober</v>
          </cell>
          <cell r="B1638" t="str">
            <v>120020001Oktober</v>
          </cell>
          <cell r="C1638" t="str">
            <v>0</v>
          </cell>
          <cell r="D1638" t="str">
            <v>1120020001</v>
          </cell>
          <cell r="F1638">
            <v>45588</v>
          </cell>
          <cell r="H1638" t="str">
            <v>BIAYA CASH2AN SPM 1589</v>
          </cell>
          <cell r="I1638">
            <v>120020001</v>
          </cell>
          <cell r="J1638" t="str">
            <v>PT BCA No Rek. 869-4110115</v>
          </cell>
          <cell r="M1638">
            <v>10394633</v>
          </cell>
        </row>
        <row r="1639">
          <cell r="A1639" t="str">
            <v>30500000002Oktober</v>
          </cell>
          <cell r="B1639" t="str">
            <v>500000002Oktober</v>
          </cell>
          <cell r="C1639" t="str">
            <v>0</v>
          </cell>
          <cell r="D1639" t="str">
            <v>1500000002</v>
          </cell>
          <cell r="F1639">
            <v>45588</v>
          </cell>
          <cell r="H1639" t="str">
            <v>BIAYA CASH2AN SPM 1596</v>
          </cell>
          <cell r="I1639">
            <v>500000002</v>
          </cell>
          <cell r="J1639" t="str">
            <v>Biaya Operasional</v>
          </cell>
          <cell r="L1639">
            <v>7370565</v>
          </cell>
        </row>
        <row r="1640">
          <cell r="A1640" t="str">
            <v>38120020001Oktober</v>
          </cell>
          <cell r="B1640" t="str">
            <v>120020001Oktober</v>
          </cell>
          <cell r="C1640" t="str">
            <v>0</v>
          </cell>
          <cell r="D1640" t="str">
            <v>1120020001</v>
          </cell>
          <cell r="F1640">
            <v>45588</v>
          </cell>
          <cell r="H1640" t="str">
            <v>BIAYA CASH2AN SPM 1596</v>
          </cell>
          <cell r="I1640">
            <v>120020001</v>
          </cell>
          <cell r="J1640" t="str">
            <v>PT BCA No Rek. 869-4110115</v>
          </cell>
          <cell r="M1640">
            <v>7370565</v>
          </cell>
        </row>
        <row r="1641">
          <cell r="A1641" t="str">
            <v>31500000002Oktober</v>
          </cell>
          <cell r="B1641" t="str">
            <v>500000002Oktober</v>
          </cell>
          <cell r="C1641" t="str">
            <v>0</v>
          </cell>
          <cell r="D1641" t="str">
            <v>1500000002</v>
          </cell>
          <cell r="F1641">
            <v>45588</v>
          </cell>
          <cell r="H1641" t="str">
            <v>BIAYA CASH2AN SPM 1597</v>
          </cell>
          <cell r="I1641">
            <v>500000002</v>
          </cell>
          <cell r="J1641" t="str">
            <v>Biaya Operasional</v>
          </cell>
          <cell r="L1641">
            <v>3519703</v>
          </cell>
        </row>
        <row r="1642">
          <cell r="A1642" t="str">
            <v>39120020001Oktober</v>
          </cell>
          <cell r="B1642" t="str">
            <v>120020001Oktober</v>
          </cell>
          <cell r="C1642" t="str">
            <v>0</v>
          </cell>
          <cell r="D1642" t="str">
            <v>1120020001</v>
          </cell>
          <cell r="F1642">
            <v>45588</v>
          </cell>
          <cell r="H1642" t="str">
            <v>BIAYA CASH2AN SPM 1597</v>
          </cell>
          <cell r="I1642">
            <v>120020001</v>
          </cell>
          <cell r="J1642" t="str">
            <v>PT BCA No Rek. 869-4110115</v>
          </cell>
          <cell r="M1642">
            <v>3519703</v>
          </cell>
        </row>
        <row r="1643">
          <cell r="A1643" t="str">
            <v>32500000002Oktober</v>
          </cell>
          <cell r="B1643" t="str">
            <v>500000002Oktober</v>
          </cell>
          <cell r="C1643" t="str">
            <v>0</v>
          </cell>
          <cell r="D1643" t="str">
            <v>1500000002</v>
          </cell>
          <cell r="F1643">
            <v>45588</v>
          </cell>
          <cell r="H1643" t="str">
            <v>BIAYA CASH2AN SPM 1598</v>
          </cell>
          <cell r="I1643">
            <v>500000002</v>
          </cell>
          <cell r="J1643" t="str">
            <v>Biaya Operasional</v>
          </cell>
          <cell r="L1643">
            <v>3519703</v>
          </cell>
        </row>
        <row r="1644">
          <cell r="A1644" t="str">
            <v>40120020001Oktober</v>
          </cell>
          <cell r="B1644" t="str">
            <v>120020001Oktober</v>
          </cell>
          <cell r="C1644" t="str">
            <v>0</v>
          </cell>
          <cell r="D1644" t="str">
            <v>1120020001</v>
          </cell>
          <cell r="F1644">
            <v>45588</v>
          </cell>
          <cell r="H1644" t="str">
            <v>BIAYA CASH2AN SPM 1598</v>
          </cell>
          <cell r="I1644">
            <v>120020001</v>
          </cell>
          <cell r="J1644" t="str">
            <v>PT BCA No Rek. 869-4110115</v>
          </cell>
          <cell r="M1644">
            <v>3519703</v>
          </cell>
        </row>
        <row r="1645">
          <cell r="A1645" t="str">
            <v>33500000002Oktober</v>
          </cell>
          <cell r="B1645" t="str">
            <v>500000002Oktober</v>
          </cell>
          <cell r="C1645" t="str">
            <v>0</v>
          </cell>
          <cell r="D1645" t="str">
            <v>1500000002</v>
          </cell>
          <cell r="F1645">
            <v>45588</v>
          </cell>
          <cell r="H1645" t="str">
            <v>BIAYA CASH2AN SPM 1599</v>
          </cell>
          <cell r="I1645">
            <v>500000002</v>
          </cell>
          <cell r="J1645" t="str">
            <v>Biaya Operasional</v>
          </cell>
          <cell r="L1645">
            <v>3290300</v>
          </cell>
        </row>
        <row r="1646">
          <cell r="A1646" t="str">
            <v>41120020001Oktober</v>
          </cell>
          <cell r="B1646" t="str">
            <v>120020001Oktober</v>
          </cell>
          <cell r="C1646" t="str">
            <v>0</v>
          </cell>
          <cell r="D1646" t="str">
            <v>1120020001</v>
          </cell>
          <cell r="F1646">
            <v>45588</v>
          </cell>
          <cell r="H1646" t="str">
            <v>BIAYA CASH2AN SPM 1599</v>
          </cell>
          <cell r="I1646">
            <v>120020001</v>
          </cell>
          <cell r="J1646" t="str">
            <v>PT BCA No Rek. 869-4110115</v>
          </cell>
          <cell r="M1646">
            <v>3290300</v>
          </cell>
        </row>
        <row r="1647">
          <cell r="A1647" t="str">
            <v>3500000001Oktober</v>
          </cell>
          <cell r="B1647" t="str">
            <v>500000001Oktober</v>
          </cell>
          <cell r="C1647" t="str">
            <v>0</v>
          </cell>
          <cell r="D1647" t="str">
            <v>1500000001</v>
          </cell>
          <cell r="F1647">
            <v>45588</v>
          </cell>
          <cell r="H1647" t="str">
            <v>PEMBAYARAN INVOICE GAM  SEWA ARMADA  241001-00</v>
          </cell>
          <cell r="I1647">
            <v>500000001</v>
          </cell>
          <cell r="J1647" t="str">
            <v>Biaya Logistik</v>
          </cell>
          <cell r="L1647">
            <v>8500000</v>
          </cell>
        </row>
        <row r="1648">
          <cell r="A1648" t="str">
            <v>42120020001Oktober</v>
          </cell>
          <cell r="B1648" t="str">
            <v>120020001Oktober</v>
          </cell>
          <cell r="C1648" t="str">
            <v>0</v>
          </cell>
          <cell r="D1648" t="str">
            <v>1120020001</v>
          </cell>
          <cell r="F1648">
            <v>45588</v>
          </cell>
          <cell r="H1648" t="str">
            <v>PEMBAYARAN INVOICE GAM  SEWA ARMADA  241001-00</v>
          </cell>
          <cell r="I1648">
            <v>120020001</v>
          </cell>
          <cell r="J1648" t="str">
            <v>PT BCA No Rek. 869-4110115</v>
          </cell>
          <cell r="M1648">
            <v>8500000</v>
          </cell>
        </row>
        <row r="1649">
          <cell r="A1649" t="str">
            <v>34500000002Oktober</v>
          </cell>
          <cell r="B1649" t="str">
            <v>500000002Oktober</v>
          </cell>
          <cell r="C1649" t="str">
            <v>0</v>
          </cell>
          <cell r="D1649" t="str">
            <v>1500000002</v>
          </cell>
          <cell r="F1649">
            <v>45589</v>
          </cell>
          <cell r="H1649" t="str">
            <v>BIAYA CASH2AN SPM 1592</v>
          </cell>
          <cell r="I1649">
            <v>500000002</v>
          </cell>
          <cell r="J1649" t="str">
            <v>Biaya Operasional</v>
          </cell>
          <cell r="L1649">
            <v>8227414</v>
          </cell>
        </row>
        <row r="1650">
          <cell r="A1650" t="str">
            <v>43120020001Oktober</v>
          </cell>
          <cell r="B1650" t="str">
            <v>120020001Oktober</v>
          </cell>
          <cell r="C1650" t="str">
            <v>0</v>
          </cell>
          <cell r="D1650" t="str">
            <v>1120020001</v>
          </cell>
          <cell r="F1650">
            <v>45589</v>
          </cell>
          <cell r="H1650" t="str">
            <v>BIAYA CASH2AN SPM 1592</v>
          </cell>
          <cell r="I1650">
            <v>120020001</v>
          </cell>
          <cell r="J1650" t="str">
            <v>PT BCA No Rek. 869-4110115</v>
          </cell>
          <cell r="M1650">
            <v>8227414</v>
          </cell>
        </row>
        <row r="1651">
          <cell r="A1651" t="str">
            <v>5110010001Oktober</v>
          </cell>
          <cell r="B1651" t="str">
            <v>110010001Oktober</v>
          </cell>
          <cell r="C1651" t="str">
            <v>0</v>
          </cell>
          <cell r="D1651" t="str">
            <v>1110010001</v>
          </cell>
          <cell r="F1651">
            <v>45589</v>
          </cell>
          <cell r="H1651" t="str">
            <v xml:space="preserve">PENGISIAN ULANG PETTY CASH CPJ </v>
          </cell>
          <cell r="I1651">
            <v>110010001</v>
          </cell>
          <cell r="J1651" t="str">
            <v>Kas Operasional 1 - TIO</v>
          </cell>
          <cell r="L1651">
            <v>7960507</v>
          </cell>
        </row>
        <row r="1652">
          <cell r="A1652" t="str">
            <v>44120020001Oktober</v>
          </cell>
          <cell r="B1652" t="str">
            <v>120020001Oktober</v>
          </cell>
          <cell r="C1652" t="str">
            <v>0</v>
          </cell>
          <cell r="D1652" t="str">
            <v>1120020001</v>
          </cell>
          <cell r="F1652">
            <v>45589</v>
          </cell>
          <cell r="H1652" t="str">
            <v xml:space="preserve">PENGISIAN ULANG PETTY CASH CPJ </v>
          </cell>
          <cell r="I1652">
            <v>120020001</v>
          </cell>
          <cell r="J1652" t="str">
            <v>PT BCA No Rek. 869-4110115</v>
          </cell>
          <cell r="M1652">
            <v>7960507</v>
          </cell>
        </row>
        <row r="1653">
          <cell r="A1653" t="str">
            <v>1500000003Oktober</v>
          </cell>
          <cell r="B1653" t="str">
            <v>500000003Oktober</v>
          </cell>
          <cell r="C1653" t="str">
            <v>0</v>
          </cell>
          <cell r="D1653" t="str">
            <v>1500000003</v>
          </cell>
          <cell r="F1653">
            <v>45593</v>
          </cell>
          <cell r="H1653" t="str">
            <v>BIAYA GAJI KARYAWAN CPJ OKTOBER 2024</v>
          </cell>
          <cell r="I1653">
            <v>500000003</v>
          </cell>
          <cell r="J1653" t="str">
            <v>Biaya Gaji, Bonus, THR</v>
          </cell>
          <cell r="L1653">
            <v>24111982</v>
          </cell>
        </row>
        <row r="1654">
          <cell r="A1654" t="str">
            <v>45120020001Oktober</v>
          </cell>
          <cell r="B1654" t="str">
            <v>120020001Oktober</v>
          </cell>
          <cell r="C1654" t="str">
            <v>0</v>
          </cell>
          <cell r="D1654" t="str">
            <v>1120020001</v>
          </cell>
          <cell r="F1654">
            <v>45593</v>
          </cell>
          <cell r="H1654" t="str">
            <v>BIAYA GAJI KARYAWAN CPJ OKTOBER 2024</v>
          </cell>
          <cell r="I1654">
            <v>120020001</v>
          </cell>
          <cell r="J1654" t="str">
            <v>PT BCA No Rek. 869-4110115</v>
          </cell>
          <cell r="M1654">
            <v>24111982</v>
          </cell>
        </row>
        <row r="1655">
          <cell r="A1655" t="str">
            <v>35500000002Oktober</v>
          </cell>
          <cell r="B1655" t="str">
            <v>500000002Oktober</v>
          </cell>
          <cell r="C1655" t="str">
            <v>0</v>
          </cell>
          <cell r="D1655" t="str">
            <v>1500000002</v>
          </cell>
          <cell r="F1655">
            <v>45593</v>
          </cell>
          <cell r="H1655" t="str">
            <v xml:space="preserve">BIAYA  SEWA ARMADA PICK UP  T 8475 DM </v>
          </cell>
          <cell r="I1655">
            <v>500000002</v>
          </cell>
          <cell r="J1655" t="str">
            <v>Biaya Operasional</v>
          </cell>
          <cell r="L1655">
            <v>3500000</v>
          </cell>
        </row>
        <row r="1656">
          <cell r="A1656" t="str">
            <v>46120020001Oktober</v>
          </cell>
          <cell r="B1656" t="str">
            <v>120020001Oktober</v>
          </cell>
          <cell r="C1656" t="str">
            <v>0</v>
          </cell>
          <cell r="D1656" t="str">
            <v>1120020001</v>
          </cell>
          <cell r="F1656">
            <v>45593</v>
          </cell>
          <cell r="H1656" t="str">
            <v xml:space="preserve">BIAYA  SEWA ARMADA PICK UP  T 8475 DM </v>
          </cell>
          <cell r="I1656">
            <v>120020001</v>
          </cell>
          <cell r="J1656" t="str">
            <v>PT BCA No Rek. 869-4110115</v>
          </cell>
          <cell r="M1656">
            <v>3500000</v>
          </cell>
        </row>
        <row r="1657">
          <cell r="A1657" t="str">
            <v>1600000016Oktober</v>
          </cell>
          <cell r="B1657" t="str">
            <v>600000016Oktober</v>
          </cell>
          <cell r="C1657" t="str">
            <v>0</v>
          </cell>
          <cell r="D1657" t="str">
            <v>1600000016</v>
          </cell>
          <cell r="F1657">
            <v>45593</v>
          </cell>
          <cell r="H1657" t="str">
            <v>DEPOSIT RUMAH SAKIT LAKALANTAS CPJ 03</v>
          </cell>
          <cell r="I1657">
            <v>600000016</v>
          </cell>
          <cell r="J1657" t="str">
            <v>Biaya RT Kantor</v>
          </cell>
          <cell r="L1657">
            <v>5000000</v>
          </cell>
        </row>
        <row r="1658">
          <cell r="A1658" t="str">
            <v>47120020001Oktober</v>
          </cell>
          <cell r="B1658" t="str">
            <v>120020001Oktober</v>
          </cell>
          <cell r="C1658" t="str">
            <v>0</v>
          </cell>
          <cell r="D1658" t="str">
            <v>1120020001</v>
          </cell>
          <cell r="F1658">
            <v>45593</v>
          </cell>
          <cell r="H1658" t="str">
            <v>DEPOSIT RUMAH SAKIT LAKALANTAS CPJ 03</v>
          </cell>
          <cell r="I1658">
            <v>120020001</v>
          </cell>
          <cell r="J1658" t="str">
            <v>PT BCA No Rek. 869-4110115</v>
          </cell>
          <cell r="M1658">
            <v>5000000</v>
          </cell>
        </row>
        <row r="1659">
          <cell r="A1659" t="str">
            <v>36500000002Oktober</v>
          </cell>
          <cell r="B1659" t="str">
            <v>500000002Oktober</v>
          </cell>
          <cell r="C1659" t="str">
            <v>0</v>
          </cell>
          <cell r="D1659" t="str">
            <v>1500000002</v>
          </cell>
          <cell r="F1659">
            <v>45593</v>
          </cell>
          <cell r="H1659" t="str">
            <v>BIAYA STRIPING JOJA OKTOBER 24 SPM 1596</v>
          </cell>
          <cell r="I1659">
            <v>500000002</v>
          </cell>
          <cell r="J1659" t="str">
            <v>Biaya Operasional</v>
          </cell>
          <cell r="L1659">
            <v>2550000</v>
          </cell>
        </row>
        <row r="1660">
          <cell r="A1660" t="str">
            <v>48120020001Oktober</v>
          </cell>
          <cell r="B1660" t="str">
            <v>120020001Oktober</v>
          </cell>
          <cell r="C1660" t="str">
            <v>0</v>
          </cell>
          <cell r="D1660" t="str">
            <v>1120020001</v>
          </cell>
          <cell r="F1660">
            <v>45593</v>
          </cell>
          <cell r="H1660" t="str">
            <v>BIAYA STRIPING JOJA OKTOBER 24 SPM 1596</v>
          </cell>
          <cell r="I1660">
            <v>120020001</v>
          </cell>
          <cell r="J1660" t="str">
            <v>PT BCA No Rek. 869-4110115</v>
          </cell>
          <cell r="M1660">
            <v>2550000</v>
          </cell>
        </row>
        <row r="1661">
          <cell r="A1661" t="str">
            <v>6110010001Oktober</v>
          </cell>
          <cell r="B1661" t="str">
            <v>110010001Oktober</v>
          </cell>
          <cell r="C1661" t="str">
            <v>0</v>
          </cell>
          <cell r="D1661" t="str">
            <v>1110010001</v>
          </cell>
          <cell r="F1661">
            <v>45593</v>
          </cell>
          <cell r="H1661" t="str">
            <v xml:space="preserve">PENGISIAN ULANG PETTY CASH CPJ </v>
          </cell>
          <cell r="I1661">
            <v>110010001</v>
          </cell>
          <cell r="J1661" t="str">
            <v>Kas Operasional 1 - TIO</v>
          </cell>
          <cell r="L1661">
            <v>9549000</v>
          </cell>
        </row>
        <row r="1662">
          <cell r="A1662" t="str">
            <v>49120020001Oktober</v>
          </cell>
          <cell r="B1662" t="str">
            <v>120020001Oktober</v>
          </cell>
          <cell r="C1662" t="str">
            <v>0</v>
          </cell>
          <cell r="D1662" t="str">
            <v>1120020001</v>
          </cell>
          <cell r="F1662">
            <v>45593</v>
          </cell>
          <cell r="H1662" t="str">
            <v xml:space="preserve">PENGISIAN ULANG PETTY CASH CPJ </v>
          </cell>
          <cell r="I1662">
            <v>120020001</v>
          </cell>
          <cell r="J1662" t="str">
            <v>PT BCA No Rek. 869-4110115</v>
          </cell>
          <cell r="M1662">
            <v>9549000</v>
          </cell>
        </row>
        <row r="1663">
          <cell r="A1663" t="str">
            <v>37500000002Oktober</v>
          </cell>
          <cell r="B1663" t="str">
            <v>500000002Oktober</v>
          </cell>
          <cell r="C1663" t="str">
            <v>0</v>
          </cell>
          <cell r="D1663" t="str">
            <v>1500000002</v>
          </cell>
          <cell r="F1663">
            <v>45593</v>
          </cell>
          <cell r="H1663" t="str">
            <v>BIAYA CASH2AN SPM 1606</v>
          </cell>
          <cell r="I1663">
            <v>500000002</v>
          </cell>
          <cell r="J1663" t="str">
            <v>Biaya Operasional</v>
          </cell>
          <cell r="L1663">
            <v>2419425</v>
          </cell>
        </row>
        <row r="1664">
          <cell r="A1664" t="str">
            <v>50120020001Oktober</v>
          </cell>
          <cell r="B1664" t="str">
            <v>120020001Oktober</v>
          </cell>
          <cell r="C1664" t="str">
            <v>0</v>
          </cell>
          <cell r="D1664" t="str">
            <v>1120020001</v>
          </cell>
          <cell r="F1664">
            <v>45593</v>
          </cell>
          <cell r="H1664" t="str">
            <v>BIAYA CASH2AN SPM 1606</v>
          </cell>
          <cell r="I1664">
            <v>120020001</v>
          </cell>
          <cell r="J1664" t="str">
            <v>PT BCA No Rek. 869-4110115</v>
          </cell>
          <cell r="M1664">
            <v>2419425</v>
          </cell>
        </row>
        <row r="1665">
          <cell r="A1665" t="str">
            <v>38500000002Oktober</v>
          </cell>
          <cell r="B1665" t="str">
            <v>500000002Oktober</v>
          </cell>
          <cell r="C1665" t="str">
            <v>0</v>
          </cell>
          <cell r="D1665" t="str">
            <v>1500000002</v>
          </cell>
          <cell r="F1665">
            <v>45593</v>
          </cell>
          <cell r="H1665" t="str">
            <v>BIAYA CASH2AN SPM 1607</v>
          </cell>
          <cell r="I1665">
            <v>500000002</v>
          </cell>
          <cell r="J1665" t="str">
            <v>Biaya Operasional</v>
          </cell>
          <cell r="L1665">
            <v>2577001</v>
          </cell>
        </row>
        <row r="1666">
          <cell r="A1666" t="str">
            <v>51120020001Oktober</v>
          </cell>
          <cell r="B1666" t="str">
            <v>120020001Oktober</v>
          </cell>
          <cell r="C1666" t="str">
            <v>0</v>
          </cell>
          <cell r="D1666" t="str">
            <v>1120020001</v>
          </cell>
          <cell r="F1666">
            <v>45593</v>
          </cell>
          <cell r="H1666" t="str">
            <v>BIAYA CASH2AN SPM 1607</v>
          </cell>
          <cell r="I1666">
            <v>120020001</v>
          </cell>
          <cell r="J1666" t="str">
            <v>PT BCA No Rek. 869-4110115</v>
          </cell>
          <cell r="M1666">
            <v>2577001</v>
          </cell>
        </row>
        <row r="1667">
          <cell r="A1667" t="str">
            <v>39500000002Oktober</v>
          </cell>
          <cell r="B1667" t="str">
            <v>500000002Oktober</v>
          </cell>
          <cell r="C1667" t="str">
            <v>0</v>
          </cell>
          <cell r="D1667" t="str">
            <v>1500000002</v>
          </cell>
          <cell r="F1667">
            <v>45593</v>
          </cell>
          <cell r="H1667" t="str">
            <v>BIAYA CASH2AN SPM 1618</v>
          </cell>
          <cell r="I1667">
            <v>500000002</v>
          </cell>
          <cell r="J1667" t="str">
            <v>Biaya Operasional</v>
          </cell>
          <cell r="L1667">
            <v>1500000</v>
          </cell>
        </row>
        <row r="1668">
          <cell r="A1668" t="str">
            <v>52120020001Oktober</v>
          </cell>
          <cell r="B1668" t="str">
            <v>120020001Oktober</v>
          </cell>
          <cell r="C1668" t="str">
            <v>0</v>
          </cell>
          <cell r="D1668" t="str">
            <v>1120020001</v>
          </cell>
          <cell r="F1668">
            <v>45593</v>
          </cell>
          <cell r="H1668" t="str">
            <v>BIAYA CASH2AN SPM 1618</v>
          </cell>
          <cell r="I1668">
            <v>120020001</v>
          </cell>
          <cell r="J1668" t="str">
            <v>PT BCA No Rek. 869-4110115</v>
          </cell>
          <cell r="M1668">
            <v>1500000</v>
          </cell>
        </row>
        <row r="1669">
          <cell r="A1669" t="str">
            <v>40500000002Oktober</v>
          </cell>
          <cell r="B1669" t="str">
            <v>500000002Oktober</v>
          </cell>
          <cell r="C1669" t="str">
            <v>0</v>
          </cell>
          <cell r="D1669" t="str">
            <v>1500000002</v>
          </cell>
          <cell r="F1669">
            <v>45596</v>
          </cell>
          <cell r="H1669" t="str">
            <v>BIAYA CASH2AN SPM 1633</v>
          </cell>
          <cell r="I1669">
            <v>500000002</v>
          </cell>
          <cell r="J1669" t="str">
            <v>Biaya Operasional</v>
          </cell>
          <cell r="L1669">
            <v>3355645</v>
          </cell>
        </row>
        <row r="1670">
          <cell r="A1670" t="str">
            <v>53120020001Oktober</v>
          </cell>
          <cell r="B1670" t="str">
            <v>120020001Oktober</v>
          </cell>
          <cell r="C1670" t="str">
            <v>0</v>
          </cell>
          <cell r="D1670" t="str">
            <v>1120020001</v>
          </cell>
          <cell r="F1670">
            <v>45596</v>
          </cell>
          <cell r="H1670" t="str">
            <v>BIAYA CASH2AN SPM 1633</v>
          </cell>
          <cell r="I1670">
            <v>120020001</v>
          </cell>
          <cell r="J1670" t="str">
            <v>PT BCA No Rek. 869-4110115</v>
          </cell>
          <cell r="M1670">
            <v>3355645</v>
          </cell>
        </row>
        <row r="1671">
          <cell r="A1671" t="str">
            <v>41500000002Oktober</v>
          </cell>
          <cell r="B1671" t="str">
            <v>500000002Oktober</v>
          </cell>
          <cell r="C1671" t="str">
            <v>0</v>
          </cell>
          <cell r="D1671" t="str">
            <v>1500000002</v>
          </cell>
          <cell r="F1671">
            <v>45596</v>
          </cell>
          <cell r="H1671" t="str">
            <v>BIAYA CASH2AN SPM 1634</v>
          </cell>
          <cell r="I1671">
            <v>500000002</v>
          </cell>
          <cell r="J1671" t="str">
            <v>Biaya Operasional</v>
          </cell>
          <cell r="L1671">
            <v>3612785</v>
          </cell>
        </row>
        <row r="1672">
          <cell r="A1672" t="str">
            <v>54120020001Oktober</v>
          </cell>
          <cell r="B1672" t="str">
            <v>120020001Oktober</v>
          </cell>
          <cell r="C1672" t="str">
            <v>0</v>
          </cell>
          <cell r="D1672" t="str">
            <v>1120020001</v>
          </cell>
          <cell r="F1672">
            <v>45596</v>
          </cell>
          <cell r="H1672" t="str">
            <v>BIAYA CASH2AN SPM 1634</v>
          </cell>
          <cell r="I1672">
            <v>120020001</v>
          </cell>
          <cell r="J1672" t="str">
            <v>PT BCA No Rek. 869-4110115</v>
          </cell>
          <cell r="M1672">
            <v>3612785</v>
          </cell>
        </row>
        <row r="1673">
          <cell r="A1673" t="str">
            <v>7110010001Oktober</v>
          </cell>
          <cell r="B1673" t="str">
            <v>110010001Oktober</v>
          </cell>
          <cell r="C1673" t="str">
            <v>0</v>
          </cell>
          <cell r="D1673" t="str">
            <v>1110010001</v>
          </cell>
          <cell r="F1673">
            <v>45596</v>
          </cell>
          <cell r="H1673" t="str">
            <v xml:space="preserve">PENGISIAN ULANG PETTY CASH CPJ </v>
          </cell>
          <cell r="I1673">
            <v>110010001</v>
          </cell>
          <cell r="J1673" t="str">
            <v>Kas Operasional 1 - TIO</v>
          </cell>
          <cell r="L1673">
            <v>7230000</v>
          </cell>
        </row>
        <row r="1674">
          <cell r="A1674" t="str">
            <v>55120020001Oktober</v>
          </cell>
          <cell r="B1674" t="str">
            <v>120020001Oktober</v>
          </cell>
          <cell r="C1674" t="str">
            <v>0</v>
          </cell>
          <cell r="D1674" t="str">
            <v>1120020001</v>
          </cell>
          <cell r="F1674">
            <v>45596</v>
          </cell>
          <cell r="H1674" t="str">
            <v xml:space="preserve">PENGISIAN ULANG PETTY CASH CPJ </v>
          </cell>
          <cell r="I1674">
            <v>120020001</v>
          </cell>
          <cell r="J1674" t="str">
            <v>PT BCA No Rek. 869-4110115</v>
          </cell>
          <cell r="M1674">
            <v>7230000</v>
          </cell>
        </row>
        <row r="1675">
          <cell r="A1675" t="str">
            <v>42500000002Oktober</v>
          </cell>
          <cell r="B1675" t="str">
            <v>500000002Oktober</v>
          </cell>
          <cell r="C1675" t="str">
            <v>0</v>
          </cell>
          <cell r="D1675" t="str">
            <v>1500000002</v>
          </cell>
          <cell r="F1675">
            <v>45596</v>
          </cell>
          <cell r="H1675" t="str">
            <v xml:space="preserve">PEMBAYARAN SEWA POOL MOBIL CPJ </v>
          </cell>
          <cell r="I1675">
            <v>500000002</v>
          </cell>
          <cell r="J1675" t="str">
            <v>Biaya Operasional</v>
          </cell>
          <cell r="L1675">
            <v>7000000</v>
          </cell>
        </row>
        <row r="1676">
          <cell r="A1676" t="str">
            <v>56120020001Oktober</v>
          </cell>
          <cell r="B1676" t="str">
            <v>120020001Oktober</v>
          </cell>
          <cell r="C1676" t="str">
            <v>0</v>
          </cell>
          <cell r="D1676" t="str">
            <v>1120020001</v>
          </cell>
          <cell r="F1676">
            <v>45596</v>
          </cell>
          <cell r="H1676" t="str">
            <v xml:space="preserve">PEMBAYARAN SEWA POOL MOBIL CPJ </v>
          </cell>
          <cell r="I1676">
            <v>120020001</v>
          </cell>
          <cell r="J1676" t="str">
            <v>PT BCA No Rek. 869-4110115</v>
          </cell>
          <cell r="M1676">
            <v>7000000</v>
          </cell>
        </row>
        <row r="1677">
          <cell r="A1677" t="str">
            <v>1910010000Oktober</v>
          </cell>
          <cell r="B1677" t="str">
            <v>910010000Oktober</v>
          </cell>
          <cell r="C1677" t="str">
            <v>0</v>
          </cell>
          <cell r="D1677" t="str">
            <v>1910010000</v>
          </cell>
          <cell r="F1677">
            <v>45596</v>
          </cell>
          <cell r="H1677" t="str">
            <v>Admin Bank</v>
          </cell>
          <cell r="I1677">
            <v>910010000</v>
          </cell>
          <cell r="J1677" t="str">
            <v>Biaya Adm Bank</v>
          </cell>
          <cell r="L1677">
            <v>30000</v>
          </cell>
        </row>
        <row r="1678">
          <cell r="A1678" t="str">
            <v>57120020001Oktober</v>
          </cell>
          <cell r="B1678" t="str">
            <v>120020001Oktober</v>
          </cell>
          <cell r="C1678" t="str">
            <v>0</v>
          </cell>
          <cell r="D1678" t="str">
            <v>1120020001</v>
          </cell>
          <cell r="F1678">
            <v>45596</v>
          </cell>
          <cell r="H1678" t="str">
            <v>Admin Bank</v>
          </cell>
          <cell r="I1678">
            <v>120020001</v>
          </cell>
          <cell r="J1678" t="str">
            <v>PT BCA No Rek. 869-4110115</v>
          </cell>
          <cell r="M1678">
            <v>30000</v>
          </cell>
        </row>
        <row r="1679">
          <cell r="A1679" t="str">
            <v>1130050000Oktober</v>
          </cell>
          <cell r="B1679" t="str">
            <v>130050000Oktober</v>
          </cell>
          <cell r="C1679" t="str">
            <v>0</v>
          </cell>
          <cell r="D1679" t="str">
            <v>1130050000</v>
          </cell>
          <cell r="F1679">
            <v>45568</v>
          </cell>
          <cell r="H1679" t="str">
            <v>Transfer ke Bu Iis - Jasamarga Dyna</v>
          </cell>
          <cell r="I1679">
            <v>130050000</v>
          </cell>
          <cell r="J1679" t="str">
            <v>Piutang Lainnya</v>
          </cell>
          <cell r="L1679">
            <v>25000000</v>
          </cell>
        </row>
        <row r="1680">
          <cell r="A1680" t="str">
            <v>58120020001Oktober</v>
          </cell>
          <cell r="B1680" t="str">
            <v>120020001Oktober</v>
          </cell>
          <cell r="C1680" t="str">
            <v>0</v>
          </cell>
          <cell r="D1680" t="str">
            <v>1120020001</v>
          </cell>
          <cell r="F1680">
            <v>45568</v>
          </cell>
          <cell r="H1680" t="str">
            <v>Transfer ke Bu Iis - Jasamarga Dyna</v>
          </cell>
          <cell r="I1680">
            <v>120020001</v>
          </cell>
          <cell r="J1680" t="str">
            <v>PT BCA No Rek. 869-4110115</v>
          </cell>
          <cell r="M1680">
            <v>25000000</v>
          </cell>
        </row>
        <row r="1681">
          <cell r="A1681" t="str">
            <v>1600000001Oktober</v>
          </cell>
          <cell r="B1681" t="str">
            <v>600000001Oktober</v>
          </cell>
          <cell r="C1681" t="str">
            <v>0</v>
          </cell>
          <cell r="D1681" t="str">
            <v>1600000001</v>
          </cell>
          <cell r="F1681">
            <v>45593</v>
          </cell>
          <cell r="H1681" t="str">
            <v>Gaji Eka dan Fajar</v>
          </cell>
          <cell r="I1681">
            <v>600000001</v>
          </cell>
          <cell r="J1681" t="str">
            <v>Biaya Gaji</v>
          </cell>
          <cell r="L1681">
            <v>4500000</v>
          </cell>
        </row>
        <row r="1682">
          <cell r="A1682" t="str">
            <v>59120020001Oktober</v>
          </cell>
          <cell r="B1682" t="str">
            <v>120020001Oktober</v>
          </cell>
          <cell r="C1682" t="str">
            <v>0</v>
          </cell>
          <cell r="D1682" t="str">
            <v>1120020001</v>
          </cell>
          <cell r="F1682">
            <v>45593</v>
          </cell>
          <cell r="H1682" t="str">
            <v>Gaji Eka dan Fajar</v>
          </cell>
          <cell r="I1682">
            <v>120020001</v>
          </cell>
          <cell r="J1682" t="str">
            <v>PT BCA No Rek. 869-4110115</v>
          </cell>
          <cell r="M1682">
            <v>4500000</v>
          </cell>
        </row>
        <row r="1683">
          <cell r="A1683" t="str">
            <v>00</v>
          </cell>
          <cell r="B1683" t="str">
            <v>0</v>
          </cell>
          <cell r="C1683" t="str">
            <v>0</v>
          </cell>
          <cell r="D1683" t="str">
            <v>1</v>
          </cell>
          <cell r="J1683" t="str">
            <v>-</v>
          </cell>
        </row>
        <row r="1684">
          <cell r="A1684" t="str">
            <v>00</v>
          </cell>
          <cell r="B1684" t="str">
            <v>0</v>
          </cell>
          <cell r="C1684" t="str">
            <v>0</v>
          </cell>
          <cell r="D1684" t="str">
            <v>1</v>
          </cell>
          <cell r="J1684" t="str">
            <v>-</v>
          </cell>
        </row>
        <row r="1685">
          <cell r="A1685" t="str">
            <v>00</v>
          </cell>
          <cell r="B1685" t="str">
            <v>0</v>
          </cell>
          <cell r="C1685" t="str">
            <v>0</v>
          </cell>
          <cell r="D1685" t="str">
            <v>1</v>
          </cell>
          <cell r="J1685" t="str">
            <v>-</v>
          </cell>
        </row>
        <row r="1686">
          <cell r="A1686" t="str">
            <v>00</v>
          </cell>
          <cell r="B1686" t="str">
            <v>0</v>
          </cell>
          <cell r="C1686" t="str">
            <v>0</v>
          </cell>
          <cell r="D1686" t="str">
            <v>1</v>
          </cell>
          <cell r="J1686" t="str">
            <v>-</v>
          </cell>
        </row>
        <row r="1687">
          <cell r="A1687" t="str">
            <v>1130010000Februari</v>
          </cell>
          <cell r="B1687" t="str">
            <v>130010000Februari</v>
          </cell>
          <cell r="C1687" t="str">
            <v>0</v>
          </cell>
          <cell r="D1687" t="str">
            <v>1130010000</v>
          </cell>
          <cell r="F1687">
            <v>45337</v>
          </cell>
          <cell r="G1687" t="str">
            <v xml:space="preserve">GAJ </v>
          </cell>
          <cell r="H1687" t="str">
            <v>INV 001-008</v>
          </cell>
          <cell r="I1687">
            <v>130010000</v>
          </cell>
          <cell r="J1687" t="str">
            <v>Piutang Usaha</v>
          </cell>
          <cell r="L1687">
            <v>18276849.600000001</v>
          </cell>
        </row>
        <row r="1688">
          <cell r="A1688" t="str">
            <v>4410000001Februari</v>
          </cell>
          <cell r="B1688" t="str">
            <v>410000001Februari</v>
          </cell>
          <cell r="C1688" t="str">
            <v>0</v>
          </cell>
          <cell r="D1688" t="str">
            <v>1410000001</v>
          </cell>
          <cell r="F1688">
            <v>45337</v>
          </cell>
          <cell r="G1688" t="str">
            <v xml:space="preserve">GAJ </v>
          </cell>
          <cell r="H1688" t="str">
            <v>INV 001-008</v>
          </cell>
          <cell r="I1688">
            <v>410000001</v>
          </cell>
          <cell r="J1688" t="str">
            <v>Pendapatan 1</v>
          </cell>
          <cell r="M1688">
            <v>18276849.600000001</v>
          </cell>
        </row>
        <row r="1689">
          <cell r="A1689" t="str">
            <v>2130010000Februari</v>
          </cell>
          <cell r="B1689" t="str">
            <v>130010000Februari</v>
          </cell>
          <cell r="C1689" t="str">
            <v>0</v>
          </cell>
          <cell r="D1689" t="str">
            <v>1130010000</v>
          </cell>
          <cell r="F1689">
            <v>45337</v>
          </cell>
          <cell r="G1689" t="str">
            <v xml:space="preserve">GAJ </v>
          </cell>
          <cell r="H1689" t="str">
            <v>INV 009-014</v>
          </cell>
          <cell r="I1689">
            <v>130010000</v>
          </cell>
          <cell r="J1689" t="str">
            <v>Piutang Usaha</v>
          </cell>
          <cell r="L1689">
            <v>51763892</v>
          </cell>
        </row>
        <row r="1690">
          <cell r="A1690" t="str">
            <v>5410000001Februari</v>
          </cell>
          <cell r="B1690" t="str">
            <v>410000001Februari</v>
          </cell>
          <cell r="C1690" t="str">
            <v>0</v>
          </cell>
          <cell r="D1690" t="str">
            <v>1410000001</v>
          </cell>
          <cell r="F1690">
            <v>45337</v>
          </cell>
          <cell r="G1690" t="str">
            <v xml:space="preserve">GAJ </v>
          </cell>
          <cell r="H1690" t="str">
            <v>INV 009-014</v>
          </cell>
          <cell r="I1690">
            <v>410000001</v>
          </cell>
          <cell r="J1690" t="str">
            <v>Pendapatan 1</v>
          </cell>
          <cell r="M1690">
            <v>51763892</v>
          </cell>
        </row>
        <row r="1691">
          <cell r="A1691" t="str">
            <v>3130010000Februari</v>
          </cell>
          <cell r="B1691" t="str">
            <v>130010000Februari</v>
          </cell>
          <cell r="C1691" t="str">
            <v>0</v>
          </cell>
          <cell r="D1691" t="str">
            <v>1130010000</v>
          </cell>
          <cell r="F1691">
            <v>45336</v>
          </cell>
          <cell r="G1691" t="str">
            <v xml:space="preserve">GAJ </v>
          </cell>
          <cell r="H1691" t="str">
            <v>INV 015-025</v>
          </cell>
          <cell r="I1691">
            <v>130010000</v>
          </cell>
          <cell r="J1691" t="str">
            <v>Piutang Usaha</v>
          </cell>
          <cell r="L1691">
            <v>95946295</v>
          </cell>
        </row>
        <row r="1692">
          <cell r="A1692" t="str">
            <v>6410000001Februari</v>
          </cell>
          <cell r="B1692" t="str">
            <v>410000001Februari</v>
          </cell>
          <cell r="C1692" t="str">
            <v>0</v>
          </cell>
          <cell r="D1692" t="str">
            <v>1410000001</v>
          </cell>
          <cell r="F1692">
            <v>45336</v>
          </cell>
          <cell r="G1692" t="str">
            <v xml:space="preserve">GAJ </v>
          </cell>
          <cell r="H1692" t="str">
            <v>INV 015-025</v>
          </cell>
          <cell r="I1692">
            <v>410000001</v>
          </cell>
          <cell r="J1692" t="str">
            <v>Pendapatan 1</v>
          </cell>
          <cell r="M1692">
            <v>95946295</v>
          </cell>
        </row>
        <row r="1693">
          <cell r="A1693" t="str">
            <v>00</v>
          </cell>
          <cell r="B1693" t="str">
            <v>0</v>
          </cell>
          <cell r="C1693" t="str">
            <v>0</v>
          </cell>
          <cell r="D1693" t="str">
            <v>1</v>
          </cell>
          <cell r="J1693" t="str">
            <v>-</v>
          </cell>
        </row>
        <row r="1694">
          <cell r="A1694" t="str">
            <v>00</v>
          </cell>
          <cell r="B1694" t="str">
            <v>0</v>
          </cell>
          <cell r="C1694" t="str">
            <v>0</v>
          </cell>
          <cell r="D1694" t="str">
            <v>1</v>
          </cell>
          <cell r="J1694" t="str">
            <v>-</v>
          </cell>
        </row>
        <row r="1695">
          <cell r="A1695" t="str">
            <v>1130010000Maret</v>
          </cell>
          <cell r="B1695" t="str">
            <v>130010000Maret</v>
          </cell>
          <cell r="C1695" t="str">
            <v>0</v>
          </cell>
          <cell r="D1695" t="str">
            <v>1130010000</v>
          </cell>
          <cell r="F1695">
            <v>45360</v>
          </cell>
          <cell r="H1695" t="str">
            <v>INV 026-032</v>
          </cell>
          <cell r="I1695">
            <v>130010000</v>
          </cell>
          <cell r="J1695" t="str">
            <v>Piutang Usaha</v>
          </cell>
          <cell r="L1695">
            <v>68038179</v>
          </cell>
        </row>
        <row r="1696">
          <cell r="A1696" t="str">
            <v>1410000001Maret</v>
          </cell>
          <cell r="B1696" t="str">
            <v>410000001Maret</v>
          </cell>
          <cell r="C1696" t="str">
            <v>0</v>
          </cell>
          <cell r="D1696" t="str">
            <v>1410000001</v>
          </cell>
          <cell r="F1696">
            <v>45360</v>
          </cell>
          <cell r="H1696" t="str">
            <v>INV 026-032</v>
          </cell>
          <cell r="I1696">
            <v>410000001</v>
          </cell>
          <cell r="J1696" t="str">
            <v>Pendapatan 1</v>
          </cell>
          <cell r="M1696">
            <v>68038179</v>
          </cell>
        </row>
        <row r="1697">
          <cell r="A1697" t="str">
            <v>2130010000Maret</v>
          </cell>
          <cell r="B1697" t="str">
            <v>130010000Maret</v>
          </cell>
          <cell r="C1697" t="str">
            <v>0</v>
          </cell>
          <cell r="D1697" t="str">
            <v>1130010000</v>
          </cell>
          <cell r="F1697">
            <v>45372</v>
          </cell>
          <cell r="H1697" t="str">
            <v>INV 033-039</v>
          </cell>
          <cell r="I1697">
            <v>130010000</v>
          </cell>
          <cell r="J1697" t="str">
            <v>Piutang Usaha</v>
          </cell>
          <cell r="L1697">
            <v>71254560</v>
          </cell>
        </row>
        <row r="1698">
          <cell r="A1698" t="str">
            <v>2410000001Maret</v>
          </cell>
          <cell r="B1698" t="str">
            <v>410000001Maret</v>
          </cell>
          <cell r="C1698" t="str">
            <v>0</v>
          </cell>
          <cell r="D1698" t="str">
            <v>1410000001</v>
          </cell>
          <cell r="F1698">
            <v>45372</v>
          </cell>
          <cell r="H1698" t="str">
            <v>INV 033-039</v>
          </cell>
          <cell r="I1698">
            <v>410000001</v>
          </cell>
          <cell r="J1698" t="str">
            <v>Pendapatan 1</v>
          </cell>
          <cell r="M1698">
            <v>71254560</v>
          </cell>
        </row>
        <row r="1699">
          <cell r="A1699" t="str">
            <v>00</v>
          </cell>
          <cell r="B1699" t="str">
            <v>0</v>
          </cell>
          <cell r="C1699" t="str">
            <v>0</v>
          </cell>
          <cell r="D1699" t="str">
            <v>1</v>
          </cell>
          <cell r="J1699" t="str">
            <v>-</v>
          </cell>
        </row>
        <row r="1700">
          <cell r="A1700" t="str">
            <v>00</v>
          </cell>
          <cell r="B1700" t="str">
            <v>0</v>
          </cell>
          <cell r="C1700" t="str">
            <v>0</v>
          </cell>
          <cell r="D1700" t="str">
            <v>1</v>
          </cell>
          <cell r="J1700" t="str">
            <v>-</v>
          </cell>
        </row>
        <row r="1701">
          <cell r="A1701" t="str">
            <v>1130010000April</v>
          </cell>
          <cell r="B1701" t="str">
            <v>130010000April</v>
          </cell>
          <cell r="C1701" t="str">
            <v>0</v>
          </cell>
          <cell r="D1701" t="str">
            <v>1130010000</v>
          </cell>
          <cell r="F1701">
            <v>45384</v>
          </cell>
          <cell r="H1701" t="str">
            <v>INV 040</v>
          </cell>
          <cell r="I1701">
            <v>130010000</v>
          </cell>
          <cell r="J1701" t="str">
            <v>Piutang Usaha</v>
          </cell>
          <cell r="L1701">
            <v>16971484</v>
          </cell>
        </row>
        <row r="1702">
          <cell r="A1702" t="str">
            <v>1410000001April</v>
          </cell>
          <cell r="B1702" t="str">
            <v>410000001April</v>
          </cell>
          <cell r="C1702" t="str">
            <v>0</v>
          </cell>
          <cell r="D1702" t="str">
            <v>1410000001</v>
          </cell>
          <cell r="F1702">
            <v>45384</v>
          </cell>
          <cell r="H1702" t="str">
            <v>INV 040</v>
          </cell>
          <cell r="I1702">
            <v>410000001</v>
          </cell>
          <cell r="J1702" t="str">
            <v>Pendapatan 1</v>
          </cell>
          <cell r="M1702">
            <v>16971484</v>
          </cell>
        </row>
        <row r="1703">
          <cell r="A1703" t="str">
            <v>2130010000April</v>
          </cell>
          <cell r="B1703" t="str">
            <v>130010000April</v>
          </cell>
          <cell r="C1703" t="str">
            <v>0</v>
          </cell>
          <cell r="D1703" t="str">
            <v>1130010000</v>
          </cell>
          <cell r="F1703">
            <v>45390</v>
          </cell>
          <cell r="H1703" t="str">
            <v>INV 041</v>
          </cell>
          <cell r="I1703">
            <v>130010000</v>
          </cell>
          <cell r="J1703" t="str">
            <v>Piutang Usaha</v>
          </cell>
          <cell r="L1703">
            <v>11494933.5</v>
          </cell>
        </row>
        <row r="1704">
          <cell r="A1704" t="str">
            <v>2410000001April</v>
          </cell>
          <cell r="B1704" t="str">
            <v>410000001April</v>
          </cell>
          <cell r="C1704" t="str">
            <v>0</v>
          </cell>
          <cell r="D1704" t="str">
            <v>1410000001</v>
          </cell>
          <cell r="F1704">
            <v>45390</v>
          </cell>
          <cell r="H1704" t="str">
            <v>INV 041</v>
          </cell>
          <cell r="I1704">
            <v>410000001</v>
          </cell>
          <cell r="J1704" t="str">
            <v>Pendapatan 1</v>
          </cell>
          <cell r="M1704">
            <v>11494933.5</v>
          </cell>
        </row>
        <row r="1705">
          <cell r="A1705" t="str">
            <v>3130010000April</v>
          </cell>
          <cell r="B1705" t="str">
            <v>130010000April</v>
          </cell>
          <cell r="C1705" t="str">
            <v>0</v>
          </cell>
          <cell r="D1705" t="str">
            <v>1130010000</v>
          </cell>
          <cell r="F1705">
            <v>45391</v>
          </cell>
          <cell r="H1705" t="str">
            <v>INV 042</v>
          </cell>
          <cell r="I1705">
            <v>130010000</v>
          </cell>
          <cell r="J1705" t="str">
            <v>Piutang Usaha</v>
          </cell>
          <cell r="L1705">
            <v>12477490</v>
          </cell>
        </row>
        <row r="1706">
          <cell r="A1706" t="str">
            <v>3410000001April</v>
          </cell>
          <cell r="B1706" t="str">
            <v>410000001April</v>
          </cell>
          <cell r="C1706" t="str">
            <v>0</v>
          </cell>
          <cell r="D1706" t="str">
            <v>1410000001</v>
          </cell>
          <cell r="F1706">
            <v>45391</v>
          </cell>
          <cell r="H1706" t="str">
            <v>INV 042</v>
          </cell>
          <cell r="I1706">
            <v>410000001</v>
          </cell>
          <cell r="J1706" t="str">
            <v>Pendapatan 1</v>
          </cell>
          <cell r="M1706">
            <v>12477490</v>
          </cell>
        </row>
        <row r="1707">
          <cell r="A1707" t="str">
            <v>4130010000April</v>
          </cell>
          <cell r="B1707" t="str">
            <v>130010000April</v>
          </cell>
          <cell r="C1707" t="str">
            <v>0</v>
          </cell>
          <cell r="D1707" t="str">
            <v>1130010000</v>
          </cell>
          <cell r="F1707">
            <v>45389</v>
          </cell>
          <cell r="H1707" t="str">
            <v>INV 043</v>
          </cell>
          <cell r="I1707">
            <v>130010000</v>
          </cell>
          <cell r="J1707" t="str">
            <v>Piutang Usaha</v>
          </cell>
          <cell r="L1707">
            <v>17326347</v>
          </cell>
        </row>
        <row r="1708">
          <cell r="A1708" t="str">
            <v>4410000001April</v>
          </cell>
          <cell r="B1708" t="str">
            <v>410000001April</v>
          </cell>
          <cell r="C1708" t="str">
            <v>0</v>
          </cell>
          <cell r="D1708" t="str">
            <v>1410000001</v>
          </cell>
          <cell r="F1708">
            <v>45389</v>
          </cell>
          <cell r="H1708" t="str">
            <v>INV 043</v>
          </cell>
          <cell r="I1708">
            <v>410000001</v>
          </cell>
          <cell r="J1708" t="str">
            <v>Pendapatan 1</v>
          </cell>
          <cell r="M1708">
            <v>17326347</v>
          </cell>
        </row>
        <row r="1709">
          <cell r="A1709" t="str">
            <v>5130010000April</v>
          </cell>
          <cell r="B1709" t="str">
            <v>130010000April</v>
          </cell>
          <cell r="C1709" t="str">
            <v>0</v>
          </cell>
          <cell r="D1709" t="str">
            <v>1130010000</v>
          </cell>
          <cell r="F1709">
            <v>45392</v>
          </cell>
          <cell r="H1709" t="str">
            <v>INV 044</v>
          </cell>
          <cell r="I1709">
            <v>130010000</v>
          </cell>
          <cell r="J1709" t="str">
            <v>Piutang Usaha</v>
          </cell>
          <cell r="L1709">
            <v>13877153.5</v>
          </cell>
        </row>
        <row r="1710">
          <cell r="A1710" t="str">
            <v>5410000001April</v>
          </cell>
          <cell r="B1710" t="str">
            <v>410000001April</v>
          </cell>
          <cell r="C1710" t="str">
            <v>0</v>
          </cell>
          <cell r="D1710" t="str">
            <v>1410000001</v>
          </cell>
          <cell r="F1710">
            <v>45392</v>
          </cell>
          <cell r="H1710" t="str">
            <v>INV 044</v>
          </cell>
          <cell r="I1710">
            <v>410000001</v>
          </cell>
          <cell r="J1710" t="str">
            <v>Pendapatan 1</v>
          </cell>
          <cell r="M1710">
            <v>13877153.5</v>
          </cell>
        </row>
        <row r="1711">
          <cell r="A1711" t="str">
            <v>6130010000April</v>
          </cell>
          <cell r="B1711" t="str">
            <v>130010000April</v>
          </cell>
          <cell r="C1711" t="str">
            <v>0</v>
          </cell>
          <cell r="D1711" t="str">
            <v>1130010000</v>
          </cell>
          <cell r="F1711">
            <v>45393</v>
          </cell>
          <cell r="H1711" t="str">
            <v>INV 045</v>
          </cell>
          <cell r="I1711">
            <v>130010000</v>
          </cell>
          <cell r="J1711" t="str">
            <v>Piutang Usaha</v>
          </cell>
          <cell r="L1711">
            <v>4252808</v>
          </cell>
        </row>
        <row r="1712">
          <cell r="A1712" t="str">
            <v>6410000001April</v>
          </cell>
          <cell r="B1712" t="str">
            <v>410000001April</v>
          </cell>
          <cell r="C1712" t="str">
            <v>0</v>
          </cell>
          <cell r="D1712" t="str">
            <v>1410000001</v>
          </cell>
          <cell r="F1712">
            <v>45393</v>
          </cell>
          <cell r="H1712" t="str">
            <v>INV 045</v>
          </cell>
          <cell r="I1712">
            <v>410000001</v>
          </cell>
          <cell r="J1712" t="str">
            <v>Pendapatan 1</v>
          </cell>
          <cell r="M1712">
            <v>4252808</v>
          </cell>
        </row>
        <row r="1713">
          <cell r="A1713" t="str">
            <v>7130010000April</v>
          </cell>
          <cell r="B1713" t="str">
            <v>130010000April</v>
          </cell>
          <cell r="C1713" t="str">
            <v>0</v>
          </cell>
          <cell r="D1713" t="str">
            <v>1130010000</v>
          </cell>
          <cell r="F1713">
            <v>45394</v>
          </cell>
          <cell r="H1713" t="str">
            <v>INV 046</v>
          </cell>
          <cell r="I1713">
            <v>130010000</v>
          </cell>
          <cell r="J1713" t="str">
            <v>Piutang Usaha</v>
          </cell>
          <cell r="L1713">
            <v>1809940</v>
          </cell>
        </row>
        <row r="1714">
          <cell r="A1714" t="str">
            <v>7410000001April</v>
          </cell>
          <cell r="B1714" t="str">
            <v>410000001April</v>
          </cell>
          <cell r="C1714" t="str">
            <v>0</v>
          </cell>
          <cell r="D1714" t="str">
            <v>1410000001</v>
          </cell>
          <cell r="F1714">
            <v>45394</v>
          </cell>
          <cell r="H1714" t="str">
            <v>INV 046</v>
          </cell>
          <cell r="I1714">
            <v>410000001</v>
          </cell>
          <cell r="J1714" t="str">
            <v>Pendapatan 1</v>
          </cell>
          <cell r="M1714">
            <v>1809940</v>
          </cell>
        </row>
        <row r="1715">
          <cell r="A1715" t="str">
            <v>8130010000April</v>
          </cell>
          <cell r="B1715" t="str">
            <v>130010000April</v>
          </cell>
          <cell r="C1715" t="str">
            <v>0</v>
          </cell>
          <cell r="D1715" t="str">
            <v>1130010000</v>
          </cell>
          <cell r="F1715">
            <v>45395</v>
          </cell>
          <cell r="H1715" t="str">
            <v>INV 047</v>
          </cell>
          <cell r="I1715">
            <v>130010000</v>
          </cell>
          <cell r="J1715" t="str">
            <v>Piutang Usaha</v>
          </cell>
          <cell r="L1715">
            <v>8356865</v>
          </cell>
        </row>
        <row r="1716">
          <cell r="A1716" t="str">
            <v>8410000001April</v>
          </cell>
          <cell r="B1716" t="str">
            <v>410000001April</v>
          </cell>
          <cell r="C1716" t="str">
            <v>0</v>
          </cell>
          <cell r="D1716" t="str">
            <v>1410000001</v>
          </cell>
          <cell r="F1716">
            <v>45395</v>
          </cell>
          <cell r="H1716" t="str">
            <v>INV 047</v>
          </cell>
          <cell r="I1716">
            <v>410000001</v>
          </cell>
          <cell r="J1716" t="str">
            <v>Pendapatan 1</v>
          </cell>
          <cell r="M1716">
            <v>8356865</v>
          </cell>
        </row>
        <row r="1717">
          <cell r="A1717" t="str">
            <v>9130010000April</v>
          </cell>
          <cell r="B1717" t="str">
            <v>130010000April</v>
          </cell>
          <cell r="C1717" t="str">
            <v>0</v>
          </cell>
          <cell r="D1717" t="str">
            <v>1130010000</v>
          </cell>
          <cell r="F1717">
            <v>45399</v>
          </cell>
          <cell r="H1717" t="str">
            <v>INV 048</v>
          </cell>
          <cell r="I1717">
            <v>130010000</v>
          </cell>
          <cell r="J1717" t="str">
            <v>Piutang Usaha</v>
          </cell>
          <cell r="L1717">
            <v>6414295.5</v>
          </cell>
        </row>
        <row r="1718">
          <cell r="A1718" t="str">
            <v>9410000001April</v>
          </cell>
          <cell r="B1718" t="str">
            <v>410000001April</v>
          </cell>
          <cell r="C1718" t="str">
            <v>0</v>
          </cell>
          <cell r="D1718" t="str">
            <v>1410000001</v>
          </cell>
          <cell r="F1718">
            <v>45399</v>
          </cell>
          <cell r="H1718" t="str">
            <v>INV 048</v>
          </cell>
          <cell r="I1718">
            <v>410000001</v>
          </cell>
          <cell r="J1718" t="str">
            <v>Pendapatan 1</v>
          </cell>
          <cell r="M1718">
            <v>6414295.5</v>
          </cell>
        </row>
        <row r="1719">
          <cell r="A1719" t="str">
            <v>10130010000April</v>
          </cell>
          <cell r="B1719" t="str">
            <v>130010000April</v>
          </cell>
          <cell r="C1719" t="str">
            <v>0</v>
          </cell>
          <cell r="D1719" t="str">
            <v>1130010000</v>
          </cell>
          <cell r="F1719">
            <v>45400</v>
          </cell>
          <cell r="H1719" t="str">
            <v>INV 049</v>
          </cell>
          <cell r="I1719">
            <v>130010000</v>
          </cell>
          <cell r="J1719" t="str">
            <v>Piutang Usaha</v>
          </cell>
          <cell r="L1719">
            <v>2740826</v>
          </cell>
        </row>
        <row r="1720">
          <cell r="A1720" t="str">
            <v>10410000001April</v>
          </cell>
          <cell r="B1720" t="str">
            <v>410000001April</v>
          </cell>
          <cell r="C1720" t="str">
            <v>0</v>
          </cell>
          <cell r="D1720" t="str">
            <v>1410000001</v>
          </cell>
          <cell r="F1720">
            <v>45400</v>
          </cell>
          <cell r="H1720" t="str">
            <v>INV 049</v>
          </cell>
          <cell r="I1720">
            <v>410000001</v>
          </cell>
          <cell r="J1720" t="str">
            <v>Pendapatan 1</v>
          </cell>
          <cell r="M1720">
            <v>2740826</v>
          </cell>
        </row>
        <row r="1721">
          <cell r="A1721" t="str">
            <v>11130010000April</v>
          </cell>
          <cell r="B1721" t="str">
            <v>130010000April</v>
          </cell>
          <cell r="C1721" t="str">
            <v>0</v>
          </cell>
          <cell r="D1721" t="str">
            <v>1130010000</v>
          </cell>
          <cell r="F1721">
            <v>45401</v>
          </cell>
          <cell r="H1721" t="str">
            <v>INV 050</v>
          </cell>
          <cell r="I1721">
            <v>130010000</v>
          </cell>
          <cell r="J1721" t="str">
            <v>Piutang Usaha</v>
          </cell>
          <cell r="L1721">
            <v>19942903.5</v>
          </cell>
        </row>
        <row r="1722">
          <cell r="A1722" t="str">
            <v>11410000001April</v>
          </cell>
          <cell r="B1722" t="str">
            <v>410000001April</v>
          </cell>
          <cell r="C1722" t="str">
            <v>0</v>
          </cell>
          <cell r="D1722" t="str">
            <v>1410000001</v>
          </cell>
          <cell r="F1722">
            <v>45401</v>
          </cell>
          <cell r="H1722" t="str">
            <v>INV 050</v>
          </cell>
          <cell r="I1722">
            <v>410000001</v>
          </cell>
          <cell r="J1722" t="str">
            <v>Pendapatan 1</v>
          </cell>
          <cell r="M1722">
            <v>19942903.5</v>
          </cell>
        </row>
        <row r="1723">
          <cell r="A1723" t="str">
            <v>12130010000April</v>
          </cell>
          <cell r="B1723" t="str">
            <v>130010000April</v>
          </cell>
          <cell r="C1723" t="str">
            <v>0</v>
          </cell>
          <cell r="D1723" t="str">
            <v>1130010000</v>
          </cell>
          <cell r="F1723">
            <v>45399</v>
          </cell>
          <cell r="H1723" t="str">
            <v>INV 051</v>
          </cell>
          <cell r="I1723">
            <v>130010000</v>
          </cell>
          <cell r="J1723" t="str">
            <v>Piutang Usaha</v>
          </cell>
          <cell r="L1723">
            <v>1940878.5</v>
          </cell>
        </row>
        <row r="1724">
          <cell r="A1724" t="str">
            <v>12410000001April</v>
          </cell>
          <cell r="B1724" t="str">
            <v>410000001April</v>
          </cell>
          <cell r="C1724" t="str">
            <v>0</v>
          </cell>
          <cell r="D1724" t="str">
            <v>1410000001</v>
          </cell>
          <cell r="F1724">
            <v>45399</v>
          </cell>
          <cell r="H1724" t="str">
            <v>INV 051</v>
          </cell>
          <cell r="I1724">
            <v>410000001</v>
          </cell>
          <cell r="J1724" t="str">
            <v>Pendapatan 1</v>
          </cell>
          <cell r="M1724">
            <v>1940878.5</v>
          </cell>
        </row>
        <row r="1725">
          <cell r="A1725" t="str">
            <v>13130010000April</v>
          </cell>
          <cell r="B1725" t="str">
            <v>130010000April</v>
          </cell>
          <cell r="C1725" t="str">
            <v>0</v>
          </cell>
          <cell r="D1725" t="str">
            <v>1130010000</v>
          </cell>
          <cell r="F1725">
            <v>45400</v>
          </cell>
          <cell r="H1725" t="str">
            <v>INV 052</v>
          </cell>
          <cell r="I1725">
            <v>130010000</v>
          </cell>
          <cell r="J1725" t="str">
            <v>Piutang Usaha</v>
          </cell>
          <cell r="L1725">
            <v>6234821.5</v>
          </cell>
        </row>
        <row r="1726">
          <cell r="A1726" t="str">
            <v>13410000001April</v>
          </cell>
          <cell r="B1726" t="str">
            <v>410000001April</v>
          </cell>
          <cell r="C1726" t="str">
            <v>0</v>
          </cell>
          <cell r="D1726" t="str">
            <v>1410000001</v>
          </cell>
          <cell r="F1726">
            <v>45400</v>
          </cell>
          <cell r="H1726" t="str">
            <v>INV 052</v>
          </cell>
          <cell r="I1726">
            <v>410000001</v>
          </cell>
          <cell r="J1726" t="str">
            <v>Pendapatan 1</v>
          </cell>
          <cell r="M1726">
            <v>6234821.5</v>
          </cell>
        </row>
        <row r="1727">
          <cell r="A1727" t="str">
            <v>14130010000April</v>
          </cell>
          <cell r="B1727" t="str">
            <v>130010000April</v>
          </cell>
          <cell r="C1727" t="str">
            <v>0</v>
          </cell>
          <cell r="D1727" t="str">
            <v>1130010000</v>
          </cell>
          <cell r="F1727">
            <v>45403</v>
          </cell>
          <cell r="H1727" t="str">
            <v>INV 053</v>
          </cell>
          <cell r="I1727">
            <v>130010000</v>
          </cell>
          <cell r="J1727" t="str">
            <v>Piutang Usaha</v>
          </cell>
          <cell r="L1727">
            <v>3621552</v>
          </cell>
        </row>
        <row r="1728">
          <cell r="A1728" t="str">
            <v>14410000001April</v>
          </cell>
          <cell r="B1728" t="str">
            <v>410000001April</v>
          </cell>
          <cell r="C1728" t="str">
            <v>0</v>
          </cell>
          <cell r="D1728" t="str">
            <v>1410000001</v>
          </cell>
          <cell r="F1728">
            <v>45403</v>
          </cell>
          <cell r="H1728" t="str">
            <v>INV 053</v>
          </cell>
          <cell r="I1728">
            <v>410000001</v>
          </cell>
          <cell r="J1728" t="str">
            <v>Pendapatan 1</v>
          </cell>
          <cell r="M1728">
            <v>3621552</v>
          </cell>
        </row>
        <row r="1729">
          <cell r="A1729" t="str">
            <v>15130010000April</v>
          </cell>
          <cell r="B1729" t="str">
            <v>130010000April</v>
          </cell>
          <cell r="C1729" t="str">
            <v>0</v>
          </cell>
          <cell r="D1729" t="str">
            <v>1130010000</v>
          </cell>
          <cell r="F1729">
            <v>45406</v>
          </cell>
          <cell r="H1729" t="str">
            <v>INV 054</v>
          </cell>
          <cell r="I1729">
            <v>130010000</v>
          </cell>
          <cell r="J1729" t="str">
            <v>Piutang Usaha</v>
          </cell>
          <cell r="L1729">
            <v>19700412.199999999</v>
          </cell>
        </row>
        <row r="1730">
          <cell r="A1730" t="str">
            <v>15410000001April</v>
          </cell>
          <cell r="B1730" t="str">
            <v>410000001April</v>
          </cell>
          <cell r="C1730" t="str">
            <v>0</v>
          </cell>
          <cell r="D1730" t="str">
            <v>1410000001</v>
          </cell>
          <cell r="F1730">
            <v>45406</v>
          </cell>
          <cell r="H1730" t="str">
            <v>INV 054</v>
          </cell>
          <cell r="I1730">
            <v>410000001</v>
          </cell>
          <cell r="J1730" t="str">
            <v>Pendapatan 1</v>
          </cell>
          <cell r="M1730">
            <v>19700412.199999999</v>
          </cell>
        </row>
        <row r="1731">
          <cell r="A1731" t="str">
            <v>16130010000April</v>
          </cell>
          <cell r="B1731" t="str">
            <v>130010000April</v>
          </cell>
          <cell r="C1731" t="str">
            <v>0</v>
          </cell>
          <cell r="D1731" t="str">
            <v>1130010000</v>
          </cell>
          <cell r="F1731">
            <v>45407</v>
          </cell>
          <cell r="H1731" t="str">
            <v>INV 055</v>
          </cell>
          <cell r="I1731">
            <v>130010000</v>
          </cell>
          <cell r="J1731" t="str">
            <v>Piutang Usaha</v>
          </cell>
          <cell r="L1731">
            <v>12520088</v>
          </cell>
        </row>
        <row r="1732">
          <cell r="A1732" t="str">
            <v>16410000001April</v>
          </cell>
          <cell r="B1732" t="str">
            <v>410000001April</v>
          </cell>
          <cell r="C1732" t="str">
            <v>0</v>
          </cell>
          <cell r="D1732" t="str">
            <v>1410000001</v>
          </cell>
          <cell r="F1732">
            <v>45407</v>
          </cell>
          <cell r="H1732" t="str">
            <v>INV 055</v>
          </cell>
          <cell r="I1732">
            <v>410000001</v>
          </cell>
          <cell r="J1732" t="str">
            <v>Pendapatan 1</v>
          </cell>
          <cell r="M1732">
            <v>12520088</v>
          </cell>
        </row>
        <row r="1733">
          <cell r="A1733" t="str">
            <v>17130010000April</v>
          </cell>
          <cell r="B1733" t="str">
            <v>130010000April</v>
          </cell>
          <cell r="C1733" t="str">
            <v>0</v>
          </cell>
          <cell r="D1733" t="str">
            <v>1130010000</v>
          </cell>
          <cell r="F1733">
            <v>45408</v>
          </cell>
          <cell r="H1733" t="str">
            <v>INV 056</v>
          </cell>
          <cell r="I1733">
            <v>130010000</v>
          </cell>
          <cell r="J1733" t="str">
            <v>Piutang Usaha</v>
          </cell>
          <cell r="L1733">
            <v>9995406</v>
          </cell>
        </row>
        <row r="1734">
          <cell r="A1734" t="str">
            <v>17410000001April</v>
          </cell>
          <cell r="B1734" t="str">
            <v>410000001April</v>
          </cell>
          <cell r="C1734" t="str">
            <v>0</v>
          </cell>
          <cell r="D1734" t="str">
            <v>1410000001</v>
          </cell>
          <cell r="F1734">
            <v>45408</v>
          </cell>
          <cell r="H1734" t="str">
            <v>INV 056</v>
          </cell>
          <cell r="I1734">
            <v>410000001</v>
          </cell>
          <cell r="J1734" t="str">
            <v>Pendapatan 1</v>
          </cell>
          <cell r="M1734">
            <v>9995406</v>
          </cell>
        </row>
        <row r="1735">
          <cell r="A1735" t="str">
            <v>18130010000April</v>
          </cell>
          <cell r="B1735" t="str">
            <v>130010000April</v>
          </cell>
          <cell r="C1735" t="str">
            <v>0</v>
          </cell>
          <cell r="D1735" t="str">
            <v>1130010000</v>
          </cell>
          <cell r="F1735">
            <v>45410</v>
          </cell>
          <cell r="H1735" t="str">
            <v>INV 057</v>
          </cell>
          <cell r="I1735">
            <v>130010000</v>
          </cell>
          <cell r="J1735" t="str">
            <v>Piutang Usaha</v>
          </cell>
          <cell r="L1735">
            <v>8691502.5</v>
          </cell>
        </row>
        <row r="1736">
          <cell r="A1736" t="str">
            <v>18410000001April</v>
          </cell>
          <cell r="B1736" t="str">
            <v>410000001April</v>
          </cell>
          <cell r="C1736" t="str">
            <v>0</v>
          </cell>
          <cell r="D1736" t="str">
            <v>1410000001</v>
          </cell>
          <cell r="F1736">
            <v>45410</v>
          </cell>
          <cell r="H1736" t="str">
            <v>INV 057</v>
          </cell>
          <cell r="I1736">
            <v>410000001</v>
          </cell>
          <cell r="J1736" t="str">
            <v>Pendapatan 1</v>
          </cell>
          <cell r="M1736">
            <v>8691502.5</v>
          </cell>
        </row>
        <row r="1737">
          <cell r="A1737" t="str">
            <v>19130010000April</v>
          </cell>
          <cell r="B1737" t="str">
            <v>130010000April</v>
          </cell>
          <cell r="C1737" t="str">
            <v>0</v>
          </cell>
          <cell r="D1737" t="str">
            <v>1130010000</v>
          </cell>
          <cell r="F1737">
            <v>45411</v>
          </cell>
          <cell r="H1737" t="str">
            <v>INV 058</v>
          </cell>
          <cell r="I1737">
            <v>130010000</v>
          </cell>
          <cell r="J1737" t="str">
            <v>Piutang Usaha</v>
          </cell>
          <cell r="L1737">
            <v>8676169.5</v>
          </cell>
        </row>
        <row r="1738">
          <cell r="A1738" t="str">
            <v>19410000001April</v>
          </cell>
          <cell r="B1738" t="str">
            <v>410000001April</v>
          </cell>
          <cell r="C1738" t="str">
            <v>0</v>
          </cell>
          <cell r="D1738" t="str">
            <v>1410000001</v>
          </cell>
          <cell r="F1738">
            <v>45411</v>
          </cell>
          <cell r="H1738" t="str">
            <v>INV 058</v>
          </cell>
          <cell r="I1738">
            <v>410000001</v>
          </cell>
          <cell r="J1738" t="str">
            <v>Pendapatan 1</v>
          </cell>
          <cell r="M1738">
            <v>8676169.5</v>
          </cell>
        </row>
        <row r="1739">
          <cell r="A1739" t="str">
            <v>00</v>
          </cell>
          <cell r="B1739" t="str">
            <v>0</v>
          </cell>
          <cell r="C1739" t="str">
            <v>0</v>
          </cell>
          <cell r="D1739" t="str">
            <v>1</v>
          </cell>
          <cell r="J1739" t="str">
            <v>-</v>
          </cell>
        </row>
        <row r="1740">
          <cell r="A1740" t="str">
            <v>00</v>
          </cell>
          <cell r="B1740" t="str">
            <v>0</v>
          </cell>
          <cell r="C1740" t="str">
            <v>0</v>
          </cell>
          <cell r="D1740" t="str">
            <v>1</v>
          </cell>
          <cell r="J1740" t="str">
            <v>-</v>
          </cell>
        </row>
        <row r="1741">
          <cell r="A1741" t="str">
            <v>1130010000Mei</v>
          </cell>
          <cell r="B1741" t="str">
            <v>130010000Mei</v>
          </cell>
          <cell r="C1741" t="str">
            <v>0</v>
          </cell>
          <cell r="D1741" t="str">
            <v>1130010000</v>
          </cell>
          <cell r="F1741">
            <v>45414</v>
          </cell>
          <cell r="H1741" t="str">
            <v>INV 059</v>
          </cell>
          <cell r="I1741">
            <v>130010000</v>
          </cell>
          <cell r="J1741" t="str">
            <v>Piutang Usaha</v>
          </cell>
          <cell r="L1741">
            <v>25373683</v>
          </cell>
        </row>
        <row r="1742">
          <cell r="A1742" t="str">
            <v>1410000001Mei</v>
          </cell>
          <cell r="B1742" t="str">
            <v>410000001Mei</v>
          </cell>
          <cell r="C1742" t="str">
            <v>0</v>
          </cell>
          <cell r="D1742" t="str">
            <v>1410000001</v>
          </cell>
          <cell r="F1742">
            <v>45414</v>
          </cell>
          <cell r="H1742" t="str">
            <v>INV 059</v>
          </cell>
          <cell r="I1742">
            <v>410000001</v>
          </cell>
          <cell r="J1742" t="str">
            <v>Pendapatan 1</v>
          </cell>
          <cell r="M1742">
            <v>25373683</v>
          </cell>
        </row>
        <row r="1743">
          <cell r="A1743" t="str">
            <v>2130010000Mei</v>
          </cell>
          <cell r="B1743" t="str">
            <v>130010000Mei</v>
          </cell>
          <cell r="C1743" t="str">
            <v>0</v>
          </cell>
          <cell r="D1743" t="str">
            <v>1130010000</v>
          </cell>
          <cell r="F1743">
            <v>45413</v>
          </cell>
          <cell r="H1743" t="str">
            <v>INV 060</v>
          </cell>
          <cell r="I1743">
            <v>130010000</v>
          </cell>
          <cell r="J1743" t="str">
            <v>Piutang Usaha</v>
          </cell>
          <cell r="L1743">
            <v>6602224.5</v>
          </cell>
        </row>
        <row r="1744">
          <cell r="A1744" t="str">
            <v>2410000001Mei</v>
          </cell>
          <cell r="B1744" t="str">
            <v>410000001Mei</v>
          </cell>
          <cell r="C1744" t="str">
            <v>0</v>
          </cell>
          <cell r="D1744" t="str">
            <v>1410000001</v>
          </cell>
          <cell r="F1744">
            <v>45413</v>
          </cell>
          <cell r="H1744" t="str">
            <v>INV 060</v>
          </cell>
          <cell r="I1744">
            <v>410000001</v>
          </cell>
          <cell r="J1744" t="str">
            <v>Pendapatan 1</v>
          </cell>
          <cell r="M1744">
            <v>6602224.5</v>
          </cell>
        </row>
        <row r="1745">
          <cell r="A1745" t="str">
            <v>3130010000Mei</v>
          </cell>
          <cell r="B1745" t="str">
            <v>130010000Mei</v>
          </cell>
          <cell r="C1745" t="str">
            <v>0</v>
          </cell>
          <cell r="D1745" t="str">
            <v>1130010000</v>
          </cell>
          <cell r="F1745">
            <v>45415</v>
          </cell>
          <cell r="H1745" t="str">
            <v>INV 061</v>
          </cell>
          <cell r="I1745">
            <v>130010000</v>
          </cell>
          <cell r="J1745" t="str">
            <v>Piutang Usaha</v>
          </cell>
          <cell r="L1745">
            <v>2455788</v>
          </cell>
        </row>
        <row r="1746">
          <cell r="A1746" t="str">
            <v>3410000001Mei</v>
          </cell>
          <cell r="B1746" t="str">
            <v>410000001Mei</v>
          </cell>
          <cell r="C1746" t="str">
            <v>0</v>
          </cell>
          <cell r="D1746" t="str">
            <v>1410000001</v>
          </cell>
          <cell r="F1746">
            <v>45415</v>
          </cell>
          <cell r="H1746" t="str">
            <v>INV 061</v>
          </cell>
          <cell r="I1746">
            <v>410000001</v>
          </cell>
          <cell r="J1746" t="str">
            <v>Pendapatan 1</v>
          </cell>
          <cell r="M1746">
            <v>2455788</v>
          </cell>
        </row>
        <row r="1747">
          <cell r="A1747" t="str">
            <v>4130010000Mei</v>
          </cell>
          <cell r="B1747" t="str">
            <v>130010000Mei</v>
          </cell>
          <cell r="C1747" t="str">
            <v>0</v>
          </cell>
          <cell r="D1747" t="str">
            <v>1130010000</v>
          </cell>
          <cell r="F1747">
            <v>45416</v>
          </cell>
          <cell r="H1747" t="str">
            <v>INV 063</v>
          </cell>
          <cell r="I1747">
            <v>130010000</v>
          </cell>
          <cell r="J1747" t="str">
            <v>Piutang Usaha</v>
          </cell>
          <cell r="L1747">
            <v>2303028</v>
          </cell>
        </row>
        <row r="1748">
          <cell r="A1748" t="str">
            <v>4410000001Mei</v>
          </cell>
          <cell r="B1748" t="str">
            <v>410000001Mei</v>
          </cell>
          <cell r="C1748" t="str">
            <v>0</v>
          </cell>
          <cell r="D1748" t="str">
            <v>1410000001</v>
          </cell>
          <cell r="F1748">
            <v>45416</v>
          </cell>
          <cell r="H1748" t="str">
            <v>INV 063</v>
          </cell>
          <cell r="I1748">
            <v>410000001</v>
          </cell>
          <cell r="J1748" t="str">
            <v>Pendapatan 1</v>
          </cell>
          <cell r="M1748">
            <v>2303028</v>
          </cell>
        </row>
        <row r="1749">
          <cell r="A1749" t="str">
            <v>5130010000Mei</v>
          </cell>
          <cell r="B1749" t="str">
            <v>130010000Mei</v>
          </cell>
          <cell r="C1749" t="str">
            <v>0</v>
          </cell>
          <cell r="D1749" t="str">
            <v>1130010000</v>
          </cell>
          <cell r="F1749">
            <v>45418</v>
          </cell>
          <cell r="H1749" t="str">
            <v>INV 064</v>
          </cell>
          <cell r="I1749">
            <v>130010000</v>
          </cell>
          <cell r="J1749" t="str">
            <v>Piutang Usaha</v>
          </cell>
          <cell r="L1749">
            <v>8826849</v>
          </cell>
        </row>
        <row r="1750">
          <cell r="A1750" t="str">
            <v>5410000001Mei</v>
          </cell>
          <cell r="B1750" t="str">
            <v>410000001Mei</v>
          </cell>
          <cell r="C1750" t="str">
            <v>0</v>
          </cell>
          <cell r="D1750" t="str">
            <v>1410000001</v>
          </cell>
          <cell r="F1750">
            <v>45418</v>
          </cell>
          <cell r="H1750" t="str">
            <v>INV 064</v>
          </cell>
          <cell r="I1750">
            <v>410000001</v>
          </cell>
          <cell r="J1750" t="str">
            <v>Pendapatan 1</v>
          </cell>
          <cell r="M1750">
            <v>8826849</v>
          </cell>
        </row>
        <row r="1751">
          <cell r="A1751" t="str">
            <v>6130010000Mei</v>
          </cell>
          <cell r="B1751" t="str">
            <v>130010000Mei</v>
          </cell>
          <cell r="C1751" t="str">
            <v>0</v>
          </cell>
          <cell r="D1751" t="str">
            <v>1130010000</v>
          </cell>
          <cell r="F1751">
            <v>45418</v>
          </cell>
          <cell r="H1751" t="str">
            <v>INV 065</v>
          </cell>
          <cell r="I1751">
            <v>130010000</v>
          </cell>
          <cell r="J1751" t="str">
            <v>Piutang Usaha</v>
          </cell>
          <cell r="L1751">
            <v>14888343</v>
          </cell>
        </row>
        <row r="1752">
          <cell r="A1752" t="str">
            <v>6410000001Mei</v>
          </cell>
          <cell r="B1752" t="str">
            <v>410000001Mei</v>
          </cell>
          <cell r="C1752" t="str">
            <v>0</v>
          </cell>
          <cell r="D1752" t="str">
            <v>1410000001</v>
          </cell>
          <cell r="F1752">
            <v>45418</v>
          </cell>
          <cell r="H1752" t="str">
            <v>INV 065</v>
          </cell>
          <cell r="I1752">
            <v>410000001</v>
          </cell>
          <cell r="J1752" t="str">
            <v>Pendapatan 1</v>
          </cell>
          <cell r="M1752">
            <v>14888343</v>
          </cell>
        </row>
        <row r="1753">
          <cell r="A1753" t="str">
            <v>7130010000Mei</v>
          </cell>
          <cell r="B1753" t="str">
            <v>130010000Mei</v>
          </cell>
          <cell r="C1753" t="str">
            <v>0</v>
          </cell>
          <cell r="D1753" t="str">
            <v>1130010000</v>
          </cell>
          <cell r="F1753">
            <v>45418</v>
          </cell>
          <cell r="H1753" t="str">
            <v>INV 066</v>
          </cell>
          <cell r="I1753">
            <v>130010000</v>
          </cell>
          <cell r="J1753" t="str">
            <v>Piutang Usaha</v>
          </cell>
          <cell r="L1753">
            <v>3286829</v>
          </cell>
        </row>
        <row r="1754">
          <cell r="A1754" t="str">
            <v>7410000001Mei</v>
          </cell>
          <cell r="B1754" t="str">
            <v>410000001Mei</v>
          </cell>
          <cell r="C1754" t="str">
            <v>0</v>
          </cell>
          <cell r="D1754" t="str">
            <v>1410000001</v>
          </cell>
          <cell r="F1754">
            <v>45418</v>
          </cell>
          <cell r="H1754" t="str">
            <v>INV 066</v>
          </cell>
          <cell r="I1754">
            <v>410000001</v>
          </cell>
          <cell r="J1754" t="str">
            <v>Pendapatan 1</v>
          </cell>
          <cell r="M1754">
            <v>3286829</v>
          </cell>
        </row>
        <row r="1755">
          <cell r="A1755" t="str">
            <v>8130010000Mei</v>
          </cell>
          <cell r="B1755" t="str">
            <v>130010000Mei</v>
          </cell>
          <cell r="C1755" t="str">
            <v>0</v>
          </cell>
          <cell r="D1755" t="str">
            <v>1130010000</v>
          </cell>
          <cell r="F1755">
            <v>45428</v>
          </cell>
          <cell r="H1755" t="str">
            <v>INV 068</v>
          </cell>
          <cell r="I1755">
            <v>130010000</v>
          </cell>
          <cell r="J1755" t="str">
            <v>Piutang Usaha</v>
          </cell>
          <cell r="L1755">
            <v>5854134</v>
          </cell>
        </row>
        <row r="1756">
          <cell r="A1756" t="str">
            <v>8410000001Mei</v>
          </cell>
          <cell r="B1756" t="str">
            <v>410000001Mei</v>
          </cell>
          <cell r="C1756" t="str">
            <v>0</v>
          </cell>
          <cell r="D1756" t="str">
            <v>1410000001</v>
          </cell>
          <cell r="F1756">
            <v>45428</v>
          </cell>
          <cell r="H1756" t="str">
            <v>INV 068</v>
          </cell>
          <cell r="I1756">
            <v>410000001</v>
          </cell>
          <cell r="J1756" t="str">
            <v>Pendapatan 1</v>
          </cell>
          <cell r="M1756">
            <v>5854134</v>
          </cell>
        </row>
        <row r="1757">
          <cell r="A1757" t="str">
            <v>9130010000Mei</v>
          </cell>
          <cell r="B1757" t="str">
            <v>130010000Mei</v>
          </cell>
          <cell r="C1757" t="str">
            <v>0</v>
          </cell>
          <cell r="D1757" t="str">
            <v>1130010000</v>
          </cell>
          <cell r="F1757">
            <v>45428</v>
          </cell>
          <cell r="H1757" t="str">
            <v>INV 069</v>
          </cell>
          <cell r="I1757">
            <v>130010000</v>
          </cell>
          <cell r="J1757" t="str">
            <v>Piutang Usaha</v>
          </cell>
          <cell r="L1757">
            <v>7944888</v>
          </cell>
        </row>
        <row r="1758">
          <cell r="A1758" t="str">
            <v>9410000001Mei</v>
          </cell>
          <cell r="B1758" t="str">
            <v>410000001Mei</v>
          </cell>
          <cell r="C1758" t="str">
            <v>0</v>
          </cell>
          <cell r="D1758" t="str">
            <v>1410000001</v>
          </cell>
          <cell r="F1758">
            <v>45428</v>
          </cell>
          <cell r="H1758" t="str">
            <v>INV 069</v>
          </cell>
          <cell r="I1758">
            <v>410000001</v>
          </cell>
          <cell r="J1758" t="str">
            <v>Pendapatan 1</v>
          </cell>
          <cell r="M1758">
            <v>7944888</v>
          </cell>
        </row>
        <row r="1759">
          <cell r="A1759" t="str">
            <v>10130010000Mei</v>
          </cell>
          <cell r="B1759" t="str">
            <v>130010000Mei</v>
          </cell>
          <cell r="C1759" t="str">
            <v>0</v>
          </cell>
          <cell r="D1759" t="str">
            <v>1130010000</v>
          </cell>
          <cell r="F1759">
            <v>45432</v>
          </cell>
          <cell r="H1759" t="str">
            <v>INV 070</v>
          </cell>
          <cell r="I1759">
            <v>130010000</v>
          </cell>
          <cell r="J1759" t="str">
            <v>Piutang Usaha</v>
          </cell>
          <cell r="L1759">
            <v>9176430</v>
          </cell>
        </row>
        <row r="1760">
          <cell r="A1760" t="str">
            <v>10410000001Mei</v>
          </cell>
          <cell r="B1760" t="str">
            <v>410000001Mei</v>
          </cell>
          <cell r="C1760" t="str">
            <v>0</v>
          </cell>
          <cell r="D1760" t="str">
            <v>1410000001</v>
          </cell>
          <cell r="F1760">
            <v>45432</v>
          </cell>
          <cell r="H1760" t="str">
            <v>INV 070</v>
          </cell>
          <cell r="I1760">
            <v>410000001</v>
          </cell>
          <cell r="J1760" t="str">
            <v>Pendapatan 1</v>
          </cell>
          <cell r="M1760">
            <v>9176430</v>
          </cell>
        </row>
        <row r="1761">
          <cell r="A1761" t="str">
            <v>11130010000Mei</v>
          </cell>
          <cell r="B1761" t="str">
            <v>130010000Mei</v>
          </cell>
          <cell r="C1761" t="str">
            <v>0</v>
          </cell>
          <cell r="D1761" t="str">
            <v>1130010000</v>
          </cell>
          <cell r="F1761">
            <v>45432</v>
          </cell>
          <cell r="H1761" t="str">
            <v>INV 071</v>
          </cell>
          <cell r="I1761">
            <v>130010000</v>
          </cell>
          <cell r="J1761" t="str">
            <v>Piutang Usaha</v>
          </cell>
          <cell r="L1761">
            <v>14930675</v>
          </cell>
        </row>
        <row r="1762">
          <cell r="A1762" t="str">
            <v>11410000001Mei</v>
          </cell>
          <cell r="B1762" t="str">
            <v>410000001Mei</v>
          </cell>
          <cell r="C1762" t="str">
            <v>0</v>
          </cell>
          <cell r="D1762" t="str">
            <v>1410000001</v>
          </cell>
          <cell r="F1762">
            <v>45432</v>
          </cell>
          <cell r="H1762" t="str">
            <v>INV 071</v>
          </cell>
          <cell r="I1762">
            <v>410000001</v>
          </cell>
          <cell r="J1762" t="str">
            <v>Pendapatan 1</v>
          </cell>
          <cell r="M1762">
            <v>14930675</v>
          </cell>
        </row>
        <row r="1763">
          <cell r="A1763" t="str">
            <v>12130010000Mei</v>
          </cell>
          <cell r="B1763" t="str">
            <v>130010000Mei</v>
          </cell>
          <cell r="C1763" t="str">
            <v>0</v>
          </cell>
          <cell r="D1763" t="str">
            <v>1130010000</v>
          </cell>
          <cell r="F1763">
            <v>45432</v>
          </cell>
          <cell r="H1763" t="str">
            <v>INV 072</v>
          </cell>
          <cell r="I1763">
            <v>130010000</v>
          </cell>
          <cell r="J1763" t="str">
            <v>Piutang Usaha</v>
          </cell>
          <cell r="L1763">
            <v>17390320</v>
          </cell>
        </row>
        <row r="1764">
          <cell r="A1764" t="str">
            <v>12410000001Mei</v>
          </cell>
          <cell r="B1764" t="str">
            <v>410000001Mei</v>
          </cell>
          <cell r="C1764" t="str">
            <v>0</v>
          </cell>
          <cell r="D1764" t="str">
            <v>1410000001</v>
          </cell>
          <cell r="F1764">
            <v>45432</v>
          </cell>
          <cell r="H1764" t="str">
            <v>INV 072</v>
          </cell>
          <cell r="I1764">
            <v>410000001</v>
          </cell>
          <cell r="J1764" t="str">
            <v>Pendapatan 1</v>
          </cell>
          <cell r="M1764">
            <v>17390320</v>
          </cell>
        </row>
        <row r="1765">
          <cell r="A1765" t="str">
            <v>13130010000Mei</v>
          </cell>
          <cell r="B1765" t="str">
            <v>130010000Mei</v>
          </cell>
          <cell r="C1765" t="str">
            <v>0</v>
          </cell>
          <cell r="D1765" t="str">
            <v>1130010000</v>
          </cell>
          <cell r="F1765">
            <v>45433</v>
          </cell>
          <cell r="H1765" t="str">
            <v>INV 073</v>
          </cell>
          <cell r="I1765">
            <v>130010000</v>
          </cell>
          <cell r="J1765" t="str">
            <v>Piutang Usaha</v>
          </cell>
          <cell r="L1765">
            <v>8685216</v>
          </cell>
        </row>
        <row r="1766">
          <cell r="A1766" t="str">
            <v>13410000001Mei</v>
          </cell>
          <cell r="B1766" t="str">
            <v>410000001Mei</v>
          </cell>
          <cell r="C1766" t="str">
            <v>0</v>
          </cell>
          <cell r="D1766" t="str">
            <v>1410000001</v>
          </cell>
          <cell r="F1766">
            <v>45433</v>
          </cell>
          <cell r="H1766" t="str">
            <v>INV 073</v>
          </cell>
          <cell r="I1766">
            <v>410000001</v>
          </cell>
          <cell r="J1766" t="str">
            <v>Pendapatan 1</v>
          </cell>
          <cell r="M1766">
            <v>8685216</v>
          </cell>
        </row>
        <row r="1767">
          <cell r="A1767" t="str">
            <v>14130010000Mei</v>
          </cell>
          <cell r="B1767" t="str">
            <v>130010000Mei</v>
          </cell>
          <cell r="C1767" t="str">
            <v>0</v>
          </cell>
          <cell r="D1767" t="str">
            <v>1130010000</v>
          </cell>
          <cell r="F1767">
            <v>45433</v>
          </cell>
          <cell r="H1767" t="str">
            <v>INV 074</v>
          </cell>
          <cell r="I1767">
            <v>130010000</v>
          </cell>
          <cell r="J1767" t="str">
            <v>Piutang Usaha</v>
          </cell>
          <cell r="L1767">
            <v>14582224.0908</v>
          </cell>
        </row>
        <row r="1768">
          <cell r="A1768" t="str">
            <v>14410000001Mei</v>
          </cell>
          <cell r="B1768" t="str">
            <v>410000001Mei</v>
          </cell>
          <cell r="C1768" t="str">
            <v>0</v>
          </cell>
          <cell r="D1768" t="str">
            <v>1410000001</v>
          </cell>
          <cell r="F1768">
            <v>45433</v>
          </cell>
          <cell r="H1768" t="str">
            <v>INV 074</v>
          </cell>
          <cell r="I1768">
            <v>410000001</v>
          </cell>
          <cell r="J1768" t="str">
            <v>Pendapatan 1</v>
          </cell>
          <cell r="M1768">
            <v>14582224.0908</v>
          </cell>
        </row>
        <row r="1769">
          <cell r="A1769" t="str">
            <v>15130010000Mei</v>
          </cell>
          <cell r="B1769" t="str">
            <v>130010000Mei</v>
          </cell>
          <cell r="C1769" t="str">
            <v>0</v>
          </cell>
          <cell r="D1769" t="str">
            <v>1130010000</v>
          </cell>
          <cell r="F1769">
            <v>45433</v>
          </cell>
          <cell r="H1769" t="str">
            <v>INV 075</v>
          </cell>
          <cell r="I1769">
            <v>130010000</v>
          </cell>
          <cell r="J1769" t="str">
            <v>Piutang Usaha</v>
          </cell>
          <cell r="L1769">
            <v>7274653.5</v>
          </cell>
        </row>
        <row r="1770">
          <cell r="A1770" t="str">
            <v>15410000001Mei</v>
          </cell>
          <cell r="B1770" t="str">
            <v>410000001Mei</v>
          </cell>
          <cell r="C1770" t="str">
            <v>0</v>
          </cell>
          <cell r="D1770" t="str">
            <v>1410000001</v>
          </cell>
          <cell r="F1770">
            <v>45433</v>
          </cell>
          <cell r="H1770" t="str">
            <v>INV 075</v>
          </cell>
          <cell r="I1770">
            <v>410000001</v>
          </cell>
          <cell r="J1770" t="str">
            <v>Pendapatan 1</v>
          </cell>
          <cell r="M1770">
            <v>7274653.5</v>
          </cell>
        </row>
        <row r="1771">
          <cell r="A1771" t="str">
            <v>16130010000Mei</v>
          </cell>
          <cell r="B1771" t="str">
            <v>130010000Mei</v>
          </cell>
          <cell r="C1771" t="str">
            <v>0</v>
          </cell>
          <cell r="D1771" t="str">
            <v>1130010000</v>
          </cell>
          <cell r="F1771">
            <v>45434</v>
          </cell>
          <cell r="H1771" t="str">
            <v>INV 076</v>
          </cell>
          <cell r="I1771">
            <v>130010000</v>
          </cell>
          <cell r="J1771" t="str">
            <v>Piutang Usaha</v>
          </cell>
          <cell r="L1771">
            <v>12831300</v>
          </cell>
        </row>
        <row r="1772">
          <cell r="A1772" t="str">
            <v>16410000001Mei</v>
          </cell>
          <cell r="B1772" t="str">
            <v>410000001Mei</v>
          </cell>
          <cell r="C1772" t="str">
            <v>0</v>
          </cell>
          <cell r="D1772" t="str">
            <v>1410000001</v>
          </cell>
          <cell r="F1772">
            <v>45434</v>
          </cell>
          <cell r="H1772" t="str">
            <v>INV 076</v>
          </cell>
          <cell r="I1772">
            <v>410000001</v>
          </cell>
          <cell r="J1772" t="str">
            <v>Pendapatan 1</v>
          </cell>
          <cell r="M1772">
            <v>12831300</v>
          </cell>
        </row>
        <row r="1773">
          <cell r="A1773" t="str">
            <v>17130010000Mei</v>
          </cell>
          <cell r="B1773" t="str">
            <v>130010000Mei</v>
          </cell>
          <cell r="C1773" t="str">
            <v>0</v>
          </cell>
          <cell r="D1773" t="str">
            <v>1130010000</v>
          </cell>
          <cell r="F1773">
            <v>45434</v>
          </cell>
          <cell r="H1773" t="str">
            <v>INV 077</v>
          </cell>
          <cell r="I1773">
            <v>130010000</v>
          </cell>
          <cell r="J1773" t="str">
            <v>Piutang Usaha</v>
          </cell>
          <cell r="L1773">
            <v>13888392</v>
          </cell>
        </row>
        <row r="1774">
          <cell r="A1774" t="str">
            <v>17410000001Mei</v>
          </cell>
          <cell r="B1774" t="str">
            <v>410000001Mei</v>
          </cell>
          <cell r="C1774" t="str">
            <v>0</v>
          </cell>
          <cell r="D1774" t="str">
            <v>1410000001</v>
          </cell>
          <cell r="F1774">
            <v>45434</v>
          </cell>
          <cell r="H1774" t="str">
            <v>INV 077</v>
          </cell>
          <cell r="I1774">
            <v>410000001</v>
          </cell>
          <cell r="J1774" t="str">
            <v>Pendapatan 1</v>
          </cell>
          <cell r="M1774">
            <v>13888392</v>
          </cell>
        </row>
        <row r="1775">
          <cell r="A1775" t="str">
            <v>18130010000Mei</v>
          </cell>
          <cell r="B1775" t="str">
            <v>130010000Mei</v>
          </cell>
          <cell r="C1775" t="str">
            <v>0</v>
          </cell>
          <cell r="D1775" t="str">
            <v>1130010000</v>
          </cell>
          <cell r="F1775">
            <v>45434</v>
          </cell>
          <cell r="H1775" t="str">
            <v>INV 078</v>
          </cell>
          <cell r="I1775">
            <v>130010000</v>
          </cell>
          <cell r="J1775" t="str">
            <v>Piutang Usaha</v>
          </cell>
          <cell r="L1775">
            <v>9618560</v>
          </cell>
        </row>
        <row r="1776">
          <cell r="A1776" t="str">
            <v>18410000001Mei</v>
          </cell>
          <cell r="B1776" t="str">
            <v>410000001Mei</v>
          </cell>
          <cell r="C1776" t="str">
            <v>0</v>
          </cell>
          <cell r="D1776" t="str">
            <v>1410000001</v>
          </cell>
          <cell r="F1776">
            <v>45434</v>
          </cell>
          <cell r="H1776" t="str">
            <v>INV 078</v>
          </cell>
          <cell r="I1776">
            <v>410000001</v>
          </cell>
          <cell r="J1776" t="str">
            <v>Pendapatan 1</v>
          </cell>
          <cell r="M1776">
            <v>9618560</v>
          </cell>
        </row>
        <row r="1777">
          <cell r="A1777" t="str">
            <v>19130010000Mei</v>
          </cell>
          <cell r="B1777" t="str">
            <v>130010000Mei</v>
          </cell>
          <cell r="C1777" t="str">
            <v>0</v>
          </cell>
          <cell r="D1777" t="str">
            <v>1130010000</v>
          </cell>
          <cell r="F1777">
            <v>45434</v>
          </cell>
          <cell r="H1777" t="str">
            <v>INV 079</v>
          </cell>
          <cell r="I1777">
            <v>130010000</v>
          </cell>
          <cell r="J1777" t="str">
            <v>Piutang Usaha</v>
          </cell>
          <cell r="L1777">
            <v>9502584</v>
          </cell>
        </row>
        <row r="1778">
          <cell r="A1778" t="str">
            <v>19410000001Mei</v>
          </cell>
          <cell r="B1778" t="str">
            <v>410000001Mei</v>
          </cell>
          <cell r="C1778" t="str">
            <v>0</v>
          </cell>
          <cell r="D1778" t="str">
            <v>1410000001</v>
          </cell>
          <cell r="F1778">
            <v>45434</v>
          </cell>
          <cell r="H1778" t="str">
            <v>INV 079</v>
          </cell>
          <cell r="I1778">
            <v>410000001</v>
          </cell>
          <cell r="J1778" t="str">
            <v>Pendapatan 1</v>
          </cell>
          <cell r="M1778">
            <v>9502584</v>
          </cell>
        </row>
        <row r="1779">
          <cell r="A1779" t="str">
            <v>20130010000Mei</v>
          </cell>
          <cell r="B1779" t="str">
            <v>130010000Mei</v>
          </cell>
          <cell r="C1779" t="str">
            <v>0</v>
          </cell>
          <cell r="D1779" t="str">
            <v>1130010000</v>
          </cell>
          <cell r="F1779">
            <v>45435</v>
          </cell>
          <cell r="H1779" t="str">
            <v>INV 080</v>
          </cell>
          <cell r="I1779">
            <v>130010000</v>
          </cell>
          <cell r="J1779" t="str">
            <v>Piutang Usaha</v>
          </cell>
          <cell r="L1779">
            <v>8849288</v>
          </cell>
        </row>
        <row r="1780">
          <cell r="A1780" t="str">
            <v>20410000001Mei</v>
          </cell>
          <cell r="B1780" t="str">
            <v>410000001Mei</v>
          </cell>
          <cell r="C1780" t="str">
            <v>0</v>
          </cell>
          <cell r="D1780" t="str">
            <v>1410000001</v>
          </cell>
          <cell r="F1780">
            <v>45435</v>
          </cell>
          <cell r="H1780" t="str">
            <v>INV 080</v>
          </cell>
          <cell r="I1780">
            <v>410000001</v>
          </cell>
          <cell r="J1780" t="str">
            <v>Pendapatan 1</v>
          </cell>
          <cell r="M1780">
            <v>8849288</v>
          </cell>
        </row>
        <row r="1781">
          <cell r="A1781" t="str">
            <v>21130010000Mei</v>
          </cell>
          <cell r="B1781" t="str">
            <v>130010000Mei</v>
          </cell>
          <cell r="C1781" t="str">
            <v>0</v>
          </cell>
          <cell r="D1781" t="str">
            <v>1130010000</v>
          </cell>
          <cell r="F1781">
            <v>45436</v>
          </cell>
          <cell r="H1781" t="str">
            <v>INV 081</v>
          </cell>
          <cell r="I1781">
            <v>130010000</v>
          </cell>
          <cell r="J1781" t="str">
            <v>Piutang Usaha</v>
          </cell>
          <cell r="L1781">
            <v>8652210.5</v>
          </cell>
        </row>
        <row r="1782">
          <cell r="A1782" t="str">
            <v>21410000001Mei</v>
          </cell>
          <cell r="B1782" t="str">
            <v>410000001Mei</v>
          </cell>
          <cell r="C1782" t="str">
            <v>0</v>
          </cell>
          <cell r="D1782" t="str">
            <v>1410000001</v>
          </cell>
          <cell r="F1782">
            <v>45436</v>
          </cell>
          <cell r="H1782" t="str">
            <v>INV 081</v>
          </cell>
          <cell r="I1782">
            <v>410000001</v>
          </cell>
          <cell r="J1782" t="str">
            <v>Pendapatan 1</v>
          </cell>
          <cell r="M1782">
            <v>8652210.5</v>
          </cell>
        </row>
        <row r="1783">
          <cell r="A1783" t="str">
            <v>22130010000Mei</v>
          </cell>
          <cell r="B1783" t="str">
            <v>130010000Mei</v>
          </cell>
          <cell r="C1783" t="str">
            <v>0</v>
          </cell>
          <cell r="D1783" t="str">
            <v>1130010000</v>
          </cell>
          <cell r="F1783">
            <v>45436</v>
          </cell>
          <cell r="H1783" t="str">
            <v>INV 082</v>
          </cell>
          <cell r="I1783">
            <v>130010000</v>
          </cell>
          <cell r="J1783" t="str">
            <v>Piutang Usaha</v>
          </cell>
          <cell r="L1783">
            <v>1140275.5</v>
          </cell>
        </row>
        <row r="1784">
          <cell r="A1784" t="str">
            <v>22410000001Mei</v>
          </cell>
          <cell r="B1784" t="str">
            <v>410000001Mei</v>
          </cell>
          <cell r="C1784" t="str">
            <v>0</v>
          </cell>
          <cell r="D1784" t="str">
            <v>1410000001</v>
          </cell>
          <cell r="F1784">
            <v>45436</v>
          </cell>
          <cell r="H1784" t="str">
            <v>INV 082</v>
          </cell>
          <cell r="I1784">
            <v>410000001</v>
          </cell>
          <cell r="J1784" t="str">
            <v>Pendapatan 1</v>
          </cell>
          <cell r="M1784">
            <v>1140275.5</v>
          </cell>
        </row>
        <row r="1785">
          <cell r="A1785" t="str">
            <v>23130010000Mei</v>
          </cell>
          <cell r="B1785" t="str">
            <v>130010000Mei</v>
          </cell>
          <cell r="C1785" t="str">
            <v>0</v>
          </cell>
          <cell r="D1785" t="str">
            <v>1130010000</v>
          </cell>
          <cell r="F1785">
            <v>45437</v>
          </cell>
          <cell r="H1785" t="str">
            <v>INV 083</v>
          </cell>
          <cell r="I1785">
            <v>130010000</v>
          </cell>
          <cell r="J1785" t="str">
            <v>Piutang Usaha</v>
          </cell>
          <cell r="L1785">
            <v>5790744</v>
          </cell>
        </row>
        <row r="1786">
          <cell r="A1786" t="str">
            <v>23410000001Mei</v>
          </cell>
          <cell r="B1786" t="str">
            <v>410000001Mei</v>
          </cell>
          <cell r="C1786" t="str">
            <v>0</v>
          </cell>
          <cell r="D1786" t="str">
            <v>1410000001</v>
          </cell>
          <cell r="F1786">
            <v>45437</v>
          </cell>
          <cell r="H1786" t="str">
            <v>INV 083</v>
          </cell>
          <cell r="I1786">
            <v>410000001</v>
          </cell>
          <cell r="J1786" t="str">
            <v>Pendapatan 1</v>
          </cell>
          <cell r="M1786">
            <v>5790744</v>
          </cell>
        </row>
        <row r="1787">
          <cell r="A1787" t="str">
            <v>24130010000Mei</v>
          </cell>
          <cell r="B1787" t="str">
            <v>130010000Mei</v>
          </cell>
          <cell r="C1787" t="str">
            <v>0</v>
          </cell>
          <cell r="D1787" t="str">
            <v>1130010000</v>
          </cell>
          <cell r="F1787">
            <v>45437</v>
          </cell>
          <cell r="H1787" t="str">
            <v>INV 084</v>
          </cell>
          <cell r="I1787">
            <v>130010000</v>
          </cell>
          <cell r="J1787" t="str">
            <v>Piutang Usaha</v>
          </cell>
          <cell r="L1787">
            <v>6371441</v>
          </cell>
        </row>
        <row r="1788">
          <cell r="A1788" t="str">
            <v>24410000001Mei</v>
          </cell>
          <cell r="B1788" t="str">
            <v>410000001Mei</v>
          </cell>
          <cell r="C1788" t="str">
            <v>0</v>
          </cell>
          <cell r="D1788" t="str">
            <v>1410000001</v>
          </cell>
          <cell r="F1788">
            <v>45437</v>
          </cell>
          <cell r="H1788" t="str">
            <v>INV 084</v>
          </cell>
          <cell r="I1788">
            <v>410000001</v>
          </cell>
          <cell r="J1788" t="str">
            <v>Pendapatan 1</v>
          </cell>
          <cell r="M1788">
            <v>6371441</v>
          </cell>
        </row>
        <row r="1789">
          <cell r="A1789" t="str">
            <v>25130010000Mei</v>
          </cell>
          <cell r="B1789" t="str">
            <v>130010000Mei</v>
          </cell>
          <cell r="C1789" t="str">
            <v>0</v>
          </cell>
          <cell r="D1789" t="str">
            <v>1130010000</v>
          </cell>
          <cell r="F1789">
            <v>45437</v>
          </cell>
          <cell r="H1789" t="str">
            <v>INV 085</v>
          </cell>
          <cell r="I1789">
            <v>130010000</v>
          </cell>
          <cell r="J1789" t="str">
            <v>Piutang Usaha</v>
          </cell>
          <cell r="L1789">
            <v>6021907.5</v>
          </cell>
        </row>
        <row r="1790">
          <cell r="A1790" t="str">
            <v>25410000001Mei</v>
          </cell>
          <cell r="B1790" t="str">
            <v>410000001Mei</v>
          </cell>
          <cell r="C1790" t="str">
            <v>0</v>
          </cell>
          <cell r="D1790" t="str">
            <v>1410000001</v>
          </cell>
          <cell r="F1790">
            <v>45437</v>
          </cell>
          <cell r="H1790" t="str">
            <v>INV 085</v>
          </cell>
          <cell r="I1790">
            <v>410000001</v>
          </cell>
          <cell r="J1790" t="str">
            <v>Pendapatan 1</v>
          </cell>
          <cell r="M1790">
            <v>6021907.5</v>
          </cell>
        </row>
        <row r="1791">
          <cell r="A1791" t="str">
            <v>26130010000Mei</v>
          </cell>
          <cell r="B1791" t="str">
            <v>130010000Mei</v>
          </cell>
          <cell r="C1791" t="str">
            <v>0</v>
          </cell>
          <cell r="D1791" t="str">
            <v>1130010000</v>
          </cell>
          <cell r="F1791">
            <v>45437</v>
          </cell>
          <cell r="H1791" t="str">
            <v>INV 086</v>
          </cell>
          <cell r="I1791">
            <v>130010000</v>
          </cell>
          <cell r="J1791" t="str">
            <v>Piutang Usaha</v>
          </cell>
          <cell r="L1791">
            <v>4916821</v>
          </cell>
        </row>
        <row r="1792">
          <cell r="A1792" t="str">
            <v>26410000001Mei</v>
          </cell>
          <cell r="B1792" t="str">
            <v>410000001Mei</v>
          </cell>
          <cell r="C1792" t="str">
            <v>0</v>
          </cell>
          <cell r="D1792" t="str">
            <v>1410000001</v>
          </cell>
          <cell r="F1792">
            <v>45437</v>
          </cell>
          <cell r="H1792" t="str">
            <v>INV 086</v>
          </cell>
          <cell r="I1792">
            <v>410000001</v>
          </cell>
          <cell r="J1792" t="str">
            <v>Pendapatan 1</v>
          </cell>
          <cell r="M1792">
            <v>4916821</v>
          </cell>
        </row>
        <row r="1793">
          <cell r="A1793" t="str">
            <v>27130010000Mei</v>
          </cell>
          <cell r="B1793" t="str">
            <v>130010000Mei</v>
          </cell>
          <cell r="C1793" t="str">
            <v>0</v>
          </cell>
          <cell r="D1793" t="str">
            <v>1130010000</v>
          </cell>
          <cell r="F1793">
            <v>45437</v>
          </cell>
          <cell r="H1793" t="str">
            <v>INV 087</v>
          </cell>
          <cell r="I1793">
            <v>130010000</v>
          </cell>
          <cell r="J1793" t="str">
            <v>Piutang Usaha</v>
          </cell>
          <cell r="L1793">
            <v>11052567</v>
          </cell>
        </row>
        <row r="1794">
          <cell r="A1794" t="str">
            <v>27410000001Mei</v>
          </cell>
          <cell r="B1794" t="str">
            <v>410000001Mei</v>
          </cell>
          <cell r="C1794" t="str">
            <v>0</v>
          </cell>
          <cell r="D1794" t="str">
            <v>1410000001</v>
          </cell>
          <cell r="F1794">
            <v>45437</v>
          </cell>
          <cell r="H1794" t="str">
            <v>INV 087</v>
          </cell>
          <cell r="I1794">
            <v>410000001</v>
          </cell>
          <cell r="J1794" t="str">
            <v>Pendapatan 1</v>
          </cell>
          <cell r="M1794">
            <v>11052567</v>
          </cell>
        </row>
        <row r="1795">
          <cell r="A1795" t="str">
            <v>28130010000Mei</v>
          </cell>
          <cell r="B1795" t="str">
            <v>130010000Mei</v>
          </cell>
          <cell r="C1795" t="str">
            <v>0</v>
          </cell>
          <cell r="D1795" t="str">
            <v>1130010000</v>
          </cell>
          <cell r="F1795">
            <v>45438</v>
          </cell>
          <cell r="H1795" t="str">
            <v>INV 088</v>
          </cell>
          <cell r="I1795">
            <v>130010000</v>
          </cell>
          <cell r="J1795" t="str">
            <v>Piutang Usaha</v>
          </cell>
          <cell r="L1795">
            <v>8643478.5</v>
          </cell>
        </row>
        <row r="1796">
          <cell r="A1796" t="str">
            <v>28410000001Mei</v>
          </cell>
          <cell r="B1796" t="str">
            <v>410000001Mei</v>
          </cell>
          <cell r="C1796" t="str">
            <v>0</v>
          </cell>
          <cell r="D1796" t="str">
            <v>1410000001</v>
          </cell>
          <cell r="F1796">
            <v>45438</v>
          </cell>
          <cell r="H1796" t="str">
            <v>INV 088</v>
          </cell>
          <cell r="I1796">
            <v>410000001</v>
          </cell>
          <cell r="J1796" t="str">
            <v>Pendapatan 1</v>
          </cell>
          <cell r="M1796">
            <v>8643478.5</v>
          </cell>
        </row>
        <row r="1797">
          <cell r="A1797" t="str">
            <v>29130010000Mei</v>
          </cell>
          <cell r="B1797" t="str">
            <v>130010000Mei</v>
          </cell>
          <cell r="C1797" t="str">
            <v>0</v>
          </cell>
          <cell r="D1797" t="str">
            <v>1130010000</v>
          </cell>
          <cell r="F1797">
            <v>45439</v>
          </cell>
          <cell r="H1797" t="str">
            <v>INV 089</v>
          </cell>
          <cell r="I1797">
            <v>130010000</v>
          </cell>
          <cell r="J1797" t="str">
            <v>Piutang Usaha</v>
          </cell>
          <cell r="L1797">
            <v>7677805</v>
          </cell>
        </row>
        <row r="1798">
          <cell r="A1798" t="str">
            <v>29410000001Mei</v>
          </cell>
          <cell r="B1798" t="str">
            <v>410000001Mei</v>
          </cell>
          <cell r="C1798" t="str">
            <v>0</v>
          </cell>
          <cell r="D1798" t="str">
            <v>1410000001</v>
          </cell>
          <cell r="F1798">
            <v>45439</v>
          </cell>
          <cell r="H1798" t="str">
            <v>INV 089</v>
          </cell>
          <cell r="I1798">
            <v>410000001</v>
          </cell>
          <cell r="J1798" t="str">
            <v>Pendapatan 1</v>
          </cell>
          <cell r="M1798">
            <v>7677805</v>
          </cell>
        </row>
        <row r="1799">
          <cell r="A1799" t="str">
            <v>30130010000Mei</v>
          </cell>
          <cell r="B1799" t="str">
            <v>130010000Mei</v>
          </cell>
          <cell r="C1799" t="str">
            <v>0</v>
          </cell>
          <cell r="D1799" t="str">
            <v>1130010000</v>
          </cell>
          <cell r="F1799">
            <v>45439</v>
          </cell>
          <cell r="H1799" t="str">
            <v>INV 090</v>
          </cell>
          <cell r="I1799">
            <v>130010000</v>
          </cell>
          <cell r="J1799" t="str">
            <v>Piutang Usaha</v>
          </cell>
          <cell r="L1799">
            <v>7507346.5</v>
          </cell>
        </row>
        <row r="1800">
          <cell r="A1800" t="str">
            <v>30410000001Mei</v>
          </cell>
          <cell r="B1800" t="str">
            <v>410000001Mei</v>
          </cell>
          <cell r="C1800" t="str">
            <v>0</v>
          </cell>
          <cell r="D1800" t="str">
            <v>1410000001</v>
          </cell>
          <cell r="F1800">
            <v>45439</v>
          </cell>
          <cell r="H1800" t="str">
            <v>INV 090</v>
          </cell>
          <cell r="I1800">
            <v>410000001</v>
          </cell>
          <cell r="J1800" t="str">
            <v>Pendapatan 1</v>
          </cell>
          <cell r="M1800">
            <v>7507346.5</v>
          </cell>
        </row>
        <row r="1801">
          <cell r="A1801" t="str">
            <v>31130010000Mei</v>
          </cell>
          <cell r="B1801" t="str">
            <v>130010000Mei</v>
          </cell>
          <cell r="C1801" t="str">
            <v>0</v>
          </cell>
          <cell r="D1801" t="str">
            <v>1130010000</v>
          </cell>
          <cell r="F1801">
            <v>45442</v>
          </cell>
          <cell r="H1801" t="str">
            <v>INV 091</v>
          </cell>
          <cell r="I1801">
            <v>130010000</v>
          </cell>
          <cell r="J1801" t="str">
            <v>Piutang Usaha</v>
          </cell>
          <cell r="L1801">
            <v>14688900</v>
          </cell>
        </row>
        <row r="1802">
          <cell r="A1802" t="str">
            <v>31410000001Mei</v>
          </cell>
          <cell r="B1802" t="str">
            <v>410000001Mei</v>
          </cell>
          <cell r="C1802" t="str">
            <v>0</v>
          </cell>
          <cell r="D1802" t="str">
            <v>1410000001</v>
          </cell>
          <cell r="F1802">
            <v>45442</v>
          </cell>
          <cell r="H1802" t="str">
            <v>INV 091</v>
          </cell>
          <cell r="I1802">
            <v>410000001</v>
          </cell>
          <cell r="J1802" t="str">
            <v>Pendapatan 1</v>
          </cell>
          <cell r="M1802">
            <v>14688900</v>
          </cell>
        </row>
        <row r="1803">
          <cell r="A1803" t="str">
            <v>32130010000Mei</v>
          </cell>
          <cell r="B1803" t="str">
            <v>130010000Mei</v>
          </cell>
          <cell r="C1803" t="str">
            <v>0</v>
          </cell>
          <cell r="D1803" t="str">
            <v>1130010000</v>
          </cell>
          <cell r="F1803">
            <v>45443</v>
          </cell>
          <cell r="H1803" t="str">
            <v>INV 092</v>
          </cell>
          <cell r="I1803">
            <v>130010000</v>
          </cell>
          <cell r="J1803" t="str">
            <v>Piutang Usaha</v>
          </cell>
          <cell r="L1803">
            <v>9266366.5</v>
          </cell>
        </row>
        <row r="1804">
          <cell r="A1804" t="str">
            <v>32410000001Mei</v>
          </cell>
          <cell r="B1804" t="str">
            <v>410000001Mei</v>
          </cell>
          <cell r="C1804" t="str">
            <v>0</v>
          </cell>
          <cell r="D1804" t="str">
            <v>1410000001</v>
          </cell>
          <cell r="F1804">
            <v>45443</v>
          </cell>
          <cell r="H1804" t="str">
            <v>INV 092</v>
          </cell>
          <cell r="I1804">
            <v>410000001</v>
          </cell>
          <cell r="J1804" t="str">
            <v>Pendapatan 1</v>
          </cell>
          <cell r="M1804">
            <v>9266366.5</v>
          </cell>
        </row>
        <row r="1805">
          <cell r="A1805" t="str">
            <v>33130010000Mei</v>
          </cell>
          <cell r="B1805" t="str">
            <v>130010000Mei</v>
          </cell>
          <cell r="C1805" t="str">
            <v>0</v>
          </cell>
          <cell r="D1805" t="str">
            <v>1130010000</v>
          </cell>
          <cell r="F1805">
            <v>45443</v>
          </cell>
          <cell r="H1805" t="str">
            <v>INV 093</v>
          </cell>
          <cell r="I1805">
            <v>130010000</v>
          </cell>
          <cell r="J1805" t="str">
            <v>Piutang Usaha</v>
          </cell>
          <cell r="L1805">
            <v>7111852</v>
          </cell>
        </row>
        <row r="1806">
          <cell r="A1806" t="str">
            <v>33410000001Mei</v>
          </cell>
          <cell r="B1806" t="str">
            <v>410000001Mei</v>
          </cell>
          <cell r="C1806" t="str">
            <v>0</v>
          </cell>
          <cell r="D1806" t="str">
            <v>1410000001</v>
          </cell>
          <cell r="F1806">
            <v>45443</v>
          </cell>
          <cell r="H1806" t="str">
            <v>INV 093</v>
          </cell>
          <cell r="I1806">
            <v>410000001</v>
          </cell>
          <cell r="J1806" t="str">
            <v>Pendapatan 1</v>
          </cell>
          <cell r="M1806">
            <v>7111852</v>
          </cell>
        </row>
        <row r="1807">
          <cell r="A1807" t="str">
            <v>00</v>
          </cell>
          <cell r="B1807" t="str">
            <v>0</v>
          </cell>
          <cell r="C1807" t="str">
            <v>0</v>
          </cell>
          <cell r="D1807" t="str">
            <v>1</v>
          </cell>
          <cell r="J1807" t="str">
            <v>-</v>
          </cell>
        </row>
        <row r="1808">
          <cell r="A1808" t="str">
            <v>00</v>
          </cell>
          <cell r="B1808" t="str">
            <v>0</v>
          </cell>
          <cell r="C1808" t="str">
            <v>0</v>
          </cell>
          <cell r="D1808" t="str">
            <v>1</v>
          </cell>
          <cell r="J1808" t="str">
            <v>-</v>
          </cell>
        </row>
        <row r="1809">
          <cell r="A1809" t="str">
            <v>1130010000Juni</v>
          </cell>
          <cell r="B1809" t="str">
            <v>130010000Juni</v>
          </cell>
          <cell r="C1809" t="str">
            <v>0</v>
          </cell>
          <cell r="D1809" t="str">
            <v>1130010000</v>
          </cell>
          <cell r="F1809">
            <v>45444</v>
          </cell>
          <cell r="H1809" t="str">
            <v>INV 094</v>
          </cell>
          <cell r="I1809">
            <v>130010000</v>
          </cell>
          <cell r="J1809" t="str">
            <v>Piutang Usaha</v>
          </cell>
          <cell r="L1809">
            <v>21900000</v>
          </cell>
        </row>
        <row r="1810">
          <cell r="A1810" t="str">
            <v>1410000001Juni</v>
          </cell>
          <cell r="B1810" t="str">
            <v>410000001Juni</v>
          </cell>
          <cell r="C1810" t="str">
            <v>0</v>
          </cell>
          <cell r="D1810" t="str">
            <v>1410000001</v>
          </cell>
          <cell r="F1810">
            <v>45444</v>
          </cell>
          <cell r="H1810" t="str">
            <v>INV 094</v>
          </cell>
          <cell r="I1810">
            <v>410000001</v>
          </cell>
          <cell r="J1810" t="str">
            <v>Pendapatan 1</v>
          </cell>
          <cell r="M1810">
            <v>21900000</v>
          </cell>
        </row>
        <row r="1811">
          <cell r="A1811" t="str">
            <v>2130010000Juni</v>
          </cell>
          <cell r="B1811" t="str">
            <v>130010000Juni</v>
          </cell>
          <cell r="C1811" t="str">
            <v>0</v>
          </cell>
          <cell r="D1811" t="str">
            <v>1130010000</v>
          </cell>
          <cell r="F1811">
            <v>45444</v>
          </cell>
          <cell r="H1811" t="str">
            <v>INV 095</v>
          </cell>
          <cell r="I1811">
            <v>130010000</v>
          </cell>
          <cell r="J1811" t="str">
            <v>Piutang Usaha</v>
          </cell>
          <cell r="L1811">
            <v>925857</v>
          </cell>
        </row>
        <row r="1812">
          <cell r="A1812" t="str">
            <v>2410000001Juni</v>
          </cell>
          <cell r="B1812" t="str">
            <v>410000001Juni</v>
          </cell>
          <cell r="C1812" t="str">
            <v>0</v>
          </cell>
          <cell r="D1812" t="str">
            <v>1410000001</v>
          </cell>
          <cell r="F1812">
            <v>45444</v>
          </cell>
          <cell r="H1812" t="str">
            <v>INV 095</v>
          </cell>
          <cell r="I1812">
            <v>410000001</v>
          </cell>
          <cell r="J1812" t="str">
            <v>Pendapatan 1</v>
          </cell>
          <cell r="M1812">
            <v>925857</v>
          </cell>
        </row>
        <row r="1813">
          <cell r="A1813" t="str">
            <v>3130010000Juni</v>
          </cell>
          <cell r="B1813" t="str">
            <v>130010000Juni</v>
          </cell>
          <cell r="C1813" t="str">
            <v>0</v>
          </cell>
          <cell r="D1813" t="str">
            <v>1130010000</v>
          </cell>
          <cell r="F1813">
            <v>45445</v>
          </cell>
          <cell r="H1813" t="str">
            <v>INV 099</v>
          </cell>
          <cell r="I1813">
            <v>130010000</v>
          </cell>
          <cell r="J1813" t="str">
            <v>Piutang Usaha</v>
          </cell>
          <cell r="L1813">
            <v>20142078.030000001</v>
          </cell>
        </row>
        <row r="1814">
          <cell r="A1814" t="str">
            <v>3410000001Juni</v>
          </cell>
          <cell r="B1814" t="str">
            <v>410000001Juni</v>
          </cell>
          <cell r="C1814" t="str">
            <v>0</v>
          </cell>
          <cell r="D1814" t="str">
            <v>1410000001</v>
          </cell>
          <cell r="F1814">
            <v>45445</v>
          </cell>
          <cell r="H1814" t="str">
            <v>INV 099</v>
          </cell>
          <cell r="I1814">
            <v>410000001</v>
          </cell>
          <cell r="J1814" t="str">
            <v>Pendapatan 1</v>
          </cell>
          <cell r="M1814">
            <v>20142078.030000001</v>
          </cell>
        </row>
        <row r="1815">
          <cell r="A1815" t="str">
            <v>4130010000Juni</v>
          </cell>
          <cell r="B1815" t="str">
            <v>130010000Juni</v>
          </cell>
          <cell r="C1815" t="str">
            <v>0</v>
          </cell>
          <cell r="D1815" t="str">
            <v>1130010000</v>
          </cell>
          <cell r="F1815">
            <v>45448</v>
          </cell>
          <cell r="H1815" t="str">
            <v>INV 100</v>
          </cell>
          <cell r="I1815">
            <v>130010000</v>
          </cell>
          <cell r="J1815" t="str">
            <v>Piutang Usaha</v>
          </cell>
          <cell r="L1815">
            <v>5337433.2162239999</v>
          </cell>
        </row>
        <row r="1816">
          <cell r="A1816" t="str">
            <v>4410000001Juni</v>
          </cell>
          <cell r="B1816" t="str">
            <v>410000001Juni</v>
          </cell>
          <cell r="C1816" t="str">
            <v>0</v>
          </cell>
          <cell r="D1816" t="str">
            <v>1410000001</v>
          </cell>
          <cell r="F1816">
            <v>45448</v>
          </cell>
          <cell r="H1816" t="str">
            <v>INV 100</v>
          </cell>
          <cell r="I1816">
            <v>410000001</v>
          </cell>
          <cell r="J1816" t="str">
            <v>Pendapatan 1</v>
          </cell>
          <cell r="M1816">
            <v>5337433.2162239999</v>
          </cell>
        </row>
        <row r="1817">
          <cell r="A1817" t="str">
            <v>5130010000Juni</v>
          </cell>
          <cell r="B1817" t="str">
            <v>130010000Juni</v>
          </cell>
          <cell r="C1817" t="str">
            <v>0</v>
          </cell>
          <cell r="D1817" t="str">
            <v>1130010000</v>
          </cell>
          <cell r="F1817">
            <v>45449</v>
          </cell>
          <cell r="H1817" t="str">
            <v>INV 101</v>
          </cell>
          <cell r="I1817">
            <v>130010000</v>
          </cell>
          <cell r="J1817" t="str">
            <v>Piutang Usaha</v>
          </cell>
          <cell r="L1817">
            <v>19065464.649625</v>
          </cell>
        </row>
        <row r="1818">
          <cell r="A1818" t="str">
            <v>5410000001Juni</v>
          </cell>
          <cell r="B1818" t="str">
            <v>410000001Juni</v>
          </cell>
          <cell r="C1818" t="str">
            <v>0</v>
          </cell>
          <cell r="D1818" t="str">
            <v>1410000001</v>
          </cell>
          <cell r="F1818">
            <v>45449</v>
          </cell>
          <cell r="H1818" t="str">
            <v>INV 101</v>
          </cell>
          <cell r="I1818">
            <v>410000001</v>
          </cell>
          <cell r="J1818" t="str">
            <v>Pendapatan 1</v>
          </cell>
          <cell r="M1818">
            <v>19065464.649625</v>
          </cell>
        </row>
        <row r="1819">
          <cell r="A1819" t="str">
            <v>6130010000Juni</v>
          </cell>
          <cell r="B1819" t="str">
            <v>130010000Juni</v>
          </cell>
          <cell r="C1819" t="str">
            <v>0</v>
          </cell>
          <cell r="D1819" t="str">
            <v>1130010000</v>
          </cell>
          <cell r="F1819">
            <v>45450</v>
          </cell>
          <cell r="H1819" t="str">
            <v>INV 102</v>
          </cell>
          <cell r="I1819">
            <v>130010000</v>
          </cell>
          <cell r="J1819" t="str">
            <v>Piutang Usaha</v>
          </cell>
          <cell r="L1819">
            <v>4113525.4060399998</v>
          </cell>
        </row>
        <row r="1820">
          <cell r="A1820" t="str">
            <v>6410000001Juni</v>
          </cell>
          <cell r="B1820" t="str">
            <v>410000001Juni</v>
          </cell>
          <cell r="C1820" t="str">
            <v>0</v>
          </cell>
          <cell r="D1820" t="str">
            <v>1410000001</v>
          </cell>
          <cell r="F1820">
            <v>45450</v>
          </cell>
          <cell r="H1820" t="str">
            <v>INV 102</v>
          </cell>
          <cell r="I1820">
            <v>410000001</v>
          </cell>
          <cell r="J1820" t="str">
            <v>Pendapatan 1</v>
          </cell>
          <cell r="M1820">
            <v>4113525.4060399998</v>
          </cell>
        </row>
        <row r="1821">
          <cell r="A1821" t="str">
            <v>7130010000Juni</v>
          </cell>
          <cell r="B1821" t="str">
            <v>130010000Juni</v>
          </cell>
          <cell r="C1821" t="str">
            <v>0</v>
          </cell>
          <cell r="D1821" t="str">
            <v>1130010000</v>
          </cell>
          <cell r="F1821">
            <v>45451</v>
          </cell>
          <cell r="H1821" t="str">
            <v>INV 103</v>
          </cell>
          <cell r="I1821">
            <v>130010000</v>
          </cell>
          <cell r="J1821" t="str">
            <v>Piutang Usaha</v>
          </cell>
          <cell r="L1821">
            <v>4700911.1900000004</v>
          </cell>
        </row>
        <row r="1822">
          <cell r="A1822" t="str">
            <v>7410000001Juni</v>
          </cell>
          <cell r="B1822" t="str">
            <v>410000001Juni</v>
          </cell>
          <cell r="C1822" t="str">
            <v>0</v>
          </cell>
          <cell r="D1822" t="str">
            <v>1410000001</v>
          </cell>
          <cell r="F1822">
            <v>45451</v>
          </cell>
          <cell r="H1822" t="str">
            <v>INV 103</v>
          </cell>
          <cell r="I1822">
            <v>410000001</v>
          </cell>
          <cell r="J1822" t="str">
            <v>Pendapatan 1</v>
          </cell>
          <cell r="M1822">
            <v>4700911.1900000004</v>
          </cell>
        </row>
        <row r="1823">
          <cell r="A1823" t="str">
            <v>8130010000Juni</v>
          </cell>
          <cell r="B1823" t="str">
            <v>130010000Juni</v>
          </cell>
          <cell r="C1823" t="str">
            <v>0</v>
          </cell>
          <cell r="D1823" t="str">
            <v>1130010000</v>
          </cell>
          <cell r="F1823">
            <v>45452</v>
          </cell>
          <cell r="H1823" t="str">
            <v>INV 104</v>
          </cell>
          <cell r="I1823">
            <v>130010000</v>
          </cell>
          <cell r="J1823" t="str">
            <v>Piutang Usaha</v>
          </cell>
          <cell r="L1823">
            <v>8911868.0111999996</v>
          </cell>
        </row>
        <row r="1824">
          <cell r="A1824" t="str">
            <v>8410000001Juni</v>
          </cell>
          <cell r="B1824" t="str">
            <v>410000001Juni</v>
          </cell>
          <cell r="C1824" t="str">
            <v>0</v>
          </cell>
          <cell r="D1824" t="str">
            <v>1410000001</v>
          </cell>
          <cell r="F1824">
            <v>45452</v>
          </cell>
          <cell r="H1824" t="str">
            <v>INV 104</v>
          </cell>
          <cell r="I1824">
            <v>410000001</v>
          </cell>
          <cell r="J1824" t="str">
            <v>Pendapatan 1</v>
          </cell>
          <cell r="M1824">
            <v>8911868.0111999996</v>
          </cell>
        </row>
        <row r="1825">
          <cell r="A1825" t="str">
            <v>9130010000Juni</v>
          </cell>
          <cell r="B1825" t="str">
            <v>130010000Juni</v>
          </cell>
          <cell r="C1825" t="str">
            <v>0</v>
          </cell>
          <cell r="D1825" t="str">
            <v>1130010000</v>
          </cell>
          <cell r="F1825">
            <v>45453</v>
          </cell>
          <cell r="H1825" t="str">
            <v>INV 105</v>
          </cell>
          <cell r="I1825">
            <v>130010000</v>
          </cell>
          <cell r="J1825" t="str">
            <v>Piutang Usaha</v>
          </cell>
          <cell r="L1825">
            <v>10270430.537311999</v>
          </cell>
        </row>
        <row r="1826">
          <cell r="A1826" t="str">
            <v>9410000001Juni</v>
          </cell>
          <cell r="B1826" t="str">
            <v>410000001Juni</v>
          </cell>
          <cell r="C1826" t="str">
            <v>0</v>
          </cell>
          <cell r="D1826" t="str">
            <v>1410000001</v>
          </cell>
          <cell r="F1826">
            <v>45453</v>
          </cell>
          <cell r="H1826" t="str">
            <v>INV 105</v>
          </cell>
          <cell r="I1826">
            <v>410000001</v>
          </cell>
          <cell r="J1826" t="str">
            <v>Pendapatan 1</v>
          </cell>
          <cell r="M1826">
            <v>10270430.537311999</v>
          </cell>
        </row>
        <row r="1827">
          <cell r="A1827" t="str">
            <v>10130010000Juni</v>
          </cell>
          <cell r="B1827" t="str">
            <v>130010000Juni</v>
          </cell>
          <cell r="C1827" t="str">
            <v>0</v>
          </cell>
          <cell r="D1827" t="str">
            <v>1130010000</v>
          </cell>
          <cell r="F1827">
            <v>45455</v>
          </cell>
          <cell r="H1827" t="str">
            <v>INV 106</v>
          </cell>
          <cell r="I1827">
            <v>130010000</v>
          </cell>
          <cell r="J1827" t="str">
            <v>Piutang Usaha</v>
          </cell>
          <cell r="L1827">
            <v>1670634.875</v>
          </cell>
        </row>
        <row r="1828">
          <cell r="A1828" t="str">
            <v>10410000001Juni</v>
          </cell>
          <cell r="B1828" t="str">
            <v>410000001Juni</v>
          </cell>
          <cell r="C1828" t="str">
            <v>0</v>
          </cell>
          <cell r="D1828" t="str">
            <v>1410000001</v>
          </cell>
          <cell r="F1828">
            <v>45455</v>
          </cell>
          <cell r="H1828" t="str">
            <v>INV 106</v>
          </cell>
          <cell r="I1828">
            <v>410000001</v>
          </cell>
          <cell r="J1828" t="str">
            <v>Pendapatan 1</v>
          </cell>
          <cell r="M1828">
            <v>1670634.875</v>
          </cell>
        </row>
        <row r="1829">
          <cell r="A1829" t="str">
            <v>11130010000Juni</v>
          </cell>
          <cell r="B1829" t="str">
            <v>130010000Juni</v>
          </cell>
          <cell r="C1829" t="str">
            <v>0</v>
          </cell>
          <cell r="D1829" t="str">
            <v>1130010000</v>
          </cell>
          <cell r="F1829">
            <v>45455</v>
          </cell>
          <cell r="H1829" t="str">
            <v>INV 107</v>
          </cell>
          <cell r="I1829">
            <v>130010000</v>
          </cell>
          <cell r="J1829" t="str">
            <v>Piutang Usaha</v>
          </cell>
          <cell r="L1829">
            <v>7623891.9686650001</v>
          </cell>
        </row>
        <row r="1830">
          <cell r="A1830" t="str">
            <v>11410000001Juni</v>
          </cell>
          <cell r="B1830" t="str">
            <v>410000001Juni</v>
          </cell>
          <cell r="C1830" t="str">
            <v>0</v>
          </cell>
          <cell r="D1830" t="str">
            <v>1410000001</v>
          </cell>
          <cell r="F1830">
            <v>45455</v>
          </cell>
          <cell r="H1830" t="str">
            <v>INV 107</v>
          </cell>
          <cell r="I1830">
            <v>410000001</v>
          </cell>
          <cell r="J1830" t="str">
            <v>Pendapatan 1</v>
          </cell>
          <cell r="M1830">
            <v>7623891.9686650001</v>
          </cell>
        </row>
        <row r="1831">
          <cell r="A1831" t="str">
            <v>12130010000Juni</v>
          </cell>
          <cell r="B1831" t="str">
            <v>130010000Juni</v>
          </cell>
          <cell r="C1831" t="str">
            <v>0</v>
          </cell>
          <cell r="D1831" t="str">
            <v>1130010000</v>
          </cell>
          <cell r="F1831">
            <v>45456</v>
          </cell>
          <cell r="H1831" t="str">
            <v>INV 108</v>
          </cell>
          <cell r="I1831">
            <v>130010000</v>
          </cell>
          <cell r="J1831" t="str">
            <v>Piutang Usaha</v>
          </cell>
          <cell r="L1831">
            <v>11229258.546277201</v>
          </cell>
        </row>
        <row r="1832">
          <cell r="A1832" t="str">
            <v>12410000001Juni</v>
          </cell>
          <cell r="B1832" t="str">
            <v>410000001Juni</v>
          </cell>
          <cell r="C1832" t="str">
            <v>0</v>
          </cell>
          <cell r="D1832" t="str">
            <v>1410000001</v>
          </cell>
          <cell r="F1832">
            <v>45456</v>
          </cell>
          <cell r="H1832" t="str">
            <v>INV 108</v>
          </cell>
          <cell r="I1832">
            <v>410000001</v>
          </cell>
          <cell r="J1832" t="str">
            <v>Pendapatan 1</v>
          </cell>
          <cell r="M1832">
            <v>11229258.546277201</v>
          </cell>
        </row>
        <row r="1833">
          <cell r="A1833" t="str">
            <v>13130010000Juni</v>
          </cell>
          <cell r="B1833" t="str">
            <v>130010000Juni</v>
          </cell>
          <cell r="C1833" t="str">
            <v>0</v>
          </cell>
          <cell r="D1833" t="str">
            <v>1130010000</v>
          </cell>
          <cell r="F1833">
            <v>45456</v>
          </cell>
          <cell r="H1833" t="str">
            <v>INV 109</v>
          </cell>
          <cell r="I1833">
            <v>130010000</v>
          </cell>
          <cell r="J1833" t="str">
            <v>Piutang Usaha</v>
          </cell>
          <cell r="L1833">
            <v>2651903.8149999999</v>
          </cell>
        </row>
        <row r="1834">
          <cell r="A1834" t="str">
            <v>13410000001Juni</v>
          </cell>
          <cell r="B1834" t="str">
            <v>410000001Juni</v>
          </cell>
          <cell r="C1834" t="str">
            <v>0</v>
          </cell>
          <cell r="D1834" t="str">
            <v>1410000001</v>
          </cell>
          <cell r="F1834">
            <v>45456</v>
          </cell>
          <cell r="H1834" t="str">
            <v>INV 109</v>
          </cell>
          <cell r="I1834">
            <v>410000001</v>
          </cell>
          <cell r="J1834" t="str">
            <v>Pendapatan 1</v>
          </cell>
          <cell r="M1834">
            <v>2651903.8149999999</v>
          </cell>
        </row>
        <row r="1835">
          <cell r="A1835" t="str">
            <v>14130010000Juni</v>
          </cell>
          <cell r="B1835" t="str">
            <v>130010000Juni</v>
          </cell>
          <cell r="C1835" t="str">
            <v>0</v>
          </cell>
          <cell r="D1835" t="str">
            <v>1130010000</v>
          </cell>
          <cell r="F1835">
            <v>45457</v>
          </cell>
          <cell r="H1835" t="str">
            <v>INV 110</v>
          </cell>
          <cell r="I1835">
            <v>130010000</v>
          </cell>
          <cell r="J1835" t="str">
            <v>Piutang Usaha</v>
          </cell>
          <cell r="L1835">
            <v>7619081.71145928</v>
          </cell>
        </row>
        <row r="1836">
          <cell r="A1836" t="str">
            <v>14410000001Juni</v>
          </cell>
          <cell r="B1836" t="str">
            <v>410000001Juni</v>
          </cell>
          <cell r="C1836" t="str">
            <v>0</v>
          </cell>
          <cell r="D1836" t="str">
            <v>1410000001</v>
          </cell>
          <cell r="F1836">
            <v>45457</v>
          </cell>
          <cell r="H1836" t="str">
            <v>INV 110</v>
          </cell>
          <cell r="I1836">
            <v>410000001</v>
          </cell>
          <cell r="J1836" t="str">
            <v>Pendapatan 1</v>
          </cell>
          <cell r="M1836">
            <v>7619081.71145928</v>
          </cell>
        </row>
        <row r="1837">
          <cell r="A1837" t="str">
            <v>15130010000Juni</v>
          </cell>
          <cell r="B1837" t="str">
            <v>130010000Juni</v>
          </cell>
          <cell r="C1837" t="str">
            <v>0</v>
          </cell>
          <cell r="D1837" t="str">
            <v>1130010000</v>
          </cell>
          <cell r="F1837">
            <v>45458</v>
          </cell>
          <cell r="H1837" t="str">
            <v>INV 111</v>
          </cell>
          <cell r="I1837">
            <v>130010000</v>
          </cell>
          <cell r="J1837" t="str">
            <v>Piutang Usaha</v>
          </cell>
          <cell r="L1837">
            <v>17889378.493500002</v>
          </cell>
        </row>
        <row r="1838">
          <cell r="A1838" t="str">
            <v>15410000001Juni</v>
          </cell>
          <cell r="B1838" t="str">
            <v>410000001Juni</v>
          </cell>
          <cell r="C1838" t="str">
            <v>0</v>
          </cell>
          <cell r="D1838" t="str">
            <v>1410000001</v>
          </cell>
          <cell r="F1838">
            <v>45458</v>
          </cell>
          <cell r="H1838" t="str">
            <v>INV 111</v>
          </cell>
          <cell r="I1838">
            <v>410000001</v>
          </cell>
          <cell r="J1838" t="str">
            <v>Pendapatan 1</v>
          </cell>
          <cell r="M1838">
            <v>17889378.493500002</v>
          </cell>
        </row>
        <row r="1839">
          <cell r="A1839" t="str">
            <v>16130010000Juni</v>
          </cell>
          <cell r="B1839" t="str">
            <v>130010000Juni</v>
          </cell>
          <cell r="C1839" t="str">
            <v>0</v>
          </cell>
          <cell r="D1839" t="str">
            <v>1130010000</v>
          </cell>
          <cell r="F1839">
            <v>45459</v>
          </cell>
          <cell r="H1839" t="str">
            <v>INV 067</v>
          </cell>
          <cell r="I1839">
            <v>130010000</v>
          </cell>
          <cell r="J1839" t="str">
            <v>Piutang Usaha</v>
          </cell>
          <cell r="L1839">
            <v>7214984</v>
          </cell>
        </row>
        <row r="1840">
          <cell r="A1840" t="str">
            <v>16410000001Juni</v>
          </cell>
          <cell r="B1840" t="str">
            <v>410000001Juni</v>
          </cell>
          <cell r="C1840" t="str">
            <v>0</v>
          </cell>
          <cell r="D1840" t="str">
            <v>1410000001</v>
          </cell>
          <cell r="F1840">
            <v>45459</v>
          </cell>
          <cell r="H1840" t="str">
            <v>INV 067</v>
          </cell>
          <cell r="I1840">
            <v>410000001</v>
          </cell>
          <cell r="J1840" t="str">
            <v>Pendapatan 1</v>
          </cell>
          <cell r="M1840">
            <v>7214984</v>
          </cell>
        </row>
        <row r="1841">
          <cell r="A1841" t="str">
            <v>17130010000Juni</v>
          </cell>
          <cell r="B1841" t="str">
            <v>130010000Juni</v>
          </cell>
          <cell r="C1841" t="str">
            <v>0</v>
          </cell>
          <cell r="D1841" t="str">
            <v>1130010000</v>
          </cell>
          <cell r="F1841">
            <v>45459</v>
          </cell>
          <cell r="H1841" t="str">
            <v>INV 112</v>
          </cell>
          <cell r="I1841">
            <v>130010000</v>
          </cell>
          <cell r="J1841" t="str">
            <v>Piutang Usaha</v>
          </cell>
          <cell r="L1841">
            <v>13564829.84472</v>
          </cell>
        </row>
        <row r="1842">
          <cell r="A1842" t="str">
            <v>17410000001Juni</v>
          </cell>
          <cell r="B1842" t="str">
            <v>410000001Juni</v>
          </cell>
          <cell r="C1842" t="str">
            <v>0</v>
          </cell>
          <cell r="D1842" t="str">
            <v>1410000001</v>
          </cell>
          <cell r="F1842">
            <v>45459</v>
          </cell>
          <cell r="H1842" t="str">
            <v>INV 112</v>
          </cell>
          <cell r="I1842">
            <v>410000001</v>
          </cell>
          <cell r="J1842" t="str">
            <v>Pendapatan 1</v>
          </cell>
          <cell r="M1842">
            <v>13564829.84472</v>
          </cell>
        </row>
        <row r="1843">
          <cell r="A1843" t="str">
            <v>18130010000Juni</v>
          </cell>
          <cell r="B1843" t="str">
            <v>130010000Juni</v>
          </cell>
          <cell r="C1843" t="str">
            <v>0</v>
          </cell>
          <cell r="D1843" t="str">
            <v>1130010000</v>
          </cell>
          <cell r="F1843">
            <v>45459</v>
          </cell>
          <cell r="H1843" t="str">
            <v>INV 113</v>
          </cell>
          <cell r="I1843">
            <v>130010000</v>
          </cell>
          <cell r="J1843" t="str">
            <v>Piutang Usaha</v>
          </cell>
          <cell r="L1843">
            <v>11523700.6505925</v>
          </cell>
        </row>
        <row r="1844">
          <cell r="A1844" t="str">
            <v>18410000001Juni</v>
          </cell>
          <cell r="B1844" t="str">
            <v>410000001Juni</v>
          </cell>
          <cell r="C1844" t="str">
            <v>0</v>
          </cell>
          <cell r="D1844" t="str">
            <v>1410000001</v>
          </cell>
          <cell r="F1844">
            <v>45459</v>
          </cell>
          <cell r="H1844" t="str">
            <v>INV 113</v>
          </cell>
          <cell r="I1844">
            <v>410000001</v>
          </cell>
          <cell r="J1844" t="str">
            <v>Pendapatan 1</v>
          </cell>
          <cell r="M1844">
            <v>11523700.6505925</v>
          </cell>
        </row>
        <row r="1845">
          <cell r="A1845" t="str">
            <v>19130010000Juni</v>
          </cell>
          <cell r="B1845" t="str">
            <v>130010000Juni</v>
          </cell>
          <cell r="C1845" t="str">
            <v>0</v>
          </cell>
          <cell r="D1845" t="str">
            <v>1130010000</v>
          </cell>
          <cell r="F1845">
            <v>45460</v>
          </cell>
          <cell r="H1845" t="str">
            <v>INV 114</v>
          </cell>
          <cell r="I1845">
            <v>130010000</v>
          </cell>
          <cell r="J1845" t="str">
            <v>Piutang Usaha</v>
          </cell>
          <cell r="L1845">
            <v>11817791</v>
          </cell>
        </row>
        <row r="1846">
          <cell r="A1846" t="str">
            <v>19410000001Juni</v>
          </cell>
          <cell r="B1846" t="str">
            <v>410000001Juni</v>
          </cell>
          <cell r="C1846" t="str">
            <v>0</v>
          </cell>
          <cell r="D1846" t="str">
            <v>1410000001</v>
          </cell>
          <cell r="F1846">
            <v>45460</v>
          </cell>
          <cell r="H1846" t="str">
            <v>INV 114</v>
          </cell>
          <cell r="I1846">
            <v>410000001</v>
          </cell>
          <cell r="J1846" t="str">
            <v>Pendapatan 1</v>
          </cell>
          <cell r="M1846">
            <v>11817791</v>
          </cell>
        </row>
        <row r="1847">
          <cell r="A1847" t="str">
            <v>20130010000Juni</v>
          </cell>
          <cell r="B1847" t="str">
            <v>130010000Juni</v>
          </cell>
          <cell r="C1847" t="str">
            <v>0</v>
          </cell>
          <cell r="D1847" t="str">
            <v>1130010000</v>
          </cell>
          <cell r="F1847">
            <v>45460</v>
          </cell>
          <cell r="H1847" t="str">
            <v>INV 115</v>
          </cell>
          <cell r="I1847">
            <v>130010000</v>
          </cell>
          <cell r="J1847" t="str">
            <v>Piutang Usaha</v>
          </cell>
          <cell r="L1847">
            <v>10936117.717</v>
          </cell>
        </row>
        <row r="1848">
          <cell r="A1848" t="str">
            <v>20410000001Juni</v>
          </cell>
          <cell r="B1848" t="str">
            <v>410000001Juni</v>
          </cell>
          <cell r="C1848" t="str">
            <v>0</v>
          </cell>
          <cell r="D1848" t="str">
            <v>1410000001</v>
          </cell>
          <cell r="F1848">
            <v>45460</v>
          </cell>
          <cell r="H1848" t="str">
            <v>INV 115</v>
          </cell>
          <cell r="I1848">
            <v>410000001</v>
          </cell>
          <cell r="J1848" t="str">
            <v>Pendapatan 1</v>
          </cell>
          <cell r="M1848">
            <v>10936117.717</v>
          </cell>
        </row>
        <row r="1849">
          <cell r="A1849" t="str">
            <v>21130010000Juni</v>
          </cell>
          <cell r="B1849" t="str">
            <v>130010000Juni</v>
          </cell>
          <cell r="C1849" t="str">
            <v>0</v>
          </cell>
          <cell r="D1849" t="str">
            <v>1130010000</v>
          </cell>
          <cell r="F1849">
            <v>45461</v>
          </cell>
          <cell r="H1849" t="str">
            <v>INV 116</v>
          </cell>
          <cell r="I1849">
            <v>130010000</v>
          </cell>
          <cell r="J1849" t="str">
            <v>Piutang Usaha</v>
          </cell>
          <cell r="L1849">
            <v>4231313.2816327</v>
          </cell>
        </row>
        <row r="1850">
          <cell r="A1850" t="str">
            <v>21410000001Juni</v>
          </cell>
          <cell r="B1850" t="str">
            <v>410000001Juni</v>
          </cell>
          <cell r="C1850" t="str">
            <v>0</v>
          </cell>
          <cell r="D1850" t="str">
            <v>1410000001</v>
          </cell>
          <cell r="F1850">
            <v>45461</v>
          </cell>
          <cell r="H1850" t="str">
            <v>INV 116</v>
          </cell>
          <cell r="I1850">
            <v>410000001</v>
          </cell>
          <cell r="J1850" t="str">
            <v>Pendapatan 1</v>
          </cell>
          <cell r="M1850">
            <v>4231313.2816327</v>
          </cell>
        </row>
        <row r="1851">
          <cell r="A1851" t="str">
            <v>22130010000Juni</v>
          </cell>
          <cell r="B1851" t="str">
            <v>130010000Juni</v>
          </cell>
          <cell r="C1851" t="str">
            <v>0</v>
          </cell>
          <cell r="D1851" t="str">
            <v>1130010000</v>
          </cell>
          <cell r="F1851">
            <v>45461</v>
          </cell>
          <cell r="H1851" t="str">
            <v>INV 117</v>
          </cell>
          <cell r="I1851">
            <v>130010000</v>
          </cell>
          <cell r="J1851" t="str">
            <v>Piutang Usaha</v>
          </cell>
          <cell r="L1851">
            <v>19207402.279575799</v>
          </cell>
        </row>
        <row r="1852">
          <cell r="A1852" t="str">
            <v>22410000001Juni</v>
          </cell>
          <cell r="B1852" t="str">
            <v>410000001Juni</v>
          </cell>
          <cell r="C1852" t="str">
            <v>0</v>
          </cell>
          <cell r="D1852" t="str">
            <v>1410000001</v>
          </cell>
          <cell r="F1852">
            <v>45461</v>
          </cell>
          <cell r="H1852" t="str">
            <v>INV 117</v>
          </cell>
          <cell r="I1852">
            <v>410000001</v>
          </cell>
          <cell r="J1852" t="str">
            <v>Pendapatan 1</v>
          </cell>
          <cell r="M1852">
            <v>19207402.279575799</v>
          </cell>
        </row>
        <row r="1853">
          <cell r="A1853" t="str">
            <v>23130010000Juni</v>
          </cell>
          <cell r="B1853" t="str">
            <v>130010000Juni</v>
          </cell>
          <cell r="C1853" t="str">
            <v>0</v>
          </cell>
          <cell r="D1853" t="str">
            <v>1130010000</v>
          </cell>
          <cell r="F1853">
            <v>45462</v>
          </cell>
          <cell r="H1853" t="str">
            <v>INV 118</v>
          </cell>
          <cell r="I1853">
            <v>130010000</v>
          </cell>
          <cell r="J1853" t="str">
            <v>Piutang Usaha</v>
          </cell>
          <cell r="L1853">
            <v>17085967.1426314</v>
          </cell>
        </row>
        <row r="1854">
          <cell r="A1854" t="str">
            <v>23410000001Juni</v>
          </cell>
          <cell r="B1854" t="str">
            <v>410000001Juni</v>
          </cell>
          <cell r="C1854" t="str">
            <v>0</v>
          </cell>
          <cell r="D1854" t="str">
            <v>1410000001</v>
          </cell>
          <cell r="F1854">
            <v>45462</v>
          </cell>
          <cell r="H1854" t="str">
            <v>INV 118</v>
          </cell>
          <cell r="I1854">
            <v>410000001</v>
          </cell>
          <cell r="J1854" t="str">
            <v>Pendapatan 1</v>
          </cell>
          <cell r="M1854">
            <v>17085967.1426314</v>
          </cell>
        </row>
        <row r="1855">
          <cell r="A1855" t="str">
            <v>24130010000Juni</v>
          </cell>
          <cell r="B1855" t="str">
            <v>130010000Juni</v>
          </cell>
          <cell r="C1855" t="str">
            <v>0</v>
          </cell>
          <cell r="D1855" t="str">
            <v>1130010000</v>
          </cell>
          <cell r="F1855">
            <v>45463</v>
          </cell>
          <cell r="H1855" t="str">
            <v>INV 119</v>
          </cell>
          <cell r="I1855">
            <v>130010000</v>
          </cell>
          <cell r="J1855" t="str">
            <v>Piutang Usaha</v>
          </cell>
          <cell r="L1855">
            <v>16903557.810600001</v>
          </cell>
        </row>
        <row r="1856">
          <cell r="A1856" t="str">
            <v>24410000001Juni</v>
          </cell>
          <cell r="B1856" t="str">
            <v>410000001Juni</v>
          </cell>
          <cell r="C1856" t="str">
            <v>0</v>
          </cell>
          <cell r="D1856" t="str">
            <v>1410000001</v>
          </cell>
          <cell r="F1856">
            <v>45463</v>
          </cell>
          <cell r="H1856" t="str">
            <v>INV 119</v>
          </cell>
          <cell r="I1856">
            <v>410000001</v>
          </cell>
          <cell r="J1856" t="str">
            <v>Pendapatan 1</v>
          </cell>
          <cell r="M1856">
            <v>16903557.810600001</v>
          </cell>
        </row>
        <row r="1857">
          <cell r="A1857" t="str">
            <v>25130010000Juni</v>
          </cell>
          <cell r="B1857" t="str">
            <v>130010000Juni</v>
          </cell>
          <cell r="C1857" t="str">
            <v>0</v>
          </cell>
          <cell r="D1857" t="str">
            <v>1130010000</v>
          </cell>
          <cell r="F1857">
            <v>45464</v>
          </cell>
          <cell r="H1857" t="str">
            <v>INV 120</v>
          </cell>
          <cell r="I1857">
            <v>130010000</v>
          </cell>
          <cell r="J1857" t="str">
            <v>Piutang Usaha</v>
          </cell>
          <cell r="L1857">
            <v>15569848.667536</v>
          </cell>
        </row>
        <row r="1858">
          <cell r="A1858" t="str">
            <v>25410000001Juni</v>
          </cell>
          <cell r="B1858" t="str">
            <v>410000001Juni</v>
          </cell>
          <cell r="C1858" t="str">
            <v>0</v>
          </cell>
          <cell r="D1858" t="str">
            <v>1410000001</v>
          </cell>
          <cell r="F1858">
            <v>45464</v>
          </cell>
          <cell r="H1858" t="str">
            <v>INV 120</v>
          </cell>
          <cell r="I1858">
            <v>410000001</v>
          </cell>
          <cell r="J1858" t="str">
            <v>Pendapatan 1</v>
          </cell>
          <cell r="M1858">
            <v>15569848.667536</v>
          </cell>
        </row>
        <row r="1859">
          <cell r="A1859" t="str">
            <v>26130010000Juni</v>
          </cell>
          <cell r="B1859" t="str">
            <v>130010000Juni</v>
          </cell>
          <cell r="C1859" t="str">
            <v>0</v>
          </cell>
          <cell r="D1859" t="str">
            <v>1130010000</v>
          </cell>
          <cell r="F1859">
            <v>45465</v>
          </cell>
          <cell r="H1859" t="str">
            <v>INV 121</v>
          </cell>
          <cell r="I1859">
            <v>130010000</v>
          </cell>
          <cell r="J1859" t="str">
            <v>Piutang Usaha</v>
          </cell>
          <cell r="L1859">
            <v>3018625.0950000002</v>
          </cell>
        </row>
        <row r="1860">
          <cell r="A1860" t="str">
            <v>26410000001Juni</v>
          </cell>
          <cell r="B1860" t="str">
            <v>410000001Juni</v>
          </cell>
          <cell r="C1860" t="str">
            <v>0</v>
          </cell>
          <cell r="D1860" t="str">
            <v>1410000001</v>
          </cell>
          <cell r="F1860">
            <v>45465</v>
          </cell>
          <cell r="H1860" t="str">
            <v>INV 121</v>
          </cell>
          <cell r="I1860">
            <v>410000001</v>
          </cell>
          <cell r="J1860" t="str">
            <v>Pendapatan 1</v>
          </cell>
          <cell r="M1860">
            <v>3018625.0950000002</v>
          </cell>
        </row>
        <row r="1861">
          <cell r="A1861" t="str">
            <v>27130010000Juni</v>
          </cell>
          <cell r="B1861" t="str">
            <v>130010000Juni</v>
          </cell>
          <cell r="C1861" t="str">
            <v>0</v>
          </cell>
          <cell r="D1861" t="str">
            <v>1130010000</v>
          </cell>
          <cell r="F1861">
            <v>45466</v>
          </cell>
          <cell r="H1861" t="str">
            <v>INV 122</v>
          </cell>
          <cell r="I1861">
            <v>130010000</v>
          </cell>
          <cell r="J1861" t="str">
            <v>Piutang Usaha</v>
          </cell>
          <cell r="L1861">
            <v>8927080.6500000004</v>
          </cell>
        </row>
        <row r="1862">
          <cell r="A1862" t="str">
            <v>27410000001Juni</v>
          </cell>
          <cell r="B1862" t="str">
            <v>410000001Juni</v>
          </cell>
          <cell r="C1862" t="str">
            <v>0</v>
          </cell>
          <cell r="D1862" t="str">
            <v>1410000001</v>
          </cell>
          <cell r="F1862">
            <v>45466</v>
          </cell>
          <cell r="H1862" t="str">
            <v>INV 122</v>
          </cell>
          <cell r="I1862">
            <v>410000001</v>
          </cell>
          <cell r="J1862" t="str">
            <v>Pendapatan 1</v>
          </cell>
          <cell r="M1862">
            <v>8927080.6500000004</v>
          </cell>
        </row>
        <row r="1863">
          <cell r="A1863" t="str">
            <v>28130010000Juni</v>
          </cell>
          <cell r="B1863" t="str">
            <v>130010000Juni</v>
          </cell>
          <cell r="C1863" t="str">
            <v>0</v>
          </cell>
          <cell r="D1863" t="str">
            <v>1130010000</v>
          </cell>
          <cell r="F1863">
            <v>45467</v>
          </cell>
          <cell r="H1863" t="str">
            <v>INV 123</v>
          </cell>
          <cell r="I1863">
            <v>130010000</v>
          </cell>
          <cell r="J1863" t="str">
            <v>Piutang Usaha</v>
          </cell>
          <cell r="L1863">
            <v>12496315.703005999</v>
          </cell>
        </row>
        <row r="1864">
          <cell r="A1864" t="str">
            <v>28410000001Juni</v>
          </cell>
          <cell r="B1864" t="str">
            <v>410000001Juni</v>
          </cell>
          <cell r="C1864" t="str">
            <v>0</v>
          </cell>
          <cell r="D1864" t="str">
            <v>1410000001</v>
          </cell>
          <cell r="F1864">
            <v>45467</v>
          </cell>
          <cell r="H1864" t="str">
            <v>INV 123</v>
          </cell>
          <cell r="I1864">
            <v>410000001</v>
          </cell>
          <cell r="J1864" t="str">
            <v>Pendapatan 1</v>
          </cell>
          <cell r="M1864">
            <v>12496315.703005999</v>
          </cell>
        </row>
        <row r="1865">
          <cell r="A1865" t="str">
            <v>29130010000Juni</v>
          </cell>
          <cell r="B1865" t="str">
            <v>130010000Juni</v>
          </cell>
          <cell r="C1865" t="str">
            <v>0</v>
          </cell>
          <cell r="D1865" t="str">
            <v>1130010000</v>
          </cell>
          <cell r="F1865">
            <v>45469</v>
          </cell>
          <cell r="H1865" t="str">
            <v>INV 124</v>
          </cell>
          <cell r="I1865">
            <v>130010000</v>
          </cell>
          <cell r="J1865" t="str">
            <v>Piutang Usaha</v>
          </cell>
          <cell r="L1865">
            <v>4445089.5702473996</v>
          </cell>
        </row>
        <row r="1866">
          <cell r="A1866" t="str">
            <v>29410000001Juni</v>
          </cell>
          <cell r="B1866" t="str">
            <v>410000001Juni</v>
          </cell>
          <cell r="C1866" t="str">
            <v>0</v>
          </cell>
          <cell r="D1866" t="str">
            <v>1410000001</v>
          </cell>
          <cell r="F1866">
            <v>45469</v>
          </cell>
          <cell r="H1866" t="str">
            <v>INV 124</v>
          </cell>
          <cell r="I1866">
            <v>410000001</v>
          </cell>
          <cell r="J1866" t="str">
            <v>Pendapatan 1</v>
          </cell>
          <cell r="M1866">
            <v>4445089.5702473996</v>
          </cell>
        </row>
        <row r="1867">
          <cell r="A1867" t="str">
            <v>30130010000Juni</v>
          </cell>
          <cell r="B1867" t="str">
            <v>130010000Juni</v>
          </cell>
          <cell r="C1867" t="str">
            <v>0</v>
          </cell>
          <cell r="D1867" t="str">
            <v>1130010000</v>
          </cell>
          <cell r="F1867">
            <v>45469</v>
          </cell>
          <cell r="H1867" t="str">
            <v>INV 125</v>
          </cell>
          <cell r="I1867">
            <v>130010000</v>
          </cell>
          <cell r="J1867" t="str">
            <v>Piutang Usaha</v>
          </cell>
          <cell r="L1867">
            <v>10138279.35</v>
          </cell>
        </row>
        <row r="1868">
          <cell r="A1868" t="str">
            <v>30410000001Juni</v>
          </cell>
          <cell r="B1868" t="str">
            <v>410000001Juni</v>
          </cell>
          <cell r="C1868" t="str">
            <v>0</v>
          </cell>
          <cell r="D1868" t="str">
            <v>1410000001</v>
          </cell>
          <cell r="F1868">
            <v>45469</v>
          </cell>
          <cell r="H1868" t="str">
            <v>INV 125</v>
          </cell>
          <cell r="I1868">
            <v>410000001</v>
          </cell>
          <cell r="J1868" t="str">
            <v>Pendapatan 1</v>
          </cell>
          <cell r="M1868">
            <v>10138279.35</v>
          </cell>
        </row>
        <row r="1869">
          <cell r="A1869" t="str">
            <v>31130010000Juni</v>
          </cell>
          <cell r="B1869" t="str">
            <v>130010000Juni</v>
          </cell>
          <cell r="C1869" t="str">
            <v>0</v>
          </cell>
          <cell r="D1869" t="str">
            <v>1130010000</v>
          </cell>
          <cell r="F1869">
            <v>45470</v>
          </cell>
          <cell r="H1869" t="str">
            <v>INV 126</v>
          </cell>
          <cell r="I1869">
            <v>130010000</v>
          </cell>
          <cell r="J1869" t="str">
            <v>Piutang Usaha</v>
          </cell>
          <cell r="L1869">
            <v>8893441.9100000001</v>
          </cell>
        </row>
        <row r="1870">
          <cell r="A1870" t="str">
            <v>31410000001Juni</v>
          </cell>
          <cell r="B1870" t="str">
            <v>410000001Juni</v>
          </cell>
          <cell r="C1870" t="str">
            <v>0</v>
          </cell>
          <cell r="D1870" t="str">
            <v>1410000001</v>
          </cell>
          <cell r="F1870">
            <v>45470</v>
          </cell>
          <cell r="H1870" t="str">
            <v>INV 126</v>
          </cell>
          <cell r="I1870">
            <v>410000001</v>
          </cell>
          <cell r="J1870" t="str">
            <v>Pendapatan 1</v>
          </cell>
          <cell r="M1870">
            <v>8893441.9100000001</v>
          </cell>
        </row>
        <row r="1871">
          <cell r="A1871" t="str">
            <v>32130010000Juni</v>
          </cell>
          <cell r="B1871" t="str">
            <v>130010000Juni</v>
          </cell>
          <cell r="C1871" t="str">
            <v>0</v>
          </cell>
          <cell r="D1871" t="str">
            <v>1130010000</v>
          </cell>
          <cell r="F1871">
            <v>45470</v>
          </cell>
          <cell r="H1871" t="str">
            <v>INV 127</v>
          </cell>
          <cell r="I1871">
            <v>130010000</v>
          </cell>
          <cell r="J1871" t="str">
            <v>Piutang Usaha</v>
          </cell>
          <cell r="L1871">
            <v>4991315.0907500004</v>
          </cell>
        </row>
        <row r="1872">
          <cell r="A1872" t="str">
            <v>32410000001Juni</v>
          </cell>
          <cell r="B1872" t="str">
            <v>410000001Juni</v>
          </cell>
          <cell r="C1872" t="str">
            <v>0</v>
          </cell>
          <cell r="D1872" t="str">
            <v>1410000001</v>
          </cell>
          <cell r="F1872">
            <v>45470</v>
          </cell>
          <cell r="H1872" t="str">
            <v>INV 127</v>
          </cell>
          <cell r="I1872">
            <v>410000001</v>
          </cell>
          <cell r="J1872" t="str">
            <v>Pendapatan 1</v>
          </cell>
          <cell r="M1872">
            <v>4991315.0907500004</v>
          </cell>
        </row>
        <row r="1873">
          <cell r="A1873" t="str">
            <v>33130010000Juni</v>
          </cell>
          <cell r="B1873" t="str">
            <v>130010000Juni</v>
          </cell>
          <cell r="C1873" t="str">
            <v>0</v>
          </cell>
          <cell r="D1873" t="str">
            <v>1130010000</v>
          </cell>
          <cell r="F1873">
            <v>45473</v>
          </cell>
          <cell r="H1873" t="str">
            <v>INV 128</v>
          </cell>
          <cell r="I1873">
            <v>130010000</v>
          </cell>
          <cell r="J1873" t="str">
            <v>Piutang Usaha</v>
          </cell>
          <cell r="L1873">
            <v>4427721.0584739996</v>
          </cell>
        </row>
        <row r="1874">
          <cell r="A1874" t="str">
            <v>33410000001Juni</v>
          </cell>
          <cell r="B1874" t="str">
            <v>410000001Juni</v>
          </cell>
          <cell r="C1874" t="str">
            <v>0</v>
          </cell>
          <cell r="D1874" t="str">
            <v>1410000001</v>
          </cell>
          <cell r="F1874">
            <v>45473</v>
          </cell>
          <cell r="H1874" t="str">
            <v>INV 128</v>
          </cell>
          <cell r="I1874">
            <v>410000001</v>
          </cell>
          <cell r="J1874" t="str">
            <v>Pendapatan 1</v>
          </cell>
          <cell r="M1874">
            <v>4427721.0584739996</v>
          </cell>
        </row>
        <row r="1875">
          <cell r="A1875" t="str">
            <v>00</v>
          </cell>
          <cell r="B1875" t="str">
            <v>0</v>
          </cell>
          <cell r="C1875" t="str">
            <v>0</v>
          </cell>
          <cell r="D1875" t="str">
            <v>1</v>
          </cell>
          <cell r="J1875" t="str">
            <v>-</v>
          </cell>
        </row>
        <row r="1876">
          <cell r="A1876" t="str">
            <v>00</v>
          </cell>
          <cell r="B1876" t="str">
            <v>0</v>
          </cell>
          <cell r="C1876" t="str">
            <v>0</v>
          </cell>
          <cell r="D1876" t="str">
            <v>1</v>
          </cell>
          <cell r="J1876" t="str">
            <v>-</v>
          </cell>
        </row>
        <row r="1877">
          <cell r="A1877" t="str">
            <v>1130010000Juli</v>
          </cell>
          <cell r="B1877" t="str">
            <v>130010000Juli</v>
          </cell>
          <cell r="C1877" t="str">
            <v>0</v>
          </cell>
          <cell r="D1877" t="str">
            <v>1130010000</v>
          </cell>
          <cell r="F1877">
            <v>45474</v>
          </cell>
          <cell r="H1877" t="str">
            <v>INV 129</v>
          </cell>
          <cell r="I1877">
            <v>130010000</v>
          </cell>
          <cell r="J1877" t="str">
            <v>Piutang Usaha</v>
          </cell>
          <cell r="L1877">
            <v>22082038.50282</v>
          </cell>
        </row>
        <row r="1878">
          <cell r="A1878" t="str">
            <v>3410000001Juli</v>
          </cell>
          <cell r="B1878" t="str">
            <v>410000001Juli</v>
          </cell>
          <cell r="C1878" t="str">
            <v>0</v>
          </cell>
          <cell r="D1878" t="str">
            <v>1410000001</v>
          </cell>
          <cell r="F1878">
            <v>45474</v>
          </cell>
          <cell r="H1878" t="str">
            <v>INV 129</v>
          </cell>
          <cell r="I1878">
            <v>410000001</v>
          </cell>
          <cell r="J1878" t="str">
            <v>Pendapatan 1</v>
          </cell>
          <cell r="M1878">
            <v>22082038.50282</v>
          </cell>
        </row>
        <row r="1879">
          <cell r="A1879" t="str">
            <v>2130010000Juli</v>
          </cell>
          <cell r="B1879" t="str">
            <v>130010000Juli</v>
          </cell>
          <cell r="C1879" t="str">
            <v>0</v>
          </cell>
          <cell r="D1879" t="str">
            <v>1130010000</v>
          </cell>
          <cell r="F1879">
            <v>45479</v>
          </cell>
          <cell r="H1879" t="str">
            <v>INV 133</v>
          </cell>
          <cell r="I1879">
            <v>130010000</v>
          </cell>
          <cell r="J1879" t="str">
            <v>Piutang Usaha</v>
          </cell>
          <cell r="L1879">
            <v>10262700.85</v>
          </cell>
        </row>
        <row r="1880">
          <cell r="A1880" t="str">
            <v>4410000001Juli</v>
          </cell>
          <cell r="B1880" t="str">
            <v>410000001Juli</v>
          </cell>
          <cell r="C1880" t="str">
            <v>0</v>
          </cell>
          <cell r="D1880" t="str">
            <v>1410000001</v>
          </cell>
          <cell r="F1880">
            <v>45479</v>
          </cell>
          <cell r="H1880" t="str">
            <v>INV 133</v>
          </cell>
          <cell r="I1880">
            <v>410000001</v>
          </cell>
          <cell r="J1880" t="str">
            <v>Pendapatan 1</v>
          </cell>
          <cell r="M1880">
            <v>10262700.85</v>
          </cell>
        </row>
        <row r="1881">
          <cell r="A1881" t="str">
            <v>3130010000Juli</v>
          </cell>
          <cell r="B1881" t="str">
            <v>130010000Juli</v>
          </cell>
          <cell r="C1881" t="str">
            <v>0</v>
          </cell>
          <cell r="D1881" t="str">
            <v>1130010000</v>
          </cell>
          <cell r="F1881">
            <v>45481</v>
          </cell>
          <cell r="H1881" t="str">
            <v>INV 134</v>
          </cell>
          <cell r="I1881">
            <v>130010000</v>
          </cell>
          <cell r="J1881" t="str">
            <v>Piutang Usaha</v>
          </cell>
          <cell r="L1881">
            <v>12896088.5</v>
          </cell>
        </row>
        <row r="1882">
          <cell r="A1882" t="str">
            <v>5410000001Juli</v>
          </cell>
          <cell r="B1882" t="str">
            <v>410000001Juli</v>
          </cell>
          <cell r="C1882" t="str">
            <v>0</v>
          </cell>
          <cell r="D1882" t="str">
            <v>1410000001</v>
          </cell>
          <cell r="F1882">
            <v>45481</v>
          </cell>
          <cell r="H1882" t="str">
            <v>INV 134</v>
          </cell>
          <cell r="I1882">
            <v>410000001</v>
          </cell>
          <cell r="J1882" t="str">
            <v>Pendapatan 1</v>
          </cell>
          <cell r="M1882">
            <v>12896088.5</v>
          </cell>
        </row>
        <row r="1883">
          <cell r="A1883" t="str">
            <v>4130010000Juli</v>
          </cell>
          <cell r="B1883" t="str">
            <v>130010000Juli</v>
          </cell>
          <cell r="C1883" t="str">
            <v>0</v>
          </cell>
          <cell r="D1883" t="str">
            <v>1130010000</v>
          </cell>
          <cell r="F1883">
            <v>45483</v>
          </cell>
          <cell r="H1883" t="str">
            <v>INV 135</v>
          </cell>
          <cell r="I1883">
            <v>130010000</v>
          </cell>
          <cell r="J1883" t="str">
            <v>Piutang Usaha</v>
          </cell>
          <cell r="L1883">
            <v>16278886.5</v>
          </cell>
        </row>
        <row r="1884">
          <cell r="A1884" t="str">
            <v>6410000001Juli</v>
          </cell>
          <cell r="B1884" t="str">
            <v>410000001Juli</v>
          </cell>
          <cell r="C1884" t="str">
            <v>0</v>
          </cell>
          <cell r="D1884" t="str">
            <v>1410000001</v>
          </cell>
          <cell r="F1884">
            <v>45483</v>
          </cell>
          <cell r="H1884" t="str">
            <v>INV 135</v>
          </cell>
          <cell r="I1884">
            <v>410000001</v>
          </cell>
          <cell r="J1884" t="str">
            <v>Pendapatan 1</v>
          </cell>
          <cell r="M1884">
            <v>16278886.5</v>
          </cell>
        </row>
        <row r="1885">
          <cell r="A1885" t="str">
            <v>5130010000Juli</v>
          </cell>
          <cell r="B1885" t="str">
            <v>130010000Juli</v>
          </cell>
          <cell r="C1885" t="str">
            <v>0</v>
          </cell>
          <cell r="D1885" t="str">
            <v>1130010000</v>
          </cell>
          <cell r="F1885">
            <v>45485</v>
          </cell>
          <cell r="H1885" t="str">
            <v>INV 136</v>
          </cell>
          <cell r="I1885">
            <v>130010000</v>
          </cell>
          <cell r="J1885" t="str">
            <v>Piutang Usaha</v>
          </cell>
          <cell r="L1885">
            <v>16587769.5</v>
          </cell>
        </row>
        <row r="1886">
          <cell r="A1886" t="str">
            <v>7410000001Juli</v>
          </cell>
          <cell r="B1886" t="str">
            <v>410000001Juli</v>
          </cell>
          <cell r="C1886" t="str">
            <v>0</v>
          </cell>
          <cell r="D1886" t="str">
            <v>1410000001</v>
          </cell>
          <cell r="F1886">
            <v>45485</v>
          </cell>
          <cell r="H1886" t="str">
            <v>INV 136</v>
          </cell>
          <cell r="I1886">
            <v>410000001</v>
          </cell>
          <cell r="J1886" t="str">
            <v>Pendapatan 1</v>
          </cell>
          <cell r="M1886">
            <v>16587769.5</v>
          </cell>
        </row>
        <row r="1887">
          <cell r="A1887" t="str">
            <v>6130010000Juli</v>
          </cell>
          <cell r="B1887" t="str">
            <v>130010000Juli</v>
          </cell>
          <cell r="C1887" t="str">
            <v>0</v>
          </cell>
          <cell r="D1887" t="str">
            <v>1130010000</v>
          </cell>
          <cell r="F1887">
            <v>45487</v>
          </cell>
          <cell r="H1887" t="str">
            <v>INV 137</v>
          </cell>
          <cell r="I1887">
            <v>130010000</v>
          </cell>
          <cell r="J1887" t="str">
            <v>Piutang Usaha</v>
          </cell>
          <cell r="L1887">
            <v>10517013</v>
          </cell>
        </row>
        <row r="1888">
          <cell r="A1888" t="str">
            <v>8410000001Juli</v>
          </cell>
          <cell r="B1888" t="str">
            <v>410000001Juli</v>
          </cell>
          <cell r="C1888" t="str">
            <v>0</v>
          </cell>
          <cell r="D1888" t="str">
            <v>1410000001</v>
          </cell>
          <cell r="F1888">
            <v>45487</v>
          </cell>
          <cell r="H1888" t="str">
            <v>INV 137</v>
          </cell>
          <cell r="I1888">
            <v>410000001</v>
          </cell>
          <cell r="J1888" t="str">
            <v>Pendapatan 1</v>
          </cell>
          <cell r="M1888">
            <v>10517013</v>
          </cell>
        </row>
        <row r="1889">
          <cell r="A1889" t="str">
            <v>7130010000Juli</v>
          </cell>
          <cell r="B1889" t="str">
            <v>130010000Juli</v>
          </cell>
          <cell r="C1889" t="str">
            <v>0</v>
          </cell>
          <cell r="D1889" t="str">
            <v>1130010000</v>
          </cell>
          <cell r="F1889">
            <v>45490</v>
          </cell>
          <cell r="H1889" t="str">
            <v>INV 138</v>
          </cell>
          <cell r="I1889">
            <v>130010000</v>
          </cell>
          <cell r="J1889" t="str">
            <v>Piutang Usaha</v>
          </cell>
          <cell r="L1889">
            <v>12789732.199999999</v>
          </cell>
        </row>
        <row r="1890">
          <cell r="A1890" t="str">
            <v>9410000001Juli</v>
          </cell>
          <cell r="B1890" t="str">
            <v>410000001Juli</v>
          </cell>
          <cell r="C1890" t="str">
            <v>0</v>
          </cell>
          <cell r="D1890" t="str">
            <v>1410000001</v>
          </cell>
          <cell r="F1890">
            <v>45490</v>
          </cell>
          <cell r="H1890" t="str">
            <v>INV 138</v>
          </cell>
          <cell r="I1890">
            <v>410000001</v>
          </cell>
          <cell r="J1890" t="str">
            <v>Pendapatan 1</v>
          </cell>
          <cell r="M1890">
            <v>12789732.199999999</v>
          </cell>
        </row>
        <row r="1891">
          <cell r="A1891" t="str">
            <v>8130010000Juli</v>
          </cell>
          <cell r="B1891" t="str">
            <v>130010000Juli</v>
          </cell>
          <cell r="C1891" t="str">
            <v>0</v>
          </cell>
          <cell r="D1891" t="str">
            <v>1130010000</v>
          </cell>
          <cell r="F1891">
            <v>45490</v>
          </cell>
          <cell r="H1891" t="str">
            <v>INV 139</v>
          </cell>
          <cell r="I1891">
            <v>130010000</v>
          </cell>
          <cell r="J1891" t="str">
            <v>Piutang Usaha</v>
          </cell>
          <cell r="L1891">
            <v>4050116</v>
          </cell>
        </row>
        <row r="1892">
          <cell r="A1892" t="str">
            <v>10410000001Juli</v>
          </cell>
          <cell r="B1892" t="str">
            <v>410000001Juli</v>
          </cell>
          <cell r="C1892" t="str">
            <v>0</v>
          </cell>
          <cell r="D1892" t="str">
            <v>1410000001</v>
          </cell>
          <cell r="F1892">
            <v>45490</v>
          </cell>
          <cell r="H1892" t="str">
            <v>INV 139</v>
          </cell>
          <cell r="I1892">
            <v>410000001</v>
          </cell>
          <cell r="J1892" t="str">
            <v>Pendapatan 1</v>
          </cell>
          <cell r="M1892">
            <v>4050116</v>
          </cell>
        </row>
        <row r="1893">
          <cell r="A1893" t="str">
            <v>9130010000Juli</v>
          </cell>
          <cell r="B1893" t="str">
            <v>130010000Juli</v>
          </cell>
          <cell r="C1893" t="str">
            <v>0</v>
          </cell>
          <cell r="D1893" t="str">
            <v>1130010000</v>
          </cell>
          <cell r="F1893">
            <v>45491</v>
          </cell>
          <cell r="H1893" t="str">
            <v>INV 140</v>
          </cell>
          <cell r="I1893">
            <v>130010000</v>
          </cell>
          <cell r="J1893" t="str">
            <v>Piutang Usaha</v>
          </cell>
          <cell r="L1893">
            <v>6367034.9000000004</v>
          </cell>
        </row>
        <row r="1894">
          <cell r="A1894" t="str">
            <v>11410000001Juli</v>
          </cell>
          <cell r="B1894" t="str">
            <v>410000001Juli</v>
          </cell>
          <cell r="C1894" t="str">
            <v>0</v>
          </cell>
          <cell r="D1894" t="str">
            <v>1410000001</v>
          </cell>
          <cell r="F1894">
            <v>45491</v>
          </cell>
          <cell r="H1894" t="str">
            <v>INV 140</v>
          </cell>
          <cell r="I1894">
            <v>410000001</v>
          </cell>
          <cell r="J1894" t="str">
            <v>Pendapatan 1</v>
          </cell>
          <cell r="M1894">
            <v>6367034.9000000004</v>
          </cell>
        </row>
        <row r="1895">
          <cell r="A1895" t="str">
            <v>10130010000Juli</v>
          </cell>
          <cell r="B1895" t="str">
            <v>130010000Juli</v>
          </cell>
          <cell r="C1895" t="str">
            <v>0</v>
          </cell>
          <cell r="D1895" t="str">
            <v>1130010000</v>
          </cell>
          <cell r="F1895">
            <v>45492</v>
          </cell>
          <cell r="H1895" t="str">
            <v>INV 062</v>
          </cell>
          <cell r="I1895">
            <v>130010000</v>
          </cell>
          <cell r="J1895" t="str">
            <v>Piutang Usaha</v>
          </cell>
          <cell r="L1895">
            <v>19432829.5</v>
          </cell>
        </row>
        <row r="1896">
          <cell r="A1896" t="str">
            <v>12410000001Juli</v>
          </cell>
          <cell r="B1896" t="str">
            <v>410000001Juli</v>
          </cell>
          <cell r="C1896" t="str">
            <v>0</v>
          </cell>
          <cell r="D1896" t="str">
            <v>1410000001</v>
          </cell>
          <cell r="F1896">
            <v>45492</v>
          </cell>
          <cell r="H1896" t="str">
            <v>INV 062</v>
          </cell>
          <cell r="I1896">
            <v>410000001</v>
          </cell>
          <cell r="J1896" t="str">
            <v>Pendapatan 1</v>
          </cell>
          <cell r="M1896">
            <v>19432829.5</v>
          </cell>
        </row>
        <row r="1897">
          <cell r="A1897" t="str">
            <v>11130010000Juli</v>
          </cell>
          <cell r="B1897" t="str">
            <v>130010000Juli</v>
          </cell>
          <cell r="C1897" t="str">
            <v>0</v>
          </cell>
          <cell r="D1897" t="str">
            <v>1130010000</v>
          </cell>
          <cell r="F1897">
            <v>45492</v>
          </cell>
          <cell r="H1897" t="str">
            <v>INV 130</v>
          </cell>
          <cell r="I1897">
            <v>130010000</v>
          </cell>
          <cell r="J1897" t="str">
            <v>Piutang Usaha</v>
          </cell>
          <cell r="L1897">
            <v>9875485.5999999996</v>
          </cell>
        </row>
        <row r="1898">
          <cell r="A1898" t="str">
            <v>13410000001Juli</v>
          </cell>
          <cell r="B1898" t="str">
            <v>410000001Juli</v>
          </cell>
          <cell r="C1898" t="str">
            <v>0</v>
          </cell>
          <cell r="D1898" t="str">
            <v>1410000001</v>
          </cell>
          <cell r="F1898">
            <v>45492</v>
          </cell>
          <cell r="H1898" t="str">
            <v>INV 130</v>
          </cell>
          <cell r="I1898">
            <v>410000001</v>
          </cell>
          <cell r="J1898" t="str">
            <v>Pendapatan 1</v>
          </cell>
          <cell r="M1898">
            <v>9875485.5999999996</v>
          </cell>
        </row>
        <row r="1899">
          <cell r="A1899" t="str">
            <v>12130010000Juli</v>
          </cell>
          <cell r="B1899" t="str">
            <v>130010000Juli</v>
          </cell>
          <cell r="C1899" t="str">
            <v>0</v>
          </cell>
          <cell r="D1899" t="str">
            <v>1130010000</v>
          </cell>
          <cell r="F1899">
            <v>45492</v>
          </cell>
          <cell r="H1899" t="str">
            <v>INV 131</v>
          </cell>
          <cell r="I1899">
            <v>130010000</v>
          </cell>
          <cell r="J1899" t="str">
            <v>Piutang Usaha</v>
          </cell>
          <cell r="L1899">
            <v>16339477.5</v>
          </cell>
        </row>
        <row r="1900">
          <cell r="A1900" t="str">
            <v>14410000001Juli</v>
          </cell>
          <cell r="B1900" t="str">
            <v>410000001Juli</v>
          </cell>
          <cell r="C1900" t="str">
            <v>0</v>
          </cell>
          <cell r="D1900" t="str">
            <v>1410000001</v>
          </cell>
          <cell r="F1900">
            <v>45492</v>
          </cell>
          <cell r="H1900" t="str">
            <v>INV 131</v>
          </cell>
          <cell r="I1900">
            <v>410000001</v>
          </cell>
          <cell r="J1900" t="str">
            <v>Pendapatan 1</v>
          </cell>
          <cell r="M1900">
            <v>16339477.5</v>
          </cell>
        </row>
        <row r="1901">
          <cell r="A1901" t="str">
            <v>13130010000Juli</v>
          </cell>
          <cell r="B1901" t="str">
            <v>130010000Juli</v>
          </cell>
          <cell r="C1901" t="str">
            <v>0</v>
          </cell>
          <cell r="D1901" t="str">
            <v>1130010000</v>
          </cell>
          <cell r="F1901">
            <v>45492</v>
          </cell>
          <cell r="H1901" t="str">
            <v>INV 132</v>
          </cell>
          <cell r="I1901">
            <v>130010000</v>
          </cell>
          <cell r="J1901" t="str">
            <v>Piutang Usaha</v>
          </cell>
          <cell r="L1901">
            <v>6686100</v>
          </cell>
        </row>
        <row r="1902">
          <cell r="A1902" t="str">
            <v>15410000001Juli</v>
          </cell>
          <cell r="B1902" t="str">
            <v>410000001Juli</v>
          </cell>
          <cell r="C1902" t="str">
            <v>0</v>
          </cell>
          <cell r="D1902" t="str">
            <v>1410000001</v>
          </cell>
          <cell r="F1902">
            <v>45492</v>
          </cell>
          <cell r="H1902" t="str">
            <v>INV 132</v>
          </cell>
          <cell r="I1902">
            <v>410000001</v>
          </cell>
          <cell r="J1902" t="str">
            <v>Pendapatan 1</v>
          </cell>
          <cell r="M1902">
            <v>6686100</v>
          </cell>
        </row>
        <row r="1903">
          <cell r="A1903" t="str">
            <v>14130010000Juli</v>
          </cell>
          <cell r="B1903" t="str">
            <v>130010000Juli</v>
          </cell>
          <cell r="C1903" t="str">
            <v>0</v>
          </cell>
          <cell r="D1903" t="str">
            <v>1130010000</v>
          </cell>
          <cell r="F1903">
            <v>45493</v>
          </cell>
          <cell r="H1903" t="str">
            <v>INV 096</v>
          </cell>
          <cell r="I1903">
            <v>130010000</v>
          </cell>
          <cell r="J1903" t="str">
            <v>Piutang Usaha</v>
          </cell>
          <cell r="L1903">
            <v>8020793.7599999998</v>
          </cell>
        </row>
        <row r="1904">
          <cell r="A1904" t="str">
            <v>16410000001Juli</v>
          </cell>
          <cell r="B1904" t="str">
            <v>410000001Juli</v>
          </cell>
          <cell r="C1904" t="str">
            <v>0</v>
          </cell>
          <cell r="D1904" t="str">
            <v>1410000001</v>
          </cell>
          <cell r="F1904">
            <v>45493</v>
          </cell>
          <cell r="H1904" t="str">
            <v>INV 096</v>
          </cell>
          <cell r="I1904">
            <v>410000001</v>
          </cell>
          <cell r="J1904" t="str">
            <v>Pendapatan 1</v>
          </cell>
          <cell r="M1904">
            <v>8020793.7599999998</v>
          </cell>
        </row>
        <row r="1905">
          <cell r="A1905" t="str">
            <v>15130010000Juli</v>
          </cell>
          <cell r="B1905" t="str">
            <v>130010000Juli</v>
          </cell>
          <cell r="C1905" t="str">
            <v>0</v>
          </cell>
          <cell r="D1905" t="str">
            <v>1130010000</v>
          </cell>
          <cell r="F1905">
            <v>45493</v>
          </cell>
          <cell r="H1905" t="str">
            <v>INV 097</v>
          </cell>
          <cell r="I1905">
            <v>130010000</v>
          </cell>
          <cell r="J1905" t="str">
            <v>Piutang Usaha</v>
          </cell>
          <cell r="L1905">
            <v>11210304</v>
          </cell>
        </row>
        <row r="1906">
          <cell r="A1906" t="str">
            <v>17410000001Juli</v>
          </cell>
          <cell r="B1906" t="str">
            <v>410000001Juli</v>
          </cell>
          <cell r="C1906" t="str">
            <v>0</v>
          </cell>
          <cell r="D1906" t="str">
            <v>1410000001</v>
          </cell>
          <cell r="F1906">
            <v>45493</v>
          </cell>
          <cell r="H1906" t="str">
            <v>INV 097</v>
          </cell>
          <cell r="I1906">
            <v>410000001</v>
          </cell>
          <cell r="J1906" t="str">
            <v>Pendapatan 1</v>
          </cell>
          <cell r="M1906">
            <v>11210304</v>
          </cell>
        </row>
        <row r="1907">
          <cell r="A1907" t="str">
            <v>16130010000Juli</v>
          </cell>
          <cell r="B1907" t="str">
            <v>130010000Juli</v>
          </cell>
          <cell r="C1907" t="str">
            <v>0</v>
          </cell>
          <cell r="D1907" t="str">
            <v>1130010000</v>
          </cell>
          <cell r="F1907">
            <v>45493</v>
          </cell>
          <cell r="H1907" t="str">
            <v>INV 141</v>
          </cell>
          <cell r="I1907">
            <v>130010000</v>
          </cell>
          <cell r="J1907" t="str">
            <v>Piutang Usaha</v>
          </cell>
          <cell r="L1907">
            <v>10988931.199999999</v>
          </cell>
        </row>
        <row r="1908">
          <cell r="A1908" t="str">
            <v>18410000001Juli</v>
          </cell>
          <cell r="B1908" t="str">
            <v>410000001Juli</v>
          </cell>
          <cell r="C1908" t="str">
            <v>0</v>
          </cell>
          <cell r="D1908" t="str">
            <v>1410000001</v>
          </cell>
          <cell r="F1908">
            <v>45493</v>
          </cell>
          <cell r="H1908" t="str">
            <v>INV 141</v>
          </cell>
          <cell r="I1908">
            <v>410000001</v>
          </cell>
          <cell r="J1908" t="str">
            <v>Pendapatan 1</v>
          </cell>
          <cell r="M1908">
            <v>10988931.199999999</v>
          </cell>
        </row>
        <row r="1909">
          <cell r="A1909" t="str">
            <v>17130010000Juli</v>
          </cell>
          <cell r="B1909" t="str">
            <v>130010000Juli</v>
          </cell>
          <cell r="C1909" t="str">
            <v>0</v>
          </cell>
          <cell r="D1909" t="str">
            <v>1130010000</v>
          </cell>
          <cell r="F1909">
            <v>45493</v>
          </cell>
          <cell r="H1909" t="str">
            <v>INV 142</v>
          </cell>
          <cell r="I1909">
            <v>130010000</v>
          </cell>
          <cell r="J1909" t="str">
            <v>Piutang Usaha</v>
          </cell>
          <cell r="L1909">
            <v>4317778.5</v>
          </cell>
        </row>
        <row r="1910">
          <cell r="A1910" t="str">
            <v>19410000001Juli</v>
          </cell>
          <cell r="B1910" t="str">
            <v>410000001Juli</v>
          </cell>
          <cell r="C1910" t="str">
            <v>0</v>
          </cell>
          <cell r="D1910" t="str">
            <v>1410000001</v>
          </cell>
          <cell r="F1910">
            <v>45493</v>
          </cell>
          <cell r="H1910" t="str">
            <v>INV 142</v>
          </cell>
          <cell r="I1910">
            <v>410000001</v>
          </cell>
          <cell r="J1910" t="str">
            <v>Pendapatan 1</v>
          </cell>
          <cell r="M1910">
            <v>4317778.5</v>
          </cell>
        </row>
        <row r="1911">
          <cell r="A1911" t="str">
            <v>18130010000Juli</v>
          </cell>
          <cell r="B1911" t="str">
            <v>130010000Juli</v>
          </cell>
          <cell r="C1911" t="str">
            <v>0</v>
          </cell>
          <cell r="D1911" t="str">
            <v>1130010000</v>
          </cell>
          <cell r="F1911">
            <v>45494</v>
          </cell>
          <cell r="H1911" t="str">
            <v>INV 143</v>
          </cell>
          <cell r="I1911">
            <v>130010000</v>
          </cell>
          <cell r="J1911" t="str">
            <v>Piutang Usaha</v>
          </cell>
          <cell r="L1911">
            <v>10241491.15</v>
          </cell>
        </row>
        <row r="1912">
          <cell r="A1912" t="str">
            <v>20410000001Juli</v>
          </cell>
          <cell r="B1912" t="str">
            <v>410000001Juli</v>
          </cell>
          <cell r="C1912" t="str">
            <v>0</v>
          </cell>
          <cell r="D1912" t="str">
            <v>1410000001</v>
          </cell>
          <cell r="F1912">
            <v>45494</v>
          </cell>
          <cell r="H1912" t="str">
            <v>INV 143</v>
          </cell>
          <cell r="I1912">
            <v>410000001</v>
          </cell>
          <cell r="J1912" t="str">
            <v>Pendapatan 1</v>
          </cell>
          <cell r="M1912">
            <v>10241491.15</v>
          </cell>
        </row>
        <row r="1913">
          <cell r="A1913" t="str">
            <v>19130010000Juli</v>
          </cell>
          <cell r="B1913" t="str">
            <v>130010000Juli</v>
          </cell>
          <cell r="C1913" t="str">
            <v>0</v>
          </cell>
          <cell r="D1913" t="str">
            <v>1130010000</v>
          </cell>
          <cell r="F1913">
            <v>45495</v>
          </cell>
          <cell r="H1913" t="str">
            <v>INV 144</v>
          </cell>
          <cell r="I1913">
            <v>130010000</v>
          </cell>
          <cell r="J1913" t="str">
            <v>Piutang Usaha</v>
          </cell>
          <cell r="L1913">
            <v>10787539.75</v>
          </cell>
        </row>
        <row r="1914">
          <cell r="A1914" t="str">
            <v>21410000001Juli</v>
          </cell>
          <cell r="B1914" t="str">
            <v>410000001Juli</v>
          </cell>
          <cell r="C1914" t="str">
            <v>0</v>
          </cell>
          <cell r="D1914" t="str">
            <v>1410000001</v>
          </cell>
          <cell r="F1914">
            <v>45495</v>
          </cell>
          <cell r="H1914" t="str">
            <v>INV 144</v>
          </cell>
          <cell r="I1914">
            <v>410000001</v>
          </cell>
          <cell r="J1914" t="str">
            <v>Pendapatan 1</v>
          </cell>
          <cell r="M1914">
            <v>10787539.75</v>
          </cell>
        </row>
        <row r="1915">
          <cell r="A1915" t="str">
            <v>20130010000Juli</v>
          </cell>
          <cell r="B1915" t="str">
            <v>130010000Juli</v>
          </cell>
          <cell r="C1915" t="str">
            <v>0</v>
          </cell>
          <cell r="D1915" t="str">
            <v>1130010000</v>
          </cell>
          <cell r="F1915">
            <v>45497</v>
          </cell>
          <cell r="H1915" t="str">
            <v>INV 145</v>
          </cell>
          <cell r="I1915">
            <v>130010000</v>
          </cell>
          <cell r="J1915" t="str">
            <v>Piutang Usaha</v>
          </cell>
          <cell r="L1915">
            <v>12155895.050000001</v>
          </cell>
        </row>
        <row r="1916">
          <cell r="A1916" t="str">
            <v>22410000001Juli</v>
          </cell>
          <cell r="B1916" t="str">
            <v>410000001Juli</v>
          </cell>
          <cell r="C1916" t="str">
            <v>0</v>
          </cell>
          <cell r="D1916" t="str">
            <v>1410000001</v>
          </cell>
          <cell r="F1916">
            <v>45497</v>
          </cell>
          <cell r="H1916" t="str">
            <v>INV 145</v>
          </cell>
          <cell r="I1916">
            <v>410000001</v>
          </cell>
          <cell r="J1916" t="str">
            <v>Pendapatan 1</v>
          </cell>
          <cell r="M1916">
            <v>12155895.050000001</v>
          </cell>
        </row>
        <row r="1917">
          <cell r="A1917" t="str">
            <v>21130010000Juli</v>
          </cell>
          <cell r="B1917" t="str">
            <v>130010000Juli</v>
          </cell>
          <cell r="C1917" t="str">
            <v>0</v>
          </cell>
          <cell r="D1917" t="str">
            <v>1130010000</v>
          </cell>
          <cell r="F1917">
            <v>45498</v>
          </cell>
          <cell r="H1917" t="str">
            <v>INV 146</v>
          </cell>
          <cell r="I1917">
            <v>130010000</v>
          </cell>
          <cell r="J1917" t="str">
            <v>Piutang Usaha</v>
          </cell>
          <cell r="L1917">
            <v>10132915.65</v>
          </cell>
        </row>
        <row r="1918">
          <cell r="A1918" t="str">
            <v>23410000001Juli</v>
          </cell>
          <cell r="B1918" t="str">
            <v>410000001Juli</v>
          </cell>
          <cell r="C1918" t="str">
            <v>0</v>
          </cell>
          <cell r="D1918" t="str">
            <v>1410000001</v>
          </cell>
          <cell r="F1918">
            <v>45498</v>
          </cell>
          <cell r="H1918" t="str">
            <v>INV 146</v>
          </cell>
          <cell r="I1918">
            <v>410000001</v>
          </cell>
          <cell r="J1918" t="str">
            <v>Pendapatan 1</v>
          </cell>
          <cell r="M1918">
            <v>10132915.65</v>
          </cell>
        </row>
        <row r="1919">
          <cell r="A1919" t="str">
            <v>22130010000Juli</v>
          </cell>
          <cell r="B1919" t="str">
            <v>130010000Juli</v>
          </cell>
          <cell r="C1919" t="str">
            <v>0</v>
          </cell>
          <cell r="D1919" t="str">
            <v>1130010000</v>
          </cell>
          <cell r="F1919">
            <v>45499</v>
          </cell>
          <cell r="H1919" t="str">
            <v>INV 147</v>
          </cell>
          <cell r="I1919">
            <v>130010000</v>
          </cell>
          <cell r="J1919" t="str">
            <v>Piutang Usaha</v>
          </cell>
          <cell r="L1919">
            <v>20472641.550000001</v>
          </cell>
        </row>
        <row r="1920">
          <cell r="A1920" t="str">
            <v>24410000001Juli</v>
          </cell>
          <cell r="B1920" t="str">
            <v>410000001Juli</v>
          </cell>
          <cell r="C1920" t="str">
            <v>0</v>
          </cell>
          <cell r="D1920" t="str">
            <v>1410000001</v>
          </cell>
          <cell r="F1920">
            <v>45499</v>
          </cell>
          <cell r="H1920" t="str">
            <v>INV 147</v>
          </cell>
          <cell r="I1920">
            <v>410000001</v>
          </cell>
          <cell r="J1920" t="str">
            <v>Pendapatan 1</v>
          </cell>
          <cell r="M1920">
            <v>20472641.550000001</v>
          </cell>
        </row>
        <row r="1921">
          <cell r="A1921" t="str">
            <v>23130010000Juli</v>
          </cell>
          <cell r="B1921" t="str">
            <v>130010000Juli</v>
          </cell>
          <cell r="C1921" t="str">
            <v>0</v>
          </cell>
          <cell r="D1921" t="str">
            <v>1130010000</v>
          </cell>
          <cell r="F1921">
            <v>45500</v>
          </cell>
          <cell r="H1921" t="str">
            <v>INV 148</v>
          </cell>
          <cell r="I1921">
            <v>130010000</v>
          </cell>
          <cell r="J1921" t="str">
            <v>Piutang Usaha</v>
          </cell>
          <cell r="L1921">
            <v>7160900.5</v>
          </cell>
        </row>
        <row r="1922">
          <cell r="A1922" t="str">
            <v>25410000001Juli</v>
          </cell>
          <cell r="B1922" t="str">
            <v>410000001Juli</v>
          </cell>
          <cell r="C1922" t="str">
            <v>0</v>
          </cell>
          <cell r="D1922" t="str">
            <v>1410000001</v>
          </cell>
          <cell r="F1922">
            <v>45500</v>
          </cell>
          <cell r="H1922" t="str">
            <v>INV 148</v>
          </cell>
          <cell r="I1922">
            <v>410000001</v>
          </cell>
          <cell r="J1922" t="str">
            <v>Pendapatan 1</v>
          </cell>
          <cell r="M1922">
            <v>7160900.5</v>
          </cell>
        </row>
        <row r="1923">
          <cell r="A1923" t="str">
            <v>24130010000Juli</v>
          </cell>
          <cell r="B1923" t="str">
            <v>130010000Juli</v>
          </cell>
          <cell r="C1923" t="str">
            <v>0</v>
          </cell>
          <cell r="D1923" t="str">
            <v>1130010000</v>
          </cell>
          <cell r="F1923">
            <v>45501</v>
          </cell>
          <cell r="H1923" t="str">
            <v>INV 149</v>
          </cell>
          <cell r="I1923">
            <v>130010000</v>
          </cell>
          <cell r="J1923" t="str">
            <v>Piutang Usaha</v>
          </cell>
          <cell r="L1923">
            <v>10973703.65</v>
          </cell>
        </row>
        <row r="1924">
          <cell r="A1924" t="str">
            <v>26410000001Juli</v>
          </cell>
          <cell r="B1924" t="str">
            <v>410000001Juli</v>
          </cell>
          <cell r="C1924" t="str">
            <v>0</v>
          </cell>
          <cell r="D1924" t="str">
            <v>1410000001</v>
          </cell>
          <cell r="F1924">
            <v>45501</v>
          </cell>
          <cell r="H1924" t="str">
            <v>INV 149</v>
          </cell>
          <cell r="I1924">
            <v>410000001</v>
          </cell>
          <cell r="J1924" t="str">
            <v>Pendapatan 1</v>
          </cell>
          <cell r="M1924">
            <v>10973703.65</v>
          </cell>
        </row>
        <row r="1925">
          <cell r="A1925" t="str">
            <v>25130010000Juli</v>
          </cell>
          <cell r="B1925" t="str">
            <v>130010000Juli</v>
          </cell>
          <cell r="C1925" t="str">
            <v>0</v>
          </cell>
          <cell r="D1925" t="str">
            <v>1130010000</v>
          </cell>
          <cell r="F1925">
            <v>45502</v>
          </cell>
          <cell r="H1925" t="str">
            <v>INV 150</v>
          </cell>
          <cell r="I1925">
            <v>130010000</v>
          </cell>
          <cell r="J1925" t="str">
            <v>Piutang Usaha</v>
          </cell>
          <cell r="L1925">
            <v>15985809.6</v>
          </cell>
        </row>
        <row r="1926">
          <cell r="A1926" t="str">
            <v>27410000001Juli</v>
          </cell>
          <cell r="B1926" t="str">
            <v>410000001Juli</v>
          </cell>
          <cell r="C1926" t="str">
            <v>0</v>
          </cell>
          <cell r="D1926" t="str">
            <v>1410000001</v>
          </cell>
          <cell r="F1926">
            <v>45502</v>
          </cell>
          <cell r="H1926" t="str">
            <v>INV 150</v>
          </cell>
          <cell r="I1926">
            <v>410000001</v>
          </cell>
          <cell r="J1926" t="str">
            <v>Pendapatan 1</v>
          </cell>
          <cell r="M1926">
            <v>15985809.6</v>
          </cell>
        </row>
        <row r="1927">
          <cell r="A1927" t="str">
            <v>26130010000Juli</v>
          </cell>
          <cell r="B1927" t="str">
            <v>130010000Juli</v>
          </cell>
          <cell r="C1927" t="str">
            <v>0</v>
          </cell>
          <cell r="D1927" t="str">
            <v>1130010000</v>
          </cell>
          <cell r="F1927">
            <v>45502</v>
          </cell>
          <cell r="H1927" t="str">
            <v>INV 151</v>
          </cell>
          <cell r="I1927">
            <v>130010000</v>
          </cell>
          <cell r="J1927" t="str">
            <v>Piutang Usaha</v>
          </cell>
          <cell r="L1927">
            <v>6337167.8499999996</v>
          </cell>
        </row>
        <row r="1928">
          <cell r="A1928" t="str">
            <v>28410000001Juli</v>
          </cell>
          <cell r="B1928" t="str">
            <v>410000001Juli</v>
          </cell>
          <cell r="C1928" t="str">
            <v>0</v>
          </cell>
          <cell r="D1928" t="str">
            <v>1410000001</v>
          </cell>
          <cell r="F1928">
            <v>45502</v>
          </cell>
          <cell r="H1928" t="str">
            <v>INV 151</v>
          </cell>
          <cell r="I1928">
            <v>410000001</v>
          </cell>
          <cell r="J1928" t="str">
            <v>Pendapatan 1</v>
          </cell>
          <cell r="M1928">
            <v>6337167.8499999996</v>
          </cell>
        </row>
        <row r="1929">
          <cell r="A1929" t="str">
            <v>00</v>
          </cell>
          <cell r="B1929" t="str">
            <v>0</v>
          </cell>
          <cell r="C1929" t="str">
            <v>0</v>
          </cell>
          <cell r="D1929" t="str">
            <v>1</v>
          </cell>
          <cell r="J1929" t="str">
            <v>-</v>
          </cell>
        </row>
        <row r="1930">
          <cell r="A1930" t="str">
            <v>00</v>
          </cell>
          <cell r="B1930" t="str">
            <v>0</v>
          </cell>
          <cell r="C1930" t="str">
            <v>0</v>
          </cell>
          <cell r="D1930" t="str">
            <v>1</v>
          </cell>
          <cell r="J1930" t="str">
            <v>-</v>
          </cell>
        </row>
        <row r="1931">
          <cell r="A1931" t="str">
            <v>1130010000Agustus</v>
          </cell>
          <cell r="B1931" t="str">
            <v>130010000Agustus</v>
          </cell>
          <cell r="C1931" t="str">
            <v>0</v>
          </cell>
          <cell r="D1931" t="str">
            <v>1130010000</v>
          </cell>
          <cell r="F1931">
            <v>45505</v>
          </cell>
          <cell r="H1931" t="str">
            <v>INV 152</v>
          </cell>
          <cell r="I1931">
            <v>130010000</v>
          </cell>
          <cell r="J1931" t="str">
            <v>Piutang Usaha</v>
          </cell>
          <cell r="L1931">
            <v>8200470.2999999998</v>
          </cell>
        </row>
        <row r="1932">
          <cell r="A1932" t="str">
            <v>1410000001Agustus</v>
          </cell>
          <cell r="B1932" t="str">
            <v>410000001Agustus</v>
          </cell>
          <cell r="C1932" t="str">
            <v>0</v>
          </cell>
          <cell r="D1932" t="str">
            <v>1410000001</v>
          </cell>
          <cell r="F1932">
            <v>45505</v>
          </cell>
          <cell r="H1932" t="str">
            <v>INV 152</v>
          </cell>
          <cell r="I1932">
            <v>410000001</v>
          </cell>
          <cell r="J1932" t="str">
            <v>Pendapatan 1</v>
          </cell>
          <cell r="M1932">
            <v>8200470.2999999998</v>
          </cell>
        </row>
        <row r="1933">
          <cell r="A1933" t="str">
            <v>2130010000Agustus</v>
          </cell>
          <cell r="B1933" t="str">
            <v>130010000Agustus</v>
          </cell>
          <cell r="C1933" t="str">
            <v>0</v>
          </cell>
          <cell r="D1933" t="str">
            <v>1130010000</v>
          </cell>
          <cell r="F1933">
            <v>45507</v>
          </cell>
          <cell r="H1933" t="str">
            <v>INV 154</v>
          </cell>
          <cell r="I1933">
            <v>130010000</v>
          </cell>
          <cell r="J1933" t="str">
            <v>Piutang Usaha</v>
          </cell>
          <cell r="L1933">
            <v>18846540</v>
          </cell>
        </row>
        <row r="1934">
          <cell r="A1934" t="str">
            <v>2410000001Agustus</v>
          </cell>
          <cell r="B1934" t="str">
            <v>410000001Agustus</v>
          </cell>
          <cell r="C1934" t="str">
            <v>0</v>
          </cell>
          <cell r="D1934" t="str">
            <v>1410000001</v>
          </cell>
          <cell r="F1934">
            <v>45507</v>
          </cell>
          <cell r="H1934" t="str">
            <v>INV 154</v>
          </cell>
          <cell r="I1934">
            <v>410000001</v>
          </cell>
          <cell r="J1934" t="str">
            <v>Pendapatan 1</v>
          </cell>
          <cell r="M1934">
            <v>18846540</v>
          </cell>
        </row>
        <row r="1935">
          <cell r="A1935" t="str">
            <v>3130010000Agustus</v>
          </cell>
          <cell r="B1935" t="str">
            <v>130010000Agustus</v>
          </cell>
          <cell r="C1935" t="str">
            <v>0</v>
          </cell>
          <cell r="D1935" t="str">
            <v>1130010000</v>
          </cell>
          <cell r="F1935">
            <v>45512</v>
          </cell>
          <cell r="H1935" t="str">
            <v>INV 155</v>
          </cell>
          <cell r="I1935">
            <v>130010000</v>
          </cell>
          <cell r="J1935" t="str">
            <v>Piutang Usaha</v>
          </cell>
          <cell r="L1935">
            <v>5888000.25</v>
          </cell>
        </row>
        <row r="1936">
          <cell r="A1936" t="str">
            <v>3410000001Agustus</v>
          </cell>
          <cell r="B1936" t="str">
            <v>410000001Agustus</v>
          </cell>
          <cell r="C1936" t="str">
            <v>0</v>
          </cell>
          <cell r="D1936" t="str">
            <v>1410000001</v>
          </cell>
          <cell r="F1936">
            <v>45512</v>
          </cell>
          <cell r="H1936" t="str">
            <v>INV 155</v>
          </cell>
          <cell r="I1936">
            <v>410000001</v>
          </cell>
          <cell r="J1936" t="str">
            <v>Pendapatan 1</v>
          </cell>
          <cell r="M1936">
            <v>5888000.25</v>
          </cell>
        </row>
        <row r="1937">
          <cell r="A1937" t="str">
            <v>4130010000Agustus</v>
          </cell>
          <cell r="B1937" t="str">
            <v>130010000Agustus</v>
          </cell>
          <cell r="C1937" t="str">
            <v>0</v>
          </cell>
          <cell r="D1937" t="str">
            <v>1130010000</v>
          </cell>
          <cell r="F1937">
            <v>45512</v>
          </cell>
          <cell r="H1937" t="str">
            <v>INV 156</v>
          </cell>
          <cell r="I1937">
            <v>130010000</v>
          </cell>
          <cell r="J1937" t="str">
            <v>Piutang Usaha</v>
          </cell>
          <cell r="L1937">
            <v>14540500.5</v>
          </cell>
        </row>
        <row r="1938">
          <cell r="A1938" t="str">
            <v>4410000001Agustus</v>
          </cell>
          <cell r="B1938" t="str">
            <v>410000001Agustus</v>
          </cell>
          <cell r="C1938" t="str">
            <v>0</v>
          </cell>
          <cell r="D1938" t="str">
            <v>1410000001</v>
          </cell>
          <cell r="F1938">
            <v>45512</v>
          </cell>
          <cell r="H1938" t="str">
            <v>INV 156</v>
          </cell>
          <cell r="I1938">
            <v>410000001</v>
          </cell>
          <cell r="J1938" t="str">
            <v>Pendapatan 1</v>
          </cell>
          <cell r="M1938">
            <v>14540500.5</v>
          </cell>
        </row>
        <row r="1939">
          <cell r="A1939" t="str">
            <v>5130010000Agustus</v>
          </cell>
          <cell r="B1939" t="str">
            <v>130010000Agustus</v>
          </cell>
          <cell r="C1939" t="str">
            <v>0</v>
          </cell>
          <cell r="D1939" t="str">
            <v>1130010000</v>
          </cell>
          <cell r="F1939">
            <v>45513</v>
          </cell>
          <cell r="H1939" t="str">
            <v>INV 157</v>
          </cell>
          <cell r="I1939">
            <v>130010000</v>
          </cell>
          <cell r="J1939" t="str">
            <v>Piutang Usaha</v>
          </cell>
          <cell r="L1939">
            <v>8866146.6999999993</v>
          </cell>
        </row>
        <row r="1940">
          <cell r="A1940" t="str">
            <v>5410000001Agustus</v>
          </cell>
          <cell r="B1940" t="str">
            <v>410000001Agustus</v>
          </cell>
          <cell r="C1940" t="str">
            <v>0</v>
          </cell>
          <cell r="D1940" t="str">
            <v>1410000001</v>
          </cell>
          <cell r="F1940">
            <v>45513</v>
          </cell>
          <cell r="H1940" t="str">
            <v>INV 157</v>
          </cell>
          <cell r="I1940">
            <v>410000001</v>
          </cell>
          <cell r="J1940" t="str">
            <v>Pendapatan 1</v>
          </cell>
          <cell r="M1940">
            <v>8866146.6999999993</v>
          </cell>
        </row>
        <row r="1941">
          <cell r="A1941" t="str">
            <v>6130010000Agustus</v>
          </cell>
          <cell r="B1941" t="str">
            <v>130010000Agustus</v>
          </cell>
          <cell r="C1941" t="str">
            <v>0</v>
          </cell>
          <cell r="D1941" t="str">
            <v>1130010000</v>
          </cell>
          <cell r="F1941">
            <v>45514</v>
          </cell>
          <cell r="H1941" t="str">
            <v>INV 158</v>
          </cell>
          <cell r="I1941">
            <v>130010000</v>
          </cell>
          <cell r="J1941" t="str">
            <v>Piutang Usaha</v>
          </cell>
          <cell r="L1941">
            <v>5941976.4000000004</v>
          </cell>
        </row>
        <row r="1942">
          <cell r="A1942" t="str">
            <v>6410000001Agustus</v>
          </cell>
          <cell r="B1942" t="str">
            <v>410000001Agustus</v>
          </cell>
          <cell r="C1942" t="str">
            <v>0</v>
          </cell>
          <cell r="D1942" t="str">
            <v>1410000001</v>
          </cell>
          <cell r="F1942">
            <v>45514</v>
          </cell>
          <cell r="H1942" t="str">
            <v>INV 158</v>
          </cell>
          <cell r="I1942">
            <v>410000001</v>
          </cell>
          <cell r="J1942" t="str">
            <v>Pendapatan 1</v>
          </cell>
          <cell r="M1942">
            <v>5941976.4000000004</v>
          </cell>
        </row>
        <row r="1943">
          <cell r="A1943" t="str">
            <v>7130010000Agustus</v>
          </cell>
          <cell r="B1943" t="str">
            <v>130010000Agustus</v>
          </cell>
          <cell r="C1943" t="str">
            <v>0</v>
          </cell>
          <cell r="D1943" t="str">
            <v>1130010000</v>
          </cell>
          <cell r="F1943">
            <v>45514</v>
          </cell>
          <cell r="H1943" t="str">
            <v>INV 160</v>
          </cell>
          <cell r="I1943">
            <v>130010000</v>
          </cell>
          <cell r="J1943" t="str">
            <v>Piutang Usaha</v>
          </cell>
          <cell r="L1943">
            <v>4960482</v>
          </cell>
        </row>
        <row r="1944">
          <cell r="A1944" t="str">
            <v>7410000001Agustus</v>
          </cell>
          <cell r="B1944" t="str">
            <v>410000001Agustus</v>
          </cell>
          <cell r="C1944" t="str">
            <v>0</v>
          </cell>
          <cell r="D1944" t="str">
            <v>1410000001</v>
          </cell>
          <cell r="F1944">
            <v>45514</v>
          </cell>
          <cell r="H1944" t="str">
            <v>INV 160</v>
          </cell>
          <cell r="I1944">
            <v>410000001</v>
          </cell>
          <cell r="J1944" t="str">
            <v>Pendapatan 1</v>
          </cell>
          <cell r="M1944">
            <v>4960482</v>
          </cell>
        </row>
        <row r="1945">
          <cell r="A1945" t="str">
            <v>8130010000Agustus</v>
          </cell>
          <cell r="B1945" t="str">
            <v>130010000Agustus</v>
          </cell>
          <cell r="C1945" t="str">
            <v>0</v>
          </cell>
          <cell r="D1945" t="str">
            <v>1130010000</v>
          </cell>
          <cell r="F1945">
            <v>45516</v>
          </cell>
          <cell r="H1945" t="str">
            <v>INV 161</v>
          </cell>
          <cell r="I1945">
            <v>130010000</v>
          </cell>
          <cell r="J1945" t="str">
            <v>Piutang Usaha</v>
          </cell>
          <cell r="L1945">
            <v>7998214.3499999996</v>
          </cell>
        </row>
        <row r="1946">
          <cell r="A1946" t="str">
            <v>8410000001Agustus</v>
          </cell>
          <cell r="B1946" t="str">
            <v>410000001Agustus</v>
          </cell>
          <cell r="C1946" t="str">
            <v>0</v>
          </cell>
          <cell r="D1946" t="str">
            <v>1410000001</v>
          </cell>
          <cell r="F1946">
            <v>45516</v>
          </cell>
          <cell r="H1946" t="str">
            <v>INV 161</v>
          </cell>
          <cell r="I1946">
            <v>410000001</v>
          </cell>
          <cell r="J1946" t="str">
            <v>Pendapatan 1</v>
          </cell>
          <cell r="M1946">
            <v>7998214.3499999996</v>
          </cell>
        </row>
        <row r="1947">
          <cell r="A1947" t="str">
            <v>9130010000Agustus</v>
          </cell>
          <cell r="B1947" t="str">
            <v>130010000Agustus</v>
          </cell>
          <cell r="C1947" t="str">
            <v>0</v>
          </cell>
          <cell r="D1947" t="str">
            <v>1130010000</v>
          </cell>
          <cell r="F1947">
            <v>45518</v>
          </cell>
          <cell r="H1947" t="str">
            <v>INV 098</v>
          </cell>
          <cell r="I1947">
            <v>130010000</v>
          </cell>
          <cell r="J1947" t="str">
            <v>Piutang Usaha</v>
          </cell>
          <cell r="L1947">
            <v>15222686</v>
          </cell>
        </row>
        <row r="1948">
          <cell r="A1948" t="str">
            <v>9410000001Agustus</v>
          </cell>
          <cell r="B1948" t="str">
            <v>410000001Agustus</v>
          </cell>
          <cell r="C1948" t="str">
            <v>0</v>
          </cell>
          <cell r="D1948" t="str">
            <v>1410000001</v>
          </cell>
          <cell r="F1948">
            <v>45518</v>
          </cell>
          <cell r="H1948" t="str">
            <v>INV 098</v>
          </cell>
          <cell r="I1948">
            <v>410000001</v>
          </cell>
          <cell r="J1948" t="str">
            <v>Pendapatan 1</v>
          </cell>
          <cell r="M1948">
            <v>15222686</v>
          </cell>
        </row>
        <row r="1949">
          <cell r="A1949" t="str">
            <v>10130010000Agustus</v>
          </cell>
          <cell r="B1949" t="str">
            <v>130010000Agustus</v>
          </cell>
          <cell r="C1949" t="str">
            <v>0</v>
          </cell>
          <cell r="D1949" t="str">
            <v>1130010000</v>
          </cell>
          <cell r="F1949">
            <v>45515</v>
          </cell>
          <cell r="H1949" t="str">
            <v>INV 159</v>
          </cell>
          <cell r="I1949">
            <v>130010000</v>
          </cell>
          <cell r="J1949" t="str">
            <v>Piutang Usaha</v>
          </cell>
          <cell r="L1949">
            <v>18546546</v>
          </cell>
        </row>
        <row r="1950">
          <cell r="A1950" t="str">
            <v>10410000001Agustus</v>
          </cell>
          <cell r="B1950" t="str">
            <v>410000001Agustus</v>
          </cell>
          <cell r="C1950" t="str">
            <v>0</v>
          </cell>
          <cell r="D1950" t="str">
            <v>1410000001</v>
          </cell>
          <cell r="F1950">
            <v>45515</v>
          </cell>
          <cell r="H1950" t="str">
            <v>INV 159</v>
          </cell>
          <cell r="I1950">
            <v>410000001</v>
          </cell>
          <cell r="J1950" t="str">
            <v>Pendapatan 1</v>
          </cell>
          <cell r="M1950">
            <v>18546546</v>
          </cell>
        </row>
        <row r="1951">
          <cell r="A1951" t="str">
            <v>11130010000Agustus</v>
          </cell>
          <cell r="B1951" t="str">
            <v>130010000Agustus</v>
          </cell>
          <cell r="C1951" t="str">
            <v>0</v>
          </cell>
          <cell r="D1951" t="str">
            <v>1130010000</v>
          </cell>
          <cell r="F1951">
            <v>45506</v>
          </cell>
          <cell r="H1951" t="str">
            <v>INV 153</v>
          </cell>
          <cell r="I1951">
            <v>130010000</v>
          </cell>
          <cell r="J1951" t="str">
            <v>Piutang Usaha</v>
          </cell>
          <cell r="L1951">
            <v>41300000</v>
          </cell>
        </row>
        <row r="1952">
          <cell r="A1952" t="str">
            <v>11410000001Agustus</v>
          </cell>
          <cell r="B1952" t="str">
            <v>410000001Agustus</v>
          </cell>
          <cell r="C1952" t="str">
            <v>0</v>
          </cell>
          <cell r="D1952" t="str">
            <v>1410000001</v>
          </cell>
          <cell r="F1952">
            <v>45506</v>
          </cell>
          <cell r="H1952" t="str">
            <v>INV 153</v>
          </cell>
          <cell r="I1952">
            <v>410000001</v>
          </cell>
          <cell r="J1952" t="str">
            <v>Pendapatan 1</v>
          </cell>
          <cell r="M1952">
            <v>41300000</v>
          </cell>
        </row>
        <row r="1953">
          <cell r="A1953" t="str">
            <v>12130010000Agustus</v>
          </cell>
          <cell r="B1953" t="str">
            <v>130010000Agustus</v>
          </cell>
          <cell r="C1953" t="str">
            <v>0</v>
          </cell>
          <cell r="D1953" t="str">
            <v>1130010000</v>
          </cell>
          <cell r="F1953">
            <v>45516</v>
          </cell>
          <cell r="H1953" t="str">
            <v>INV 162</v>
          </cell>
          <cell r="I1953">
            <v>130010000</v>
          </cell>
          <cell r="J1953" t="str">
            <v>Piutang Usaha</v>
          </cell>
          <cell r="L1953">
            <v>3930962.25</v>
          </cell>
        </row>
        <row r="1954">
          <cell r="A1954" t="str">
            <v>12410000001Agustus</v>
          </cell>
          <cell r="B1954" t="str">
            <v>410000001Agustus</v>
          </cell>
          <cell r="C1954" t="str">
            <v>0</v>
          </cell>
          <cell r="D1954" t="str">
            <v>1410000001</v>
          </cell>
          <cell r="F1954">
            <v>45516</v>
          </cell>
          <cell r="H1954" t="str">
            <v>INV 162</v>
          </cell>
          <cell r="I1954">
            <v>410000001</v>
          </cell>
          <cell r="J1954" t="str">
            <v>Pendapatan 1</v>
          </cell>
          <cell r="M1954">
            <v>3930962.25</v>
          </cell>
        </row>
        <row r="1955">
          <cell r="A1955" t="str">
            <v>13130010000Agustus</v>
          </cell>
          <cell r="B1955" t="str">
            <v>130010000Agustus</v>
          </cell>
          <cell r="C1955" t="str">
            <v>0</v>
          </cell>
          <cell r="D1955" t="str">
            <v>1130010000</v>
          </cell>
          <cell r="F1955">
            <v>45516</v>
          </cell>
          <cell r="H1955" t="str">
            <v>INV 163</v>
          </cell>
          <cell r="I1955">
            <v>130010000</v>
          </cell>
          <cell r="J1955" t="str">
            <v>Piutang Usaha</v>
          </cell>
          <cell r="L1955">
            <v>13605501</v>
          </cell>
        </row>
        <row r="1956">
          <cell r="A1956" t="str">
            <v>13410000001Agustus</v>
          </cell>
          <cell r="B1956" t="str">
            <v>410000001Agustus</v>
          </cell>
          <cell r="C1956" t="str">
            <v>0</v>
          </cell>
          <cell r="D1956" t="str">
            <v>1410000001</v>
          </cell>
          <cell r="F1956">
            <v>45516</v>
          </cell>
          <cell r="H1956" t="str">
            <v>INV 163</v>
          </cell>
          <cell r="I1956">
            <v>410000001</v>
          </cell>
          <cell r="J1956" t="str">
            <v>Pendapatan 1</v>
          </cell>
          <cell r="M1956">
            <v>13605501</v>
          </cell>
        </row>
        <row r="1957">
          <cell r="A1957" t="str">
            <v>14130010000Agustus</v>
          </cell>
          <cell r="B1957" t="str">
            <v>130010000Agustus</v>
          </cell>
          <cell r="C1957" t="str">
            <v>0</v>
          </cell>
          <cell r="D1957" t="str">
            <v>1130010000</v>
          </cell>
          <cell r="F1957">
            <v>45518</v>
          </cell>
          <cell r="H1957" t="str">
            <v>INV 164</v>
          </cell>
          <cell r="I1957">
            <v>130010000</v>
          </cell>
          <cell r="J1957" t="str">
            <v>Piutang Usaha</v>
          </cell>
          <cell r="L1957">
            <v>13946817</v>
          </cell>
        </row>
        <row r="1958">
          <cell r="A1958" t="str">
            <v>14410000001Agustus</v>
          </cell>
          <cell r="B1958" t="str">
            <v>410000001Agustus</v>
          </cell>
          <cell r="C1958" t="str">
            <v>0</v>
          </cell>
          <cell r="D1958" t="str">
            <v>1410000001</v>
          </cell>
          <cell r="F1958">
            <v>45518</v>
          </cell>
          <cell r="H1958" t="str">
            <v>INV 164</v>
          </cell>
          <cell r="I1958">
            <v>410000001</v>
          </cell>
          <cell r="J1958" t="str">
            <v>Pendapatan 1</v>
          </cell>
          <cell r="M1958">
            <v>13946817</v>
          </cell>
        </row>
        <row r="1959">
          <cell r="A1959" t="str">
            <v>15130010000Agustus</v>
          </cell>
          <cell r="B1959" t="str">
            <v>130010000Agustus</v>
          </cell>
          <cell r="C1959" t="str">
            <v>0</v>
          </cell>
          <cell r="D1959" t="str">
            <v>1130010000</v>
          </cell>
          <cell r="F1959">
            <v>45518</v>
          </cell>
          <cell r="H1959" t="str">
            <v>INV 165</v>
          </cell>
          <cell r="I1959">
            <v>130010000</v>
          </cell>
          <cell r="J1959" t="str">
            <v>Piutang Usaha</v>
          </cell>
          <cell r="L1959">
            <v>15766884</v>
          </cell>
        </row>
        <row r="1960">
          <cell r="A1960" t="str">
            <v>15410000001Agustus</v>
          </cell>
          <cell r="B1960" t="str">
            <v>410000001Agustus</v>
          </cell>
          <cell r="C1960" t="str">
            <v>0</v>
          </cell>
          <cell r="D1960" t="str">
            <v>1410000001</v>
          </cell>
          <cell r="F1960">
            <v>45518</v>
          </cell>
          <cell r="H1960" t="str">
            <v>INV 165</v>
          </cell>
          <cell r="I1960">
            <v>410000001</v>
          </cell>
          <cell r="J1960" t="str">
            <v>Pendapatan 1</v>
          </cell>
          <cell r="M1960">
            <v>15766884</v>
          </cell>
        </row>
        <row r="1961">
          <cell r="A1961" t="str">
            <v>16130010000Agustus</v>
          </cell>
          <cell r="B1961" t="str">
            <v>130010000Agustus</v>
          </cell>
          <cell r="C1961" t="str">
            <v>0</v>
          </cell>
          <cell r="D1961" t="str">
            <v>1130010000</v>
          </cell>
          <cell r="F1961">
            <v>45520</v>
          </cell>
          <cell r="H1961" t="str">
            <v>INV 166</v>
          </cell>
          <cell r="I1961">
            <v>130010000</v>
          </cell>
          <cell r="J1961" t="str">
            <v>Piutang Usaha</v>
          </cell>
          <cell r="L1961">
            <v>22922721</v>
          </cell>
        </row>
        <row r="1962">
          <cell r="A1962" t="str">
            <v>16410000001Agustus</v>
          </cell>
          <cell r="B1962" t="str">
            <v>410000001Agustus</v>
          </cell>
          <cell r="C1962" t="str">
            <v>0</v>
          </cell>
          <cell r="D1962" t="str">
            <v>1410000001</v>
          </cell>
          <cell r="F1962">
            <v>45520</v>
          </cell>
          <cell r="H1962" t="str">
            <v>INV 166</v>
          </cell>
          <cell r="I1962">
            <v>410000001</v>
          </cell>
          <cell r="J1962" t="str">
            <v>Pendapatan 1</v>
          </cell>
          <cell r="M1962">
            <v>22922721</v>
          </cell>
        </row>
        <row r="1963">
          <cell r="A1963" t="str">
            <v>17130010000Agustus</v>
          </cell>
          <cell r="B1963" t="str">
            <v>130010000Agustus</v>
          </cell>
          <cell r="C1963" t="str">
            <v>0</v>
          </cell>
          <cell r="D1963" t="str">
            <v>1130010000</v>
          </cell>
          <cell r="F1963">
            <v>45521</v>
          </cell>
          <cell r="H1963" t="str">
            <v>INV 167</v>
          </cell>
          <cell r="I1963">
            <v>130010000</v>
          </cell>
          <cell r="J1963" t="str">
            <v>Piutang Usaha</v>
          </cell>
          <cell r="L1963">
            <v>9272965.1999999993</v>
          </cell>
        </row>
        <row r="1964">
          <cell r="A1964" t="str">
            <v>17410000001Agustus</v>
          </cell>
          <cell r="B1964" t="str">
            <v>410000001Agustus</v>
          </cell>
          <cell r="C1964" t="str">
            <v>0</v>
          </cell>
          <cell r="D1964" t="str">
            <v>1410000001</v>
          </cell>
          <cell r="F1964">
            <v>45521</v>
          </cell>
          <cell r="H1964" t="str">
            <v>INV 167</v>
          </cell>
          <cell r="I1964">
            <v>410000001</v>
          </cell>
          <cell r="J1964" t="str">
            <v>Pendapatan 1</v>
          </cell>
          <cell r="M1964">
            <v>9272965.1999999993</v>
          </cell>
        </row>
        <row r="1965">
          <cell r="A1965" t="str">
            <v>18130010000Agustus</v>
          </cell>
          <cell r="B1965" t="str">
            <v>130010000Agustus</v>
          </cell>
          <cell r="C1965" t="str">
            <v>0</v>
          </cell>
          <cell r="D1965" t="str">
            <v>1130010000</v>
          </cell>
          <cell r="F1965">
            <v>45522</v>
          </cell>
          <cell r="H1965" t="str">
            <v>INV 168</v>
          </cell>
          <cell r="I1965">
            <v>130010000</v>
          </cell>
          <cell r="J1965" t="str">
            <v>Piutang Usaha</v>
          </cell>
          <cell r="L1965">
            <v>10992805.300000001</v>
          </cell>
        </row>
        <row r="1966">
          <cell r="A1966" t="str">
            <v>18410000001Agustus</v>
          </cell>
          <cell r="B1966" t="str">
            <v>410000001Agustus</v>
          </cell>
          <cell r="C1966" t="str">
            <v>0</v>
          </cell>
          <cell r="D1966" t="str">
            <v>1410000001</v>
          </cell>
          <cell r="F1966">
            <v>45522</v>
          </cell>
          <cell r="H1966" t="str">
            <v>INV 168</v>
          </cell>
          <cell r="I1966">
            <v>410000001</v>
          </cell>
          <cell r="J1966" t="str">
            <v>Pendapatan 1</v>
          </cell>
          <cell r="M1966">
            <v>10992805.300000001</v>
          </cell>
        </row>
        <row r="1967">
          <cell r="A1967" t="str">
            <v>19130010000Agustus</v>
          </cell>
          <cell r="B1967" t="str">
            <v>130010000Agustus</v>
          </cell>
          <cell r="C1967" t="str">
            <v>0</v>
          </cell>
          <cell r="D1967" t="str">
            <v>1130010000</v>
          </cell>
          <cell r="F1967">
            <v>45525</v>
          </cell>
          <cell r="H1967" t="str">
            <v>INV 169</v>
          </cell>
          <cell r="I1967">
            <v>130010000</v>
          </cell>
          <cell r="J1967" t="str">
            <v>Piutang Usaha</v>
          </cell>
          <cell r="L1967">
            <v>10069558.25</v>
          </cell>
        </row>
        <row r="1968">
          <cell r="A1968" t="str">
            <v>19410000001Agustus</v>
          </cell>
          <cell r="B1968" t="str">
            <v>410000001Agustus</v>
          </cell>
          <cell r="C1968" t="str">
            <v>0</v>
          </cell>
          <cell r="D1968" t="str">
            <v>1410000001</v>
          </cell>
          <cell r="F1968">
            <v>45525</v>
          </cell>
          <cell r="H1968" t="str">
            <v>INV 169</v>
          </cell>
          <cell r="I1968">
            <v>410000001</v>
          </cell>
          <cell r="J1968" t="str">
            <v>Pendapatan 1</v>
          </cell>
          <cell r="M1968">
            <v>10069558.25</v>
          </cell>
        </row>
        <row r="1969">
          <cell r="A1969" t="str">
            <v>20130010000Agustus</v>
          </cell>
          <cell r="B1969" t="str">
            <v>130010000Agustus</v>
          </cell>
          <cell r="C1969" t="str">
            <v>0</v>
          </cell>
          <cell r="D1969" t="str">
            <v>1130010000</v>
          </cell>
          <cell r="F1969">
            <v>45525</v>
          </cell>
          <cell r="H1969" t="str">
            <v>INV 170</v>
          </cell>
          <cell r="I1969">
            <v>130010000</v>
          </cell>
          <cell r="J1969" t="str">
            <v>Piutang Usaha</v>
          </cell>
          <cell r="L1969">
            <v>12725706</v>
          </cell>
        </row>
        <row r="1970">
          <cell r="A1970" t="str">
            <v>20410000001Agustus</v>
          </cell>
          <cell r="B1970" t="str">
            <v>410000001Agustus</v>
          </cell>
          <cell r="C1970" t="str">
            <v>0</v>
          </cell>
          <cell r="D1970" t="str">
            <v>1410000001</v>
          </cell>
          <cell r="F1970">
            <v>45525</v>
          </cell>
          <cell r="H1970" t="str">
            <v>INV 170</v>
          </cell>
          <cell r="I1970">
            <v>410000001</v>
          </cell>
          <cell r="J1970" t="str">
            <v>Pendapatan 1</v>
          </cell>
          <cell r="M1970">
            <v>12725706</v>
          </cell>
        </row>
        <row r="1971">
          <cell r="A1971" t="str">
            <v>21130010000Agustus</v>
          </cell>
          <cell r="B1971" t="str">
            <v>130010000Agustus</v>
          </cell>
          <cell r="C1971" t="str">
            <v>0</v>
          </cell>
          <cell r="D1971" t="str">
            <v>1130010000</v>
          </cell>
          <cell r="F1971">
            <v>45528</v>
          </cell>
          <cell r="H1971" t="str">
            <v>INV 171</v>
          </cell>
          <cell r="I1971">
            <v>130010000</v>
          </cell>
          <cell r="J1971" t="str">
            <v>Piutang Usaha</v>
          </cell>
          <cell r="L1971">
            <v>5211356.0999999996</v>
          </cell>
        </row>
        <row r="1972">
          <cell r="A1972" t="str">
            <v>21410000001Agustus</v>
          </cell>
          <cell r="B1972" t="str">
            <v>410000001Agustus</v>
          </cell>
          <cell r="C1972" t="str">
            <v>0</v>
          </cell>
          <cell r="D1972" t="str">
            <v>1410000001</v>
          </cell>
          <cell r="F1972">
            <v>45528</v>
          </cell>
          <cell r="H1972" t="str">
            <v>INV 171</v>
          </cell>
          <cell r="I1972">
            <v>410000001</v>
          </cell>
          <cell r="J1972" t="str">
            <v>Pendapatan 1</v>
          </cell>
          <cell r="M1972">
            <v>5211356.0999999996</v>
          </cell>
        </row>
        <row r="1973">
          <cell r="A1973" t="str">
            <v>22130010000Agustus</v>
          </cell>
          <cell r="B1973" t="str">
            <v>130010000Agustus</v>
          </cell>
          <cell r="C1973" t="str">
            <v>0</v>
          </cell>
          <cell r="D1973" t="str">
            <v>1130010000</v>
          </cell>
          <cell r="F1973">
            <v>45529</v>
          </cell>
          <cell r="H1973" t="str">
            <v>INV 172</v>
          </cell>
          <cell r="I1973">
            <v>130010000</v>
          </cell>
          <cell r="J1973" t="str">
            <v>Piutang Usaha</v>
          </cell>
          <cell r="L1973">
            <v>4712520.5999999996</v>
          </cell>
        </row>
        <row r="1974">
          <cell r="A1974" t="str">
            <v>22410000001Agustus</v>
          </cell>
          <cell r="B1974" t="str">
            <v>410000001Agustus</v>
          </cell>
          <cell r="C1974" t="str">
            <v>0</v>
          </cell>
          <cell r="D1974" t="str">
            <v>1410000001</v>
          </cell>
          <cell r="F1974">
            <v>45529</v>
          </cell>
          <cell r="H1974" t="str">
            <v>INV 172</v>
          </cell>
          <cell r="I1974">
            <v>410000001</v>
          </cell>
          <cell r="J1974" t="str">
            <v>Pendapatan 1</v>
          </cell>
          <cell r="M1974">
            <v>4712520.5999999996</v>
          </cell>
        </row>
        <row r="1975">
          <cell r="A1975" t="str">
            <v>23130010000Agustus</v>
          </cell>
          <cell r="B1975" t="str">
            <v>130010000Agustus</v>
          </cell>
          <cell r="C1975" t="str">
            <v>0</v>
          </cell>
          <cell r="D1975" t="str">
            <v>1130010000</v>
          </cell>
          <cell r="F1975">
            <v>45532</v>
          </cell>
          <cell r="H1975" t="str">
            <v>INV 173</v>
          </cell>
          <cell r="I1975">
            <v>130010000</v>
          </cell>
          <cell r="J1975" t="str">
            <v>Piutang Usaha</v>
          </cell>
          <cell r="L1975">
            <v>12286679.65</v>
          </cell>
        </row>
        <row r="1976">
          <cell r="A1976" t="str">
            <v>23410000001Agustus</v>
          </cell>
          <cell r="B1976" t="str">
            <v>410000001Agustus</v>
          </cell>
          <cell r="C1976" t="str">
            <v>0</v>
          </cell>
          <cell r="D1976" t="str">
            <v>1410000001</v>
          </cell>
          <cell r="F1976">
            <v>45532</v>
          </cell>
          <cell r="H1976" t="str">
            <v>INV 173</v>
          </cell>
          <cell r="I1976">
            <v>410000001</v>
          </cell>
          <cell r="J1976" t="str">
            <v>Pendapatan 1</v>
          </cell>
          <cell r="M1976">
            <v>12286679.65</v>
          </cell>
        </row>
        <row r="1977">
          <cell r="A1977" t="str">
            <v>24130010000Agustus</v>
          </cell>
          <cell r="B1977" t="str">
            <v>130010000Agustus</v>
          </cell>
          <cell r="C1977" t="str">
            <v>0</v>
          </cell>
          <cell r="D1977" t="str">
            <v>1130010000</v>
          </cell>
          <cell r="F1977">
            <v>45532</v>
          </cell>
          <cell r="H1977" t="str">
            <v>INV 174</v>
          </cell>
          <cell r="I1977">
            <v>130010000</v>
          </cell>
          <cell r="J1977" t="str">
            <v>Piutang Usaha</v>
          </cell>
          <cell r="L1977">
            <v>12040847.189999999</v>
          </cell>
        </row>
        <row r="1978">
          <cell r="A1978" t="str">
            <v>24410000001Agustus</v>
          </cell>
          <cell r="B1978" t="str">
            <v>410000001Agustus</v>
          </cell>
          <cell r="C1978" t="str">
            <v>0</v>
          </cell>
          <cell r="D1978" t="str">
            <v>1410000001</v>
          </cell>
          <cell r="F1978">
            <v>45532</v>
          </cell>
          <cell r="H1978" t="str">
            <v>INV 174</v>
          </cell>
          <cell r="I1978">
            <v>410000001</v>
          </cell>
          <cell r="J1978" t="str">
            <v>Pendapatan 1</v>
          </cell>
          <cell r="M1978">
            <v>12040847.189999999</v>
          </cell>
        </row>
        <row r="1979">
          <cell r="A1979" t="str">
            <v>25130010000Agustus</v>
          </cell>
          <cell r="B1979" t="str">
            <v>130010000Agustus</v>
          </cell>
          <cell r="C1979" t="str">
            <v>0</v>
          </cell>
          <cell r="D1979" t="str">
            <v>1130010000</v>
          </cell>
          <cell r="F1979">
            <v>45532</v>
          </cell>
          <cell r="H1979" t="str">
            <v>INV 175</v>
          </cell>
          <cell r="I1979">
            <v>130010000</v>
          </cell>
          <cell r="J1979" t="str">
            <v>Piutang Usaha</v>
          </cell>
          <cell r="L1979">
            <v>3488286</v>
          </cell>
        </row>
        <row r="1980">
          <cell r="A1980" t="str">
            <v>25410000001Agustus</v>
          </cell>
          <cell r="B1980" t="str">
            <v>410000001Agustus</v>
          </cell>
          <cell r="C1980" t="str">
            <v>0</v>
          </cell>
          <cell r="D1980" t="str">
            <v>1410000001</v>
          </cell>
          <cell r="F1980">
            <v>45532</v>
          </cell>
          <cell r="H1980" t="str">
            <v>INV 175</v>
          </cell>
          <cell r="I1980">
            <v>410000001</v>
          </cell>
          <cell r="J1980" t="str">
            <v>Pendapatan 1</v>
          </cell>
          <cell r="M1980">
            <v>3488286</v>
          </cell>
        </row>
        <row r="1981">
          <cell r="A1981" t="str">
            <v>26130010000Agustus</v>
          </cell>
          <cell r="B1981" t="str">
            <v>130010000Agustus</v>
          </cell>
          <cell r="C1981" t="str">
            <v>0</v>
          </cell>
          <cell r="D1981" t="str">
            <v>1130010000</v>
          </cell>
          <cell r="F1981">
            <v>45533</v>
          </cell>
          <cell r="H1981" t="str">
            <v>INV 176</v>
          </cell>
          <cell r="I1981">
            <v>130010000</v>
          </cell>
          <cell r="J1981" t="str">
            <v>Piutang Usaha</v>
          </cell>
          <cell r="L1981">
            <v>18237215.550000001</v>
          </cell>
        </row>
        <row r="1982">
          <cell r="A1982" t="str">
            <v>26410000001Agustus</v>
          </cell>
          <cell r="B1982" t="str">
            <v>410000001Agustus</v>
          </cell>
          <cell r="C1982" t="str">
            <v>0</v>
          </cell>
          <cell r="D1982" t="str">
            <v>1410000001</v>
          </cell>
          <cell r="F1982">
            <v>45533</v>
          </cell>
          <cell r="H1982" t="str">
            <v>INV 176</v>
          </cell>
          <cell r="I1982">
            <v>410000001</v>
          </cell>
          <cell r="J1982" t="str">
            <v>Pendapatan 1</v>
          </cell>
          <cell r="M1982">
            <v>18237215.550000001</v>
          </cell>
        </row>
        <row r="1983">
          <cell r="A1983" t="str">
            <v>27130010000Agustus</v>
          </cell>
          <cell r="B1983" t="str">
            <v>130010000Agustus</v>
          </cell>
          <cell r="C1983" t="str">
            <v>0</v>
          </cell>
          <cell r="D1983" t="str">
            <v>1130010000</v>
          </cell>
          <cell r="F1983">
            <v>45535</v>
          </cell>
          <cell r="H1983" t="str">
            <v>INV 177</v>
          </cell>
          <cell r="I1983">
            <v>130010000</v>
          </cell>
          <cell r="J1983" t="str">
            <v>Piutang Usaha</v>
          </cell>
          <cell r="L1983">
            <v>6911241.4500000002</v>
          </cell>
        </row>
        <row r="1984">
          <cell r="A1984" t="str">
            <v>27410000001Agustus</v>
          </cell>
          <cell r="B1984" t="str">
            <v>410000001Agustus</v>
          </cell>
          <cell r="C1984" t="str">
            <v>0</v>
          </cell>
          <cell r="D1984" t="str">
            <v>1410000001</v>
          </cell>
          <cell r="F1984">
            <v>45535</v>
          </cell>
          <cell r="H1984" t="str">
            <v>INV 177</v>
          </cell>
          <cell r="I1984">
            <v>410000001</v>
          </cell>
          <cell r="J1984" t="str">
            <v>Pendapatan 1</v>
          </cell>
          <cell r="M1984">
            <v>6911241.4500000002</v>
          </cell>
        </row>
        <row r="1985">
          <cell r="A1985" t="str">
            <v>00</v>
          </cell>
          <cell r="B1985" t="str">
            <v>0</v>
          </cell>
          <cell r="C1985" t="str">
            <v>0</v>
          </cell>
          <cell r="D1985" t="str">
            <v>1</v>
          </cell>
          <cell r="J1985" t="str">
            <v>-</v>
          </cell>
        </row>
        <row r="1986">
          <cell r="A1986" t="str">
            <v>00</v>
          </cell>
          <cell r="B1986" t="str">
            <v>0</v>
          </cell>
          <cell r="C1986" t="str">
            <v>0</v>
          </cell>
          <cell r="D1986" t="str">
            <v>1</v>
          </cell>
          <cell r="J1986" t="str">
            <v>-</v>
          </cell>
        </row>
        <row r="1987">
          <cell r="A1987" t="str">
            <v>1130010000September</v>
          </cell>
          <cell r="B1987" t="str">
            <v>130010000September</v>
          </cell>
          <cell r="C1987" t="str">
            <v>0</v>
          </cell>
          <cell r="D1987" t="str">
            <v>1130010000</v>
          </cell>
          <cell r="F1987">
            <v>45536</v>
          </cell>
          <cell r="H1987" t="str">
            <v>INV 178</v>
          </cell>
          <cell r="I1987">
            <v>130010000</v>
          </cell>
          <cell r="J1987" t="str">
            <v>Piutang Usaha</v>
          </cell>
          <cell r="L1987">
            <v>8044959.0999999996</v>
          </cell>
        </row>
        <row r="1988">
          <cell r="A1988" t="str">
            <v>1410000001September</v>
          </cell>
          <cell r="B1988" t="str">
            <v>410000001September</v>
          </cell>
          <cell r="C1988" t="str">
            <v>0</v>
          </cell>
          <cell r="D1988" t="str">
            <v>1410000001</v>
          </cell>
          <cell r="F1988">
            <v>45536</v>
          </cell>
          <cell r="H1988" t="str">
            <v>INV 178</v>
          </cell>
          <cell r="I1988">
            <v>410000001</v>
          </cell>
          <cell r="J1988" t="str">
            <v>Pendapatan 1</v>
          </cell>
          <cell r="M1988">
            <v>8044959.0999999996</v>
          </cell>
        </row>
        <row r="1989">
          <cell r="A1989" t="str">
            <v>2130010000September</v>
          </cell>
          <cell r="B1989" t="str">
            <v>130010000September</v>
          </cell>
          <cell r="C1989" t="str">
            <v>0</v>
          </cell>
          <cell r="D1989" t="str">
            <v>1130010000</v>
          </cell>
          <cell r="F1989">
            <v>45536</v>
          </cell>
          <cell r="H1989" t="str">
            <v>INV 179</v>
          </cell>
          <cell r="I1989">
            <v>130010000</v>
          </cell>
          <cell r="J1989" t="str">
            <v>Piutang Usaha</v>
          </cell>
          <cell r="L1989">
            <v>19654553.300000001</v>
          </cell>
        </row>
        <row r="1990">
          <cell r="A1990" t="str">
            <v>2410000001September</v>
          </cell>
          <cell r="B1990" t="str">
            <v>410000001September</v>
          </cell>
          <cell r="C1990" t="str">
            <v>0</v>
          </cell>
          <cell r="D1990" t="str">
            <v>1410000001</v>
          </cell>
          <cell r="F1990">
            <v>45536</v>
          </cell>
          <cell r="H1990" t="str">
            <v>INV 179</v>
          </cell>
          <cell r="I1990">
            <v>410000001</v>
          </cell>
          <cell r="J1990" t="str">
            <v>Pendapatan 1</v>
          </cell>
          <cell r="M1990">
            <v>19654553.300000001</v>
          </cell>
        </row>
        <row r="1991">
          <cell r="A1991" t="str">
            <v>3130010000September</v>
          </cell>
          <cell r="B1991" t="str">
            <v>130010000September</v>
          </cell>
          <cell r="C1991" t="str">
            <v>0</v>
          </cell>
          <cell r="D1991" t="str">
            <v>1130010000</v>
          </cell>
          <cell r="F1991">
            <v>45536</v>
          </cell>
          <cell r="H1991" t="str">
            <v>INV 180</v>
          </cell>
          <cell r="I1991">
            <v>130010000</v>
          </cell>
          <cell r="J1991" t="str">
            <v>Piutang Usaha</v>
          </cell>
          <cell r="L1991">
            <v>4061510.3</v>
          </cell>
        </row>
        <row r="1992">
          <cell r="A1992" t="str">
            <v>3410000001September</v>
          </cell>
          <cell r="B1992" t="str">
            <v>410000001September</v>
          </cell>
          <cell r="C1992" t="str">
            <v>0</v>
          </cell>
          <cell r="D1992" t="str">
            <v>1410000001</v>
          </cell>
          <cell r="F1992">
            <v>45536</v>
          </cell>
          <cell r="H1992" t="str">
            <v>INV 180</v>
          </cell>
          <cell r="I1992">
            <v>410000001</v>
          </cell>
          <cell r="J1992" t="str">
            <v>Pendapatan 1</v>
          </cell>
          <cell r="M1992">
            <v>4061510.3</v>
          </cell>
        </row>
        <row r="1993">
          <cell r="A1993" t="str">
            <v>4130010000September</v>
          </cell>
          <cell r="B1993" t="str">
            <v>130010000September</v>
          </cell>
          <cell r="C1993" t="str">
            <v>0</v>
          </cell>
          <cell r="D1993" t="str">
            <v>1130010000</v>
          </cell>
          <cell r="F1993">
            <v>45537</v>
          </cell>
          <cell r="H1993" t="str">
            <v>INV 181</v>
          </cell>
          <cell r="I1993">
            <v>130010000</v>
          </cell>
          <cell r="J1993" t="str">
            <v>Piutang Usaha</v>
          </cell>
          <cell r="L1993">
            <v>20143123.600000001</v>
          </cell>
        </row>
        <row r="1994">
          <cell r="A1994" t="str">
            <v>4410000001September</v>
          </cell>
          <cell r="B1994" t="str">
            <v>410000001September</v>
          </cell>
          <cell r="C1994" t="str">
            <v>0</v>
          </cell>
          <cell r="D1994" t="str">
            <v>1410000001</v>
          </cell>
          <cell r="F1994">
            <v>45537</v>
          </cell>
          <cell r="H1994" t="str">
            <v>INV 181</v>
          </cell>
          <cell r="I1994">
            <v>410000001</v>
          </cell>
          <cell r="J1994" t="str">
            <v>Pendapatan 1</v>
          </cell>
          <cell r="M1994">
            <v>20143123.600000001</v>
          </cell>
        </row>
        <row r="1995">
          <cell r="A1995" t="str">
            <v>5130010000September</v>
          </cell>
          <cell r="B1995" t="str">
            <v>130010000September</v>
          </cell>
          <cell r="C1995" t="str">
            <v>0</v>
          </cell>
          <cell r="D1995" t="str">
            <v>1130010000</v>
          </cell>
          <cell r="F1995">
            <v>45537</v>
          </cell>
          <cell r="H1995" t="str">
            <v>INV 182</v>
          </cell>
          <cell r="I1995">
            <v>130010000</v>
          </cell>
          <cell r="J1995" t="str">
            <v>Piutang Usaha</v>
          </cell>
          <cell r="L1995">
            <v>17903784.550000001</v>
          </cell>
        </row>
        <row r="1996">
          <cell r="A1996" t="str">
            <v>5410000001September</v>
          </cell>
          <cell r="B1996" t="str">
            <v>410000001September</v>
          </cell>
          <cell r="C1996" t="str">
            <v>0</v>
          </cell>
          <cell r="D1996" t="str">
            <v>1410000001</v>
          </cell>
          <cell r="F1996">
            <v>45537</v>
          </cell>
          <cell r="H1996" t="str">
            <v>INV 182</v>
          </cell>
          <cell r="I1996">
            <v>410000001</v>
          </cell>
          <cell r="J1996" t="str">
            <v>Pendapatan 1</v>
          </cell>
          <cell r="M1996">
            <v>17903784.550000001</v>
          </cell>
        </row>
        <row r="1997">
          <cell r="A1997" t="str">
            <v>6130010000September</v>
          </cell>
          <cell r="B1997" t="str">
            <v>130010000September</v>
          </cell>
          <cell r="C1997" t="str">
            <v>0</v>
          </cell>
          <cell r="D1997" t="str">
            <v>1130010000</v>
          </cell>
          <cell r="F1997">
            <v>45537</v>
          </cell>
          <cell r="H1997" t="str">
            <v>INV 183</v>
          </cell>
          <cell r="I1997">
            <v>130010000</v>
          </cell>
          <cell r="J1997" t="str">
            <v>Piutang Usaha</v>
          </cell>
          <cell r="L1997">
            <v>17903784.550000001</v>
          </cell>
        </row>
        <row r="1998">
          <cell r="A1998" t="str">
            <v>6410000001September</v>
          </cell>
          <cell r="B1998" t="str">
            <v>410000001September</v>
          </cell>
          <cell r="C1998" t="str">
            <v>0</v>
          </cell>
          <cell r="D1998" t="str">
            <v>1410000001</v>
          </cell>
          <cell r="F1998">
            <v>45537</v>
          </cell>
          <cell r="H1998" t="str">
            <v>INV 183</v>
          </cell>
          <cell r="I1998">
            <v>410000001</v>
          </cell>
          <cell r="J1998" t="str">
            <v>Pendapatan 1</v>
          </cell>
          <cell r="M1998">
            <v>17903784.550000001</v>
          </cell>
        </row>
        <row r="1999">
          <cell r="A1999" t="str">
            <v>7130010000September</v>
          </cell>
          <cell r="B1999" t="str">
            <v>130010000September</v>
          </cell>
          <cell r="C1999" t="str">
            <v>0</v>
          </cell>
          <cell r="D1999" t="str">
            <v>1130010000</v>
          </cell>
          <cell r="F1999">
            <v>45539</v>
          </cell>
          <cell r="H1999" t="str">
            <v>INV 185</v>
          </cell>
          <cell r="I1999">
            <v>130010000</v>
          </cell>
          <cell r="J1999" t="str">
            <v>Piutang Usaha</v>
          </cell>
          <cell r="L1999">
            <v>32040923.600000001</v>
          </cell>
        </row>
        <row r="2000">
          <cell r="A2000" t="str">
            <v>7410000001September</v>
          </cell>
          <cell r="B2000" t="str">
            <v>410000001September</v>
          </cell>
          <cell r="C2000" t="str">
            <v>0</v>
          </cell>
          <cell r="D2000" t="str">
            <v>1410000001</v>
          </cell>
          <cell r="F2000">
            <v>45539</v>
          </cell>
          <cell r="H2000" t="str">
            <v>INV 185</v>
          </cell>
          <cell r="I2000">
            <v>410000001</v>
          </cell>
          <cell r="J2000" t="str">
            <v>Pendapatan 1</v>
          </cell>
          <cell r="M2000">
            <v>32040923.600000001</v>
          </cell>
        </row>
        <row r="2001">
          <cell r="A2001" t="str">
            <v>8130010000September</v>
          </cell>
          <cell r="B2001" t="str">
            <v>130010000September</v>
          </cell>
          <cell r="C2001" t="str">
            <v>0</v>
          </cell>
          <cell r="D2001" t="str">
            <v>1130010000</v>
          </cell>
          <cell r="F2001">
            <v>45539</v>
          </cell>
          <cell r="H2001" t="str">
            <v>INV 184</v>
          </cell>
          <cell r="I2001">
            <v>130010000</v>
          </cell>
          <cell r="J2001" t="str">
            <v>Piutang Usaha</v>
          </cell>
          <cell r="L2001">
            <v>17902941.899999999</v>
          </cell>
        </row>
        <row r="2002">
          <cell r="A2002" t="str">
            <v>8410000001September</v>
          </cell>
          <cell r="B2002" t="str">
            <v>410000001September</v>
          </cell>
          <cell r="C2002" t="str">
            <v>0</v>
          </cell>
          <cell r="D2002" t="str">
            <v>1410000001</v>
          </cell>
          <cell r="F2002">
            <v>45539</v>
          </cell>
          <cell r="H2002" t="str">
            <v>INV 184</v>
          </cell>
          <cell r="I2002">
            <v>410000001</v>
          </cell>
          <cell r="J2002" t="str">
            <v>Pendapatan 1</v>
          </cell>
          <cell r="M2002">
            <v>17902941.899999999</v>
          </cell>
        </row>
        <row r="2003">
          <cell r="A2003" t="str">
            <v>9130010000September</v>
          </cell>
          <cell r="B2003" t="str">
            <v>130010000September</v>
          </cell>
          <cell r="C2003" t="str">
            <v>0</v>
          </cell>
          <cell r="D2003" t="str">
            <v>1130010000</v>
          </cell>
          <cell r="F2003">
            <v>45540</v>
          </cell>
          <cell r="H2003" t="str">
            <v>INV 186</v>
          </cell>
          <cell r="I2003">
            <v>130010000</v>
          </cell>
          <cell r="J2003" t="str">
            <v>Piutang Usaha</v>
          </cell>
          <cell r="L2003">
            <v>29947800</v>
          </cell>
        </row>
        <row r="2004">
          <cell r="A2004" t="str">
            <v>9410000001September</v>
          </cell>
          <cell r="B2004" t="str">
            <v>410000001September</v>
          </cell>
          <cell r="C2004" t="str">
            <v>0</v>
          </cell>
          <cell r="D2004" t="str">
            <v>1410000001</v>
          </cell>
          <cell r="F2004">
            <v>45540</v>
          </cell>
          <cell r="H2004" t="str">
            <v>INV 186</v>
          </cell>
          <cell r="I2004">
            <v>410000001</v>
          </cell>
          <cell r="J2004" t="str">
            <v>Pendapatan 1</v>
          </cell>
          <cell r="M2004">
            <v>29947800</v>
          </cell>
        </row>
        <row r="2005">
          <cell r="A2005" t="str">
            <v>10130010000September</v>
          </cell>
          <cell r="B2005" t="str">
            <v>130010000September</v>
          </cell>
          <cell r="C2005" t="str">
            <v>0</v>
          </cell>
          <cell r="D2005" t="str">
            <v>1130010000</v>
          </cell>
          <cell r="F2005">
            <v>45541</v>
          </cell>
          <cell r="H2005" t="str">
            <v>INV 187</v>
          </cell>
          <cell r="I2005">
            <v>130010000</v>
          </cell>
          <cell r="J2005" t="str">
            <v>Piutang Usaha</v>
          </cell>
          <cell r="L2005">
            <v>20665342.399999999</v>
          </cell>
        </row>
        <row r="2006">
          <cell r="A2006" t="str">
            <v>10410000001September</v>
          </cell>
          <cell r="B2006" t="str">
            <v>410000001September</v>
          </cell>
          <cell r="C2006" t="str">
            <v>0</v>
          </cell>
          <cell r="D2006" t="str">
            <v>1410000001</v>
          </cell>
          <cell r="F2006">
            <v>45541</v>
          </cell>
          <cell r="H2006" t="str">
            <v>INV 187</v>
          </cell>
          <cell r="I2006">
            <v>410000001</v>
          </cell>
          <cell r="J2006" t="str">
            <v>Pendapatan 1</v>
          </cell>
          <cell r="M2006">
            <v>20665342.399999999</v>
          </cell>
        </row>
        <row r="2007">
          <cell r="A2007" t="str">
            <v>11130010000September</v>
          </cell>
          <cell r="B2007" t="str">
            <v>130010000September</v>
          </cell>
          <cell r="C2007" t="str">
            <v>0</v>
          </cell>
          <cell r="D2007" t="str">
            <v>1130010000</v>
          </cell>
          <cell r="F2007">
            <v>45544</v>
          </cell>
          <cell r="H2007" t="str">
            <v>INV 188</v>
          </cell>
          <cell r="I2007">
            <v>130010000</v>
          </cell>
          <cell r="J2007" t="str">
            <v>Piutang Usaha</v>
          </cell>
          <cell r="L2007">
            <v>9531341.4499999993</v>
          </cell>
        </row>
        <row r="2008">
          <cell r="A2008" t="str">
            <v>11410000001September</v>
          </cell>
          <cell r="B2008" t="str">
            <v>410000001September</v>
          </cell>
          <cell r="C2008" t="str">
            <v>0</v>
          </cell>
          <cell r="D2008" t="str">
            <v>1410000001</v>
          </cell>
          <cell r="F2008">
            <v>45544</v>
          </cell>
          <cell r="H2008" t="str">
            <v>INV 188</v>
          </cell>
          <cell r="I2008">
            <v>410000001</v>
          </cell>
          <cell r="J2008" t="str">
            <v>Pendapatan 1</v>
          </cell>
          <cell r="M2008">
            <v>9531341.4499999993</v>
          </cell>
        </row>
        <row r="2009">
          <cell r="A2009" t="str">
            <v>12130010000September</v>
          </cell>
          <cell r="B2009" t="str">
            <v>130010000September</v>
          </cell>
          <cell r="C2009" t="str">
            <v>0</v>
          </cell>
          <cell r="D2009" t="str">
            <v>1130010000</v>
          </cell>
          <cell r="F2009">
            <v>45546</v>
          </cell>
          <cell r="H2009" t="str">
            <v>INV 189</v>
          </cell>
          <cell r="I2009">
            <v>130010000</v>
          </cell>
          <cell r="J2009" t="str">
            <v>Piutang Usaha</v>
          </cell>
          <cell r="L2009">
            <v>25013794.5</v>
          </cell>
        </row>
        <row r="2010">
          <cell r="A2010" t="str">
            <v>12410000001September</v>
          </cell>
          <cell r="B2010" t="str">
            <v>410000001September</v>
          </cell>
          <cell r="C2010" t="str">
            <v>0</v>
          </cell>
          <cell r="D2010" t="str">
            <v>1410000001</v>
          </cell>
          <cell r="F2010">
            <v>45546</v>
          </cell>
          <cell r="H2010" t="str">
            <v>INV 189</v>
          </cell>
          <cell r="I2010">
            <v>410000001</v>
          </cell>
          <cell r="J2010" t="str">
            <v>Pendapatan 1</v>
          </cell>
          <cell r="M2010">
            <v>25013794.5</v>
          </cell>
        </row>
        <row r="2011">
          <cell r="A2011" t="str">
            <v>13130010000September</v>
          </cell>
          <cell r="B2011" t="str">
            <v>130010000September</v>
          </cell>
          <cell r="C2011" t="str">
            <v>0</v>
          </cell>
          <cell r="D2011" t="str">
            <v>1130010000</v>
          </cell>
          <cell r="F2011">
            <v>45548</v>
          </cell>
          <cell r="H2011" t="str">
            <v>INV 190</v>
          </cell>
          <cell r="I2011">
            <v>130010000</v>
          </cell>
          <cell r="J2011" t="str">
            <v>Piutang Usaha</v>
          </cell>
          <cell r="L2011">
            <v>15061132.800000001</v>
          </cell>
        </row>
        <row r="2012">
          <cell r="A2012" t="str">
            <v>13410000001September</v>
          </cell>
          <cell r="B2012" t="str">
            <v>410000001September</v>
          </cell>
          <cell r="C2012" t="str">
            <v>0</v>
          </cell>
          <cell r="D2012" t="str">
            <v>1410000001</v>
          </cell>
          <cell r="F2012">
            <v>45548</v>
          </cell>
          <cell r="H2012" t="str">
            <v>INV 190</v>
          </cell>
          <cell r="I2012">
            <v>410000001</v>
          </cell>
          <cell r="J2012" t="str">
            <v>Pendapatan 1</v>
          </cell>
          <cell r="M2012">
            <v>15061132.800000001</v>
          </cell>
        </row>
        <row r="2013">
          <cell r="A2013" t="str">
            <v>14130010000September</v>
          </cell>
          <cell r="B2013" t="str">
            <v>130010000September</v>
          </cell>
          <cell r="C2013" t="str">
            <v>0</v>
          </cell>
          <cell r="D2013" t="str">
            <v>1130010000</v>
          </cell>
          <cell r="F2013">
            <v>45549</v>
          </cell>
          <cell r="H2013" t="str">
            <v>INV 191</v>
          </cell>
          <cell r="I2013">
            <v>130010000</v>
          </cell>
          <cell r="J2013" t="str">
            <v>Piutang Usaha</v>
          </cell>
          <cell r="L2013">
            <v>5890655.5</v>
          </cell>
        </row>
        <row r="2014">
          <cell r="A2014" t="str">
            <v>14410000001September</v>
          </cell>
          <cell r="B2014" t="str">
            <v>410000001September</v>
          </cell>
          <cell r="C2014" t="str">
            <v>0</v>
          </cell>
          <cell r="D2014" t="str">
            <v>1410000001</v>
          </cell>
          <cell r="F2014">
            <v>45549</v>
          </cell>
          <cell r="H2014" t="str">
            <v>INV 191</v>
          </cell>
          <cell r="I2014">
            <v>410000001</v>
          </cell>
          <cell r="J2014" t="str">
            <v>Pendapatan 1</v>
          </cell>
          <cell r="M2014">
            <v>5890655.5</v>
          </cell>
        </row>
        <row r="2015">
          <cell r="A2015" t="str">
            <v>15130010000September</v>
          </cell>
          <cell r="B2015" t="str">
            <v>130010000September</v>
          </cell>
          <cell r="C2015" t="str">
            <v>0</v>
          </cell>
          <cell r="D2015" t="str">
            <v>1130010000</v>
          </cell>
          <cell r="F2015">
            <v>45550</v>
          </cell>
          <cell r="H2015" t="str">
            <v>INV 192</v>
          </cell>
          <cell r="I2015">
            <v>130010000</v>
          </cell>
          <cell r="J2015" t="str">
            <v>Piutang Usaha</v>
          </cell>
          <cell r="L2015">
            <v>8947348.9000000004</v>
          </cell>
        </row>
        <row r="2016">
          <cell r="A2016" t="str">
            <v>15410000001September</v>
          </cell>
          <cell r="B2016" t="str">
            <v>410000001September</v>
          </cell>
          <cell r="C2016" t="str">
            <v>0</v>
          </cell>
          <cell r="D2016" t="str">
            <v>1410000001</v>
          </cell>
          <cell r="F2016">
            <v>45550</v>
          </cell>
          <cell r="H2016" t="str">
            <v>INV 192</v>
          </cell>
          <cell r="I2016">
            <v>410000001</v>
          </cell>
          <cell r="J2016" t="str">
            <v>Pendapatan 1</v>
          </cell>
          <cell r="M2016">
            <v>8947348.9000000004</v>
          </cell>
        </row>
        <row r="2017">
          <cell r="A2017" t="str">
            <v>16130010000September</v>
          </cell>
          <cell r="B2017" t="str">
            <v>130010000September</v>
          </cell>
          <cell r="C2017" t="str">
            <v>0</v>
          </cell>
          <cell r="D2017" t="str">
            <v>1130010000</v>
          </cell>
          <cell r="F2017">
            <v>45553</v>
          </cell>
          <cell r="H2017" t="str">
            <v>INV 193</v>
          </cell>
          <cell r="I2017">
            <v>130010000</v>
          </cell>
          <cell r="J2017" t="str">
            <v>Piutang Usaha</v>
          </cell>
          <cell r="L2017">
            <v>13720218.25</v>
          </cell>
        </row>
        <row r="2018">
          <cell r="A2018" t="str">
            <v>16410000001September</v>
          </cell>
          <cell r="B2018" t="str">
            <v>410000001September</v>
          </cell>
          <cell r="C2018" t="str">
            <v>0</v>
          </cell>
          <cell r="D2018" t="str">
            <v>1410000001</v>
          </cell>
          <cell r="F2018">
            <v>45553</v>
          </cell>
          <cell r="H2018" t="str">
            <v>INV 193</v>
          </cell>
          <cell r="I2018">
            <v>410000001</v>
          </cell>
          <cell r="J2018" t="str">
            <v>Pendapatan 1</v>
          </cell>
          <cell r="M2018">
            <v>13720218.25</v>
          </cell>
        </row>
        <row r="2019">
          <cell r="A2019" t="str">
            <v>17130010000September</v>
          </cell>
          <cell r="B2019" t="str">
            <v>130010000September</v>
          </cell>
          <cell r="C2019" t="str">
            <v>0</v>
          </cell>
          <cell r="D2019" t="str">
            <v>1130010000</v>
          </cell>
          <cell r="F2019">
            <v>45554</v>
          </cell>
          <cell r="H2019" t="str">
            <v>INV 194</v>
          </cell>
          <cell r="I2019">
            <v>130010000</v>
          </cell>
          <cell r="J2019" t="str">
            <v>Piutang Usaha</v>
          </cell>
          <cell r="L2019">
            <v>9990934.3499999996</v>
          </cell>
        </row>
        <row r="2020">
          <cell r="A2020" t="str">
            <v>17410000001September</v>
          </cell>
          <cell r="B2020" t="str">
            <v>410000001September</v>
          </cell>
          <cell r="C2020" t="str">
            <v>0</v>
          </cell>
          <cell r="D2020" t="str">
            <v>1410000001</v>
          </cell>
          <cell r="F2020">
            <v>45554</v>
          </cell>
          <cell r="H2020" t="str">
            <v>INV 194</v>
          </cell>
          <cell r="I2020">
            <v>410000001</v>
          </cell>
          <cell r="J2020" t="str">
            <v>Pendapatan 1</v>
          </cell>
          <cell r="M2020">
            <v>9990934.3499999996</v>
          </cell>
        </row>
        <row r="2021">
          <cell r="A2021" t="str">
            <v>18130010000September</v>
          </cell>
          <cell r="B2021" t="str">
            <v>130010000September</v>
          </cell>
          <cell r="C2021" t="str">
            <v>0</v>
          </cell>
          <cell r="D2021" t="str">
            <v>1130010000</v>
          </cell>
          <cell r="F2021">
            <v>45555</v>
          </cell>
          <cell r="H2021" t="str">
            <v>INV 195</v>
          </cell>
          <cell r="I2021">
            <v>130010000</v>
          </cell>
          <cell r="J2021" t="str">
            <v>Piutang Usaha</v>
          </cell>
          <cell r="L2021">
            <v>5993257.4000000004</v>
          </cell>
        </row>
        <row r="2022">
          <cell r="A2022" t="str">
            <v>18410000001September</v>
          </cell>
          <cell r="B2022" t="str">
            <v>410000001September</v>
          </cell>
          <cell r="C2022" t="str">
            <v>0</v>
          </cell>
          <cell r="D2022" t="str">
            <v>1410000001</v>
          </cell>
          <cell r="F2022">
            <v>45555</v>
          </cell>
          <cell r="H2022" t="str">
            <v>INV 195</v>
          </cell>
          <cell r="I2022">
            <v>410000001</v>
          </cell>
          <cell r="J2022" t="str">
            <v>Pendapatan 1</v>
          </cell>
          <cell r="M2022">
            <v>5993257.4000000004</v>
          </cell>
        </row>
        <row r="2023">
          <cell r="A2023" t="str">
            <v>19130010000September</v>
          </cell>
          <cell r="B2023" t="str">
            <v>130010000September</v>
          </cell>
          <cell r="C2023" t="str">
            <v>0</v>
          </cell>
          <cell r="D2023" t="str">
            <v>1130010000</v>
          </cell>
          <cell r="F2023">
            <v>45557</v>
          </cell>
          <cell r="H2023" t="str">
            <v>INV 196</v>
          </cell>
          <cell r="I2023">
            <v>130010000</v>
          </cell>
          <cell r="J2023" t="str">
            <v>Piutang Usaha</v>
          </cell>
          <cell r="L2023">
            <v>7706385.75</v>
          </cell>
        </row>
        <row r="2024">
          <cell r="A2024" t="str">
            <v>19410000001September</v>
          </cell>
          <cell r="B2024" t="str">
            <v>410000001September</v>
          </cell>
          <cell r="C2024" t="str">
            <v>0</v>
          </cell>
          <cell r="D2024" t="str">
            <v>1410000001</v>
          </cell>
          <cell r="F2024">
            <v>45557</v>
          </cell>
          <cell r="H2024" t="str">
            <v>INV 196</v>
          </cell>
          <cell r="I2024">
            <v>410000001</v>
          </cell>
          <cell r="J2024" t="str">
            <v>Pendapatan 1</v>
          </cell>
          <cell r="M2024">
            <v>7706385.75</v>
          </cell>
        </row>
        <row r="2025">
          <cell r="A2025" t="str">
            <v>20130010000September</v>
          </cell>
          <cell r="B2025" t="str">
            <v>130010000September</v>
          </cell>
          <cell r="C2025" t="str">
            <v>0</v>
          </cell>
          <cell r="D2025" t="str">
            <v>1130010000</v>
          </cell>
          <cell r="F2025">
            <v>45560</v>
          </cell>
          <cell r="H2025" t="str">
            <v>INV 197</v>
          </cell>
          <cell r="I2025">
            <v>130010000</v>
          </cell>
          <cell r="J2025" t="str">
            <v>Piutang Usaha</v>
          </cell>
          <cell r="L2025">
            <v>9349615</v>
          </cell>
        </row>
        <row r="2026">
          <cell r="A2026" t="str">
            <v>20410000001September</v>
          </cell>
          <cell r="B2026" t="str">
            <v>410000001September</v>
          </cell>
          <cell r="C2026" t="str">
            <v>0</v>
          </cell>
          <cell r="D2026" t="str">
            <v>1410000001</v>
          </cell>
          <cell r="F2026">
            <v>45560</v>
          </cell>
          <cell r="H2026" t="str">
            <v>INV 197</v>
          </cell>
          <cell r="I2026">
            <v>410000001</v>
          </cell>
          <cell r="J2026" t="str">
            <v>Pendapatan 1</v>
          </cell>
          <cell r="M2026">
            <v>9349615</v>
          </cell>
        </row>
        <row r="2027">
          <cell r="A2027" t="str">
            <v>21130010000September</v>
          </cell>
          <cell r="B2027" t="str">
            <v>130010000September</v>
          </cell>
          <cell r="C2027" t="str">
            <v>0</v>
          </cell>
          <cell r="D2027" t="str">
            <v>1130010000</v>
          </cell>
          <cell r="F2027">
            <v>45560</v>
          </cell>
          <cell r="H2027" t="str">
            <v>INV 198</v>
          </cell>
          <cell r="I2027">
            <v>130010000</v>
          </cell>
          <cell r="J2027" t="str">
            <v>Piutang Usaha</v>
          </cell>
          <cell r="L2027">
            <v>7758107.5500000007</v>
          </cell>
        </row>
        <row r="2028">
          <cell r="A2028" t="str">
            <v>21410000001September</v>
          </cell>
          <cell r="B2028" t="str">
            <v>410000001September</v>
          </cell>
          <cell r="C2028" t="str">
            <v>0</v>
          </cell>
          <cell r="D2028" t="str">
            <v>1410000001</v>
          </cell>
          <cell r="F2028">
            <v>45560</v>
          </cell>
          <cell r="H2028" t="str">
            <v>INV 198</v>
          </cell>
          <cell r="I2028">
            <v>410000001</v>
          </cell>
          <cell r="J2028" t="str">
            <v>Pendapatan 1</v>
          </cell>
          <cell r="M2028">
            <v>7758107.5500000007</v>
          </cell>
        </row>
        <row r="2029">
          <cell r="A2029" t="str">
            <v>22130010000September</v>
          </cell>
          <cell r="B2029" t="str">
            <v>130010000September</v>
          </cell>
          <cell r="C2029" t="str">
            <v>0</v>
          </cell>
          <cell r="D2029" t="str">
            <v>1130010000</v>
          </cell>
          <cell r="F2029">
            <v>45561</v>
          </cell>
          <cell r="H2029" t="str">
            <v>INV 199</v>
          </cell>
          <cell r="I2029">
            <v>130010000</v>
          </cell>
          <cell r="J2029" t="str">
            <v>Piutang Usaha</v>
          </cell>
          <cell r="L2029">
            <v>4126738.25</v>
          </cell>
        </row>
        <row r="2030">
          <cell r="A2030" t="str">
            <v>22410000001September</v>
          </cell>
          <cell r="B2030" t="str">
            <v>410000001September</v>
          </cell>
          <cell r="C2030" t="str">
            <v>0</v>
          </cell>
          <cell r="D2030" t="str">
            <v>1410000001</v>
          </cell>
          <cell r="F2030">
            <v>45561</v>
          </cell>
          <cell r="H2030" t="str">
            <v>INV 199</v>
          </cell>
          <cell r="I2030">
            <v>410000001</v>
          </cell>
          <cell r="J2030" t="str">
            <v>Pendapatan 1</v>
          </cell>
          <cell r="M2030">
            <v>4126738.25</v>
          </cell>
        </row>
        <row r="2031">
          <cell r="A2031" t="str">
            <v>23130010000September</v>
          </cell>
          <cell r="B2031" t="str">
            <v>130010000September</v>
          </cell>
          <cell r="C2031" t="str">
            <v>0</v>
          </cell>
          <cell r="D2031" t="str">
            <v>1130010000</v>
          </cell>
          <cell r="F2031">
            <v>45562</v>
          </cell>
          <cell r="H2031" t="str">
            <v>INV 200</v>
          </cell>
          <cell r="I2031">
            <v>130010000</v>
          </cell>
          <cell r="J2031" t="str">
            <v>Piutang Usaha</v>
          </cell>
          <cell r="L2031">
            <v>36977393.399999999</v>
          </cell>
        </row>
        <row r="2032">
          <cell r="A2032" t="str">
            <v>23410000001September</v>
          </cell>
          <cell r="B2032" t="str">
            <v>410000001September</v>
          </cell>
          <cell r="C2032" t="str">
            <v>0</v>
          </cell>
          <cell r="D2032" t="str">
            <v>1410000001</v>
          </cell>
          <cell r="F2032">
            <v>45562</v>
          </cell>
          <cell r="H2032" t="str">
            <v>INV 200</v>
          </cell>
          <cell r="I2032">
            <v>410000001</v>
          </cell>
          <cell r="J2032" t="str">
            <v>Pendapatan 1</v>
          </cell>
          <cell r="M2032">
            <v>36977393.399999999</v>
          </cell>
        </row>
        <row r="2033">
          <cell r="A2033" t="str">
            <v>24130010000September</v>
          </cell>
          <cell r="B2033" t="str">
            <v>130010000September</v>
          </cell>
          <cell r="C2033" t="str">
            <v>0</v>
          </cell>
          <cell r="D2033" t="str">
            <v>1130010000</v>
          </cell>
          <cell r="F2033">
            <v>45565</v>
          </cell>
          <cell r="H2033" t="str">
            <v>INV 201</v>
          </cell>
          <cell r="I2033">
            <v>130010000</v>
          </cell>
          <cell r="J2033" t="str">
            <v>Piutang Usaha</v>
          </cell>
          <cell r="L2033">
            <v>24639678.950000003</v>
          </cell>
        </row>
        <row r="2034">
          <cell r="A2034" t="str">
            <v>24410000001September</v>
          </cell>
          <cell r="B2034" t="str">
            <v>410000001September</v>
          </cell>
          <cell r="C2034" t="str">
            <v>0</v>
          </cell>
          <cell r="D2034" t="str">
            <v>1410000001</v>
          </cell>
          <cell r="F2034">
            <v>45565</v>
          </cell>
          <cell r="H2034" t="str">
            <v>INV 201</v>
          </cell>
          <cell r="I2034">
            <v>410000001</v>
          </cell>
          <cell r="J2034" t="str">
            <v>Pendapatan 1</v>
          </cell>
          <cell r="M2034">
            <v>24639678.950000003</v>
          </cell>
        </row>
        <row r="2035">
          <cell r="A2035" t="str">
            <v>00</v>
          </cell>
          <cell r="B2035" t="str">
            <v>0</v>
          </cell>
          <cell r="C2035" t="str">
            <v>0</v>
          </cell>
          <cell r="D2035" t="str">
            <v>1</v>
          </cell>
          <cell r="J2035" t="str">
            <v>-</v>
          </cell>
        </row>
        <row r="2036">
          <cell r="A2036" t="str">
            <v>00</v>
          </cell>
          <cell r="B2036" t="str">
            <v>0</v>
          </cell>
          <cell r="C2036" t="str">
            <v>0</v>
          </cell>
          <cell r="D2036" t="str">
            <v>1</v>
          </cell>
          <cell r="J2036" t="str">
            <v>-</v>
          </cell>
        </row>
        <row r="2037">
          <cell r="A2037" t="str">
            <v>1130010000Oktober</v>
          </cell>
          <cell r="B2037" t="str">
            <v>130010000Oktober</v>
          </cell>
          <cell r="C2037" t="str">
            <v>0</v>
          </cell>
          <cell r="D2037" t="str">
            <v>1130010000</v>
          </cell>
          <cell r="F2037">
            <v>45569</v>
          </cell>
          <cell r="H2037" t="str">
            <v>INV 202</v>
          </cell>
          <cell r="I2037">
            <v>130010000</v>
          </cell>
          <cell r="J2037" t="str">
            <v>Piutang Usaha</v>
          </cell>
          <cell r="L2037">
            <v>27837261</v>
          </cell>
        </row>
        <row r="2038">
          <cell r="A2038" t="str">
            <v>1410000001Oktober</v>
          </cell>
          <cell r="B2038" t="str">
            <v>410000001Oktober</v>
          </cell>
          <cell r="C2038" t="str">
            <v>0</v>
          </cell>
          <cell r="D2038" t="str">
            <v>1410000001</v>
          </cell>
          <cell r="F2038">
            <v>45569</v>
          </cell>
          <cell r="H2038" t="str">
            <v>INV 202</v>
          </cell>
          <cell r="I2038">
            <v>410000001</v>
          </cell>
          <cell r="J2038" t="str">
            <v>Pendapatan 1</v>
          </cell>
          <cell r="M2038">
            <v>27837261</v>
          </cell>
        </row>
        <row r="2039">
          <cell r="A2039" t="str">
            <v>2130010000Oktober</v>
          </cell>
          <cell r="B2039" t="str">
            <v>130010000Oktober</v>
          </cell>
          <cell r="C2039" t="str">
            <v>0</v>
          </cell>
          <cell r="D2039" t="str">
            <v>1130010000</v>
          </cell>
          <cell r="F2039">
            <v>45571</v>
          </cell>
          <cell r="H2039" t="str">
            <v>INV 203</v>
          </cell>
          <cell r="I2039">
            <v>130010000</v>
          </cell>
          <cell r="J2039" t="str">
            <v>Piutang Usaha</v>
          </cell>
          <cell r="L2039">
            <v>13475962.799999999</v>
          </cell>
        </row>
        <row r="2040">
          <cell r="A2040" t="str">
            <v>2410000001Oktober</v>
          </cell>
          <cell r="B2040" t="str">
            <v>410000001Oktober</v>
          </cell>
          <cell r="C2040" t="str">
            <v>0</v>
          </cell>
          <cell r="D2040" t="str">
            <v>1410000001</v>
          </cell>
          <cell r="F2040">
            <v>45571</v>
          </cell>
          <cell r="H2040" t="str">
            <v>INV 203</v>
          </cell>
          <cell r="I2040">
            <v>410000001</v>
          </cell>
          <cell r="J2040" t="str">
            <v>Pendapatan 1</v>
          </cell>
          <cell r="M2040">
            <v>13475962.799999999</v>
          </cell>
        </row>
        <row r="2041">
          <cell r="A2041" t="str">
            <v>3130010000Oktober</v>
          </cell>
          <cell r="B2041" t="str">
            <v>130010000Oktober</v>
          </cell>
          <cell r="C2041" t="str">
            <v>0</v>
          </cell>
          <cell r="D2041" t="str">
            <v>1130010000</v>
          </cell>
          <cell r="F2041">
            <v>45572</v>
          </cell>
          <cell r="H2041" t="str">
            <v>INV 204</v>
          </cell>
          <cell r="I2041">
            <v>130010000</v>
          </cell>
          <cell r="J2041" t="str">
            <v>Piutang Usaha</v>
          </cell>
          <cell r="L2041">
            <v>33930144.900000006</v>
          </cell>
        </row>
        <row r="2042">
          <cell r="A2042" t="str">
            <v>3410000001Oktober</v>
          </cell>
          <cell r="B2042" t="str">
            <v>410000001Oktober</v>
          </cell>
          <cell r="C2042" t="str">
            <v>0</v>
          </cell>
          <cell r="D2042" t="str">
            <v>1410000001</v>
          </cell>
          <cell r="F2042">
            <v>45572</v>
          </cell>
          <cell r="H2042" t="str">
            <v>INV 204</v>
          </cell>
          <cell r="I2042">
            <v>410000001</v>
          </cell>
          <cell r="J2042" t="str">
            <v>Pendapatan 1</v>
          </cell>
          <cell r="M2042">
            <v>33930144.900000006</v>
          </cell>
        </row>
        <row r="2043">
          <cell r="A2043" t="str">
            <v>4130010000Oktober</v>
          </cell>
          <cell r="B2043" t="str">
            <v>130010000Oktober</v>
          </cell>
          <cell r="C2043" t="str">
            <v>0</v>
          </cell>
          <cell r="D2043" t="str">
            <v>1130010000</v>
          </cell>
          <cell r="F2043">
            <v>45574</v>
          </cell>
          <cell r="H2043" t="str">
            <v>INV 205</v>
          </cell>
          <cell r="I2043">
            <v>130010000</v>
          </cell>
          <cell r="J2043" t="str">
            <v>Piutang Usaha</v>
          </cell>
          <cell r="L2043">
            <v>16810839</v>
          </cell>
        </row>
        <row r="2044">
          <cell r="A2044" t="str">
            <v>4410000001Oktober</v>
          </cell>
          <cell r="B2044" t="str">
            <v>410000001Oktober</v>
          </cell>
          <cell r="C2044" t="str">
            <v>0</v>
          </cell>
          <cell r="D2044" t="str">
            <v>1410000001</v>
          </cell>
          <cell r="F2044">
            <v>45574</v>
          </cell>
          <cell r="H2044" t="str">
            <v>INV 205</v>
          </cell>
          <cell r="I2044">
            <v>410000001</v>
          </cell>
          <cell r="J2044" t="str">
            <v>Pendapatan 1</v>
          </cell>
          <cell r="M2044">
            <v>16810839</v>
          </cell>
        </row>
        <row r="2045">
          <cell r="A2045" t="str">
            <v>5130010000Oktober</v>
          </cell>
          <cell r="B2045" t="str">
            <v>130010000Oktober</v>
          </cell>
          <cell r="C2045" t="str">
            <v>0</v>
          </cell>
          <cell r="D2045" t="str">
            <v>1130010000</v>
          </cell>
          <cell r="F2045">
            <v>45576</v>
          </cell>
          <cell r="H2045" t="str">
            <v>INV 206</v>
          </cell>
          <cell r="I2045">
            <v>130010000</v>
          </cell>
          <cell r="J2045" t="str">
            <v>Piutang Usaha</v>
          </cell>
          <cell r="L2045">
            <v>17093475.399999999</v>
          </cell>
        </row>
        <row r="2046">
          <cell r="A2046" t="str">
            <v>5410000001Oktober</v>
          </cell>
          <cell r="B2046" t="str">
            <v>410000001Oktober</v>
          </cell>
          <cell r="C2046" t="str">
            <v>0</v>
          </cell>
          <cell r="D2046" t="str">
            <v>1410000001</v>
          </cell>
          <cell r="F2046">
            <v>45576</v>
          </cell>
          <cell r="H2046" t="str">
            <v>INV 206</v>
          </cell>
          <cell r="I2046">
            <v>410000001</v>
          </cell>
          <cell r="J2046" t="str">
            <v>Pendapatan 1</v>
          </cell>
          <cell r="M2046">
            <v>17093475.399999999</v>
          </cell>
        </row>
        <row r="2047">
          <cell r="A2047" t="str">
            <v>6130010000Oktober</v>
          </cell>
          <cell r="B2047" t="str">
            <v>130010000Oktober</v>
          </cell>
          <cell r="C2047" t="str">
            <v>0</v>
          </cell>
          <cell r="D2047" t="str">
            <v>1130010000</v>
          </cell>
          <cell r="F2047">
            <v>45577</v>
          </cell>
          <cell r="H2047" t="str">
            <v>INV 207</v>
          </cell>
          <cell r="I2047">
            <v>130010000</v>
          </cell>
          <cell r="J2047" t="str">
            <v>Piutang Usaha</v>
          </cell>
          <cell r="L2047">
            <v>26605396</v>
          </cell>
        </row>
        <row r="2048">
          <cell r="A2048" t="str">
            <v>6410000001Oktober</v>
          </cell>
          <cell r="B2048" t="str">
            <v>410000001Oktober</v>
          </cell>
          <cell r="C2048" t="str">
            <v>0</v>
          </cell>
          <cell r="D2048" t="str">
            <v>1410000001</v>
          </cell>
          <cell r="F2048">
            <v>45577</v>
          </cell>
          <cell r="H2048" t="str">
            <v>INV 207</v>
          </cell>
          <cell r="I2048">
            <v>410000001</v>
          </cell>
          <cell r="J2048" t="str">
            <v>Pendapatan 1</v>
          </cell>
          <cell r="M2048">
            <v>26605396</v>
          </cell>
        </row>
        <row r="2049">
          <cell r="A2049" t="str">
            <v>7130010000Oktober</v>
          </cell>
          <cell r="B2049" t="str">
            <v>130010000Oktober</v>
          </cell>
          <cell r="C2049" t="str">
            <v>0</v>
          </cell>
          <cell r="D2049" t="str">
            <v>1130010000</v>
          </cell>
          <cell r="F2049">
            <v>45578</v>
          </cell>
          <cell r="H2049" t="str">
            <v>INV 208</v>
          </cell>
          <cell r="I2049">
            <v>130010000</v>
          </cell>
          <cell r="J2049" t="str">
            <v>Piutang Usaha</v>
          </cell>
          <cell r="L2049">
            <v>7790617.5</v>
          </cell>
        </row>
        <row r="2050">
          <cell r="A2050" t="str">
            <v>7410000001Oktober</v>
          </cell>
          <cell r="B2050" t="str">
            <v>410000001Oktober</v>
          </cell>
          <cell r="C2050" t="str">
            <v>0</v>
          </cell>
          <cell r="D2050" t="str">
            <v>1410000001</v>
          </cell>
          <cell r="F2050">
            <v>45578</v>
          </cell>
          <cell r="H2050" t="str">
            <v>INV 208</v>
          </cell>
          <cell r="I2050">
            <v>410000001</v>
          </cell>
          <cell r="J2050" t="str">
            <v>Pendapatan 1</v>
          </cell>
          <cell r="M2050">
            <v>7790617.5</v>
          </cell>
        </row>
        <row r="2051">
          <cell r="A2051" t="str">
            <v>8130010000Oktober</v>
          </cell>
          <cell r="B2051" t="str">
            <v>130010000Oktober</v>
          </cell>
          <cell r="C2051" t="str">
            <v>0</v>
          </cell>
          <cell r="D2051" t="str">
            <v>1130010000</v>
          </cell>
          <cell r="F2051">
            <v>45578</v>
          </cell>
          <cell r="H2051" t="str">
            <v>INV 209</v>
          </cell>
          <cell r="I2051">
            <v>130010000</v>
          </cell>
          <cell r="J2051" t="str">
            <v>Piutang Usaha</v>
          </cell>
          <cell r="L2051">
            <v>6112252.25</v>
          </cell>
        </row>
        <row r="2052">
          <cell r="A2052" t="str">
            <v>8410000001Oktober</v>
          </cell>
          <cell r="B2052" t="str">
            <v>410000001Oktober</v>
          </cell>
          <cell r="C2052" t="str">
            <v>0</v>
          </cell>
          <cell r="D2052" t="str">
            <v>1410000001</v>
          </cell>
          <cell r="F2052">
            <v>45578</v>
          </cell>
          <cell r="H2052" t="str">
            <v>INV 209</v>
          </cell>
          <cell r="I2052">
            <v>410000001</v>
          </cell>
          <cell r="J2052" t="str">
            <v>Pendapatan 1</v>
          </cell>
          <cell r="M2052">
            <v>6112252.25</v>
          </cell>
        </row>
        <row r="2053">
          <cell r="A2053" t="str">
            <v>9130010000Oktober</v>
          </cell>
          <cell r="B2053" t="str">
            <v>130010000Oktober</v>
          </cell>
          <cell r="C2053" t="str">
            <v>0</v>
          </cell>
          <cell r="D2053" t="str">
            <v>1130010000</v>
          </cell>
          <cell r="F2053">
            <v>45578</v>
          </cell>
          <cell r="H2053" t="str">
            <v>INV 210</v>
          </cell>
          <cell r="I2053">
            <v>130010000</v>
          </cell>
          <cell r="J2053" t="str">
            <v>Piutang Usaha</v>
          </cell>
          <cell r="L2053">
            <v>8318900.9000000004</v>
          </cell>
        </row>
        <row r="2054">
          <cell r="A2054" t="str">
            <v>9410000001Oktober</v>
          </cell>
          <cell r="B2054" t="str">
            <v>410000001Oktober</v>
          </cell>
          <cell r="C2054" t="str">
            <v>0</v>
          </cell>
          <cell r="D2054" t="str">
            <v>1410000001</v>
          </cell>
          <cell r="F2054">
            <v>45578</v>
          </cell>
          <cell r="H2054" t="str">
            <v>INV 210</v>
          </cell>
          <cell r="I2054">
            <v>410000001</v>
          </cell>
          <cell r="J2054" t="str">
            <v>Pendapatan 1</v>
          </cell>
          <cell r="M2054">
            <v>8318900.9000000004</v>
          </cell>
        </row>
        <row r="2055">
          <cell r="A2055" t="str">
            <v>10130010000Oktober</v>
          </cell>
          <cell r="B2055" t="str">
            <v>130010000Oktober</v>
          </cell>
          <cell r="C2055" t="str">
            <v>0</v>
          </cell>
          <cell r="D2055" t="str">
            <v>1130010000</v>
          </cell>
          <cell r="F2055">
            <v>45579</v>
          </cell>
          <cell r="H2055" t="str">
            <v>INV 211</v>
          </cell>
          <cell r="I2055">
            <v>130010000</v>
          </cell>
          <cell r="J2055" t="str">
            <v>Piutang Usaha</v>
          </cell>
          <cell r="L2055">
            <v>13756449.25</v>
          </cell>
        </row>
        <row r="2056">
          <cell r="A2056" t="str">
            <v>10410000001Oktober</v>
          </cell>
          <cell r="B2056" t="str">
            <v>410000001Oktober</v>
          </cell>
          <cell r="C2056" t="str">
            <v>0</v>
          </cell>
          <cell r="D2056" t="str">
            <v>1410000001</v>
          </cell>
          <cell r="F2056">
            <v>45579</v>
          </cell>
          <cell r="H2056" t="str">
            <v>INV 211</v>
          </cell>
          <cell r="I2056">
            <v>410000001</v>
          </cell>
          <cell r="J2056" t="str">
            <v>Pendapatan 1</v>
          </cell>
          <cell r="M2056">
            <v>13756449.25</v>
          </cell>
        </row>
        <row r="2057">
          <cell r="A2057" t="str">
            <v>11130010000Oktober</v>
          </cell>
          <cell r="B2057" t="str">
            <v>130010000Oktober</v>
          </cell>
          <cell r="C2057" t="str">
            <v>0</v>
          </cell>
          <cell r="D2057" t="str">
            <v>1130010000</v>
          </cell>
          <cell r="F2057">
            <v>45580</v>
          </cell>
          <cell r="H2057" t="str">
            <v>INV 212</v>
          </cell>
          <cell r="I2057">
            <v>130010000</v>
          </cell>
          <cell r="J2057" t="str">
            <v>Piutang Usaha</v>
          </cell>
          <cell r="L2057">
            <v>3601992</v>
          </cell>
        </row>
        <row r="2058">
          <cell r="A2058" t="str">
            <v>11410000001Oktober</v>
          </cell>
          <cell r="B2058" t="str">
            <v>410000001Oktober</v>
          </cell>
          <cell r="C2058" t="str">
            <v>0</v>
          </cell>
          <cell r="D2058" t="str">
            <v>1410000001</v>
          </cell>
          <cell r="F2058">
            <v>45580</v>
          </cell>
          <cell r="H2058" t="str">
            <v>INV 212</v>
          </cell>
          <cell r="I2058">
            <v>410000001</v>
          </cell>
          <cell r="J2058" t="str">
            <v>Pendapatan 1</v>
          </cell>
          <cell r="M2058">
            <v>3601992</v>
          </cell>
        </row>
        <row r="2059">
          <cell r="A2059" t="str">
            <v>12130010000Oktober</v>
          </cell>
          <cell r="B2059" t="str">
            <v>130010000Oktober</v>
          </cell>
          <cell r="C2059" t="str">
            <v>0</v>
          </cell>
          <cell r="D2059" t="str">
            <v>1130010000</v>
          </cell>
          <cell r="F2059">
            <v>45580</v>
          </cell>
          <cell r="H2059" t="str">
            <v>INV 213</v>
          </cell>
          <cell r="I2059">
            <v>130010000</v>
          </cell>
          <cell r="J2059" t="str">
            <v>Piutang Usaha</v>
          </cell>
          <cell r="L2059">
            <v>4262383</v>
          </cell>
        </row>
        <row r="2060">
          <cell r="A2060" t="str">
            <v>12410000001Oktober</v>
          </cell>
          <cell r="B2060" t="str">
            <v>410000001Oktober</v>
          </cell>
          <cell r="C2060" t="str">
            <v>0</v>
          </cell>
          <cell r="D2060" t="str">
            <v>1410000001</v>
          </cell>
          <cell r="F2060">
            <v>45580</v>
          </cell>
          <cell r="H2060" t="str">
            <v>INV 213</v>
          </cell>
          <cell r="I2060">
            <v>410000001</v>
          </cell>
          <cell r="J2060" t="str">
            <v>Pendapatan 1</v>
          </cell>
          <cell r="M2060">
            <v>4262383</v>
          </cell>
        </row>
        <row r="2061">
          <cell r="A2061" t="str">
            <v>13130010000Oktober</v>
          </cell>
          <cell r="B2061" t="str">
            <v>130010000Oktober</v>
          </cell>
          <cell r="C2061" t="str">
            <v>0</v>
          </cell>
          <cell r="D2061" t="str">
            <v>1130010000</v>
          </cell>
          <cell r="F2061">
            <v>45581</v>
          </cell>
          <cell r="H2061" t="str">
            <v>INV 214</v>
          </cell>
          <cell r="I2061">
            <v>130010000</v>
          </cell>
          <cell r="J2061" t="str">
            <v>Piutang Usaha</v>
          </cell>
          <cell r="L2061">
            <v>38320747</v>
          </cell>
        </row>
        <row r="2062">
          <cell r="A2062" t="str">
            <v>13410000001Oktober</v>
          </cell>
          <cell r="B2062" t="str">
            <v>410000001Oktober</v>
          </cell>
          <cell r="C2062" t="str">
            <v>0</v>
          </cell>
          <cell r="D2062" t="str">
            <v>1410000001</v>
          </cell>
          <cell r="F2062">
            <v>45581</v>
          </cell>
          <cell r="H2062" t="str">
            <v>INV 214</v>
          </cell>
          <cell r="I2062">
            <v>410000001</v>
          </cell>
          <cell r="J2062" t="str">
            <v>Pendapatan 1</v>
          </cell>
          <cell r="M2062">
            <v>38320747</v>
          </cell>
        </row>
        <row r="2063">
          <cell r="A2063" t="str">
            <v>14130010000Oktober</v>
          </cell>
          <cell r="B2063" t="str">
            <v>130010000Oktober</v>
          </cell>
          <cell r="C2063" t="str">
            <v>0</v>
          </cell>
          <cell r="D2063" t="str">
            <v>1130010000</v>
          </cell>
          <cell r="F2063">
            <v>45582</v>
          </cell>
          <cell r="H2063" t="str">
            <v>INV 215</v>
          </cell>
          <cell r="I2063">
            <v>130010000</v>
          </cell>
          <cell r="J2063" t="str">
            <v>Piutang Usaha</v>
          </cell>
          <cell r="L2063">
            <v>14600000</v>
          </cell>
        </row>
        <row r="2064">
          <cell r="A2064" t="str">
            <v>14410000001Oktober</v>
          </cell>
          <cell r="B2064" t="str">
            <v>410000001Oktober</v>
          </cell>
          <cell r="C2064" t="str">
            <v>0</v>
          </cell>
          <cell r="D2064" t="str">
            <v>1410000001</v>
          </cell>
          <cell r="F2064">
            <v>45582</v>
          </cell>
          <cell r="H2064" t="str">
            <v>INV 215</v>
          </cell>
          <cell r="I2064">
            <v>410000001</v>
          </cell>
          <cell r="J2064" t="str">
            <v>Pendapatan 1</v>
          </cell>
          <cell r="M2064">
            <v>14600000</v>
          </cell>
        </row>
        <row r="2065">
          <cell r="A2065" t="str">
            <v>15130010000Oktober</v>
          </cell>
          <cell r="B2065" t="str">
            <v>130010000Oktober</v>
          </cell>
          <cell r="C2065" t="str">
            <v>0</v>
          </cell>
          <cell r="D2065" t="str">
            <v>1130010000</v>
          </cell>
          <cell r="F2065">
            <v>45583</v>
          </cell>
          <cell r="H2065" t="str">
            <v>INV 216</v>
          </cell>
          <cell r="I2065">
            <v>130010000</v>
          </cell>
          <cell r="J2065" t="str">
            <v>Piutang Usaha</v>
          </cell>
          <cell r="L2065">
            <v>18364684</v>
          </cell>
        </row>
        <row r="2066">
          <cell r="A2066" t="str">
            <v>15410000001Oktober</v>
          </cell>
          <cell r="B2066" t="str">
            <v>410000001Oktober</v>
          </cell>
          <cell r="C2066" t="str">
            <v>0</v>
          </cell>
          <cell r="D2066" t="str">
            <v>1410000001</v>
          </cell>
          <cell r="F2066">
            <v>45583</v>
          </cell>
          <cell r="H2066" t="str">
            <v>INV 216</v>
          </cell>
          <cell r="I2066">
            <v>410000001</v>
          </cell>
          <cell r="J2066" t="str">
            <v>Pendapatan 1</v>
          </cell>
          <cell r="M2066">
            <v>18364684</v>
          </cell>
        </row>
        <row r="2067">
          <cell r="A2067" t="str">
            <v>16130010000Oktober</v>
          </cell>
          <cell r="B2067" t="str">
            <v>130010000Oktober</v>
          </cell>
          <cell r="C2067" t="str">
            <v>0</v>
          </cell>
          <cell r="D2067" t="str">
            <v>1130010000</v>
          </cell>
          <cell r="F2067">
            <v>45584</v>
          </cell>
          <cell r="H2067" t="str">
            <v>INV 217</v>
          </cell>
          <cell r="I2067">
            <v>130010000</v>
          </cell>
          <cell r="J2067" t="str">
            <v>Piutang Usaha</v>
          </cell>
          <cell r="L2067">
            <v>16166702</v>
          </cell>
        </row>
        <row r="2068">
          <cell r="A2068" t="str">
            <v>16410000001Oktober</v>
          </cell>
          <cell r="B2068" t="str">
            <v>410000001Oktober</v>
          </cell>
          <cell r="C2068" t="str">
            <v>0</v>
          </cell>
          <cell r="D2068" t="str">
            <v>1410000001</v>
          </cell>
          <cell r="F2068">
            <v>45584</v>
          </cell>
          <cell r="H2068" t="str">
            <v>INV 217</v>
          </cell>
          <cell r="I2068">
            <v>410000001</v>
          </cell>
          <cell r="J2068" t="str">
            <v>Pendapatan 1</v>
          </cell>
          <cell r="M2068">
            <v>16166702</v>
          </cell>
        </row>
        <row r="2069">
          <cell r="A2069" t="str">
            <v>17130010000Oktober</v>
          </cell>
          <cell r="B2069" t="str">
            <v>130010000Oktober</v>
          </cell>
          <cell r="C2069" t="str">
            <v>0</v>
          </cell>
          <cell r="D2069" t="str">
            <v>1130010000</v>
          </cell>
          <cell r="F2069">
            <v>45585</v>
          </cell>
          <cell r="H2069" t="str">
            <v>INV 218</v>
          </cell>
          <cell r="I2069">
            <v>130010000</v>
          </cell>
          <cell r="J2069" t="str">
            <v>Piutang Usaha</v>
          </cell>
          <cell r="L2069">
            <v>21295069</v>
          </cell>
        </row>
        <row r="2070">
          <cell r="A2070" t="str">
            <v>17410000001Oktober</v>
          </cell>
          <cell r="B2070" t="str">
            <v>410000001Oktober</v>
          </cell>
          <cell r="C2070" t="str">
            <v>0</v>
          </cell>
          <cell r="D2070" t="str">
            <v>1410000001</v>
          </cell>
          <cell r="F2070">
            <v>45585</v>
          </cell>
          <cell r="H2070" t="str">
            <v>INV 218</v>
          </cell>
          <cell r="I2070">
            <v>410000001</v>
          </cell>
          <cell r="J2070" t="str">
            <v>Pendapatan 1</v>
          </cell>
          <cell r="M2070">
            <v>21295069</v>
          </cell>
        </row>
        <row r="2071">
          <cell r="A2071" t="str">
            <v>18130010000Oktober</v>
          </cell>
          <cell r="B2071" t="str">
            <v>130010000Oktober</v>
          </cell>
          <cell r="C2071" t="str">
            <v>0</v>
          </cell>
          <cell r="D2071" t="str">
            <v>1130010000</v>
          </cell>
          <cell r="F2071">
            <v>45586</v>
          </cell>
          <cell r="H2071" t="str">
            <v>INV 219</v>
          </cell>
          <cell r="I2071">
            <v>130010000</v>
          </cell>
          <cell r="J2071" t="str">
            <v>Piutang Usaha</v>
          </cell>
          <cell r="L2071">
            <v>14600000</v>
          </cell>
        </row>
        <row r="2072">
          <cell r="A2072" t="str">
            <v>18410000001Oktober</v>
          </cell>
          <cell r="B2072" t="str">
            <v>410000001Oktober</v>
          </cell>
          <cell r="C2072" t="str">
            <v>0</v>
          </cell>
          <cell r="D2072" t="str">
            <v>1410000001</v>
          </cell>
          <cell r="F2072">
            <v>45586</v>
          </cell>
          <cell r="H2072" t="str">
            <v>INV 219</v>
          </cell>
          <cell r="I2072">
            <v>410000001</v>
          </cell>
          <cell r="J2072" t="str">
            <v>Pendapatan 1</v>
          </cell>
          <cell r="M2072">
            <v>14600000</v>
          </cell>
        </row>
        <row r="2073">
          <cell r="A2073" t="str">
            <v>19130010000Oktober</v>
          </cell>
          <cell r="B2073" t="str">
            <v>130010000Oktober</v>
          </cell>
          <cell r="C2073" t="str">
            <v>0</v>
          </cell>
          <cell r="D2073" t="str">
            <v>1130010000</v>
          </cell>
          <cell r="F2073">
            <v>45587</v>
          </cell>
          <cell r="H2073" t="str">
            <v>INV 220</v>
          </cell>
          <cell r="I2073">
            <v>130010000</v>
          </cell>
          <cell r="J2073" t="str">
            <v>Piutang Usaha</v>
          </cell>
          <cell r="L2073">
            <v>16476562.5</v>
          </cell>
        </row>
        <row r="2074">
          <cell r="A2074" t="str">
            <v>19410000001Oktober</v>
          </cell>
          <cell r="B2074" t="str">
            <v>410000001Oktober</v>
          </cell>
          <cell r="C2074" t="str">
            <v>0</v>
          </cell>
          <cell r="D2074" t="str">
            <v>1410000001</v>
          </cell>
          <cell r="F2074">
            <v>45587</v>
          </cell>
          <cell r="H2074" t="str">
            <v>INV 220</v>
          </cell>
          <cell r="I2074">
            <v>410000001</v>
          </cell>
          <cell r="J2074" t="str">
            <v>Pendapatan 1</v>
          </cell>
          <cell r="M2074">
            <v>16476562.5</v>
          </cell>
        </row>
        <row r="2075">
          <cell r="A2075" t="str">
            <v>20130010000Oktober</v>
          </cell>
          <cell r="B2075" t="str">
            <v>130010000Oktober</v>
          </cell>
          <cell r="C2075" t="str">
            <v>0</v>
          </cell>
          <cell r="D2075" t="str">
            <v>1130010000</v>
          </cell>
          <cell r="F2075">
            <v>45588</v>
          </cell>
          <cell r="H2075" t="str">
            <v>INV 221</v>
          </cell>
          <cell r="I2075">
            <v>130010000</v>
          </cell>
          <cell r="J2075" t="str">
            <v>Piutang Usaha</v>
          </cell>
          <cell r="L2075">
            <v>21900000</v>
          </cell>
        </row>
        <row r="2076">
          <cell r="A2076" t="str">
            <v>20410000001Oktober</v>
          </cell>
          <cell r="B2076" t="str">
            <v>410000001Oktober</v>
          </cell>
          <cell r="C2076" t="str">
            <v>0</v>
          </cell>
          <cell r="D2076" t="str">
            <v>1410000001</v>
          </cell>
          <cell r="F2076">
            <v>45588</v>
          </cell>
          <cell r="H2076" t="str">
            <v>INV 221</v>
          </cell>
          <cell r="I2076">
            <v>410000001</v>
          </cell>
          <cell r="J2076" t="str">
            <v>Pendapatan 1</v>
          </cell>
          <cell r="M2076">
            <v>21900000</v>
          </cell>
        </row>
        <row r="2077">
          <cell r="A2077" t="str">
            <v>21130010000Oktober</v>
          </cell>
          <cell r="B2077" t="str">
            <v>130010000Oktober</v>
          </cell>
          <cell r="C2077" t="str">
            <v>0</v>
          </cell>
          <cell r="D2077" t="str">
            <v>1130010000</v>
          </cell>
          <cell r="F2077">
            <v>45589</v>
          </cell>
          <cell r="H2077" t="str">
            <v>INV 222</v>
          </cell>
          <cell r="I2077">
            <v>130010000</v>
          </cell>
          <cell r="J2077" t="str">
            <v>Piutang Usaha</v>
          </cell>
          <cell r="L2077">
            <v>3641396.1</v>
          </cell>
        </row>
        <row r="2078">
          <cell r="A2078" t="str">
            <v>21410000001Oktober</v>
          </cell>
          <cell r="B2078" t="str">
            <v>410000001Oktober</v>
          </cell>
          <cell r="C2078" t="str">
            <v>0</v>
          </cell>
          <cell r="D2078" t="str">
            <v>1410000001</v>
          </cell>
          <cell r="F2078">
            <v>45589</v>
          </cell>
          <cell r="H2078" t="str">
            <v>INV 222</v>
          </cell>
          <cell r="I2078">
            <v>410000001</v>
          </cell>
          <cell r="J2078" t="str">
            <v>Pendapatan 1</v>
          </cell>
          <cell r="M2078">
            <v>3641396.1</v>
          </cell>
        </row>
        <row r="2079">
          <cell r="A2079" t="str">
            <v>00</v>
          </cell>
          <cell r="B2079" t="str">
            <v>0</v>
          </cell>
          <cell r="C2079" t="str">
            <v>0</v>
          </cell>
          <cell r="D2079" t="str">
            <v>1</v>
          </cell>
          <cell r="J2079" t="str">
            <v>-</v>
          </cell>
        </row>
        <row r="2080">
          <cell r="A2080" t="str">
            <v>00</v>
          </cell>
          <cell r="B2080" t="str">
            <v>0</v>
          </cell>
          <cell r="C2080" t="str">
            <v>0</v>
          </cell>
          <cell r="D2080" t="str">
            <v>1</v>
          </cell>
          <cell r="J2080" t="str">
            <v>-</v>
          </cell>
        </row>
        <row r="2081">
          <cell r="A2081" t="str">
            <v>57120020001Februari</v>
          </cell>
          <cell r="B2081" t="str">
            <v>120020001Februari</v>
          </cell>
          <cell r="C2081" t="str">
            <v>0</v>
          </cell>
          <cell r="D2081" t="str">
            <v>1120020001</v>
          </cell>
          <cell r="F2081">
            <v>45339</v>
          </cell>
          <cell r="H2081" t="str">
            <v>INV 001-008</v>
          </cell>
          <cell r="I2081">
            <v>120020001</v>
          </cell>
          <cell r="J2081" t="str">
            <v>PT BCA No Rek. 869-4110115</v>
          </cell>
          <cell r="L2081">
            <v>18276849.600000001</v>
          </cell>
        </row>
        <row r="2082">
          <cell r="A2082" t="str">
            <v>4130010000Februari</v>
          </cell>
          <cell r="B2082" t="str">
            <v>130010000Februari</v>
          </cell>
          <cell r="C2082" t="str">
            <v>0</v>
          </cell>
          <cell r="D2082" t="str">
            <v>1130010000</v>
          </cell>
          <cell r="F2082">
            <v>45339</v>
          </cell>
          <cell r="H2082" t="str">
            <v>INV 001-008</v>
          </cell>
          <cell r="I2082">
            <v>130010000</v>
          </cell>
          <cell r="J2082" t="str">
            <v>Piutang Usaha</v>
          </cell>
          <cell r="M2082">
            <v>18276849.600000001</v>
          </cell>
        </row>
        <row r="2083">
          <cell r="A2083" t="str">
            <v>58120020001Februari</v>
          </cell>
          <cell r="B2083" t="str">
            <v>120020001Februari</v>
          </cell>
          <cell r="C2083" t="str">
            <v>0</v>
          </cell>
          <cell r="D2083" t="str">
            <v>1120020001</v>
          </cell>
          <cell r="F2083">
            <v>45349</v>
          </cell>
          <cell r="H2083" t="str">
            <v>INV 009-014</v>
          </cell>
          <cell r="I2083">
            <v>120020001</v>
          </cell>
          <cell r="J2083" t="str">
            <v>PT BCA No Rek. 869-4110115</v>
          </cell>
          <cell r="L2083">
            <v>51763892</v>
          </cell>
        </row>
        <row r="2084">
          <cell r="A2084" t="str">
            <v>5130010000Februari</v>
          </cell>
          <cell r="B2084" t="str">
            <v>130010000Februari</v>
          </cell>
          <cell r="C2084" t="str">
            <v>0</v>
          </cell>
          <cell r="D2084" t="str">
            <v>1130010000</v>
          </cell>
          <cell r="F2084">
            <v>45349</v>
          </cell>
          <cell r="H2084" t="str">
            <v>INV 009-014</v>
          </cell>
          <cell r="I2084">
            <v>130010000</v>
          </cell>
          <cell r="J2084" t="str">
            <v>Piutang Usaha</v>
          </cell>
          <cell r="M2084">
            <v>51763892</v>
          </cell>
        </row>
        <row r="2085">
          <cell r="A2085" t="str">
            <v>42120020001Maret</v>
          </cell>
          <cell r="B2085" t="str">
            <v>120020001Maret</v>
          </cell>
          <cell r="C2085" t="str">
            <v>0</v>
          </cell>
          <cell r="D2085" t="str">
            <v>1120020001</v>
          </cell>
          <cell r="F2085">
            <v>45358</v>
          </cell>
          <cell r="H2085" t="str">
            <v>INV 015-025</v>
          </cell>
          <cell r="I2085">
            <v>120020001</v>
          </cell>
          <cell r="J2085" t="str">
            <v>PT BCA No Rek. 869-4110115</v>
          </cell>
          <cell r="L2085">
            <v>95946295</v>
          </cell>
        </row>
        <row r="2086">
          <cell r="A2086" t="str">
            <v>3130010000Maret</v>
          </cell>
          <cell r="B2086" t="str">
            <v>130010000Maret</v>
          </cell>
          <cell r="C2086" t="str">
            <v>0</v>
          </cell>
          <cell r="D2086" t="str">
            <v>1130010000</v>
          </cell>
          <cell r="F2086">
            <v>45358</v>
          </cell>
          <cell r="H2086" t="str">
            <v>INV 015-025</v>
          </cell>
          <cell r="I2086">
            <v>130010000</v>
          </cell>
          <cell r="J2086" t="str">
            <v>Piutang Usaha</v>
          </cell>
          <cell r="M2086">
            <v>95946295</v>
          </cell>
        </row>
        <row r="2087">
          <cell r="A2087" t="str">
            <v>00</v>
          </cell>
          <cell r="B2087" t="str">
            <v>0</v>
          </cell>
          <cell r="C2087" t="str">
            <v>0</v>
          </cell>
          <cell r="D2087" t="str">
            <v>1</v>
          </cell>
          <cell r="J2087" t="str">
            <v>-</v>
          </cell>
        </row>
        <row r="2088">
          <cell r="A2088" t="str">
            <v>00</v>
          </cell>
          <cell r="B2088" t="str">
            <v>0</v>
          </cell>
          <cell r="C2088" t="str">
            <v>0</v>
          </cell>
          <cell r="D2088" t="str">
            <v>1</v>
          </cell>
          <cell r="J2088" t="str">
            <v>-</v>
          </cell>
        </row>
        <row r="2089">
          <cell r="A2089" t="str">
            <v>43120020001Maret</v>
          </cell>
          <cell r="B2089" t="str">
            <v>120020001Maret</v>
          </cell>
          <cell r="C2089" t="str">
            <v>0</v>
          </cell>
          <cell r="D2089" t="str">
            <v>1120020001</v>
          </cell>
          <cell r="F2089">
            <v>45374</v>
          </cell>
          <cell r="H2089" t="str">
            <v>INV 026-032</v>
          </cell>
          <cell r="I2089">
            <v>120020001</v>
          </cell>
          <cell r="J2089" t="str">
            <v>PT BCA No Rek. 869-4110115</v>
          </cell>
          <cell r="L2089">
            <v>68038179</v>
          </cell>
        </row>
        <row r="2090">
          <cell r="A2090" t="str">
            <v>4130010000Maret</v>
          </cell>
          <cell r="B2090" t="str">
            <v>130010000Maret</v>
          </cell>
          <cell r="C2090" t="str">
            <v>0</v>
          </cell>
          <cell r="D2090" t="str">
            <v>1130010000</v>
          </cell>
          <cell r="F2090">
            <v>45374</v>
          </cell>
          <cell r="H2090" t="str">
            <v>INV 026-032</v>
          </cell>
          <cell r="I2090">
            <v>130010000</v>
          </cell>
          <cell r="J2090" t="str">
            <v>Piutang Usaha</v>
          </cell>
          <cell r="M2090">
            <v>68038179</v>
          </cell>
        </row>
        <row r="2091">
          <cell r="A2091" t="str">
            <v>109120020001April</v>
          </cell>
          <cell r="B2091" t="str">
            <v>120020001April</v>
          </cell>
          <cell r="C2091" t="str">
            <v>0</v>
          </cell>
          <cell r="D2091" t="str">
            <v>1120020001</v>
          </cell>
          <cell r="F2091">
            <v>45383</v>
          </cell>
          <cell r="H2091" t="str">
            <v>INV 033-039</v>
          </cell>
          <cell r="I2091">
            <v>120020001</v>
          </cell>
          <cell r="J2091" t="str">
            <v>PT BCA No Rek. 869-4110115</v>
          </cell>
          <cell r="L2091">
            <v>71254560</v>
          </cell>
        </row>
        <row r="2092">
          <cell r="A2092" t="str">
            <v>20130010000April</v>
          </cell>
          <cell r="B2092" t="str">
            <v>130010000April</v>
          </cell>
          <cell r="C2092" t="str">
            <v>0</v>
          </cell>
          <cell r="D2092" t="str">
            <v>1130010000</v>
          </cell>
          <cell r="F2092">
            <v>45383</v>
          </cell>
          <cell r="H2092" t="str">
            <v>INV 033-039</v>
          </cell>
          <cell r="I2092">
            <v>130010000</v>
          </cell>
          <cell r="J2092" t="str">
            <v>Piutang Usaha</v>
          </cell>
          <cell r="M2092">
            <v>71254560</v>
          </cell>
        </row>
        <row r="2093">
          <cell r="A2093" t="str">
            <v>00</v>
          </cell>
          <cell r="B2093" t="str">
            <v>0</v>
          </cell>
          <cell r="C2093" t="str">
            <v>0</v>
          </cell>
          <cell r="D2093" t="str">
            <v>1</v>
          </cell>
          <cell r="J2093" t="str">
            <v>-</v>
          </cell>
        </row>
        <row r="2094">
          <cell r="A2094" t="str">
            <v>00</v>
          </cell>
          <cell r="B2094" t="str">
            <v>0</v>
          </cell>
          <cell r="C2094" t="str">
            <v>0</v>
          </cell>
          <cell r="D2094" t="str">
            <v>1</v>
          </cell>
          <cell r="J2094" t="str">
            <v>-</v>
          </cell>
        </row>
        <row r="2095">
          <cell r="A2095" t="str">
            <v>110120020001April</v>
          </cell>
          <cell r="B2095" t="str">
            <v>120020001April</v>
          </cell>
          <cell r="C2095" t="str">
            <v>0</v>
          </cell>
          <cell r="D2095" t="str">
            <v>1120020001</v>
          </cell>
          <cell r="F2095">
            <v>45388</v>
          </cell>
          <cell r="H2095" t="str">
            <v>INV 040</v>
          </cell>
          <cell r="I2095">
            <v>120020001</v>
          </cell>
          <cell r="J2095" t="str">
            <v>PT BCA No Rek. 869-4110115</v>
          </cell>
          <cell r="L2095">
            <v>16971484</v>
          </cell>
        </row>
        <row r="2096">
          <cell r="A2096" t="str">
            <v>21130010000April</v>
          </cell>
          <cell r="B2096" t="str">
            <v>130010000April</v>
          </cell>
          <cell r="C2096" t="str">
            <v>0</v>
          </cell>
          <cell r="D2096" t="str">
            <v>1130010000</v>
          </cell>
          <cell r="F2096">
            <v>45388</v>
          </cell>
          <cell r="H2096" t="str">
            <v>INV 040</v>
          </cell>
          <cell r="I2096">
            <v>130010000</v>
          </cell>
          <cell r="J2096" t="str">
            <v>Piutang Usaha</v>
          </cell>
          <cell r="M2096">
            <v>16971484</v>
          </cell>
        </row>
        <row r="2097">
          <cell r="A2097" t="str">
            <v>00</v>
          </cell>
          <cell r="B2097" t="str">
            <v>0</v>
          </cell>
          <cell r="C2097" t="str">
            <v>0</v>
          </cell>
          <cell r="D2097" t="str">
            <v>1</v>
          </cell>
          <cell r="J2097" t="str">
            <v>-</v>
          </cell>
        </row>
        <row r="2098">
          <cell r="A2098" t="str">
            <v>00</v>
          </cell>
          <cell r="B2098" t="str">
            <v>0</v>
          </cell>
          <cell r="C2098" t="str">
            <v>0</v>
          </cell>
          <cell r="D2098" t="str">
            <v>1</v>
          </cell>
          <cell r="J2098" t="str">
            <v>-</v>
          </cell>
        </row>
        <row r="2099">
          <cell r="A2099" t="str">
            <v>111120020001April</v>
          </cell>
          <cell r="B2099" t="str">
            <v>120020001April</v>
          </cell>
          <cell r="C2099" t="str">
            <v>0</v>
          </cell>
          <cell r="D2099" t="str">
            <v>1120020001</v>
          </cell>
          <cell r="F2099">
            <v>45399</v>
          </cell>
          <cell r="H2099" t="str">
            <v>INV 041</v>
          </cell>
          <cell r="I2099">
            <v>120020001</v>
          </cell>
          <cell r="J2099" t="str">
            <v>PT BCA No Rek. 869-4110115</v>
          </cell>
          <cell r="L2099">
            <v>11494933.5</v>
          </cell>
        </row>
        <row r="2100">
          <cell r="A2100" t="str">
            <v>112120020001April</v>
          </cell>
          <cell r="B2100" t="str">
            <v>120020001April</v>
          </cell>
          <cell r="C2100" t="str">
            <v>0</v>
          </cell>
          <cell r="D2100" t="str">
            <v>1120020001</v>
          </cell>
          <cell r="F2100">
            <v>45399</v>
          </cell>
          <cell r="H2100" t="str">
            <v>INV 042</v>
          </cell>
          <cell r="I2100">
            <v>120020001</v>
          </cell>
          <cell r="J2100" t="str">
            <v>PT BCA No Rek. 869-4110115</v>
          </cell>
          <cell r="L2100">
            <v>12477490</v>
          </cell>
        </row>
        <row r="2101">
          <cell r="A2101" t="str">
            <v>113120020001April</v>
          </cell>
          <cell r="B2101" t="str">
            <v>120020001April</v>
          </cell>
          <cell r="C2101" t="str">
            <v>0</v>
          </cell>
          <cell r="D2101" t="str">
            <v>1120020001</v>
          </cell>
          <cell r="F2101">
            <v>45399</v>
          </cell>
          <cell r="H2101" t="str">
            <v>INV 043</v>
          </cell>
          <cell r="I2101">
            <v>120020001</v>
          </cell>
          <cell r="J2101" t="str">
            <v>PT BCA No Rek. 869-4110115</v>
          </cell>
          <cell r="L2101">
            <v>17326347</v>
          </cell>
        </row>
        <row r="2102">
          <cell r="A2102" t="str">
            <v>114120020001April</v>
          </cell>
          <cell r="B2102" t="str">
            <v>120020001April</v>
          </cell>
          <cell r="C2102" t="str">
            <v>0</v>
          </cell>
          <cell r="D2102" t="str">
            <v>1120020001</v>
          </cell>
          <cell r="F2102">
            <v>45399</v>
          </cell>
          <cell r="H2102" t="str">
            <v>INV 044</v>
          </cell>
          <cell r="I2102">
            <v>120020001</v>
          </cell>
          <cell r="J2102" t="str">
            <v>PT BCA No Rek. 869-4110115</v>
          </cell>
          <cell r="L2102">
            <v>13877153.5</v>
          </cell>
        </row>
        <row r="2103">
          <cell r="A2103" t="str">
            <v>115120020001April</v>
          </cell>
          <cell r="B2103" t="str">
            <v>120020001April</v>
          </cell>
          <cell r="C2103" t="str">
            <v>0</v>
          </cell>
          <cell r="D2103" t="str">
            <v>1120020001</v>
          </cell>
          <cell r="F2103">
            <v>45399</v>
          </cell>
          <cell r="H2103" t="str">
            <v>INV 045</v>
          </cell>
          <cell r="I2103">
            <v>120020001</v>
          </cell>
          <cell r="J2103" t="str">
            <v>PT BCA No Rek. 869-4110115</v>
          </cell>
          <cell r="L2103">
            <v>4252808</v>
          </cell>
        </row>
        <row r="2104">
          <cell r="A2104" t="str">
            <v>129120020001April</v>
          </cell>
          <cell r="B2104" t="str">
            <v>120020001April</v>
          </cell>
          <cell r="C2104" t="str">
            <v>0</v>
          </cell>
          <cell r="D2104" t="str">
            <v>1120020001</v>
          </cell>
          <cell r="F2104">
            <v>45399</v>
          </cell>
          <cell r="H2104" t="str">
            <v>INV 046</v>
          </cell>
          <cell r="I2104">
            <v>120020001</v>
          </cell>
          <cell r="J2104" t="str">
            <v>PT BCA No Rek. 869-4110115</v>
          </cell>
          <cell r="L2104">
            <v>1809940</v>
          </cell>
        </row>
        <row r="2105">
          <cell r="A2105" t="str">
            <v>117120020001April</v>
          </cell>
          <cell r="B2105" t="str">
            <v>120020001April</v>
          </cell>
          <cell r="C2105" t="str">
            <v>0</v>
          </cell>
          <cell r="D2105" t="str">
            <v>1120020001</v>
          </cell>
          <cell r="F2105">
            <v>45399</v>
          </cell>
          <cell r="H2105" t="str">
            <v>INV 047</v>
          </cell>
          <cell r="I2105">
            <v>120020001</v>
          </cell>
          <cell r="J2105" t="str">
            <v>PT BCA No Rek. 869-4110115</v>
          </cell>
          <cell r="L2105">
            <v>8356865</v>
          </cell>
        </row>
        <row r="2106">
          <cell r="A2106" t="str">
            <v>22130010000April</v>
          </cell>
          <cell r="B2106" t="str">
            <v>130010000April</v>
          </cell>
          <cell r="C2106" t="str">
            <v>0</v>
          </cell>
          <cell r="D2106" t="str">
            <v>1130010000</v>
          </cell>
          <cell r="F2106">
            <v>45399</v>
          </cell>
          <cell r="H2106" t="str">
            <v>INV 041-047</v>
          </cell>
          <cell r="I2106">
            <v>130010000</v>
          </cell>
          <cell r="J2106" t="str">
            <v>Piutang Usaha</v>
          </cell>
          <cell r="M2106">
            <v>69595537</v>
          </cell>
        </row>
        <row r="2107">
          <cell r="A2107" t="str">
            <v>118120020001April</v>
          </cell>
          <cell r="B2107" t="str">
            <v>120020001April</v>
          </cell>
          <cell r="C2107" t="str">
            <v>0</v>
          </cell>
          <cell r="D2107" t="str">
            <v>1120020001</v>
          </cell>
          <cell r="F2107">
            <v>45406</v>
          </cell>
          <cell r="H2107" t="str">
            <v>INV 048</v>
          </cell>
          <cell r="I2107">
            <v>120020001</v>
          </cell>
          <cell r="J2107" t="str">
            <v>PT BCA No Rek. 869-4110115</v>
          </cell>
          <cell r="L2107">
            <v>6414295.5</v>
          </cell>
        </row>
        <row r="2108">
          <cell r="A2108" t="str">
            <v>119120020001April</v>
          </cell>
          <cell r="B2108" t="str">
            <v>120020001April</v>
          </cell>
          <cell r="C2108" t="str">
            <v>0</v>
          </cell>
          <cell r="D2108" t="str">
            <v>1120020001</v>
          </cell>
          <cell r="F2108">
            <v>45406</v>
          </cell>
          <cell r="H2108" t="str">
            <v>INV 049</v>
          </cell>
          <cell r="I2108">
            <v>120020001</v>
          </cell>
          <cell r="J2108" t="str">
            <v>PT BCA No Rek. 869-4110115</v>
          </cell>
          <cell r="L2108">
            <v>2740826</v>
          </cell>
        </row>
        <row r="2109">
          <cell r="A2109" t="str">
            <v>120120020001April</v>
          </cell>
          <cell r="B2109" t="str">
            <v>120020001April</v>
          </cell>
          <cell r="C2109" t="str">
            <v>0</v>
          </cell>
          <cell r="D2109" t="str">
            <v>1120020001</v>
          </cell>
          <cell r="F2109">
            <v>45406</v>
          </cell>
          <cell r="H2109" t="str">
            <v>INV 050</v>
          </cell>
          <cell r="I2109">
            <v>120020001</v>
          </cell>
          <cell r="J2109" t="str">
            <v>PT BCA No Rek. 869-4110115</v>
          </cell>
          <cell r="L2109">
            <v>19942903.5</v>
          </cell>
        </row>
        <row r="2110">
          <cell r="A2110" t="str">
            <v>121120020001April</v>
          </cell>
          <cell r="B2110" t="str">
            <v>120020001April</v>
          </cell>
          <cell r="C2110" t="str">
            <v>0</v>
          </cell>
          <cell r="D2110" t="str">
            <v>1120020001</v>
          </cell>
          <cell r="F2110">
            <v>45406</v>
          </cell>
          <cell r="H2110" t="str">
            <v>INV 051</v>
          </cell>
          <cell r="I2110">
            <v>120020001</v>
          </cell>
          <cell r="J2110" t="str">
            <v>PT BCA No Rek. 869-4110115</v>
          </cell>
          <cell r="L2110">
            <v>1940878.5</v>
          </cell>
        </row>
        <row r="2111">
          <cell r="A2111" t="str">
            <v>122120020001April</v>
          </cell>
          <cell r="B2111" t="str">
            <v>120020001April</v>
          </cell>
          <cell r="C2111" t="str">
            <v>0</v>
          </cell>
          <cell r="D2111" t="str">
            <v>1120020001</v>
          </cell>
          <cell r="F2111">
            <v>45406</v>
          </cell>
          <cell r="H2111" t="str">
            <v>INV 052</v>
          </cell>
          <cell r="I2111">
            <v>120020001</v>
          </cell>
          <cell r="J2111" t="str">
            <v>PT BCA No Rek. 869-4110115</v>
          </cell>
          <cell r="L2111">
            <v>6234821.5</v>
          </cell>
        </row>
        <row r="2112">
          <cell r="A2112" t="str">
            <v>123120020001April</v>
          </cell>
          <cell r="B2112" t="str">
            <v>120020001April</v>
          </cell>
          <cell r="C2112" t="str">
            <v>0</v>
          </cell>
          <cell r="D2112" t="str">
            <v>1120020001</v>
          </cell>
          <cell r="F2112">
            <v>45406</v>
          </cell>
          <cell r="H2112" t="str">
            <v>INV 053</v>
          </cell>
          <cell r="I2112">
            <v>120020001</v>
          </cell>
          <cell r="J2112" t="str">
            <v>PT BCA No Rek. 869-4110115</v>
          </cell>
          <cell r="L2112">
            <v>3621552</v>
          </cell>
        </row>
        <row r="2113">
          <cell r="A2113" t="str">
            <v>23130010000April</v>
          </cell>
          <cell r="B2113" t="str">
            <v>130010000April</v>
          </cell>
          <cell r="C2113" t="str">
            <v>0</v>
          </cell>
          <cell r="D2113" t="str">
            <v>1130010000</v>
          </cell>
          <cell r="F2113">
            <v>45406</v>
          </cell>
          <cell r="H2113" t="str">
            <v>INV 049- 053</v>
          </cell>
          <cell r="I2113">
            <v>130010000</v>
          </cell>
          <cell r="J2113" t="str">
            <v>Piutang Usaha</v>
          </cell>
          <cell r="M2113">
            <v>40895277</v>
          </cell>
        </row>
        <row r="2114">
          <cell r="A2114" t="str">
            <v>124120020001April</v>
          </cell>
          <cell r="B2114" t="str">
            <v>120020001April</v>
          </cell>
          <cell r="C2114" t="str">
            <v>0</v>
          </cell>
          <cell r="D2114" t="str">
            <v>1120020001</v>
          </cell>
          <cell r="F2114">
            <v>45407</v>
          </cell>
          <cell r="H2114" t="str">
            <v>INV 054</v>
          </cell>
          <cell r="I2114">
            <v>120020001</v>
          </cell>
          <cell r="J2114" t="str">
            <v>PT BCA No Rek. 869-4110115</v>
          </cell>
          <cell r="L2114">
            <v>19700412.199999999</v>
          </cell>
        </row>
        <row r="2115">
          <cell r="A2115" t="str">
            <v>125120020001April</v>
          </cell>
          <cell r="B2115" t="str">
            <v>120020001April</v>
          </cell>
          <cell r="C2115" t="str">
            <v>0</v>
          </cell>
          <cell r="D2115" t="str">
            <v>1120020001</v>
          </cell>
          <cell r="F2115">
            <v>45407</v>
          </cell>
          <cell r="H2115" t="str">
            <v>INV 055</v>
          </cell>
          <cell r="I2115">
            <v>120020001</v>
          </cell>
          <cell r="J2115" t="str">
            <v>PT BCA No Rek. 869-4110115</v>
          </cell>
          <cell r="L2115">
            <v>12520088</v>
          </cell>
        </row>
        <row r="2116">
          <cell r="A2116" t="str">
            <v>24130010000April</v>
          </cell>
          <cell r="B2116" t="str">
            <v>130010000April</v>
          </cell>
          <cell r="C2116" t="str">
            <v>0</v>
          </cell>
          <cell r="D2116" t="str">
            <v>1130010000</v>
          </cell>
          <cell r="F2116">
            <v>45407</v>
          </cell>
          <cell r="H2116" t="str">
            <v>INV 054-055</v>
          </cell>
          <cell r="I2116">
            <v>130010000</v>
          </cell>
          <cell r="J2116" t="str">
            <v>Piutang Usaha</v>
          </cell>
          <cell r="M2116">
            <v>32220500</v>
          </cell>
        </row>
        <row r="2117">
          <cell r="A2117" t="str">
            <v>126120020001April</v>
          </cell>
          <cell r="B2117" t="str">
            <v>120020001April</v>
          </cell>
          <cell r="C2117" t="str">
            <v>0</v>
          </cell>
          <cell r="D2117" t="str">
            <v>1120020001</v>
          </cell>
          <cell r="F2117">
            <v>45411</v>
          </cell>
          <cell r="H2117" t="str">
            <v>INV 056</v>
          </cell>
          <cell r="I2117">
            <v>120020001</v>
          </cell>
          <cell r="J2117" t="str">
            <v>PT BCA No Rek. 869-4110115</v>
          </cell>
          <cell r="L2117">
            <v>9995406</v>
          </cell>
        </row>
        <row r="2118">
          <cell r="A2118" t="str">
            <v>127120020001April</v>
          </cell>
          <cell r="B2118" t="str">
            <v>120020001April</v>
          </cell>
          <cell r="C2118" t="str">
            <v>0</v>
          </cell>
          <cell r="D2118" t="str">
            <v>1120020001</v>
          </cell>
          <cell r="F2118">
            <v>45411</v>
          </cell>
          <cell r="H2118" t="str">
            <v>INV 057</v>
          </cell>
          <cell r="I2118">
            <v>120020001</v>
          </cell>
          <cell r="J2118" t="str">
            <v>PT BCA No Rek. 869-4110115</v>
          </cell>
          <cell r="L2118">
            <v>8691502.5</v>
          </cell>
        </row>
        <row r="2119">
          <cell r="A2119" t="str">
            <v>128120020001April</v>
          </cell>
          <cell r="B2119" t="str">
            <v>120020001April</v>
          </cell>
          <cell r="C2119" t="str">
            <v>0</v>
          </cell>
          <cell r="D2119" t="str">
            <v>1120020001</v>
          </cell>
          <cell r="F2119">
            <v>45411</v>
          </cell>
          <cell r="H2119" t="str">
            <v>INV 058</v>
          </cell>
          <cell r="I2119">
            <v>120020001</v>
          </cell>
          <cell r="J2119" t="str">
            <v>PT BCA No Rek. 869-4110115</v>
          </cell>
          <cell r="L2119">
            <v>8676169.5</v>
          </cell>
        </row>
        <row r="2120">
          <cell r="A2120" t="str">
            <v>25130010000April</v>
          </cell>
          <cell r="B2120" t="str">
            <v>130010000April</v>
          </cell>
          <cell r="C2120" t="str">
            <v>0</v>
          </cell>
          <cell r="D2120" t="str">
            <v>1130010000</v>
          </cell>
          <cell r="F2120">
            <v>45411</v>
          </cell>
          <cell r="H2120" t="str">
            <v>INV 056-058</v>
          </cell>
          <cell r="I2120">
            <v>130010000</v>
          </cell>
          <cell r="J2120" t="str">
            <v>Piutang Usaha</v>
          </cell>
          <cell r="M2120">
            <v>27363078</v>
          </cell>
        </row>
        <row r="2121">
          <cell r="A2121" t="str">
            <v>00</v>
          </cell>
          <cell r="B2121" t="str">
            <v>0</v>
          </cell>
          <cell r="C2121" t="str">
            <v>0</v>
          </cell>
          <cell r="D2121" t="str">
            <v>1</v>
          </cell>
          <cell r="J2121" t="str">
            <v>-</v>
          </cell>
        </row>
        <row r="2122">
          <cell r="A2122" t="str">
            <v>00</v>
          </cell>
          <cell r="B2122" t="str">
            <v>0</v>
          </cell>
          <cell r="C2122" t="str">
            <v>0</v>
          </cell>
          <cell r="D2122" t="str">
            <v>1</v>
          </cell>
          <cell r="J2122" t="str">
            <v>-</v>
          </cell>
        </row>
        <row r="2123">
          <cell r="A2123" t="str">
            <v>90120020001Mei</v>
          </cell>
          <cell r="B2123" t="str">
            <v>120020001Mei</v>
          </cell>
          <cell r="C2123" t="str">
            <v>0</v>
          </cell>
          <cell r="D2123" t="str">
            <v>1120020001</v>
          </cell>
          <cell r="F2123">
            <v>45414</v>
          </cell>
          <cell r="H2123" t="str">
            <v>INV 059</v>
          </cell>
          <cell r="I2123">
            <v>120020001</v>
          </cell>
          <cell r="J2123" t="str">
            <v>PT BCA No Rek. 869-4110115</v>
          </cell>
          <cell r="L2123">
            <v>25373683</v>
          </cell>
        </row>
        <row r="2124">
          <cell r="A2124" t="str">
            <v>91120020001Mei</v>
          </cell>
          <cell r="B2124" t="str">
            <v>120020001Mei</v>
          </cell>
          <cell r="C2124" t="str">
            <v>0</v>
          </cell>
          <cell r="D2124" t="str">
            <v>1120020001</v>
          </cell>
          <cell r="F2124">
            <v>45414</v>
          </cell>
          <cell r="H2124" t="str">
            <v>INV 060</v>
          </cell>
          <cell r="I2124">
            <v>120020001</v>
          </cell>
          <cell r="J2124" t="str">
            <v>PT BCA No Rek. 869-4110115</v>
          </cell>
          <cell r="L2124">
            <v>6602224.5</v>
          </cell>
        </row>
        <row r="2125">
          <cell r="A2125" t="str">
            <v>34130010000Mei</v>
          </cell>
          <cell r="B2125" t="str">
            <v>130010000Mei</v>
          </cell>
          <cell r="C2125" t="str">
            <v>0</v>
          </cell>
          <cell r="D2125" t="str">
            <v>1130010000</v>
          </cell>
          <cell r="F2125">
            <v>45414</v>
          </cell>
          <cell r="H2125" t="str">
            <v>INV 059-060</v>
          </cell>
          <cell r="I2125">
            <v>130010000</v>
          </cell>
          <cell r="J2125" t="str">
            <v>Piutang Usaha</v>
          </cell>
          <cell r="M2125">
            <v>31975907.5</v>
          </cell>
        </row>
        <row r="2126">
          <cell r="A2126" t="str">
            <v>92120020001Mei</v>
          </cell>
          <cell r="B2126" t="str">
            <v>120020001Mei</v>
          </cell>
          <cell r="C2126" t="str">
            <v>0</v>
          </cell>
          <cell r="D2126" t="str">
            <v>1120020001</v>
          </cell>
          <cell r="F2126">
            <v>45419</v>
          </cell>
          <cell r="H2126" t="str">
            <v>INV 061</v>
          </cell>
          <cell r="I2126">
            <v>120020001</v>
          </cell>
          <cell r="J2126" t="str">
            <v>PT BCA No Rek. 869-4110115</v>
          </cell>
          <cell r="L2126">
            <v>2455788</v>
          </cell>
        </row>
        <row r="2127">
          <cell r="A2127" t="str">
            <v>35130010000Mei</v>
          </cell>
          <cell r="B2127" t="str">
            <v>130010000Mei</v>
          </cell>
          <cell r="C2127" t="str">
            <v>0</v>
          </cell>
          <cell r="D2127" t="str">
            <v>1130010000</v>
          </cell>
          <cell r="F2127">
            <v>45419</v>
          </cell>
          <cell r="H2127" t="str">
            <v>INV 061</v>
          </cell>
          <cell r="I2127">
            <v>130010000</v>
          </cell>
          <cell r="J2127" t="str">
            <v>Piutang Usaha</v>
          </cell>
          <cell r="M2127">
            <v>2455788</v>
          </cell>
        </row>
        <row r="2128">
          <cell r="A2128" t="str">
            <v>93120020001Mei</v>
          </cell>
          <cell r="B2128" t="str">
            <v>120020001Mei</v>
          </cell>
          <cell r="C2128" t="str">
            <v>0</v>
          </cell>
          <cell r="D2128" t="str">
            <v>1120020001</v>
          </cell>
          <cell r="F2128">
            <v>45419</v>
          </cell>
          <cell r="H2128" t="str">
            <v>INV 063</v>
          </cell>
          <cell r="I2128">
            <v>120020001</v>
          </cell>
          <cell r="J2128" t="str">
            <v>PT BCA No Rek. 869-4110115</v>
          </cell>
          <cell r="L2128">
            <v>2303028</v>
          </cell>
        </row>
        <row r="2129">
          <cell r="A2129" t="str">
            <v>94120020001Mei</v>
          </cell>
          <cell r="B2129" t="str">
            <v>120020001Mei</v>
          </cell>
          <cell r="C2129" t="str">
            <v>0</v>
          </cell>
          <cell r="D2129" t="str">
            <v>1120020001</v>
          </cell>
          <cell r="F2129">
            <v>45419</v>
          </cell>
          <cell r="H2129" t="str">
            <v>INV 064</v>
          </cell>
          <cell r="I2129">
            <v>120020001</v>
          </cell>
          <cell r="J2129" t="str">
            <v>PT BCA No Rek. 869-4110115</v>
          </cell>
          <cell r="L2129">
            <v>8826849</v>
          </cell>
        </row>
        <row r="2130">
          <cell r="A2130" t="str">
            <v>95120020001Mei</v>
          </cell>
          <cell r="B2130" t="str">
            <v>120020001Mei</v>
          </cell>
          <cell r="C2130" t="str">
            <v>0</v>
          </cell>
          <cell r="D2130" t="str">
            <v>1120020001</v>
          </cell>
          <cell r="F2130">
            <v>45419</v>
          </cell>
          <cell r="H2130" t="str">
            <v>INV 065</v>
          </cell>
          <cell r="I2130">
            <v>120020001</v>
          </cell>
          <cell r="J2130" t="str">
            <v>PT BCA No Rek. 869-4110115</v>
          </cell>
          <cell r="L2130">
            <v>14888343</v>
          </cell>
        </row>
        <row r="2131">
          <cell r="A2131" t="str">
            <v>96120020001Mei</v>
          </cell>
          <cell r="B2131" t="str">
            <v>120020001Mei</v>
          </cell>
          <cell r="C2131" t="str">
            <v>0</v>
          </cell>
          <cell r="D2131" t="str">
            <v>1120020001</v>
          </cell>
          <cell r="F2131">
            <v>45419</v>
          </cell>
          <cell r="H2131" t="str">
            <v>INV 066</v>
          </cell>
          <cell r="I2131">
            <v>120020001</v>
          </cell>
          <cell r="J2131" t="str">
            <v>PT BCA No Rek. 869-4110115</v>
          </cell>
          <cell r="L2131">
            <v>3286829</v>
          </cell>
        </row>
        <row r="2132">
          <cell r="A2132" t="str">
            <v>36130010000Mei</v>
          </cell>
          <cell r="B2132" t="str">
            <v>130010000Mei</v>
          </cell>
          <cell r="C2132" t="str">
            <v>0</v>
          </cell>
          <cell r="D2132" t="str">
            <v>1130010000</v>
          </cell>
          <cell r="F2132">
            <v>45419</v>
          </cell>
          <cell r="H2132" t="str">
            <v>INV 0063-066</v>
          </cell>
          <cell r="I2132">
            <v>130010000</v>
          </cell>
          <cell r="J2132" t="str">
            <v>Piutang Usaha</v>
          </cell>
          <cell r="M2132">
            <v>29305049</v>
          </cell>
        </row>
        <row r="2133">
          <cell r="A2133" t="str">
            <v>97120020001Mei</v>
          </cell>
          <cell r="B2133" t="str">
            <v>120020001Mei</v>
          </cell>
          <cell r="C2133" t="str">
            <v>0</v>
          </cell>
          <cell r="D2133" t="str">
            <v>1120020001</v>
          </cell>
          <cell r="F2133">
            <v>45423</v>
          </cell>
          <cell r="H2133" t="str">
            <v>INV 068</v>
          </cell>
          <cell r="I2133">
            <v>120020001</v>
          </cell>
          <cell r="J2133" t="str">
            <v>PT BCA No Rek. 869-4110115</v>
          </cell>
          <cell r="L2133">
            <v>5854134</v>
          </cell>
        </row>
        <row r="2134">
          <cell r="A2134" t="str">
            <v>98120020001Mei</v>
          </cell>
          <cell r="B2134" t="str">
            <v>120020001Mei</v>
          </cell>
          <cell r="C2134" t="str">
            <v>0</v>
          </cell>
          <cell r="D2134" t="str">
            <v>1120020001</v>
          </cell>
          <cell r="F2134">
            <v>45423</v>
          </cell>
          <cell r="H2134" t="str">
            <v>INV 069</v>
          </cell>
          <cell r="I2134">
            <v>120020001</v>
          </cell>
          <cell r="J2134" t="str">
            <v>PT BCA No Rek. 869-4110115</v>
          </cell>
          <cell r="L2134">
            <v>7944888</v>
          </cell>
        </row>
        <row r="2135">
          <cell r="A2135" t="str">
            <v>99120020001Mei</v>
          </cell>
          <cell r="B2135" t="str">
            <v>120020001Mei</v>
          </cell>
          <cell r="C2135" t="str">
            <v>0</v>
          </cell>
          <cell r="D2135" t="str">
            <v>1120020001</v>
          </cell>
          <cell r="F2135">
            <v>45423</v>
          </cell>
          <cell r="H2135" t="str">
            <v>INV 070</v>
          </cell>
          <cell r="I2135">
            <v>120020001</v>
          </cell>
          <cell r="J2135" t="str">
            <v>PT BCA No Rek. 869-4110115</v>
          </cell>
          <cell r="L2135">
            <v>9176430</v>
          </cell>
        </row>
        <row r="2136">
          <cell r="A2136" t="str">
            <v>100120020001Mei</v>
          </cell>
          <cell r="B2136" t="str">
            <v>120020001Mei</v>
          </cell>
          <cell r="C2136" t="str">
            <v>0</v>
          </cell>
          <cell r="D2136" t="str">
            <v>1120020001</v>
          </cell>
          <cell r="F2136">
            <v>45423</v>
          </cell>
          <cell r="H2136" t="str">
            <v>INV 071</v>
          </cell>
          <cell r="I2136">
            <v>120020001</v>
          </cell>
          <cell r="J2136" t="str">
            <v>PT BCA No Rek. 869-4110115</v>
          </cell>
          <cell r="L2136">
            <v>14930675</v>
          </cell>
        </row>
        <row r="2137">
          <cell r="A2137" t="str">
            <v>101120020001Mei</v>
          </cell>
          <cell r="B2137" t="str">
            <v>120020001Mei</v>
          </cell>
          <cell r="C2137" t="str">
            <v>0</v>
          </cell>
          <cell r="D2137" t="str">
            <v>1120020001</v>
          </cell>
          <cell r="F2137">
            <v>45423</v>
          </cell>
          <cell r="H2137" t="str">
            <v>INV 072</v>
          </cell>
          <cell r="I2137">
            <v>120020001</v>
          </cell>
          <cell r="J2137" t="str">
            <v>PT BCA No Rek. 869-4110115</v>
          </cell>
          <cell r="L2137">
            <v>17390320</v>
          </cell>
        </row>
        <row r="2138">
          <cell r="A2138" t="str">
            <v>37130010000Mei</v>
          </cell>
          <cell r="B2138" t="str">
            <v>130010000Mei</v>
          </cell>
          <cell r="C2138" t="str">
            <v>0</v>
          </cell>
          <cell r="D2138" t="str">
            <v>1130010000</v>
          </cell>
          <cell r="F2138">
            <v>45423</v>
          </cell>
          <cell r="H2138" t="str">
            <v>INV 068-072</v>
          </cell>
          <cell r="I2138">
            <v>130010000</v>
          </cell>
          <cell r="J2138" t="str">
            <v>Piutang Usaha</v>
          </cell>
          <cell r="M2138">
            <v>55296447</v>
          </cell>
        </row>
        <row r="2139">
          <cell r="A2139" t="str">
            <v>102120020001Mei</v>
          </cell>
          <cell r="B2139" t="str">
            <v>120020001Mei</v>
          </cell>
          <cell r="C2139" t="str">
            <v>0</v>
          </cell>
          <cell r="D2139" t="str">
            <v>1120020001</v>
          </cell>
          <cell r="F2139">
            <v>45433</v>
          </cell>
          <cell r="H2139" t="str">
            <v>INV 073</v>
          </cell>
          <cell r="I2139">
            <v>120020001</v>
          </cell>
          <cell r="J2139" t="str">
            <v>PT BCA No Rek. 869-4110115</v>
          </cell>
          <cell r="L2139">
            <v>8685216</v>
          </cell>
        </row>
        <row r="2140">
          <cell r="A2140" t="str">
            <v>103120020001Mei</v>
          </cell>
          <cell r="B2140" t="str">
            <v>120020001Mei</v>
          </cell>
          <cell r="C2140" t="str">
            <v>0</v>
          </cell>
          <cell r="D2140" t="str">
            <v>1120020001</v>
          </cell>
          <cell r="F2140">
            <v>45433</v>
          </cell>
          <cell r="H2140" t="str">
            <v>INV 074</v>
          </cell>
          <cell r="I2140">
            <v>120020001</v>
          </cell>
          <cell r="J2140" t="str">
            <v>PT BCA No Rek. 869-4110115</v>
          </cell>
          <cell r="L2140">
            <v>14582224.0908</v>
          </cell>
        </row>
        <row r="2141">
          <cell r="A2141" t="str">
            <v>104120020001Mei</v>
          </cell>
          <cell r="B2141" t="str">
            <v>120020001Mei</v>
          </cell>
          <cell r="C2141" t="str">
            <v>0</v>
          </cell>
          <cell r="D2141" t="str">
            <v>1120020001</v>
          </cell>
          <cell r="F2141">
            <v>45433</v>
          </cell>
          <cell r="H2141" t="str">
            <v>INV 075</v>
          </cell>
          <cell r="I2141">
            <v>120020001</v>
          </cell>
          <cell r="J2141" t="str">
            <v>PT BCA No Rek. 869-4110115</v>
          </cell>
          <cell r="L2141">
            <v>7274653.5</v>
          </cell>
        </row>
        <row r="2142">
          <cell r="A2142" t="str">
            <v>38130010000Mei</v>
          </cell>
          <cell r="B2142" t="str">
            <v>130010000Mei</v>
          </cell>
          <cell r="C2142" t="str">
            <v>0</v>
          </cell>
          <cell r="D2142" t="str">
            <v>1130010000</v>
          </cell>
          <cell r="F2142">
            <v>45433</v>
          </cell>
          <cell r="H2142" t="str">
            <v>INV 073-075</v>
          </cell>
          <cell r="I2142">
            <v>130010000</v>
          </cell>
          <cell r="J2142" t="str">
            <v>Piutang Usaha</v>
          </cell>
          <cell r="M2142">
            <v>30542093.590800002</v>
          </cell>
        </row>
        <row r="2143">
          <cell r="A2143" t="str">
            <v>105120020001Mei</v>
          </cell>
          <cell r="B2143" t="str">
            <v>120020001Mei</v>
          </cell>
          <cell r="C2143" t="str">
            <v>0</v>
          </cell>
          <cell r="D2143" t="str">
            <v>1120020001</v>
          </cell>
          <cell r="F2143">
            <v>45436</v>
          </cell>
          <cell r="H2143" t="str">
            <v>INV 076</v>
          </cell>
          <cell r="I2143">
            <v>120020001</v>
          </cell>
          <cell r="J2143" t="str">
            <v>PT BCA No Rek. 869-4110115</v>
          </cell>
          <cell r="L2143">
            <v>12831300</v>
          </cell>
        </row>
        <row r="2144">
          <cell r="A2144" t="str">
            <v>106120020001Mei</v>
          </cell>
          <cell r="B2144" t="str">
            <v>120020001Mei</v>
          </cell>
          <cell r="C2144" t="str">
            <v>0</v>
          </cell>
          <cell r="D2144" t="str">
            <v>1120020001</v>
          </cell>
          <cell r="F2144">
            <v>45436</v>
          </cell>
          <cell r="H2144" t="str">
            <v>INV 077</v>
          </cell>
          <cell r="I2144">
            <v>120020001</v>
          </cell>
          <cell r="J2144" t="str">
            <v>PT BCA No Rek. 869-4110115</v>
          </cell>
          <cell r="L2144">
            <v>13888392</v>
          </cell>
        </row>
        <row r="2145">
          <cell r="A2145" t="str">
            <v>107120020001Mei</v>
          </cell>
          <cell r="B2145" t="str">
            <v>120020001Mei</v>
          </cell>
          <cell r="C2145" t="str">
            <v>0</v>
          </cell>
          <cell r="D2145" t="str">
            <v>1120020001</v>
          </cell>
          <cell r="F2145">
            <v>45436</v>
          </cell>
          <cell r="H2145" t="str">
            <v>INV 078</v>
          </cell>
          <cell r="I2145">
            <v>120020001</v>
          </cell>
          <cell r="J2145" t="str">
            <v>PT BCA No Rek. 869-4110115</v>
          </cell>
          <cell r="L2145">
            <v>9618560</v>
          </cell>
        </row>
        <row r="2146">
          <cell r="A2146" t="str">
            <v>108120020001Mei</v>
          </cell>
          <cell r="B2146" t="str">
            <v>120020001Mei</v>
          </cell>
          <cell r="C2146" t="str">
            <v>0</v>
          </cell>
          <cell r="D2146" t="str">
            <v>1120020001</v>
          </cell>
          <cell r="F2146">
            <v>45436</v>
          </cell>
          <cell r="H2146" t="str">
            <v>INV 079</v>
          </cell>
          <cell r="I2146">
            <v>120020001</v>
          </cell>
          <cell r="J2146" t="str">
            <v>PT BCA No Rek. 869-4110115</v>
          </cell>
          <cell r="L2146">
            <v>9502584</v>
          </cell>
        </row>
        <row r="2147">
          <cell r="A2147" t="str">
            <v>39130010000Mei</v>
          </cell>
          <cell r="B2147" t="str">
            <v>130010000Mei</v>
          </cell>
          <cell r="C2147" t="str">
            <v>0</v>
          </cell>
          <cell r="D2147" t="str">
            <v>1130010000</v>
          </cell>
          <cell r="F2147">
            <v>45436</v>
          </cell>
          <cell r="H2147" t="str">
            <v>INV 076-079</v>
          </cell>
          <cell r="I2147">
            <v>130010000</v>
          </cell>
          <cell r="J2147" t="str">
            <v>Piutang Usaha</v>
          </cell>
          <cell r="M2147">
            <v>45840836</v>
          </cell>
        </row>
        <row r="2148">
          <cell r="A2148" t="str">
            <v>109120020001Mei</v>
          </cell>
          <cell r="B2148" t="str">
            <v>120020001Mei</v>
          </cell>
          <cell r="C2148" t="str">
            <v>0</v>
          </cell>
          <cell r="D2148" t="str">
            <v>1120020001</v>
          </cell>
          <cell r="F2148">
            <v>45440</v>
          </cell>
          <cell r="H2148" t="str">
            <v>INV 080</v>
          </cell>
          <cell r="I2148">
            <v>120020001</v>
          </cell>
          <cell r="J2148" t="str">
            <v>PT BCA No Rek. 869-4110115</v>
          </cell>
          <cell r="L2148">
            <v>8849288</v>
          </cell>
        </row>
        <row r="2149">
          <cell r="A2149" t="str">
            <v>110120020001Mei</v>
          </cell>
          <cell r="B2149" t="str">
            <v>120020001Mei</v>
          </cell>
          <cell r="C2149" t="str">
            <v>0</v>
          </cell>
          <cell r="D2149" t="str">
            <v>1120020001</v>
          </cell>
          <cell r="F2149">
            <v>45440</v>
          </cell>
          <cell r="H2149" t="str">
            <v>INV 081</v>
          </cell>
          <cell r="I2149">
            <v>120020001</v>
          </cell>
          <cell r="J2149" t="str">
            <v>PT BCA No Rek. 869-4110115</v>
          </cell>
          <cell r="L2149">
            <v>8652210.5</v>
          </cell>
        </row>
        <row r="2150">
          <cell r="A2150" t="str">
            <v>111120020001Mei</v>
          </cell>
          <cell r="B2150" t="str">
            <v>120020001Mei</v>
          </cell>
          <cell r="C2150" t="str">
            <v>0</v>
          </cell>
          <cell r="D2150" t="str">
            <v>1120020001</v>
          </cell>
          <cell r="F2150">
            <v>45440</v>
          </cell>
          <cell r="H2150" t="str">
            <v>INV 082</v>
          </cell>
          <cell r="I2150">
            <v>120020001</v>
          </cell>
          <cell r="J2150" t="str">
            <v>PT BCA No Rek. 869-4110115</v>
          </cell>
          <cell r="L2150">
            <v>1140275.5</v>
          </cell>
        </row>
        <row r="2151">
          <cell r="A2151" t="str">
            <v>112120020001Mei</v>
          </cell>
          <cell r="B2151" t="str">
            <v>120020001Mei</v>
          </cell>
          <cell r="C2151" t="str">
            <v>0</v>
          </cell>
          <cell r="D2151" t="str">
            <v>1120020001</v>
          </cell>
          <cell r="F2151">
            <v>45440</v>
          </cell>
          <cell r="H2151" t="str">
            <v>INV 083</v>
          </cell>
          <cell r="I2151">
            <v>120020001</v>
          </cell>
          <cell r="J2151" t="str">
            <v>PT BCA No Rek. 869-4110115</v>
          </cell>
          <cell r="L2151">
            <v>5790744</v>
          </cell>
        </row>
        <row r="2152">
          <cell r="A2152" t="str">
            <v>113120020001Mei</v>
          </cell>
          <cell r="B2152" t="str">
            <v>120020001Mei</v>
          </cell>
          <cell r="C2152" t="str">
            <v>0</v>
          </cell>
          <cell r="D2152" t="str">
            <v>1120020001</v>
          </cell>
          <cell r="F2152">
            <v>45440</v>
          </cell>
          <cell r="H2152" t="str">
            <v>INV 084</v>
          </cell>
          <cell r="I2152">
            <v>120020001</v>
          </cell>
          <cell r="J2152" t="str">
            <v>PT BCA No Rek. 869-4110115</v>
          </cell>
          <cell r="L2152">
            <v>6371441</v>
          </cell>
        </row>
        <row r="2153">
          <cell r="A2153" t="str">
            <v>114120020001Mei</v>
          </cell>
          <cell r="B2153" t="str">
            <v>120020001Mei</v>
          </cell>
          <cell r="C2153" t="str">
            <v>0</v>
          </cell>
          <cell r="D2153" t="str">
            <v>1120020001</v>
          </cell>
          <cell r="F2153">
            <v>45440</v>
          </cell>
          <cell r="H2153" t="str">
            <v>INV 085</v>
          </cell>
          <cell r="I2153">
            <v>120020001</v>
          </cell>
          <cell r="J2153" t="str">
            <v>PT BCA No Rek. 869-4110115</v>
          </cell>
          <cell r="L2153">
            <v>6021907.5</v>
          </cell>
        </row>
        <row r="2154">
          <cell r="A2154" t="str">
            <v>115120020001Mei</v>
          </cell>
          <cell r="B2154" t="str">
            <v>120020001Mei</v>
          </cell>
          <cell r="C2154" t="str">
            <v>0</v>
          </cell>
          <cell r="D2154" t="str">
            <v>1120020001</v>
          </cell>
          <cell r="F2154">
            <v>45440</v>
          </cell>
          <cell r="H2154" t="str">
            <v>INV 086</v>
          </cell>
          <cell r="I2154">
            <v>120020001</v>
          </cell>
          <cell r="J2154" t="str">
            <v>PT BCA No Rek. 869-4110115</v>
          </cell>
          <cell r="L2154">
            <v>4916821</v>
          </cell>
        </row>
        <row r="2155">
          <cell r="A2155" t="str">
            <v>116120020001Mei</v>
          </cell>
          <cell r="B2155" t="str">
            <v>120020001Mei</v>
          </cell>
          <cell r="C2155" t="str">
            <v>0</v>
          </cell>
          <cell r="D2155" t="str">
            <v>1120020001</v>
          </cell>
          <cell r="F2155">
            <v>45440</v>
          </cell>
          <cell r="H2155" t="str">
            <v>INV 087</v>
          </cell>
          <cell r="I2155">
            <v>120020001</v>
          </cell>
          <cell r="J2155" t="str">
            <v>PT BCA No Rek. 869-4110115</v>
          </cell>
          <cell r="L2155">
            <v>11052567</v>
          </cell>
        </row>
        <row r="2156">
          <cell r="A2156" t="str">
            <v>40130010000Mei</v>
          </cell>
          <cell r="B2156" t="str">
            <v>130010000Mei</v>
          </cell>
          <cell r="C2156" t="str">
            <v>0</v>
          </cell>
          <cell r="D2156" t="str">
            <v>1130010000</v>
          </cell>
          <cell r="F2156">
            <v>45440</v>
          </cell>
          <cell r="H2156" t="str">
            <v>INV 080-087</v>
          </cell>
          <cell r="I2156">
            <v>130010000</v>
          </cell>
          <cell r="J2156" t="str">
            <v>Piutang Usaha</v>
          </cell>
          <cell r="M2156">
            <v>52795254.5</v>
          </cell>
        </row>
        <row r="2157">
          <cell r="A2157" t="str">
            <v>115120020001Juli</v>
          </cell>
          <cell r="B2157" t="str">
            <v>120020001Juli</v>
          </cell>
          <cell r="C2157" t="str">
            <v>0</v>
          </cell>
          <cell r="D2157" t="str">
            <v>1120020001</v>
          </cell>
          <cell r="F2157">
            <v>45489</v>
          </cell>
          <cell r="H2157" t="str">
            <v>INV 088</v>
          </cell>
          <cell r="I2157">
            <v>120020001</v>
          </cell>
          <cell r="J2157" t="str">
            <v>PT BCA No Rek. 869-4110115</v>
          </cell>
          <cell r="L2157">
            <v>8643478.5</v>
          </cell>
        </row>
        <row r="2158">
          <cell r="A2158" t="str">
            <v>116120020001Juli</v>
          </cell>
          <cell r="B2158" t="str">
            <v>120020001Juli</v>
          </cell>
          <cell r="C2158" t="str">
            <v>0</v>
          </cell>
          <cell r="D2158" t="str">
            <v>1120020001</v>
          </cell>
          <cell r="F2158">
            <v>45489</v>
          </cell>
          <cell r="H2158" t="str">
            <v>INV 089</v>
          </cell>
          <cell r="I2158">
            <v>120020001</v>
          </cell>
          <cell r="J2158" t="str">
            <v>PT BCA No Rek. 869-4110115</v>
          </cell>
          <cell r="L2158">
            <v>7677805</v>
          </cell>
        </row>
        <row r="2159">
          <cell r="A2159" t="str">
            <v>117120020001Juli</v>
          </cell>
          <cell r="B2159" t="str">
            <v>120020001Juli</v>
          </cell>
          <cell r="C2159" t="str">
            <v>0</v>
          </cell>
          <cell r="D2159" t="str">
            <v>1120020001</v>
          </cell>
          <cell r="F2159">
            <v>45489</v>
          </cell>
          <cell r="H2159" t="str">
            <v>INV 090</v>
          </cell>
          <cell r="I2159">
            <v>120020001</v>
          </cell>
          <cell r="J2159" t="str">
            <v>PT BCA No Rek. 869-4110115</v>
          </cell>
          <cell r="L2159">
            <v>7507346.5</v>
          </cell>
        </row>
        <row r="2160">
          <cell r="A2160" t="str">
            <v>118120020001Juli</v>
          </cell>
          <cell r="B2160" t="str">
            <v>120020001Juli</v>
          </cell>
          <cell r="C2160" t="str">
            <v>0</v>
          </cell>
          <cell r="D2160" t="str">
            <v>1120020001</v>
          </cell>
          <cell r="F2160">
            <v>45489</v>
          </cell>
          <cell r="H2160" t="str">
            <v>INV 091</v>
          </cell>
          <cell r="I2160">
            <v>120020001</v>
          </cell>
          <cell r="J2160" t="str">
            <v>PT BCA No Rek. 869-4110115</v>
          </cell>
          <cell r="L2160">
            <v>14688900</v>
          </cell>
        </row>
        <row r="2161">
          <cell r="A2161" t="str">
            <v>119120020001Juli</v>
          </cell>
          <cell r="B2161" t="str">
            <v>120020001Juli</v>
          </cell>
          <cell r="C2161" t="str">
            <v>0</v>
          </cell>
          <cell r="D2161" t="str">
            <v>1120020001</v>
          </cell>
          <cell r="F2161">
            <v>45489</v>
          </cell>
          <cell r="H2161" t="str">
            <v>INV 092</v>
          </cell>
          <cell r="I2161">
            <v>120020001</v>
          </cell>
          <cell r="J2161" t="str">
            <v>PT BCA No Rek. 869-4110115</v>
          </cell>
          <cell r="L2161">
            <v>9266366.5</v>
          </cell>
        </row>
        <row r="2162">
          <cell r="A2162" t="str">
            <v>120120020001Juli</v>
          </cell>
          <cell r="B2162" t="str">
            <v>120020001Juli</v>
          </cell>
          <cell r="C2162" t="str">
            <v>0</v>
          </cell>
          <cell r="D2162" t="str">
            <v>1120020001</v>
          </cell>
          <cell r="F2162">
            <v>45489</v>
          </cell>
          <cell r="H2162" t="str">
            <v>INV 093</v>
          </cell>
          <cell r="I2162">
            <v>120020001</v>
          </cell>
          <cell r="J2162" t="str">
            <v>PT BCA No Rek. 869-4110115</v>
          </cell>
          <cell r="L2162">
            <v>7111852</v>
          </cell>
        </row>
        <row r="2163">
          <cell r="A2163" t="str">
            <v>121120020001Juli</v>
          </cell>
          <cell r="B2163" t="str">
            <v>120020001Juli</v>
          </cell>
          <cell r="C2163" t="str">
            <v>0</v>
          </cell>
          <cell r="D2163" t="str">
            <v>1120020001</v>
          </cell>
          <cell r="F2163">
            <v>45489</v>
          </cell>
          <cell r="H2163" t="str">
            <v>INV 094</v>
          </cell>
          <cell r="I2163">
            <v>120020001</v>
          </cell>
          <cell r="J2163" t="str">
            <v>PT BCA No Rek. 869-4110115</v>
          </cell>
          <cell r="L2163">
            <v>21900000</v>
          </cell>
        </row>
        <row r="2164">
          <cell r="A2164" t="str">
            <v>122120020001Juli</v>
          </cell>
          <cell r="B2164" t="str">
            <v>120020001Juli</v>
          </cell>
          <cell r="C2164" t="str">
            <v>0</v>
          </cell>
          <cell r="D2164" t="str">
            <v>1120020001</v>
          </cell>
          <cell r="F2164">
            <v>45489</v>
          </cell>
          <cell r="H2164" t="str">
            <v>INV 095</v>
          </cell>
          <cell r="I2164">
            <v>120020001</v>
          </cell>
          <cell r="J2164" t="str">
            <v>PT BCA No Rek. 869-4110115</v>
          </cell>
          <cell r="L2164">
            <v>925857</v>
          </cell>
        </row>
        <row r="2165">
          <cell r="A2165" t="str">
            <v>123120020001Juli</v>
          </cell>
          <cell r="B2165" t="str">
            <v>120020001Juli</v>
          </cell>
          <cell r="C2165" t="str">
            <v>0</v>
          </cell>
          <cell r="D2165" t="str">
            <v>1120020001</v>
          </cell>
          <cell r="F2165">
            <v>45489</v>
          </cell>
          <cell r="H2165" t="str">
            <v>INV 099</v>
          </cell>
          <cell r="I2165">
            <v>120020001</v>
          </cell>
          <cell r="J2165" t="str">
            <v>PT BCA No Rek. 869-4110115</v>
          </cell>
          <cell r="L2165">
            <v>20142078.030000001</v>
          </cell>
        </row>
        <row r="2166">
          <cell r="A2166" t="str">
            <v>124120020001Juli</v>
          </cell>
          <cell r="B2166" t="str">
            <v>120020001Juli</v>
          </cell>
          <cell r="C2166" t="str">
            <v>0</v>
          </cell>
          <cell r="D2166" t="str">
            <v>1120020001</v>
          </cell>
          <cell r="F2166">
            <v>45489</v>
          </cell>
          <cell r="H2166" t="str">
            <v>INV 100</v>
          </cell>
          <cell r="I2166">
            <v>120020001</v>
          </cell>
          <cell r="J2166" t="str">
            <v>PT BCA No Rek. 869-4110115</v>
          </cell>
          <cell r="L2166">
            <v>5337433.2162239999</v>
          </cell>
        </row>
        <row r="2167">
          <cell r="A2167" t="str">
            <v>125120020001Juli</v>
          </cell>
          <cell r="B2167" t="str">
            <v>120020001Juli</v>
          </cell>
          <cell r="C2167" t="str">
            <v>0</v>
          </cell>
          <cell r="D2167" t="str">
            <v>1120020001</v>
          </cell>
          <cell r="F2167">
            <v>45489</v>
          </cell>
          <cell r="H2167" t="str">
            <v>INV 101</v>
          </cell>
          <cell r="I2167">
            <v>120020001</v>
          </cell>
          <cell r="J2167" t="str">
            <v>PT BCA No Rek. 869-4110115</v>
          </cell>
          <cell r="L2167">
            <v>19065464.649625</v>
          </cell>
        </row>
        <row r="2168">
          <cell r="A2168" t="str">
            <v>126120020001Juli</v>
          </cell>
          <cell r="B2168" t="str">
            <v>120020001Juli</v>
          </cell>
          <cell r="C2168" t="str">
            <v>0</v>
          </cell>
          <cell r="D2168" t="str">
            <v>1120020001</v>
          </cell>
          <cell r="F2168">
            <v>45489</v>
          </cell>
          <cell r="H2168" t="str">
            <v>INV 102</v>
          </cell>
          <cell r="I2168">
            <v>120020001</v>
          </cell>
          <cell r="J2168" t="str">
            <v>PT BCA No Rek. 869-4110115</v>
          </cell>
          <cell r="L2168">
            <v>4113525.4060399998</v>
          </cell>
        </row>
        <row r="2169">
          <cell r="A2169" t="str">
            <v>127120020001Juli</v>
          </cell>
          <cell r="B2169" t="str">
            <v>120020001Juli</v>
          </cell>
          <cell r="C2169" t="str">
            <v>0</v>
          </cell>
          <cell r="D2169" t="str">
            <v>1120020001</v>
          </cell>
          <cell r="F2169">
            <v>45489</v>
          </cell>
          <cell r="H2169" t="str">
            <v>INV 103</v>
          </cell>
          <cell r="I2169">
            <v>120020001</v>
          </cell>
          <cell r="J2169" t="str">
            <v>PT BCA No Rek. 869-4110115</v>
          </cell>
          <cell r="L2169">
            <v>4700911.1900000004</v>
          </cell>
        </row>
        <row r="2170">
          <cell r="A2170" t="str">
            <v>128120020001Juli</v>
          </cell>
          <cell r="B2170" t="str">
            <v>120020001Juli</v>
          </cell>
          <cell r="C2170" t="str">
            <v>0</v>
          </cell>
          <cell r="D2170" t="str">
            <v>1120020001</v>
          </cell>
          <cell r="F2170">
            <v>45489</v>
          </cell>
          <cell r="H2170" t="str">
            <v>INV 104</v>
          </cell>
          <cell r="I2170">
            <v>120020001</v>
          </cell>
          <cell r="J2170" t="str">
            <v>PT BCA No Rek. 869-4110115</v>
          </cell>
          <cell r="L2170">
            <v>8911868.0111999996</v>
          </cell>
        </row>
        <row r="2171">
          <cell r="A2171" t="str">
            <v>129120020001Juli</v>
          </cell>
          <cell r="B2171" t="str">
            <v>120020001Juli</v>
          </cell>
          <cell r="C2171" t="str">
            <v>0</v>
          </cell>
          <cell r="D2171" t="str">
            <v>1120020001</v>
          </cell>
          <cell r="F2171">
            <v>45489</v>
          </cell>
          <cell r="H2171" t="str">
            <v>INV 105</v>
          </cell>
          <cell r="I2171">
            <v>120020001</v>
          </cell>
          <cell r="J2171" t="str">
            <v>PT BCA No Rek. 869-4110115</v>
          </cell>
          <cell r="L2171">
            <v>10270430.537311999</v>
          </cell>
        </row>
        <row r="2172">
          <cell r="A2172" t="str">
            <v>27130010000Juli</v>
          </cell>
          <cell r="B2172" t="str">
            <v>130010000Juli</v>
          </cell>
          <cell r="C2172" t="str">
            <v>0</v>
          </cell>
          <cell r="D2172" t="str">
            <v>1130010000</v>
          </cell>
          <cell r="F2172">
            <v>45489</v>
          </cell>
          <cell r="H2172" t="str">
            <v>INV 088-095, 099-105</v>
          </cell>
          <cell r="I2172">
            <v>130010000</v>
          </cell>
          <cell r="J2172" t="str">
            <v>Piutang Usaha</v>
          </cell>
          <cell r="M2172">
            <v>150263316.54040101</v>
          </cell>
        </row>
        <row r="2173">
          <cell r="A2173" t="str">
            <v>130120020001Juli</v>
          </cell>
          <cell r="B2173" t="str">
            <v>120020001Juli</v>
          </cell>
          <cell r="C2173" t="str">
            <v>0</v>
          </cell>
          <cell r="D2173" t="str">
            <v>1120020001</v>
          </cell>
          <cell r="F2173">
            <v>45497</v>
          </cell>
          <cell r="H2173" t="str">
            <v>INV 106</v>
          </cell>
          <cell r="I2173">
            <v>120020001</v>
          </cell>
          <cell r="J2173" t="str">
            <v>PT BCA No Rek. 869-4110115</v>
          </cell>
          <cell r="L2173">
            <v>1670634.875</v>
          </cell>
        </row>
        <row r="2174">
          <cell r="A2174" t="str">
            <v>131120020001Juli</v>
          </cell>
          <cell r="B2174" t="str">
            <v>120020001Juli</v>
          </cell>
          <cell r="C2174" t="str">
            <v>0</v>
          </cell>
          <cell r="D2174" t="str">
            <v>1120020001</v>
          </cell>
          <cell r="F2174">
            <v>45497</v>
          </cell>
          <cell r="H2174" t="str">
            <v>INV 107</v>
          </cell>
          <cell r="I2174">
            <v>120020001</v>
          </cell>
          <cell r="J2174" t="str">
            <v>PT BCA No Rek. 869-4110115</v>
          </cell>
          <cell r="L2174">
            <v>7623891.9686650001</v>
          </cell>
        </row>
        <row r="2175">
          <cell r="A2175" t="str">
            <v>132120020001Juli</v>
          </cell>
          <cell r="B2175" t="str">
            <v>120020001Juli</v>
          </cell>
          <cell r="C2175" t="str">
            <v>0</v>
          </cell>
          <cell r="D2175" t="str">
            <v>1120020001</v>
          </cell>
          <cell r="F2175">
            <v>45497</v>
          </cell>
          <cell r="H2175" t="str">
            <v>INV 108</v>
          </cell>
          <cell r="I2175">
            <v>120020001</v>
          </cell>
          <cell r="J2175" t="str">
            <v>PT BCA No Rek. 869-4110115</v>
          </cell>
          <cell r="L2175">
            <v>11229258.546277201</v>
          </cell>
        </row>
        <row r="2176">
          <cell r="A2176" t="str">
            <v>133120020001Juli</v>
          </cell>
          <cell r="B2176" t="str">
            <v>120020001Juli</v>
          </cell>
          <cell r="C2176" t="str">
            <v>0</v>
          </cell>
          <cell r="D2176" t="str">
            <v>1120020001</v>
          </cell>
          <cell r="F2176">
            <v>45497</v>
          </cell>
          <cell r="H2176" t="str">
            <v>INV 109</v>
          </cell>
          <cell r="I2176">
            <v>120020001</v>
          </cell>
          <cell r="J2176" t="str">
            <v>PT BCA No Rek. 869-4110115</v>
          </cell>
          <cell r="L2176">
            <v>2651903.8149999999</v>
          </cell>
        </row>
        <row r="2177">
          <cell r="A2177" t="str">
            <v>134120020001Juli</v>
          </cell>
          <cell r="B2177" t="str">
            <v>120020001Juli</v>
          </cell>
          <cell r="C2177" t="str">
            <v>0</v>
          </cell>
          <cell r="D2177" t="str">
            <v>1120020001</v>
          </cell>
          <cell r="F2177">
            <v>45497</v>
          </cell>
          <cell r="H2177" t="str">
            <v>INV 110</v>
          </cell>
          <cell r="I2177">
            <v>120020001</v>
          </cell>
          <cell r="J2177" t="str">
            <v>PT BCA No Rek. 869-4110115</v>
          </cell>
          <cell r="L2177">
            <v>7619081.71145928</v>
          </cell>
        </row>
        <row r="2178">
          <cell r="A2178" t="str">
            <v>135120020001Juli</v>
          </cell>
          <cell r="B2178" t="str">
            <v>120020001Juli</v>
          </cell>
          <cell r="C2178" t="str">
            <v>0</v>
          </cell>
          <cell r="D2178" t="str">
            <v>1120020001</v>
          </cell>
          <cell r="F2178">
            <v>45497</v>
          </cell>
          <cell r="H2178" t="str">
            <v>INV 111</v>
          </cell>
          <cell r="I2178">
            <v>120020001</v>
          </cell>
          <cell r="J2178" t="str">
            <v>PT BCA No Rek. 869-4110115</v>
          </cell>
          <cell r="L2178">
            <v>17889378.493500002</v>
          </cell>
        </row>
        <row r="2179">
          <cell r="A2179" t="str">
            <v>136120020001Juli</v>
          </cell>
          <cell r="B2179" t="str">
            <v>120020001Juli</v>
          </cell>
          <cell r="C2179" t="str">
            <v>0</v>
          </cell>
          <cell r="D2179" t="str">
            <v>1120020001</v>
          </cell>
          <cell r="F2179">
            <v>45497</v>
          </cell>
          <cell r="H2179" t="str">
            <v>INV 067</v>
          </cell>
          <cell r="I2179">
            <v>120020001</v>
          </cell>
          <cell r="J2179" t="str">
            <v>PT BCA No Rek. 869-4110115</v>
          </cell>
          <cell r="L2179">
            <v>7214984</v>
          </cell>
        </row>
        <row r="2180">
          <cell r="A2180" t="str">
            <v>137120020001Juli</v>
          </cell>
          <cell r="B2180" t="str">
            <v>120020001Juli</v>
          </cell>
          <cell r="C2180" t="str">
            <v>0</v>
          </cell>
          <cell r="D2180" t="str">
            <v>1120020001</v>
          </cell>
          <cell r="F2180">
            <v>45497</v>
          </cell>
          <cell r="H2180" t="str">
            <v>INV 112</v>
          </cell>
          <cell r="I2180">
            <v>120020001</v>
          </cell>
          <cell r="J2180" t="str">
            <v>PT BCA No Rek. 869-4110115</v>
          </cell>
          <cell r="L2180">
            <v>13564829.84472</v>
          </cell>
        </row>
        <row r="2181">
          <cell r="A2181" t="str">
            <v>138120020001Juli</v>
          </cell>
          <cell r="B2181" t="str">
            <v>120020001Juli</v>
          </cell>
          <cell r="C2181" t="str">
            <v>0</v>
          </cell>
          <cell r="D2181" t="str">
            <v>1120020001</v>
          </cell>
          <cell r="F2181">
            <v>45497</v>
          </cell>
          <cell r="H2181" t="str">
            <v>INV 113</v>
          </cell>
          <cell r="I2181">
            <v>120020001</v>
          </cell>
          <cell r="J2181" t="str">
            <v>PT BCA No Rek. 869-4110115</v>
          </cell>
          <cell r="L2181">
            <v>11523700.6505925</v>
          </cell>
        </row>
        <row r="2182">
          <cell r="A2182" t="str">
            <v>139120020001Juli</v>
          </cell>
          <cell r="B2182" t="str">
            <v>120020001Juli</v>
          </cell>
          <cell r="C2182" t="str">
            <v>0</v>
          </cell>
          <cell r="D2182" t="str">
            <v>1120020001</v>
          </cell>
          <cell r="F2182">
            <v>45497</v>
          </cell>
          <cell r="H2182" t="str">
            <v>INV 114</v>
          </cell>
          <cell r="I2182">
            <v>120020001</v>
          </cell>
          <cell r="J2182" t="str">
            <v>PT BCA No Rek. 869-4110115</v>
          </cell>
          <cell r="L2182">
            <v>11817791</v>
          </cell>
        </row>
        <row r="2183">
          <cell r="A2183" t="str">
            <v>140120020001Juli</v>
          </cell>
          <cell r="B2183" t="str">
            <v>120020001Juli</v>
          </cell>
          <cell r="C2183" t="str">
            <v>0</v>
          </cell>
          <cell r="D2183" t="str">
            <v>1120020001</v>
          </cell>
          <cell r="F2183">
            <v>45497</v>
          </cell>
          <cell r="H2183" t="str">
            <v>INV 115</v>
          </cell>
          <cell r="I2183">
            <v>120020001</v>
          </cell>
          <cell r="J2183" t="str">
            <v>PT BCA No Rek. 869-4110115</v>
          </cell>
          <cell r="L2183">
            <v>10936117.717</v>
          </cell>
        </row>
        <row r="2184">
          <cell r="A2184" t="str">
            <v>141120020001Juli</v>
          </cell>
          <cell r="B2184" t="str">
            <v>120020001Juli</v>
          </cell>
          <cell r="C2184" t="str">
            <v>0</v>
          </cell>
          <cell r="D2184" t="str">
            <v>1120020001</v>
          </cell>
          <cell r="F2184">
            <v>45497</v>
          </cell>
          <cell r="H2184" t="str">
            <v>INV 116</v>
          </cell>
          <cell r="I2184">
            <v>120020001</v>
          </cell>
          <cell r="J2184" t="str">
            <v>PT BCA No Rek. 869-4110115</v>
          </cell>
          <cell r="L2184">
            <v>4231313.2816327</v>
          </cell>
        </row>
        <row r="2185">
          <cell r="A2185" t="str">
            <v>142120020001Juli</v>
          </cell>
          <cell r="B2185" t="str">
            <v>120020001Juli</v>
          </cell>
          <cell r="C2185" t="str">
            <v>0</v>
          </cell>
          <cell r="D2185" t="str">
            <v>1120020001</v>
          </cell>
          <cell r="F2185">
            <v>45497</v>
          </cell>
          <cell r="H2185" t="str">
            <v>INV 117</v>
          </cell>
          <cell r="I2185">
            <v>120020001</v>
          </cell>
          <cell r="J2185" t="str">
            <v>PT BCA No Rek. 869-4110115</v>
          </cell>
          <cell r="L2185">
            <v>19207402.279575799</v>
          </cell>
        </row>
        <row r="2186">
          <cell r="A2186" t="str">
            <v>143120020001Juli</v>
          </cell>
          <cell r="B2186" t="str">
            <v>120020001Juli</v>
          </cell>
          <cell r="C2186" t="str">
            <v>0</v>
          </cell>
          <cell r="D2186" t="str">
            <v>1120020001</v>
          </cell>
          <cell r="F2186">
            <v>45497</v>
          </cell>
          <cell r="H2186" t="str">
            <v>INV 118</v>
          </cell>
          <cell r="I2186">
            <v>120020001</v>
          </cell>
          <cell r="J2186" t="str">
            <v>PT BCA No Rek. 869-4110115</v>
          </cell>
          <cell r="L2186">
            <v>17085967.1426314</v>
          </cell>
        </row>
        <row r="2187">
          <cell r="A2187" t="str">
            <v>144120020001Juli</v>
          </cell>
          <cell r="B2187" t="str">
            <v>120020001Juli</v>
          </cell>
          <cell r="C2187" t="str">
            <v>0</v>
          </cell>
          <cell r="D2187" t="str">
            <v>1120020001</v>
          </cell>
          <cell r="F2187">
            <v>45497</v>
          </cell>
          <cell r="H2187" t="str">
            <v>INV 119</v>
          </cell>
          <cell r="I2187">
            <v>120020001</v>
          </cell>
          <cell r="J2187" t="str">
            <v>PT BCA No Rek. 869-4110115</v>
          </cell>
          <cell r="L2187">
            <v>16903557.810600001</v>
          </cell>
        </row>
        <row r="2188">
          <cell r="A2188" t="str">
            <v>28130010000Juli</v>
          </cell>
          <cell r="B2188" t="str">
            <v>130010000Juli</v>
          </cell>
          <cell r="C2188" t="str">
            <v>0</v>
          </cell>
          <cell r="D2188" t="str">
            <v>1130010000</v>
          </cell>
          <cell r="F2188">
            <v>45497</v>
          </cell>
          <cell r="H2188" t="str">
            <v>INV 067, 106-119</v>
          </cell>
          <cell r="I2188">
            <v>130010000</v>
          </cell>
          <cell r="J2188" t="str">
            <v>Piutang Usaha</v>
          </cell>
          <cell r="M2188">
            <v>161169813.1366539</v>
          </cell>
        </row>
        <row r="2189">
          <cell r="A2189" t="str">
            <v>66120020001Agustus</v>
          </cell>
          <cell r="B2189" t="str">
            <v>120020001Agustus</v>
          </cell>
          <cell r="C2189" t="str">
            <v>0</v>
          </cell>
          <cell r="D2189" t="str">
            <v>1120020001</v>
          </cell>
          <cell r="F2189">
            <v>45513</v>
          </cell>
          <cell r="H2189" t="str">
            <v>INV 120</v>
          </cell>
          <cell r="I2189">
            <v>120020001</v>
          </cell>
          <cell r="J2189" t="str">
            <v>PT BCA No Rek. 869-4110115</v>
          </cell>
          <cell r="L2189">
            <v>15569848.667536</v>
          </cell>
        </row>
        <row r="2190">
          <cell r="A2190" t="str">
            <v>67120020001Agustus</v>
          </cell>
          <cell r="B2190" t="str">
            <v>120020001Agustus</v>
          </cell>
          <cell r="C2190" t="str">
            <v>0</v>
          </cell>
          <cell r="D2190" t="str">
            <v>1120020001</v>
          </cell>
          <cell r="F2190">
            <v>45513</v>
          </cell>
          <cell r="H2190" t="str">
            <v>INV 121</v>
          </cell>
          <cell r="I2190">
            <v>120020001</v>
          </cell>
          <cell r="J2190" t="str">
            <v>PT BCA No Rek. 869-4110115</v>
          </cell>
          <cell r="L2190">
            <v>3018625.0950000002</v>
          </cell>
        </row>
        <row r="2191">
          <cell r="A2191" t="str">
            <v>68120020001Agustus</v>
          </cell>
          <cell r="B2191" t="str">
            <v>120020001Agustus</v>
          </cell>
          <cell r="C2191" t="str">
            <v>0</v>
          </cell>
          <cell r="D2191" t="str">
            <v>1120020001</v>
          </cell>
          <cell r="F2191">
            <v>45513</v>
          </cell>
          <cell r="H2191" t="str">
            <v>INV 122</v>
          </cell>
          <cell r="I2191">
            <v>120020001</v>
          </cell>
          <cell r="J2191" t="str">
            <v>PT BCA No Rek. 869-4110115</v>
          </cell>
          <cell r="L2191">
            <v>8927080.6500000004</v>
          </cell>
        </row>
        <row r="2192">
          <cell r="A2192" t="str">
            <v>69120020001Agustus</v>
          </cell>
          <cell r="B2192" t="str">
            <v>120020001Agustus</v>
          </cell>
          <cell r="C2192" t="str">
            <v>0</v>
          </cell>
          <cell r="D2192" t="str">
            <v>1120020001</v>
          </cell>
          <cell r="F2192">
            <v>45513</v>
          </cell>
          <cell r="H2192" t="str">
            <v>INV 123</v>
          </cell>
          <cell r="I2192">
            <v>120020001</v>
          </cell>
          <cell r="J2192" t="str">
            <v>PT BCA No Rek. 869-4110115</v>
          </cell>
          <cell r="L2192">
            <v>12496315.703005999</v>
          </cell>
        </row>
        <row r="2193">
          <cell r="A2193" t="str">
            <v>28130010000Agustus</v>
          </cell>
          <cell r="B2193" t="str">
            <v>130010000Agustus</v>
          </cell>
          <cell r="C2193" t="str">
            <v>0</v>
          </cell>
          <cell r="D2193" t="str">
            <v>1130010000</v>
          </cell>
          <cell r="F2193">
            <v>45513</v>
          </cell>
          <cell r="H2193" t="str">
            <v>INV 120-123</v>
          </cell>
          <cell r="I2193">
            <v>130010000</v>
          </cell>
          <cell r="J2193" t="str">
            <v>Piutang Usaha</v>
          </cell>
          <cell r="M2193">
            <v>40011870.115542002</v>
          </cell>
        </row>
        <row r="2194">
          <cell r="A2194" t="str">
            <v>70120020001Agustus</v>
          </cell>
          <cell r="B2194" t="str">
            <v>120020001Agustus</v>
          </cell>
          <cell r="C2194" t="str">
            <v>0</v>
          </cell>
          <cell r="D2194" t="str">
            <v>1120020001</v>
          </cell>
          <cell r="F2194">
            <v>45520</v>
          </cell>
          <cell r="H2194" t="str">
            <v>INV 124</v>
          </cell>
          <cell r="I2194">
            <v>120020001</v>
          </cell>
          <cell r="J2194" t="str">
            <v>PT BCA No Rek. 869-4110115</v>
          </cell>
          <cell r="L2194">
            <v>4445089.5702473996</v>
          </cell>
        </row>
        <row r="2195">
          <cell r="A2195" t="str">
            <v>71120020001Agustus</v>
          </cell>
          <cell r="B2195" t="str">
            <v>120020001Agustus</v>
          </cell>
          <cell r="C2195" t="str">
            <v>0</v>
          </cell>
          <cell r="D2195" t="str">
            <v>1120020001</v>
          </cell>
          <cell r="F2195">
            <v>45520</v>
          </cell>
          <cell r="H2195" t="str">
            <v>INV 125</v>
          </cell>
          <cell r="I2195">
            <v>120020001</v>
          </cell>
          <cell r="J2195" t="str">
            <v>PT BCA No Rek. 869-4110115</v>
          </cell>
          <cell r="L2195">
            <v>10138279.35</v>
          </cell>
        </row>
        <row r="2196">
          <cell r="A2196" t="str">
            <v>72120020001Agustus</v>
          </cell>
          <cell r="B2196" t="str">
            <v>120020001Agustus</v>
          </cell>
          <cell r="C2196" t="str">
            <v>0</v>
          </cell>
          <cell r="D2196" t="str">
            <v>1120020001</v>
          </cell>
          <cell r="F2196">
            <v>45520</v>
          </cell>
          <cell r="H2196" t="str">
            <v>INV 126</v>
          </cell>
          <cell r="I2196">
            <v>120020001</v>
          </cell>
          <cell r="J2196" t="str">
            <v>PT BCA No Rek. 869-4110115</v>
          </cell>
          <cell r="L2196">
            <v>8893441.9100000001</v>
          </cell>
        </row>
        <row r="2197">
          <cell r="A2197" t="str">
            <v>73120020001Agustus</v>
          </cell>
          <cell r="B2197" t="str">
            <v>120020001Agustus</v>
          </cell>
          <cell r="C2197" t="str">
            <v>0</v>
          </cell>
          <cell r="D2197" t="str">
            <v>1120020001</v>
          </cell>
          <cell r="F2197">
            <v>45520</v>
          </cell>
          <cell r="H2197" t="str">
            <v>INV 127</v>
          </cell>
          <cell r="I2197">
            <v>120020001</v>
          </cell>
          <cell r="J2197" t="str">
            <v>PT BCA No Rek. 869-4110115</v>
          </cell>
          <cell r="L2197">
            <v>4991315.0907500004</v>
          </cell>
        </row>
        <row r="2198">
          <cell r="A2198" t="str">
            <v>74120020001Agustus</v>
          </cell>
          <cell r="B2198" t="str">
            <v>120020001Agustus</v>
          </cell>
          <cell r="C2198" t="str">
            <v>0</v>
          </cell>
          <cell r="D2198" t="str">
            <v>1120020001</v>
          </cell>
          <cell r="F2198">
            <v>45520</v>
          </cell>
          <cell r="H2198" t="str">
            <v>INV 128</v>
          </cell>
          <cell r="I2198">
            <v>120020001</v>
          </cell>
          <cell r="J2198" t="str">
            <v>PT BCA No Rek. 869-4110115</v>
          </cell>
          <cell r="L2198">
            <v>4427721.0584739996</v>
          </cell>
        </row>
        <row r="2199">
          <cell r="A2199" t="str">
            <v>75120020001Agustus</v>
          </cell>
          <cell r="B2199" t="str">
            <v>120020001Agustus</v>
          </cell>
          <cell r="C2199" t="str">
            <v>0</v>
          </cell>
          <cell r="D2199" t="str">
            <v>1120020001</v>
          </cell>
          <cell r="F2199">
            <v>45520</v>
          </cell>
          <cell r="H2199" t="str">
            <v>INV 129</v>
          </cell>
          <cell r="I2199">
            <v>120020001</v>
          </cell>
          <cell r="J2199" t="str">
            <v>PT BCA No Rek. 869-4110115</v>
          </cell>
          <cell r="L2199">
            <v>22082038.50282</v>
          </cell>
        </row>
        <row r="2200">
          <cell r="A2200" t="str">
            <v>76120020001Agustus</v>
          </cell>
          <cell r="B2200" t="str">
            <v>120020001Agustus</v>
          </cell>
          <cell r="C2200" t="str">
            <v>0</v>
          </cell>
          <cell r="D2200" t="str">
            <v>1120020001</v>
          </cell>
          <cell r="F2200">
            <v>45520</v>
          </cell>
          <cell r="H2200" t="str">
            <v>INV 133</v>
          </cell>
          <cell r="I2200">
            <v>120020001</v>
          </cell>
          <cell r="J2200" t="str">
            <v>PT BCA No Rek. 869-4110115</v>
          </cell>
          <cell r="L2200">
            <v>10262700.85</v>
          </cell>
        </row>
        <row r="2201">
          <cell r="A2201" t="str">
            <v>77120020001Agustus</v>
          </cell>
          <cell r="B2201" t="str">
            <v>120020001Agustus</v>
          </cell>
          <cell r="C2201" t="str">
            <v>0</v>
          </cell>
          <cell r="D2201" t="str">
            <v>1120020001</v>
          </cell>
          <cell r="F2201">
            <v>45520</v>
          </cell>
          <cell r="H2201" t="str">
            <v>INV 134</v>
          </cell>
          <cell r="I2201">
            <v>120020001</v>
          </cell>
          <cell r="J2201" t="str">
            <v>PT BCA No Rek. 869-4110115</v>
          </cell>
          <cell r="L2201">
            <v>12896088.5</v>
          </cell>
        </row>
        <row r="2202">
          <cell r="A2202" t="str">
            <v>78120020001Agustus</v>
          </cell>
          <cell r="B2202" t="str">
            <v>120020001Agustus</v>
          </cell>
          <cell r="C2202" t="str">
            <v>0</v>
          </cell>
          <cell r="D2202" t="str">
            <v>1120020001</v>
          </cell>
          <cell r="F2202">
            <v>45520</v>
          </cell>
          <cell r="H2202" t="str">
            <v>INV 135</v>
          </cell>
          <cell r="I2202">
            <v>120020001</v>
          </cell>
          <cell r="J2202" t="str">
            <v>PT BCA No Rek. 869-4110115</v>
          </cell>
          <cell r="L2202">
            <v>16278886.5</v>
          </cell>
        </row>
        <row r="2203">
          <cell r="A2203" t="str">
            <v>29130010000Agustus</v>
          </cell>
          <cell r="B2203" t="str">
            <v>130010000Agustus</v>
          </cell>
          <cell r="C2203" t="str">
            <v>0</v>
          </cell>
          <cell r="D2203" t="str">
            <v>1130010000</v>
          </cell>
          <cell r="F2203">
            <v>45520</v>
          </cell>
          <cell r="H2203" t="str">
            <v>INV 124-129, 133-135</v>
          </cell>
          <cell r="I2203">
            <v>130010000</v>
          </cell>
          <cell r="J2203" t="str">
            <v>Piutang Usaha</v>
          </cell>
          <cell r="M2203">
            <v>94415561.332291394</v>
          </cell>
        </row>
        <row r="2204">
          <cell r="A2204" t="str">
            <v>79120020001Agustus</v>
          </cell>
          <cell r="B2204" t="str">
            <v>120020001Agustus</v>
          </cell>
          <cell r="C2204" t="str">
            <v>0</v>
          </cell>
          <cell r="D2204" t="str">
            <v>1120020001</v>
          </cell>
          <cell r="F2204">
            <v>45533</v>
          </cell>
          <cell r="H2204" t="str">
            <v>INV 136</v>
          </cell>
          <cell r="I2204">
            <v>120020001</v>
          </cell>
          <cell r="J2204" t="str">
            <v>PT BCA No Rek. 869-4110115</v>
          </cell>
          <cell r="L2204">
            <v>16587769.5</v>
          </cell>
        </row>
        <row r="2205">
          <cell r="A2205" t="str">
            <v>80120020001Agustus</v>
          </cell>
          <cell r="B2205" t="str">
            <v>120020001Agustus</v>
          </cell>
          <cell r="C2205" t="str">
            <v>0</v>
          </cell>
          <cell r="D2205" t="str">
            <v>1120020001</v>
          </cell>
          <cell r="F2205">
            <v>45533</v>
          </cell>
          <cell r="H2205" t="str">
            <v>INV 137</v>
          </cell>
          <cell r="I2205">
            <v>120020001</v>
          </cell>
          <cell r="J2205" t="str">
            <v>PT BCA No Rek. 869-4110115</v>
          </cell>
          <cell r="L2205">
            <v>10517013</v>
          </cell>
        </row>
        <row r="2206">
          <cell r="A2206" t="str">
            <v>81120020001Agustus</v>
          </cell>
          <cell r="B2206" t="str">
            <v>120020001Agustus</v>
          </cell>
          <cell r="C2206" t="str">
            <v>0</v>
          </cell>
          <cell r="D2206" t="str">
            <v>1120020001</v>
          </cell>
          <cell r="F2206">
            <v>45533</v>
          </cell>
          <cell r="H2206" t="str">
            <v>INV 138</v>
          </cell>
          <cell r="I2206">
            <v>120020001</v>
          </cell>
          <cell r="J2206" t="str">
            <v>PT BCA No Rek. 869-4110115</v>
          </cell>
          <cell r="L2206">
            <v>12789732.199999999</v>
          </cell>
        </row>
        <row r="2207">
          <cell r="A2207" t="str">
            <v>82120020001Agustus</v>
          </cell>
          <cell r="B2207" t="str">
            <v>120020001Agustus</v>
          </cell>
          <cell r="C2207" t="str">
            <v>0</v>
          </cell>
          <cell r="D2207" t="str">
            <v>1120020001</v>
          </cell>
          <cell r="F2207">
            <v>45533</v>
          </cell>
          <cell r="H2207" t="str">
            <v>INV 139</v>
          </cell>
          <cell r="I2207">
            <v>120020001</v>
          </cell>
          <cell r="J2207" t="str">
            <v>PT BCA No Rek. 869-4110115</v>
          </cell>
          <cell r="L2207">
            <v>4050116</v>
          </cell>
        </row>
        <row r="2208">
          <cell r="A2208" t="str">
            <v>83120020001Agustus</v>
          </cell>
          <cell r="B2208" t="str">
            <v>120020001Agustus</v>
          </cell>
          <cell r="C2208" t="str">
            <v>0</v>
          </cell>
          <cell r="D2208" t="str">
            <v>1120020001</v>
          </cell>
          <cell r="F2208">
            <v>45533</v>
          </cell>
          <cell r="H2208" t="str">
            <v>INV 140</v>
          </cell>
          <cell r="I2208">
            <v>120020001</v>
          </cell>
          <cell r="J2208" t="str">
            <v>PT BCA No Rek. 869-4110115</v>
          </cell>
          <cell r="L2208">
            <v>6367034.9000000004</v>
          </cell>
        </row>
        <row r="2209">
          <cell r="A2209" t="str">
            <v>30130010000Agustus</v>
          </cell>
          <cell r="B2209" t="str">
            <v>130010000Agustus</v>
          </cell>
          <cell r="C2209" t="str">
            <v>0</v>
          </cell>
          <cell r="D2209" t="str">
            <v>1130010000</v>
          </cell>
          <cell r="F2209">
            <v>45533</v>
          </cell>
          <cell r="H2209" t="str">
            <v>INV 136-140</v>
          </cell>
          <cell r="I2209">
            <v>130010000</v>
          </cell>
          <cell r="J2209" t="str">
            <v>Piutang Usaha</v>
          </cell>
          <cell r="M2209">
            <v>50311666</v>
          </cell>
        </row>
        <row r="2210">
          <cell r="A2210" t="str">
            <v>120120020001September</v>
          </cell>
          <cell r="B2210" t="str">
            <v>120020001September</v>
          </cell>
          <cell r="C2210" t="str">
            <v>0</v>
          </cell>
          <cell r="D2210" t="str">
            <v>1120020001</v>
          </cell>
          <cell r="F2210">
            <v>45544</v>
          </cell>
          <cell r="H2210" t="str">
            <v>INV 062</v>
          </cell>
          <cell r="I2210">
            <v>120020001</v>
          </cell>
          <cell r="J2210" t="str">
            <v>PT BCA No Rek. 869-4110115</v>
          </cell>
          <cell r="L2210">
            <v>19432829.5</v>
          </cell>
        </row>
        <row r="2211">
          <cell r="A2211" t="str">
            <v>121120020001September</v>
          </cell>
          <cell r="B2211" t="str">
            <v>120020001September</v>
          </cell>
          <cell r="C2211" t="str">
            <v>0</v>
          </cell>
          <cell r="D2211" t="str">
            <v>1120020001</v>
          </cell>
          <cell r="F2211">
            <v>45544</v>
          </cell>
          <cell r="H2211" t="str">
            <v>INV 130</v>
          </cell>
          <cell r="I2211">
            <v>120020001</v>
          </cell>
          <cell r="J2211" t="str">
            <v>PT BCA No Rek. 869-4110115</v>
          </cell>
          <cell r="L2211">
            <v>9875485.5999999996</v>
          </cell>
        </row>
        <row r="2212">
          <cell r="A2212" t="str">
            <v>25130010000September</v>
          </cell>
          <cell r="B2212" t="str">
            <v>130010000September</v>
          </cell>
          <cell r="C2212" t="str">
            <v>0</v>
          </cell>
          <cell r="D2212" t="str">
            <v>1130010000</v>
          </cell>
          <cell r="F2212">
            <v>45544</v>
          </cell>
          <cell r="H2212" t="str">
            <v>INV 062, 130</v>
          </cell>
          <cell r="I2212">
            <v>130010000</v>
          </cell>
          <cell r="J2212" t="str">
            <v>Piutang Usaha</v>
          </cell>
          <cell r="M2212">
            <v>29308315.100000001</v>
          </cell>
        </row>
        <row r="2213">
          <cell r="A2213" t="str">
            <v>122120020001September</v>
          </cell>
          <cell r="B2213" t="str">
            <v>120020001September</v>
          </cell>
          <cell r="C2213" t="str">
            <v>0</v>
          </cell>
          <cell r="D2213" t="str">
            <v>1120020001</v>
          </cell>
          <cell r="F2213">
            <v>45546</v>
          </cell>
          <cell r="H2213" t="str">
            <v>INV 131</v>
          </cell>
          <cell r="I2213">
            <v>120020001</v>
          </cell>
          <cell r="J2213" t="str">
            <v>PT BCA No Rek. 869-4110115</v>
          </cell>
          <cell r="L2213">
            <v>16339477.5</v>
          </cell>
        </row>
        <row r="2214">
          <cell r="A2214" t="str">
            <v>123120020001September</v>
          </cell>
          <cell r="B2214" t="str">
            <v>120020001September</v>
          </cell>
          <cell r="C2214" t="str">
            <v>0</v>
          </cell>
          <cell r="D2214" t="str">
            <v>1120020001</v>
          </cell>
          <cell r="F2214">
            <v>45546</v>
          </cell>
          <cell r="H2214" t="str">
            <v>INV 132</v>
          </cell>
          <cell r="I2214">
            <v>120020001</v>
          </cell>
          <cell r="J2214" t="str">
            <v>PT BCA No Rek. 869-4110115</v>
          </cell>
          <cell r="L2214">
            <v>6686100</v>
          </cell>
        </row>
        <row r="2215">
          <cell r="A2215" t="str">
            <v>124120020001September</v>
          </cell>
          <cell r="B2215" t="str">
            <v>120020001September</v>
          </cell>
          <cell r="C2215" t="str">
            <v>0</v>
          </cell>
          <cell r="D2215" t="str">
            <v>1120020001</v>
          </cell>
          <cell r="F2215">
            <v>45546</v>
          </cell>
          <cell r="H2215" t="str">
            <v>INV 096</v>
          </cell>
          <cell r="I2215">
            <v>120020001</v>
          </cell>
          <cell r="J2215" t="str">
            <v>PT BCA No Rek. 869-4110115</v>
          </cell>
          <cell r="L2215">
            <v>8020793.7599999998</v>
          </cell>
        </row>
        <row r="2216">
          <cell r="A2216" t="str">
            <v>125120020001September</v>
          </cell>
          <cell r="B2216" t="str">
            <v>120020001September</v>
          </cell>
          <cell r="C2216" t="str">
            <v>0</v>
          </cell>
          <cell r="D2216" t="str">
            <v>1120020001</v>
          </cell>
          <cell r="F2216">
            <v>45546</v>
          </cell>
          <cell r="H2216" t="str">
            <v>INV 097</v>
          </cell>
          <cell r="I2216">
            <v>120020001</v>
          </cell>
          <cell r="J2216" t="str">
            <v>PT BCA No Rek. 869-4110115</v>
          </cell>
          <cell r="L2216">
            <v>11210304</v>
          </cell>
        </row>
        <row r="2217">
          <cell r="A2217" t="str">
            <v>126120020001September</v>
          </cell>
          <cell r="B2217" t="str">
            <v>120020001September</v>
          </cell>
          <cell r="C2217" t="str">
            <v>0</v>
          </cell>
          <cell r="D2217" t="str">
            <v>1120020001</v>
          </cell>
          <cell r="F2217">
            <v>45546</v>
          </cell>
          <cell r="H2217" t="str">
            <v>INV 141</v>
          </cell>
          <cell r="I2217">
            <v>120020001</v>
          </cell>
          <cell r="J2217" t="str">
            <v>PT BCA No Rek. 869-4110115</v>
          </cell>
          <cell r="L2217">
            <v>10988931.199999999</v>
          </cell>
        </row>
        <row r="2218">
          <cell r="A2218" t="str">
            <v>127120020001September</v>
          </cell>
          <cell r="B2218" t="str">
            <v>120020001September</v>
          </cell>
          <cell r="C2218" t="str">
            <v>0</v>
          </cell>
          <cell r="D2218" t="str">
            <v>1120020001</v>
          </cell>
          <cell r="F2218">
            <v>45546</v>
          </cell>
          <cell r="H2218" t="str">
            <v>INV 142</v>
          </cell>
          <cell r="I2218">
            <v>120020001</v>
          </cell>
          <cell r="J2218" t="str">
            <v>PT BCA No Rek. 869-4110115</v>
          </cell>
          <cell r="L2218">
            <v>4317778.5</v>
          </cell>
        </row>
        <row r="2219">
          <cell r="A2219" t="str">
            <v>128120020001September</v>
          </cell>
          <cell r="B2219" t="str">
            <v>120020001September</v>
          </cell>
          <cell r="C2219" t="str">
            <v>0</v>
          </cell>
          <cell r="D2219" t="str">
            <v>1120020001</v>
          </cell>
          <cell r="F2219">
            <v>45546</v>
          </cell>
          <cell r="H2219" t="str">
            <v>INV 143</v>
          </cell>
          <cell r="I2219">
            <v>120020001</v>
          </cell>
          <cell r="J2219" t="str">
            <v>PT BCA No Rek. 869-4110115</v>
          </cell>
          <cell r="L2219">
            <v>10241491.15</v>
          </cell>
        </row>
        <row r="2220">
          <cell r="A2220" t="str">
            <v>129120020001September</v>
          </cell>
          <cell r="B2220" t="str">
            <v>120020001September</v>
          </cell>
          <cell r="C2220" t="str">
            <v>0</v>
          </cell>
          <cell r="D2220" t="str">
            <v>1120020001</v>
          </cell>
          <cell r="F2220">
            <v>45546</v>
          </cell>
          <cell r="H2220" t="str">
            <v>INV 144</v>
          </cell>
          <cell r="I2220">
            <v>120020001</v>
          </cell>
          <cell r="J2220" t="str">
            <v>PT BCA No Rek. 869-4110115</v>
          </cell>
          <cell r="L2220">
            <v>10787539.75</v>
          </cell>
        </row>
        <row r="2221">
          <cell r="A2221" t="str">
            <v>130120020001September</v>
          </cell>
          <cell r="B2221" t="str">
            <v>120020001September</v>
          </cell>
          <cell r="C2221" t="str">
            <v>0</v>
          </cell>
          <cell r="D2221" t="str">
            <v>1120020001</v>
          </cell>
          <cell r="F2221">
            <v>45546</v>
          </cell>
          <cell r="H2221" t="str">
            <v>INV 145</v>
          </cell>
          <cell r="I2221">
            <v>120020001</v>
          </cell>
          <cell r="J2221" t="str">
            <v>PT BCA No Rek. 869-4110115</v>
          </cell>
          <cell r="L2221">
            <v>12155895.050000001</v>
          </cell>
        </row>
        <row r="2222">
          <cell r="A2222" t="str">
            <v>131120020001September</v>
          </cell>
          <cell r="B2222" t="str">
            <v>120020001September</v>
          </cell>
          <cell r="C2222" t="str">
            <v>0</v>
          </cell>
          <cell r="D2222" t="str">
            <v>1120020001</v>
          </cell>
          <cell r="F2222">
            <v>45546</v>
          </cell>
          <cell r="H2222" t="str">
            <v>INV 146</v>
          </cell>
          <cell r="I2222">
            <v>120020001</v>
          </cell>
          <cell r="J2222" t="str">
            <v>PT BCA No Rek. 869-4110115</v>
          </cell>
          <cell r="L2222">
            <v>10132915.65</v>
          </cell>
        </row>
        <row r="2223">
          <cell r="A2223" t="str">
            <v>132120020001September</v>
          </cell>
          <cell r="B2223" t="str">
            <v>120020001September</v>
          </cell>
          <cell r="C2223" t="str">
            <v>0</v>
          </cell>
          <cell r="D2223" t="str">
            <v>1120020001</v>
          </cell>
          <cell r="F2223">
            <v>45546</v>
          </cell>
          <cell r="H2223" t="str">
            <v>INV 147</v>
          </cell>
          <cell r="I2223">
            <v>120020001</v>
          </cell>
          <cell r="J2223" t="str">
            <v>PT BCA No Rek. 869-4110115</v>
          </cell>
          <cell r="L2223">
            <v>20472641.550000001</v>
          </cell>
        </row>
        <row r="2224">
          <cell r="A2224" t="str">
            <v>133120020001September</v>
          </cell>
          <cell r="B2224" t="str">
            <v>120020001September</v>
          </cell>
          <cell r="C2224" t="str">
            <v>0</v>
          </cell>
          <cell r="D2224" t="str">
            <v>1120020001</v>
          </cell>
          <cell r="F2224">
            <v>45546</v>
          </cell>
          <cell r="H2224" t="str">
            <v>INV 148</v>
          </cell>
          <cell r="I2224">
            <v>120020001</v>
          </cell>
          <cell r="J2224" t="str">
            <v>PT BCA No Rek. 869-4110115</v>
          </cell>
          <cell r="L2224">
            <v>7160900.5</v>
          </cell>
        </row>
        <row r="2225">
          <cell r="A2225" t="str">
            <v>134120020001September</v>
          </cell>
          <cell r="B2225" t="str">
            <v>120020001September</v>
          </cell>
          <cell r="C2225" t="str">
            <v>0</v>
          </cell>
          <cell r="D2225" t="str">
            <v>1120020001</v>
          </cell>
          <cell r="F2225">
            <v>45546</v>
          </cell>
          <cell r="H2225" t="str">
            <v>INV 149</v>
          </cell>
          <cell r="I2225">
            <v>120020001</v>
          </cell>
          <cell r="J2225" t="str">
            <v>PT BCA No Rek. 869-4110115</v>
          </cell>
          <cell r="L2225">
            <v>10973703.65</v>
          </cell>
        </row>
        <row r="2226">
          <cell r="A2226" t="str">
            <v>26130010000September</v>
          </cell>
          <cell r="B2226" t="str">
            <v>130010000September</v>
          </cell>
          <cell r="C2226" t="str">
            <v>0</v>
          </cell>
          <cell r="D2226" t="str">
            <v>1130010000</v>
          </cell>
          <cell r="F2226">
            <v>45546</v>
          </cell>
          <cell r="H2226" t="str">
            <v>INV 096-097, 131-132, 141-149</v>
          </cell>
          <cell r="I2226">
            <v>130010000</v>
          </cell>
          <cell r="J2226" t="str">
            <v>Piutang Usaha</v>
          </cell>
          <cell r="M2226">
            <v>139488472.25999999</v>
          </cell>
        </row>
        <row r="2227">
          <cell r="A2227" t="str">
            <v>135120020001September</v>
          </cell>
          <cell r="B2227" t="str">
            <v>120020001September</v>
          </cell>
          <cell r="C2227" t="str">
            <v>0</v>
          </cell>
          <cell r="D2227" t="str">
            <v>1120020001</v>
          </cell>
          <cell r="F2227">
            <v>45542</v>
          </cell>
          <cell r="H2227" t="str">
            <v>INV 150</v>
          </cell>
          <cell r="I2227">
            <v>120020001</v>
          </cell>
          <cell r="J2227" t="str">
            <v>PT BCA No Rek. 869-4110115</v>
          </cell>
          <cell r="L2227">
            <v>15985809.6</v>
          </cell>
        </row>
        <row r="2228">
          <cell r="A2228" t="str">
            <v>136120020001September</v>
          </cell>
          <cell r="B2228" t="str">
            <v>120020001September</v>
          </cell>
          <cell r="C2228" t="str">
            <v>0</v>
          </cell>
          <cell r="D2228" t="str">
            <v>1120020001</v>
          </cell>
          <cell r="F2228">
            <v>45542</v>
          </cell>
          <cell r="H2228" t="str">
            <v>INV 151</v>
          </cell>
          <cell r="I2228">
            <v>120020001</v>
          </cell>
          <cell r="J2228" t="str">
            <v>PT BCA No Rek. 869-4110115</v>
          </cell>
          <cell r="L2228">
            <v>6337167.8499999996</v>
          </cell>
        </row>
        <row r="2229">
          <cell r="A2229" t="str">
            <v>137120020001September</v>
          </cell>
          <cell r="B2229" t="str">
            <v>120020001September</v>
          </cell>
          <cell r="C2229" t="str">
            <v>0</v>
          </cell>
          <cell r="D2229" t="str">
            <v>1120020001</v>
          </cell>
          <cell r="F2229">
            <v>45542</v>
          </cell>
          <cell r="H2229" t="str">
            <v>INV 152</v>
          </cell>
          <cell r="I2229">
            <v>120020001</v>
          </cell>
          <cell r="J2229" t="str">
            <v>PT BCA No Rek. 869-4110115</v>
          </cell>
          <cell r="L2229">
            <v>8200470.2999999998</v>
          </cell>
        </row>
        <row r="2230">
          <cell r="A2230" t="str">
            <v>27130010000September</v>
          </cell>
          <cell r="B2230" t="str">
            <v>130010000September</v>
          </cell>
          <cell r="C2230" t="str">
            <v>0</v>
          </cell>
          <cell r="D2230" t="str">
            <v>1130010000</v>
          </cell>
          <cell r="F2230">
            <v>45542</v>
          </cell>
          <cell r="H2230" t="str">
            <v>INV 150-152</v>
          </cell>
          <cell r="I2230">
            <v>130010000</v>
          </cell>
          <cell r="J2230" t="str">
            <v>Piutang Usaha</v>
          </cell>
          <cell r="M2230">
            <v>30523447.75</v>
          </cell>
        </row>
        <row r="2231">
          <cell r="A2231" t="str">
            <v>138120020001September</v>
          </cell>
          <cell r="B2231" t="str">
            <v>120020001September</v>
          </cell>
          <cell r="C2231" t="str">
            <v>0</v>
          </cell>
          <cell r="D2231" t="str">
            <v>1120020001</v>
          </cell>
          <cell r="F2231">
            <v>45554</v>
          </cell>
          <cell r="H2231" t="str">
            <v>INV 154</v>
          </cell>
          <cell r="I2231">
            <v>120020001</v>
          </cell>
          <cell r="J2231" t="str">
            <v>PT BCA No Rek. 869-4110115</v>
          </cell>
          <cell r="L2231">
            <v>18846540</v>
          </cell>
        </row>
        <row r="2232">
          <cell r="A2232" t="str">
            <v>139120020001September</v>
          </cell>
          <cell r="B2232" t="str">
            <v>120020001September</v>
          </cell>
          <cell r="C2232" t="str">
            <v>0</v>
          </cell>
          <cell r="D2232" t="str">
            <v>1120020001</v>
          </cell>
          <cell r="F2232">
            <v>45554</v>
          </cell>
          <cell r="H2232" t="str">
            <v>INV 155</v>
          </cell>
          <cell r="I2232">
            <v>120020001</v>
          </cell>
          <cell r="J2232" t="str">
            <v>PT BCA No Rek. 869-4110115</v>
          </cell>
          <cell r="L2232">
            <v>5888000.25</v>
          </cell>
        </row>
        <row r="2233">
          <cell r="A2233" t="str">
            <v>28130010000September</v>
          </cell>
          <cell r="B2233" t="str">
            <v>130010000September</v>
          </cell>
          <cell r="C2233" t="str">
            <v>0</v>
          </cell>
          <cell r="D2233" t="str">
            <v>1130010000</v>
          </cell>
          <cell r="F2233">
            <v>45554</v>
          </cell>
          <cell r="H2233" t="str">
            <v>INV 154-155</v>
          </cell>
          <cell r="I2233">
            <v>130010000</v>
          </cell>
          <cell r="J2233" t="str">
            <v>Piutang Usaha</v>
          </cell>
          <cell r="M2233">
            <v>24734540.25</v>
          </cell>
        </row>
        <row r="2234">
          <cell r="A2234" t="str">
            <v>140120020001September</v>
          </cell>
          <cell r="B2234" t="str">
            <v>120020001September</v>
          </cell>
          <cell r="C2234" t="str">
            <v>0</v>
          </cell>
          <cell r="D2234" t="str">
            <v>1120020001</v>
          </cell>
          <cell r="F2234">
            <v>45562</v>
          </cell>
          <cell r="H2234" t="str">
            <v>INV 156</v>
          </cell>
          <cell r="I2234">
            <v>120020001</v>
          </cell>
          <cell r="J2234" t="str">
            <v>PT BCA No Rek. 869-4110115</v>
          </cell>
          <cell r="L2234">
            <v>14540500.5</v>
          </cell>
        </row>
        <row r="2235">
          <cell r="A2235" t="str">
            <v>141120020001September</v>
          </cell>
          <cell r="B2235" t="str">
            <v>120020001September</v>
          </cell>
          <cell r="C2235" t="str">
            <v>0</v>
          </cell>
          <cell r="D2235" t="str">
            <v>1120020001</v>
          </cell>
          <cell r="F2235">
            <v>45562</v>
          </cell>
          <cell r="H2235" t="str">
            <v>INV 157</v>
          </cell>
          <cell r="I2235">
            <v>120020001</v>
          </cell>
          <cell r="J2235" t="str">
            <v>PT BCA No Rek. 869-4110115</v>
          </cell>
          <cell r="L2235">
            <v>8866146.6999999993</v>
          </cell>
        </row>
        <row r="2236">
          <cell r="A2236" t="str">
            <v>142120020001September</v>
          </cell>
          <cell r="B2236" t="str">
            <v>120020001September</v>
          </cell>
          <cell r="C2236" t="str">
            <v>0</v>
          </cell>
          <cell r="D2236" t="str">
            <v>1120020001</v>
          </cell>
          <cell r="F2236">
            <v>45562</v>
          </cell>
          <cell r="H2236" t="str">
            <v>INV 158</v>
          </cell>
          <cell r="I2236">
            <v>120020001</v>
          </cell>
          <cell r="J2236" t="str">
            <v>PT BCA No Rek. 869-4110115</v>
          </cell>
          <cell r="L2236">
            <v>5941976.4000000004</v>
          </cell>
        </row>
        <row r="2237">
          <cell r="A2237" t="str">
            <v>143120020001September</v>
          </cell>
          <cell r="B2237" t="str">
            <v>120020001September</v>
          </cell>
          <cell r="C2237" t="str">
            <v>0</v>
          </cell>
          <cell r="D2237" t="str">
            <v>1120020001</v>
          </cell>
          <cell r="F2237">
            <v>45562</v>
          </cell>
          <cell r="H2237" t="str">
            <v>INV 160</v>
          </cell>
          <cell r="I2237">
            <v>120020001</v>
          </cell>
          <cell r="J2237" t="str">
            <v>PT BCA No Rek. 869-4110115</v>
          </cell>
          <cell r="L2237">
            <v>4960482</v>
          </cell>
        </row>
        <row r="2238">
          <cell r="A2238" t="str">
            <v>144120020001September</v>
          </cell>
          <cell r="B2238" t="str">
            <v>120020001September</v>
          </cell>
          <cell r="C2238" t="str">
            <v>0</v>
          </cell>
          <cell r="D2238" t="str">
            <v>1120020001</v>
          </cell>
          <cell r="F2238">
            <v>45562</v>
          </cell>
          <cell r="H2238" t="str">
            <v>INV 161</v>
          </cell>
          <cell r="I2238">
            <v>120020001</v>
          </cell>
          <cell r="J2238" t="str">
            <v>PT BCA No Rek. 869-4110115</v>
          </cell>
          <cell r="L2238">
            <v>7998214.3499999996</v>
          </cell>
        </row>
        <row r="2239">
          <cell r="A2239" t="str">
            <v>29130010000September</v>
          </cell>
          <cell r="B2239" t="str">
            <v>130010000September</v>
          </cell>
          <cell r="C2239" t="str">
            <v>0</v>
          </cell>
          <cell r="D2239" t="str">
            <v>1130010000</v>
          </cell>
          <cell r="F2239">
            <v>45562</v>
          </cell>
          <cell r="H2239" t="str">
            <v>INV 156-158, 160-161</v>
          </cell>
          <cell r="I2239">
            <v>130010000</v>
          </cell>
          <cell r="J2239" t="str">
            <v>Piutang Usaha</v>
          </cell>
          <cell r="M2239">
            <v>42307319.950000003</v>
          </cell>
        </row>
        <row r="2240">
          <cell r="A2240" t="str">
            <v>145120020001September</v>
          </cell>
          <cell r="B2240" t="str">
            <v>120020001September</v>
          </cell>
          <cell r="C2240" t="str">
            <v>0</v>
          </cell>
          <cell r="D2240" t="str">
            <v>1120020001</v>
          </cell>
          <cell r="F2240">
            <v>45565</v>
          </cell>
          <cell r="H2240" t="str">
            <v>INV 098</v>
          </cell>
          <cell r="I2240">
            <v>120020001</v>
          </cell>
          <cell r="J2240" t="str">
            <v>PT BCA No Rek. 869-4110115</v>
          </cell>
          <cell r="L2240">
            <v>15222686</v>
          </cell>
        </row>
        <row r="2241">
          <cell r="A2241" t="str">
            <v>30130010000September</v>
          </cell>
          <cell r="B2241" t="str">
            <v>130010000September</v>
          </cell>
          <cell r="C2241" t="str">
            <v>0</v>
          </cell>
          <cell r="D2241" t="str">
            <v>1130010000</v>
          </cell>
          <cell r="F2241">
            <v>45565</v>
          </cell>
          <cell r="H2241" t="str">
            <v>INV 098</v>
          </cell>
          <cell r="I2241">
            <v>130010000</v>
          </cell>
          <cell r="J2241" t="str">
            <v>Piutang Usaha</v>
          </cell>
          <cell r="M2241">
            <v>15222686</v>
          </cell>
        </row>
        <row r="2242">
          <cell r="A2242" t="str">
            <v>60120020001Oktober</v>
          </cell>
          <cell r="B2242" t="str">
            <v>120020001Oktober</v>
          </cell>
          <cell r="C2242" t="str">
            <v>0</v>
          </cell>
          <cell r="D2242" t="str">
            <v>1120020001</v>
          </cell>
          <cell r="F2242">
            <v>45568</v>
          </cell>
          <cell r="H2242" t="str">
            <v>INV 159</v>
          </cell>
          <cell r="I2242">
            <v>120020001</v>
          </cell>
          <cell r="J2242" t="str">
            <v>PT BCA No Rek. 869-4110115</v>
          </cell>
          <cell r="L2242">
            <v>18546546</v>
          </cell>
        </row>
        <row r="2243">
          <cell r="A2243" t="str">
            <v>61120020001Oktober</v>
          </cell>
          <cell r="B2243" t="str">
            <v>120020001Oktober</v>
          </cell>
          <cell r="C2243" t="str">
            <v>0</v>
          </cell>
          <cell r="D2243" t="str">
            <v>1120020001</v>
          </cell>
          <cell r="F2243">
            <v>45568</v>
          </cell>
          <cell r="H2243" t="str">
            <v>INV 153</v>
          </cell>
          <cell r="I2243">
            <v>120020001</v>
          </cell>
          <cell r="J2243" t="str">
            <v>PT BCA No Rek. 869-4110115</v>
          </cell>
          <cell r="L2243">
            <v>41300000</v>
          </cell>
        </row>
        <row r="2244">
          <cell r="A2244" t="str">
            <v>62120020001Oktober</v>
          </cell>
          <cell r="B2244" t="str">
            <v>120020001Oktober</v>
          </cell>
          <cell r="C2244" t="str">
            <v>0</v>
          </cell>
          <cell r="D2244" t="str">
            <v>1120020001</v>
          </cell>
          <cell r="F2244">
            <v>45568</v>
          </cell>
          <cell r="H2244" t="str">
            <v>INV 162</v>
          </cell>
          <cell r="I2244">
            <v>120020001</v>
          </cell>
          <cell r="J2244" t="str">
            <v>PT BCA No Rek. 869-4110115</v>
          </cell>
          <cell r="L2244">
            <v>3930962.25</v>
          </cell>
        </row>
        <row r="2245">
          <cell r="A2245" t="str">
            <v>63120020001Oktober</v>
          </cell>
          <cell r="B2245" t="str">
            <v>120020001Oktober</v>
          </cell>
          <cell r="C2245" t="str">
            <v>0</v>
          </cell>
          <cell r="D2245" t="str">
            <v>1120020001</v>
          </cell>
          <cell r="F2245">
            <v>45568</v>
          </cell>
          <cell r="H2245" t="str">
            <v>INV 163</v>
          </cell>
          <cell r="I2245">
            <v>120020001</v>
          </cell>
          <cell r="J2245" t="str">
            <v>PT BCA No Rek. 869-4110115</v>
          </cell>
          <cell r="L2245">
            <v>13605501</v>
          </cell>
        </row>
        <row r="2246">
          <cell r="A2246" t="str">
            <v>64120020001Oktober</v>
          </cell>
          <cell r="B2246" t="str">
            <v>120020001Oktober</v>
          </cell>
          <cell r="C2246" t="str">
            <v>0</v>
          </cell>
          <cell r="D2246" t="str">
            <v>1120020001</v>
          </cell>
          <cell r="F2246">
            <v>45568</v>
          </cell>
          <cell r="H2246" t="str">
            <v>INV 164</v>
          </cell>
          <cell r="I2246">
            <v>120020001</v>
          </cell>
          <cell r="J2246" t="str">
            <v>PT BCA No Rek. 869-4110115</v>
          </cell>
          <cell r="L2246">
            <v>13946817</v>
          </cell>
        </row>
        <row r="2247">
          <cell r="A2247" t="str">
            <v>65120020001Oktober</v>
          </cell>
          <cell r="B2247" t="str">
            <v>120020001Oktober</v>
          </cell>
          <cell r="C2247" t="str">
            <v>0</v>
          </cell>
          <cell r="D2247" t="str">
            <v>1120020001</v>
          </cell>
          <cell r="F2247">
            <v>45568</v>
          </cell>
          <cell r="H2247" t="str">
            <v>INV 165</v>
          </cell>
          <cell r="I2247">
            <v>120020001</v>
          </cell>
          <cell r="J2247" t="str">
            <v>PT BCA No Rek. 869-4110115</v>
          </cell>
          <cell r="L2247">
            <v>15766884</v>
          </cell>
        </row>
        <row r="2248">
          <cell r="A2248" t="str">
            <v>66120020001Oktober</v>
          </cell>
          <cell r="B2248" t="str">
            <v>120020001Oktober</v>
          </cell>
          <cell r="C2248" t="str">
            <v>0</v>
          </cell>
          <cell r="D2248" t="str">
            <v>1120020001</v>
          </cell>
          <cell r="F2248">
            <v>45568</v>
          </cell>
          <cell r="H2248" t="str">
            <v>INV 166</v>
          </cell>
          <cell r="I2248">
            <v>120020001</v>
          </cell>
          <cell r="J2248" t="str">
            <v>PT BCA No Rek. 869-4110115</v>
          </cell>
          <cell r="L2248">
            <v>22922721</v>
          </cell>
        </row>
        <row r="2249">
          <cell r="A2249" t="str">
            <v>67120020001Oktober</v>
          </cell>
          <cell r="B2249" t="str">
            <v>120020001Oktober</v>
          </cell>
          <cell r="C2249" t="str">
            <v>0</v>
          </cell>
          <cell r="D2249" t="str">
            <v>1120020001</v>
          </cell>
          <cell r="F2249">
            <v>45568</v>
          </cell>
          <cell r="H2249" t="str">
            <v>INV 167</v>
          </cell>
          <cell r="I2249">
            <v>120020001</v>
          </cell>
          <cell r="J2249" t="str">
            <v>PT BCA No Rek. 869-4110115</v>
          </cell>
          <cell r="L2249">
            <v>9272965.1999999993</v>
          </cell>
        </row>
        <row r="2250">
          <cell r="A2250" t="str">
            <v>68120020001Oktober</v>
          </cell>
          <cell r="B2250" t="str">
            <v>120020001Oktober</v>
          </cell>
          <cell r="C2250" t="str">
            <v>0</v>
          </cell>
          <cell r="D2250" t="str">
            <v>1120020001</v>
          </cell>
          <cell r="F2250">
            <v>45568</v>
          </cell>
          <cell r="H2250" t="str">
            <v>INV 168</v>
          </cell>
          <cell r="I2250">
            <v>120020001</v>
          </cell>
          <cell r="J2250" t="str">
            <v>PT BCA No Rek. 869-4110115</v>
          </cell>
          <cell r="L2250">
            <v>10992805.300000001</v>
          </cell>
        </row>
        <row r="2251">
          <cell r="A2251" t="str">
            <v>69120020001Oktober</v>
          </cell>
          <cell r="B2251" t="str">
            <v>120020001Oktober</v>
          </cell>
          <cell r="C2251" t="str">
            <v>0</v>
          </cell>
          <cell r="D2251" t="str">
            <v>1120020001</v>
          </cell>
          <cell r="F2251">
            <v>45568</v>
          </cell>
          <cell r="H2251" t="str">
            <v>INV 169</v>
          </cell>
          <cell r="I2251">
            <v>120020001</v>
          </cell>
          <cell r="J2251" t="str">
            <v>PT BCA No Rek. 869-4110115</v>
          </cell>
          <cell r="L2251">
            <v>10069558.25</v>
          </cell>
        </row>
        <row r="2252">
          <cell r="A2252" t="str">
            <v>70120020001Oktober</v>
          </cell>
          <cell r="B2252" t="str">
            <v>120020001Oktober</v>
          </cell>
          <cell r="C2252" t="str">
            <v>0</v>
          </cell>
          <cell r="D2252" t="str">
            <v>1120020001</v>
          </cell>
          <cell r="F2252">
            <v>45568</v>
          </cell>
          <cell r="H2252" t="str">
            <v>INV 170</v>
          </cell>
          <cell r="I2252">
            <v>120020001</v>
          </cell>
          <cell r="J2252" t="str">
            <v>PT BCA No Rek. 869-4110115</v>
          </cell>
          <cell r="L2252">
            <v>12725706</v>
          </cell>
        </row>
        <row r="2253">
          <cell r="A2253" t="str">
            <v>71120020001Oktober</v>
          </cell>
          <cell r="B2253" t="str">
            <v>120020001Oktober</v>
          </cell>
          <cell r="C2253" t="str">
            <v>0</v>
          </cell>
          <cell r="D2253" t="str">
            <v>1120020001</v>
          </cell>
          <cell r="F2253">
            <v>45568</v>
          </cell>
          <cell r="H2253" t="str">
            <v>INV 171</v>
          </cell>
          <cell r="I2253">
            <v>120020001</v>
          </cell>
          <cell r="J2253" t="str">
            <v>PT BCA No Rek. 869-4110115</v>
          </cell>
          <cell r="L2253">
            <v>5211356.0999999996</v>
          </cell>
        </row>
        <row r="2254">
          <cell r="A2254" t="str">
            <v>72120020001Oktober</v>
          </cell>
          <cell r="B2254" t="str">
            <v>120020001Oktober</v>
          </cell>
          <cell r="C2254" t="str">
            <v>0</v>
          </cell>
          <cell r="D2254" t="str">
            <v>1120020001</v>
          </cell>
          <cell r="F2254">
            <v>45568</v>
          </cell>
          <cell r="H2254" t="str">
            <v>INV 172</v>
          </cell>
          <cell r="I2254">
            <v>120020001</v>
          </cell>
          <cell r="J2254" t="str">
            <v>PT BCA No Rek. 869-4110115</v>
          </cell>
          <cell r="L2254">
            <v>4712520.5999999996</v>
          </cell>
        </row>
        <row r="2255">
          <cell r="A2255" t="str">
            <v>73120020001Oktober</v>
          </cell>
          <cell r="B2255" t="str">
            <v>120020001Oktober</v>
          </cell>
          <cell r="C2255" t="str">
            <v>0</v>
          </cell>
          <cell r="D2255" t="str">
            <v>1120020001</v>
          </cell>
          <cell r="F2255">
            <v>45568</v>
          </cell>
          <cell r="H2255" t="str">
            <v>INV 173</v>
          </cell>
          <cell r="I2255">
            <v>120020001</v>
          </cell>
          <cell r="J2255" t="str">
            <v>PT BCA No Rek. 869-4110115</v>
          </cell>
          <cell r="L2255">
            <v>12286679.65</v>
          </cell>
        </row>
        <row r="2256">
          <cell r="A2256" t="str">
            <v>22130010000Oktober</v>
          </cell>
          <cell r="B2256" t="str">
            <v>130010000Oktober</v>
          </cell>
          <cell r="C2256" t="str">
            <v>0</v>
          </cell>
          <cell r="D2256" t="str">
            <v>1130010000</v>
          </cell>
          <cell r="F2256">
            <v>45568</v>
          </cell>
          <cell r="H2256" t="str">
            <v>INV 159, 153, 162-173</v>
          </cell>
          <cell r="I2256">
            <v>130010000</v>
          </cell>
          <cell r="J2256" t="str">
            <v>Piutang Usaha</v>
          </cell>
          <cell r="M2256">
            <v>195291022.34999999</v>
          </cell>
        </row>
        <row r="2257">
          <cell r="A2257" t="str">
            <v>74120020001Oktober</v>
          </cell>
          <cell r="B2257" t="str">
            <v>120020001Oktober</v>
          </cell>
          <cell r="C2257" t="str">
            <v>0</v>
          </cell>
          <cell r="D2257" t="str">
            <v>1120020001</v>
          </cell>
          <cell r="F2257">
            <v>45573</v>
          </cell>
          <cell r="H2257" t="str">
            <v>INV 174</v>
          </cell>
          <cell r="I2257">
            <v>120020001</v>
          </cell>
          <cell r="J2257" t="str">
            <v>PT BCA No Rek. 869-4110115</v>
          </cell>
          <cell r="L2257">
            <v>12040847.189999999</v>
          </cell>
        </row>
        <row r="2258">
          <cell r="A2258" t="str">
            <v>75120020001Oktober</v>
          </cell>
          <cell r="B2258" t="str">
            <v>120020001Oktober</v>
          </cell>
          <cell r="C2258" t="str">
            <v>0</v>
          </cell>
          <cell r="D2258" t="str">
            <v>1120020001</v>
          </cell>
          <cell r="F2258">
            <v>45573</v>
          </cell>
          <cell r="H2258" t="str">
            <v>INV 175</v>
          </cell>
          <cell r="I2258">
            <v>120020001</v>
          </cell>
          <cell r="J2258" t="str">
            <v>PT BCA No Rek. 869-4110115</v>
          </cell>
          <cell r="L2258">
            <v>3488286</v>
          </cell>
        </row>
        <row r="2259">
          <cell r="A2259" t="str">
            <v>76120020001Oktober</v>
          </cell>
          <cell r="B2259" t="str">
            <v>120020001Oktober</v>
          </cell>
          <cell r="C2259" t="str">
            <v>0</v>
          </cell>
          <cell r="D2259" t="str">
            <v>1120020001</v>
          </cell>
          <cell r="F2259">
            <v>45573</v>
          </cell>
          <cell r="H2259" t="str">
            <v>INV 176</v>
          </cell>
          <cell r="I2259">
            <v>120020001</v>
          </cell>
          <cell r="J2259" t="str">
            <v>PT BCA No Rek. 869-4110115</v>
          </cell>
          <cell r="L2259">
            <v>18237215.550000001</v>
          </cell>
        </row>
        <row r="2260">
          <cell r="A2260" t="str">
            <v>77120020001Oktober</v>
          </cell>
          <cell r="B2260" t="str">
            <v>120020001Oktober</v>
          </cell>
          <cell r="C2260" t="str">
            <v>0</v>
          </cell>
          <cell r="D2260" t="str">
            <v>1120020001</v>
          </cell>
          <cell r="F2260">
            <v>45573</v>
          </cell>
          <cell r="H2260" t="str">
            <v>INV 177</v>
          </cell>
          <cell r="I2260">
            <v>120020001</v>
          </cell>
          <cell r="J2260" t="str">
            <v>PT BCA No Rek. 869-4110115</v>
          </cell>
          <cell r="L2260">
            <v>6911241.4500000002</v>
          </cell>
        </row>
        <row r="2261">
          <cell r="A2261" t="str">
            <v>78120020001Oktober</v>
          </cell>
          <cell r="B2261" t="str">
            <v>120020001Oktober</v>
          </cell>
          <cell r="C2261" t="str">
            <v>0</v>
          </cell>
          <cell r="D2261" t="str">
            <v>1120020001</v>
          </cell>
          <cell r="F2261">
            <v>45573</v>
          </cell>
          <cell r="H2261" t="str">
            <v>INV 178</v>
          </cell>
          <cell r="I2261">
            <v>120020001</v>
          </cell>
          <cell r="J2261" t="str">
            <v>PT BCA No Rek. 869-4110115</v>
          </cell>
          <cell r="L2261">
            <v>8044959.0999999996</v>
          </cell>
        </row>
        <row r="2262">
          <cell r="A2262" t="str">
            <v>79120020001Oktober</v>
          </cell>
          <cell r="B2262" t="str">
            <v>120020001Oktober</v>
          </cell>
          <cell r="C2262" t="str">
            <v>0</v>
          </cell>
          <cell r="D2262" t="str">
            <v>1120020001</v>
          </cell>
          <cell r="F2262">
            <v>45573</v>
          </cell>
          <cell r="H2262" t="str">
            <v>INV 179</v>
          </cell>
          <cell r="I2262">
            <v>120020001</v>
          </cell>
          <cell r="J2262" t="str">
            <v>PT BCA No Rek. 869-4110115</v>
          </cell>
          <cell r="L2262">
            <v>19654553.300000001</v>
          </cell>
        </row>
        <row r="2263">
          <cell r="A2263" t="str">
            <v>80120020001Oktober</v>
          </cell>
          <cell r="B2263" t="str">
            <v>120020001Oktober</v>
          </cell>
          <cell r="C2263" t="str">
            <v>0</v>
          </cell>
          <cell r="D2263" t="str">
            <v>1120020001</v>
          </cell>
          <cell r="F2263">
            <v>45573</v>
          </cell>
          <cell r="H2263" t="str">
            <v>INV 180</v>
          </cell>
          <cell r="I2263">
            <v>120020001</v>
          </cell>
          <cell r="J2263" t="str">
            <v>PT BCA No Rek. 869-4110115</v>
          </cell>
          <cell r="L2263">
            <v>4061510.3</v>
          </cell>
        </row>
        <row r="2264">
          <cell r="A2264" t="str">
            <v>81120020001Oktober</v>
          </cell>
          <cell r="B2264" t="str">
            <v>120020001Oktober</v>
          </cell>
          <cell r="C2264" t="str">
            <v>0</v>
          </cell>
          <cell r="D2264" t="str">
            <v>1120020001</v>
          </cell>
          <cell r="F2264">
            <v>45573</v>
          </cell>
          <cell r="H2264" t="str">
            <v>INV 181</v>
          </cell>
          <cell r="I2264">
            <v>120020001</v>
          </cell>
          <cell r="J2264" t="str">
            <v>PT BCA No Rek. 869-4110115</v>
          </cell>
          <cell r="L2264">
            <v>20143123.600000001</v>
          </cell>
        </row>
        <row r="2265">
          <cell r="A2265" t="str">
            <v>82120020001Oktober</v>
          </cell>
          <cell r="B2265" t="str">
            <v>120020001Oktober</v>
          </cell>
          <cell r="C2265" t="str">
            <v>0</v>
          </cell>
          <cell r="D2265" t="str">
            <v>1120020001</v>
          </cell>
          <cell r="F2265">
            <v>45573</v>
          </cell>
          <cell r="H2265" t="str">
            <v>INV 182</v>
          </cell>
          <cell r="I2265">
            <v>120020001</v>
          </cell>
          <cell r="J2265" t="str">
            <v>PT BCA No Rek. 869-4110115</v>
          </cell>
          <cell r="L2265">
            <v>17903784.550000001</v>
          </cell>
        </row>
        <row r="2266">
          <cell r="A2266" t="str">
            <v>23130010000Oktober</v>
          </cell>
          <cell r="B2266" t="str">
            <v>130010000Oktober</v>
          </cell>
          <cell r="C2266" t="str">
            <v>0</v>
          </cell>
          <cell r="D2266" t="str">
            <v>1130010000</v>
          </cell>
          <cell r="F2266">
            <v>45573</v>
          </cell>
          <cell r="H2266" t="str">
            <v>INV 174-182</v>
          </cell>
          <cell r="I2266">
            <v>130010000</v>
          </cell>
          <cell r="J2266" t="str">
            <v>Piutang Usaha</v>
          </cell>
          <cell r="M2266">
            <v>110485521.04000001</v>
          </cell>
        </row>
        <row r="2267">
          <cell r="A2267" t="str">
            <v>83120020001Oktober</v>
          </cell>
          <cell r="B2267" t="str">
            <v>120020001Oktober</v>
          </cell>
          <cell r="C2267" t="str">
            <v>0</v>
          </cell>
          <cell r="D2267" t="str">
            <v>1120020001</v>
          </cell>
          <cell r="F2267">
            <v>45583</v>
          </cell>
          <cell r="H2267" t="str">
            <v>INV 183</v>
          </cell>
          <cell r="I2267">
            <v>120020001</v>
          </cell>
          <cell r="J2267" t="str">
            <v>PT BCA No Rek. 869-4110115</v>
          </cell>
          <cell r="L2267">
            <v>17903784.550000001</v>
          </cell>
        </row>
        <row r="2268">
          <cell r="A2268" t="str">
            <v>84120020001Oktober</v>
          </cell>
          <cell r="B2268" t="str">
            <v>120020001Oktober</v>
          </cell>
          <cell r="C2268" t="str">
            <v>0</v>
          </cell>
          <cell r="D2268" t="str">
            <v>1120020001</v>
          </cell>
          <cell r="F2268">
            <v>45583</v>
          </cell>
          <cell r="H2268" t="str">
            <v>INV 185</v>
          </cell>
          <cell r="I2268">
            <v>120020001</v>
          </cell>
          <cell r="J2268" t="str">
            <v>PT BCA No Rek. 869-4110115</v>
          </cell>
          <cell r="L2268">
            <v>32040923.600000001</v>
          </cell>
        </row>
        <row r="2269">
          <cell r="A2269" t="str">
            <v>85120020001Oktober</v>
          </cell>
          <cell r="B2269" t="str">
            <v>120020001Oktober</v>
          </cell>
          <cell r="C2269" t="str">
            <v>0</v>
          </cell>
          <cell r="D2269" t="str">
            <v>1120020001</v>
          </cell>
          <cell r="F2269">
            <v>45583</v>
          </cell>
          <cell r="H2269" t="str">
            <v>INV 184</v>
          </cell>
          <cell r="I2269">
            <v>120020001</v>
          </cell>
          <cell r="J2269" t="str">
            <v>PT BCA No Rek. 869-4110115</v>
          </cell>
          <cell r="L2269">
            <v>17902941.899999999</v>
          </cell>
        </row>
        <row r="2270">
          <cell r="A2270" t="str">
            <v>86120020001Oktober</v>
          </cell>
          <cell r="B2270" t="str">
            <v>120020001Oktober</v>
          </cell>
          <cell r="C2270" t="str">
            <v>0</v>
          </cell>
          <cell r="D2270" t="str">
            <v>1120020001</v>
          </cell>
          <cell r="F2270">
            <v>45583</v>
          </cell>
          <cell r="H2270" t="str">
            <v>INV 186</v>
          </cell>
          <cell r="I2270">
            <v>120020001</v>
          </cell>
          <cell r="J2270" t="str">
            <v>PT BCA No Rek. 869-4110115</v>
          </cell>
          <cell r="L2270">
            <v>29947800</v>
          </cell>
        </row>
        <row r="2271">
          <cell r="A2271" t="str">
            <v>87120020001Oktober</v>
          </cell>
          <cell r="B2271" t="str">
            <v>120020001Oktober</v>
          </cell>
          <cell r="C2271" t="str">
            <v>0</v>
          </cell>
          <cell r="D2271" t="str">
            <v>1120020001</v>
          </cell>
          <cell r="F2271">
            <v>45583</v>
          </cell>
          <cell r="H2271" t="str">
            <v>INV 187</v>
          </cell>
          <cell r="I2271">
            <v>120020001</v>
          </cell>
          <cell r="J2271" t="str">
            <v>PT BCA No Rek. 869-4110115</v>
          </cell>
          <cell r="L2271">
            <v>20665342.399999999</v>
          </cell>
        </row>
        <row r="2272">
          <cell r="A2272" t="str">
            <v>88120020001Oktober</v>
          </cell>
          <cell r="B2272" t="str">
            <v>120020001Oktober</v>
          </cell>
          <cell r="C2272" t="str">
            <v>0</v>
          </cell>
          <cell r="D2272" t="str">
            <v>1120020001</v>
          </cell>
          <cell r="F2272">
            <v>45583</v>
          </cell>
          <cell r="H2272" t="str">
            <v>INV 188</v>
          </cell>
          <cell r="I2272">
            <v>120020001</v>
          </cell>
          <cell r="J2272" t="str">
            <v>PT BCA No Rek. 869-4110115</v>
          </cell>
          <cell r="L2272">
            <v>9531341.4499999993</v>
          </cell>
        </row>
        <row r="2273">
          <cell r="A2273" t="str">
            <v>89120020001Oktober</v>
          </cell>
          <cell r="B2273" t="str">
            <v>120020001Oktober</v>
          </cell>
          <cell r="C2273" t="str">
            <v>0</v>
          </cell>
          <cell r="D2273" t="str">
            <v>1120020001</v>
          </cell>
          <cell r="F2273">
            <v>45583</v>
          </cell>
          <cell r="H2273" t="str">
            <v>INV 189</v>
          </cell>
          <cell r="I2273">
            <v>120020001</v>
          </cell>
          <cell r="J2273" t="str">
            <v>PT BCA No Rek. 869-4110115</v>
          </cell>
          <cell r="L2273">
            <v>25013794.5</v>
          </cell>
        </row>
        <row r="2274">
          <cell r="A2274" t="str">
            <v>24130010000Oktober</v>
          </cell>
          <cell r="B2274" t="str">
            <v>130010000Oktober</v>
          </cell>
          <cell r="C2274" t="str">
            <v>0</v>
          </cell>
          <cell r="D2274" t="str">
            <v>1130010000</v>
          </cell>
          <cell r="F2274">
            <v>45583</v>
          </cell>
          <cell r="H2274" t="str">
            <v>INV 183-189</v>
          </cell>
          <cell r="I2274">
            <v>130010000</v>
          </cell>
          <cell r="J2274" t="str">
            <v>Piutang Usaha</v>
          </cell>
          <cell r="M2274">
            <v>153005928.40000004</v>
          </cell>
        </row>
        <row r="2275">
          <cell r="A2275" t="str">
            <v>00</v>
          </cell>
          <cell r="B2275" t="str">
            <v>0</v>
          </cell>
          <cell r="C2275" t="str">
            <v>0</v>
          </cell>
          <cell r="D2275" t="str">
            <v>1</v>
          </cell>
          <cell r="J2275" t="str">
            <v>-</v>
          </cell>
        </row>
        <row r="2276">
          <cell r="A2276" t="str">
            <v>00</v>
          </cell>
          <cell r="B2276" t="str">
            <v>0</v>
          </cell>
          <cell r="C2276" t="str">
            <v>0</v>
          </cell>
          <cell r="D2276" t="str">
            <v>1</v>
          </cell>
          <cell r="J2276" t="str">
            <v>-</v>
          </cell>
        </row>
        <row r="2277">
          <cell r="A2277" t="str">
            <v>19500000002Januari</v>
          </cell>
          <cell r="B2277" t="str">
            <v>500000002Januari</v>
          </cell>
          <cell r="C2277" t="str">
            <v>0</v>
          </cell>
          <cell r="D2277" t="str">
            <v>1500000002</v>
          </cell>
          <cell r="F2277">
            <v>45322</v>
          </cell>
          <cell r="H2277" t="str">
            <v>Adj. Petty Cash</v>
          </cell>
          <cell r="I2277">
            <v>500000002</v>
          </cell>
          <cell r="J2277" t="str">
            <v>Biaya Operasional</v>
          </cell>
          <cell r="L2277">
            <v>10173596</v>
          </cell>
        </row>
        <row r="2278">
          <cell r="A2278" t="str">
            <v>8110010001Januari</v>
          </cell>
          <cell r="B2278" t="str">
            <v>110010001Januari</v>
          </cell>
          <cell r="C2278" t="str">
            <v>0</v>
          </cell>
          <cell r="D2278" t="str">
            <v>1110010001</v>
          </cell>
          <cell r="F2278">
            <v>45322</v>
          </cell>
          <cell r="H2278" t="str">
            <v>Adj. Petty Cash</v>
          </cell>
          <cell r="I2278">
            <v>110010001</v>
          </cell>
          <cell r="J2278" t="str">
            <v>Kas Operasional 1 - TIO</v>
          </cell>
          <cell r="M2278">
            <v>10173596</v>
          </cell>
        </row>
        <row r="2279">
          <cell r="A2279" t="str">
            <v>20500000002Januari</v>
          </cell>
          <cell r="B2279" t="str">
            <v>500000002Januari</v>
          </cell>
          <cell r="C2279" t="str">
            <v>0</v>
          </cell>
          <cell r="D2279" t="str">
            <v>1500000002</v>
          </cell>
          <cell r="F2279">
            <v>45322</v>
          </cell>
          <cell r="H2279" t="str">
            <v>Adj. Journal</v>
          </cell>
          <cell r="I2279">
            <v>500000002</v>
          </cell>
          <cell r="J2279" t="str">
            <v>Biaya Operasional</v>
          </cell>
          <cell r="L2279">
            <v>80000</v>
          </cell>
        </row>
        <row r="2280">
          <cell r="A2280" t="str">
            <v>36120020001Januari</v>
          </cell>
          <cell r="B2280" t="str">
            <v>120020001Januari</v>
          </cell>
          <cell r="C2280" t="str">
            <v>0</v>
          </cell>
          <cell r="D2280" t="str">
            <v>1120020001</v>
          </cell>
          <cell r="F2280">
            <v>45322</v>
          </cell>
          <cell r="H2280" t="str">
            <v>Adj. Journal</v>
          </cell>
          <cell r="I2280">
            <v>120020001</v>
          </cell>
          <cell r="J2280" t="str">
            <v>PT BCA No Rek. 869-4110115</v>
          </cell>
          <cell r="M2280">
            <v>80000</v>
          </cell>
        </row>
        <row r="2281">
          <cell r="A2281" t="str">
            <v>2230010000Januari</v>
          </cell>
          <cell r="B2281" t="str">
            <v>230010000Januari</v>
          </cell>
          <cell r="C2281" t="str">
            <v>0</v>
          </cell>
          <cell r="D2281" t="str">
            <v>1230010000</v>
          </cell>
          <cell r="F2281">
            <v>45322</v>
          </cell>
          <cell r="H2281" t="str">
            <v>Adj. Konversi hutang pemegang saham ke modal</v>
          </cell>
          <cell r="I2281">
            <v>230010000</v>
          </cell>
          <cell r="J2281" t="str">
            <v>Hutang Pemegang Saham</v>
          </cell>
          <cell r="L2281">
            <v>100000000</v>
          </cell>
        </row>
        <row r="2282">
          <cell r="A2282" t="str">
            <v>1310000001Januari</v>
          </cell>
          <cell r="B2282" t="str">
            <v>310000001Januari</v>
          </cell>
          <cell r="C2282" t="str">
            <v>0</v>
          </cell>
          <cell r="D2282" t="str">
            <v>1310000001</v>
          </cell>
          <cell r="F2282">
            <v>45322</v>
          </cell>
          <cell r="H2282" t="str">
            <v>Adj. Konversi hutang pemegang saham ke modal</v>
          </cell>
          <cell r="I2282">
            <v>310000001</v>
          </cell>
          <cell r="J2282" t="str">
            <v>Modal</v>
          </cell>
          <cell r="M2282">
            <v>100000000</v>
          </cell>
        </row>
        <row r="2283">
          <cell r="A2283" t="str">
            <v>00</v>
          </cell>
          <cell r="B2283" t="str">
            <v>0</v>
          </cell>
          <cell r="C2283" t="str">
            <v>0</v>
          </cell>
          <cell r="D2283" t="str">
            <v>1</v>
          </cell>
          <cell r="J2283" t="str">
            <v>-</v>
          </cell>
        </row>
        <row r="2284">
          <cell r="A2284" t="str">
            <v>00</v>
          </cell>
          <cell r="B2284" t="str">
            <v>0</v>
          </cell>
          <cell r="C2284" t="str">
            <v>0</v>
          </cell>
          <cell r="D2284" t="str">
            <v>1</v>
          </cell>
          <cell r="J2284" t="str">
            <v>-</v>
          </cell>
        </row>
        <row r="2285">
          <cell r="A2285" t="str">
            <v>00</v>
          </cell>
          <cell r="B2285" t="str">
            <v>0</v>
          </cell>
          <cell r="C2285" t="str">
            <v>0</v>
          </cell>
          <cell r="D2285" t="str">
            <v>1</v>
          </cell>
          <cell r="J2285" t="str">
            <v>-</v>
          </cell>
        </row>
        <row r="2286">
          <cell r="A2286" t="str">
            <v>00</v>
          </cell>
          <cell r="B2286" t="str">
            <v>0</v>
          </cell>
          <cell r="C2286" t="str">
            <v>0</v>
          </cell>
          <cell r="D2286" t="str">
            <v>1</v>
          </cell>
          <cell r="J2286" t="str">
            <v>-</v>
          </cell>
        </row>
        <row r="2287">
          <cell r="A2287" t="str">
            <v>31500000002Februari</v>
          </cell>
          <cell r="B2287" t="str">
            <v>500000002Februari</v>
          </cell>
          <cell r="C2287" t="str">
            <v>0</v>
          </cell>
          <cell r="D2287" t="str">
            <v>1500000002</v>
          </cell>
          <cell r="F2287">
            <v>45350</v>
          </cell>
          <cell r="H2287" t="str">
            <v>Adj. Petty Cash</v>
          </cell>
          <cell r="I2287">
            <v>500000002</v>
          </cell>
          <cell r="J2287" t="str">
            <v>Biaya Operasional</v>
          </cell>
          <cell r="L2287">
            <v>14630084</v>
          </cell>
        </row>
        <row r="2288">
          <cell r="A2288" t="str">
            <v>5110010001Februari</v>
          </cell>
          <cell r="B2288" t="str">
            <v>110010001Februari</v>
          </cell>
          <cell r="C2288" t="str">
            <v>0</v>
          </cell>
          <cell r="D2288" t="str">
            <v>1110010001</v>
          </cell>
          <cell r="F2288">
            <v>45350</v>
          </cell>
          <cell r="H2288" t="str">
            <v>Adj. Petty Cash</v>
          </cell>
          <cell r="I2288">
            <v>110010001</v>
          </cell>
          <cell r="J2288" t="str">
            <v>Kas Operasional 1 - TIO</v>
          </cell>
          <cell r="M2288">
            <v>14630084</v>
          </cell>
        </row>
        <row r="2289">
          <cell r="A2289" t="str">
            <v>2230010000Februari</v>
          </cell>
          <cell r="B2289" t="str">
            <v>230010000Februari</v>
          </cell>
          <cell r="C2289" t="str">
            <v>0</v>
          </cell>
          <cell r="D2289" t="str">
            <v>1230010000</v>
          </cell>
          <cell r="F2289">
            <v>45350</v>
          </cell>
          <cell r="H2289" t="str">
            <v>Adj. Konversi hutang pemegang saham ke modal</v>
          </cell>
          <cell r="I2289">
            <v>230010000</v>
          </cell>
          <cell r="J2289" t="str">
            <v>Hutang Pemegang Saham</v>
          </cell>
          <cell r="L2289">
            <v>25000000</v>
          </cell>
        </row>
        <row r="2290">
          <cell r="A2290" t="str">
            <v>1310000001Februari</v>
          </cell>
          <cell r="B2290" t="str">
            <v>310000001Februari</v>
          </cell>
          <cell r="C2290" t="str">
            <v>0</v>
          </cell>
          <cell r="D2290" t="str">
            <v>1310000001</v>
          </cell>
          <cell r="F2290">
            <v>45350</v>
          </cell>
          <cell r="H2290" t="str">
            <v>Adj. Konversi hutang pemegang saham ke modal</v>
          </cell>
          <cell r="I2290">
            <v>310000001</v>
          </cell>
          <cell r="J2290" t="str">
            <v>Modal</v>
          </cell>
          <cell r="M2290">
            <v>25000000</v>
          </cell>
        </row>
        <row r="2291">
          <cell r="A2291" t="str">
            <v>00</v>
          </cell>
          <cell r="B2291" t="str">
            <v>0</v>
          </cell>
          <cell r="C2291" t="str">
            <v>0</v>
          </cell>
          <cell r="D2291" t="str">
            <v>1</v>
          </cell>
          <cell r="J2291" t="str">
            <v>-</v>
          </cell>
        </row>
        <row r="2292">
          <cell r="A2292" t="str">
            <v>00</v>
          </cell>
          <cell r="B2292" t="str">
            <v>0</v>
          </cell>
          <cell r="C2292" t="str">
            <v>0</v>
          </cell>
          <cell r="D2292" t="str">
            <v>1</v>
          </cell>
          <cell r="J2292" t="str">
            <v>-</v>
          </cell>
        </row>
        <row r="2293">
          <cell r="A2293" t="str">
            <v>00</v>
          </cell>
          <cell r="B2293" t="str">
            <v>0</v>
          </cell>
          <cell r="C2293" t="str">
            <v>0</v>
          </cell>
          <cell r="D2293" t="str">
            <v>1</v>
          </cell>
          <cell r="J2293" t="str">
            <v>-</v>
          </cell>
        </row>
        <row r="2294">
          <cell r="A2294" t="str">
            <v>00</v>
          </cell>
          <cell r="B2294" t="str">
            <v>0</v>
          </cell>
          <cell r="C2294" t="str">
            <v>0</v>
          </cell>
          <cell r="D2294" t="str">
            <v>1</v>
          </cell>
          <cell r="J2294" t="str">
            <v>-</v>
          </cell>
        </row>
        <row r="2295">
          <cell r="A2295" t="str">
            <v>25500000002Maret</v>
          </cell>
          <cell r="B2295" t="str">
            <v>500000002Maret</v>
          </cell>
          <cell r="C2295" t="str">
            <v>0</v>
          </cell>
          <cell r="D2295" t="str">
            <v>1500000002</v>
          </cell>
          <cell r="F2295">
            <v>45382</v>
          </cell>
          <cell r="H2295" t="str">
            <v>Adj. Journal</v>
          </cell>
          <cell r="I2295">
            <v>500000002</v>
          </cell>
          <cell r="J2295" t="str">
            <v>Biaya Operasional</v>
          </cell>
          <cell r="L2295">
            <v>4309999.6000000238</v>
          </cell>
        </row>
        <row r="2296">
          <cell r="A2296" t="str">
            <v>44120020001Maret</v>
          </cell>
          <cell r="B2296" t="str">
            <v>120020001Maret</v>
          </cell>
          <cell r="C2296" t="str">
            <v>0</v>
          </cell>
          <cell r="D2296" t="str">
            <v>1120020001</v>
          </cell>
          <cell r="F2296">
            <v>45382</v>
          </cell>
          <cell r="H2296" t="str">
            <v>Adj. Journal</v>
          </cell>
          <cell r="I2296">
            <v>120020001</v>
          </cell>
          <cell r="J2296" t="str">
            <v>PT BCA No Rek. 869-4110115</v>
          </cell>
          <cell r="M2296">
            <v>4309999.6000000238</v>
          </cell>
        </row>
        <row r="2297">
          <cell r="A2297" t="str">
            <v>26500000002Maret</v>
          </cell>
          <cell r="B2297" t="str">
            <v>500000002Maret</v>
          </cell>
          <cell r="C2297" t="str">
            <v>0</v>
          </cell>
          <cell r="D2297" t="str">
            <v>1500000002</v>
          </cell>
          <cell r="F2297">
            <v>45382</v>
          </cell>
          <cell r="H2297" t="str">
            <v>Adj. Petty Cash</v>
          </cell>
          <cell r="I2297">
            <v>500000002</v>
          </cell>
          <cell r="J2297" t="str">
            <v>Biaya Operasional</v>
          </cell>
          <cell r="L2297">
            <v>21600281</v>
          </cell>
        </row>
        <row r="2298">
          <cell r="A2298" t="str">
            <v>6110010001Maret</v>
          </cell>
          <cell r="B2298" t="str">
            <v>110010001Maret</v>
          </cell>
          <cell r="C2298" t="str">
            <v>0</v>
          </cell>
          <cell r="D2298" t="str">
            <v>1110010001</v>
          </cell>
          <cell r="F2298">
            <v>45382</v>
          </cell>
          <cell r="H2298" t="str">
            <v>Adj. Petty Cash</v>
          </cell>
          <cell r="I2298">
            <v>110010001</v>
          </cell>
          <cell r="J2298" t="str">
            <v>Kas Operasional 1 - TIO</v>
          </cell>
          <cell r="M2298">
            <v>21600281</v>
          </cell>
        </row>
        <row r="2299">
          <cell r="A2299" t="str">
            <v>00</v>
          </cell>
          <cell r="B2299" t="str">
            <v>0</v>
          </cell>
          <cell r="C2299" t="str">
            <v>0</v>
          </cell>
          <cell r="D2299" t="str">
            <v>1</v>
          </cell>
          <cell r="J2299" t="str">
            <v>-</v>
          </cell>
        </row>
        <row r="2300">
          <cell r="A2300" t="str">
            <v>00</v>
          </cell>
          <cell r="B2300" t="str">
            <v>0</v>
          </cell>
          <cell r="C2300" t="str">
            <v>0</v>
          </cell>
          <cell r="D2300" t="str">
            <v>1</v>
          </cell>
          <cell r="J2300" t="str">
            <v>-</v>
          </cell>
        </row>
        <row r="2301">
          <cell r="A2301" t="str">
            <v>96500000002April</v>
          </cell>
          <cell r="B2301" t="str">
            <v>500000002April</v>
          </cell>
          <cell r="C2301" t="str">
            <v>0</v>
          </cell>
          <cell r="D2301" t="str">
            <v>1500000002</v>
          </cell>
          <cell r="F2301">
            <v>45412</v>
          </cell>
          <cell r="H2301" t="str">
            <v>Adj. Petty Cash</v>
          </cell>
          <cell r="I2301">
            <v>500000002</v>
          </cell>
          <cell r="J2301" t="str">
            <v>Biaya Operasional</v>
          </cell>
          <cell r="L2301">
            <v>12995031</v>
          </cell>
        </row>
        <row r="2302">
          <cell r="A2302" t="str">
            <v>4110010001April</v>
          </cell>
          <cell r="B2302" t="str">
            <v>110010001April</v>
          </cell>
          <cell r="C2302" t="str">
            <v>0</v>
          </cell>
          <cell r="D2302" t="str">
            <v>1110010001</v>
          </cell>
          <cell r="F2302">
            <v>45412</v>
          </cell>
          <cell r="H2302" t="str">
            <v>Adj. Petty Cash</v>
          </cell>
          <cell r="I2302">
            <v>110010001</v>
          </cell>
          <cell r="J2302" t="str">
            <v>Kas Operasional 1 - TIO</v>
          </cell>
          <cell r="M2302">
            <v>12995031</v>
          </cell>
        </row>
        <row r="2303">
          <cell r="A2303" t="str">
            <v>129120020001April</v>
          </cell>
          <cell r="B2303" t="str">
            <v>120020001April</v>
          </cell>
          <cell r="C2303" t="str">
            <v>0</v>
          </cell>
          <cell r="D2303" t="str">
            <v>1120020001</v>
          </cell>
          <cell r="F2303">
            <v>45412</v>
          </cell>
          <cell r="H2303" t="str">
            <v>Adj. Journal</v>
          </cell>
          <cell r="I2303">
            <v>120020001</v>
          </cell>
          <cell r="J2303" t="str">
            <v>PT BCA No Rek. 869-4110115</v>
          </cell>
          <cell r="L2303">
            <v>13354989.800000001</v>
          </cell>
        </row>
        <row r="2304">
          <cell r="A2304" t="str">
            <v>97500000002April</v>
          </cell>
          <cell r="B2304" t="str">
            <v>500000002April</v>
          </cell>
          <cell r="C2304" t="str">
            <v>0</v>
          </cell>
          <cell r="D2304" t="str">
            <v>1500000002</v>
          </cell>
          <cell r="F2304">
            <v>45412</v>
          </cell>
          <cell r="H2304" t="str">
            <v>Adj. Journal</v>
          </cell>
          <cell r="I2304">
            <v>500000002</v>
          </cell>
          <cell r="J2304" t="str">
            <v>Biaya Operasional</v>
          </cell>
          <cell r="M2304">
            <v>13354989.800000001</v>
          </cell>
        </row>
        <row r="2305">
          <cell r="A2305" t="str">
            <v>00</v>
          </cell>
          <cell r="B2305" t="str">
            <v>0</v>
          </cell>
          <cell r="C2305" t="str">
            <v>0</v>
          </cell>
          <cell r="D2305" t="str">
            <v>1</v>
          </cell>
          <cell r="J2305" t="str">
            <v>-</v>
          </cell>
        </row>
        <row r="2306">
          <cell r="A2306" t="str">
            <v>00</v>
          </cell>
          <cell r="B2306" t="str">
            <v>0</v>
          </cell>
          <cell r="C2306" t="str">
            <v>0</v>
          </cell>
          <cell r="D2306" t="str">
            <v>1</v>
          </cell>
          <cell r="J2306" t="str">
            <v>-</v>
          </cell>
        </row>
        <row r="2307">
          <cell r="A2307" t="str">
            <v>59500000002Mei</v>
          </cell>
          <cell r="B2307" t="str">
            <v>500000002Mei</v>
          </cell>
          <cell r="C2307" t="str">
            <v>0</v>
          </cell>
          <cell r="D2307" t="str">
            <v>1500000002</v>
          </cell>
          <cell r="F2307">
            <v>45443</v>
          </cell>
          <cell r="H2307" t="str">
            <v>Adj. Petty Cash</v>
          </cell>
          <cell r="I2307">
            <v>500000002</v>
          </cell>
          <cell r="J2307" t="str">
            <v>Biaya Operasional</v>
          </cell>
          <cell r="L2307">
            <v>33101154</v>
          </cell>
        </row>
        <row r="2308">
          <cell r="A2308" t="str">
            <v>8110010001Mei</v>
          </cell>
          <cell r="B2308" t="str">
            <v>110010001Mei</v>
          </cell>
          <cell r="C2308" t="str">
            <v>0</v>
          </cell>
          <cell r="D2308" t="str">
            <v>1110010001</v>
          </cell>
          <cell r="F2308">
            <v>45443</v>
          </cell>
          <cell r="H2308" t="str">
            <v>Adj. Petty Cash</v>
          </cell>
          <cell r="I2308">
            <v>110010001</v>
          </cell>
          <cell r="J2308" t="str">
            <v>Kas Operasional 1 - TIO</v>
          </cell>
          <cell r="M2308">
            <v>33101154</v>
          </cell>
        </row>
        <row r="2309">
          <cell r="A2309" t="str">
            <v>60500000002Mei</v>
          </cell>
          <cell r="B2309" t="str">
            <v>500000002Mei</v>
          </cell>
          <cell r="C2309" t="str">
            <v>0</v>
          </cell>
          <cell r="D2309" t="str">
            <v>1500000002</v>
          </cell>
          <cell r="F2309">
            <v>45443</v>
          </cell>
          <cell r="H2309" t="str">
            <v>Adj. Journal</v>
          </cell>
          <cell r="I2309">
            <v>500000002</v>
          </cell>
          <cell r="J2309" t="str">
            <v>Biaya Operasional</v>
          </cell>
          <cell r="L2309">
            <v>9197514.5908000469</v>
          </cell>
        </row>
        <row r="2310">
          <cell r="A2310" t="str">
            <v>117120020001Mei</v>
          </cell>
          <cell r="B2310" t="str">
            <v>120020001Mei</v>
          </cell>
          <cell r="C2310" t="str">
            <v>0</v>
          </cell>
          <cell r="D2310" t="str">
            <v>1120020001</v>
          </cell>
          <cell r="F2310">
            <v>45443</v>
          </cell>
          <cell r="H2310" t="str">
            <v>Adj. Journal</v>
          </cell>
          <cell r="I2310">
            <v>120020001</v>
          </cell>
          <cell r="J2310" t="str">
            <v>PT BCA No Rek. 869-4110115</v>
          </cell>
          <cell r="M2310">
            <v>9197514.5908000469</v>
          </cell>
        </row>
        <row r="2311">
          <cell r="A2311" t="str">
            <v>00</v>
          </cell>
          <cell r="B2311" t="str">
            <v>0</v>
          </cell>
          <cell r="C2311" t="str">
            <v>0</v>
          </cell>
          <cell r="D2311" t="str">
            <v>1</v>
          </cell>
          <cell r="J2311" t="str">
            <v>-</v>
          </cell>
        </row>
        <row r="2312">
          <cell r="A2312" t="str">
            <v>00</v>
          </cell>
          <cell r="B2312" t="str">
            <v>0</v>
          </cell>
          <cell r="C2312" t="str">
            <v>0</v>
          </cell>
          <cell r="D2312" t="str">
            <v>1</v>
          </cell>
          <cell r="J2312" t="str">
            <v>-</v>
          </cell>
        </row>
        <row r="2313">
          <cell r="A2313" t="str">
            <v>88500000002Juni</v>
          </cell>
          <cell r="B2313" t="str">
            <v>500000002Juni</v>
          </cell>
          <cell r="C2313" t="str">
            <v>0</v>
          </cell>
          <cell r="D2313" t="str">
            <v>1500000002</v>
          </cell>
          <cell r="F2313">
            <v>45473</v>
          </cell>
          <cell r="H2313" t="str">
            <v>Adj. Petty Cash</v>
          </cell>
          <cell r="I2313">
            <v>500000002</v>
          </cell>
          <cell r="J2313" t="str">
            <v>Biaya Operasional</v>
          </cell>
          <cell r="L2313">
            <v>38684243</v>
          </cell>
        </row>
        <row r="2314">
          <cell r="A2314" t="str">
            <v>8110010001Juni</v>
          </cell>
          <cell r="B2314" t="str">
            <v>110010001Juni</v>
          </cell>
          <cell r="C2314" t="str">
            <v>0</v>
          </cell>
          <cell r="D2314" t="str">
            <v>1110010001</v>
          </cell>
          <cell r="F2314">
            <v>45473</v>
          </cell>
          <cell r="H2314" t="str">
            <v>Adj. Petty Cash</v>
          </cell>
          <cell r="I2314">
            <v>110010001</v>
          </cell>
          <cell r="J2314" t="str">
            <v>Kas Operasional 1 - TIO</v>
          </cell>
          <cell r="M2314">
            <v>38684243</v>
          </cell>
        </row>
        <row r="2315">
          <cell r="A2315" t="str">
            <v>112120020001Juni</v>
          </cell>
          <cell r="B2315" t="str">
            <v>120020001Juni</v>
          </cell>
          <cell r="C2315" t="str">
            <v>0</v>
          </cell>
          <cell r="D2315" t="str">
            <v>1120020001</v>
          </cell>
          <cell r="F2315">
            <v>45473</v>
          </cell>
          <cell r="H2315" t="str">
            <v>Adj. Journal</v>
          </cell>
          <cell r="I2315">
            <v>120020001</v>
          </cell>
          <cell r="J2315" t="str">
            <v>PT BCA No Rek. 869-4110115</v>
          </cell>
          <cell r="L2315">
            <v>14707791</v>
          </cell>
        </row>
        <row r="2316">
          <cell r="A2316" t="str">
            <v>89500000002Juni</v>
          </cell>
          <cell r="B2316" t="str">
            <v>500000002Juni</v>
          </cell>
          <cell r="C2316" t="str">
            <v>0</v>
          </cell>
          <cell r="D2316" t="str">
            <v>1500000002</v>
          </cell>
          <cell r="F2316">
            <v>45473</v>
          </cell>
          <cell r="H2316" t="str">
            <v>Adj. Journal</v>
          </cell>
          <cell r="I2316">
            <v>500000002</v>
          </cell>
          <cell r="J2316" t="str">
            <v>Biaya Operasional</v>
          </cell>
          <cell r="M2316">
            <v>14707791</v>
          </cell>
        </row>
        <row r="2317">
          <cell r="A2317" t="str">
            <v>00</v>
          </cell>
          <cell r="B2317" t="str">
            <v>0</v>
          </cell>
          <cell r="C2317" t="str">
            <v>0</v>
          </cell>
          <cell r="D2317" t="str">
            <v>1</v>
          </cell>
          <cell r="J2317" t="str">
            <v>-</v>
          </cell>
        </row>
        <row r="2318">
          <cell r="A2318" t="str">
            <v>00</v>
          </cell>
          <cell r="B2318" t="str">
            <v>0</v>
          </cell>
          <cell r="C2318" t="str">
            <v>0</v>
          </cell>
          <cell r="D2318" t="str">
            <v>1</v>
          </cell>
          <cell r="J2318" t="str">
            <v>-</v>
          </cell>
        </row>
        <row r="2319">
          <cell r="A2319" t="str">
            <v>87500000002Juli</v>
          </cell>
          <cell r="B2319" t="str">
            <v>500000002Juli</v>
          </cell>
          <cell r="C2319" t="str">
            <v>0</v>
          </cell>
          <cell r="D2319" t="str">
            <v>1500000002</v>
          </cell>
          <cell r="F2319">
            <v>45504</v>
          </cell>
          <cell r="H2319" t="str">
            <v>Adj. Petty Cash</v>
          </cell>
          <cell r="I2319">
            <v>500000002</v>
          </cell>
          <cell r="J2319" t="str">
            <v>Biaya Operasional</v>
          </cell>
          <cell r="L2319">
            <v>29909424</v>
          </cell>
        </row>
        <row r="2320">
          <cell r="A2320" t="str">
            <v>11110010001Juli</v>
          </cell>
          <cell r="B2320" t="str">
            <v>110010001Juli</v>
          </cell>
          <cell r="C2320" t="str">
            <v>0</v>
          </cell>
          <cell r="D2320" t="str">
            <v>1110010001</v>
          </cell>
          <cell r="F2320">
            <v>45504</v>
          </cell>
          <cell r="H2320" t="str">
            <v>Adj. Petty Cash</v>
          </cell>
          <cell r="I2320">
            <v>110010001</v>
          </cell>
          <cell r="J2320" t="str">
            <v>Kas Operasional 1 - TIO</v>
          </cell>
          <cell r="M2320">
            <v>29909424</v>
          </cell>
        </row>
        <row r="2321">
          <cell r="A2321" t="str">
            <v>145120020001Juli</v>
          </cell>
          <cell r="B2321" t="str">
            <v>120020001Juli</v>
          </cell>
          <cell r="C2321" t="str">
            <v>0</v>
          </cell>
          <cell r="D2321" t="str">
            <v>1120020001</v>
          </cell>
          <cell r="F2321">
            <v>45504</v>
          </cell>
          <cell r="H2321" t="str">
            <v>Adj. Journal</v>
          </cell>
          <cell r="I2321">
            <v>120020001</v>
          </cell>
          <cell r="J2321" t="str">
            <v>PT BCA No Rek. 869-4110115</v>
          </cell>
          <cell r="L2321">
            <v>2063608.3229446399</v>
          </cell>
        </row>
        <row r="2322">
          <cell r="A2322" t="str">
            <v>88500000002Juli</v>
          </cell>
          <cell r="B2322" t="str">
            <v>500000002Juli</v>
          </cell>
          <cell r="C2322" t="str">
            <v>0</v>
          </cell>
          <cell r="D2322" t="str">
            <v>1500000002</v>
          </cell>
          <cell r="F2322">
            <v>45504</v>
          </cell>
          <cell r="H2322" t="str">
            <v>Adj. Journal</v>
          </cell>
          <cell r="I2322">
            <v>500000002</v>
          </cell>
          <cell r="J2322" t="str">
            <v>Biaya Operasional</v>
          </cell>
          <cell r="M2322">
            <v>2063608.3229446399</v>
          </cell>
        </row>
        <row r="2323">
          <cell r="A2323" t="str">
            <v>00</v>
          </cell>
          <cell r="B2323" t="str">
            <v>0</v>
          </cell>
          <cell r="C2323" t="str">
            <v>0</v>
          </cell>
          <cell r="D2323" t="str">
            <v>1</v>
          </cell>
          <cell r="J2323" t="str">
            <v>-</v>
          </cell>
        </row>
        <row r="2324">
          <cell r="A2324" t="str">
            <v>00</v>
          </cell>
          <cell r="B2324" t="str">
            <v>0</v>
          </cell>
          <cell r="C2324" t="str">
            <v>0</v>
          </cell>
          <cell r="D2324" t="str">
            <v>1</v>
          </cell>
          <cell r="J2324" t="str">
            <v>-</v>
          </cell>
        </row>
        <row r="2325">
          <cell r="A2325" t="str">
            <v>47500000002Agustus</v>
          </cell>
          <cell r="B2325" t="str">
            <v>500000002Agustus</v>
          </cell>
          <cell r="C2325" t="str">
            <v>0</v>
          </cell>
          <cell r="D2325" t="str">
            <v>1500000002</v>
          </cell>
          <cell r="F2325">
            <v>45535</v>
          </cell>
          <cell r="H2325" t="str">
            <v>Adj. Petty Cash</v>
          </cell>
          <cell r="I2325">
            <v>500000002</v>
          </cell>
          <cell r="J2325" t="str">
            <v>Biaya Operasional</v>
          </cell>
          <cell r="L2325">
            <v>54815815</v>
          </cell>
        </row>
        <row r="2326">
          <cell r="A2326" t="str">
            <v>5110010001Agustus</v>
          </cell>
          <cell r="B2326" t="str">
            <v>110010001Agustus</v>
          </cell>
          <cell r="C2326" t="str">
            <v>0</v>
          </cell>
          <cell r="D2326" t="str">
            <v>1110010001</v>
          </cell>
          <cell r="F2326">
            <v>45535</v>
          </cell>
          <cell r="H2326" t="str">
            <v>Adj. Petty Cash</v>
          </cell>
          <cell r="I2326">
            <v>110010001</v>
          </cell>
          <cell r="J2326" t="str">
            <v>Kas Operasional 1 - TIO</v>
          </cell>
          <cell r="M2326">
            <v>54815815</v>
          </cell>
        </row>
        <row r="2327">
          <cell r="A2327" t="str">
            <v>4500000001Agustus</v>
          </cell>
          <cell r="B2327" t="str">
            <v>500000001Agustus</v>
          </cell>
          <cell r="C2327" t="str">
            <v>0</v>
          </cell>
          <cell r="D2327" t="str">
            <v>1500000001</v>
          </cell>
          <cell r="F2327">
            <v>45535</v>
          </cell>
          <cell r="H2327" t="str">
            <v>Adj. Journal</v>
          </cell>
          <cell r="I2327">
            <v>500000001</v>
          </cell>
          <cell r="J2327" t="str">
            <v>Biaya Logistik</v>
          </cell>
          <cell r="L2327">
            <v>17318743.047833562</v>
          </cell>
        </row>
        <row r="2328">
          <cell r="A2328" t="str">
            <v>84120020001Agustus</v>
          </cell>
          <cell r="B2328" t="str">
            <v>120020001Agustus</v>
          </cell>
          <cell r="C2328" t="str">
            <v>0</v>
          </cell>
          <cell r="D2328" t="str">
            <v>1120020001</v>
          </cell>
          <cell r="F2328">
            <v>45535</v>
          </cell>
          <cell r="H2328" t="str">
            <v>Adj. Journal</v>
          </cell>
          <cell r="I2328">
            <v>120020001</v>
          </cell>
          <cell r="J2328" t="str">
            <v>PT BCA No Rek. 869-4110115</v>
          </cell>
          <cell r="M2328">
            <v>17318743.047833562</v>
          </cell>
        </row>
        <row r="2329">
          <cell r="A2329" t="str">
            <v>1630010005Agustus</v>
          </cell>
          <cell r="B2329" t="str">
            <v>630010005Agustus</v>
          </cell>
          <cell r="C2329" t="str">
            <v>0</v>
          </cell>
          <cell r="D2329" t="str">
            <v>1630010005</v>
          </cell>
          <cell r="F2329">
            <v>45535</v>
          </cell>
          <cell r="H2329" t="str">
            <v>Penyusutan Aset Tetap</v>
          </cell>
          <cell r="I2329">
            <v>630010005</v>
          </cell>
          <cell r="J2329" t="str">
            <v>Biaya Depresiasi-Peralatan Elektronik</v>
          </cell>
          <cell r="L2329">
            <v>0</v>
          </cell>
        </row>
        <row r="2330">
          <cell r="A2330" t="str">
            <v>1160020005Agustus</v>
          </cell>
          <cell r="B2330" t="str">
            <v>160020005Agustus</v>
          </cell>
          <cell r="C2330" t="str">
            <v>0</v>
          </cell>
          <cell r="D2330" t="str">
            <v>1160020005</v>
          </cell>
          <cell r="F2330">
            <v>45535</v>
          </cell>
          <cell r="H2330" t="str">
            <v>Penyusutan Aset Tetap</v>
          </cell>
          <cell r="I2330">
            <v>160020005</v>
          </cell>
          <cell r="J2330" t="str">
            <v>Akumulasi Depresiasi-Peralatan Elektronik</v>
          </cell>
          <cell r="M2330">
            <v>0</v>
          </cell>
        </row>
        <row r="2331">
          <cell r="A2331" t="str">
            <v>00</v>
          </cell>
          <cell r="B2331" t="str">
            <v>0</v>
          </cell>
          <cell r="C2331" t="str">
            <v>0</v>
          </cell>
          <cell r="D2331" t="str">
            <v>1</v>
          </cell>
          <cell r="J2331" t="str">
            <v>-</v>
          </cell>
        </row>
        <row r="2332">
          <cell r="A2332" t="str">
            <v>00</v>
          </cell>
          <cell r="B2332" t="str">
            <v>0</v>
          </cell>
          <cell r="C2332" t="str">
            <v>0</v>
          </cell>
          <cell r="D2332" t="str">
            <v>1</v>
          </cell>
          <cell r="J2332" t="str">
            <v>-</v>
          </cell>
        </row>
        <row r="2333">
          <cell r="A2333" t="str">
            <v>00</v>
          </cell>
          <cell r="B2333" t="str">
            <v>0</v>
          </cell>
          <cell r="C2333" t="str">
            <v>0</v>
          </cell>
          <cell r="D2333" t="str">
            <v>1</v>
          </cell>
          <cell r="J2333" t="str">
            <v>-</v>
          </cell>
        </row>
        <row r="2334">
          <cell r="A2334" t="str">
            <v>00</v>
          </cell>
          <cell r="B2334" t="str">
            <v>0</v>
          </cell>
          <cell r="C2334" t="str">
            <v>0</v>
          </cell>
          <cell r="D2334" t="str">
            <v>1</v>
          </cell>
          <cell r="J2334" t="str">
            <v>-</v>
          </cell>
        </row>
        <row r="2335">
          <cell r="A2335" t="str">
            <v>100500000002September</v>
          </cell>
          <cell r="B2335" t="str">
            <v>500000002September</v>
          </cell>
          <cell r="C2335" t="str">
            <v>0</v>
          </cell>
          <cell r="D2335" t="str">
            <v>1500000002</v>
          </cell>
          <cell r="F2335">
            <v>45565</v>
          </cell>
          <cell r="H2335" t="str">
            <v>Adj. Petty Cash</v>
          </cell>
          <cell r="I2335">
            <v>500000002</v>
          </cell>
          <cell r="J2335" t="str">
            <v>Biaya Operasional</v>
          </cell>
          <cell r="L2335">
            <v>52100728</v>
          </cell>
        </row>
        <row r="2336">
          <cell r="A2336" t="str">
            <v>10110010001September</v>
          </cell>
          <cell r="B2336" t="str">
            <v>110010001September</v>
          </cell>
          <cell r="C2336" t="str">
            <v>0</v>
          </cell>
          <cell r="D2336" t="str">
            <v>1110010001</v>
          </cell>
          <cell r="F2336">
            <v>45565</v>
          </cell>
          <cell r="H2336" t="str">
            <v>Adj. Petty Cash</v>
          </cell>
          <cell r="I2336">
            <v>110010001</v>
          </cell>
          <cell r="J2336" t="str">
            <v>Kas Operasional 1 - TIO</v>
          </cell>
          <cell r="M2336">
            <v>52100728</v>
          </cell>
        </row>
        <row r="2337">
          <cell r="A2337" t="str">
            <v>146120020001September</v>
          </cell>
          <cell r="B2337" t="str">
            <v>120020001September</v>
          </cell>
          <cell r="C2337" t="str">
            <v>0</v>
          </cell>
          <cell r="D2337" t="str">
            <v>1120020001</v>
          </cell>
          <cell r="F2337">
            <v>45565</v>
          </cell>
          <cell r="H2337" t="str">
            <v>Adj. Journal</v>
          </cell>
          <cell r="I2337">
            <v>120020001</v>
          </cell>
          <cell r="J2337" t="str">
            <v>PT BCA No Rek. 869-4110115</v>
          </cell>
          <cell r="L2337">
            <v>70429555.690000892</v>
          </cell>
        </row>
        <row r="2338">
          <cell r="A2338" t="str">
            <v>101500000002September</v>
          </cell>
          <cell r="B2338" t="str">
            <v>500000002September</v>
          </cell>
          <cell r="C2338" t="str">
            <v>0</v>
          </cell>
          <cell r="D2338" t="str">
            <v>1500000002</v>
          </cell>
          <cell r="F2338">
            <v>45565</v>
          </cell>
          <cell r="H2338" t="str">
            <v>Adj. Journal</v>
          </cell>
          <cell r="I2338">
            <v>500000002</v>
          </cell>
          <cell r="J2338" t="str">
            <v>Biaya Operasional</v>
          </cell>
          <cell r="M2338">
            <v>70429555.690000892</v>
          </cell>
        </row>
        <row r="2339">
          <cell r="A2339" t="str">
            <v>1630010005September</v>
          </cell>
          <cell r="B2339" t="str">
            <v>630010005September</v>
          </cell>
          <cell r="C2339" t="str">
            <v>0</v>
          </cell>
          <cell r="D2339" t="str">
            <v>1630010005</v>
          </cell>
          <cell r="F2339">
            <v>45565</v>
          </cell>
          <cell r="H2339" t="str">
            <v>Penyusutan Aset Tetap</v>
          </cell>
          <cell r="I2339">
            <v>630010005</v>
          </cell>
          <cell r="J2339" t="str">
            <v>Biaya Depresiasi-Peralatan Elektronik</v>
          </cell>
          <cell r="L2339">
            <v>0</v>
          </cell>
        </row>
        <row r="2340">
          <cell r="A2340" t="str">
            <v>1160020005September</v>
          </cell>
          <cell r="B2340" t="str">
            <v>160020005September</v>
          </cell>
          <cell r="C2340" t="str">
            <v>0</v>
          </cell>
          <cell r="D2340" t="str">
            <v>1160020005</v>
          </cell>
          <cell r="F2340">
            <v>45565</v>
          </cell>
          <cell r="H2340" t="str">
            <v>Penyusutan Aset Tetap</v>
          </cell>
          <cell r="I2340">
            <v>160020005</v>
          </cell>
          <cell r="J2340" t="str">
            <v>Akumulasi Depresiasi-Peralatan Elektronik</v>
          </cell>
          <cell r="M2340">
            <v>0</v>
          </cell>
        </row>
        <row r="2341">
          <cell r="A2341" t="str">
            <v>00</v>
          </cell>
          <cell r="B2341" t="str">
            <v>0</v>
          </cell>
          <cell r="C2341" t="str">
            <v>0</v>
          </cell>
          <cell r="D2341" t="str">
            <v>1</v>
          </cell>
          <cell r="J2341" t="str">
            <v>-</v>
          </cell>
        </row>
        <row r="2342">
          <cell r="A2342" t="str">
            <v>00</v>
          </cell>
          <cell r="B2342" t="str">
            <v>0</v>
          </cell>
          <cell r="C2342" t="str">
            <v>0</v>
          </cell>
          <cell r="D2342" t="str">
            <v>1</v>
          </cell>
          <cell r="J2342" t="str">
            <v>-</v>
          </cell>
        </row>
        <row r="2343">
          <cell r="A2343" t="str">
            <v>00</v>
          </cell>
          <cell r="B2343" t="str">
            <v>0</v>
          </cell>
          <cell r="C2343" t="str">
            <v>0</v>
          </cell>
          <cell r="D2343" t="str">
            <v>1</v>
          </cell>
          <cell r="J2343" t="str">
            <v>-</v>
          </cell>
        </row>
        <row r="2344">
          <cell r="A2344" t="str">
            <v>00</v>
          </cell>
          <cell r="B2344" t="str">
            <v>0</v>
          </cell>
          <cell r="C2344" t="str">
            <v>0</v>
          </cell>
          <cell r="D2344" t="str">
            <v>1</v>
          </cell>
          <cell r="J2344" t="str">
            <v>-</v>
          </cell>
        </row>
        <row r="2345">
          <cell r="A2345" t="str">
            <v>43500000002Oktober</v>
          </cell>
          <cell r="B2345" t="str">
            <v>500000002Oktober</v>
          </cell>
          <cell r="C2345" t="str">
            <v>0</v>
          </cell>
          <cell r="D2345" t="str">
            <v>1500000002</v>
          </cell>
          <cell r="F2345">
            <v>45596</v>
          </cell>
          <cell r="H2345" t="str">
            <v>Adj. Petty Cash</v>
          </cell>
          <cell r="I2345">
            <v>500000002</v>
          </cell>
          <cell r="J2345" t="str">
            <v>Biaya Operasional</v>
          </cell>
          <cell r="L2345">
            <v>65032237</v>
          </cell>
        </row>
        <row r="2346">
          <cell r="A2346" t="str">
            <v>8110010001Oktober</v>
          </cell>
          <cell r="B2346" t="str">
            <v>110010001Oktober</v>
          </cell>
          <cell r="C2346" t="str">
            <v>0</v>
          </cell>
          <cell r="D2346" t="str">
            <v>1110010001</v>
          </cell>
          <cell r="F2346">
            <v>45596</v>
          </cell>
          <cell r="H2346" t="str">
            <v>Adj. Petty Cash</v>
          </cell>
          <cell r="I2346">
            <v>110010001</v>
          </cell>
          <cell r="J2346" t="str">
            <v>Kas Operasional 1 - TIO</v>
          </cell>
          <cell r="M2346">
            <v>65032237</v>
          </cell>
        </row>
        <row r="2347">
          <cell r="A2347" t="str">
            <v>4500000001Oktober</v>
          </cell>
          <cell r="B2347" t="str">
            <v>500000001Oktober</v>
          </cell>
          <cell r="C2347" t="str">
            <v>0</v>
          </cell>
          <cell r="D2347" t="str">
            <v>1500000001</v>
          </cell>
          <cell r="F2347">
            <v>45596</v>
          </cell>
          <cell r="H2347" t="str">
            <v>Adj. Journal</v>
          </cell>
          <cell r="I2347">
            <v>500000001</v>
          </cell>
          <cell r="J2347" t="str">
            <v>Biaya Logistik</v>
          </cell>
          <cell r="L2347">
            <v>49241547.790000498</v>
          </cell>
        </row>
        <row r="2348">
          <cell r="A2348" t="str">
            <v>90120020001Oktober</v>
          </cell>
          <cell r="B2348" t="str">
            <v>120020001Oktober</v>
          </cell>
          <cell r="C2348" t="str">
            <v>0</v>
          </cell>
          <cell r="D2348" t="str">
            <v>1120020001</v>
          </cell>
          <cell r="F2348">
            <v>45596</v>
          </cell>
          <cell r="H2348" t="str">
            <v>Adj. Journal</v>
          </cell>
          <cell r="I2348">
            <v>120020001</v>
          </cell>
          <cell r="J2348" t="str">
            <v>PT BCA No Rek. 869-4110115</v>
          </cell>
          <cell r="M2348">
            <v>49241547.790000498</v>
          </cell>
        </row>
        <row r="2349">
          <cell r="A2349" t="str">
            <v>1630010005Oktober</v>
          </cell>
          <cell r="B2349" t="str">
            <v>630010005Oktober</v>
          </cell>
          <cell r="C2349" t="str">
            <v>0</v>
          </cell>
          <cell r="D2349" t="str">
            <v>1630010005</v>
          </cell>
          <cell r="F2349">
            <v>45596</v>
          </cell>
          <cell r="H2349" t="str">
            <v>Penyusutan Aset Tetap</v>
          </cell>
          <cell r="I2349">
            <v>630010005</v>
          </cell>
          <cell r="J2349" t="str">
            <v>Biaya Depresiasi-Peralatan Elektronik</v>
          </cell>
          <cell r="L2349">
            <v>0</v>
          </cell>
        </row>
        <row r="2350">
          <cell r="A2350" t="str">
            <v>1160020005Oktober</v>
          </cell>
          <cell r="B2350" t="str">
            <v>160020005Oktober</v>
          </cell>
          <cell r="C2350" t="str">
            <v>0</v>
          </cell>
          <cell r="D2350" t="str">
            <v>1160020005</v>
          </cell>
          <cell r="F2350">
            <v>45596</v>
          </cell>
          <cell r="H2350" t="str">
            <v>Penyusutan Aset Tetap</v>
          </cell>
          <cell r="I2350">
            <v>160020005</v>
          </cell>
          <cell r="J2350" t="str">
            <v>Akumulasi Depresiasi-Peralatan Elektronik</v>
          </cell>
          <cell r="M2350">
            <v>0</v>
          </cell>
        </row>
        <row r="2351">
          <cell r="A2351" t="str">
            <v>00</v>
          </cell>
          <cell r="B2351" t="str">
            <v>0</v>
          </cell>
          <cell r="C2351" t="str">
            <v>0</v>
          </cell>
          <cell r="D2351" t="str">
            <v>1</v>
          </cell>
          <cell r="J2351" t="str">
            <v>-</v>
          </cell>
        </row>
        <row r="2352">
          <cell r="A2352" t="str">
            <v>00</v>
          </cell>
          <cell r="B2352" t="str">
            <v>0</v>
          </cell>
          <cell r="C2352" t="str">
            <v>0</v>
          </cell>
          <cell r="D2352" t="str">
            <v>1</v>
          </cell>
          <cell r="J2352" t="str">
            <v>-</v>
          </cell>
        </row>
        <row r="2353">
          <cell r="A2353" t="str">
            <v>1600000016November</v>
          </cell>
          <cell r="B2353" t="str">
            <v>600000016November</v>
          </cell>
          <cell r="C2353" t="str">
            <v>0</v>
          </cell>
          <cell r="D2353" t="str">
            <v>1600000016</v>
          </cell>
          <cell r="F2353">
            <v>45603</v>
          </cell>
          <cell r="H2353" t="str">
            <v>BIAYA PENGAMBILAN MOBIL CPJ 03 DI SAMSAT JAKBAR LAKALANTAS</v>
          </cell>
          <cell r="I2353">
            <v>600000016</v>
          </cell>
          <cell r="J2353" t="str">
            <v>Biaya RT Kantor</v>
          </cell>
          <cell r="L2353">
            <v>3500000</v>
          </cell>
        </row>
        <row r="2354">
          <cell r="A2354" t="str">
            <v>1120020001November</v>
          </cell>
          <cell r="B2354" t="str">
            <v>120020001November</v>
          </cell>
          <cell r="C2354" t="str">
            <v>0</v>
          </cell>
          <cell r="D2354" t="str">
            <v>1120020001</v>
          </cell>
          <cell r="F2354">
            <v>45603</v>
          </cell>
          <cell r="H2354" t="str">
            <v>BIAYA PENGAMBILAN MOBIL CPJ 03 DI SAMSAT JAKBAR LAKALANTAS</v>
          </cell>
          <cell r="I2354">
            <v>120020001</v>
          </cell>
          <cell r="J2354" t="str">
            <v>PT BCA No Rek. 869-4110115</v>
          </cell>
          <cell r="M2354">
            <v>3500000</v>
          </cell>
        </row>
        <row r="2355">
          <cell r="A2355" t="str">
            <v>1500000001November</v>
          </cell>
          <cell r="B2355" t="str">
            <v>500000001November</v>
          </cell>
          <cell r="C2355" t="str">
            <v>0</v>
          </cell>
          <cell r="D2355" t="str">
            <v>1500000001</v>
          </cell>
          <cell r="F2355">
            <v>45603</v>
          </cell>
          <cell r="H2355" t="str">
            <v>BIAYA CSH2AN SPM  1642</v>
          </cell>
          <cell r="I2355">
            <v>500000001</v>
          </cell>
          <cell r="J2355" t="str">
            <v>Biaya Logistik</v>
          </cell>
          <cell r="L2355">
            <v>7284574</v>
          </cell>
        </row>
        <row r="2356">
          <cell r="A2356" t="str">
            <v>2120020001November</v>
          </cell>
          <cell r="B2356" t="str">
            <v>120020001November</v>
          </cell>
          <cell r="C2356" t="str">
            <v>0</v>
          </cell>
          <cell r="D2356" t="str">
            <v>1120020001</v>
          </cell>
          <cell r="F2356">
            <v>45603</v>
          </cell>
          <cell r="H2356" t="str">
            <v>BIAYA CSH2AN SPM  1642</v>
          </cell>
          <cell r="I2356">
            <v>120020001</v>
          </cell>
          <cell r="J2356" t="str">
            <v>PT BCA No Rek. 869-4110115</v>
          </cell>
          <cell r="M2356">
            <v>7284574</v>
          </cell>
        </row>
        <row r="2357">
          <cell r="A2357" t="str">
            <v>1110010001November</v>
          </cell>
          <cell r="B2357" t="str">
            <v>110010001November</v>
          </cell>
          <cell r="C2357" t="str">
            <v>0</v>
          </cell>
          <cell r="D2357" t="str">
            <v>1110010001</v>
          </cell>
          <cell r="F2357">
            <v>45604</v>
          </cell>
          <cell r="H2357" t="str">
            <v xml:space="preserve">PENGISIAN ULANG PETTY CASH CPJ </v>
          </cell>
          <cell r="I2357">
            <v>110010001</v>
          </cell>
          <cell r="J2357" t="str">
            <v>Kas Operasional 1 - TIO</v>
          </cell>
          <cell r="L2357">
            <v>6989480</v>
          </cell>
        </row>
        <row r="2358">
          <cell r="A2358" t="str">
            <v>3120020001November</v>
          </cell>
          <cell r="B2358" t="str">
            <v>120020001November</v>
          </cell>
          <cell r="C2358" t="str">
            <v>0</v>
          </cell>
          <cell r="D2358" t="str">
            <v>1120020001</v>
          </cell>
          <cell r="F2358">
            <v>45604</v>
          </cell>
          <cell r="H2358" t="str">
            <v xml:space="preserve">PENGISIAN ULANG PETTY CASH CPJ </v>
          </cell>
          <cell r="I2358">
            <v>120020001</v>
          </cell>
          <cell r="J2358" t="str">
            <v>PT BCA No Rek. 869-4110115</v>
          </cell>
          <cell r="M2358">
            <v>6989480</v>
          </cell>
        </row>
        <row r="2359">
          <cell r="A2359" t="str">
            <v>2500000001November</v>
          </cell>
          <cell r="B2359" t="str">
            <v>500000001November</v>
          </cell>
          <cell r="C2359" t="str">
            <v>0</v>
          </cell>
          <cell r="D2359" t="str">
            <v>1500000001</v>
          </cell>
          <cell r="F2359">
            <v>45604</v>
          </cell>
          <cell r="H2359" t="str">
            <v>BIAYA CASH2AN SPM 1663</v>
          </cell>
          <cell r="I2359">
            <v>500000001</v>
          </cell>
          <cell r="J2359" t="str">
            <v>Biaya Logistik</v>
          </cell>
          <cell r="L2359">
            <v>7000000</v>
          </cell>
        </row>
        <row r="2360">
          <cell r="A2360" t="str">
            <v>4120020001November</v>
          </cell>
          <cell r="B2360" t="str">
            <v>120020001November</v>
          </cell>
          <cell r="C2360" t="str">
            <v>0</v>
          </cell>
          <cell r="D2360" t="str">
            <v>1120020001</v>
          </cell>
          <cell r="F2360">
            <v>45604</v>
          </cell>
          <cell r="H2360" t="str">
            <v>BIAYA CASH2AN SPM 1663</v>
          </cell>
          <cell r="I2360">
            <v>120020001</v>
          </cell>
          <cell r="J2360" t="str">
            <v>PT BCA No Rek. 869-4110115</v>
          </cell>
          <cell r="M2360">
            <v>7000000</v>
          </cell>
        </row>
        <row r="2361">
          <cell r="A2361" t="str">
            <v>3500000001November</v>
          </cell>
          <cell r="B2361" t="str">
            <v>500000001November</v>
          </cell>
          <cell r="C2361" t="str">
            <v>0</v>
          </cell>
          <cell r="D2361" t="str">
            <v>1500000001</v>
          </cell>
          <cell r="F2361">
            <v>45604</v>
          </cell>
          <cell r="H2361" t="str">
            <v>BIAYA CASH2AN SPM 1662</v>
          </cell>
          <cell r="I2361">
            <v>500000001</v>
          </cell>
          <cell r="J2361" t="str">
            <v>Biaya Logistik</v>
          </cell>
          <cell r="L2361">
            <v>7000000</v>
          </cell>
        </row>
        <row r="2362">
          <cell r="A2362" t="str">
            <v>5120020001November</v>
          </cell>
          <cell r="B2362" t="str">
            <v>120020001November</v>
          </cell>
          <cell r="C2362" t="str">
            <v>0</v>
          </cell>
          <cell r="D2362" t="str">
            <v>1120020001</v>
          </cell>
          <cell r="F2362">
            <v>45604</v>
          </cell>
          <cell r="H2362" t="str">
            <v>BIAYA CASH2AN SPM 1662</v>
          </cell>
          <cell r="I2362">
            <v>120020001</v>
          </cell>
          <cell r="J2362" t="str">
            <v>PT BCA No Rek. 869-4110115</v>
          </cell>
          <cell r="M2362">
            <v>7000000</v>
          </cell>
        </row>
        <row r="2363">
          <cell r="A2363" t="str">
            <v>4500000001November</v>
          </cell>
          <cell r="B2363" t="str">
            <v>500000001November</v>
          </cell>
          <cell r="C2363" t="str">
            <v>0</v>
          </cell>
          <cell r="D2363" t="str">
            <v>1500000001</v>
          </cell>
          <cell r="F2363">
            <v>45604</v>
          </cell>
          <cell r="H2363" t="str">
            <v>PEMBAYARAN INVOICE  RKE 80011</v>
          </cell>
          <cell r="I2363">
            <v>500000001</v>
          </cell>
          <cell r="J2363" t="str">
            <v>Biaya Logistik</v>
          </cell>
          <cell r="L2363">
            <v>0</v>
          </cell>
        </row>
        <row r="2364">
          <cell r="A2364" t="str">
            <v>6120020001November</v>
          </cell>
          <cell r="B2364" t="str">
            <v>120020001November</v>
          </cell>
          <cell r="C2364" t="str">
            <v>0</v>
          </cell>
          <cell r="D2364" t="str">
            <v>1120020001</v>
          </cell>
          <cell r="F2364">
            <v>45604</v>
          </cell>
          <cell r="H2364" t="str">
            <v>PEMBAYARAN INVOICE  RKE 80011</v>
          </cell>
          <cell r="I2364">
            <v>120020001</v>
          </cell>
          <cell r="J2364" t="str">
            <v>PT BCA No Rek. 869-4110115</v>
          </cell>
          <cell r="M2364">
            <v>0</v>
          </cell>
        </row>
        <row r="2365">
          <cell r="A2365" t="str">
            <v>5500000001November</v>
          </cell>
          <cell r="B2365" t="str">
            <v>500000001November</v>
          </cell>
          <cell r="C2365" t="str">
            <v>0</v>
          </cell>
          <cell r="D2365" t="str">
            <v>1500000001</v>
          </cell>
          <cell r="F2365">
            <v>45604</v>
          </cell>
          <cell r="H2365" t="str">
            <v>BIAYA CASH2AN SPM 1672</v>
          </cell>
          <cell r="I2365">
            <v>500000001</v>
          </cell>
          <cell r="J2365" t="str">
            <v>Biaya Logistik</v>
          </cell>
          <cell r="L2365">
            <v>3158908</v>
          </cell>
        </row>
        <row r="2366">
          <cell r="A2366" t="str">
            <v>7120020001November</v>
          </cell>
          <cell r="B2366" t="str">
            <v>120020001November</v>
          </cell>
          <cell r="C2366" t="str">
            <v>0</v>
          </cell>
          <cell r="D2366" t="str">
            <v>1120020001</v>
          </cell>
          <cell r="F2366">
            <v>45604</v>
          </cell>
          <cell r="H2366" t="str">
            <v>BIAYA CASH2AN SPM 1672</v>
          </cell>
          <cell r="I2366">
            <v>120020001</v>
          </cell>
          <cell r="J2366" t="str">
            <v>PT BCA No Rek. 869-4110115</v>
          </cell>
          <cell r="M2366">
            <v>3158908</v>
          </cell>
        </row>
        <row r="2367">
          <cell r="A2367" t="str">
            <v>6500000001November</v>
          </cell>
          <cell r="B2367" t="str">
            <v>500000001November</v>
          </cell>
          <cell r="C2367" t="str">
            <v>0</v>
          </cell>
          <cell r="D2367" t="str">
            <v>1500000001</v>
          </cell>
          <cell r="F2367">
            <v>45607</v>
          </cell>
          <cell r="H2367" t="str">
            <v>BIAYA CASH2AN SPM 1666</v>
          </cell>
          <cell r="I2367">
            <v>500000001</v>
          </cell>
          <cell r="J2367" t="str">
            <v>Biaya Logistik</v>
          </cell>
          <cell r="L2367">
            <v>7000000</v>
          </cell>
        </row>
        <row r="2368">
          <cell r="A2368" t="str">
            <v>8120020001November</v>
          </cell>
          <cell r="B2368" t="str">
            <v>120020001November</v>
          </cell>
          <cell r="C2368" t="str">
            <v>0</v>
          </cell>
          <cell r="D2368" t="str">
            <v>1120020001</v>
          </cell>
          <cell r="F2368">
            <v>45607</v>
          </cell>
          <cell r="H2368" t="str">
            <v>BIAYA CASH2AN SPM 1666</v>
          </cell>
          <cell r="I2368">
            <v>120020001</v>
          </cell>
          <cell r="J2368" t="str">
            <v>PT BCA No Rek. 869-4110115</v>
          </cell>
          <cell r="M2368">
            <v>7000000</v>
          </cell>
        </row>
        <row r="2369">
          <cell r="A2369" t="str">
            <v>7500000001November</v>
          </cell>
          <cell r="B2369" t="str">
            <v>500000001November</v>
          </cell>
          <cell r="C2369" t="str">
            <v>0</v>
          </cell>
          <cell r="D2369" t="str">
            <v>1500000001</v>
          </cell>
          <cell r="F2369">
            <v>45607</v>
          </cell>
          <cell r="H2369" t="str">
            <v>BIAYA CASH2AN SPM 1665</v>
          </cell>
          <cell r="I2369">
            <v>500000001</v>
          </cell>
          <cell r="J2369" t="str">
            <v>Biaya Logistik</v>
          </cell>
          <cell r="L2369">
            <v>7000000</v>
          </cell>
        </row>
        <row r="2370">
          <cell r="A2370" t="str">
            <v>9120020001November</v>
          </cell>
          <cell r="B2370" t="str">
            <v>120020001November</v>
          </cell>
          <cell r="C2370" t="str">
            <v>0</v>
          </cell>
          <cell r="D2370" t="str">
            <v>1120020001</v>
          </cell>
          <cell r="F2370">
            <v>45607</v>
          </cell>
          <cell r="H2370" t="str">
            <v>BIAYA CASH2AN SPM 1665</v>
          </cell>
          <cell r="I2370">
            <v>120020001</v>
          </cell>
          <cell r="J2370" t="str">
            <v>PT BCA No Rek. 869-4110115</v>
          </cell>
          <cell r="M2370">
            <v>7000000</v>
          </cell>
        </row>
        <row r="2371">
          <cell r="A2371" t="str">
            <v>8500000001November</v>
          </cell>
          <cell r="B2371" t="str">
            <v>500000001November</v>
          </cell>
          <cell r="C2371" t="str">
            <v>0</v>
          </cell>
          <cell r="D2371" t="str">
            <v>1500000001</v>
          </cell>
          <cell r="F2371">
            <v>45607</v>
          </cell>
          <cell r="H2371" t="str">
            <v>BIAYA CASH2AN SPM 1664</v>
          </cell>
          <cell r="I2371">
            <v>500000001</v>
          </cell>
          <cell r="J2371" t="str">
            <v>Biaya Logistik</v>
          </cell>
          <cell r="L2371">
            <v>7000000</v>
          </cell>
        </row>
        <row r="2372">
          <cell r="A2372" t="str">
            <v>10120020001November</v>
          </cell>
          <cell r="B2372" t="str">
            <v>120020001November</v>
          </cell>
          <cell r="C2372" t="str">
            <v>0</v>
          </cell>
          <cell r="D2372" t="str">
            <v>1120020001</v>
          </cell>
          <cell r="F2372">
            <v>45607</v>
          </cell>
          <cell r="H2372" t="str">
            <v>BIAYA CASH2AN SPM 1664</v>
          </cell>
          <cell r="I2372">
            <v>120020001</v>
          </cell>
          <cell r="J2372" t="str">
            <v>PT BCA No Rek. 869-4110115</v>
          </cell>
          <cell r="M2372">
            <v>7000000</v>
          </cell>
        </row>
        <row r="2373">
          <cell r="A2373" t="str">
            <v>9500000001November</v>
          </cell>
          <cell r="B2373" t="str">
            <v>500000001November</v>
          </cell>
          <cell r="C2373" t="str">
            <v>0</v>
          </cell>
          <cell r="D2373" t="str">
            <v>1500000001</v>
          </cell>
          <cell r="F2373">
            <v>45607</v>
          </cell>
          <cell r="H2373" t="str">
            <v>BIAYA CASH2AN SPM 1680</v>
          </cell>
          <cell r="I2373">
            <v>500000001</v>
          </cell>
          <cell r="J2373" t="str">
            <v>Biaya Logistik</v>
          </cell>
          <cell r="L2373">
            <v>3241030</v>
          </cell>
        </row>
        <row r="2374">
          <cell r="A2374" t="str">
            <v>11120020001November</v>
          </cell>
          <cell r="B2374" t="str">
            <v>120020001November</v>
          </cell>
          <cell r="C2374" t="str">
            <v>0</v>
          </cell>
          <cell r="D2374" t="str">
            <v>1120020001</v>
          </cell>
          <cell r="F2374">
            <v>45607</v>
          </cell>
          <cell r="H2374" t="str">
            <v>BIAYA CASH2AN SPM 1680</v>
          </cell>
          <cell r="I2374">
            <v>120020001</v>
          </cell>
          <cell r="J2374" t="str">
            <v>PT BCA No Rek. 869-4110115</v>
          </cell>
          <cell r="M2374">
            <v>3241030</v>
          </cell>
        </row>
        <row r="2375">
          <cell r="A2375" t="str">
            <v>10500000001November</v>
          </cell>
          <cell r="B2375" t="str">
            <v>500000001November</v>
          </cell>
          <cell r="C2375" t="str">
            <v>0</v>
          </cell>
          <cell r="D2375" t="str">
            <v>1500000001</v>
          </cell>
          <cell r="F2375">
            <v>45607</v>
          </cell>
          <cell r="H2375" t="str">
            <v>BIAYA CASH2AN SPM 1678</v>
          </cell>
          <cell r="I2375">
            <v>500000001</v>
          </cell>
          <cell r="J2375" t="str">
            <v>Biaya Logistik</v>
          </cell>
          <cell r="L2375">
            <v>3386305</v>
          </cell>
        </row>
        <row r="2376">
          <cell r="A2376" t="str">
            <v>12120020001November</v>
          </cell>
          <cell r="B2376" t="str">
            <v>120020001November</v>
          </cell>
          <cell r="C2376" t="str">
            <v>0</v>
          </cell>
          <cell r="D2376" t="str">
            <v>1120020001</v>
          </cell>
          <cell r="F2376">
            <v>45607</v>
          </cell>
          <cell r="H2376" t="str">
            <v>BIAYA CASH2AN SPM 1678</v>
          </cell>
          <cell r="I2376">
            <v>120020001</v>
          </cell>
          <cell r="J2376" t="str">
            <v>PT BCA No Rek. 869-4110115</v>
          </cell>
          <cell r="M2376">
            <v>3386305</v>
          </cell>
        </row>
        <row r="2377">
          <cell r="A2377" t="str">
            <v>11500000001November</v>
          </cell>
          <cell r="B2377" t="str">
            <v>500000001November</v>
          </cell>
          <cell r="C2377" t="str">
            <v>0</v>
          </cell>
          <cell r="D2377" t="str">
            <v>1500000001</v>
          </cell>
          <cell r="F2377">
            <v>45607</v>
          </cell>
          <cell r="H2377" t="str">
            <v>BIAYA CASH2AN SPM 1679</v>
          </cell>
          <cell r="I2377">
            <v>500000001</v>
          </cell>
          <cell r="J2377" t="str">
            <v>Biaya Logistik</v>
          </cell>
          <cell r="L2377">
            <v>3411460</v>
          </cell>
        </row>
        <row r="2378">
          <cell r="A2378" t="str">
            <v>13120020001November</v>
          </cell>
          <cell r="B2378" t="str">
            <v>120020001November</v>
          </cell>
          <cell r="C2378" t="str">
            <v>0</v>
          </cell>
          <cell r="D2378" t="str">
            <v>1120020001</v>
          </cell>
          <cell r="F2378">
            <v>45607</v>
          </cell>
          <cell r="H2378" t="str">
            <v>BIAYA CASH2AN SPM 1679</v>
          </cell>
          <cell r="I2378">
            <v>120020001</v>
          </cell>
          <cell r="J2378" t="str">
            <v>PT BCA No Rek. 869-4110115</v>
          </cell>
          <cell r="M2378">
            <v>3411460</v>
          </cell>
        </row>
        <row r="2379">
          <cell r="A2379" t="str">
            <v>12500000001November</v>
          </cell>
          <cell r="B2379" t="str">
            <v>500000001November</v>
          </cell>
          <cell r="C2379" t="str">
            <v>0</v>
          </cell>
          <cell r="D2379" t="str">
            <v>1500000001</v>
          </cell>
          <cell r="F2379">
            <v>45607</v>
          </cell>
          <cell r="H2379" t="str">
            <v>BIAYA CASH2AN SPM 1677</v>
          </cell>
          <cell r="I2379">
            <v>500000001</v>
          </cell>
          <cell r="J2379" t="str">
            <v>Biaya Logistik</v>
          </cell>
          <cell r="L2379">
            <v>3559010</v>
          </cell>
        </row>
        <row r="2380">
          <cell r="A2380" t="str">
            <v>14120020001November</v>
          </cell>
          <cell r="B2380" t="str">
            <v>120020001November</v>
          </cell>
          <cell r="C2380" t="str">
            <v>0</v>
          </cell>
          <cell r="D2380" t="str">
            <v>1120020001</v>
          </cell>
          <cell r="F2380">
            <v>45607</v>
          </cell>
          <cell r="H2380" t="str">
            <v>BIAYA CASH2AN SPM 1677</v>
          </cell>
          <cell r="I2380">
            <v>120020001</v>
          </cell>
          <cell r="J2380" t="str">
            <v>PT BCA No Rek. 869-4110115</v>
          </cell>
          <cell r="M2380">
            <v>3559010</v>
          </cell>
        </row>
        <row r="2381">
          <cell r="A2381" t="str">
            <v>13500000001November</v>
          </cell>
          <cell r="B2381" t="str">
            <v>500000001November</v>
          </cell>
          <cell r="C2381" t="str">
            <v>0</v>
          </cell>
          <cell r="D2381" t="str">
            <v>1500000001</v>
          </cell>
          <cell r="F2381">
            <v>45607</v>
          </cell>
          <cell r="H2381" t="str">
            <v>BIAYA SEWA KENDARAAN PICK UP DAN CDD INV 241101-00</v>
          </cell>
          <cell r="I2381">
            <v>500000001</v>
          </cell>
          <cell r="J2381" t="str">
            <v>Biaya Logistik</v>
          </cell>
          <cell r="L2381">
            <v>10000000</v>
          </cell>
        </row>
        <row r="2382">
          <cell r="A2382" t="str">
            <v>15120020001November</v>
          </cell>
          <cell r="B2382" t="str">
            <v>120020001November</v>
          </cell>
          <cell r="C2382" t="str">
            <v>0</v>
          </cell>
          <cell r="D2382" t="str">
            <v>1120020001</v>
          </cell>
          <cell r="F2382">
            <v>45607</v>
          </cell>
          <cell r="H2382" t="str">
            <v>BIAYA SEWA KENDARAAN PICK UP DAN CDD INV 241101-00</v>
          </cell>
          <cell r="I2382">
            <v>120020001</v>
          </cell>
          <cell r="J2382" t="str">
            <v>PT BCA No Rek. 869-4110115</v>
          </cell>
          <cell r="M2382">
            <v>10000000</v>
          </cell>
        </row>
        <row r="2383">
          <cell r="A2383" t="str">
            <v>14500000001November</v>
          </cell>
          <cell r="B2383" t="str">
            <v>500000001November</v>
          </cell>
          <cell r="C2383" t="str">
            <v>0</v>
          </cell>
          <cell r="D2383" t="str">
            <v>1500000001</v>
          </cell>
          <cell r="F2383">
            <v>45608</v>
          </cell>
          <cell r="H2383" t="str">
            <v>BIAYA CASH2AN SPM 1689</v>
          </cell>
          <cell r="I2383">
            <v>500000001</v>
          </cell>
          <cell r="J2383" t="str">
            <v>Biaya Logistik</v>
          </cell>
          <cell r="L2383">
            <v>3721900</v>
          </cell>
        </row>
        <row r="2384">
          <cell r="A2384" t="str">
            <v>16120020001November</v>
          </cell>
          <cell r="B2384" t="str">
            <v>120020001November</v>
          </cell>
          <cell r="C2384" t="str">
            <v>0</v>
          </cell>
          <cell r="D2384" t="str">
            <v>1120020001</v>
          </cell>
          <cell r="F2384">
            <v>45608</v>
          </cell>
          <cell r="H2384" t="str">
            <v>BIAYA CASH2AN SPM 1689</v>
          </cell>
          <cell r="I2384">
            <v>120020001</v>
          </cell>
          <cell r="J2384" t="str">
            <v>PT BCA No Rek. 869-4110115</v>
          </cell>
          <cell r="M2384">
            <v>3721900</v>
          </cell>
        </row>
        <row r="2385">
          <cell r="A2385" t="str">
            <v>15500000001November</v>
          </cell>
          <cell r="B2385" t="str">
            <v>500000001November</v>
          </cell>
          <cell r="C2385" t="str">
            <v>0</v>
          </cell>
          <cell r="D2385" t="str">
            <v>1500000001</v>
          </cell>
          <cell r="F2385">
            <v>45608</v>
          </cell>
          <cell r="H2385" t="str">
            <v>BIAYA CASH2AN SPM 1690</v>
          </cell>
          <cell r="I2385">
            <v>500000001</v>
          </cell>
          <cell r="J2385" t="str">
            <v>Biaya Logistik</v>
          </cell>
          <cell r="L2385">
            <v>3848650</v>
          </cell>
        </row>
        <row r="2386">
          <cell r="A2386" t="str">
            <v>17120020001November</v>
          </cell>
          <cell r="B2386" t="str">
            <v>120020001November</v>
          </cell>
          <cell r="C2386" t="str">
            <v>0</v>
          </cell>
          <cell r="D2386" t="str">
            <v>1120020001</v>
          </cell>
          <cell r="F2386">
            <v>45608</v>
          </cell>
          <cell r="H2386" t="str">
            <v>BIAYA CASH2AN SPM 1690</v>
          </cell>
          <cell r="I2386">
            <v>120020001</v>
          </cell>
          <cell r="J2386" t="str">
            <v>PT BCA No Rek. 869-4110115</v>
          </cell>
          <cell r="M2386">
            <v>3848650</v>
          </cell>
        </row>
        <row r="2387">
          <cell r="A2387" t="str">
            <v>16500000001November</v>
          </cell>
          <cell r="B2387" t="str">
            <v>500000001November</v>
          </cell>
          <cell r="C2387" t="str">
            <v>0</v>
          </cell>
          <cell r="D2387" t="str">
            <v>1500000001</v>
          </cell>
          <cell r="F2387">
            <v>45608</v>
          </cell>
          <cell r="H2387" t="str">
            <v>BIAYA CASH2AN SPM 1691</v>
          </cell>
          <cell r="I2387">
            <v>500000001</v>
          </cell>
          <cell r="J2387" t="str">
            <v>Biaya Logistik</v>
          </cell>
          <cell r="L2387">
            <v>3740750</v>
          </cell>
        </row>
        <row r="2388">
          <cell r="A2388" t="str">
            <v>18120020001November</v>
          </cell>
          <cell r="B2388" t="str">
            <v>120020001November</v>
          </cell>
          <cell r="C2388" t="str">
            <v>0</v>
          </cell>
          <cell r="D2388" t="str">
            <v>1120020001</v>
          </cell>
          <cell r="F2388">
            <v>45608</v>
          </cell>
          <cell r="H2388" t="str">
            <v>BIAYA CASH2AN SPM 1691</v>
          </cell>
          <cell r="I2388">
            <v>120020001</v>
          </cell>
          <cell r="J2388" t="str">
            <v>PT BCA No Rek. 869-4110115</v>
          </cell>
          <cell r="M2388">
            <v>3740750</v>
          </cell>
        </row>
        <row r="2389">
          <cell r="A2389" t="str">
            <v>17500000001November</v>
          </cell>
          <cell r="B2389" t="str">
            <v>500000001November</v>
          </cell>
          <cell r="C2389" t="str">
            <v>0</v>
          </cell>
          <cell r="D2389" t="str">
            <v>1500000001</v>
          </cell>
          <cell r="F2389">
            <v>45608</v>
          </cell>
          <cell r="H2389" t="str">
            <v>BIAYA CASH2AN SPM 1693</v>
          </cell>
          <cell r="I2389">
            <v>500000001</v>
          </cell>
          <cell r="J2389" t="str">
            <v>Biaya Logistik</v>
          </cell>
          <cell r="L2389">
            <v>3725800</v>
          </cell>
        </row>
        <row r="2390">
          <cell r="A2390" t="str">
            <v>19120020001November</v>
          </cell>
          <cell r="B2390" t="str">
            <v>120020001November</v>
          </cell>
          <cell r="C2390" t="str">
            <v>0</v>
          </cell>
          <cell r="D2390" t="str">
            <v>1120020001</v>
          </cell>
          <cell r="F2390">
            <v>45608</v>
          </cell>
          <cell r="H2390" t="str">
            <v>BIAYA CASH2AN SPM 1693</v>
          </cell>
          <cell r="I2390">
            <v>120020001</v>
          </cell>
          <cell r="J2390" t="str">
            <v>PT BCA No Rek. 869-4110115</v>
          </cell>
          <cell r="M2390">
            <v>3725800</v>
          </cell>
        </row>
        <row r="2391">
          <cell r="A2391" t="str">
            <v>18500000001November</v>
          </cell>
          <cell r="B2391" t="str">
            <v>500000001November</v>
          </cell>
          <cell r="C2391" t="str">
            <v>0</v>
          </cell>
          <cell r="D2391" t="str">
            <v>1500000001</v>
          </cell>
          <cell r="F2391">
            <v>45608</v>
          </cell>
          <cell r="H2391" t="str">
            <v>BIAYA CASH2AN SPM 1692</v>
          </cell>
          <cell r="I2391">
            <v>500000001</v>
          </cell>
          <cell r="J2391" t="str">
            <v>Biaya Logistik</v>
          </cell>
          <cell r="L2391">
            <v>4050369</v>
          </cell>
        </row>
        <row r="2392">
          <cell r="A2392" t="str">
            <v>20120020001November</v>
          </cell>
          <cell r="B2392" t="str">
            <v>120020001November</v>
          </cell>
          <cell r="C2392" t="str">
            <v>0</v>
          </cell>
          <cell r="D2392" t="str">
            <v>1120020001</v>
          </cell>
          <cell r="F2392">
            <v>45608</v>
          </cell>
          <cell r="H2392" t="str">
            <v>BIAYA CASH2AN SPM 1692</v>
          </cell>
          <cell r="I2392">
            <v>120020001</v>
          </cell>
          <cell r="J2392" t="str">
            <v>PT BCA No Rek. 869-4110115</v>
          </cell>
          <cell r="M2392">
            <v>4050369</v>
          </cell>
        </row>
        <row r="2393">
          <cell r="A2393" t="str">
            <v>2110010001November</v>
          </cell>
          <cell r="B2393" t="str">
            <v>110010001November</v>
          </cell>
          <cell r="C2393" t="str">
            <v>0</v>
          </cell>
          <cell r="D2393" t="str">
            <v>1110010001</v>
          </cell>
          <cell r="F2393">
            <v>45609</v>
          </cell>
          <cell r="H2393" t="str">
            <v xml:space="preserve">PENGISIAN ULANG PETTY CASH CPJ </v>
          </cell>
          <cell r="I2393">
            <v>110010001</v>
          </cell>
          <cell r="J2393" t="str">
            <v>Kas Operasional 1 - TIO</v>
          </cell>
          <cell r="L2393">
            <v>13232500</v>
          </cell>
        </row>
        <row r="2394">
          <cell r="A2394" t="str">
            <v>21120020001November</v>
          </cell>
          <cell r="B2394" t="str">
            <v>120020001November</v>
          </cell>
          <cell r="C2394" t="str">
            <v>0</v>
          </cell>
          <cell r="D2394" t="str">
            <v>1120020001</v>
          </cell>
          <cell r="F2394">
            <v>45609</v>
          </cell>
          <cell r="H2394" t="str">
            <v xml:space="preserve">PENGISIAN ULANG PETTY CASH CPJ </v>
          </cell>
          <cell r="I2394">
            <v>120020001</v>
          </cell>
          <cell r="J2394" t="str">
            <v>PT BCA No Rek. 869-4110115</v>
          </cell>
          <cell r="M2394">
            <v>13232500</v>
          </cell>
        </row>
        <row r="2395">
          <cell r="A2395" t="str">
            <v>19500000001November</v>
          </cell>
          <cell r="B2395" t="str">
            <v>500000001November</v>
          </cell>
          <cell r="C2395" t="str">
            <v>0</v>
          </cell>
          <cell r="D2395" t="str">
            <v>1500000001</v>
          </cell>
          <cell r="F2395">
            <v>45609</v>
          </cell>
          <cell r="H2395" t="str">
            <v>PEMBAYARAN INVOICE DBL  IN 001</v>
          </cell>
          <cell r="I2395">
            <v>500000001</v>
          </cell>
          <cell r="J2395" t="str">
            <v>Biaya Logistik</v>
          </cell>
          <cell r="L2395">
            <v>0</v>
          </cell>
        </row>
        <row r="2396">
          <cell r="A2396" t="str">
            <v>22120020001November</v>
          </cell>
          <cell r="B2396" t="str">
            <v>120020001November</v>
          </cell>
          <cell r="C2396" t="str">
            <v>0</v>
          </cell>
          <cell r="D2396" t="str">
            <v>1120020001</v>
          </cell>
          <cell r="F2396">
            <v>45609</v>
          </cell>
          <cell r="H2396" t="str">
            <v>PEMBAYARAN INVOICE DBL  IN 001</v>
          </cell>
          <cell r="I2396">
            <v>120020001</v>
          </cell>
          <cell r="J2396" t="str">
            <v>PT BCA No Rek. 869-4110115</v>
          </cell>
          <cell r="M2396">
            <v>0</v>
          </cell>
        </row>
        <row r="2397">
          <cell r="A2397" t="str">
            <v>20500000001November</v>
          </cell>
          <cell r="B2397" t="str">
            <v>500000001November</v>
          </cell>
          <cell r="C2397" t="str">
            <v>0</v>
          </cell>
          <cell r="D2397" t="str">
            <v>1500000001</v>
          </cell>
          <cell r="F2397">
            <v>45610</v>
          </cell>
          <cell r="H2397" t="str">
            <v>BIAYA CASH2AN SPM 1712</v>
          </cell>
          <cell r="I2397">
            <v>500000001</v>
          </cell>
          <cell r="J2397" t="str">
            <v>Biaya Logistik</v>
          </cell>
          <cell r="L2397">
            <v>10530309</v>
          </cell>
        </row>
        <row r="2398">
          <cell r="A2398" t="str">
            <v>23120020001November</v>
          </cell>
          <cell r="B2398" t="str">
            <v>120020001November</v>
          </cell>
          <cell r="C2398" t="str">
            <v>0</v>
          </cell>
          <cell r="D2398" t="str">
            <v>1120020001</v>
          </cell>
          <cell r="F2398">
            <v>45610</v>
          </cell>
          <cell r="H2398" t="str">
            <v>BIAYA CASH2AN SPM 1712</v>
          </cell>
          <cell r="I2398">
            <v>120020001</v>
          </cell>
          <cell r="J2398" t="str">
            <v>PT BCA No Rek. 869-4110115</v>
          </cell>
          <cell r="M2398">
            <v>10530309</v>
          </cell>
        </row>
        <row r="2399">
          <cell r="A2399" t="str">
            <v>21500000001November</v>
          </cell>
          <cell r="B2399" t="str">
            <v>500000001November</v>
          </cell>
          <cell r="C2399" t="str">
            <v>0</v>
          </cell>
          <cell r="D2399" t="str">
            <v>1500000001</v>
          </cell>
          <cell r="F2399">
            <v>45610</v>
          </cell>
          <cell r="H2399" t="str">
            <v>BIAYA CASH2AN SPM 1713</v>
          </cell>
          <cell r="I2399">
            <v>500000001</v>
          </cell>
          <cell r="J2399" t="str">
            <v>Biaya Logistik</v>
          </cell>
          <cell r="L2399">
            <v>7000000</v>
          </cell>
        </row>
        <row r="2400">
          <cell r="A2400" t="str">
            <v>24120020001November</v>
          </cell>
          <cell r="B2400" t="str">
            <v>120020001November</v>
          </cell>
          <cell r="C2400" t="str">
            <v>0</v>
          </cell>
          <cell r="D2400" t="str">
            <v>1120020001</v>
          </cell>
          <cell r="F2400">
            <v>45610</v>
          </cell>
          <cell r="H2400" t="str">
            <v>BIAYA CASH2AN SPM 1713</v>
          </cell>
          <cell r="I2400">
            <v>120020001</v>
          </cell>
          <cell r="J2400" t="str">
            <v>PT BCA No Rek. 869-4110115</v>
          </cell>
          <cell r="M2400">
            <v>7000000</v>
          </cell>
        </row>
        <row r="2401">
          <cell r="A2401" t="str">
            <v>22500000001November</v>
          </cell>
          <cell r="B2401" t="str">
            <v>500000001November</v>
          </cell>
          <cell r="C2401" t="str">
            <v>0</v>
          </cell>
          <cell r="D2401" t="str">
            <v>1500000001</v>
          </cell>
          <cell r="F2401">
            <v>45610</v>
          </cell>
          <cell r="H2401" t="str">
            <v>BIAYA CASH2AN SPM 1714</v>
          </cell>
          <cell r="I2401">
            <v>500000001</v>
          </cell>
          <cell r="J2401" t="str">
            <v>Biaya Logistik</v>
          </cell>
          <cell r="L2401">
            <v>7000000</v>
          </cell>
        </row>
        <row r="2402">
          <cell r="A2402" t="str">
            <v>25120020001November</v>
          </cell>
          <cell r="B2402" t="str">
            <v>120020001November</v>
          </cell>
          <cell r="C2402" t="str">
            <v>0</v>
          </cell>
          <cell r="D2402" t="str">
            <v>1120020001</v>
          </cell>
          <cell r="F2402">
            <v>45610</v>
          </cell>
          <cell r="H2402" t="str">
            <v>BIAYA CASH2AN SPM 1714</v>
          </cell>
          <cell r="I2402">
            <v>120020001</v>
          </cell>
          <cell r="J2402" t="str">
            <v>PT BCA No Rek. 869-4110115</v>
          </cell>
          <cell r="M2402">
            <v>7000000</v>
          </cell>
        </row>
        <row r="2403">
          <cell r="A2403" t="str">
            <v>23500000001November</v>
          </cell>
          <cell r="B2403" t="str">
            <v>500000001November</v>
          </cell>
          <cell r="C2403" t="str">
            <v>0</v>
          </cell>
          <cell r="D2403" t="str">
            <v>1500000001</v>
          </cell>
          <cell r="F2403">
            <v>45611</v>
          </cell>
          <cell r="H2403" t="str">
            <v>BIAYA STRIPING SEMARANG SPM 1581</v>
          </cell>
          <cell r="I2403">
            <v>500000001</v>
          </cell>
          <cell r="J2403" t="str">
            <v>Biaya Logistik</v>
          </cell>
          <cell r="L2403">
            <v>1550000</v>
          </cell>
        </row>
        <row r="2404">
          <cell r="A2404" t="str">
            <v>26120020001November</v>
          </cell>
          <cell r="B2404" t="str">
            <v>120020001November</v>
          </cell>
          <cell r="C2404" t="str">
            <v>0</v>
          </cell>
          <cell r="D2404" t="str">
            <v>1120020001</v>
          </cell>
          <cell r="F2404">
            <v>45611</v>
          </cell>
          <cell r="H2404" t="str">
            <v>BIAYA STRIPING SEMARANG SPM 1581</v>
          </cell>
          <cell r="I2404">
            <v>120020001</v>
          </cell>
          <cell r="J2404" t="str">
            <v>PT BCA No Rek. 869-4110115</v>
          </cell>
          <cell r="M2404">
            <v>1550000</v>
          </cell>
        </row>
        <row r="2405">
          <cell r="A2405" t="str">
            <v>24500000001November</v>
          </cell>
          <cell r="B2405" t="str">
            <v>500000001November</v>
          </cell>
          <cell r="C2405" t="str">
            <v>0</v>
          </cell>
          <cell r="D2405" t="str">
            <v>1500000001</v>
          </cell>
          <cell r="F2405">
            <v>45611</v>
          </cell>
          <cell r="H2405" t="str">
            <v>BIAYA CASH2AN SPM 1702</v>
          </cell>
          <cell r="I2405">
            <v>500000001</v>
          </cell>
          <cell r="J2405" t="str">
            <v>Biaya Logistik</v>
          </cell>
          <cell r="L2405">
            <v>3553949</v>
          </cell>
        </row>
        <row r="2406">
          <cell r="A2406" t="str">
            <v>27120020001November</v>
          </cell>
          <cell r="B2406" t="str">
            <v>120020001November</v>
          </cell>
          <cell r="C2406" t="str">
            <v>0</v>
          </cell>
          <cell r="D2406" t="str">
            <v>1120020001</v>
          </cell>
          <cell r="F2406">
            <v>45611</v>
          </cell>
          <cell r="H2406" t="str">
            <v>BIAYA CASH2AN SPM 1702</v>
          </cell>
          <cell r="I2406">
            <v>120020001</v>
          </cell>
          <cell r="J2406" t="str">
            <v>PT BCA No Rek. 869-4110115</v>
          </cell>
          <cell r="M2406">
            <v>3553949</v>
          </cell>
        </row>
        <row r="2407">
          <cell r="A2407" t="str">
            <v>25500000001November</v>
          </cell>
          <cell r="B2407" t="str">
            <v>500000001November</v>
          </cell>
          <cell r="C2407" t="str">
            <v>0</v>
          </cell>
          <cell r="D2407" t="str">
            <v>1500000001</v>
          </cell>
          <cell r="F2407">
            <v>45611</v>
          </cell>
          <cell r="H2407" t="str">
            <v>BIAYA CASH2AN SPM 1721</v>
          </cell>
          <cell r="I2407">
            <v>500000001</v>
          </cell>
          <cell r="J2407" t="str">
            <v>Biaya Logistik</v>
          </cell>
          <cell r="L2407">
            <v>7000000</v>
          </cell>
        </row>
        <row r="2408">
          <cell r="A2408" t="str">
            <v>28120020001November</v>
          </cell>
          <cell r="B2408" t="str">
            <v>120020001November</v>
          </cell>
          <cell r="C2408" t="str">
            <v>0</v>
          </cell>
          <cell r="D2408" t="str">
            <v>1120020001</v>
          </cell>
          <cell r="F2408">
            <v>45611</v>
          </cell>
          <cell r="H2408" t="str">
            <v>BIAYA CASH2AN SPM 1721</v>
          </cell>
          <cell r="I2408">
            <v>120020001</v>
          </cell>
          <cell r="J2408" t="str">
            <v>PT BCA No Rek. 869-4110115</v>
          </cell>
          <cell r="M2408">
            <v>7000000</v>
          </cell>
        </row>
        <row r="2409">
          <cell r="A2409" t="str">
            <v>26500000001November</v>
          </cell>
          <cell r="B2409" t="str">
            <v>500000001November</v>
          </cell>
          <cell r="C2409" t="str">
            <v>0</v>
          </cell>
          <cell r="D2409" t="str">
            <v>1500000001</v>
          </cell>
          <cell r="F2409">
            <v>45611</v>
          </cell>
          <cell r="H2409" t="str">
            <v>BIAYA CASH2AN SPM 1722</v>
          </cell>
          <cell r="I2409">
            <v>500000001</v>
          </cell>
          <cell r="J2409" t="str">
            <v>Biaya Logistik</v>
          </cell>
          <cell r="L2409">
            <v>7000000</v>
          </cell>
        </row>
        <row r="2410">
          <cell r="A2410" t="str">
            <v>29120020001November</v>
          </cell>
          <cell r="B2410" t="str">
            <v>120020001November</v>
          </cell>
          <cell r="C2410" t="str">
            <v>0</v>
          </cell>
          <cell r="D2410" t="str">
            <v>1120020001</v>
          </cell>
          <cell r="F2410">
            <v>45611</v>
          </cell>
          <cell r="H2410" t="str">
            <v>BIAYA CASH2AN SPM 1722</v>
          </cell>
          <cell r="I2410">
            <v>120020001</v>
          </cell>
          <cell r="J2410" t="str">
            <v>PT BCA No Rek. 869-4110115</v>
          </cell>
          <cell r="M2410">
            <v>7000000</v>
          </cell>
        </row>
        <row r="2411">
          <cell r="A2411" t="str">
            <v>27500000001November</v>
          </cell>
          <cell r="B2411" t="str">
            <v>500000001November</v>
          </cell>
          <cell r="C2411" t="str">
            <v>0</v>
          </cell>
          <cell r="D2411" t="str">
            <v>1500000001</v>
          </cell>
          <cell r="F2411">
            <v>45611</v>
          </cell>
          <cell r="H2411" t="str">
            <v>BIAYA CASH2AN SPM 1720</v>
          </cell>
          <cell r="I2411">
            <v>500000001</v>
          </cell>
          <cell r="J2411" t="str">
            <v>Biaya Logistik</v>
          </cell>
          <cell r="L2411">
            <v>7000000</v>
          </cell>
        </row>
        <row r="2412">
          <cell r="A2412" t="str">
            <v>30120020001November</v>
          </cell>
          <cell r="B2412" t="str">
            <v>120020001November</v>
          </cell>
          <cell r="C2412" t="str">
            <v>0</v>
          </cell>
          <cell r="D2412" t="str">
            <v>1120020001</v>
          </cell>
          <cell r="F2412">
            <v>45611</v>
          </cell>
          <cell r="H2412" t="str">
            <v>BIAYA CASH2AN SPM 1720</v>
          </cell>
          <cell r="I2412">
            <v>120020001</v>
          </cell>
          <cell r="J2412" t="str">
            <v>PT BCA No Rek. 869-4110115</v>
          </cell>
          <cell r="M2412">
            <v>7000000</v>
          </cell>
        </row>
        <row r="2413">
          <cell r="A2413" t="str">
            <v>28500000001November</v>
          </cell>
          <cell r="B2413" t="str">
            <v>500000001November</v>
          </cell>
          <cell r="C2413" t="str">
            <v>0</v>
          </cell>
          <cell r="D2413" t="str">
            <v>1500000001</v>
          </cell>
          <cell r="F2413">
            <v>45611</v>
          </cell>
          <cell r="H2413" t="str">
            <v>BIAYA CASH2AN SPM 1722</v>
          </cell>
          <cell r="I2413">
            <v>500000001</v>
          </cell>
          <cell r="J2413" t="str">
            <v>Biaya Logistik</v>
          </cell>
          <cell r="L2413">
            <v>8093626</v>
          </cell>
        </row>
        <row r="2414">
          <cell r="A2414" t="str">
            <v>31120020001November</v>
          </cell>
          <cell r="B2414" t="str">
            <v>120020001November</v>
          </cell>
          <cell r="C2414" t="str">
            <v>0</v>
          </cell>
          <cell r="D2414" t="str">
            <v>1120020001</v>
          </cell>
          <cell r="F2414">
            <v>45611</v>
          </cell>
          <cell r="H2414" t="str">
            <v>BIAYA CASH2AN SPM 1722</v>
          </cell>
          <cell r="I2414">
            <v>120020001</v>
          </cell>
          <cell r="J2414" t="str">
            <v>PT BCA No Rek. 869-4110115</v>
          </cell>
          <cell r="M2414">
            <v>8093626</v>
          </cell>
        </row>
        <row r="2415">
          <cell r="A2415" t="str">
            <v>29500000001November</v>
          </cell>
          <cell r="B2415" t="str">
            <v>500000001November</v>
          </cell>
          <cell r="C2415" t="str">
            <v>0</v>
          </cell>
          <cell r="D2415" t="str">
            <v>1500000001</v>
          </cell>
          <cell r="F2415">
            <v>45616</v>
          </cell>
          <cell r="H2415" t="str">
            <v xml:space="preserve">BIAYA SEWA KENDARAAN PICK UP  T 8475 DM </v>
          </cell>
          <cell r="I2415">
            <v>500000001</v>
          </cell>
          <cell r="J2415" t="str">
            <v>Biaya Logistik</v>
          </cell>
          <cell r="L2415">
            <v>3250000</v>
          </cell>
        </row>
        <row r="2416">
          <cell r="A2416" t="str">
            <v>32120020001November</v>
          </cell>
          <cell r="B2416" t="str">
            <v>120020001November</v>
          </cell>
          <cell r="C2416" t="str">
            <v>0</v>
          </cell>
          <cell r="D2416" t="str">
            <v>1120020001</v>
          </cell>
          <cell r="F2416">
            <v>45616</v>
          </cell>
          <cell r="H2416" t="str">
            <v xml:space="preserve">BIAYA SEWA KENDARAAN PICK UP  T 8475 DM </v>
          </cell>
          <cell r="I2416">
            <v>120020001</v>
          </cell>
          <cell r="J2416" t="str">
            <v>PT BCA No Rek. 869-4110115</v>
          </cell>
          <cell r="M2416">
            <v>3250000</v>
          </cell>
        </row>
        <row r="2417">
          <cell r="A2417" t="str">
            <v>30500000001November</v>
          </cell>
          <cell r="B2417" t="str">
            <v>500000001November</v>
          </cell>
          <cell r="C2417" t="str">
            <v>0</v>
          </cell>
          <cell r="D2417" t="str">
            <v>1500000001</v>
          </cell>
          <cell r="F2417">
            <v>45616</v>
          </cell>
          <cell r="H2417" t="str">
            <v>BIAYA CASH2AN SPM 1743</v>
          </cell>
          <cell r="I2417">
            <v>500000001</v>
          </cell>
          <cell r="J2417" t="str">
            <v>Biaya Logistik</v>
          </cell>
          <cell r="L2417">
            <v>3971733</v>
          </cell>
        </row>
        <row r="2418">
          <cell r="A2418" t="str">
            <v>33120020001November</v>
          </cell>
          <cell r="B2418" t="str">
            <v>120020001November</v>
          </cell>
          <cell r="C2418" t="str">
            <v>0</v>
          </cell>
          <cell r="D2418" t="str">
            <v>1120020001</v>
          </cell>
          <cell r="F2418">
            <v>45616</v>
          </cell>
          <cell r="H2418" t="str">
            <v>BIAYA CASH2AN SPM 1743</v>
          </cell>
          <cell r="I2418">
            <v>120020001</v>
          </cell>
          <cell r="J2418" t="str">
            <v>PT BCA No Rek. 869-4110115</v>
          </cell>
          <cell r="M2418">
            <v>3971733</v>
          </cell>
        </row>
        <row r="2419">
          <cell r="A2419" t="str">
            <v>31500000001November</v>
          </cell>
          <cell r="B2419" t="str">
            <v>500000001November</v>
          </cell>
          <cell r="C2419" t="str">
            <v>0</v>
          </cell>
          <cell r="D2419" t="str">
            <v>1500000001</v>
          </cell>
          <cell r="F2419">
            <v>45616</v>
          </cell>
          <cell r="H2419" t="str">
            <v>BIAYA CASH2AN SPM 1751</v>
          </cell>
          <cell r="I2419">
            <v>500000001</v>
          </cell>
          <cell r="J2419" t="str">
            <v>Biaya Logistik</v>
          </cell>
          <cell r="L2419">
            <v>7108234</v>
          </cell>
        </row>
        <row r="2420">
          <cell r="A2420" t="str">
            <v>34120020001November</v>
          </cell>
          <cell r="B2420" t="str">
            <v>120020001November</v>
          </cell>
          <cell r="C2420" t="str">
            <v>0</v>
          </cell>
          <cell r="D2420" t="str">
            <v>1120020001</v>
          </cell>
          <cell r="F2420">
            <v>45616</v>
          </cell>
          <cell r="H2420" t="str">
            <v>BIAYA CASH2AN SPM 1751</v>
          </cell>
          <cell r="I2420">
            <v>120020001</v>
          </cell>
          <cell r="J2420" t="str">
            <v>PT BCA No Rek. 869-4110115</v>
          </cell>
          <cell r="M2420">
            <v>7108234</v>
          </cell>
        </row>
        <row r="2421">
          <cell r="A2421" t="str">
            <v>3110010001November</v>
          </cell>
          <cell r="B2421" t="str">
            <v>110010001November</v>
          </cell>
          <cell r="C2421" t="str">
            <v>0</v>
          </cell>
          <cell r="D2421" t="str">
            <v>1110010001</v>
          </cell>
          <cell r="F2421">
            <v>45617</v>
          </cell>
          <cell r="H2421" t="str">
            <v xml:space="preserve">PENGISIAN ULANG PETTY CASH CPJ </v>
          </cell>
          <cell r="I2421">
            <v>110010001</v>
          </cell>
          <cell r="J2421" t="str">
            <v>Kas Operasional 1 - TIO</v>
          </cell>
          <cell r="L2421">
            <v>22068620</v>
          </cell>
        </row>
        <row r="2422">
          <cell r="A2422" t="str">
            <v>35120020001November</v>
          </cell>
          <cell r="B2422" t="str">
            <v>120020001November</v>
          </cell>
          <cell r="C2422" t="str">
            <v>0</v>
          </cell>
          <cell r="D2422" t="str">
            <v>1120020001</v>
          </cell>
          <cell r="F2422">
            <v>45617</v>
          </cell>
          <cell r="H2422" t="str">
            <v xml:space="preserve">PENGISIAN ULANG PETTY CASH CPJ </v>
          </cell>
          <cell r="I2422">
            <v>120020001</v>
          </cell>
          <cell r="J2422" t="str">
            <v>PT BCA No Rek. 869-4110115</v>
          </cell>
          <cell r="M2422">
            <v>22068620</v>
          </cell>
        </row>
        <row r="2423">
          <cell r="A2423" t="str">
            <v>32500000001November</v>
          </cell>
          <cell r="B2423" t="str">
            <v>500000001November</v>
          </cell>
          <cell r="C2423" t="str">
            <v>0</v>
          </cell>
          <cell r="D2423" t="str">
            <v>1500000001</v>
          </cell>
          <cell r="F2423">
            <v>45617</v>
          </cell>
          <cell r="H2423" t="str">
            <v>BIAYA CASH2AN SPM 1750</v>
          </cell>
          <cell r="I2423">
            <v>500000001</v>
          </cell>
          <cell r="J2423" t="str">
            <v>Biaya Logistik</v>
          </cell>
          <cell r="L2423">
            <v>7000000</v>
          </cell>
        </row>
        <row r="2424">
          <cell r="A2424" t="str">
            <v>36120020001November</v>
          </cell>
          <cell r="B2424" t="str">
            <v>120020001November</v>
          </cell>
          <cell r="C2424" t="str">
            <v>0</v>
          </cell>
          <cell r="D2424" t="str">
            <v>1120020001</v>
          </cell>
          <cell r="F2424">
            <v>45617</v>
          </cell>
          <cell r="H2424" t="str">
            <v>BIAYA CASH2AN SPM 1750</v>
          </cell>
          <cell r="I2424">
            <v>120020001</v>
          </cell>
          <cell r="J2424" t="str">
            <v>PT BCA No Rek. 869-4110115</v>
          </cell>
          <cell r="M2424">
            <v>7000000</v>
          </cell>
        </row>
        <row r="2425">
          <cell r="A2425" t="str">
            <v>33500000001November</v>
          </cell>
          <cell r="B2425" t="str">
            <v>500000001November</v>
          </cell>
          <cell r="C2425" t="str">
            <v>0</v>
          </cell>
          <cell r="D2425" t="str">
            <v>1500000001</v>
          </cell>
          <cell r="F2425">
            <v>45617</v>
          </cell>
          <cell r="H2425" t="str">
            <v>BIAYA CASH2AN SPM 1749</v>
          </cell>
          <cell r="I2425">
            <v>500000001</v>
          </cell>
          <cell r="J2425" t="str">
            <v>Biaya Logistik</v>
          </cell>
          <cell r="L2425">
            <v>7000000</v>
          </cell>
        </row>
        <row r="2426">
          <cell r="A2426" t="str">
            <v>37120020001November</v>
          </cell>
          <cell r="B2426" t="str">
            <v>120020001November</v>
          </cell>
          <cell r="C2426" t="str">
            <v>0</v>
          </cell>
          <cell r="D2426" t="str">
            <v>1120020001</v>
          </cell>
          <cell r="F2426">
            <v>45617</v>
          </cell>
          <cell r="H2426" t="str">
            <v>BIAYA CASH2AN SPM 1749</v>
          </cell>
          <cell r="I2426">
            <v>120020001</v>
          </cell>
          <cell r="J2426" t="str">
            <v>PT BCA No Rek. 869-4110115</v>
          </cell>
          <cell r="M2426">
            <v>7000000</v>
          </cell>
        </row>
        <row r="2427">
          <cell r="A2427" t="str">
            <v>34500000001November</v>
          </cell>
          <cell r="B2427" t="str">
            <v>500000001November</v>
          </cell>
          <cell r="C2427" t="str">
            <v>0</v>
          </cell>
          <cell r="D2427" t="str">
            <v>1500000001</v>
          </cell>
          <cell r="F2427">
            <v>45617</v>
          </cell>
          <cell r="H2427" t="str">
            <v>BIAYA CASH2AN SPM 1758</v>
          </cell>
          <cell r="I2427">
            <v>500000001</v>
          </cell>
          <cell r="J2427" t="str">
            <v>Biaya Logistik</v>
          </cell>
          <cell r="L2427">
            <v>1500000</v>
          </cell>
        </row>
        <row r="2428">
          <cell r="A2428" t="str">
            <v>38120020001November</v>
          </cell>
          <cell r="B2428" t="str">
            <v>120020001November</v>
          </cell>
          <cell r="C2428" t="str">
            <v>0</v>
          </cell>
          <cell r="D2428" t="str">
            <v>1120020001</v>
          </cell>
          <cell r="F2428">
            <v>45617</v>
          </cell>
          <cell r="H2428" t="str">
            <v>BIAYA CASH2AN SPM 1758</v>
          </cell>
          <cell r="I2428">
            <v>120020001</v>
          </cell>
          <cell r="J2428" t="str">
            <v>PT BCA No Rek. 869-4110115</v>
          </cell>
          <cell r="M2428">
            <v>1500000</v>
          </cell>
        </row>
        <row r="2429">
          <cell r="A2429" t="str">
            <v>35500000001November</v>
          </cell>
          <cell r="B2429" t="str">
            <v>500000001November</v>
          </cell>
          <cell r="C2429" t="str">
            <v>0</v>
          </cell>
          <cell r="D2429" t="str">
            <v>1500000001</v>
          </cell>
          <cell r="F2429">
            <v>45617</v>
          </cell>
          <cell r="H2429" t="str">
            <v>BIAYA CASH2AN SPM 1757</v>
          </cell>
          <cell r="I2429">
            <v>500000001</v>
          </cell>
          <cell r="J2429" t="str">
            <v>Biaya Logistik</v>
          </cell>
          <cell r="L2429">
            <v>2961606</v>
          </cell>
        </row>
        <row r="2430">
          <cell r="A2430" t="str">
            <v>39120020001November</v>
          </cell>
          <cell r="B2430" t="str">
            <v>120020001November</v>
          </cell>
          <cell r="C2430" t="str">
            <v>0</v>
          </cell>
          <cell r="D2430" t="str">
            <v>1120020001</v>
          </cell>
          <cell r="F2430">
            <v>45617</v>
          </cell>
          <cell r="H2430" t="str">
            <v>BIAYA CASH2AN SPM 1757</v>
          </cell>
          <cell r="I2430">
            <v>120020001</v>
          </cell>
          <cell r="J2430" t="str">
            <v>PT BCA No Rek. 869-4110115</v>
          </cell>
          <cell r="M2430">
            <v>2961606</v>
          </cell>
        </row>
        <row r="2431">
          <cell r="A2431" t="str">
            <v>36500000001November</v>
          </cell>
          <cell r="B2431" t="str">
            <v>500000001November</v>
          </cell>
          <cell r="C2431" t="str">
            <v>0</v>
          </cell>
          <cell r="D2431" t="str">
            <v>1500000001</v>
          </cell>
          <cell r="F2431">
            <v>45617</v>
          </cell>
          <cell r="H2431" t="str">
            <v>BIAYA CASH2AN SPM 1756</v>
          </cell>
          <cell r="I2431">
            <v>500000001</v>
          </cell>
          <cell r="J2431" t="str">
            <v>Biaya Logistik</v>
          </cell>
          <cell r="L2431">
            <v>2984762</v>
          </cell>
        </row>
        <row r="2432">
          <cell r="A2432" t="str">
            <v>40120020001November</v>
          </cell>
          <cell r="B2432" t="str">
            <v>120020001November</v>
          </cell>
          <cell r="C2432" t="str">
            <v>0</v>
          </cell>
          <cell r="D2432" t="str">
            <v>1120020001</v>
          </cell>
          <cell r="F2432">
            <v>45617</v>
          </cell>
          <cell r="H2432" t="str">
            <v>BIAYA CASH2AN SPM 1756</v>
          </cell>
          <cell r="I2432">
            <v>120020001</v>
          </cell>
          <cell r="J2432" t="str">
            <v>PT BCA No Rek. 869-4110115</v>
          </cell>
          <cell r="M2432">
            <v>2984762</v>
          </cell>
        </row>
        <row r="2433">
          <cell r="A2433" t="str">
            <v>37500000001November</v>
          </cell>
          <cell r="B2433" t="str">
            <v>500000001November</v>
          </cell>
          <cell r="C2433" t="str">
            <v>0</v>
          </cell>
          <cell r="D2433" t="str">
            <v>1500000001</v>
          </cell>
          <cell r="F2433">
            <v>45617</v>
          </cell>
          <cell r="H2433" t="str">
            <v>BIAYA CASH2AN SPM 1755</v>
          </cell>
          <cell r="I2433">
            <v>500000001</v>
          </cell>
          <cell r="J2433" t="str">
            <v>Biaya Logistik</v>
          </cell>
          <cell r="L2433">
            <v>2954238</v>
          </cell>
        </row>
        <row r="2434">
          <cell r="A2434" t="str">
            <v>41120020001November</v>
          </cell>
          <cell r="B2434" t="str">
            <v>120020001November</v>
          </cell>
          <cell r="C2434" t="str">
            <v>0</v>
          </cell>
          <cell r="D2434" t="str">
            <v>1120020001</v>
          </cell>
          <cell r="F2434">
            <v>45617</v>
          </cell>
          <cell r="H2434" t="str">
            <v>BIAYA CASH2AN SPM 1755</v>
          </cell>
          <cell r="I2434">
            <v>120020001</v>
          </cell>
          <cell r="J2434" t="str">
            <v>PT BCA No Rek. 869-4110115</v>
          </cell>
          <cell r="M2434">
            <v>2954238</v>
          </cell>
        </row>
        <row r="2435">
          <cell r="A2435" t="str">
            <v>38500000001November</v>
          </cell>
          <cell r="B2435" t="str">
            <v>500000001November</v>
          </cell>
          <cell r="C2435" t="str">
            <v>0</v>
          </cell>
          <cell r="D2435" t="str">
            <v>1500000001</v>
          </cell>
          <cell r="F2435">
            <v>45617</v>
          </cell>
          <cell r="H2435" t="str">
            <v>PEMBAYARAN INVOICE RKE 80012</v>
          </cell>
          <cell r="I2435">
            <v>500000001</v>
          </cell>
          <cell r="J2435" t="str">
            <v>Biaya Logistik</v>
          </cell>
          <cell r="L2435">
            <v>0</v>
          </cell>
        </row>
        <row r="2436">
          <cell r="A2436" t="str">
            <v>42120020001November</v>
          </cell>
          <cell r="B2436" t="str">
            <v>120020001November</v>
          </cell>
          <cell r="C2436" t="str">
            <v>0</v>
          </cell>
          <cell r="D2436" t="str">
            <v>1120020001</v>
          </cell>
          <cell r="F2436">
            <v>45617</v>
          </cell>
          <cell r="H2436" t="str">
            <v>PEMBAYARAN INVOICE RKE 80012</v>
          </cell>
          <cell r="I2436">
            <v>120020001</v>
          </cell>
          <cell r="J2436" t="str">
            <v>PT BCA No Rek. 869-4110115</v>
          </cell>
          <cell r="M2436">
            <v>0</v>
          </cell>
        </row>
        <row r="2437">
          <cell r="A2437" t="str">
            <v>39500000001November</v>
          </cell>
          <cell r="B2437" t="str">
            <v>500000001November</v>
          </cell>
          <cell r="C2437" t="str">
            <v>0</v>
          </cell>
          <cell r="D2437" t="str">
            <v>1500000001</v>
          </cell>
          <cell r="F2437">
            <v>45617</v>
          </cell>
          <cell r="H2437" t="str">
            <v>PEMBAYARAN INVOICE DBL  INV 002</v>
          </cell>
          <cell r="I2437">
            <v>500000001</v>
          </cell>
          <cell r="J2437" t="str">
            <v>Biaya Logistik</v>
          </cell>
          <cell r="L2437">
            <v>0</v>
          </cell>
        </row>
        <row r="2438">
          <cell r="A2438" t="str">
            <v>43120020001November</v>
          </cell>
          <cell r="B2438" t="str">
            <v>120020001November</v>
          </cell>
          <cell r="C2438" t="str">
            <v>0</v>
          </cell>
          <cell r="D2438" t="str">
            <v>1120020001</v>
          </cell>
          <cell r="F2438">
            <v>45617</v>
          </cell>
          <cell r="H2438" t="str">
            <v>PEMBAYARAN INVOICE DBL  INV 002</v>
          </cell>
          <cell r="I2438">
            <v>120020001</v>
          </cell>
          <cell r="J2438" t="str">
            <v>PT BCA No Rek. 869-4110115</v>
          </cell>
          <cell r="M2438">
            <v>0</v>
          </cell>
        </row>
        <row r="2439">
          <cell r="A2439" t="str">
            <v>40500000001November</v>
          </cell>
          <cell r="B2439" t="str">
            <v>500000001November</v>
          </cell>
          <cell r="C2439" t="str">
            <v>0</v>
          </cell>
          <cell r="D2439" t="str">
            <v>1500000001</v>
          </cell>
          <cell r="F2439">
            <v>45618</v>
          </cell>
          <cell r="H2439" t="str">
            <v>BIAYA CASH2AN SPM 1760</v>
          </cell>
          <cell r="I2439">
            <v>500000001</v>
          </cell>
          <cell r="J2439" t="str">
            <v>Biaya Logistik</v>
          </cell>
          <cell r="L2439">
            <v>4227662</v>
          </cell>
        </row>
        <row r="2440">
          <cell r="A2440" t="str">
            <v>44120020001November</v>
          </cell>
          <cell r="B2440" t="str">
            <v>120020001November</v>
          </cell>
          <cell r="C2440" t="str">
            <v>0</v>
          </cell>
          <cell r="D2440" t="str">
            <v>1120020001</v>
          </cell>
          <cell r="F2440">
            <v>45618</v>
          </cell>
          <cell r="H2440" t="str">
            <v>BIAYA CASH2AN SPM 1760</v>
          </cell>
          <cell r="I2440">
            <v>120020001</v>
          </cell>
          <cell r="J2440" t="str">
            <v>PT BCA No Rek. 869-4110115</v>
          </cell>
          <cell r="M2440">
            <v>4227662</v>
          </cell>
        </row>
        <row r="2441">
          <cell r="A2441" t="str">
            <v>4110010001November</v>
          </cell>
          <cell r="B2441" t="str">
            <v>110010001November</v>
          </cell>
          <cell r="C2441" t="str">
            <v>0</v>
          </cell>
          <cell r="D2441" t="str">
            <v>1110010001</v>
          </cell>
          <cell r="F2441">
            <v>45622</v>
          </cell>
          <cell r="H2441" t="str">
            <v xml:space="preserve">PENGISIAN ULANG PETTY CASH CPJ </v>
          </cell>
          <cell r="I2441">
            <v>110010001</v>
          </cell>
          <cell r="J2441" t="str">
            <v>Kas Operasional 1 - TIO</v>
          </cell>
          <cell r="L2441">
            <v>12221000</v>
          </cell>
        </row>
        <row r="2442">
          <cell r="A2442" t="str">
            <v>45120020001November</v>
          </cell>
          <cell r="B2442" t="str">
            <v>120020001November</v>
          </cell>
          <cell r="C2442" t="str">
            <v>0</v>
          </cell>
          <cell r="D2442" t="str">
            <v>1120020001</v>
          </cell>
          <cell r="F2442">
            <v>45622</v>
          </cell>
          <cell r="H2442" t="str">
            <v xml:space="preserve">PENGISIAN ULANG PETTY CASH CPJ </v>
          </cell>
          <cell r="I2442">
            <v>120020001</v>
          </cell>
          <cell r="J2442" t="str">
            <v>PT BCA No Rek. 869-4110115</v>
          </cell>
          <cell r="M2442">
            <v>12221000</v>
          </cell>
        </row>
        <row r="2443">
          <cell r="A2443" t="str">
            <v>41500000001November</v>
          </cell>
          <cell r="B2443" t="str">
            <v>500000001November</v>
          </cell>
          <cell r="C2443" t="str">
            <v>0</v>
          </cell>
          <cell r="D2443" t="str">
            <v>1500000001</v>
          </cell>
          <cell r="F2443">
            <v>45622</v>
          </cell>
          <cell r="H2443" t="str">
            <v>BIAYA CASH2AN SPM 1782</v>
          </cell>
          <cell r="I2443">
            <v>500000001</v>
          </cell>
          <cell r="J2443" t="str">
            <v>Biaya Logistik</v>
          </cell>
          <cell r="L2443">
            <v>1200000</v>
          </cell>
        </row>
        <row r="2444">
          <cell r="A2444" t="str">
            <v>46120020001November</v>
          </cell>
          <cell r="B2444" t="str">
            <v>120020001November</v>
          </cell>
          <cell r="C2444" t="str">
            <v>0</v>
          </cell>
          <cell r="D2444" t="str">
            <v>1120020001</v>
          </cell>
          <cell r="F2444">
            <v>45622</v>
          </cell>
          <cell r="H2444" t="str">
            <v>BIAYA CASH2AN SPM 1782</v>
          </cell>
          <cell r="I2444">
            <v>120020001</v>
          </cell>
          <cell r="J2444" t="str">
            <v>PT BCA No Rek. 869-4110115</v>
          </cell>
          <cell r="M2444">
            <v>1200000</v>
          </cell>
        </row>
        <row r="2445">
          <cell r="A2445" t="str">
            <v>42500000001November</v>
          </cell>
          <cell r="B2445" t="str">
            <v>500000001November</v>
          </cell>
          <cell r="C2445" t="str">
            <v>0</v>
          </cell>
          <cell r="D2445" t="str">
            <v>1500000001</v>
          </cell>
          <cell r="F2445">
            <v>45622</v>
          </cell>
          <cell r="H2445" t="str">
            <v>BIAYA CASH2AN SPM 1778</v>
          </cell>
          <cell r="I2445">
            <v>500000001</v>
          </cell>
          <cell r="J2445" t="str">
            <v>Biaya Logistik</v>
          </cell>
          <cell r="L2445">
            <v>1500000</v>
          </cell>
        </row>
        <row r="2446">
          <cell r="A2446" t="str">
            <v>47120020001November</v>
          </cell>
          <cell r="B2446" t="str">
            <v>120020001November</v>
          </cell>
          <cell r="C2446" t="str">
            <v>0</v>
          </cell>
          <cell r="D2446" t="str">
            <v>1120020001</v>
          </cell>
          <cell r="F2446">
            <v>45622</v>
          </cell>
          <cell r="H2446" t="str">
            <v>BIAYA CASH2AN SPM 1778</v>
          </cell>
          <cell r="I2446">
            <v>120020001</v>
          </cell>
          <cell r="J2446" t="str">
            <v>PT BCA No Rek. 869-4110115</v>
          </cell>
          <cell r="M2446">
            <v>1500000</v>
          </cell>
        </row>
        <row r="2447">
          <cell r="A2447" t="str">
            <v>43500000001November</v>
          </cell>
          <cell r="B2447" t="str">
            <v>500000001November</v>
          </cell>
          <cell r="C2447" t="str">
            <v>0</v>
          </cell>
          <cell r="D2447" t="str">
            <v>1500000001</v>
          </cell>
          <cell r="F2447">
            <v>45622</v>
          </cell>
          <cell r="H2447" t="str">
            <v>BIAYA CASH2AN SPM 1781</v>
          </cell>
          <cell r="I2447">
            <v>500000001</v>
          </cell>
          <cell r="J2447" t="str">
            <v>Biaya Logistik</v>
          </cell>
          <cell r="L2447">
            <v>3398669</v>
          </cell>
        </row>
        <row r="2448">
          <cell r="A2448" t="str">
            <v>48120020001November</v>
          </cell>
          <cell r="B2448" t="str">
            <v>120020001November</v>
          </cell>
          <cell r="C2448" t="str">
            <v>0</v>
          </cell>
          <cell r="D2448" t="str">
            <v>1120020001</v>
          </cell>
          <cell r="F2448">
            <v>45622</v>
          </cell>
          <cell r="H2448" t="str">
            <v>BIAYA CASH2AN SPM 1781</v>
          </cell>
          <cell r="I2448">
            <v>120020001</v>
          </cell>
          <cell r="J2448" t="str">
            <v>PT BCA No Rek. 869-4110115</v>
          </cell>
          <cell r="M2448">
            <v>3398669</v>
          </cell>
        </row>
        <row r="2449">
          <cell r="A2449" t="str">
            <v>44500000001November</v>
          </cell>
          <cell r="B2449" t="str">
            <v>500000001November</v>
          </cell>
          <cell r="C2449" t="str">
            <v>0</v>
          </cell>
          <cell r="D2449" t="str">
            <v>1500000001</v>
          </cell>
          <cell r="F2449">
            <v>45622</v>
          </cell>
          <cell r="H2449" t="str">
            <v>BIAYA CASH2AN SPM 1780</v>
          </cell>
          <cell r="I2449">
            <v>500000001</v>
          </cell>
          <cell r="J2449" t="str">
            <v>Biaya Logistik</v>
          </cell>
          <cell r="L2449">
            <v>3395667</v>
          </cell>
        </row>
        <row r="2450">
          <cell r="A2450" t="str">
            <v>49120020001November</v>
          </cell>
          <cell r="B2450" t="str">
            <v>120020001November</v>
          </cell>
          <cell r="C2450" t="str">
            <v>0</v>
          </cell>
          <cell r="D2450" t="str">
            <v>1120020001</v>
          </cell>
          <cell r="F2450">
            <v>45622</v>
          </cell>
          <cell r="H2450" t="str">
            <v>BIAYA CASH2AN SPM 1780</v>
          </cell>
          <cell r="I2450">
            <v>120020001</v>
          </cell>
          <cell r="J2450" t="str">
            <v>PT BCA No Rek. 869-4110115</v>
          </cell>
          <cell r="M2450">
            <v>3395667</v>
          </cell>
        </row>
        <row r="2451">
          <cell r="A2451" t="str">
            <v>45500000001November</v>
          </cell>
          <cell r="B2451" t="str">
            <v>500000001November</v>
          </cell>
          <cell r="C2451" t="str">
            <v>0</v>
          </cell>
          <cell r="D2451" t="str">
            <v>1500000001</v>
          </cell>
          <cell r="F2451">
            <v>45622</v>
          </cell>
          <cell r="H2451" t="str">
            <v>BIAYA CASH2AN SPM 1777</v>
          </cell>
          <cell r="I2451">
            <v>500000001</v>
          </cell>
          <cell r="J2451" t="str">
            <v>Biaya Logistik</v>
          </cell>
          <cell r="L2451">
            <v>3106202</v>
          </cell>
        </row>
        <row r="2452">
          <cell r="A2452" t="str">
            <v>50120020001November</v>
          </cell>
          <cell r="B2452" t="str">
            <v>120020001November</v>
          </cell>
          <cell r="C2452" t="str">
            <v>0</v>
          </cell>
          <cell r="D2452" t="str">
            <v>1120020001</v>
          </cell>
          <cell r="F2452">
            <v>45622</v>
          </cell>
          <cell r="H2452" t="str">
            <v>BIAYA CASH2AN SPM 1777</v>
          </cell>
          <cell r="I2452">
            <v>120020001</v>
          </cell>
          <cell r="J2452" t="str">
            <v>PT BCA No Rek. 869-4110115</v>
          </cell>
          <cell r="M2452">
            <v>3106202</v>
          </cell>
        </row>
        <row r="2453">
          <cell r="A2453" t="str">
            <v>46500000001November</v>
          </cell>
          <cell r="B2453" t="str">
            <v>500000001November</v>
          </cell>
          <cell r="C2453" t="str">
            <v>0</v>
          </cell>
          <cell r="D2453" t="str">
            <v>1500000001</v>
          </cell>
          <cell r="F2453">
            <v>45622</v>
          </cell>
          <cell r="H2453" t="str">
            <v>BIAYA CASH2AN SPM 1776</v>
          </cell>
          <cell r="I2453">
            <v>500000001</v>
          </cell>
          <cell r="J2453" t="str">
            <v>Biaya Logistik</v>
          </cell>
          <cell r="L2453">
            <v>2933163</v>
          </cell>
        </row>
        <row r="2454">
          <cell r="A2454" t="str">
            <v>51120020001November</v>
          </cell>
          <cell r="B2454" t="str">
            <v>120020001November</v>
          </cell>
          <cell r="C2454" t="str">
            <v>0</v>
          </cell>
          <cell r="D2454" t="str">
            <v>1120020001</v>
          </cell>
          <cell r="F2454">
            <v>45622</v>
          </cell>
          <cell r="H2454" t="str">
            <v>BIAYA CASH2AN SPM 1776</v>
          </cell>
          <cell r="I2454">
            <v>120020001</v>
          </cell>
          <cell r="J2454" t="str">
            <v>PT BCA No Rek. 869-4110115</v>
          </cell>
          <cell r="M2454">
            <v>2933163</v>
          </cell>
        </row>
        <row r="2455">
          <cell r="A2455" t="str">
            <v>47500000001November</v>
          </cell>
          <cell r="B2455" t="str">
            <v>500000001November</v>
          </cell>
          <cell r="C2455" t="str">
            <v>0</v>
          </cell>
          <cell r="D2455" t="str">
            <v>1500000001</v>
          </cell>
          <cell r="F2455">
            <v>45622</v>
          </cell>
          <cell r="H2455" t="str">
            <v>BIAYA CASH2AN SPM 1784</v>
          </cell>
          <cell r="I2455">
            <v>500000001</v>
          </cell>
          <cell r="J2455" t="str">
            <v>Biaya Logistik</v>
          </cell>
          <cell r="L2455">
            <v>1200000</v>
          </cell>
        </row>
        <row r="2456">
          <cell r="A2456" t="str">
            <v>52120020001November</v>
          </cell>
          <cell r="B2456" t="str">
            <v>120020001November</v>
          </cell>
          <cell r="C2456" t="str">
            <v>0</v>
          </cell>
          <cell r="D2456" t="str">
            <v>1120020001</v>
          </cell>
          <cell r="F2456">
            <v>45622</v>
          </cell>
          <cell r="H2456" t="str">
            <v>BIAYA CASH2AN SPM 1784</v>
          </cell>
          <cell r="I2456">
            <v>120020001</v>
          </cell>
          <cell r="J2456" t="str">
            <v>PT BCA No Rek. 869-4110115</v>
          </cell>
          <cell r="M2456">
            <v>1200000</v>
          </cell>
        </row>
        <row r="2457">
          <cell r="A2457" t="str">
            <v>48500000001November</v>
          </cell>
          <cell r="B2457" t="str">
            <v>500000001November</v>
          </cell>
          <cell r="C2457" t="str">
            <v>0</v>
          </cell>
          <cell r="D2457" t="str">
            <v>1500000001</v>
          </cell>
          <cell r="F2457">
            <v>45622</v>
          </cell>
          <cell r="H2457" t="str">
            <v>BIYA STRIPING  SURABAYA  NO 001 SEP / 002 OKT / JIT /24</v>
          </cell>
          <cell r="I2457">
            <v>500000001</v>
          </cell>
          <cell r="J2457" t="str">
            <v>Biaya Logistik</v>
          </cell>
          <cell r="L2457">
            <v>3991746</v>
          </cell>
        </row>
        <row r="2458">
          <cell r="A2458" t="str">
            <v>53120020001November</v>
          </cell>
          <cell r="B2458" t="str">
            <v>120020001November</v>
          </cell>
          <cell r="C2458" t="str">
            <v>0</v>
          </cell>
          <cell r="D2458" t="str">
            <v>1120020001</v>
          </cell>
          <cell r="F2458">
            <v>45622</v>
          </cell>
          <cell r="H2458" t="str">
            <v>BIYA STRIPING  SURABAYA  NO 001 SEP / 002 OKT / JIT /24</v>
          </cell>
          <cell r="I2458">
            <v>120020001</v>
          </cell>
          <cell r="J2458" t="str">
            <v>PT BCA No Rek. 869-4110115</v>
          </cell>
          <cell r="M2458">
            <v>3991746</v>
          </cell>
        </row>
        <row r="2459">
          <cell r="A2459" t="str">
            <v>1500000003November</v>
          </cell>
          <cell r="B2459" t="str">
            <v>500000003November</v>
          </cell>
          <cell r="C2459" t="str">
            <v>0</v>
          </cell>
          <cell r="D2459" t="str">
            <v>1500000003</v>
          </cell>
          <cell r="F2459">
            <v>45624</v>
          </cell>
          <cell r="H2459" t="str">
            <v xml:space="preserve">BIAYA GAJI KARYAWAN CPJ </v>
          </cell>
          <cell r="I2459">
            <v>500000003</v>
          </cell>
          <cell r="J2459" t="str">
            <v>Biaya Gaji, Bonus, THR</v>
          </cell>
          <cell r="L2459">
            <v>28808775</v>
          </cell>
        </row>
        <row r="2460">
          <cell r="A2460" t="str">
            <v>54120020001November</v>
          </cell>
          <cell r="B2460" t="str">
            <v>120020001November</v>
          </cell>
          <cell r="C2460" t="str">
            <v>0</v>
          </cell>
          <cell r="D2460" t="str">
            <v>1120020001</v>
          </cell>
          <cell r="F2460">
            <v>45624</v>
          </cell>
          <cell r="H2460" t="str">
            <v xml:space="preserve">BIAYA GAJI KARYAWAN CPJ </v>
          </cell>
          <cell r="I2460">
            <v>120020001</v>
          </cell>
          <cell r="J2460" t="str">
            <v>PT BCA No Rek. 869-4110115</v>
          </cell>
          <cell r="M2460">
            <v>28808775</v>
          </cell>
        </row>
        <row r="2461">
          <cell r="A2461" t="str">
            <v>00</v>
          </cell>
          <cell r="B2461" t="str">
            <v>0</v>
          </cell>
          <cell r="C2461" t="str">
            <v>0</v>
          </cell>
          <cell r="D2461" t="str">
            <v>1</v>
          </cell>
          <cell r="J2461" t="str">
            <v>-</v>
          </cell>
        </row>
        <row r="2462">
          <cell r="A2462" t="str">
            <v>00</v>
          </cell>
          <cell r="B2462" t="str">
            <v>0</v>
          </cell>
          <cell r="C2462" t="str">
            <v>0</v>
          </cell>
          <cell r="D2462" t="str">
            <v>1</v>
          </cell>
          <cell r="J2462" t="str">
            <v>-</v>
          </cell>
        </row>
        <row r="2463">
          <cell r="A2463" t="str">
            <v>1500000001Desember</v>
          </cell>
          <cell r="B2463" t="str">
            <v>500000001Desember</v>
          </cell>
          <cell r="C2463" t="str">
            <v>0</v>
          </cell>
          <cell r="D2463">
            <v>0</v>
          </cell>
          <cell r="F2463">
            <v>45629</v>
          </cell>
          <cell r="H2463" t="str">
            <v xml:space="preserve">BIAYA SEWA POOL MOBIL CPJ PERIODE DESEMBER 24 </v>
          </cell>
          <cell r="I2463">
            <v>500000001</v>
          </cell>
          <cell r="J2463" t="str">
            <v>Biaya Logistik</v>
          </cell>
          <cell r="L2463">
            <v>7000000</v>
          </cell>
        </row>
        <row r="2464">
          <cell r="A2464" t="str">
            <v>1120020001Desember</v>
          </cell>
          <cell r="B2464" t="str">
            <v>120020001Desember</v>
          </cell>
          <cell r="C2464" t="str">
            <v>0</v>
          </cell>
          <cell r="D2464">
            <v>0</v>
          </cell>
          <cell r="F2464">
            <v>45629</v>
          </cell>
          <cell r="H2464" t="str">
            <v xml:space="preserve">BIAYA SEWA POOL MOBIL CPJ PERIODE DESEMBER 24 </v>
          </cell>
          <cell r="I2464">
            <v>120020001</v>
          </cell>
          <cell r="J2464" t="str">
            <v>PT BCA No Rek. 869-4110115</v>
          </cell>
          <cell r="M2464">
            <v>7000000</v>
          </cell>
        </row>
        <row r="2465">
          <cell r="A2465" t="str">
            <v>1110010001Desember</v>
          </cell>
          <cell r="B2465" t="str">
            <v>110010001Desember</v>
          </cell>
          <cell r="C2465" t="str">
            <v>0</v>
          </cell>
          <cell r="D2465">
            <v>0</v>
          </cell>
          <cell r="F2465">
            <v>45629</v>
          </cell>
          <cell r="H2465" t="str">
            <v xml:space="preserve">PENGISIAN ULNG PETTY CASH CPJ </v>
          </cell>
          <cell r="I2465">
            <v>110010001</v>
          </cell>
          <cell r="J2465" t="str">
            <v>Kas Operasional 1 - TIO</v>
          </cell>
          <cell r="L2465">
            <v>10015415</v>
          </cell>
        </row>
        <row r="2466">
          <cell r="A2466" t="str">
            <v>2120020001Desember</v>
          </cell>
          <cell r="B2466" t="str">
            <v>120020001Desember</v>
          </cell>
          <cell r="C2466" t="str">
            <v>0</v>
          </cell>
          <cell r="D2466">
            <v>0</v>
          </cell>
          <cell r="F2466">
            <v>45629</v>
          </cell>
          <cell r="H2466" t="str">
            <v xml:space="preserve">PENGISIAN ULNG PETTY CASH CPJ </v>
          </cell>
          <cell r="I2466">
            <v>120020001</v>
          </cell>
          <cell r="J2466" t="str">
            <v>PT BCA No Rek. 869-4110115</v>
          </cell>
          <cell r="M2466">
            <v>10015415</v>
          </cell>
        </row>
        <row r="2467">
          <cell r="A2467" t="str">
            <v>2500000001Desember</v>
          </cell>
          <cell r="B2467" t="str">
            <v>500000001Desember</v>
          </cell>
          <cell r="C2467" t="str">
            <v>0</v>
          </cell>
          <cell r="D2467">
            <v>0</v>
          </cell>
          <cell r="F2467">
            <v>45630</v>
          </cell>
          <cell r="H2467" t="str">
            <v>BIAYA CASH2AN SPM 1801</v>
          </cell>
          <cell r="I2467">
            <v>500000001</v>
          </cell>
          <cell r="J2467" t="str">
            <v>Biaya Logistik</v>
          </cell>
          <cell r="L2467">
            <v>2851438</v>
          </cell>
        </row>
        <row r="2468">
          <cell r="A2468" t="str">
            <v>3120020001Desember</v>
          </cell>
          <cell r="B2468" t="str">
            <v>120020001Desember</v>
          </cell>
          <cell r="C2468" t="str">
            <v>0</v>
          </cell>
          <cell r="D2468">
            <v>0</v>
          </cell>
          <cell r="F2468">
            <v>45630</v>
          </cell>
          <cell r="H2468" t="str">
            <v>BIAYA CASH2AN SPM 1801</v>
          </cell>
          <cell r="I2468">
            <v>120020001</v>
          </cell>
          <cell r="J2468" t="str">
            <v>PT BCA No Rek. 869-4110115</v>
          </cell>
          <cell r="M2468">
            <v>2851438</v>
          </cell>
        </row>
        <row r="2469">
          <cell r="A2469" t="str">
            <v>3500000001Desember</v>
          </cell>
          <cell r="B2469" t="str">
            <v>500000001Desember</v>
          </cell>
          <cell r="C2469" t="str">
            <v>0</v>
          </cell>
          <cell r="D2469">
            <v>0</v>
          </cell>
          <cell r="F2469">
            <v>45630</v>
          </cell>
          <cell r="H2469" t="str">
            <v>BIAYA CASH2AN SPM 1800</v>
          </cell>
          <cell r="I2469">
            <v>500000001</v>
          </cell>
          <cell r="J2469" t="str">
            <v>Biaya Logistik</v>
          </cell>
          <cell r="L2469">
            <v>2890644</v>
          </cell>
        </row>
        <row r="2470">
          <cell r="A2470" t="str">
            <v>4120020001Desember</v>
          </cell>
          <cell r="B2470" t="str">
            <v>120020001Desember</v>
          </cell>
          <cell r="C2470" t="str">
            <v>0</v>
          </cell>
          <cell r="D2470">
            <v>0</v>
          </cell>
          <cell r="F2470">
            <v>45630</v>
          </cell>
          <cell r="H2470" t="str">
            <v>BIAYA CASH2AN SPM 1800</v>
          </cell>
          <cell r="I2470">
            <v>120020001</v>
          </cell>
          <cell r="J2470" t="str">
            <v>PT BCA No Rek. 869-4110115</v>
          </cell>
          <cell r="M2470">
            <v>2890644</v>
          </cell>
        </row>
        <row r="2471">
          <cell r="A2471" t="str">
            <v>4500000001Desember</v>
          </cell>
          <cell r="B2471" t="str">
            <v>500000001Desember</v>
          </cell>
          <cell r="C2471" t="str">
            <v>0</v>
          </cell>
          <cell r="D2471">
            <v>0</v>
          </cell>
          <cell r="F2471">
            <v>45631</v>
          </cell>
          <cell r="H2471" t="str">
            <v>PEMBAYARAN INV RKE 80013 DAN 80014</v>
          </cell>
          <cell r="I2471">
            <v>500000001</v>
          </cell>
          <cell r="J2471" t="str">
            <v>Biaya Logistik</v>
          </cell>
          <cell r="L2471">
            <v>21544779</v>
          </cell>
        </row>
        <row r="2472">
          <cell r="A2472" t="str">
            <v>5120020001Desember</v>
          </cell>
          <cell r="B2472" t="str">
            <v>120020001Desember</v>
          </cell>
          <cell r="C2472" t="str">
            <v>0</v>
          </cell>
          <cell r="D2472">
            <v>0</v>
          </cell>
          <cell r="F2472">
            <v>45631</v>
          </cell>
          <cell r="H2472" t="str">
            <v>PEMBAYARAN INV RKE 80013 DAN 80014</v>
          </cell>
          <cell r="I2472">
            <v>120020001</v>
          </cell>
          <cell r="J2472" t="str">
            <v>PT BCA No Rek. 869-4110115</v>
          </cell>
          <cell r="M2472">
            <v>21544779</v>
          </cell>
        </row>
        <row r="2473">
          <cell r="A2473" t="str">
            <v>5500000001Desember</v>
          </cell>
          <cell r="B2473" t="str">
            <v>500000001Desember</v>
          </cell>
          <cell r="C2473" t="str">
            <v>0</v>
          </cell>
          <cell r="D2473">
            <v>0</v>
          </cell>
          <cell r="F2473">
            <v>45631</v>
          </cell>
          <cell r="H2473" t="str">
            <v>PEMBAYARAN INV DBL 003 DAN 004</v>
          </cell>
          <cell r="I2473">
            <v>500000001</v>
          </cell>
          <cell r="J2473" t="str">
            <v>Biaya Logistik</v>
          </cell>
          <cell r="L2473">
            <v>4612152</v>
          </cell>
        </row>
        <row r="2474">
          <cell r="A2474" t="str">
            <v>6120020001Desember</v>
          </cell>
          <cell r="B2474" t="str">
            <v>120020001Desember</v>
          </cell>
          <cell r="C2474" t="str">
            <v>0</v>
          </cell>
          <cell r="D2474">
            <v>0</v>
          </cell>
          <cell r="F2474">
            <v>45631</v>
          </cell>
          <cell r="H2474" t="str">
            <v>PEMBAYARAN INV DBL 003 DAN 004</v>
          </cell>
          <cell r="I2474">
            <v>120020001</v>
          </cell>
          <cell r="J2474" t="str">
            <v>PT BCA No Rek. 869-4110115</v>
          </cell>
          <cell r="M2474">
            <v>4612152</v>
          </cell>
        </row>
        <row r="2475">
          <cell r="A2475" t="str">
            <v>6500000001Desember</v>
          </cell>
          <cell r="B2475" t="str">
            <v>500000001Desember</v>
          </cell>
          <cell r="C2475" t="str">
            <v>0</v>
          </cell>
          <cell r="D2475">
            <v>0</v>
          </cell>
          <cell r="F2475">
            <v>45631</v>
          </cell>
          <cell r="H2475" t="str">
            <v>BIAYA STRIPING  SPM 1731</v>
          </cell>
          <cell r="I2475">
            <v>500000001</v>
          </cell>
          <cell r="J2475" t="str">
            <v>Biaya Logistik</v>
          </cell>
          <cell r="L2475">
            <v>1000000</v>
          </cell>
        </row>
        <row r="2476">
          <cell r="A2476" t="str">
            <v>7120020001Desember</v>
          </cell>
          <cell r="B2476" t="str">
            <v>120020001Desember</v>
          </cell>
          <cell r="C2476" t="str">
            <v>0</v>
          </cell>
          <cell r="D2476">
            <v>0</v>
          </cell>
          <cell r="F2476">
            <v>45631</v>
          </cell>
          <cell r="H2476" t="str">
            <v>BIAYA STRIPING  SPM 1731</v>
          </cell>
          <cell r="I2476">
            <v>120020001</v>
          </cell>
          <cell r="J2476" t="str">
            <v>PT BCA No Rek. 869-4110115</v>
          </cell>
          <cell r="M2476">
            <v>1000000</v>
          </cell>
        </row>
        <row r="2477">
          <cell r="A2477" t="str">
            <v>7500000001Desember</v>
          </cell>
          <cell r="B2477" t="str">
            <v>500000001Desember</v>
          </cell>
          <cell r="C2477" t="str">
            <v>0</v>
          </cell>
          <cell r="D2477">
            <v>0</v>
          </cell>
          <cell r="F2477">
            <v>45631</v>
          </cell>
          <cell r="H2477" t="str">
            <v>BIAYA CASH2AN SPM 1818</v>
          </cell>
          <cell r="I2477">
            <v>500000001</v>
          </cell>
          <cell r="J2477" t="str">
            <v>Biaya Logistik</v>
          </cell>
          <cell r="L2477">
            <v>3683558</v>
          </cell>
        </row>
        <row r="2478">
          <cell r="A2478" t="str">
            <v>8120020001Desember</v>
          </cell>
          <cell r="B2478" t="str">
            <v>120020001Desember</v>
          </cell>
          <cell r="C2478" t="str">
            <v>0</v>
          </cell>
          <cell r="D2478">
            <v>0</v>
          </cell>
          <cell r="F2478">
            <v>45631</v>
          </cell>
          <cell r="H2478" t="str">
            <v>BIAYA CASH2AN SPM 1818</v>
          </cell>
          <cell r="I2478">
            <v>120020001</v>
          </cell>
          <cell r="J2478" t="str">
            <v>PT BCA No Rek. 869-4110115</v>
          </cell>
          <cell r="M2478">
            <v>3683558</v>
          </cell>
        </row>
        <row r="2479">
          <cell r="A2479" t="str">
            <v>8500000001Desember</v>
          </cell>
          <cell r="B2479" t="str">
            <v>500000001Desember</v>
          </cell>
          <cell r="C2479" t="str">
            <v>0</v>
          </cell>
          <cell r="D2479">
            <v>0</v>
          </cell>
          <cell r="F2479">
            <v>45631</v>
          </cell>
          <cell r="H2479" t="str">
            <v>BIAYA CASH2AN SPM 1817</v>
          </cell>
          <cell r="I2479">
            <v>500000001</v>
          </cell>
          <cell r="J2479" t="str">
            <v>Biaya Logistik</v>
          </cell>
          <cell r="L2479">
            <v>3953385</v>
          </cell>
        </row>
        <row r="2480">
          <cell r="A2480" t="str">
            <v>9120020001Desember</v>
          </cell>
          <cell r="B2480" t="str">
            <v>120020001Desember</v>
          </cell>
          <cell r="C2480" t="str">
            <v>0</v>
          </cell>
          <cell r="D2480">
            <v>0</v>
          </cell>
          <cell r="F2480">
            <v>45631</v>
          </cell>
          <cell r="H2480" t="str">
            <v>BIAYA CASH2AN SPM 1817</v>
          </cell>
          <cell r="I2480">
            <v>120020001</v>
          </cell>
          <cell r="J2480" t="str">
            <v>PT BCA No Rek. 869-4110115</v>
          </cell>
          <cell r="M2480">
            <v>3953385</v>
          </cell>
        </row>
        <row r="2481">
          <cell r="A2481" t="str">
            <v>2110010001Desember</v>
          </cell>
          <cell r="B2481" t="str">
            <v>110010001Desember</v>
          </cell>
          <cell r="C2481" t="str">
            <v>0</v>
          </cell>
          <cell r="D2481">
            <v>0</v>
          </cell>
          <cell r="F2481">
            <v>45631</v>
          </cell>
          <cell r="H2481" t="str">
            <v xml:space="preserve">PENGISIAN ULNG PETTY CASH CPJ </v>
          </cell>
          <cell r="I2481">
            <v>110010001</v>
          </cell>
          <cell r="J2481" t="str">
            <v>Kas Operasional 1 - TIO</v>
          </cell>
          <cell r="L2481">
            <v>5301000</v>
          </cell>
        </row>
        <row r="2482">
          <cell r="A2482" t="str">
            <v>10120020001Desember</v>
          </cell>
          <cell r="B2482" t="str">
            <v>120020001Desember</v>
          </cell>
          <cell r="C2482" t="str">
            <v>0</v>
          </cell>
          <cell r="D2482">
            <v>0</v>
          </cell>
          <cell r="F2482">
            <v>45631</v>
          </cell>
          <cell r="H2482" t="str">
            <v xml:space="preserve">PENGISIAN ULNG PETTY CASH CPJ </v>
          </cell>
          <cell r="I2482">
            <v>120020001</v>
          </cell>
          <cell r="J2482" t="str">
            <v>PT BCA No Rek. 869-4110115</v>
          </cell>
          <cell r="M2482">
            <v>5301000</v>
          </cell>
        </row>
        <row r="2483">
          <cell r="A2483" t="str">
            <v>3110010001Desember</v>
          </cell>
          <cell r="B2483" t="str">
            <v>110010001Desember</v>
          </cell>
          <cell r="C2483" t="str">
            <v>0</v>
          </cell>
          <cell r="D2483">
            <v>0</v>
          </cell>
          <cell r="F2483">
            <v>45635</v>
          </cell>
          <cell r="H2483" t="str">
            <v xml:space="preserve">PENGISIAN ULNG PETTY CASH CPJ </v>
          </cell>
          <cell r="I2483">
            <v>110010001</v>
          </cell>
          <cell r="J2483" t="str">
            <v>Kas Operasional 1 - TIO</v>
          </cell>
          <cell r="L2483">
            <v>6995000</v>
          </cell>
        </row>
        <row r="2484">
          <cell r="A2484" t="str">
            <v>11120020001Desember</v>
          </cell>
          <cell r="B2484" t="str">
            <v>120020001Desember</v>
          </cell>
          <cell r="C2484" t="str">
            <v>0</v>
          </cell>
          <cell r="D2484">
            <v>0</v>
          </cell>
          <cell r="F2484">
            <v>45635</v>
          </cell>
          <cell r="H2484" t="str">
            <v xml:space="preserve">PENGISIAN ULNG PETTY CASH CPJ </v>
          </cell>
          <cell r="I2484">
            <v>120020001</v>
          </cell>
          <cell r="J2484" t="str">
            <v>PT BCA No Rek. 869-4110115</v>
          </cell>
          <cell r="M2484">
            <v>6995000</v>
          </cell>
        </row>
        <row r="2485">
          <cell r="A2485" t="str">
            <v>9500000001Desember</v>
          </cell>
          <cell r="B2485" t="str">
            <v>500000001Desember</v>
          </cell>
          <cell r="C2485" t="str">
            <v>0</v>
          </cell>
          <cell r="D2485">
            <v>0</v>
          </cell>
          <cell r="F2485">
            <v>45635</v>
          </cell>
          <cell r="H2485" t="str">
            <v>BIAYA CASH2AN SPM 1839</v>
          </cell>
          <cell r="I2485">
            <v>500000001</v>
          </cell>
          <cell r="J2485" t="str">
            <v>Biaya Logistik</v>
          </cell>
          <cell r="L2485">
            <v>3794000</v>
          </cell>
        </row>
        <row r="2486">
          <cell r="A2486" t="str">
            <v>12120020001Desember</v>
          </cell>
          <cell r="B2486" t="str">
            <v>120020001Desember</v>
          </cell>
          <cell r="C2486" t="str">
            <v>0</v>
          </cell>
          <cell r="D2486">
            <v>0</v>
          </cell>
          <cell r="F2486">
            <v>45635</v>
          </cell>
          <cell r="H2486" t="str">
            <v>BIAYA CASH2AN SPM 1839</v>
          </cell>
          <cell r="I2486">
            <v>120020001</v>
          </cell>
          <cell r="J2486" t="str">
            <v>PT BCA No Rek. 869-4110115</v>
          </cell>
          <cell r="M2486">
            <v>3794000</v>
          </cell>
        </row>
        <row r="2487">
          <cell r="A2487" t="str">
            <v>10500000001Desember</v>
          </cell>
          <cell r="B2487" t="str">
            <v>500000001Desember</v>
          </cell>
          <cell r="C2487" t="str">
            <v>0</v>
          </cell>
          <cell r="D2487">
            <v>0</v>
          </cell>
          <cell r="F2487">
            <v>45635</v>
          </cell>
          <cell r="H2487" t="str">
            <v>BIAYA CASH2AN SPM 1840</v>
          </cell>
          <cell r="I2487">
            <v>500000001</v>
          </cell>
          <cell r="J2487" t="str">
            <v>Biaya Logistik</v>
          </cell>
          <cell r="L2487">
            <v>3621754</v>
          </cell>
        </row>
        <row r="2488">
          <cell r="A2488" t="str">
            <v>13120020001Desember</v>
          </cell>
          <cell r="B2488" t="str">
            <v>120020001Desember</v>
          </cell>
          <cell r="C2488" t="str">
            <v>0</v>
          </cell>
          <cell r="D2488">
            <v>0</v>
          </cell>
          <cell r="F2488">
            <v>45635</v>
          </cell>
          <cell r="H2488" t="str">
            <v>BIAYA CASH2AN SPM 1840</v>
          </cell>
          <cell r="I2488">
            <v>120020001</v>
          </cell>
          <cell r="J2488" t="str">
            <v>PT BCA No Rek. 869-4110115</v>
          </cell>
          <cell r="M2488">
            <v>3621754</v>
          </cell>
        </row>
        <row r="2489">
          <cell r="A2489" t="str">
            <v>11500000001Desember</v>
          </cell>
          <cell r="B2489" t="str">
            <v>500000001Desember</v>
          </cell>
          <cell r="C2489" t="str">
            <v>0</v>
          </cell>
          <cell r="D2489">
            <v>0</v>
          </cell>
          <cell r="F2489">
            <v>45635</v>
          </cell>
          <cell r="H2489" t="str">
            <v>BIAYA CASH2AN SPM 1837</v>
          </cell>
          <cell r="I2489">
            <v>500000001</v>
          </cell>
          <cell r="J2489" t="str">
            <v>Biaya Logistik</v>
          </cell>
          <cell r="L2489">
            <v>3953385</v>
          </cell>
        </row>
        <row r="2490">
          <cell r="A2490" t="str">
            <v>14120020001Desember</v>
          </cell>
          <cell r="B2490" t="str">
            <v>120020001Desember</v>
          </cell>
          <cell r="C2490" t="str">
            <v>0</v>
          </cell>
          <cell r="D2490">
            <v>0</v>
          </cell>
          <cell r="F2490">
            <v>45635</v>
          </cell>
          <cell r="H2490" t="str">
            <v>BIAYA CASH2AN SPM 1837</v>
          </cell>
          <cell r="I2490">
            <v>120020001</v>
          </cell>
          <cell r="J2490" t="str">
            <v>PT BCA No Rek. 869-4110115</v>
          </cell>
          <cell r="M2490">
            <v>3953385</v>
          </cell>
        </row>
        <row r="2491">
          <cell r="A2491" t="str">
            <v>12500000001Desember</v>
          </cell>
          <cell r="B2491" t="str">
            <v>500000001Desember</v>
          </cell>
          <cell r="C2491" t="str">
            <v>0</v>
          </cell>
          <cell r="D2491">
            <v>0</v>
          </cell>
          <cell r="F2491">
            <v>45637</v>
          </cell>
          <cell r="H2491" t="str">
            <v>BIAYA CASH2AN SPM 1842</v>
          </cell>
          <cell r="I2491">
            <v>500000001</v>
          </cell>
          <cell r="J2491" t="str">
            <v>Biaya Logistik</v>
          </cell>
          <cell r="L2491">
            <v>7000000</v>
          </cell>
        </row>
        <row r="2492">
          <cell r="A2492" t="str">
            <v>15120020001Desember</v>
          </cell>
          <cell r="B2492" t="str">
            <v>120020001Desember</v>
          </cell>
          <cell r="C2492" t="str">
            <v>0</v>
          </cell>
          <cell r="D2492">
            <v>0</v>
          </cell>
          <cell r="F2492">
            <v>45637</v>
          </cell>
          <cell r="H2492" t="str">
            <v>BIAYA CASH2AN SPM 1842</v>
          </cell>
          <cell r="I2492">
            <v>120020001</v>
          </cell>
          <cell r="J2492" t="str">
            <v>PT BCA No Rek. 869-4110115</v>
          </cell>
          <cell r="M2492">
            <v>7000000</v>
          </cell>
        </row>
        <row r="2493">
          <cell r="A2493" t="str">
            <v>13500000001Desember</v>
          </cell>
          <cell r="B2493" t="str">
            <v>500000001Desember</v>
          </cell>
          <cell r="C2493" t="str">
            <v>0</v>
          </cell>
          <cell r="D2493">
            <v>0</v>
          </cell>
          <cell r="F2493">
            <v>45637</v>
          </cell>
          <cell r="H2493" t="str">
            <v>BIAYA CASH2AN SPM 1843</v>
          </cell>
          <cell r="I2493">
            <v>500000001</v>
          </cell>
          <cell r="J2493" t="str">
            <v>Biaya Logistik</v>
          </cell>
          <cell r="L2493">
            <v>7000000</v>
          </cell>
        </row>
        <row r="2494">
          <cell r="A2494" t="str">
            <v>16120020001Desember</v>
          </cell>
          <cell r="B2494" t="str">
            <v>120020001Desember</v>
          </cell>
          <cell r="C2494" t="str">
            <v>0</v>
          </cell>
          <cell r="D2494">
            <v>0</v>
          </cell>
          <cell r="F2494">
            <v>45637</v>
          </cell>
          <cell r="H2494" t="str">
            <v>BIAYA CASH2AN SPM 1843</v>
          </cell>
          <cell r="I2494">
            <v>120020001</v>
          </cell>
          <cell r="J2494" t="str">
            <v>PT BCA No Rek. 869-4110115</v>
          </cell>
          <cell r="M2494">
            <v>7000000</v>
          </cell>
        </row>
        <row r="2495">
          <cell r="A2495" t="str">
            <v>14500000001Desember</v>
          </cell>
          <cell r="B2495" t="str">
            <v>500000001Desember</v>
          </cell>
          <cell r="C2495" t="str">
            <v>0</v>
          </cell>
          <cell r="D2495">
            <v>0</v>
          </cell>
          <cell r="F2495">
            <v>45637</v>
          </cell>
          <cell r="H2495" t="str">
            <v>BIAYA CASH2AN SPM 1844</v>
          </cell>
          <cell r="I2495">
            <v>500000001</v>
          </cell>
          <cell r="J2495" t="str">
            <v>Biaya Logistik</v>
          </cell>
          <cell r="L2495">
            <v>7000000</v>
          </cell>
        </row>
        <row r="2496">
          <cell r="A2496" t="str">
            <v>17120020001Desember</v>
          </cell>
          <cell r="B2496" t="str">
            <v>120020001Desember</v>
          </cell>
          <cell r="C2496" t="str">
            <v>0</v>
          </cell>
          <cell r="D2496">
            <v>0</v>
          </cell>
          <cell r="F2496">
            <v>45637</v>
          </cell>
          <cell r="H2496" t="str">
            <v>BIAYA CASH2AN SPM 1844</v>
          </cell>
          <cell r="I2496">
            <v>120020001</v>
          </cell>
          <cell r="J2496" t="str">
            <v>PT BCA No Rek. 869-4110115</v>
          </cell>
          <cell r="M2496">
            <v>7000000</v>
          </cell>
        </row>
        <row r="2497">
          <cell r="A2497" t="str">
            <v>15500000001Desember</v>
          </cell>
          <cell r="B2497" t="str">
            <v>500000001Desember</v>
          </cell>
          <cell r="C2497" t="str">
            <v>0</v>
          </cell>
          <cell r="D2497">
            <v>0</v>
          </cell>
          <cell r="F2497">
            <v>45638</v>
          </cell>
          <cell r="H2497" t="str">
            <v>BIAYA CASH2AN SPM 1856</v>
          </cell>
          <cell r="I2497">
            <v>500000001</v>
          </cell>
          <cell r="J2497" t="str">
            <v>Biaya Logistik</v>
          </cell>
          <cell r="L2497">
            <v>7000000</v>
          </cell>
        </row>
        <row r="2498">
          <cell r="A2498" t="str">
            <v>18120020001Desember</v>
          </cell>
          <cell r="B2498" t="str">
            <v>120020001Desember</v>
          </cell>
          <cell r="C2498" t="str">
            <v>0</v>
          </cell>
          <cell r="D2498">
            <v>0</v>
          </cell>
          <cell r="F2498">
            <v>45638</v>
          </cell>
          <cell r="H2498" t="str">
            <v>BIAYA CASH2AN SPM 1856</v>
          </cell>
          <cell r="I2498">
            <v>120020001</v>
          </cell>
          <cell r="J2498" t="str">
            <v>PT BCA No Rek. 869-4110115</v>
          </cell>
          <cell r="M2498">
            <v>7000000</v>
          </cell>
        </row>
        <row r="2499">
          <cell r="A2499" t="str">
            <v>16500000001Desember</v>
          </cell>
          <cell r="B2499" t="str">
            <v>500000001Desember</v>
          </cell>
          <cell r="C2499" t="str">
            <v>0</v>
          </cell>
          <cell r="D2499">
            <v>0</v>
          </cell>
          <cell r="F2499">
            <v>45638</v>
          </cell>
          <cell r="H2499" t="str">
            <v>BIAYA CASH2AN SPM 1859</v>
          </cell>
          <cell r="I2499">
            <v>500000001</v>
          </cell>
          <cell r="J2499" t="str">
            <v>Biaya Logistik</v>
          </cell>
          <cell r="L2499">
            <v>7000000</v>
          </cell>
        </row>
        <row r="2500">
          <cell r="A2500" t="str">
            <v>19120020001Desember</v>
          </cell>
          <cell r="B2500" t="str">
            <v>120020001Desember</v>
          </cell>
          <cell r="C2500" t="str">
            <v>0</v>
          </cell>
          <cell r="D2500">
            <v>0</v>
          </cell>
          <cell r="F2500">
            <v>45638</v>
          </cell>
          <cell r="H2500" t="str">
            <v>BIAYA CASH2AN SPM 1859</v>
          </cell>
          <cell r="I2500">
            <v>120020001</v>
          </cell>
          <cell r="J2500" t="str">
            <v>PT BCA No Rek. 869-4110115</v>
          </cell>
          <cell r="M2500">
            <v>7000000</v>
          </cell>
        </row>
        <row r="2501">
          <cell r="A2501" t="str">
            <v>17500000001Desember</v>
          </cell>
          <cell r="B2501" t="str">
            <v>500000001Desember</v>
          </cell>
          <cell r="C2501" t="str">
            <v>0</v>
          </cell>
          <cell r="D2501">
            <v>0</v>
          </cell>
          <cell r="F2501">
            <v>45638</v>
          </cell>
          <cell r="H2501" t="str">
            <v>BIAYA CASH2AN SPM 1857</v>
          </cell>
          <cell r="I2501">
            <v>500000001</v>
          </cell>
          <cell r="J2501" t="str">
            <v>Biaya Logistik</v>
          </cell>
          <cell r="L2501">
            <v>7000000</v>
          </cell>
        </row>
        <row r="2502">
          <cell r="A2502" t="str">
            <v>20120020001Desember</v>
          </cell>
          <cell r="B2502" t="str">
            <v>120020001Desember</v>
          </cell>
          <cell r="C2502" t="str">
            <v>0</v>
          </cell>
          <cell r="D2502">
            <v>0</v>
          </cell>
          <cell r="F2502">
            <v>45638</v>
          </cell>
          <cell r="H2502" t="str">
            <v>BIAYA CASH2AN SPM 1857</v>
          </cell>
          <cell r="I2502">
            <v>120020001</v>
          </cell>
          <cell r="J2502" t="str">
            <v>PT BCA No Rek. 869-4110115</v>
          </cell>
          <cell r="M2502">
            <v>7000000</v>
          </cell>
        </row>
        <row r="2503">
          <cell r="A2503" t="str">
            <v>18500000001Desember</v>
          </cell>
          <cell r="B2503" t="str">
            <v>500000001Desember</v>
          </cell>
          <cell r="C2503" t="str">
            <v>0</v>
          </cell>
          <cell r="D2503">
            <v>0</v>
          </cell>
          <cell r="F2503">
            <v>45638</v>
          </cell>
          <cell r="H2503" t="str">
            <v>BIAYA CASH2AN SPM 1858</v>
          </cell>
          <cell r="I2503">
            <v>500000001</v>
          </cell>
          <cell r="J2503" t="str">
            <v>Biaya Logistik</v>
          </cell>
          <cell r="L2503">
            <v>7000000</v>
          </cell>
        </row>
        <row r="2504">
          <cell r="A2504" t="str">
            <v>21120020001Desember</v>
          </cell>
          <cell r="B2504" t="str">
            <v>120020001Desember</v>
          </cell>
          <cell r="C2504" t="str">
            <v>0</v>
          </cell>
          <cell r="D2504">
            <v>0</v>
          </cell>
          <cell r="F2504">
            <v>45638</v>
          </cell>
          <cell r="H2504" t="str">
            <v>BIAYA CASH2AN SPM 1858</v>
          </cell>
          <cell r="I2504">
            <v>120020001</v>
          </cell>
          <cell r="J2504" t="str">
            <v>PT BCA No Rek. 869-4110115</v>
          </cell>
          <cell r="M2504">
            <v>7000000</v>
          </cell>
        </row>
        <row r="2505">
          <cell r="A2505" t="str">
            <v>4110010001Desember</v>
          </cell>
          <cell r="B2505" t="str">
            <v>110010001Desember</v>
          </cell>
          <cell r="C2505" t="str">
            <v>0</v>
          </cell>
          <cell r="D2505">
            <v>0</v>
          </cell>
          <cell r="F2505">
            <v>45642</v>
          </cell>
          <cell r="H2505" t="str">
            <v xml:space="preserve">PENGISIAN ULNG PETTY CASH CPJ </v>
          </cell>
          <cell r="I2505">
            <v>110010001</v>
          </cell>
          <cell r="J2505" t="str">
            <v>Kas Operasional 1 - TIO</v>
          </cell>
          <cell r="L2505">
            <v>15447500</v>
          </cell>
        </row>
        <row r="2506">
          <cell r="A2506" t="str">
            <v>22120020001Desember</v>
          </cell>
          <cell r="B2506" t="str">
            <v>120020001Desember</v>
          </cell>
          <cell r="C2506" t="str">
            <v>0</v>
          </cell>
          <cell r="D2506">
            <v>0</v>
          </cell>
          <cell r="F2506">
            <v>45642</v>
          </cell>
          <cell r="H2506" t="str">
            <v xml:space="preserve">PENGISIAN ULNG PETTY CASH CPJ </v>
          </cell>
          <cell r="I2506">
            <v>120020001</v>
          </cell>
          <cell r="J2506" t="str">
            <v>PT BCA No Rek. 869-4110115</v>
          </cell>
          <cell r="M2506">
            <v>15447500</v>
          </cell>
        </row>
        <row r="2507">
          <cell r="A2507" t="str">
            <v>19500000001Desember</v>
          </cell>
          <cell r="B2507" t="str">
            <v>500000001Desember</v>
          </cell>
          <cell r="C2507" t="str">
            <v>0</v>
          </cell>
          <cell r="D2507">
            <v>0</v>
          </cell>
          <cell r="F2507">
            <v>45642</v>
          </cell>
          <cell r="H2507" t="str">
            <v>BIAYA CASH2AN SPM 1860</v>
          </cell>
          <cell r="I2507">
            <v>500000001</v>
          </cell>
          <cell r="J2507" t="str">
            <v>Biaya Logistik</v>
          </cell>
          <cell r="L2507">
            <v>3010179</v>
          </cell>
        </row>
        <row r="2508">
          <cell r="A2508" t="str">
            <v>23120020001Desember</v>
          </cell>
          <cell r="B2508" t="str">
            <v>120020001Desember</v>
          </cell>
          <cell r="C2508" t="str">
            <v>0</v>
          </cell>
          <cell r="D2508">
            <v>0</v>
          </cell>
          <cell r="F2508">
            <v>45642</v>
          </cell>
          <cell r="H2508" t="str">
            <v>BIAYA CASH2AN SPM 1860</v>
          </cell>
          <cell r="I2508">
            <v>120020001</v>
          </cell>
          <cell r="J2508" t="str">
            <v>PT BCA No Rek. 869-4110115</v>
          </cell>
          <cell r="M2508">
            <v>3010179</v>
          </cell>
        </row>
        <row r="2509">
          <cell r="A2509" t="str">
            <v>20500000001Desember</v>
          </cell>
          <cell r="B2509" t="str">
            <v>500000001Desember</v>
          </cell>
          <cell r="C2509" t="str">
            <v>0</v>
          </cell>
          <cell r="D2509">
            <v>0</v>
          </cell>
          <cell r="F2509">
            <v>45642</v>
          </cell>
          <cell r="H2509" t="str">
            <v>BIAYA CASH2AN SPM 1861</v>
          </cell>
          <cell r="I2509">
            <v>500000001</v>
          </cell>
          <cell r="J2509" t="str">
            <v>Biaya Logistik</v>
          </cell>
          <cell r="L2509">
            <v>2951771</v>
          </cell>
        </row>
        <row r="2510">
          <cell r="A2510" t="str">
            <v>24120020001Desember</v>
          </cell>
          <cell r="B2510" t="str">
            <v>120020001Desember</v>
          </cell>
          <cell r="C2510" t="str">
            <v>0</v>
          </cell>
          <cell r="D2510">
            <v>0</v>
          </cell>
          <cell r="F2510">
            <v>45642</v>
          </cell>
          <cell r="H2510" t="str">
            <v>BIAYA CASH2AN SPM 1861</v>
          </cell>
          <cell r="I2510">
            <v>120020001</v>
          </cell>
          <cell r="J2510" t="str">
            <v>PT BCA No Rek. 869-4110115</v>
          </cell>
          <cell r="M2510">
            <v>2951771</v>
          </cell>
        </row>
        <row r="2511">
          <cell r="A2511" t="str">
            <v>21500000001Desember</v>
          </cell>
          <cell r="B2511" t="str">
            <v>500000001Desember</v>
          </cell>
          <cell r="C2511" t="str">
            <v>0</v>
          </cell>
          <cell r="D2511">
            <v>0</v>
          </cell>
          <cell r="F2511">
            <v>45642</v>
          </cell>
          <cell r="H2511" t="str">
            <v>BIAYA CASH2AN SPM 1867</v>
          </cell>
          <cell r="I2511">
            <v>500000001</v>
          </cell>
          <cell r="J2511" t="str">
            <v>Biaya Logistik</v>
          </cell>
          <cell r="L2511">
            <v>7000000</v>
          </cell>
        </row>
        <row r="2512">
          <cell r="A2512" t="str">
            <v>25120020001Desember</v>
          </cell>
          <cell r="B2512" t="str">
            <v>120020001Desember</v>
          </cell>
          <cell r="C2512" t="str">
            <v>0</v>
          </cell>
          <cell r="D2512">
            <v>0</v>
          </cell>
          <cell r="F2512">
            <v>45642</v>
          </cell>
          <cell r="H2512" t="str">
            <v>BIAYA CASH2AN SPM 1867</v>
          </cell>
          <cell r="I2512">
            <v>120020001</v>
          </cell>
          <cell r="J2512" t="str">
            <v>PT BCA No Rek. 869-4110115</v>
          </cell>
          <cell r="M2512">
            <v>7000000</v>
          </cell>
        </row>
        <row r="2513">
          <cell r="A2513" t="str">
            <v>22500000001Desember</v>
          </cell>
          <cell r="B2513" t="str">
            <v>500000001Desember</v>
          </cell>
          <cell r="C2513" t="str">
            <v>0</v>
          </cell>
          <cell r="D2513">
            <v>0</v>
          </cell>
          <cell r="F2513">
            <v>45643</v>
          </cell>
          <cell r="H2513" t="str">
            <v>PEMBAYARAN INV DBL 005</v>
          </cell>
          <cell r="I2513">
            <v>500000001</v>
          </cell>
          <cell r="J2513" t="str">
            <v>Biaya Logistik</v>
          </cell>
          <cell r="L2513">
            <v>13825573</v>
          </cell>
        </row>
        <row r="2514">
          <cell r="A2514" t="str">
            <v>26120020001Desember</v>
          </cell>
          <cell r="B2514" t="str">
            <v>120020001Desember</v>
          </cell>
          <cell r="C2514" t="str">
            <v>0</v>
          </cell>
          <cell r="D2514">
            <v>0</v>
          </cell>
          <cell r="F2514">
            <v>45643</v>
          </cell>
          <cell r="H2514" t="str">
            <v>PEMBAYARAN INV DBL 005</v>
          </cell>
          <cell r="I2514">
            <v>120020001</v>
          </cell>
          <cell r="J2514" t="str">
            <v>PT BCA No Rek. 869-4110115</v>
          </cell>
          <cell r="M2514">
            <v>13825573</v>
          </cell>
        </row>
        <row r="2515">
          <cell r="A2515" t="str">
            <v>23500000001Desember</v>
          </cell>
          <cell r="B2515" t="str">
            <v>500000001Desember</v>
          </cell>
          <cell r="C2515" t="str">
            <v>0</v>
          </cell>
          <cell r="D2515">
            <v>0</v>
          </cell>
          <cell r="F2515">
            <v>45643</v>
          </cell>
          <cell r="H2515" t="str">
            <v>PEMBAYARAN INV MMSJ  NO 003</v>
          </cell>
          <cell r="I2515">
            <v>500000001</v>
          </cell>
          <cell r="J2515" t="str">
            <v>Biaya Logistik</v>
          </cell>
          <cell r="L2515">
            <v>4910435</v>
          </cell>
        </row>
        <row r="2516">
          <cell r="A2516" t="str">
            <v>27120020001Desember</v>
          </cell>
          <cell r="B2516" t="str">
            <v>120020001Desember</v>
          </cell>
          <cell r="C2516" t="str">
            <v>0</v>
          </cell>
          <cell r="D2516">
            <v>0</v>
          </cell>
          <cell r="F2516">
            <v>45643</v>
          </cell>
          <cell r="H2516" t="str">
            <v>PEMBAYARAN INV MMSJ  NO 003</v>
          </cell>
          <cell r="I2516">
            <v>120020001</v>
          </cell>
          <cell r="J2516" t="str">
            <v>PT BCA No Rek. 869-4110115</v>
          </cell>
          <cell r="M2516">
            <v>4910435</v>
          </cell>
        </row>
        <row r="2517">
          <cell r="A2517" t="str">
            <v>0Desember</v>
          </cell>
          <cell r="B2517" t="str">
            <v>Desember</v>
          </cell>
          <cell r="C2517" t="str">
            <v>0</v>
          </cell>
          <cell r="D2517">
            <v>0</v>
          </cell>
          <cell r="F2517">
            <v>45643</v>
          </cell>
          <cell r="H2517" t="str">
            <v>PEMBATARAN INV GAM 241201-00</v>
          </cell>
          <cell r="J2517" t="str">
            <v>-</v>
          </cell>
          <cell r="L2517">
            <v>0</v>
          </cell>
        </row>
        <row r="2518">
          <cell r="A2518" t="str">
            <v>0Desember</v>
          </cell>
          <cell r="B2518" t="str">
            <v>Desember</v>
          </cell>
          <cell r="C2518" t="str">
            <v>0</v>
          </cell>
          <cell r="D2518">
            <v>0</v>
          </cell>
          <cell r="F2518">
            <v>45643</v>
          </cell>
          <cell r="H2518" t="str">
            <v>PEMBATARAN INV GAM 241201-00</v>
          </cell>
          <cell r="J2518" t="str">
            <v>-</v>
          </cell>
          <cell r="M2518">
            <v>0</v>
          </cell>
        </row>
        <row r="2519">
          <cell r="A2519" t="str">
            <v>1500000002Desember</v>
          </cell>
          <cell r="B2519" t="str">
            <v>500000002Desember</v>
          </cell>
          <cell r="C2519" t="str">
            <v>0</v>
          </cell>
          <cell r="D2519">
            <v>0</v>
          </cell>
          <cell r="F2519">
            <v>45643</v>
          </cell>
          <cell r="H2519" t="str">
            <v xml:space="preserve">PEMBELIAN TERPAL  DAN TALI UNTUK MOBIL CPJ </v>
          </cell>
          <cell r="I2519">
            <v>500000002</v>
          </cell>
          <cell r="J2519" t="str">
            <v>Biaya Operasional</v>
          </cell>
          <cell r="L2519">
            <v>3663200</v>
          </cell>
        </row>
        <row r="2520">
          <cell r="A2520" t="str">
            <v>28120020001Desember</v>
          </cell>
          <cell r="B2520" t="str">
            <v>120020001Desember</v>
          </cell>
          <cell r="C2520" t="str">
            <v>0</v>
          </cell>
          <cell r="D2520">
            <v>0</v>
          </cell>
          <cell r="F2520">
            <v>45643</v>
          </cell>
          <cell r="H2520" t="str">
            <v xml:space="preserve">PEMBELIAN TERPAL  DAN TALI UNTUK MOBIL CPJ </v>
          </cell>
          <cell r="I2520">
            <v>120020001</v>
          </cell>
          <cell r="J2520" t="str">
            <v>PT BCA No Rek. 869-4110115</v>
          </cell>
          <cell r="M2520">
            <v>3663200</v>
          </cell>
        </row>
        <row r="2521">
          <cell r="A2521" t="str">
            <v>24500000001Desember</v>
          </cell>
          <cell r="B2521" t="str">
            <v>500000001Desember</v>
          </cell>
          <cell r="C2521" t="str">
            <v>0</v>
          </cell>
          <cell r="D2521">
            <v>0</v>
          </cell>
          <cell r="F2521">
            <v>45643</v>
          </cell>
          <cell r="H2521" t="str">
            <v>BIAYA CASH2AN SPM 1881</v>
          </cell>
          <cell r="I2521">
            <v>500000001</v>
          </cell>
          <cell r="J2521" t="str">
            <v>Biaya Logistik</v>
          </cell>
          <cell r="L2521">
            <v>3293253</v>
          </cell>
        </row>
        <row r="2522">
          <cell r="A2522" t="str">
            <v>29120020001Desember</v>
          </cell>
          <cell r="B2522" t="str">
            <v>120020001Desember</v>
          </cell>
          <cell r="C2522" t="str">
            <v>0</v>
          </cell>
          <cell r="D2522">
            <v>0</v>
          </cell>
          <cell r="F2522">
            <v>45643</v>
          </cell>
          <cell r="H2522" t="str">
            <v>BIAYA CASH2AN SPM 1881</v>
          </cell>
          <cell r="I2522">
            <v>120020001</v>
          </cell>
          <cell r="J2522" t="str">
            <v>PT BCA No Rek. 869-4110115</v>
          </cell>
          <cell r="M2522">
            <v>3293253</v>
          </cell>
        </row>
        <row r="2523">
          <cell r="A2523" t="str">
            <v>25500000001Desember</v>
          </cell>
          <cell r="B2523" t="str">
            <v>500000001Desember</v>
          </cell>
          <cell r="C2523" t="str">
            <v>0</v>
          </cell>
          <cell r="D2523">
            <v>0</v>
          </cell>
          <cell r="F2523">
            <v>45643</v>
          </cell>
          <cell r="H2523" t="str">
            <v>BIAYA CASH2AN SPM 1879</v>
          </cell>
          <cell r="I2523">
            <v>500000001</v>
          </cell>
          <cell r="J2523" t="str">
            <v>Biaya Logistik</v>
          </cell>
          <cell r="L2523">
            <v>3653641</v>
          </cell>
        </row>
        <row r="2524">
          <cell r="A2524" t="str">
            <v>30120020001Desember</v>
          </cell>
          <cell r="B2524" t="str">
            <v>120020001Desember</v>
          </cell>
          <cell r="C2524" t="str">
            <v>0</v>
          </cell>
          <cell r="D2524">
            <v>0</v>
          </cell>
          <cell r="F2524">
            <v>45643</v>
          </cell>
          <cell r="H2524" t="str">
            <v>BIAYA CASH2AN SPM 1879</v>
          </cell>
          <cell r="I2524">
            <v>120020001</v>
          </cell>
          <cell r="J2524" t="str">
            <v>PT BCA No Rek. 869-4110115</v>
          </cell>
          <cell r="M2524">
            <v>3653641</v>
          </cell>
        </row>
        <row r="2525">
          <cell r="A2525" t="str">
            <v>26500000001Desember</v>
          </cell>
          <cell r="B2525" t="str">
            <v>500000001Desember</v>
          </cell>
          <cell r="C2525" t="str">
            <v>0</v>
          </cell>
          <cell r="D2525">
            <v>0</v>
          </cell>
          <cell r="F2525">
            <v>45643</v>
          </cell>
          <cell r="H2525" t="str">
            <v>BIAYA CASH2AN SPM 1878</v>
          </cell>
          <cell r="I2525">
            <v>500000001</v>
          </cell>
          <cell r="J2525" t="str">
            <v>Biaya Logistik</v>
          </cell>
          <cell r="L2525">
            <v>5106500</v>
          </cell>
        </row>
        <row r="2526">
          <cell r="A2526" t="str">
            <v>31120020001Desember</v>
          </cell>
          <cell r="B2526" t="str">
            <v>120020001Desember</v>
          </cell>
          <cell r="C2526" t="str">
            <v>0</v>
          </cell>
          <cell r="D2526">
            <v>0</v>
          </cell>
          <cell r="F2526">
            <v>45643</v>
          </cell>
          <cell r="H2526" t="str">
            <v>BIAYA CASH2AN SPM 1878</v>
          </cell>
          <cell r="I2526">
            <v>120020001</v>
          </cell>
          <cell r="J2526" t="str">
            <v>PT BCA No Rek. 869-4110115</v>
          </cell>
          <cell r="M2526">
            <v>5106500</v>
          </cell>
        </row>
        <row r="2527">
          <cell r="A2527" t="str">
            <v>27500000001Desember</v>
          </cell>
          <cell r="B2527" t="str">
            <v>500000001Desember</v>
          </cell>
          <cell r="C2527" t="str">
            <v>0</v>
          </cell>
          <cell r="D2527">
            <v>0</v>
          </cell>
          <cell r="F2527">
            <v>45644</v>
          </cell>
          <cell r="H2527" t="str">
            <v>BIAYA CASH2AN SPM 1887</v>
          </cell>
          <cell r="I2527">
            <v>500000001</v>
          </cell>
          <cell r="J2527" t="str">
            <v>Biaya Logistik</v>
          </cell>
          <cell r="L2527">
            <v>7000000</v>
          </cell>
        </row>
        <row r="2528">
          <cell r="A2528" t="str">
            <v>32120020001Desember</v>
          </cell>
          <cell r="B2528" t="str">
            <v>120020001Desember</v>
          </cell>
          <cell r="C2528" t="str">
            <v>0</v>
          </cell>
          <cell r="D2528">
            <v>0</v>
          </cell>
          <cell r="F2528">
            <v>45644</v>
          </cell>
          <cell r="H2528" t="str">
            <v>BIAYA CASH2AN SPM 1887</v>
          </cell>
          <cell r="I2528">
            <v>120020001</v>
          </cell>
          <cell r="J2528" t="str">
            <v>PT BCA No Rek. 869-4110115</v>
          </cell>
          <cell r="M2528">
            <v>7000000</v>
          </cell>
        </row>
        <row r="2529">
          <cell r="A2529" t="str">
            <v>28500000001Desember</v>
          </cell>
          <cell r="B2529" t="str">
            <v>500000001Desember</v>
          </cell>
          <cell r="C2529" t="str">
            <v>0</v>
          </cell>
          <cell r="D2529">
            <v>0</v>
          </cell>
          <cell r="F2529">
            <v>45644</v>
          </cell>
          <cell r="H2529" t="str">
            <v>BIAYA CASH2AN SPM 1888</v>
          </cell>
          <cell r="I2529">
            <v>500000001</v>
          </cell>
          <cell r="J2529" t="str">
            <v>Biaya Logistik</v>
          </cell>
          <cell r="L2529">
            <v>7000000</v>
          </cell>
        </row>
        <row r="2530">
          <cell r="A2530" t="str">
            <v>33120020001Desember</v>
          </cell>
          <cell r="B2530" t="str">
            <v>120020001Desember</v>
          </cell>
          <cell r="C2530" t="str">
            <v>0</v>
          </cell>
          <cell r="D2530">
            <v>0</v>
          </cell>
          <cell r="F2530">
            <v>45644</v>
          </cell>
          <cell r="H2530" t="str">
            <v>BIAYA CASH2AN SPM 1888</v>
          </cell>
          <cell r="I2530">
            <v>120020001</v>
          </cell>
          <cell r="J2530" t="str">
            <v>PT BCA No Rek. 869-4110115</v>
          </cell>
          <cell r="M2530">
            <v>7000000</v>
          </cell>
        </row>
        <row r="2531">
          <cell r="A2531" t="str">
            <v>29500000001Desember</v>
          </cell>
          <cell r="B2531" t="str">
            <v>500000001Desember</v>
          </cell>
          <cell r="C2531" t="str">
            <v>0</v>
          </cell>
          <cell r="D2531">
            <v>0</v>
          </cell>
          <cell r="F2531">
            <v>45644</v>
          </cell>
          <cell r="H2531" t="str">
            <v>BIAYA CASH2AN SPM 1895</v>
          </cell>
          <cell r="I2531">
            <v>500000001</v>
          </cell>
          <cell r="J2531" t="str">
            <v>Biaya Logistik</v>
          </cell>
          <cell r="L2531">
            <v>7000000</v>
          </cell>
        </row>
        <row r="2532">
          <cell r="A2532" t="str">
            <v>34120020001Desember</v>
          </cell>
          <cell r="B2532" t="str">
            <v>120020001Desember</v>
          </cell>
          <cell r="C2532" t="str">
            <v>0</v>
          </cell>
          <cell r="D2532">
            <v>0</v>
          </cell>
          <cell r="F2532">
            <v>45644</v>
          </cell>
          <cell r="H2532" t="str">
            <v>BIAYA CASH2AN SPM 1895</v>
          </cell>
          <cell r="I2532">
            <v>120020001</v>
          </cell>
          <cell r="J2532" t="str">
            <v>PT BCA No Rek. 869-4110115</v>
          </cell>
          <cell r="M2532">
            <v>7000000</v>
          </cell>
        </row>
        <row r="2533">
          <cell r="A2533" t="str">
            <v>30500000001Desember</v>
          </cell>
          <cell r="B2533" t="str">
            <v>500000001Desember</v>
          </cell>
          <cell r="C2533" t="str">
            <v>0</v>
          </cell>
          <cell r="D2533">
            <v>0</v>
          </cell>
          <cell r="F2533">
            <v>45645</v>
          </cell>
          <cell r="H2533" t="str">
            <v>BIAYA CASH2AN SPM 1897</v>
          </cell>
          <cell r="I2533">
            <v>500000001</v>
          </cell>
          <cell r="J2533" t="str">
            <v>Biaya Logistik</v>
          </cell>
          <cell r="L2533">
            <v>7000000</v>
          </cell>
        </row>
        <row r="2534">
          <cell r="A2534" t="str">
            <v>35120020001Desember</v>
          </cell>
          <cell r="B2534" t="str">
            <v>120020001Desember</v>
          </cell>
          <cell r="C2534" t="str">
            <v>0</v>
          </cell>
          <cell r="D2534">
            <v>0</v>
          </cell>
          <cell r="F2534">
            <v>45645</v>
          </cell>
          <cell r="H2534" t="str">
            <v>BIAYA CASH2AN SPM 1897</v>
          </cell>
          <cell r="I2534">
            <v>120020001</v>
          </cell>
          <cell r="J2534" t="str">
            <v>PT BCA No Rek. 869-4110115</v>
          </cell>
          <cell r="M2534">
            <v>7000000</v>
          </cell>
        </row>
        <row r="2535">
          <cell r="A2535" t="str">
            <v>31500000001Desember</v>
          </cell>
          <cell r="B2535" t="str">
            <v>500000001Desember</v>
          </cell>
          <cell r="C2535" t="str">
            <v>0</v>
          </cell>
          <cell r="D2535">
            <v>0</v>
          </cell>
          <cell r="F2535">
            <v>45645</v>
          </cell>
          <cell r="H2535" t="str">
            <v>BIAYA CASH2AN SPM 1896</v>
          </cell>
          <cell r="I2535">
            <v>500000001</v>
          </cell>
          <cell r="J2535" t="str">
            <v>Biaya Logistik</v>
          </cell>
          <cell r="L2535">
            <v>7000000</v>
          </cell>
        </row>
        <row r="2536">
          <cell r="F2536">
            <v>45645</v>
          </cell>
          <cell r="H2536" t="str">
            <v>BIAYA CASH2AN SPM 1896</v>
          </cell>
          <cell r="I2536">
            <v>120020001</v>
          </cell>
          <cell r="J2536" t="str">
            <v>PT BCA No Rek. 869-4110115</v>
          </cell>
          <cell r="M2536">
            <v>7000000</v>
          </cell>
        </row>
        <row r="2537">
          <cell r="F2537">
            <v>45645</v>
          </cell>
          <cell r="H2537" t="str">
            <v>BIAYA CASH2AN SPM 1899</v>
          </cell>
          <cell r="I2537">
            <v>500000001</v>
          </cell>
          <cell r="J2537" t="str">
            <v>Biaya Logistik</v>
          </cell>
          <cell r="L2537">
            <v>3651324</v>
          </cell>
        </row>
        <row r="2538">
          <cell r="A2538" t="str">
            <v>36120020001Desember</v>
          </cell>
          <cell r="B2538" t="str">
            <v>120020001Desember</v>
          </cell>
          <cell r="C2538" t="str">
            <v>0</v>
          </cell>
          <cell r="D2538">
            <v>0</v>
          </cell>
          <cell r="F2538">
            <v>45645</v>
          </cell>
          <cell r="H2538" t="str">
            <v>BIAYA CASH2AN SPM 1899</v>
          </cell>
          <cell r="I2538">
            <v>120020001</v>
          </cell>
          <cell r="J2538" t="str">
            <v>PT BCA No Rek. 869-4110115</v>
          </cell>
          <cell r="M2538">
            <v>3651324</v>
          </cell>
        </row>
        <row r="2539">
          <cell r="A2539" t="str">
            <v>32500000001Desember</v>
          </cell>
          <cell r="B2539" t="str">
            <v>500000001Desember</v>
          </cell>
          <cell r="C2539" t="str">
            <v>0</v>
          </cell>
          <cell r="D2539">
            <v>0</v>
          </cell>
          <cell r="F2539">
            <v>45649</v>
          </cell>
          <cell r="H2539" t="str">
            <v>BIAYA CASH2AN SPM 1915</v>
          </cell>
          <cell r="I2539">
            <v>500000001</v>
          </cell>
          <cell r="J2539" t="str">
            <v>Biaya Logistik</v>
          </cell>
          <cell r="L2539">
            <v>600000</v>
          </cell>
        </row>
        <row r="2540">
          <cell r="A2540" t="str">
            <v>37120020001Desember</v>
          </cell>
          <cell r="B2540" t="str">
            <v>120020001Desember</v>
          </cell>
          <cell r="C2540" t="str">
            <v>0</v>
          </cell>
          <cell r="D2540">
            <v>0</v>
          </cell>
          <cell r="F2540">
            <v>45649</v>
          </cell>
          <cell r="H2540" t="str">
            <v>BIAYA CASH2AN SPM 1915</v>
          </cell>
          <cell r="I2540">
            <v>120020001</v>
          </cell>
          <cell r="J2540" t="str">
            <v>PT BCA No Rek. 869-4110115</v>
          </cell>
          <cell r="M2540">
            <v>600000</v>
          </cell>
        </row>
        <row r="2541">
          <cell r="A2541" t="str">
            <v>33500000001Desember</v>
          </cell>
          <cell r="B2541" t="str">
            <v>500000001Desember</v>
          </cell>
          <cell r="C2541" t="str">
            <v>0</v>
          </cell>
          <cell r="D2541">
            <v>0</v>
          </cell>
          <cell r="F2541">
            <v>45649</v>
          </cell>
          <cell r="H2541" t="str">
            <v>BIAYA CASH2AN SPM 1911</v>
          </cell>
          <cell r="I2541">
            <v>500000001</v>
          </cell>
          <cell r="J2541" t="str">
            <v>Biaya Logistik</v>
          </cell>
          <cell r="L2541">
            <v>3730243</v>
          </cell>
        </row>
        <row r="2542">
          <cell r="A2542" t="str">
            <v>38120020001Desember</v>
          </cell>
          <cell r="B2542" t="str">
            <v>120020001Desember</v>
          </cell>
          <cell r="C2542" t="str">
            <v>0</v>
          </cell>
          <cell r="D2542">
            <v>0</v>
          </cell>
          <cell r="F2542">
            <v>45649</v>
          </cell>
          <cell r="H2542" t="str">
            <v>BIAYA CASH2AN SPM 1911</v>
          </cell>
          <cell r="I2542">
            <v>120020001</v>
          </cell>
          <cell r="J2542" t="str">
            <v>PT BCA No Rek. 869-4110115</v>
          </cell>
          <cell r="M2542">
            <v>3730243</v>
          </cell>
        </row>
        <row r="2543">
          <cell r="A2543" t="str">
            <v>34500000001Desember</v>
          </cell>
          <cell r="B2543" t="str">
            <v>500000001Desember</v>
          </cell>
          <cell r="C2543" t="str">
            <v>0</v>
          </cell>
          <cell r="D2543">
            <v>0</v>
          </cell>
          <cell r="F2543">
            <v>45649</v>
          </cell>
          <cell r="H2543" t="str">
            <v>BIAYA CASH2AN SPM 1898</v>
          </cell>
          <cell r="I2543">
            <v>500000001</v>
          </cell>
          <cell r="J2543" t="str">
            <v>Biaya Logistik</v>
          </cell>
          <cell r="L2543">
            <v>7000000</v>
          </cell>
        </row>
        <row r="2544">
          <cell r="A2544" t="str">
            <v>39120020001Desember</v>
          </cell>
          <cell r="B2544" t="str">
            <v>120020001Desember</v>
          </cell>
          <cell r="C2544" t="str">
            <v>0</v>
          </cell>
          <cell r="D2544">
            <v>0</v>
          </cell>
          <cell r="F2544">
            <v>45649</v>
          </cell>
          <cell r="H2544" t="str">
            <v>BIAYA CASH2AN SPM 1898</v>
          </cell>
          <cell r="I2544">
            <v>120020001</v>
          </cell>
          <cell r="J2544" t="str">
            <v>PT BCA No Rek. 869-4110115</v>
          </cell>
          <cell r="M2544">
            <v>7000000</v>
          </cell>
        </row>
        <row r="2545">
          <cell r="A2545" t="str">
            <v>35500000001Desember</v>
          </cell>
          <cell r="B2545" t="str">
            <v>500000001Desember</v>
          </cell>
          <cell r="C2545" t="str">
            <v>0</v>
          </cell>
          <cell r="D2545">
            <v>0</v>
          </cell>
          <cell r="F2545">
            <v>45649</v>
          </cell>
          <cell r="H2545" t="str">
            <v>BIAYA CASH2AN SPM 1916</v>
          </cell>
          <cell r="I2545">
            <v>500000001</v>
          </cell>
          <cell r="J2545" t="str">
            <v>Biaya Logistik</v>
          </cell>
          <cell r="L2545">
            <v>7000000</v>
          </cell>
        </row>
        <row r="2546">
          <cell r="A2546" t="str">
            <v>40120020001Desember</v>
          </cell>
          <cell r="B2546" t="str">
            <v>120020001Desember</v>
          </cell>
          <cell r="C2546" t="str">
            <v>0</v>
          </cell>
          <cell r="D2546">
            <v>0</v>
          </cell>
          <cell r="F2546">
            <v>45649</v>
          </cell>
          <cell r="H2546" t="str">
            <v>BIAYA CASH2AN SPM 1916</v>
          </cell>
          <cell r="I2546">
            <v>120020001</v>
          </cell>
          <cell r="J2546" t="str">
            <v>PT BCA No Rek. 869-4110115</v>
          </cell>
          <cell r="M2546">
            <v>7000000</v>
          </cell>
        </row>
        <row r="2547">
          <cell r="A2547" t="str">
            <v>36500000001Desember</v>
          </cell>
          <cell r="B2547" t="str">
            <v>500000001Desember</v>
          </cell>
          <cell r="C2547" t="str">
            <v>0</v>
          </cell>
          <cell r="D2547">
            <v>0</v>
          </cell>
          <cell r="F2547">
            <v>45649</v>
          </cell>
          <cell r="H2547" t="str">
            <v>BIAYA CASH2AN SPM 1917</v>
          </cell>
          <cell r="I2547">
            <v>500000001</v>
          </cell>
          <cell r="J2547" t="str">
            <v>Biaya Logistik</v>
          </cell>
          <cell r="L2547">
            <v>7000000</v>
          </cell>
        </row>
        <row r="2548">
          <cell r="A2548" t="str">
            <v>41120020001Desember</v>
          </cell>
          <cell r="B2548" t="str">
            <v>120020001Desember</v>
          </cell>
          <cell r="C2548" t="str">
            <v>0</v>
          </cell>
          <cell r="D2548">
            <v>0</v>
          </cell>
          <cell r="F2548">
            <v>45649</v>
          </cell>
          <cell r="H2548" t="str">
            <v>BIAYA CASH2AN SPM 1917</v>
          </cell>
          <cell r="I2548">
            <v>120020001</v>
          </cell>
          <cell r="J2548" t="str">
            <v>PT BCA No Rek. 869-4110115</v>
          </cell>
          <cell r="M2548">
            <v>7000000</v>
          </cell>
        </row>
        <row r="2549">
          <cell r="A2549" t="str">
            <v>5110010001Desember</v>
          </cell>
          <cell r="B2549" t="str">
            <v>110010001Desember</v>
          </cell>
          <cell r="C2549" t="str">
            <v>0</v>
          </cell>
          <cell r="D2549">
            <v>0</v>
          </cell>
          <cell r="F2549">
            <v>45650</v>
          </cell>
          <cell r="H2549" t="str">
            <v xml:space="preserve">PENGISIAN ULNG PETTY CASH CPJ </v>
          </cell>
          <cell r="I2549">
            <v>110010001</v>
          </cell>
          <cell r="J2549" t="str">
            <v>Kas Operasional 1 - TIO</v>
          </cell>
          <cell r="L2549">
            <v>18387650</v>
          </cell>
        </row>
        <row r="2550">
          <cell r="A2550" t="str">
            <v>42120020001Desember</v>
          </cell>
          <cell r="B2550" t="str">
            <v>120020001Desember</v>
          </cell>
          <cell r="C2550" t="str">
            <v>0</v>
          </cell>
          <cell r="D2550">
            <v>0</v>
          </cell>
          <cell r="F2550">
            <v>45650</v>
          </cell>
          <cell r="H2550" t="str">
            <v xml:space="preserve">PENGISIAN ULNG PETTY CASH CPJ </v>
          </cell>
          <cell r="I2550">
            <v>120020001</v>
          </cell>
          <cell r="J2550" t="str">
            <v>PT BCA No Rek. 869-4110115</v>
          </cell>
          <cell r="M2550">
            <v>18387650</v>
          </cell>
        </row>
        <row r="2551">
          <cell r="A2551" t="str">
            <v>37500000001Desember</v>
          </cell>
          <cell r="B2551" t="str">
            <v>500000001Desember</v>
          </cell>
          <cell r="C2551" t="str">
            <v>0</v>
          </cell>
          <cell r="D2551">
            <v>0</v>
          </cell>
          <cell r="F2551">
            <v>45652</v>
          </cell>
          <cell r="H2551" t="str">
            <v>BIAYA CASH2AN SPM 1918</v>
          </cell>
          <cell r="I2551">
            <v>500000001</v>
          </cell>
          <cell r="J2551" t="str">
            <v>Biaya Logistik</v>
          </cell>
          <cell r="L2551">
            <v>3780891</v>
          </cell>
        </row>
        <row r="2552">
          <cell r="A2552" t="str">
            <v>43120020001Desember</v>
          </cell>
          <cell r="B2552" t="str">
            <v>120020001Desember</v>
          </cell>
          <cell r="C2552" t="str">
            <v>0</v>
          </cell>
          <cell r="D2552">
            <v>0</v>
          </cell>
          <cell r="F2552">
            <v>45652</v>
          </cell>
          <cell r="H2552" t="str">
            <v>BIAYA CASH2AN SPM 1918</v>
          </cell>
          <cell r="I2552">
            <v>120020001</v>
          </cell>
          <cell r="J2552" t="str">
            <v>PT BCA No Rek. 869-4110115</v>
          </cell>
          <cell r="M2552">
            <v>3780891</v>
          </cell>
        </row>
        <row r="2553">
          <cell r="A2553" t="str">
            <v>38500000001Desember</v>
          </cell>
          <cell r="B2553" t="str">
            <v>500000001Desember</v>
          </cell>
          <cell r="C2553" t="str">
            <v>0</v>
          </cell>
          <cell r="D2553">
            <v>0</v>
          </cell>
          <cell r="F2553">
            <v>45652</v>
          </cell>
          <cell r="H2553" t="str">
            <v>BIAYA CASH2AN SPM 1919</v>
          </cell>
          <cell r="I2553">
            <v>500000001</v>
          </cell>
          <cell r="J2553" t="str">
            <v>Biaya Logistik</v>
          </cell>
          <cell r="L2553">
            <v>3719583</v>
          </cell>
        </row>
        <row r="2554">
          <cell r="A2554" t="str">
            <v>44120020001Desember</v>
          </cell>
          <cell r="B2554" t="str">
            <v>120020001Desember</v>
          </cell>
          <cell r="C2554" t="str">
            <v>0</v>
          </cell>
          <cell r="D2554">
            <v>0</v>
          </cell>
          <cell r="F2554">
            <v>45652</v>
          </cell>
          <cell r="H2554" t="str">
            <v>BIAYA CASH2AN SPM 1919</v>
          </cell>
          <cell r="I2554">
            <v>120020001</v>
          </cell>
          <cell r="J2554" t="str">
            <v>PT BCA No Rek. 869-4110115</v>
          </cell>
          <cell r="M2554">
            <v>3719583</v>
          </cell>
        </row>
        <row r="2555">
          <cell r="A2555" t="str">
            <v>39500000001Desember</v>
          </cell>
          <cell r="B2555" t="str">
            <v>500000001Desember</v>
          </cell>
          <cell r="C2555" t="str">
            <v>0</v>
          </cell>
          <cell r="D2555">
            <v>0</v>
          </cell>
          <cell r="F2555">
            <v>45652</v>
          </cell>
          <cell r="H2555" t="str">
            <v>BIAYA CASH2AN SPM 1924</v>
          </cell>
          <cell r="I2555">
            <v>500000001</v>
          </cell>
          <cell r="J2555" t="str">
            <v>Biaya Logistik</v>
          </cell>
          <cell r="L2555">
            <v>3680110</v>
          </cell>
        </row>
        <row r="2556">
          <cell r="A2556" t="str">
            <v>45120020001Desember</v>
          </cell>
          <cell r="B2556" t="str">
            <v>120020001Desember</v>
          </cell>
          <cell r="C2556" t="str">
            <v>0</v>
          </cell>
          <cell r="D2556">
            <v>0</v>
          </cell>
          <cell r="F2556">
            <v>45652</v>
          </cell>
          <cell r="H2556" t="str">
            <v>BIAYA CASH2AN SPM 1924</v>
          </cell>
          <cell r="I2556">
            <v>120020001</v>
          </cell>
          <cell r="J2556" t="str">
            <v>PT BCA No Rek. 869-4110115</v>
          </cell>
          <cell r="M2556">
            <v>3680110</v>
          </cell>
        </row>
        <row r="2557">
          <cell r="A2557" t="str">
            <v>40500000001Desember</v>
          </cell>
          <cell r="B2557" t="str">
            <v>500000001Desember</v>
          </cell>
          <cell r="C2557" t="str">
            <v>0</v>
          </cell>
          <cell r="D2557">
            <v>0</v>
          </cell>
          <cell r="F2557">
            <v>45652</v>
          </cell>
          <cell r="H2557" t="str">
            <v>BIAYA CASH2AN SPM 1939</v>
          </cell>
          <cell r="I2557">
            <v>500000001</v>
          </cell>
          <cell r="J2557" t="str">
            <v>Biaya Logistik</v>
          </cell>
          <cell r="L2557">
            <v>4678862</v>
          </cell>
        </row>
        <row r="2558">
          <cell r="A2558" t="str">
            <v>46120020001Desember</v>
          </cell>
          <cell r="B2558" t="str">
            <v>120020001Desember</v>
          </cell>
          <cell r="C2558" t="str">
            <v>0</v>
          </cell>
          <cell r="D2558">
            <v>0</v>
          </cell>
          <cell r="F2558">
            <v>45652</v>
          </cell>
          <cell r="H2558" t="str">
            <v>BIAYA CASH2AN SPM 1939</v>
          </cell>
          <cell r="I2558">
            <v>120020001</v>
          </cell>
          <cell r="J2558" t="str">
            <v>PT BCA No Rek. 869-4110115</v>
          </cell>
          <cell r="M2558">
            <v>4678862</v>
          </cell>
        </row>
        <row r="2559">
          <cell r="A2559" t="str">
            <v>41500000001Desember</v>
          </cell>
          <cell r="B2559" t="str">
            <v>500000001Desember</v>
          </cell>
          <cell r="C2559" t="str">
            <v>0</v>
          </cell>
          <cell r="D2559">
            <v>0</v>
          </cell>
          <cell r="F2559">
            <v>45652</v>
          </cell>
          <cell r="H2559" t="str">
            <v>BIAYA CASH2AN SPM 1929</v>
          </cell>
          <cell r="I2559">
            <v>500000001</v>
          </cell>
          <cell r="J2559" t="str">
            <v>Biaya Logistik</v>
          </cell>
          <cell r="L2559">
            <v>7000000</v>
          </cell>
        </row>
        <row r="2560">
          <cell r="A2560" t="str">
            <v>47120020001Desember</v>
          </cell>
          <cell r="B2560" t="str">
            <v>120020001Desember</v>
          </cell>
          <cell r="C2560" t="str">
            <v>0</v>
          </cell>
          <cell r="D2560">
            <v>0</v>
          </cell>
          <cell r="F2560">
            <v>45652</v>
          </cell>
          <cell r="H2560" t="str">
            <v>BIAYA CASH2AN SPM 1929</v>
          </cell>
          <cell r="I2560">
            <v>120020001</v>
          </cell>
          <cell r="J2560" t="str">
            <v>PT BCA No Rek. 869-4110115</v>
          </cell>
          <cell r="M2560">
            <v>7000000</v>
          </cell>
        </row>
        <row r="2561">
          <cell r="A2561" t="str">
            <v>6110010001Desember</v>
          </cell>
          <cell r="B2561" t="str">
            <v>110010001Desember</v>
          </cell>
          <cell r="C2561" t="str">
            <v>0</v>
          </cell>
          <cell r="D2561">
            <v>0</v>
          </cell>
          <cell r="F2561">
            <v>45653</v>
          </cell>
          <cell r="H2561" t="str">
            <v xml:space="preserve">PENGISIAN ULNG PETTY CASH CPJ </v>
          </cell>
          <cell r="I2561">
            <v>110010001</v>
          </cell>
          <cell r="J2561" t="str">
            <v>Kas Operasional 1 - TIO</v>
          </cell>
          <cell r="L2561">
            <v>6444200</v>
          </cell>
        </row>
        <row r="2562">
          <cell r="A2562" t="str">
            <v>48120020001Desember</v>
          </cell>
          <cell r="B2562" t="str">
            <v>120020001Desember</v>
          </cell>
          <cell r="C2562" t="str">
            <v>0</v>
          </cell>
          <cell r="D2562">
            <v>0</v>
          </cell>
          <cell r="F2562">
            <v>45653</v>
          </cell>
          <cell r="H2562" t="str">
            <v xml:space="preserve">PENGISIAN ULNG PETTY CASH CPJ </v>
          </cell>
          <cell r="I2562">
            <v>120020001</v>
          </cell>
          <cell r="J2562" t="str">
            <v>PT BCA No Rek. 869-4110115</v>
          </cell>
          <cell r="M2562">
            <v>6444200</v>
          </cell>
        </row>
        <row r="2563">
          <cell r="A2563" t="str">
            <v>42500000001Desember</v>
          </cell>
          <cell r="B2563" t="str">
            <v>500000001Desember</v>
          </cell>
          <cell r="C2563" t="str">
            <v>0</v>
          </cell>
          <cell r="D2563">
            <v>0</v>
          </cell>
          <cell r="F2563">
            <v>45653</v>
          </cell>
          <cell r="H2563" t="str">
            <v>BIAYA CASH2AN SPM 1930</v>
          </cell>
          <cell r="I2563">
            <v>500000001</v>
          </cell>
          <cell r="J2563" t="str">
            <v>Biaya Logistik</v>
          </cell>
          <cell r="L2563">
            <v>7000000</v>
          </cell>
        </row>
        <row r="2564">
          <cell r="A2564" t="str">
            <v>49120020001Desember</v>
          </cell>
          <cell r="B2564" t="str">
            <v>120020001Desember</v>
          </cell>
          <cell r="C2564" t="str">
            <v>0</v>
          </cell>
          <cell r="D2564">
            <v>0</v>
          </cell>
          <cell r="F2564">
            <v>45653</v>
          </cell>
          <cell r="H2564" t="str">
            <v>BIAYA CASH2AN SPM 1930</v>
          </cell>
          <cell r="I2564">
            <v>120020001</v>
          </cell>
          <cell r="J2564" t="str">
            <v>PT BCA No Rek. 869-4110115</v>
          </cell>
          <cell r="M2564">
            <v>7000000</v>
          </cell>
        </row>
        <row r="2565">
          <cell r="A2565" t="str">
            <v>1500000003Desember</v>
          </cell>
          <cell r="B2565" t="str">
            <v>500000003Desember</v>
          </cell>
          <cell r="C2565" t="str">
            <v>0</v>
          </cell>
          <cell r="D2565">
            <v>0</v>
          </cell>
          <cell r="F2565">
            <v>45652</v>
          </cell>
          <cell r="H2565" t="str">
            <v>BIAYA GAJI KARYAWAN CPJ DESEMBER 2024</v>
          </cell>
          <cell r="I2565">
            <v>500000003</v>
          </cell>
          <cell r="J2565" t="str">
            <v>Biaya Gaji, Bonus, THR</v>
          </cell>
          <cell r="L2565">
            <v>30584938</v>
          </cell>
        </row>
        <row r="2566">
          <cell r="A2566" t="str">
            <v>50120020001Desember</v>
          </cell>
          <cell r="B2566" t="str">
            <v>120020001Desember</v>
          </cell>
          <cell r="C2566" t="str">
            <v>0</v>
          </cell>
          <cell r="D2566">
            <v>0</v>
          </cell>
          <cell r="F2566">
            <v>45652</v>
          </cell>
          <cell r="H2566" t="str">
            <v>BIAYA GAJI KARYAWAN CPJ DESEMBER 2024</v>
          </cell>
          <cell r="I2566">
            <v>120020001</v>
          </cell>
          <cell r="J2566" t="str">
            <v>PT BCA No Rek. 869-4110115</v>
          </cell>
          <cell r="M2566">
            <v>30584938</v>
          </cell>
        </row>
        <row r="2567">
          <cell r="A2567" t="str">
            <v>43500000001Desember</v>
          </cell>
          <cell r="B2567" t="str">
            <v>500000001Desember</v>
          </cell>
          <cell r="C2567" t="str">
            <v>0</v>
          </cell>
          <cell r="D2567">
            <v>0</v>
          </cell>
          <cell r="F2567">
            <v>45653</v>
          </cell>
          <cell r="H2567" t="str">
            <v>PEMBAYARAN INV MSSJ NO 004</v>
          </cell>
          <cell r="I2567">
            <v>500000001</v>
          </cell>
          <cell r="J2567" t="str">
            <v>Biaya Logistik</v>
          </cell>
          <cell r="L2567">
            <v>5268933</v>
          </cell>
        </row>
        <row r="2568">
          <cell r="A2568" t="str">
            <v>51120020001Desember</v>
          </cell>
          <cell r="B2568" t="str">
            <v>120020001Desember</v>
          </cell>
          <cell r="C2568" t="str">
            <v>0</v>
          </cell>
          <cell r="D2568">
            <v>0</v>
          </cell>
          <cell r="F2568">
            <v>45653</v>
          </cell>
          <cell r="H2568" t="str">
            <v>PEMBAYARAN INV MSSJ NO 004</v>
          </cell>
          <cell r="I2568">
            <v>120020001</v>
          </cell>
          <cell r="J2568" t="str">
            <v>PT BCA No Rek. 869-4110115</v>
          </cell>
          <cell r="M2568">
            <v>5268933</v>
          </cell>
        </row>
        <row r="2569">
          <cell r="A2569" t="str">
            <v>44500000001Desember</v>
          </cell>
          <cell r="B2569" t="str">
            <v>500000001Desember</v>
          </cell>
          <cell r="C2569" t="str">
            <v>0</v>
          </cell>
          <cell r="D2569">
            <v>0</v>
          </cell>
          <cell r="F2569">
            <v>45653</v>
          </cell>
          <cell r="H2569" t="str">
            <v>PEMBAYARAN INV DBL  NO 006</v>
          </cell>
          <cell r="I2569">
            <v>500000001</v>
          </cell>
          <cell r="J2569" t="str">
            <v>Biaya Logistik</v>
          </cell>
          <cell r="L2569">
            <v>4541469</v>
          </cell>
        </row>
        <row r="2570">
          <cell r="A2570" t="str">
            <v>52120020001Desember</v>
          </cell>
          <cell r="B2570" t="str">
            <v>120020001Desember</v>
          </cell>
          <cell r="C2570" t="str">
            <v>0</v>
          </cell>
          <cell r="D2570">
            <v>0</v>
          </cell>
          <cell r="F2570">
            <v>45653</v>
          </cell>
          <cell r="H2570" t="str">
            <v>PEMBAYARAN INV DBL  NO 006</v>
          </cell>
          <cell r="I2570">
            <v>120020001</v>
          </cell>
          <cell r="J2570" t="str">
            <v>PT BCA No Rek. 869-4110115</v>
          </cell>
          <cell r="M2570">
            <v>4541469</v>
          </cell>
        </row>
        <row r="2571">
          <cell r="A2571" t="str">
            <v>2500000002Desember</v>
          </cell>
          <cell r="B2571" t="str">
            <v>500000002Desember</v>
          </cell>
          <cell r="C2571" t="str">
            <v>0</v>
          </cell>
          <cell r="D2571">
            <v>0</v>
          </cell>
          <cell r="F2571">
            <v>45657</v>
          </cell>
          <cell r="H2571" t="str">
            <v>BIAYA SEWA POOL MOBIL CPJ PERIODE JANUARI  25</v>
          </cell>
          <cell r="I2571">
            <v>500000002</v>
          </cell>
          <cell r="J2571" t="str">
            <v>Biaya Operasional</v>
          </cell>
          <cell r="L2571">
            <v>7000000</v>
          </cell>
        </row>
        <row r="2572">
          <cell r="A2572" t="str">
            <v>53120020001Desember</v>
          </cell>
          <cell r="B2572" t="str">
            <v>120020001Desember</v>
          </cell>
          <cell r="C2572" t="str">
            <v>0</v>
          </cell>
          <cell r="D2572">
            <v>0</v>
          </cell>
          <cell r="F2572">
            <v>45657</v>
          </cell>
          <cell r="H2572" t="str">
            <v>BIAYA SEWA POOL MOBIL CPJ PERIODE JANUARI  25</v>
          </cell>
          <cell r="I2572">
            <v>120020001</v>
          </cell>
          <cell r="J2572" t="str">
            <v>PT BCA No Rek. 869-4110115</v>
          </cell>
          <cell r="M2572">
            <v>7000000</v>
          </cell>
        </row>
        <row r="2573">
          <cell r="A2573" t="str">
            <v>45500000001Desember</v>
          </cell>
          <cell r="B2573" t="str">
            <v>500000001Desember</v>
          </cell>
          <cell r="C2573" t="str">
            <v>0</v>
          </cell>
          <cell r="D2573">
            <v>0</v>
          </cell>
          <cell r="F2573">
            <v>45657</v>
          </cell>
          <cell r="H2573" t="str">
            <v>BIAYA CASH2AN SPM 1941</v>
          </cell>
          <cell r="I2573">
            <v>500000001</v>
          </cell>
          <cell r="J2573" t="str">
            <v>Biaya Logistik</v>
          </cell>
          <cell r="L2573">
            <v>7000000</v>
          </cell>
        </row>
        <row r="2574">
          <cell r="A2574" t="str">
            <v>54120020001Desember</v>
          </cell>
          <cell r="B2574" t="str">
            <v>120020001Desember</v>
          </cell>
          <cell r="C2574" t="str">
            <v>0</v>
          </cell>
          <cell r="D2574">
            <v>0</v>
          </cell>
          <cell r="F2574">
            <v>45657</v>
          </cell>
          <cell r="H2574" t="str">
            <v>BIAYA CASH2AN SPM 1941</v>
          </cell>
          <cell r="I2574">
            <v>120020001</v>
          </cell>
          <cell r="J2574" t="str">
            <v>PT BCA No Rek. 869-4110115</v>
          </cell>
          <cell r="M2574">
            <v>7000000</v>
          </cell>
        </row>
        <row r="2575">
          <cell r="A2575" t="str">
            <v>46500000001Desember</v>
          </cell>
          <cell r="B2575" t="str">
            <v>500000001Desember</v>
          </cell>
          <cell r="C2575" t="str">
            <v>0</v>
          </cell>
          <cell r="D2575">
            <v>0</v>
          </cell>
          <cell r="F2575">
            <v>45657</v>
          </cell>
          <cell r="H2575" t="str">
            <v>BIAYA CASH2AN SPM 1952</v>
          </cell>
          <cell r="I2575">
            <v>500000001</v>
          </cell>
          <cell r="J2575" t="str">
            <v>Biaya Logistik</v>
          </cell>
          <cell r="L2575">
            <v>7000000</v>
          </cell>
        </row>
        <row r="2576">
          <cell r="A2576" t="str">
            <v>55120020001Desember</v>
          </cell>
          <cell r="B2576" t="str">
            <v>120020001Desember</v>
          </cell>
          <cell r="C2576" t="str">
            <v>0</v>
          </cell>
          <cell r="D2576">
            <v>0</v>
          </cell>
          <cell r="F2576">
            <v>45657</v>
          </cell>
          <cell r="H2576" t="str">
            <v>BIAYA CASH2AN SPM 1952</v>
          </cell>
          <cell r="I2576">
            <v>120020001</v>
          </cell>
          <cell r="J2576" t="str">
            <v>PT BCA No Rek. 869-4110115</v>
          </cell>
          <cell r="M2576">
            <v>7000000</v>
          </cell>
        </row>
        <row r="2577">
          <cell r="A2577" t="str">
            <v>47500000001Desember</v>
          </cell>
          <cell r="B2577" t="str">
            <v>500000001Desember</v>
          </cell>
          <cell r="C2577" t="str">
            <v>0</v>
          </cell>
          <cell r="D2577">
            <v>0</v>
          </cell>
          <cell r="F2577">
            <v>45657</v>
          </cell>
          <cell r="H2577" t="str">
            <v>BIAYA CASH2AN SPM 1953</v>
          </cell>
          <cell r="I2577">
            <v>500000001</v>
          </cell>
          <cell r="J2577" t="str">
            <v>Biaya Logistik</v>
          </cell>
          <cell r="L2577">
            <v>7000000</v>
          </cell>
        </row>
        <row r="2578">
          <cell r="A2578" t="str">
            <v>56120020001Desember</v>
          </cell>
          <cell r="B2578" t="str">
            <v>120020001Desember</v>
          </cell>
          <cell r="C2578" t="str">
            <v>0</v>
          </cell>
          <cell r="D2578">
            <v>0</v>
          </cell>
          <cell r="F2578">
            <v>45657</v>
          </cell>
          <cell r="H2578" t="str">
            <v>BIAYA CASH2AN SPM 1953</v>
          </cell>
          <cell r="I2578">
            <v>120020001</v>
          </cell>
          <cell r="J2578" t="str">
            <v>PT BCA No Rek. 869-4110115</v>
          </cell>
          <cell r="M2578">
            <v>7000000</v>
          </cell>
        </row>
        <row r="2579">
          <cell r="A2579" t="str">
            <v>48500000001Desember</v>
          </cell>
          <cell r="B2579" t="str">
            <v>500000001Desember</v>
          </cell>
          <cell r="C2579" t="str">
            <v>0</v>
          </cell>
          <cell r="D2579">
            <v>0</v>
          </cell>
          <cell r="F2579">
            <v>45657</v>
          </cell>
          <cell r="H2579" t="str">
            <v>BIAYA CASH2AN SPM 1954</v>
          </cell>
          <cell r="I2579">
            <v>500000001</v>
          </cell>
          <cell r="J2579" t="str">
            <v>Biaya Logistik</v>
          </cell>
          <cell r="L2579">
            <v>7000000</v>
          </cell>
        </row>
        <row r="2580">
          <cell r="A2580" t="str">
            <v>57120020001Desember</v>
          </cell>
          <cell r="B2580" t="str">
            <v>120020001Desember</v>
          </cell>
          <cell r="C2580" t="str">
            <v>0</v>
          </cell>
          <cell r="D2580">
            <v>0</v>
          </cell>
          <cell r="F2580">
            <v>45657</v>
          </cell>
          <cell r="H2580" t="str">
            <v>BIAYA CASH2AN SPM 1954</v>
          </cell>
          <cell r="I2580">
            <v>120020001</v>
          </cell>
          <cell r="J2580" t="str">
            <v>PT BCA No Rek. 869-4110115</v>
          </cell>
          <cell r="M2580">
            <v>7000000</v>
          </cell>
        </row>
        <row r="2581">
          <cell r="A2581" t="str">
            <v>49500000001Desember</v>
          </cell>
          <cell r="B2581" t="str">
            <v>500000001Desember</v>
          </cell>
          <cell r="C2581" t="str">
            <v>0</v>
          </cell>
          <cell r="D2581">
            <v>0</v>
          </cell>
          <cell r="F2581">
            <v>45657</v>
          </cell>
          <cell r="H2581" t="str">
            <v>BIAYA SEWA MOBIL  PICK UP  ( T 8475 DM )  JANUARI 2025</v>
          </cell>
          <cell r="I2581">
            <v>500000001</v>
          </cell>
          <cell r="J2581" t="str">
            <v>Biaya Logistik</v>
          </cell>
          <cell r="L2581">
            <v>3250000</v>
          </cell>
        </row>
        <row r="2582">
          <cell r="A2582" t="str">
            <v>58120020001Desember</v>
          </cell>
          <cell r="B2582" t="str">
            <v>120020001Desember</v>
          </cell>
          <cell r="C2582" t="str">
            <v>0</v>
          </cell>
          <cell r="D2582">
            <v>0</v>
          </cell>
          <cell r="F2582">
            <v>45657</v>
          </cell>
          <cell r="H2582" t="str">
            <v>BIAYA SEWA MOBIL  PICK UP  ( T 8475 DM )  JANUARI 2025</v>
          </cell>
          <cell r="I2582">
            <v>120020001</v>
          </cell>
          <cell r="J2582" t="str">
            <v>PT BCA No Rek. 869-4110115</v>
          </cell>
          <cell r="M2582">
            <v>3250000</v>
          </cell>
        </row>
        <row r="2583">
          <cell r="A2583" t="str">
            <v>00</v>
          </cell>
          <cell r="B2583" t="str">
            <v>0</v>
          </cell>
          <cell r="C2583" t="str">
            <v>0</v>
          </cell>
          <cell r="D2583" t="str">
            <v>1</v>
          </cell>
          <cell r="J2583" t="str">
            <v>-</v>
          </cell>
        </row>
        <row r="2584">
          <cell r="A2584" t="str">
            <v>00</v>
          </cell>
          <cell r="B2584" t="str">
            <v>0</v>
          </cell>
          <cell r="C2584" t="str">
            <v>0</v>
          </cell>
          <cell r="D2584" t="str">
            <v>1</v>
          </cell>
          <cell r="J2584" t="str">
            <v>-</v>
          </cell>
        </row>
        <row r="2585">
          <cell r="A2585" t="str">
            <v>25130010000Oktober</v>
          </cell>
          <cell r="B2585" t="str">
            <v>130010000Oktober</v>
          </cell>
          <cell r="C2585" t="str">
            <v>0</v>
          </cell>
          <cell r="D2585" t="str">
            <v>1130010000</v>
          </cell>
          <cell r="F2585">
            <v>45589</v>
          </cell>
          <cell r="G2585" t="str">
            <v xml:space="preserve">GAJ </v>
          </cell>
          <cell r="H2585" t="str">
            <v>INV 223</v>
          </cell>
          <cell r="I2585">
            <v>130010000</v>
          </cell>
          <cell r="J2585" t="str">
            <v>Piutang Usaha</v>
          </cell>
          <cell r="L2585">
            <v>5357308.47</v>
          </cell>
        </row>
        <row r="2586">
          <cell r="A2586" t="str">
            <v>22410000001Oktober</v>
          </cell>
          <cell r="B2586" t="str">
            <v>410000001Oktober</v>
          </cell>
          <cell r="C2586" t="str">
            <v>0</v>
          </cell>
          <cell r="D2586" t="str">
            <v>1410000001</v>
          </cell>
          <cell r="F2586">
            <v>45589</v>
          </cell>
          <cell r="G2586" t="str">
            <v xml:space="preserve">GAJ </v>
          </cell>
          <cell r="H2586" t="str">
            <v>INV 223</v>
          </cell>
          <cell r="I2586">
            <v>410000001</v>
          </cell>
          <cell r="J2586" t="str">
            <v>Pendapatan 1</v>
          </cell>
          <cell r="M2586">
            <v>5357308.47</v>
          </cell>
        </row>
        <row r="2587">
          <cell r="A2587" t="str">
            <v>26130010000Oktober</v>
          </cell>
          <cell r="B2587" t="str">
            <v>130010000Oktober</v>
          </cell>
          <cell r="C2587" t="str">
            <v>0</v>
          </cell>
          <cell r="D2587" t="str">
            <v>1130010000</v>
          </cell>
          <cell r="F2587">
            <v>45590</v>
          </cell>
          <cell r="G2587" t="str">
            <v xml:space="preserve">GAJ </v>
          </cell>
          <cell r="H2587" t="str">
            <v>INV 224</v>
          </cell>
          <cell r="I2587">
            <v>130010000</v>
          </cell>
          <cell r="J2587" t="str">
            <v>Piutang Usaha</v>
          </cell>
          <cell r="L2587">
            <v>7152212.5499999998</v>
          </cell>
        </row>
        <row r="2588">
          <cell r="A2588" t="str">
            <v>23410000001Oktober</v>
          </cell>
          <cell r="B2588" t="str">
            <v>410000001Oktober</v>
          </cell>
          <cell r="C2588" t="str">
            <v>0</v>
          </cell>
          <cell r="D2588" t="str">
            <v>1410000001</v>
          </cell>
          <cell r="F2588">
            <v>45590</v>
          </cell>
          <cell r="G2588" t="str">
            <v xml:space="preserve">GAJ </v>
          </cell>
          <cell r="H2588" t="str">
            <v>INV 224</v>
          </cell>
          <cell r="I2588">
            <v>410000001</v>
          </cell>
          <cell r="J2588" t="str">
            <v>Pendapatan 1</v>
          </cell>
          <cell r="M2588">
            <v>7152212.5499999998</v>
          </cell>
        </row>
        <row r="2589">
          <cell r="A2589" t="str">
            <v>27130010000Oktober</v>
          </cell>
          <cell r="B2589" t="str">
            <v>130010000Oktober</v>
          </cell>
          <cell r="C2589" t="str">
            <v>0</v>
          </cell>
          <cell r="D2589" t="str">
            <v>1130010000</v>
          </cell>
          <cell r="F2589">
            <v>45590</v>
          </cell>
          <cell r="G2589" t="str">
            <v xml:space="preserve">GAJ </v>
          </cell>
          <cell r="H2589" t="str">
            <v>INV 225</v>
          </cell>
          <cell r="I2589">
            <v>130010000</v>
          </cell>
          <cell r="J2589" t="str">
            <v>Piutang Usaha</v>
          </cell>
          <cell r="L2589">
            <v>14600000</v>
          </cell>
        </row>
        <row r="2590">
          <cell r="A2590" t="str">
            <v>24410000001Oktober</v>
          </cell>
          <cell r="B2590" t="str">
            <v>410000001Oktober</v>
          </cell>
          <cell r="C2590" t="str">
            <v>0</v>
          </cell>
          <cell r="D2590" t="str">
            <v>1410000001</v>
          </cell>
          <cell r="F2590">
            <v>45590</v>
          </cell>
          <cell r="G2590" t="str">
            <v xml:space="preserve">GAJ </v>
          </cell>
          <cell r="H2590" t="str">
            <v>INV 225</v>
          </cell>
          <cell r="I2590">
            <v>410000001</v>
          </cell>
          <cell r="J2590" t="str">
            <v>Pendapatan 1</v>
          </cell>
          <cell r="M2590">
            <v>14600000</v>
          </cell>
        </row>
        <row r="2591">
          <cell r="A2591" t="str">
            <v>28130010000Oktober</v>
          </cell>
          <cell r="B2591" t="str">
            <v>130010000Oktober</v>
          </cell>
          <cell r="C2591" t="str">
            <v>0</v>
          </cell>
          <cell r="D2591" t="str">
            <v>1130010000</v>
          </cell>
          <cell r="F2591">
            <v>45591</v>
          </cell>
          <cell r="G2591" t="str">
            <v xml:space="preserve">GAJ </v>
          </cell>
          <cell r="H2591" t="str">
            <v>INV 226</v>
          </cell>
          <cell r="I2591">
            <v>130010000</v>
          </cell>
          <cell r="J2591" t="str">
            <v>Piutang Usaha</v>
          </cell>
          <cell r="L2591">
            <v>21900000</v>
          </cell>
        </row>
        <row r="2592">
          <cell r="A2592" t="str">
            <v>25410000001Oktober</v>
          </cell>
          <cell r="B2592" t="str">
            <v>410000001Oktober</v>
          </cell>
          <cell r="C2592" t="str">
            <v>0</v>
          </cell>
          <cell r="D2592" t="str">
            <v>1410000001</v>
          </cell>
          <cell r="F2592">
            <v>45591</v>
          </cell>
          <cell r="G2592" t="str">
            <v xml:space="preserve">GAJ </v>
          </cell>
          <cell r="H2592" t="str">
            <v>INV 226</v>
          </cell>
          <cell r="I2592">
            <v>410000001</v>
          </cell>
          <cell r="J2592" t="str">
            <v>Pendapatan 1</v>
          </cell>
          <cell r="M2592">
            <v>21900000</v>
          </cell>
        </row>
        <row r="2593">
          <cell r="A2593" t="str">
            <v>29130010000Oktober</v>
          </cell>
          <cell r="B2593" t="str">
            <v>130010000Oktober</v>
          </cell>
          <cell r="C2593" t="str">
            <v>0</v>
          </cell>
          <cell r="D2593" t="str">
            <v>1130010000</v>
          </cell>
          <cell r="F2593">
            <v>45592</v>
          </cell>
          <cell r="G2593" t="str">
            <v xml:space="preserve">GAJ </v>
          </cell>
          <cell r="H2593" t="str">
            <v>INV 227</v>
          </cell>
          <cell r="I2593">
            <v>130010000</v>
          </cell>
          <cell r="J2593" t="str">
            <v>Piutang Usaha</v>
          </cell>
          <cell r="L2593">
            <v>10376280</v>
          </cell>
        </row>
        <row r="2594">
          <cell r="A2594" t="str">
            <v>26410000001Oktober</v>
          </cell>
          <cell r="B2594" t="str">
            <v>410000001Oktober</v>
          </cell>
          <cell r="C2594" t="str">
            <v>0</v>
          </cell>
          <cell r="D2594" t="str">
            <v>1410000001</v>
          </cell>
          <cell r="F2594">
            <v>45592</v>
          </cell>
          <cell r="G2594" t="str">
            <v xml:space="preserve">GAJ </v>
          </cell>
          <cell r="H2594" t="str">
            <v>INV 227</v>
          </cell>
          <cell r="I2594">
            <v>410000001</v>
          </cell>
          <cell r="J2594" t="str">
            <v>Pendapatan 1</v>
          </cell>
          <cell r="M2594">
            <v>10376280</v>
          </cell>
        </row>
        <row r="2595">
          <cell r="A2595" t="str">
            <v>30130010000Oktober</v>
          </cell>
          <cell r="B2595" t="str">
            <v>130010000Oktober</v>
          </cell>
          <cell r="C2595" t="str">
            <v>0</v>
          </cell>
          <cell r="D2595" t="str">
            <v>1130010000</v>
          </cell>
          <cell r="F2595">
            <v>45593</v>
          </cell>
          <cell r="G2595" t="str">
            <v xml:space="preserve">GAJ </v>
          </cell>
          <cell r="H2595" t="str">
            <v>INV 228</v>
          </cell>
          <cell r="I2595">
            <v>130010000</v>
          </cell>
          <cell r="J2595" t="str">
            <v>Piutang Usaha</v>
          </cell>
          <cell r="L2595">
            <v>14600000</v>
          </cell>
        </row>
        <row r="2596">
          <cell r="A2596" t="str">
            <v>27410000001Oktober</v>
          </cell>
          <cell r="B2596" t="str">
            <v>410000001Oktober</v>
          </cell>
          <cell r="C2596" t="str">
            <v>0</v>
          </cell>
          <cell r="D2596" t="str">
            <v>1410000001</v>
          </cell>
          <cell r="F2596">
            <v>45593</v>
          </cell>
          <cell r="G2596" t="str">
            <v xml:space="preserve">GAJ </v>
          </cell>
          <cell r="H2596" t="str">
            <v>INV 228</v>
          </cell>
          <cell r="I2596">
            <v>410000001</v>
          </cell>
          <cell r="J2596" t="str">
            <v>Pendapatan 1</v>
          </cell>
          <cell r="M2596">
            <v>14600000</v>
          </cell>
        </row>
        <row r="2597">
          <cell r="A2597" t="str">
            <v>31130010000Oktober</v>
          </cell>
          <cell r="B2597" t="str">
            <v>130010000Oktober</v>
          </cell>
          <cell r="C2597" t="str">
            <v>0</v>
          </cell>
          <cell r="D2597" t="str">
            <v>1130010000</v>
          </cell>
          <cell r="F2597">
            <v>45593</v>
          </cell>
          <cell r="G2597" t="str">
            <v xml:space="preserve">GAJ </v>
          </cell>
          <cell r="H2597" t="str">
            <v>INV 229</v>
          </cell>
          <cell r="I2597">
            <v>130010000</v>
          </cell>
          <cell r="J2597" t="str">
            <v>Piutang Usaha</v>
          </cell>
          <cell r="L2597">
            <v>12583021.5</v>
          </cell>
        </row>
        <row r="2598">
          <cell r="A2598" t="str">
            <v>28410000001Oktober</v>
          </cell>
          <cell r="B2598" t="str">
            <v>410000001Oktober</v>
          </cell>
          <cell r="C2598" t="str">
            <v>0</v>
          </cell>
          <cell r="D2598" t="str">
            <v>1410000001</v>
          </cell>
          <cell r="F2598">
            <v>45593</v>
          </cell>
          <cell r="G2598" t="str">
            <v xml:space="preserve">GAJ </v>
          </cell>
          <cell r="H2598" t="str">
            <v>INV 229</v>
          </cell>
          <cell r="I2598">
            <v>410000001</v>
          </cell>
          <cell r="J2598" t="str">
            <v>Pendapatan 1</v>
          </cell>
          <cell r="M2598">
            <v>12583021.5</v>
          </cell>
        </row>
        <row r="2599">
          <cell r="A2599" t="str">
            <v>32130010000Oktober</v>
          </cell>
          <cell r="B2599" t="str">
            <v>130010000Oktober</v>
          </cell>
          <cell r="C2599" t="str">
            <v>0</v>
          </cell>
          <cell r="D2599" t="str">
            <v>1130010000</v>
          </cell>
          <cell r="F2599">
            <v>45595</v>
          </cell>
          <cell r="G2599" t="str">
            <v xml:space="preserve">GAJ </v>
          </cell>
          <cell r="H2599" t="str">
            <v>INV 230</v>
          </cell>
          <cell r="I2599">
            <v>130010000</v>
          </cell>
          <cell r="J2599" t="str">
            <v>Piutang Usaha</v>
          </cell>
          <cell r="L2599">
            <v>6209623.1199999992</v>
          </cell>
        </row>
        <row r="2600">
          <cell r="A2600" t="str">
            <v>29410000001Oktober</v>
          </cell>
          <cell r="B2600" t="str">
            <v>410000001Oktober</v>
          </cell>
          <cell r="C2600" t="str">
            <v>0</v>
          </cell>
          <cell r="D2600" t="str">
            <v>1410000001</v>
          </cell>
          <cell r="F2600">
            <v>45595</v>
          </cell>
          <cell r="G2600" t="str">
            <v xml:space="preserve">GAJ </v>
          </cell>
          <cell r="H2600" t="str">
            <v>INV 230</v>
          </cell>
          <cell r="I2600">
            <v>410000001</v>
          </cell>
          <cell r="J2600" t="str">
            <v>Pendapatan 1</v>
          </cell>
          <cell r="M2600">
            <v>6209623.1199999992</v>
          </cell>
        </row>
        <row r="2601">
          <cell r="A2601" t="str">
            <v>33130010000Oktober</v>
          </cell>
          <cell r="B2601" t="str">
            <v>130010000Oktober</v>
          </cell>
          <cell r="C2601" t="str">
            <v>0</v>
          </cell>
          <cell r="D2601" t="str">
            <v>1130010000</v>
          </cell>
          <cell r="F2601">
            <v>45595</v>
          </cell>
          <cell r="G2601" t="str">
            <v xml:space="preserve">GAJ </v>
          </cell>
          <cell r="H2601" t="str">
            <v>INV 231</v>
          </cell>
          <cell r="I2601">
            <v>130010000</v>
          </cell>
          <cell r="J2601" t="str">
            <v>Piutang Usaha</v>
          </cell>
          <cell r="L2601">
            <v>8230001.5999999996</v>
          </cell>
        </row>
        <row r="2602">
          <cell r="A2602" t="str">
            <v>30410000001Oktober</v>
          </cell>
          <cell r="B2602" t="str">
            <v>410000001Oktober</v>
          </cell>
          <cell r="C2602" t="str">
            <v>0</v>
          </cell>
          <cell r="D2602" t="str">
            <v>1410000001</v>
          </cell>
          <cell r="F2602">
            <v>45595</v>
          </cell>
          <cell r="G2602" t="str">
            <v xml:space="preserve">GAJ </v>
          </cell>
          <cell r="H2602" t="str">
            <v>INV 231</v>
          </cell>
          <cell r="I2602">
            <v>410000001</v>
          </cell>
          <cell r="J2602" t="str">
            <v>Pendapatan 1</v>
          </cell>
          <cell r="M2602">
            <v>8230001.5999999996</v>
          </cell>
        </row>
        <row r="2603">
          <cell r="A2603" t="str">
            <v>34130010000Oktober</v>
          </cell>
          <cell r="B2603" t="str">
            <v>130010000Oktober</v>
          </cell>
          <cell r="C2603" t="str">
            <v>0</v>
          </cell>
          <cell r="D2603" t="str">
            <v>1130010000</v>
          </cell>
          <cell r="F2603">
            <v>45595</v>
          </cell>
          <cell r="G2603" t="str">
            <v xml:space="preserve">GAJ </v>
          </cell>
          <cell r="H2603" t="str">
            <v>INV 232</v>
          </cell>
          <cell r="I2603">
            <v>130010000</v>
          </cell>
          <cell r="J2603" t="str">
            <v>Piutang Usaha</v>
          </cell>
          <cell r="L2603">
            <v>16657828.199999999</v>
          </cell>
        </row>
        <row r="2604">
          <cell r="A2604" t="str">
            <v>31410000001Oktober</v>
          </cell>
          <cell r="B2604" t="str">
            <v>410000001Oktober</v>
          </cell>
          <cell r="C2604" t="str">
            <v>0</v>
          </cell>
          <cell r="D2604" t="str">
            <v>1410000001</v>
          </cell>
          <cell r="F2604">
            <v>45595</v>
          </cell>
          <cell r="G2604" t="str">
            <v xml:space="preserve">GAJ </v>
          </cell>
          <cell r="H2604" t="str">
            <v>INV 232</v>
          </cell>
          <cell r="I2604">
            <v>410000001</v>
          </cell>
          <cell r="J2604" t="str">
            <v>Pendapatan 1</v>
          </cell>
          <cell r="M2604">
            <v>16657828.199999999</v>
          </cell>
        </row>
        <row r="2605">
          <cell r="A2605" t="str">
            <v>35130010000Oktober</v>
          </cell>
          <cell r="B2605" t="str">
            <v>130010000Oktober</v>
          </cell>
          <cell r="C2605" t="str">
            <v>0</v>
          </cell>
          <cell r="D2605" t="str">
            <v>1130010000</v>
          </cell>
          <cell r="F2605">
            <v>45596</v>
          </cell>
          <cell r="G2605" t="str">
            <v xml:space="preserve">GAJ </v>
          </cell>
          <cell r="H2605" t="str">
            <v>INV 233</v>
          </cell>
          <cell r="I2605">
            <v>130010000</v>
          </cell>
          <cell r="J2605" t="str">
            <v>Piutang Usaha</v>
          </cell>
          <cell r="L2605">
            <v>29200000</v>
          </cell>
        </row>
        <row r="2606">
          <cell r="A2606" t="str">
            <v>32410000001Oktober</v>
          </cell>
          <cell r="B2606" t="str">
            <v>410000001Oktober</v>
          </cell>
          <cell r="C2606" t="str">
            <v>0</v>
          </cell>
          <cell r="D2606" t="str">
            <v>1410000001</v>
          </cell>
          <cell r="F2606">
            <v>45596</v>
          </cell>
          <cell r="G2606" t="str">
            <v xml:space="preserve">GAJ </v>
          </cell>
          <cell r="H2606" t="str">
            <v>INV 233</v>
          </cell>
          <cell r="I2606">
            <v>410000001</v>
          </cell>
          <cell r="J2606" t="str">
            <v>Pendapatan 1</v>
          </cell>
          <cell r="M2606">
            <v>29200000</v>
          </cell>
        </row>
        <row r="2607">
          <cell r="A2607" t="str">
            <v>00</v>
          </cell>
          <cell r="B2607" t="str">
            <v>0</v>
          </cell>
          <cell r="C2607" t="str">
            <v>0</v>
          </cell>
          <cell r="D2607" t="str">
            <v>1</v>
          </cell>
          <cell r="J2607" t="str">
            <v>-</v>
          </cell>
        </row>
        <row r="2608">
          <cell r="A2608" t="str">
            <v>00</v>
          </cell>
          <cell r="B2608" t="str">
            <v>0</v>
          </cell>
          <cell r="C2608" t="str">
            <v>0</v>
          </cell>
          <cell r="D2608" t="str">
            <v>1</v>
          </cell>
          <cell r="J2608" t="str">
            <v>-</v>
          </cell>
        </row>
        <row r="2609">
          <cell r="A2609" t="str">
            <v>1130010000November</v>
          </cell>
          <cell r="B2609" t="str">
            <v>130010000November</v>
          </cell>
          <cell r="C2609" t="str">
            <v>0</v>
          </cell>
          <cell r="D2609" t="str">
            <v>1130010000</v>
          </cell>
          <cell r="F2609">
            <v>45597</v>
          </cell>
          <cell r="G2609" t="str">
            <v xml:space="preserve">GAJ </v>
          </cell>
          <cell r="H2609" t="str">
            <v>INV 234</v>
          </cell>
          <cell r="I2609">
            <v>130010000</v>
          </cell>
          <cell r="J2609" t="str">
            <v>Piutang Usaha</v>
          </cell>
          <cell r="L2609">
            <v>29200000</v>
          </cell>
        </row>
        <row r="2610">
          <cell r="A2610" t="str">
            <v>1410000001November</v>
          </cell>
          <cell r="B2610" t="str">
            <v>410000001November</v>
          </cell>
          <cell r="C2610" t="str">
            <v>0</v>
          </cell>
          <cell r="D2610" t="str">
            <v>1410000001</v>
          </cell>
          <cell r="F2610">
            <v>45597</v>
          </cell>
          <cell r="G2610" t="str">
            <v xml:space="preserve">GAJ </v>
          </cell>
          <cell r="H2610" t="str">
            <v>INV 234</v>
          </cell>
          <cell r="I2610">
            <v>410000001</v>
          </cell>
          <cell r="J2610" t="str">
            <v>Pendapatan 1</v>
          </cell>
          <cell r="M2610">
            <v>29200000</v>
          </cell>
        </row>
        <row r="2611">
          <cell r="A2611" t="str">
            <v>2130010000November</v>
          </cell>
          <cell r="B2611" t="str">
            <v>130010000November</v>
          </cell>
          <cell r="C2611" t="str">
            <v>0</v>
          </cell>
          <cell r="D2611" t="str">
            <v>1130010000</v>
          </cell>
          <cell r="F2611">
            <v>45598</v>
          </cell>
          <cell r="G2611" t="str">
            <v xml:space="preserve">GAJ </v>
          </cell>
          <cell r="H2611" t="str">
            <v>INV 235</v>
          </cell>
          <cell r="I2611">
            <v>130010000</v>
          </cell>
          <cell r="J2611" t="str">
            <v>Piutang Usaha</v>
          </cell>
          <cell r="L2611">
            <v>10586862.35</v>
          </cell>
        </row>
        <row r="2612">
          <cell r="A2612" t="str">
            <v>2410000001November</v>
          </cell>
          <cell r="B2612" t="str">
            <v>410000001November</v>
          </cell>
          <cell r="C2612" t="str">
            <v>0</v>
          </cell>
          <cell r="D2612" t="str">
            <v>1410000001</v>
          </cell>
          <cell r="F2612">
            <v>45598</v>
          </cell>
          <cell r="G2612" t="str">
            <v xml:space="preserve">GAJ </v>
          </cell>
          <cell r="H2612" t="str">
            <v>INV 235</v>
          </cell>
          <cell r="I2612">
            <v>410000001</v>
          </cell>
          <cell r="J2612" t="str">
            <v>Pendapatan 1</v>
          </cell>
          <cell r="M2612">
            <v>10586862.35</v>
          </cell>
        </row>
        <row r="2613">
          <cell r="A2613" t="str">
            <v>3130010000November</v>
          </cell>
          <cell r="B2613" t="str">
            <v>130010000November</v>
          </cell>
          <cell r="C2613" t="str">
            <v>0</v>
          </cell>
          <cell r="D2613" t="str">
            <v>1130010000</v>
          </cell>
          <cell r="F2613">
            <v>45598</v>
          </cell>
          <cell r="G2613" t="str">
            <v xml:space="preserve">GAJ </v>
          </cell>
          <cell r="H2613" t="str">
            <v>INV 236</v>
          </cell>
          <cell r="I2613">
            <v>130010000</v>
          </cell>
          <cell r="J2613" t="str">
            <v>Piutang Usaha</v>
          </cell>
          <cell r="L2613">
            <v>10081427.35</v>
          </cell>
        </row>
        <row r="2614">
          <cell r="A2614" t="str">
            <v>3410000001November</v>
          </cell>
          <cell r="B2614" t="str">
            <v>410000001November</v>
          </cell>
          <cell r="C2614" t="str">
            <v>0</v>
          </cell>
          <cell r="D2614" t="str">
            <v>1410000001</v>
          </cell>
          <cell r="F2614">
            <v>45598</v>
          </cell>
          <cell r="G2614" t="str">
            <v xml:space="preserve">GAJ </v>
          </cell>
          <cell r="H2614" t="str">
            <v>INV 236</v>
          </cell>
          <cell r="I2614">
            <v>410000001</v>
          </cell>
          <cell r="J2614" t="str">
            <v>Pendapatan 1</v>
          </cell>
          <cell r="M2614">
            <v>10081427.35</v>
          </cell>
        </row>
        <row r="2615">
          <cell r="A2615" t="str">
            <v>4130010000November</v>
          </cell>
          <cell r="B2615" t="str">
            <v>130010000November</v>
          </cell>
          <cell r="C2615" t="str">
            <v>0</v>
          </cell>
          <cell r="D2615" t="str">
            <v>1130010000</v>
          </cell>
          <cell r="F2615">
            <v>45599</v>
          </cell>
          <cell r="G2615" t="str">
            <v xml:space="preserve">GAJ </v>
          </cell>
          <cell r="H2615" t="str">
            <v>INV 237</v>
          </cell>
          <cell r="I2615">
            <v>130010000</v>
          </cell>
          <cell r="J2615" t="str">
            <v>Piutang Usaha</v>
          </cell>
          <cell r="L2615">
            <v>3670834</v>
          </cell>
        </row>
        <row r="2616">
          <cell r="A2616" t="str">
            <v>4410000001November</v>
          </cell>
          <cell r="B2616" t="str">
            <v>410000001November</v>
          </cell>
          <cell r="C2616" t="str">
            <v>0</v>
          </cell>
          <cell r="D2616" t="str">
            <v>1410000001</v>
          </cell>
          <cell r="F2616">
            <v>45599</v>
          </cell>
          <cell r="G2616" t="str">
            <v xml:space="preserve">GAJ </v>
          </cell>
          <cell r="H2616" t="str">
            <v>INV 237</v>
          </cell>
          <cell r="I2616">
            <v>410000001</v>
          </cell>
          <cell r="J2616" t="str">
            <v>Pendapatan 1</v>
          </cell>
          <cell r="M2616">
            <v>3670834</v>
          </cell>
        </row>
        <row r="2617">
          <cell r="A2617" t="str">
            <v>5130010000November</v>
          </cell>
          <cell r="B2617" t="str">
            <v>130010000November</v>
          </cell>
          <cell r="C2617" t="str">
            <v>0</v>
          </cell>
          <cell r="D2617" t="str">
            <v>1130010000</v>
          </cell>
          <cell r="F2617">
            <v>45599</v>
          </cell>
          <cell r="G2617" t="str">
            <v xml:space="preserve">GAJ </v>
          </cell>
          <cell r="H2617" t="str">
            <v>INV 238</v>
          </cell>
          <cell r="I2617">
            <v>130010000</v>
          </cell>
          <cell r="J2617" t="str">
            <v>Piutang Usaha</v>
          </cell>
          <cell r="L2617">
            <v>4046405.3000000003</v>
          </cell>
        </row>
        <row r="2618">
          <cell r="A2618" t="str">
            <v>5410000001November</v>
          </cell>
          <cell r="B2618" t="str">
            <v>410000001November</v>
          </cell>
          <cell r="C2618" t="str">
            <v>0</v>
          </cell>
          <cell r="D2618" t="str">
            <v>1410000001</v>
          </cell>
          <cell r="F2618">
            <v>45599</v>
          </cell>
          <cell r="G2618" t="str">
            <v xml:space="preserve">GAJ </v>
          </cell>
          <cell r="H2618" t="str">
            <v>INV 238</v>
          </cell>
          <cell r="I2618">
            <v>410000001</v>
          </cell>
          <cell r="J2618" t="str">
            <v>Pendapatan 1</v>
          </cell>
          <cell r="M2618">
            <v>4046405.3000000003</v>
          </cell>
        </row>
        <row r="2619">
          <cell r="A2619" t="str">
            <v>6130010000November</v>
          </cell>
          <cell r="B2619" t="str">
            <v>130010000November</v>
          </cell>
          <cell r="C2619" t="str">
            <v>0</v>
          </cell>
          <cell r="D2619" t="str">
            <v>1130010000</v>
          </cell>
          <cell r="F2619">
            <v>45599</v>
          </cell>
          <cell r="G2619" t="str">
            <v xml:space="preserve">GAJ </v>
          </cell>
          <cell r="H2619" t="str">
            <v>INV 239</v>
          </cell>
          <cell r="I2619">
            <v>130010000</v>
          </cell>
          <cell r="J2619" t="str">
            <v>Piutang Usaha</v>
          </cell>
          <cell r="L2619">
            <v>7482531.3499999996</v>
          </cell>
        </row>
        <row r="2620">
          <cell r="A2620" t="str">
            <v>6410000001November</v>
          </cell>
          <cell r="B2620" t="str">
            <v>410000001November</v>
          </cell>
          <cell r="C2620" t="str">
            <v>0</v>
          </cell>
          <cell r="D2620" t="str">
            <v>1410000001</v>
          </cell>
          <cell r="F2620">
            <v>45599</v>
          </cell>
          <cell r="G2620" t="str">
            <v xml:space="preserve">GAJ </v>
          </cell>
          <cell r="H2620" t="str">
            <v>INV 239</v>
          </cell>
          <cell r="I2620">
            <v>410000001</v>
          </cell>
          <cell r="J2620" t="str">
            <v>Pendapatan 1</v>
          </cell>
          <cell r="M2620">
            <v>7482531.3499999996</v>
          </cell>
        </row>
        <row r="2621">
          <cell r="A2621" t="str">
            <v>7130010000November</v>
          </cell>
          <cell r="B2621" t="str">
            <v>130010000November</v>
          </cell>
          <cell r="C2621" t="str">
            <v>0</v>
          </cell>
          <cell r="D2621" t="str">
            <v>1130010000</v>
          </cell>
          <cell r="F2621">
            <v>45600</v>
          </cell>
          <cell r="G2621" t="str">
            <v xml:space="preserve">GAJ </v>
          </cell>
          <cell r="H2621" t="str">
            <v>INV 240</v>
          </cell>
          <cell r="I2621">
            <v>130010000</v>
          </cell>
          <cell r="J2621" t="str">
            <v>Piutang Usaha</v>
          </cell>
          <cell r="L2621">
            <v>10190487.449999999</v>
          </cell>
        </row>
        <row r="2622">
          <cell r="A2622" t="str">
            <v>7410000001November</v>
          </cell>
          <cell r="B2622" t="str">
            <v>410000001November</v>
          </cell>
          <cell r="C2622" t="str">
            <v>0</v>
          </cell>
          <cell r="D2622" t="str">
            <v>1410000001</v>
          </cell>
          <cell r="F2622">
            <v>45600</v>
          </cell>
          <cell r="G2622" t="str">
            <v xml:space="preserve">GAJ </v>
          </cell>
          <cell r="H2622" t="str">
            <v>INV 240</v>
          </cell>
          <cell r="I2622">
            <v>410000001</v>
          </cell>
          <cell r="J2622" t="str">
            <v>Pendapatan 1</v>
          </cell>
          <cell r="M2622">
            <v>10190487.449999999</v>
          </cell>
        </row>
        <row r="2623">
          <cell r="A2623" t="str">
            <v>8130010000November</v>
          </cell>
          <cell r="B2623" t="str">
            <v>130010000November</v>
          </cell>
          <cell r="C2623" t="str">
            <v>0</v>
          </cell>
          <cell r="D2623" t="str">
            <v>1130010000</v>
          </cell>
          <cell r="F2623">
            <v>45600</v>
          </cell>
          <cell r="G2623" t="str">
            <v xml:space="preserve">GAJ </v>
          </cell>
          <cell r="H2623" t="str">
            <v>INV 241</v>
          </cell>
          <cell r="I2623">
            <v>130010000</v>
          </cell>
          <cell r="J2623" t="str">
            <v>Piutang Usaha</v>
          </cell>
          <cell r="L2623">
            <v>8744066.3500000015</v>
          </cell>
        </row>
        <row r="2624">
          <cell r="A2624" t="str">
            <v>8410000001November</v>
          </cell>
          <cell r="B2624" t="str">
            <v>410000001November</v>
          </cell>
          <cell r="C2624" t="str">
            <v>0</v>
          </cell>
          <cell r="D2624" t="str">
            <v>1410000001</v>
          </cell>
          <cell r="F2624">
            <v>45600</v>
          </cell>
          <cell r="G2624" t="str">
            <v xml:space="preserve">GAJ </v>
          </cell>
          <cell r="H2624" t="str">
            <v>INV 241</v>
          </cell>
          <cell r="I2624">
            <v>410000001</v>
          </cell>
          <cell r="J2624" t="str">
            <v>Pendapatan 1</v>
          </cell>
          <cell r="M2624">
            <v>8744066.3500000015</v>
          </cell>
        </row>
        <row r="2625">
          <cell r="A2625" t="str">
            <v>9130010000November</v>
          </cell>
          <cell r="B2625" t="str">
            <v>130010000November</v>
          </cell>
          <cell r="C2625" t="str">
            <v>0</v>
          </cell>
          <cell r="D2625" t="str">
            <v>1130010000</v>
          </cell>
          <cell r="F2625">
            <v>45601</v>
          </cell>
          <cell r="G2625" t="str">
            <v xml:space="preserve">GAJ </v>
          </cell>
          <cell r="H2625" t="str">
            <v>INV 242</v>
          </cell>
          <cell r="I2625">
            <v>130010000</v>
          </cell>
          <cell r="J2625" t="str">
            <v>Piutang Usaha</v>
          </cell>
          <cell r="L2625">
            <v>15725758.500000002</v>
          </cell>
        </row>
        <row r="2626">
          <cell r="A2626" t="str">
            <v>9410000001November</v>
          </cell>
          <cell r="B2626" t="str">
            <v>410000001November</v>
          </cell>
          <cell r="C2626" t="str">
            <v>0</v>
          </cell>
          <cell r="D2626" t="str">
            <v>1410000001</v>
          </cell>
          <cell r="F2626">
            <v>45601</v>
          </cell>
          <cell r="G2626" t="str">
            <v xml:space="preserve">GAJ </v>
          </cell>
          <cell r="H2626" t="str">
            <v>INV 242</v>
          </cell>
          <cell r="I2626">
            <v>410000001</v>
          </cell>
          <cell r="J2626" t="str">
            <v>Pendapatan 1</v>
          </cell>
          <cell r="M2626">
            <v>15725758.500000002</v>
          </cell>
        </row>
        <row r="2627">
          <cell r="A2627" t="str">
            <v>10130010000November</v>
          </cell>
          <cell r="B2627" t="str">
            <v>130010000November</v>
          </cell>
          <cell r="C2627" t="str">
            <v>0</v>
          </cell>
          <cell r="D2627" t="str">
            <v>1130010000</v>
          </cell>
          <cell r="F2627">
            <v>45601</v>
          </cell>
          <cell r="G2627" t="str">
            <v xml:space="preserve">GAJ </v>
          </cell>
          <cell r="H2627" t="str">
            <v>INV 243</v>
          </cell>
          <cell r="I2627">
            <v>130010000</v>
          </cell>
          <cell r="J2627" t="str">
            <v>Piutang Usaha</v>
          </cell>
          <cell r="L2627">
            <v>5075000</v>
          </cell>
        </row>
        <row r="2628">
          <cell r="A2628" t="str">
            <v>10410000001November</v>
          </cell>
          <cell r="B2628" t="str">
            <v>410000001November</v>
          </cell>
          <cell r="C2628" t="str">
            <v>0</v>
          </cell>
          <cell r="D2628" t="str">
            <v>1410000001</v>
          </cell>
          <cell r="F2628">
            <v>45601</v>
          </cell>
          <cell r="G2628" t="str">
            <v xml:space="preserve">GAJ </v>
          </cell>
          <cell r="H2628" t="str">
            <v>INV 243</v>
          </cell>
          <cell r="I2628">
            <v>410000001</v>
          </cell>
          <cell r="J2628" t="str">
            <v>Pendapatan 1</v>
          </cell>
          <cell r="M2628">
            <v>5075000</v>
          </cell>
        </row>
        <row r="2629">
          <cell r="A2629" t="str">
            <v>11130010000November</v>
          </cell>
          <cell r="B2629" t="str">
            <v>130010000November</v>
          </cell>
          <cell r="C2629" t="str">
            <v>0</v>
          </cell>
          <cell r="D2629" t="str">
            <v>1130010000</v>
          </cell>
          <cell r="F2629">
            <v>45602</v>
          </cell>
          <cell r="G2629" t="str">
            <v xml:space="preserve">GAJ </v>
          </cell>
          <cell r="H2629" t="str">
            <v>INV 244</v>
          </cell>
          <cell r="I2629">
            <v>130010000</v>
          </cell>
          <cell r="J2629" t="str">
            <v>Piutang Usaha</v>
          </cell>
          <cell r="L2629">
            <v>28286035.100000001</v>
          </cell>
        </row>
        <row r="2630">
          <cell r="A2630" t="str">
            <v>11410000001November</v>
          </cell>
          <cell r="B2630" t="str">
            <v>410000001November</v>
          </cell>
          <cell r="C2630" t="str">
            <v>0</v>
          </cell>
          <cell r="D2630" t="str">
            <v>1410000001</v>
          </cell>
          <cell r="F2630">
            <v>45602</v>
          </cell>
          <cell r="G2630" t="str">
            <v xml:space="preserve">GAJ </v>
          </cell>
          <cell r="H2630" t="str">
            <v>INV 244</v>
          </cell>
          <cell r="I2630">
            <v>410000001</v>
          </cell>
          <cell r="J2630" t="str">
            <v>Pendapatan 1</v>
          </cell>
          <cell r="M2630">
            <v>28286035.100000001</v>
          </cell>
        </row>
        <row r="2631">
          <cell r="A2631" t="str">
            <v>12130010000November</v>
          </cell>
          <cell r="B2631" t="str">
            <v>130010000November</v>
          </cell>
          <cell r="C2631" t="str">
            <v>0</v>
          </cell>
          <cell r="D2631" t="str">
            <v>1130010000</v>
          </cell>
          <cell r="F2631">
            <v>45603</v>
          </cell>
          <cell r="G2631" t="str">
            <v xml:space="preserve">GAJ </v>
          </cell>
          <cell r="H2631" t="str">
            <v>INV 245</v>
          </cell>
          <cell r="I2631">
            <v>130010000</v>
          </cell>
          <cell r="J2631" t="str">
            <v>Piutang Usaha</v>
          </cell>
          <cell r="L2631">
            <v>10944655.5</v>
          </cell>
        </row>
        <row r="2632">
          <cell r="A2632" t="str">
            <v>12410000001November</v>
          </cell>
          <cell r="B2632" t="str">
            <v>410000001November</v>
          </cell>
          <cell r="C2632" t="str">
            <v>0</v>
          </cell>
          <cell r="D2632" t="str">
            <v>1410000001</v>
          </cell>
          <cell r="F2632">
            <v>45603</v>
          </cell>
          <cell r="G2632" t="str">
            <v xml:space="preserve">GAJ </v>
          </cell>
          <cell r="H2632" t="str">
            <v>INV 245</v>
          </cell>
          <cell r="I2632">
            <v>410000001</v>
          </cell>
          <cell r="J2632" t="str">
            <v>Pendapatan 1</v>
          </cell>
          <cell r="M2632">
            <v>10944655.5</v>
          </cell>
        </row>
        <row r="2633">
          <cell r="A2633" t="str">
            <v>13130010000November</v>
          </cell>
          <cell r="B2633" t="str">
            <v>130010000November</v>
          </cell>
          <cell r="C2633" t="str">
            <v>0</v>
          </cell>
          <cell r="D2633" t="str">
            <v>1130010000</v>
          </cell>
          <cell r="F2633">
            <v>45604</v>
          </cell>
          <cell r="G2633" t="str">
            <v xml:space="preserve">GAJ </v>
          </cell>
          <cell r="H2633" t="str">
            <v>INV 246</v>
          </cell>
          <cell r="I2633">
            <v>130010000</v>
          </cell>
          <cell r="J2633" t="str">
            <v>Piutang Usaha</v>
          </cell>
          <cell r="L2633">
            <v>19071687</v>
          </cell>
        </row>
        <row r="2634">
          <cell r="A2634" t="str">
            <v>13410000001November</v>
          </cell>
          <cell r="B2634" t="str">
            <v>410000001November</v>
          </cell>
          <cell r="C2634" t="str">
            <v>0</v>
          </cell>
          <cell r="D2634" t="str">
            <v>1410000001</v>
          </cell>
          <cell r="F2634">
            <v>45604</v>
          </cell>
          <cell r="G2634" t="str">
            <v xml:space="preserve">GAJ </v>
          </cell>
          <cell r="H2634" t="str">
            <v>INV 246</v>
          </cell>
          <cell r="I2634">
            <v>410000001</v>
          </cell>
          <cell r="J2634" t="str">
            <v>Pendapatan 1</v>
          </cell>
          <cell r="M2634">
            <v>19071687</v>
          </cell>
        </row>
        <row r="2635">
          <cell r="A2635" t="str">
            <v>14130010000November</v>
          </cell>
          <cell r="B2635" t="str">
            <v>130010000November</v>
          </cell>
          <cell r="C2635" t="str">
            <v>0</v>
          </cell>
          <cell r="D2635" t="str">
            <v>1130010000</v>
          </cell>
          <cell r="F2635">
            <v>45605</v>
          </cell>
          <cell r="G2635" t="str">
            <v xml:space="preserve">GAJ </v>
          </cell>
          <cell r="H2635" t="str">
            <v>INV 247</v>
          </cell>
          <cell r="I2635">
            <v>130010000</v>
          </cell>
          <cell r="J2635" t="str">
            <v>Piutang Usaha</v>
          </cell>
          <cell r="L2635">
            <v>2019458.6</v>
          </cell>
        </row>
        <row r="2636">
          <cell r="A2636" t="str">
            <v>14410000001November</v>
          </cell>
          <cell r="B2636" t="str">
            <v>410000001November</v>
          </cell>
          <cell r="C2636" t="str">
            <v>0</v>
          </cell>
          <cell r="D2636" t="str">
            <v>1410000001</v>
          </cell>
          <cell r="F2636">
            <v>45605</v>
          </cell>
          <cell r="G2636" t="str">
            <v xml:space="preserve">GAJ </v>
          </cell>
          <cell r="H2636" t="str">
            <v>INV 247</v>
          </cell>
          <cell r="I2636">
            <v>410000001</v>
          </cell>
          <cell r="J2636" t="str">
            <v>Pendapatan 1</v>
          </cell>
          <cell r="M2636">
            <v>2019458.6</v>
          </cell>
        </row>
        <row r="2637">
          <cell r="A2637" t="str">
            <v>15130010000November</v>
          </cell>
          <cell r="B2637" t="str">
            <v>130010000November</v>
          </cell>
          <cell r="C2637" t="str">
            <v>0</v>
          </cell>
          <cell r="D2637" t="str">
            <v>1130010000</v>
          </cell>
          <cell r="F2637">
            <v>45605</v>
          </cell>
          <cell r="G2637" t="str">
            <v xml:space="preserve">GAJ </v>
          </cell>
          <cell r="H2637" t="str">
            <v>INV 248</v>
          </cell>
          <cell r="I2637">
            <v>130010000</v>
          </cell>
          <cell r="J2637" t="str">
            <v>Piutang Usaha</v>
          </cell>
          <cell r="L2637">
            <v>28918608</v>
          </cell>
        </row>
        <row r="2638">
          <cell r="A2638" t="str">
            <v>15410000001November</v>
          </cell>
          <cell r="B2638" t="str">
            <v>410000001November</v>
          </cell>
          <cell r="C2638" t="str">
            <v>0</v>
          </cell>
          <cell r="D2638" t="str">
            <v>1410000001</v>
          </cell>
          <cell r="F2638">
            <v>45605</v>
          </cell>
          <cell r="G2638" t="str">
            <v xml:space="preserve">GAJ </v>
          </cell>
          <cell r="H2638" t="str">
            <v>INV 248</v>
          </cell>
          <cell r="I2638">
            <v>410000001</v>
          </cell>
          <cell r="J2638" t="str">
            <v>Pendapatan 1</v>
          </cell>
          <cell r="M2638">
            <v>28918608</v>
          </cell>
        </row>
        <row r="2639">
          <cell r="A2639" t="str">
            <v>16130010000November</v>
          </cell>
          <cell r="B2639" t="str">
            <v>130010000November</v>
          </cell>
          <cell r="C2639" t="str">
            <v>0</v>
          </cell>
          <cell r="D2639" t="str">
            <v>1130010000</v>
          </cell>
          <cell r="F2639">
            <v>45606</v>
          </cell>
          <cell r="G2639" t="str">
            <v xml:space="preserve">GAJ </v>
          </cell>
          <cell r="H2639" t="str">
            <v>INV 249</v>
          </cell>
          <cell r="I2639">
            <v>130010000</v>
          </cell>
          <cell r="J2639" t="str">
            <v>Piutang Usaha</v>
          </cell>
          <cell r="L2639">
            <v>39900000</v>
          </cell>
        </row>
        <row r="2640">
          <cell r="A2640" t="str">
            <v>16410000001November</v>
          </cell>
          <cell r="B2640" t="str">
            <v>410000001November</v>
          </cell>
          <cell r="C2640" t="str">
            <v>0</v>
          </cell>
          <cell r="D2640" t="str">
            <v>1410000001</v>
          </cell>
          <cell r="F2640">
            <v>45606</v>
          </cell>
          <cell r="G2640" t="str">
            <v xml:space="preserve">GAJ </v>
          </cell>
          <cell r="H2640" t="str">
            <v>INV 249</v>
          </cell>
          <cell r="I2640">
            <v>410000001</v>
          </cell>
          <cell r="J2640" t="str">
            <v>Pendapatan 1</v>
          </cell>
          <cell r="M2640">
            <v>39900000</v>
          </cell>
        </row>
        <row r="2641">
          <cell r="A2641" t="str">
            <v>17130010000November</v>
          </cell>
          <cell r="B2641" t="str">
            <v>130010000November</v>
          </cell>
          <cell r="C2641" t="str">
            <v>0</v>
          </cell>
          <cell r="D2641" t="str">
            <v>1130010000</v>
          </cell>
          <cell r="F2641">
            <v>45607</v>
          </cell>
          <cell r="G2641" t="str">
            <v xml:space="preserve">GAJ </v>
          </cell>
          <cell r="H2641" t="str">
            <v>INV 250</v>
          </cell>
          <cell r="I2641">
            <v>130010000</v>
          </cell>
          <cell r="J2641" t="str">
            <v>Piutang Usaha</v>
          </cell>
          <cell r="L2641">
            <v>20397079.5</v>
          </cell>
        </row>
        <row r="2642">
          <cell r="A2642" t="str">
            <v>17410000001November</v>
          </cell>
          <cell r="B2642" t="str">
            <v>410000001November</v>
          </cell>
          <cell r="C2642" t="str">
            <v>0</v>
          </cell>
          <cell r="D2642" t="str">
            <v>1410000001</v>
          </cell>
          <cell r="F2642">
            <v>45607</v>
          </cell>
          <cell r="G2642" t="str">
            <v xml:space="preserve">GAJ </v>
          </cell>
          <cell r="H2642" t="str">
            <v>INV 250</v>
          </cell>
          <cell r="I2642">
            <v>410000001</v>
          </cell>
          <cell r="J2642" t="str">
            <v>Pendapatan 1</v>
          </cell>
          <cell r="M2642">
            <v>20397079.5</v>
          </cell>
        </row>
        <row r="2643">
          <cell r="A2643" t="str">
            <v>18130010000November</v>
          </cell>
          <cell r="B2643" t="str">
            <v>130010000November</v>
          </cell>
          <cell r="C2643" t="str">
            <v>0</v>
          </cell>
          <cell r="D2643" t="str">
            <v>1130010000</v>
          </cell>
          <cell r="F2643">
            <v>45608</v>
          </cell>
          <cell r="G2643" t="str">
            <v xml:space="preserve">GAJ </v>
          </cell>
          <cell r="H2643" t="str">
            <v>INV 251</v>
          </cell>
          <cell r="I2643">
            <v>130010000</v>
          </cell>
          <cell r="J2643" t="str">
            <v>Piutang Usaha</v>
          </cell>
          <cell r="L2643">
            <v>12576467.65</v>
          </cell>
        </row>
        <row r="2644">
          <cell r="A2644" t="str">
            <v>18410000001November</v>
          </cell>
          <cell r="B2644" t="str">
            <v>410000001November</v>
          </cell>
          <cell r="C2644" t="str">
            <v>0</v>
          </cell>
          <cell r="D2644" t="str">
            <v>1410000001</v>
          </cell>
          <cell r="F2644">
            <v>45608</v>
          </cell>
          <cell r="G2644" t="str">
            <v xml:space="preserve">GAJ </v>
          </cell>
          <cell r="H2644" t="str">
            <v>INV 251</v>
          </cell>
          <cell r="I2644">
            <v>410000001</v>
          </cell>
          <cell r="J2644" t="str">
            <v>Pendapatan 1</v>
          </cell>
          <cell r="M2644">
            <v>12576467.65</v>
          </cell>
        </row>
        <row r="2645">
          <cell r="A2645" t="str">
            <v>19130010000November</v>
          </cell>
          <cell r="B2645" t="str">
            <v>130010000November</v>
          </cell>
          <cell r="C2645" t="str">
            <v>0</v>
          </cell>
          <cell r="D2645" t="str">
            <v>1130010000</v>
          </cell>
          <cell r="F2645">
            <v>45609</v>
          </cell>
          <cell r="G2645" t="str">
            <v xml:space="preserve">GAJ </v>
          </cell>
          <cell r="H2645" t="str">
            <v>INV 252</v>
          </cell>
          <cell r="I2645">
            <v>130010000</v>
          </cell>
          <cell r="J2645" t="str">
            <v>Piutang Usaha</v>
          </cell>
          <cell r="L2645">
            <v>6525000</v>
          </cell>
        </row>
        <row r="2646">
          <cell r="A2646" t="str">
            <v>19410000001November</v>
          </cell>
          <cell r="B2646" t="str">
            <v>410000001November</v>
          </cell>
          <cell r="C2646" t="str">
            <v>0</v>
          </cell>
          <cell r="D2646" t="str">
            <v>1410000001</v>
          </cell>
          <cell r="F2646">
            <v>45609</v>
          </cell>
          <cell r="G2646" t="str">
            <v xml:space="preserve">GAJ </v>
          </cell>
          <cell r="H2646" t="str">
            <v>INV 252</v>
          </cell>
          <cell r="I2646">
            <v>410000001</v>
          </cell>
          <cell r="J2646" t="str">
            <v>Pendapatan 1</v>
          </cell>
          <cell r="M2646">
            <v>6525000</v>
          </cell>
        </row>
        <row r="2647">
          <cell r="A2647" t="str">
            <v>20130010000November</v>
          </cell>
          <cell r="B2647" t="str">
            <v>130010000November</v>
          </cell>
          <cell r="C2647" t="str">
            <v>0</v>
          </cell>
          <cell r="D2647" t="str">
            <v>1130010000</v>
          </cell>
          <cell r="F2647">
            <v>45609</v>
          </cell>
          <cell r="G2647" t="str">
            <v xml:space="preserve">GAJ </v>
          </cell>
          <cell r="H2647" t="str">
            <v>INV 253</v>
          </cell>
          <cell r="I2647">
            <v>130010000</v>
          </cell>
          <cell r="J2647" t="str">
            <v>Piutang Usaha</v>
          </cell>
          <cell r="L2647">
            <v>26921316.600000005</v>
          </cell>
        </row>
        <row r="2648">
          <cell r="A2648" t="str">
            <v>20410000001November</v>
          </cell>
          <cell r="B2648" t="str">
            <v>410000001November</v>
          </cell>
          <cell r="C2648" t="str">
            <v>0</v>
          </cell>
          <cell r="D2648" t="str">
            <v>1410000001</v>
          </cell>
          <cell r="F2648">
            <v>45609</v>
          </cell>
          <cell r="G2648" t="str">
            <v xml:space="preserve">GAJ </v>
          </cell>
          <cell r="H2648" t="str">
            <v>INV 253</v>
          </cell>
          <cell r="I2648">
            <v>410000001</v>
          </cell>
          <cell r="J2648" t="str">
            <v>Pendapatan 1</v>
          </cell>
          <cell r="M2648">
            <v>26921316.600000005</v>
          </cell>
        </row>
        <row r="2649">
          <cell r="A2649" t="str">
            <v>21130010000November</v>
          </cell>
          <cell r="B2649" t="str">
            <v>130010000November</v>
          </cell>
          <cell r="C2649" t="str">
            <v>0</v>
          </cell>
          <cell r="D2649" t="str">
            <v>1130010000</v>
          </cell>
          <cell r="F2649">
            <v>45610</v>
          </cell>
          <cell r="G2649" t="str">
            <v xml:space="preserve">GAJ </v>
          </cell>
          <cell r="H2649" t="str">
            <v>INV 254</v>
          </cell>
          <cell r="I2649">
            <v>130010000</v>
          </cell>
          <cell r="J2649" t="str">
            <v>Piutang Usaha</v>
          </cell>
          <cell r="L2649">
            <v>30038487</v>
          </cell>
        </row>
        <row r="2650">
          <cell r="A2650" t="str">
            <v>21410000001November</v>
          </cell>
          <cell r="B2650" t="str">
            <v>410000001November</v>
          </cell>
          <cell r="C2650" t="str">
            <v>0</v>
          </cell>
          <cell r="D2650" t="str">
            <v>1410000001</v>
          </cell>
          <cell r="F2650">
            <v>45610</v>
          </cell>
          <cell r="G2650" t="str">
            <v xml:space="preserve">GAJ </v>
          </cell>
          <cell r="H2650" t="str">
            <v>INV 254</v>
          </cell>
          <cell r="I2650">
            <v>410000001</v>
          </cell>
          <cell r="J2650" t="str">
            <v>Pendapatan 1</v>
          </cell>
          <cell r="M2650">
            <v>30038487</v>
          </cell>
        </row>
        <row r="2651">
          <cell r="A2651" t="str">
            <v>22130010000November</v>
          </cell>
          <cell r="B2651" t="str">
            <v>130010000November</v>
          </cell>
          <cell r="C2651" t="str">
            <v>0</v>
          </cell>
          <cell r="D2651" t="str">
            <v>1130010000</v>
          </cell>
          <cell r="F2651">
            <v>45611</v>
          </cell>
          <cell r="G2651" t="str">
            <v xml:space="preserve">GAJ </v>
          </cell>
          <cell r="H2651" t="str">
            <v>INV 255</v>
          </cell>
          <cell r="I2651">
            <v>130010000</v>
          </cell>
          <cell r="J2651" t="str">
            <v>Piutang Usaha</v>
          </cell>
          <cell r="L2651">
            <v>14495207.35</v>
          </cell>
        </row>
        <row r="2652">
          <cell r="A2652" t="str">
            <v>22410000001November</v>
          </cell>
          <cell r="B2652" t="str">
            <v>410000001November</v>
          </cell>
          <cell r="C2652" t="str">
            <v>0</v>
          </cell>
          <cell r="D2652" t="str">
            <v>1410000001</v>
          </cell>
          <cell r="F2652">
            <v>45611</v>
          </cell>
          <cell r="G2652" t="str">
            <v xml:space="preserve">GAJ </v>
          </cell>
          <cell r="H2652" t="str">
            <v>INV 255</v>
          </cell>
          <cell r="I2652">
            <v>410000001</v>
          </cell>
          <cell r="J2652" t="str">
            <v>Pendapatan 1</v>
          </cell>
          <cell r="M2652">
            <v>14495207.35</v>
          </cell>
        </row>
        <row r="2653">
          <cell r="A2653" t="str">
            <v>23130010000November</v>
          </cell>
          <cell r="B2653" t="str">
            <v>130010000November</v>
          </cell>
          <cell r="C2653" t="str">
            <v>0</v>
          </cell>
          <cell r="D2653" t="str">
            <v>1130010000</v>
          </cell>
          <cell r="F2653">
            <v>45612</v>
          </cell>
          <cell r="G2653" t="str">
            <v xml:space="preserve">GAJ </v>
          </cell>
          <cell r="H2653" t="str">
            <v>INV 256</v>
          </cell>
          <cell r="I2653">
            <v>130010000</v>
          </cell>
          <cell r="J2653" t="str">
            <v>Piutang Usaha</v>
          </cell>
          <cell r="L2653">
            <v>8347609.1500000004</v>
          </cell>
        </row>
        <row r="2654">
          <cell r="A2654" t="str">
            <v>23410000001November</v>
          </cell>
          <cell r="B2654" t="str">
            <v>410000001November</v>
          </cell>
          <cell r="C2654" t="str">
            <v>0</v>
          </cell>
          <cell r="D2654" t="str">
            <v>1410000001</v>
          </cell>
          <cell r="F2654">
            <v>45612</v>
          </cell>
          <cell r="G2654" t="str">
            <v xml:space="preserve">GAJ </v>
          </cell>
          <cell r="H2654" t="str">
            <v>INV 256</v>
          </cell>
          <cell r="I2654">
            <v>410000001</v>
          </cell>
          <cell r="J2654" t="str">
            <v>Pendapatan 1</v>
          </cell>
          <cell r="M2654">
            <v>8347609.1500000004</v>
          </cell>
        </row>
        <row r="2655">
          <cell r="A2655" t="str">
            <v>24130010000November</v>
          </cell>
          <cell r="B2655" t="str">
            <v>130010000November</v>
          </cell>
          <cell r="C2655" t="str">
            <v>0</v>
          </cell>
          <cell r="D2655" t="str">
            <v>1130010000</v>
          </cell>
          <cell r="F2655">
            <v>45612</v>
          </cell>
          <cell r="G2655" t="str">
            <v xml:space="preserve">GAJ </v>
          </cell>
          <cell r="H2655" t="str">
            <v>INV 257</v>
          </cell>
          <cell r="I2655">
            <v>130010000</v>
          </cell>
          <cell r="J2655" t="str">
            <v>Piutang Usaha</v>
          </cell>
          <cell r="L2655">
            <v>9153817.1500000004</v>
          </cell>
        </row>
        <row r="2656">
          <cell r="A2656" t="str">
            <v>24410000001November</v>
          </cell>
          <cell r="B2656" t="str">
            <v>410000001November</v>
          </cell>
          <cell r="C2656" t="str">
            <v>0</v>
          </cell>
          <cell r="D2656" t="str">
            <v>1410000001</v>
          </cell>
          <cell r="F2656">
            <v>45612</v>
          </cell>
          <cell r="G2656" t="str">
            <v xml:space="preserve">GAJ </v>
          </cell>
          <cell r="H2656" t="str">
            <v>INV 257</v>
          </cell>
          <cell r="I2656">
            <v>410000001</v>
          </cell>
          <cell r="J2656" t="str">
            <v>Pendapatan 1</v>
          </cell>
          <cell r="M2656">
            <v>9153817.1500000004</v>
          </cell>
        </row>
        <row r="2657">
          <cell r="A2657" t="str">
            <v>25130010000November</v>
          </cell>
          <cell r="B2657" t="str">
            <v>130010000November</v>
          </cell>
          <cell r="C2657" t="str">
            <v>0</v>
          </cell>
          <cell r="D2657" t="str">
            <v>1130010000</v>
          </cell>
          <cell r="F2657">
            <v>45613</v>
          </cell>
          <cell r="G2657" t="str">
            <v xml:space="preserve">GAJ </v>
          </cell>
          <cell r="H2657" t="str">
            <v>INV 258</v>
          </cell>
          <cell r="I2657">
            <v>130010000</v>
          </cell>
          <cell r="J2657" t="str">
            <v>Piutang Usaha</v>
          </cell>
          <cell r="L2657">
            <v>31810047</v>
          </cell>
        </row>
        <row r="2658">
          <cell r="A2658" t="str">
            <v>25410000001November</v>
          </cell>
          <cell r="B2658" t="str">
            <v>410000001November</v>
          </cell>
          <cell r="C2658" t="str">
            <v>0</v>
          </cell>
          <cell r="D2658" t="str">
            <v>1410000001</v>
          </cell>
          <cell r="F2658">
            <v>45613</v>
          </cell>
          <cell r="G2658" t="str">
            <v xml:space="preserve">GAJ </v>
          </cell>
          <cell r="H2658" t="str">
            <v>INV 258</v>
          </cell>
          <cell r="I2658">
            <v>410000001</v>
          </cell>
          <cell r="J2658" t="str">
            <v>Pendapatan 1</v>
          </cell>
          <cell r="M2658">
            <v>31810047</v>
          </cell>
        </row>
        <row r="2659">
          <cell r="A2659" t="str">
            <v>26130010000November</v>
          </cell>
          <cell r="B2659" t="str">
            <v>130010000November</v>
          </cell>
          <cell r="C2659" t="str">
            <v>0</v>
          </cell>
          <cell r="D2659" t="str">
            <v>1130010000</v>
          </cell>
          <cell r="F2659">
            <v>45614</v>
          </cell>
          <cell r="G2659" t="str">
            <v xml:space="preserve">GAJ </v>
          </cell>
          <cell r="H2659" t="str">
            <v>INV 259</v>
          </cell>
          <cell r="I2659">
            <v>130010000</v>
          </cell>
          <cell r="J2659" t="str">
            <v>Piutang Usaha</v>
          </cell>
          <cell r="L2659">
            <v>6525000</v>
          </cell>
        </row>
        <row r="2660">
          <cell r="A2660" t="str">
            <v>26410000001November</v>
          </cell>
          <cell r="B2660" t="str">
            <v>410000001November</v>
          </cell>
          <cell r="C2660" t="str">
            <v>0</v>
          </cell>
          <cell r="D2660" t="str">
            <v>1410000001</v>
          </cell>
          <cell r="F2660">
            <v>45614</v>
          </cell>
          <cell r="G2660" t="str">
            <v xml:space="preserve">GAJ </v>
          </cell>
          <cell r="H2660" t="str">
            <v>INV 259</v>
          </cell>
          <cell r="I2660">
            <v>410000001</v>
          </cell>
          <cell r="J2660" t="str">
            <v>Pendapatan 1</v>
          </cell>
          <cell r="M2660">
            <v>6525000</v>
          </cell>
        </row>
        <row r="2661">
          <cell r="A2661" t="str">
            <v>27130010000November</v>
          </cell>
          <cell r="B2661" t="str">
            <v>130010000November</v>
          </cell>
          <cell r="C2661" t="str">
            <v>0</v>
          </cell>
          <cell r="D2661" t="str">
            <v>1130010000</v>
          </cell>
          <cell r="F2661">
            <v>45614</v>
          </cell>
          <cell r="G2661" t="str">
            <v xml:space="preserve">GAJ </v>
          </cell>
          <cell r="H2661" t="str">
            <v>INV 260</v>
          </cell>
          <cell r="I2661">
            <v>130010000</v>
          </cell>
          <cell r="J2661" t="str">
            <v>Piutang Usaha</v>
          </cell>
          <cell r="L2661">
            <v>6490631.8000000007</v>
          </cell>
        </row>
        <row r="2662">
          <cell r="A2662" t="str">
            <v>27410000001November</v>
          </cell>
          <cell r="B2662" t="str">
            <v>410000001November</v>
          </cell>
          <cell r="C2662" t="str">
            <v>0</v>
          </cell>
          <cell r="D2662" t="str">
            <v>1410000001</v>
          </cell>
          <cell r="F2662">
            <v>45614</v>
          </cell>
          <cell r="G2662" t="str">
            <v xml:space="preserve">GAJ </v>
          </cell>
          <cell r="H2662" t="str">
            <v>INV 260</v>
          </cell>
          <cell r="I2662">
            <v>410000001</v>
          </cell>
          <cell r="J2662" t="str">
            <v>Pendapatan 1</v>
          </cell>
          <cell r="M2662">
            <v>6490631.8000000007</v>
          </cell>
        </row>
        <row r="2663">
          <cell r="A2663" t="str">
            <v>28130010000November</v>
          </cell>
          <cell r="B2663" t="str">
            <v>130010000November</v>
          </cell>
          <cell r="C2663" t="str">
            <v>0</v>
          </cell>
          <cell r="D2663" t="str">
            <v>1130010000</v>
          </cell>
          <cell r="F2663">
            <v>45615</v>
          </cell>
          <cell r="G2663" t="str">
            <v xml:space="preserve">GAJ </v>
          </cell>
          <cell r="H2663" t="str">
            <v>INV 261</v>
          </cell>
          <cell r="I2663">
            <v>130010000</v>
          </cell>
          <cell r="J2663" t="str">
            <v>Piutang Usaha</v>
          </cell>
          <cell r="L2663">
            <v>2534381.5</v>
          </cell>
        </row>
        <row r="2664">
          <cell r="A2664" t="str">
            <v>28410000001November</v>
          </cell>
          <cell r="B2664" t="str">
            <v>410000001November</v>
          </cell>
          <cell r="C2664" t="str">
            <v>0</v>
          </cell>
          <cell r="D2664" t="str">
            <v>1410000001</v>
          </cell>
          <cell r="F2664">
            <v>45615</v>
          </cell>
          <cell r="G2664" t="str">
            <v xml:space="preserve">GAJ </v>
          </cell>
          <cell r="H2664" t="str">
            <v>INV 261</v>
          </cell>
          <cell r="I2664">
            <v>410000001</v>
          </cell>
          <cell r="J2664" t="str">
            <v>Pendapatan 1</v>
          </cell>
          <cell r="M2664">
            <v>2534381.5</v>
          </cell>
        </row>
        <row r="2665">
          <cell r="A2665" t="str">
            <v>29130010000November</v>
          </cell>
          <cell r="B2665" t="str">
            <v>130010000November</v>
          </cell>
          <cell r="C2665" t="str">
            <v>0</v>
          </cell>
          <cell r="D2665" t="str">
            <v>1130010000</v>
          </cell>
          <cell r="F2665">
            <v>45616</v>
          </cell>
          <cell r="G2665" t="str">
            <v xml:space="preserve">GAJ </v>
          </cell>
          <cell r="H2665" t="str">
            <v>INV 262</v>
          </cell>
          <cell r="I2665">
            <v>130010000</v>
          </cell>
          <cell r="J2665" t="str">
            <v>Piutang Usaha</v>
          </cell>
          <cell r="L2665">
            <v>29448884.699999999</v>
          </cell>
        </row>
        <row r="2666">
          <cell r="A2666" t="str">
            <v>29410000001November</v>
          </cell>
          <cell r="B2666" t="str">
            <v>410000001November</v>
          </cell>
          <cell r="C2666" t="str">
            <v>0</v>
          </cell>
          <cell r="D2666" t="str">
            <v>1410000001</v>
          </cell>
          <cell r="F2666">
            <v>45616</v>
          </cell>
          <cell r="G2666" t="str">
            <v xml:space="preserve">GAJ </v>
          </cell>
          <cell r="H2666" t="str">
            <v>INV 262</v>
          </cell>
          <cell r="I2666">
            <v>410000001</v>
          </cell>
          <cell r="J2666" t="str">
            <v>Pendapatan 1</v>
          </cell>
          <cell r="M2666">
            <v>29448884.699999999</v>
          </cell>
        </row>
        <row r="2667">
          <cell r="A2667" t="str">
            <v>30130010000November</v>
          </cell>
          <cell r="B2667" t="str">
            <v>130010000November</v>
          </cell>
          <cell r="C2667" t="str">
            <v>0</v>
          </cell>
          <cell r="D2667" t="str">
            <v>1130010000</v>
          </cell>
          <cell r="F2667">
            <v>45617</v>
          </cell>
          <cell r="G2667" t="str">
            <v xml:space="preserve">GAJ </v>
          </cell>
          <cell r="H2667" t="str">
            <v>INV 263</v>
          </cell>
          <cell r="I2667">
            <v>130010000</v>
          </cell>
          <cell r="J2667" t="str">
            <v>Piutang Usaha</v>
          </cell>
          <cell r="L2667">
            <v>4350000</v>
          </cell>
        </row>
        <row r="2668">
          <cell r="A2668" t="str">
            <v>30410000001November</v>
          </cell>
          <cell r="B2668" t="str">
            <v>410000001November</v>
          </cell>
          <cell r="C2668" t="str">
            <v>0</v>
          </cell>
          <cell r="D2668" t="str">
            <v>1410000001</v>
          </cell>
          <cell r="F2668">
            <v>45617</v>
          </cell>
          <cell r="G2668" t="str">
            <v xml:space="preserve">GAJ </v>
          </cell>
          <cell r="H2668" t="str">
            <v>INV 263</v>
          </cell>
          <cell r="I2668">
            <v>410000001</v>
          </cell>
          <cell r="J2668" t="str">
            <v>Pendapatan 1</v>
          </cell>
          <cell r="M2668">
            <v>4350000</v>
          </cell>
        </row>
        <row r="2669">
          <cell r="A2669" t="str">
            <v>31130010000November</v>
          </cell>
          <cell r="B2669" t="str">
            <v>130010000November</v>
          </cell>
          <cell r="C2669" t="str">
            <v>0</v>
          </cell>
          <cell r="D2669" t="str">
            <v>1130010000</v>
          </cell>
          <cell r="F2669">
            <v>45618</v>
          </cell>
          <cell r="G2669" t="str">
            <v xml:space="preserve">GAJ </v>
          </cell>
          <cell r="H2669" t="str">
            <v>INV 264</v>
          </cell>
          <cell r="I2669">
            <v>130010000</v>
          </cell>
          <cell r="J2669" t="str">
            <v>Piutang Usaha</v>
          </cell>
          <cell r="L2669">
            <v>4350000</v>
          </cell>
        </row>
        <row r="2670">
          <cell r="A2670" t="str">
            <v>31410000001November</v>
          </cell>
          <cell r="B2670" t="str">
            <v>410000001November</v>
          </cell>
          <cell r="C2670" t="str">
            <v>0</v>
          </cell>
          <cell r="D2670" t="str">
            <v>1410000001</v>
          </cell>
          <cell r="F2670">
            <v>45618</v>
          </cell>
          <cell r="G2670" t="str">
            <v xml:space="preserve">GAJ </v>
          </cell>
          <cell r="H2670" t="str">
            <v>INV 264</v>
          </cell>
          <cell r="I2670">
            <v>410000001</v>
          </cell>
          <cell r="J2670" t="str">
            <v>Pendapatan 1</v>
          </cell>
          <cell r="M2670">
            <v>4350000</v>
          </cell>
        </row>
        <row r="2671">
          <cell r="A2671" t="str">
            <v>32130010000November</v>
          </cell>
          <cell r="B2671" t="str">
            <v>130010000November</v>
          </cell>
          <cell r="C2671" t="str">
            <v>0</v>
          </cell>
          <cell r="D2671" t="str">
            <v>1130010000</v>
          </cell>
          <cell r="F2671">
            <v>45619</v>
          </cell>
          <cell r="G2671" t="str">
            <v xml:space="preserve">GAJ </v>
          </cell>
          <cell r="H2671" t="str">
            <v>INV 265</v>
          </cell>
          <cell r="I2671">
            <v>130010000</v>
          </cell>
          <cell r="J2671" t="str">
            <v>Piutang Usaha</v>
          </cell>
          <cell r="L2671">
            <v>7406073</v>
          </cell>
        </row>
        <row r="2672">
          <cell r="A2672" t="str">
            <v>32410000001November</v>
          </cell>
          <cell r="B2672" t="str">
            <v>410000001November</v>
          </cell>
          <cell r="C2672" t="str">
            <v>0</v>
          </cell>
          <cell r="D2672" t="str">
            <v>1410000001</v>
          </cell>
          <cell r="F2672">
            <v>45619</v>
          </cell>
          <cell r="G2672" t="str">
            <v xml:space="preserve">GAJ </v>
          </cell>
          <cell r="H2672" t="str">
            <v>INV 265</v>
          </cell>
          <cell r="I2672">
            <v>410000001</v>
          </cell>
          <cell r="J2672" t="str">
            <v>Pendapatan 1</v>
          </cell>
          <cell r="M2672">
            <v>7406073</v>
          </cell>
        </row>
        <row r="2673">
          <cell r="A2673" t="str">
            <v>33130010000November</v>
          </cell>
          <cell r="B2673" t="str">
            <v>130010000November</v>
          </cell>
          <cell r="C2673" t="str">
            <v>0</v>
          </cell>
          <cell r="D2673" t="str">
            <v>1130010000</v>
          </cell>
          <cell r="F2673">
            <v>45620</v>
          </cell>
          <cell r="G2673" t="str">
            <v xml:space="preserve">GAJ </v>
          </cell>
          <cell r="H2673" t="str">
            <v>INV 266</v>
          </cell>
          <cell r="I2673">
            <v>130010000</v>
          </cell>
          <cell r="J2673" t="str">
            <v>Piutang Usaha</v>
          </cell>
          <cell r="L2673">
            <v>14600000</v>
          </cell>
        </row>
        <row r="2674">
          <cell r="A2674" t="str">
            <v>33410000001November</v>
          </cell>
          <cell r="B2674" t="str">
            <v>410000001November</v>
          </cell>
          <cell r="C2674" t="str">
            <v>0</v>
          </cell>
          <cell r="D2674" t="str">
            <v>1410000001</v>
          </cell>
          <cell r="F2674">
            <v>45620</v>
          </cell>
          <cell r="G2674" t="str">
            <v xml:space="preserve">GAJ </v>
          </cell>
          <cell r="H2674" t="str">
            <v>INV 266</v>
          </cell>
          <cell r="I2674">
            <v>410000001</v>
          </cell>
          <cell r="J2674" t="str">
            <v>Pendapatan 1</v>
          </cell>
          <cell r="M2674">
            <v>14600000</v>
          </cell>
        </row>
        <row r="2675">
          <cell r="A2675" t="str">
            <v>34130010000November</v>
          </cell>
          <cell r="B2675" t="str">
            <v>130010000November</v>
          </cell>
          <cell r="C2675" t="str">
            <v>0</v>
          </cell>
          <cell r="D2675" t="str">
            <v>1130010000</v>
          </cell>
          <cell r="F2675">
            <v>45621</v>
          </cell>
          <cell r="G2675" t="str">
            <v xml:space="preserve">GAJ </v>
          </cell>
          <cell r="H2675" t="str">
            <v>INV 267</v>
          </cell>
          <cell r="I2675">
            <v>130010000</v>
          </cell>
          <cell r="J2675" t="str">
            <v>Piutang Usaha</v>
          </cell>
          <cell r="L2675">
            <v>3625000</v>
          </cell>
        </row>
        <row r="2676">
          <cell r="A2676" t="str">
            <v>34410000001November</v>
          </cell>
          <cell r="B2676" t="str">
            <v>410000001November</v>
          </cell>
          <cell r="C2676" t="str">
            <v>0</v>
          </cell>
          <cell r="D2676" t="str">
            <v>1410000001</v>
          </cell>
          <cell r="F2676">
            <v>45621</v>
          </cell>
          <cell r="G2676" t="str">
            <v xml:space="preserve">GAJ </v>
          </cell>
          <cell r="H2676" t="str">
            <v>INV 267</v>
          </cell>
          <cell r="I2676">
            <v>410000001</v>
          </cell>
          <cell r="J2676" t="str">
            <v>Pendapatan 1</v>
          </cell>
          <cell r="M2676">
            <v>3625000</v>
          </cell>
        </row>
        <row r="2677">
          <cell r="A2677" t="str">
            <v>35130010000November</v>
          </cell>
          <cell r="B2677" t="str">
            <v>130010000November</v>
          </cell>
          <cell r="C2677" t="str">
            <v>0</v>
          </cell>
          <cell r="D2677" t="str">
            <v>1130010000</v>
          </cell>
          <cell r="F2677">
            <v>45622</v>
          </cell>
          <cell r="G2677" t="str">
            <v xml:space="preserve">GAJ </v>
          </cell>
          <cell r="H2677" t="str">
            <v>INV 268</v>
          </cell>
          <cell r="I2677">
            <v>130010000</v>
          </cell>
          <cell r="J2677" t="str">
            <v>Piutang Usaha</v>
          </cell>
          <cell r="L2677">
            <v>6056798</v>
          </cell>
        </row>
        <row r="2678">
          <cell r="A2678" t="str">
            <v>35410000001November</v>
          </cell>
          <cell r="B2678" t="str">
            <v>410000001November</v>
          </cell>
          <cell r="C2678" t="str">
            <v>0</v>
          </cell>
          <cell r="D2678" t="str">
            <v>1410000001</v>
          </cell>
          <cell r="F2678">
            <v>45622</v>
          </cell>
          <cell r="G2678" t="str">
            <v xml:space="preserve">GAJ </v>
          </cell>
          <cell r="H2678" t="str">
            <v>INV 268</v>
          </cell>
          <cell r="I2678">
            <v>410000001</v>
          </cell>
          <cell r="J2678" t="str">
            <v>Pendapatan 1</v>
          </cell>
          <cell r="M2678">
            <v>6056798</v>
          </cell>
        </row>
        <row r="2679">
          <cell r="A2679" t="str">
            <v>36130010000November</v>
          </cell>
          <cell r="B2679" t="str">
            <v>130010000November</v>
          </cell>
          <cell r="C2679" t="str">
            <v>0</v>
          </cell>
          <cell r="D2679" t="str">
            <v>1130010000</v>
          </cell>
          <cell r="F2679">
            <v>45623</v>
          </cell>
          <cell r="G2679" t="str">
            <v xml:space="preserve">GAJ </v>
          </cell>
          <cell r="H2679" t="str">
            <v>INV 269</v>
          </cell>
          <cell r="I2679">
            <v>130010000</v>
          </cell>
          <cell r="J2679" t="str">
            <v>Piutang Usaha</v>
          </cell>
          <cell r="L2679">
            <v>3625000</v>
          </cell>
        </row>
        <row r="2680">
          <cell r="A2680" t="str">
            <v>36410000001November</v>
          </cell>
          <cell r="B2680" t="str">
            <v>410000001November</v>
          </cell>
          <cell r="C2680" t="str">
            <v>0</v>
          </cell>
          <cell r="D2680" t="str">
            <v>1410000001</v>
          </cell>
          <cell r="F2680">
            <v>45623</v>
          </cell>
          <cell r="G2680" t="str">
            <v xml:space="preserve">GAJ </v>
          </cell>
          <cell r="H2680" t="str">
            <v>INV 269</v>
          </cell>
          <cell r="I2680">
            <v>410000001</v>
          </cell>
          <cell r="J2680" t="str">
            <v>Pendapatan 1</v>
          </cell>
          <cell r="M2680">
            <v>3625000</v>
          </cell>
        </row>
        <row r="2681">
          <cell r="A2681" t="str">
            <v>37130010000November</v>
          </cell>
          <cell r="B2681" t="str">
            <v>130010000November</v>
          </cell>
          <cell r="C2681" t="str">
            <v>0</v>
          </cell>
          <cell r="D2681" t="str">
            <v>1130010000</v>
          </cell>
          <cell r="F2681">
            <v>45623</v>
          </cell>
          <cell r="G2681" t="str">
            <v xml:space="preserve">GAJ </v>
          </cell>
          <cell r="H2681" t="str">
            <v>INV 270</v>
          </cell>
          <cell r="I2681">
            <v>130010000</v>
          </cell>
          <cell r="J2681" t="str">
            <v>Piutang Usaha</v>
          </cell>
          <cell r="L2681">
            <v>7887462.3999999994</v>
          </cell>
        </row>
        <row r="2682">
          <cell r="A2682" t="str">
            <v>37410000001November</v>
          </cell>
          <cell r="B2682" t="str">
            <v>410000001November</v>
          </cell>
          <cell r="C2682" t="str">
            <v>0</v>
          </cell>
          <cell r="D2682" t="str">
            <v>1410000001</v>
          </cell>
          <cell r="F2682">
            <v>45623</v>
          </cell>
          <cell r="G2682" t="str">
            <v xml:space="preserve">GAJ </v>
          </cell>
          <cell r="H2682" t="str">
            <v>INV 270</v>
          </cell>
          <cell r="I2682">
            <v>410000001</v>
          </cell>
          <cell r="J2682" t="str">
            <v>Pendapatan 1</v>
          </cell>
          <cell r="M2682">
            <v>7887462.3999999994</v>
          </cell>
        </row>
        <row r="2683">
          <cell r="A2683" t="str">
            <v>38130010000November</v>
          </cell>
          <cell r="B2683" t="str">
            <v>130010000November</v>
          </cell>
          <cell r="C2683" t="str">
            <v>0</v>
          </cell>
          <cell r="D2683" t="str">
            <v>1130010000</v>
          </cell>
          <cell r="F2683">
            <v>45624</v>
          </cell>
          <cell r="G2683" t="str">
            <v xml:space="preserve">GAJ </v>
          </cell>
          <cell r="H2683" t="str">
            <v>INV 271</v>
          </cell>
          <cell r="I2683">
            <v>130010000</v>
          </cell>
          <cell r="J2683" t="str">
            <v>Piutang Usaha</v>
          </cell>
          <cell r="L2683">
            <v>13740003.9</v>
          </cell>
        </row>
        <row r="2684">
          <cell r="A2684" t="str">
            <v>38410000001November</v>
          </cell>
          <cell r="B2684" t="str">
            <v>410000001November</v>
          </cell>
          <cell r="C2684" t="str">
            <v>0</v>
          </cell>
          <cell r="D2684" t="str">
            <v>1410000001</v>
          </cell>
          <cell r="F2684">
            <v>45624</v>
          </cell>
          <cell r="G2684" t="str">
            <v xml:space="preserve">GAJ </v>
          </cell>
          <cell r="H2684" t="str">
            <v>INV 271</v>
          </cell>
          <cell r="I2684">
            <v>410000001</v>
          </cell>
          <cell r="J2684" t="str">
            <v>Pendapatan 1</v>
          </cell>
          <cell r="M2684">
            <v>13740003.9</v>
          </cell>
        </row>
        <row r="2685">
          <cell r="A2685" t="str">
            <v>39130010000November</v>
          </cell>
          <cell r="B2685" t="str">
            <v>130010000November</v>
          </cell>
          <cell r="C2685" t="str">
            <v>0</v>
          </cell>
          <cell r="D2685" t="str">
            <v>1130010000</v>
          </cell>
          <cell r="F2685">
            <v>45625</v>
          </cell>
          <cell r="G2685" t="str">
            <v xml:space="preserve">GAJ </v>
          </cell>
          <cell r="H2685" t="str">
            <v>INV 272</v>
          </cell>
          <cell r="I2685">
            <v>130010000</v>
          </cell>
          <cell r="J2685" t="str">
            <v>Piutang Usaha</v>
          </cell>
          <cell r="L2685">
            <v>18326204.899999999</v>
          </cell>
        </row>
        <row r="2686">
          <cell r="A2686" t="str">
            <v>39410000001November</v>
          </cell>
          <cell r="B2686" t="str">
            <v>410000001November</v>
          </cell>
          <cell r="C2686" t="str">
            <v>0</v>
          </cell>
          <cell r="D2686" t="str">
            <v>1410000001</v>
          </cell>
          <cell r="F2686">
            <v>45625</v>
          </cell>
          <cell r="G2686" t="str">
            <v xml:space="preserve">GAJ </v>
          </cell>
          <cell r="H2686" t="str">
            <v>INV 272</v>
          </cell>
          <cell r="I2686">
            <v>410000001</v>
          </cell>
          <cell r="J2686" t="str">
            <v>Pendapatan 1</v>
          </cell>
          <cell r="M2686">
            <v>18326204.899999999</v>
          </cell>
        </row>
        <row r="2687">
          <cell r="A2687" t="str">
            <v>40130010000November</v>
          </cell>
          <cell r="B2687" t="str">
            <v>130010000November</v>
          </cell>
          <cell r="C2687" t="str">
            <v>0</v>
          </cell>
          <cell r="D2687" t="str">
            <v>1130010000</v>
          </cell>
          <cell r="F2687">
            <v>45626</v>
          </cell>
          <cell r="G2687" t="str">
            <v xml:space="preserve">GAJ </v>
          </cell>
          <cell r="H2687" t="str">
            <v>INV 273</v>
          </cell>
          <cell r="I2687">
            <v>130010000</v>
          </cell>
          <cell r="J2687" t="str">
            <v>Piutang Usaha</v>
          </cell>
          <cell r="L2687">
            <v>15161277.999999998</v>
          </cell>
        </row>
        <row r="2688">
          <cell r="A2688" t="str">
            <v>40410000001November</v>
          </cell>
          <cell r="B2688" t="str">
            <v>410000001November</v>
          </cell>
          <cell r="C2688" t="str">
            <v>0</v>
          </cell>
          <cell r="D2688" t="str">
            <v>1410000001</v>
          </cell>
          <cell r="F2688">
            <v>45626</v>
          </cell>
          <cell r="G2688" t="str">
            <v xml:space="preserve">GAJ </v>
          </cell>
          <cell r="H2688" t="str">
            <v>INV 273</v>
          </cell>
          <cell r="I2688">
            <v>410000001</v>
          </cell>
          <cell r="J2688" t="str">
            <v>Pendapatan 1</v>
          </cell>
          <cell r="M2688">
            <v>15161277.999999998</v>
          </cell>
        </row>
        <row r="2689">
          <cell r="A2689" t="str">
            <v>00</v>
          </cell>
          <cell r="B2689" t="str">
            <v>0</v>
          </cell>
          <cell r="C2689" t="str">
            <v>0</v>
          </cell>
          <cell r="D2689" t="str">
            <v>1</v>
          </cell>
          <cell r="J2689" t="str">
            <v>-</v>
          </cell>
        </row>
        <row r="2690">
          <cell r="A2690" t="str">
            <v>00</v>
          </cell>
          <cell r="B2690" t="str">
            <v>0</v>
          </cell>
          <cell r="C2690" t="str">
            <v>0</v>
          </cell>
          <cell r="D2690" t="str">
            <v>1</v>
          </cell>
          <cell r="J2690" t="str">
            <v>-</v>
          </cell>
        </row>
        <row r="2691">
          <cell r="A2691" t="str">
            <v>1130010000Desember</v>
          </cell>
          <cell r="B2691" t="str">
            <v>130010000Desember</v>
          </cell>
          <cell r="C2691" t="str">
            <v>0</v>
          </cell>
          <cell r="D2691">
            <v>0</v>
          </cell>
          <cell r="F2691">
            <v>45627</v>
          </cell>
          <cell r="G2691" t="str">
            <v xml:space="preserve">GAJ </v>
          </cell>
          <cell r="H2691" t="str">
            <v>INV 274</v>
          </cell>
          <cell r="I2691">
            <v>130010000</v>
          </cell>
          <cell r="J2691" t="str">
            <v>Piutang Usaha</v>
          </cell>
          <cell r="L2691">
            <v>11865074.4</v>
          </cell>
        </row>
        <row r="2692">
          <cell r="A2692" t="str">
            <v>1410000001Desember</v>
          </cell>
          <cell r="B2692" t="str">
            <v>410000001Desember</v>
          </cell>
          <cell r="C2692" t="str">
            <v>0</v>
          </cell>
          <cell r="D2692">
            <v>0</v>
          </cell>
          <cell r="F2692">
            <v>45627</v>
          </cell>
          <cell r="G2692" t="str">
            <v xml:space="preserve">GAJ </v>
          </cell>
          <cell r="H2692" t="str">
            <v>INV 274</v>
          </cell>
          <cell r="I2692">
            <v>410000001</v>
          </cell>
          <cell r="J2692" t="str">
            <v>Pendapatan 1</v>
          </cell>
          <cell r="M2692">
            <v>11865074.4</v>
          </cell>
        </row>
        <row r="2693">
          <cell r="A2693" t="str">
            <v>2130010000Desember</v>
          </cell>
          <cell r="B2693" t="str">
            <v>130010000Desember</v>
          </cell>
          <cell r="C2693" t="str">
            <v>0</v>
          </cell>
          <cell r="D2693">
            <v>0</v>
          </cell>
          <cell r="F2693">
            <v>45628</v>
          </cell>
          <cell r="G2693" t="str">
            <v xml:space="preserve">GAJ </v>
          </cell>
          <cell r="H2693" t="str">
            <v>INV 275</v>
          </cell>
          <cell r="I2693">
            <v>130010000</v>
          </cell>
          <cell r="J2693" t="str">
            <v>Piutang Usaha</v>
          </cell>
          <cell r="L2693">
            <v>3625962</v>
          </cell>
        </row>
        <row r="2694">
          <cell r="A2694" t="str">
            <v>2410000001Desember</v>
          </cell>
          <cell r="B2694" t="str">
            <v>410000001Desember</v>
          </cell>
          <cell r="C2694" t="str">
            <v>0</v>
          </cell>
          <cell r="D2694">
            <v>0</v>
          </cell>
          <cell r="F2694">
            <v>45628</v>
          </cell>
          <cell r="G2694" t="str">
            <v xml:space="preserve">GAJ </v>
          </cell>
          <cell r="H2694" t="str">
            <v>INV 275</v>
          </cell>
          <cell r="I2694">
            <v>410000001</v>
          </cell>
          <cell r="J2694" t="str">
            <v>Pendapatan 1</v>
          </cell>
          <cell r="M2694">
            <v>3625962</v>
          </cell>
        </row>
        <row r="2695">
          <cell r="A2695" t="str">
            <v>3130010000Desember</v>
          </cell>
          <cell r="B2695" t="str">
            <v>130010000Desember</v>
          </cell>
          <cell r="C2695" t="str">
            <v>0</v>
          </cell>
          <cell r="D2695">
            <v>0</v>
          </cell>
          <cell r="F2695">
            <v>45629</v>
          </cell>
          <cell r="G2695" t="str">
            <v xml:space="preserve">GAJ </v>
          </cell>
          <cell r="H2695" t="str">
            <v>INV 276</v>
          </cell>
          <cell r="I2695">
            <v>130010000</v>
          </cell>
          <cell r="J2695" t="str">
            <v>Piutang Usaha</v>
          </cell>
          <cell r="L2695">
            <v>7980540</v>
          </cell>
        </row>
        <row r="2696">
          <cell r="A2696" t="str">
            <v>3410000001Desember</v>
          </cell>
          <cell r="B2696" t="str">
            <v>410000001Desember</v>
          </cell>
          <cell r="C2696" t="str">
            <v>0</v>
          </cell>
          <cell r="D2696">
            <v>0</v>
          </cell>
          <cell r="F2696">
            <v>45629</v>
          </cell>
          <cell r="G2696" t="str">
            <v xml:space="preserve">GAJ </v>
          </cell>
          <cell r="H2696" t="str">
            <v>INV 276</v>
          </cell>
          <cell r="I2696">
            <v>410000001</v>
          </cell>
          <cell r="J2696" t="str">
            <v>Pendapatan 1</v>
          </cell>
          <cell r="M2696">
            <v>7980540</v>
          </cell>
        </row>
        <row r="2697">
          <cell r="A2697" t="str">
            <v>4130010000Desember</v>
          </cell>
          <cell r="B2697" t="str">
            <v>130010000Desember</v>
          </cell>
          <cell r="C2697" t="str">
            <v>0</v>
          </cell>
          <cell r="D2697">
            <v>0</v>
          </cell>
          <cell r="F2697">
            <v>45630</v>
          </cell>
          <cell r="G2697" t="str">
            <v xml:space="preserve">GAJ </v>
          </cell>
          <cell r="H2697" t="str">
            <v>INV 277</v>
          </cell>
          <cell r="I2697">
            <v>130010000</v>
          </cell>
          <cell r="J2697" t="str">
            <v>Piutang Usaha</v>
          </cell>
          <cell r="L2697">
            <v>4350000</v>
          </cell>
        </row>
        <row r="2698">
          <cell r="A2698" t="str">
            <v>4410000001Desember</v>
          </cell>
          <cell r="B2698" t="str">
            <v>410000001Desember</v>
          </cell>
          <cell r="C2698" t="str">
            <v>0</v>
          </cell>
          <cell r="D2698">
            <v>0</v>
          </cell>
          <cell r="F2698">
            <v>45630</v>
          </cell>
          <cell r="G2698" t="str">
            <v xml:space="preserve">GAJ </v>
          </cell>
          <cell r="H2698" t="str">
            <v>INV 277</v>
          </cell>
          <cell r="I2698">
            <v>410000001</v>
          </cell>
          <cell r="J2698" t="str">
            <v>Pendapatan 1</v>
          </cell>
          <cell r="M2698">
            <v>4350000</v>
          </cell>
        </row>
        <row r="2699">
          <cell r="A2699" t="str">
            <v>5130010000Desember</v>
          </cell>
          <cell r="B2699" t="str">
            <v>130010000Desember</v>
          </cell>
          <cell r="C2699" t="str">
            <v>0</v>
          </cell>
          <cell r="D2699">
            <v>0</v>
          </cell>
          <cell r="F2699">
            <v>45631</v>
          </cell>
          <cell r="G2699" t="str">
            <v xml:space="preserve">GAJ </v>
          </cell>
          <cell r="H2699" t="str">
            <v>INV 278</v>
          </cell>
          <cell r="I2699">
            <v>130010000</v>
          </cell>
          <cell r="J2699" t="str">
            <v>Piutang Usaha</v>
          </cell>
          <cell r="L2699">
            <v>8933834.1999999993</v>
          </cell>
        </row>
        <row r="2700">
          <cell r="A2700" t="str">
            <v>5410000001Desember</v>
          </cell>
          <cell r="B2700" t="str">
            <v>410000001Desember</v>
          </cell>
          <cell r="C2700" t="str">
            <v>0</v>
          </cell>
          <cell r="D2700">
            <v>0</v>
          </cell>
          <cell r="F2700">
            <v>45631</v>
          </cell>
          <cell r="G2700" t="str">
            <v xml:space="preserve">GAJ </v>
          </cell>
          <cell r="H2700" t="str">
            <v>INV 278</v>
          </cell>
          <cell r="I2700">
            <v>410000001</v>
          </cell>
          <cell r="J2700" t="str">
            <v>Pendapatan 1</v>
          </cell>
          <cell r="M2700">
            <v>8933834.1999999993</v>
          </cell>
        </row>
        <row r="2701">
          <cell r="A2701" t="str">
            <v>6130010000Desember</v>
          </cell>
          <cell r="B2701" t="str">
            <v>130010000Desember</v>
          </cell>
          <cell r="C2701" t="str">
            <v>0</v>
          </cell>
          <cell r="D2701">
            <v>0</v>
          </cell>
          <cell r="F2701">
            <v>45632</v>
          </cell>
          <cell r="G2701" t="str">
            <v xml:space="preserve">GAJ </v>
          </cell>
          <cell r="H2701" t="str">
            <v>INV 279</v>
          </cell>
          <cell r="I2701">
            <v>130010000</v>
          </cell>
          <cell r="J2701" t="str">
            <v>Piutang Usaha</v>
          </cell>
          <cell r="L2701">
            <v>6944306</v>
          </cell>
        </row>
        <row r="2702">
          <cell r="A2702" t="str">
            <v>6410000001Desember</v>
          </cell>
          <cell r="B2702" t="str">
            <v>410000001Desember</v>
          </cell>
          <cell r="C2702" t="str">
            <v>0</v>
          </cell>
          <cell r="D2702">
            <v>0</v>
          </cell>
          <cell r="F2702">
            <v>45632</v>
          </cell>
          <cell r="G2702" t="str">
            <v xml:space="preserve">GAJ </v>
          </cell>
          <cell r="H2702" t="str">
            <v>INV 279</v>
          </cell>
          <cell r="I2702">
            <v>410000001</v>
          </cell>
          <cell r="J2702" t="str">
            <v>Pendapatan 1</v>
          </cell>
          <cell r="M2702">
            <v>6944306</v>
          </cell>
        </row>
        <row r="2703">
          <cell r="A2703" t="str">
            <v>7130010000Desember</v>
          </cell>
          <cell r="B2703" t="str">
            <v>130010000Desember</v>
          </cell>
          <cell r="C2703" t="str">
            <v>0</v>
          </cell>
          <cell r="D2703">
            <v>0</v>
          </cell>
          <cell r="F2703">
            <v>45633</v>
          </cell>
          <cell r="G2703" t="str">
            <v xml:space="preserve">GAJ </v>
          </cell>
          <cell r="H2703" t="str">
            <v>INV 280</v>
          </cell>
          <cell r="I2703">
            <v>130010000</v>
          </cell>
          <cell r="J2703" t="str">
            <v>Piutang Usaha</v>
          </cell>
          <cell r="L2703">
            <v>2175000</v>
          </cell>
        </row>
        <row r="2704">
          <cell r="A2704" t="str">
            <v>7410000001Desember</v>
          </cell>
          <cell r="B2704" t="str">
            <v>410000001Desember</v>
          </cell>
          <cell r="C2704" t="str">
            <v>0</v>
          </cell>
          <cell r="D2704">
            <v>0</v>
          </cell>
          <cell r="F2704">
            <v>45633</v>
          </cell>
          <cell r="G2704" t="str">
            <v xml:space="preserve">GAJ </v>
          </cell>
          <cell r="H2704" t="str">
            <v>INV 280</v>
          </cell>
          <cell r="I2704">
            <v>410000001</v>
          </cell>
          <cell r="J2704" t="str">
            <v>Pendapatan 1</v>
          </cell>
          <cell r="M2704">
            <v>2175000</v>
          </cell>
        </row>
        <row r="2705">
          <cell r="A2705" t="str">
            <v>8130010000Desember</v>
          </cell>
          <cell r="B2705" t="str">
            <v>130010000Desember</v>
          </cell>
          <cell r="C2705" t="str">
            <v>0</v>
          </cell>
          <cell r="D2705">
            <v>0</v>
          </cell>
          <cell r="F2705">
            <v>45634</v>
          </cell>
          <cell r="G2705" t="str">
            <v xml:space="preserve">GAJ </v>
          </cell>
          <cell r="H2705" t="str">
            <v>INV 281</v>
          </cell>
          <cell r="I2705">
            <v>130010000</v>
          </cell>
          <cell r="J2705" t="str">
            <v>Piutang Usaha</v>
          </cell>
          <cell r="L2705">
            <v>9948838.9000000004</v>
          </cell>
        </row>
        <row r="2706">
          <cell r="A2706" t="str">
            <v>8410000001Desember</v>
          </cell>
          <cell r="B2706" t="str">
            <v>410000001Desember</v>
          </cell>
          <cell r="C2706" t="str">
            <v>0</v>
          </cell>
          <cell r="D2706">
            <v>0</v>
          </cell>
          <cell r="F2706">
            <v>45634</v>
          </cell>
          <cell r="G2706" t="str">
            <v xml:space="preserve">GAJ </v>
          </cell>
          <cell r="H2706" t="str">
            <v>INV 281</v>
          </cell>
          <cell r="I2706">
            <v>410000001</v>
          </cell>
          <cell r="J2706" t="str">
            <v>Pendapatan 1</v>
          </cell>
          <cell r="M2706">
            <v>9948838.9000000004</v>
          </cell>
        </row>
        <row r="2707">
          <cell r="A2707" t="str">
            <v>9130010000Desember</v>
          </cell>
          <cell r="B2707" t="str">
            <v>130010000Desember</v>
          </cell>
          <cell r="C2707" t="str">
            <v>0</v>
          </cell>
          <cell r="D2707">
            <v>0</v>
          </cell>
          <cell r="F2707">
            <v>45635</v>
          </cell>
          <cell r="G2707" t="str">
            <v xml:space="preserve">GAJ </v>
          </cell>
          <cell r="H2707" t="str">
            <v>INV 282</v>
          </cell>
          <cell r="I2707">
            <v>130010000</v>
          </cell>
          <cell r="J2707" t="str">
            <v>Piutang Usaha</v>
          </cell>
          <cell r="L2707">
            <v>7058674.7999999998</v>
          </cell>
        </row>
        <row r="2708">
          <cell r="A2708" t="str">
            <v>9410000001Desember</v>
          </cell>
          <cell r="B2708" t="str">
            <v>410000001Desember</v>
          </cell>
          <cell r="C2708" t="str">
            <v>0</v>
          </cell>
          <cell r="D2708">
            <v>0</v>
          </cell>
          <cell r="F2708">
            <v>45635</v>
          </cell>
          <cell r="G2708" t="str">
            <v xml:space="preserve">GAJ </v>
          </cell>
          <cell r="H2708" t="str">
            <v>INV 282</v>
          </cell>
          <cell r="I2708">
            <v>410000001</v>
          </cell>
          <cell r="J2708" t="str">
            <v>Pendapatan 1</v>
          </cell>
          <cell r="M2708">
            <v>7058674.7999999998</v>
          </cell>
        </row>
        <row r="2709">
          <cell r="A2709" t="str">
            <v>10130010000Desember</v>
          </cell>
          <cell r="B2709" t="str">
            <v>130010000Desember</v>
          </cell>
          <cell r="C2709" t="str">
            <v>0</v>
          </cell>
          <cell r="D2709">
            <v>0</v>
          </cell>
          <cell r="F2709">
            <v>45636</v>
          </cell>
          <cell r="G2709" t="str">
            <v xml:space="preserve">GAJ </v>
          </cell>
          <cell r="H2709" t="str">
            <v>INV 283</v>
          </cell>
          <cell r="I2709">
            <v>130010000</v>
          </cell>
          <cell r="J2709" t="str">
            <v>Piutang Usaha</v>
          </cell>
          <cell r="L2709">
            <v>4350000</v>
          </cell>
        </row>
        <row r="2710">
          <cell r="A2710" t="str">
            <v>10410000001Desember</v>
          </cell>
          <cell r="B2710" t="str">
            <v>410000001Desember</v>
          </cell>
          <cell r="C2710" t="str">
            <v>0</v>
          </cell>
          <cell r="D2710">
            <v>0</v>
          </cell>
          <cell r="F2710">
            <v>45636</v>
          </cell>
          <cell r="G2710" t="str">
            <v xml:space="preserve">GAJ </v>
          </cell>
          <cell r="H2710" t="str">
            <v>INV 283</v>
          </cell>
          <cell r="I2710">
            <v>410000001</v>
          </cell>
          <cell r="J2710" t="str">
            <v>Pendapatan 1</v>
          </cell>
          <cell r="M2710">
            <v>4350000</v>
          </cell>
        </row>
        <row r="2711">
          <cell r="A2711" t="str">
            <v>11130010000Desember</v>
          </cell>
          <cell r="B2711" t="str">
            <v>130010000Desember</v>
          </cell>
          <cell r="C2711" t="str">
            <v>0</v>
          </cell>
          <cell r="D2711">
            <v>0</v>
          </cell>
          <cell r="F2711">
            <v>45637</v>
          </cell>
          <cell r="G2711" t="str">
            <v xml:space="preserve">GAJ </v>
          </cell>
          <cell r="H2711" t="str">
            <v>INV 284</v>
          </cell>
          <cell r="I2711">
            <v>130010000</v>
          </cell>
          <cell r="J2711" t="str">
            <v>Piutang Usaha</v>
          </cell>
          <cell r="L2711">
            <v>7300000</v>
          </cell>
        </row>
        <row r="2712">
          <cell r="A2712" t="str">
            <v>11410000001Desember</v>
          </cell>
          <cell r="B2712" t="str">
            <v>410000001Desember</v>
          </cell>
          <cell r="C2712" t="str">
            <v>0</v>
          </cell>
          <cell r="D2712">
            <v>0</v>
          </cell>
          <cell r="F2712">
            <v>45637</v>
          </cell>
          <cell r="G2712" t="str">
            <v xml:space="preserve">GAJ </v>
          </cell>
          <cell r="H2712" t="str">
            <v>INV 284</v>
          </cell>
          <cell r="I2712">
            <v>410000001</v>
          </cell>
          <cell r="J2712" t="str">
            <v>Pendapatan 1</v>
          </cell>
          <cell r="M2712">
            <v>7300000</v>
          </cell>
        </row>
        <row r="2713">
          <cell r="A2713" t="str">
            <v>12130010000Desember</v>
          </cell>
          <cell r="B2713" t="str">
            <v>130010000Desember</v>
          </cell>
          <cell r="C2713" t="str">
            <v>0</v>
          </cell>
          <cell r="D2713">
            <v>0</v>
          </cell>
          <cell r="F2713">
            <v>45637</v>
          </cell>
          <cell r="G2713" t="str">
            <v xml:space="preserve">GAJ </v>
          </cell>
          <cell r="H2713" t="str">
            <v>INV 285</v>
          </cell>
          <cell r="I2713">
            <v>130010000</v>
          </cell>
          <cell r="J2713" t="str">
            <v>Piutang Usaha</v>
          </cell>
          <cell r="L2713">
            <v>7300000</v>
          </cell>
        </row>
        <row r="2714">
          <cell r="A2714" t="str">
            <v>12410000001Desember</v>
          </cell>
          <cell r="B2714" t="str">
            <v>410000001Desember</v>
          </cell>
          <cell r="C2714" t="str">
            <v>0</v>
          </cell>
          <cell r="D2714">
            <v>0</v>
          </cell>
          <cell r="F2714">
            <v>45637</v>
          </cell>
          <cell r="G2714" t="str">
            <v xml:space="preserve">GAJ </v>
          </cell>
          <cell r="H2714" t="str">
            <v>INV 285</v>
          </cell>
          <cell r="I2714">
            <v>410000001</v>
          </cell>
          <cell r="J2714" t="str">
            <v>Pendapatan 1</v>
          </cell>
          <cell r="M2714">
            <v>7300000</v>
          </cell>
        </row>
        <row r="2715">
          <cell r="A2715" t="str">
            <v>13130010000Desember</v>
          </cell>
          <cell r="B2715" t="str">
            <v>130010000Desember</v>
          </cell>
          <cell r="C2715" t="str">
            <v>0</v>
          </cell>
          <cell r="D2715">
            <v>0</v>
          </cell>
          <cell r="F2715">
            <v>45638</v>
          </cell>
          <cell r="G2715" t="str">
            <v xml:space="preserve">GAJ </v>
          </cell>
          <cell r="H2715" t="str">
            <v>INV 286</v>
          </cell>
          <cell r="I2715">
            <v>130010000</v>
          </cell>
          <cell r="J2715" t="str">
            <v>Piutang Usaha</v>
          </cell>
          <cell r="L2715">
            <v>5751748.4000000004</v>
          </cell>
        </row>
        <row r="2716">
          <cell r="A2716" t="str">
            <v>13410000001Desember</v>
          </cell>
          <cell r="B2716" t="str">
            <v>410000001Desember</v>
          </cell>
          <cell r="C2716" t="str">
            <v>0</v>
          </cell>
          <cell r="D2716">
            <v>0</v>
          </cell>
          <cell r="F2716">
            <v>45638</v>
          </cell>
          <cell r="G2716" t="str">
            <v xml:space="preserve">GAJ </v>
          </cell>
          <cell r="H2716" t="str">
            <v>INV 286</v>
          </cell>
          <cell r="I2716">
            <v>410000001</v>
          </cell>
          <cell r="J2716" t="str">
            <v>Pendapatan 1</v>
          </cell>
          <cell r="M2716">
            <v>5751748.4000000004</v>
          </cell>
        </row>
        <row r="2717">
          <cell r="A2717" t="str">
            <v>14130010000Desember</v>
          </cell>
          <cell r="B2717" t="str">
            <v>130010000Desember</v>
          </cell>
          <cell r="C2717" t="str">
            <v>0</v>
          </cell>
          <cell r="D2717">
            <v>0</v>
          </cell>
          <cell r="F2717">
            <v>45639</v>
          </cell>
          <cell r="G2717" t="str">
            <v xml:space="preserve">GAJ </v>
          </cell>
          <cell r="H2717" t="str">
            <v>INV 287</v>
          </cell>
          <cell r="I2717">
            <v>130010000</v>
          </cell>
          <cell r="J2717" t="str">
            <v>Piutang Usaha</v>
          </cell>
          <cell r="L2717">
            <v>5783885</v>
          </cell>
        </row>
        <row r="2718">
          <cell r="A2718" t="str">
            <v>14410000001Desember</v>
          </cell>
          <cell r="B2718" t="str">
            <v>410000001Desember</v>
          </cell>
          <cell r="C2718" t="str">
            <v>0</v>
          </cell>
          <cell r="D2718">
            <v>0</v>
          </cell>
          <cell r="F2718">
            <v>45639</v>
          </cell>
          <cell r="G2718" t="str">
            <v xml:space="preserve">GAJ </v>
          </cell>
          <cell r="H2718" t="str">
            <v>INV 287</v>
          </cell>
          <cell r="I2718">
            <v>410000001</v>
          </cell>
          <cell r="J2718" t="str">
            <v>Pendapatan 1</v>
          </cell>
          <cell r="M2718">
            <v>5783885</v>
          </cell>
        </row>
        <row r="2719">
          <cell r="A2719" t="str">
            <v>15130010000Desember</v>
          </cell>
          <cell r="B2719" t="str">
            <v>130010000Desember</v>
          </cell>
          <cell r="C2719" t="str">
            <v>0</v>
          </cell>
          <cell r="D2719">
            <v>0</v>
          </cell>
          <cell r="F2719">
            <v>45640</v>
          </cell>
          <cell r="G2719" t="str">
            <v xml:space="preserve">GAJ </v>
          </cell>
          <cell r="H2719" t="str">
            <v>INV 288</v>
          </cell>
          <cell r="I2719">
            <v>130010000</v>
          </cell>
          <cell r="J2719" t="str">
            <v>Piutang Usaha</v>
          </cell>
          <cell r="L2719">
            <v>16991457.75</v>
          </cell>
        </row>
        <row r="2720">
          <cell r="A2720" t="str">
            <v>15410000001Desember</v>
          </cell>
          <cell r="B2720" t="str">
            <v>410000001Desember</v>
          </cell>
          <cell r="C2720" t="str">
            <v>0</v>
          </cell>
          <cell r="D2720">
            <v>0</v>
          </cell>
          <cell r="F2720">
            <v>45640</v>
          </cell>
          <cell r="G2720" t="str">
            <v xml:space="preserve">GAJ </v>
          </cell>
          <cell r="H2720" t="str">
            <v>INV 288</v>
          </cell>
          <cell r="I2720">
            <v>410000001</v>
          </cell>
          <cell r="J2720" t="str">
            <v>Pendapatan 1</v>
          </cell>
          <cell r="M2720">
            <v>16991457.75</v>
          </cell>
        </row>
        <row r="2721">
          <cell r="A2721" t="str">
            <v>16130010000Desember</v>
          </cell>
          <cell r="B2721" t="str">
            <v>130010000Desember</v>
          </cell>
          <cell r="C2721" t="str">
            <v>0</v>
          </cell>
          <cell r="D2721">
            <v>0</v>
          </cell>
          <cell r="F2721">
            <v>45641</v>
          </cell>
          <cell r="G2721" t="str">
            <v xml:space="preserve">GAJ </v>
          </cell>
          <cell r="H2721" t="str">
            <v>INV 289</v>
          </cell>
          <cell r="I2721">
            <v>130010000</v>
          </cell>
          <cell r="J2721" t="str">
            <v>Piutang Usaha</v>
          </cell>
          <cell r="L2721">
            <v>7885551</v>
          </cell>
        </row>
        <row r="2722">
          <cell r="A2722" t="str">
            <v>16410000001Desember</v>
          </cell>
          <cell r="B2722" t="str">
            <v>410000001Desember</v>
          </cell>
          <cell r="C2722" t="str">
            <v>0</v>
          </cell>
          <cell r="D2722">
            <v>0</v>
          </cell>
          <cell r="F2722">
            <v>45641</v>
          </cell>
          <cell r="G2722" t="str">
            <v xml:space="preserve">GAJ </v>
          </cell>
          <cell r="H2722" t="str">
            <v>INV 289</v>
          </cell>
          <cell r="I2722">
            <v>410000001</v>
          </cell>
          <cell r="J2722" t="str">
            <v>Pendapatan 1</v>
          </cell>
          <cell r="M2722">
            <v>7885551</v>
          </cell>
        </row>
        <row r="2723">
          <cell r="A2723" t="str">
            <v>17130010000Desember</v>
          </cell>
          <cell r="B2723" t="str">
            <v>130010000Desember</v>
          </cell>
          <cell r="C2723" t="str">
            <v>0</v>
          </cell>
          <cell r="D2723">
            <v>0</v>
          </cell>
          <cell r="F2723">
            <v>45642</v>
          </cell>
          <cell r="G2723" t="str">
            <v xml:space="preserve">GAJ </v>
          </cell>
          <cell r="H2723" t="str">
            <v>INV 290</v>
          </cell>
          <cell r="I2723">
            <v>130010000</v>
          </cell>
          <cell r="J2723" t="str">
            <v>Piutang Usaha</v>
          </cell>
          <cell r="L2723">
            <v>5075000</v>
          </cell>
        </row>
        <row r="2724">
          <cell r="A2724" t="str">
            <v>17410000001Desember</v>
          </cell>
          <cell r="B2724" t="str">
            <v>410000001Desember</v>
          </cell>
          <cell r="C2724" t="str">
            <v>0</v>
          </cell>
          <cell r="D2724">
            <v>0</v>
          </cell>
          <cell r="F2724">
            <v>45642</v>
          </cell>
          <cell r="G2724" t="str">
            <v xml:space="preserve">GAJ </v>
          </cell>
          <cell r="H2724" t="str">
            <v>INV 290</v>
          </cell>
          <cell r="I2724">
            <v>410000001</v>
          </cell>
          <cell r="J2724" t="str">
            <v>Pendapatan 1</v>
          </cell>
          <cell r="M2724">
            <v>5075000</v>
          </cell>
        </row>
        <row r="2725">
          <cell r="A2725" t="str">
            <v>18130010000Desember</v>
          </cell>
          <cell r="B2725" t="str">
            <v>130010000Desember</v>
          </cell>
          <cell r="C2725" t="str">
            <v>0</v>
          </cell>
          <cell r="D2725">
            <v>0</v>
          </cell>
          <cell r="F2725">
            <v>45642</v>
          </cell>
          <cell r="G2725" t="str">
            <v xml:space="preserve">GAJ </v>
          </cell>
          <cell r="H2725" t="str">
            <v>INV 291</v>
          </cell>
          <cell r="I2725">
            <v>130010000</v>
          </cell>
          <cell r="J2725" t="str">
            <v>Piutang Usaha</v>
          </cell>
          <cell r="L2725">
            <v>3326359.45</v>
          </cell>
        </row>
        <row r="2726">
          <cell r="A2726" t="str">
            <v>18410000001Desember</v>
          </cell>
          <cell r="B2726" t="str">
            <v>410000001Desember</v>
          </cell>
          <cell r="C2726" t="str">
            <v>0</v>
          </cell>
          <cell r="D2726">
            <v>0</v>
          </cell>
          <cell r="F2726">
            <v>45642</v>
          </cell>
          <cell r="G2726" t="str">
            <v xml:space="preserve">GAJ </v>
          </cell>
          <cell r="H2726" t="str">
            <v>INV 291</v>
          </cell>
          <cell r="I2726">
            <v>410000001</v>
          </cell>
          <cell r="J2726" t="str">
            <v>Pendapatan 1</v>
          </cell>
          <cell r="M2726">
            <v>3326359.45</v>
          </cell>
        </row>
        <row r="2727">
          <cell r="A2727" t="str">
            <v>19130010000Desember</v>
          </cell>
          <cell r="B2727" t="str">
            <v>130010000Desember</v>
          </cell>
          <cell r="C2727" t="str">
            <v>0</v>
          </cell>
          <cell r="D2727">
            <v>0</v>
          </cell>
          <cell r="F2727">
            <v>45642</v>
          </cell>
          <cell r="G2727" t="str">
            <v xml:space="preserve">GAJ </v>
          </cell>
          <cell r="H2727" t="str">
            <v>INV 292</v>
          </cell>
          <cell r="I2727">
            <v>130010000</v>
          </cell>
          <cell r="J2727" t="str">
            <v>Piutang Usaha</v>
          </cell>
          <cell r="L2727">
            <v>2487575.17</v>
          </cell>
        </row>
        <row r="2728">
          <cell r="A2728" t="str">
            <v>19410000001Desember</v>
          </cell>
          <cell r="B2728" t="str">
            <v>410000001Desember</v>
          </cell>
          <cell r="C2728" t="str">
            <v>0</v>
          </cell>
          <cell r="D2728">
            <v>0</v>
          </cell>
          <cell r="F2728">
            <v>45642</v>
          </cell>
          <cell r="G2728" t="str">
            <v xml:space="preserve">GAJ </v>
          </cell>
          <cell r="H2728" t="str">
            <v>INV 292</v>
          </cell>
          <cell r="I2728">
            <v>410000001</v>
          </cell>
          <cell r="J2728" t="str">
            <v>Pendapatan 1</v>
          </cell>
          <cell r="M2728">
            <v>2487575.17</v>
          </cell>
        </row>
        <row r="2729">
          <cell r="A2729" t="str">
            <v>20130010000Desember</v>
          </cell>
          <cell r="B2729" t="str">
            <v>130010000Desember</v>
          </cell>
          <cell r="C2729" t="str">
            <v>0</v>
          </cell>
          <cell r="D2729">
            <v>0</v>
          </cell>
          <cell r="F2729">
            <v>45643</v>
          </cell>
          <cell r="G2729" t="str">
            <v xml:space="preserve">GAJ </v>
          </cell>
          <cell r="H2729" t="str">
            <v>INV 293</v>
          </cell>
          <cell r="I2729">
            <v>130010000</v>
          </cell>
          <cell r="J2729" t="str">
            <v>Piutang Usaha</v>
          </cell>
          <cell r="L2729">
            <v>18216869.400000002</v>
          </cell>
        </row>
        <row r="2730">
          <cell r="A2730" t="str">
            <v>20410000001Desember</v>
          </cell>
          <cell r="B2730" t="str">
            <v>410000001Desember</v>
          </cell>
          <cell r="C2730" t="str">
            <v>0</v>
          </cell>
          <cell r="D2730">
            <v>0</v>
          </cell>
          <cell r="F2730">
            <v>45643</v>
          </cell>
          <cell r="G2730" t="str">
            <v xml:space="preserve">GAJ </v>
          </cell>
          <cell r="H2730" t="str">
            <v>INV 293</v>
          </cell>
          <cell r="I2730">
            <v>410000001</v>
          </cell>
          <cell r="J2730" t="str">
            <v>Pendapatan 1</v>
          </cell>
          <cell r="M2730">
            <v>18216869.400000002</v>
          </cell>
        </row>
        <row r="2731">
          <cell r="A2731" t="str">
            <v>21130010000Desember</v>
          </cell>
          <cell r="B2731" t="str">
            <v>130010000Desember</v>
          </cell>
          <cell r="C2731" t="str">
            <v>0</v>
          </cell>
          <cell r="D2731">
            <v>0</v>
          </cell>
          <cell r="F2731">
            <v>45644</v>
          </cell>
          <cell r="G2731" t="str">
            <v xml:space="preserve">GAJ </v>
          </cell>
          <cell r="H2731" t="str">
            <v>INV 294</v>
          </cell>
          <cell r="I2731">
            <v>130010000</v>
          </cell>
          <cell r="J2731" t="str">
            <v>Piutang Usaha</v>
          </cell>
          <cell r="L2731">
            <v>17264906.700000003</v>
          </cell>
        </row>
        <row r="2732">
          <cell r="A2732" t="str">
            <v>21410000001Desember</v>
          </cell>
          <cell r="B2732" t="str">
            <v>410000001Desember</v>
          </cell>
          <cell r="C2732" t="str">
            <v>0</v>
          </cell>
          <cell r="D2732">
            <v>0</v>
          </cell>
          <cell r="F2732">
            <v>45644</v>
          </cell>
          <cell r="G2732" t="str">
            <v xml:space="preserve">GAJ </v>
          </cell>
          <cell r="H2732" t="str">
            <v>INV 294</v>
          </cell>
          <cell r="I2732">
            <v>410000001</v>
          </cell>
          <cell r="J2732" t="str">
            <v>Pendapatan 1</v>
          </cell>
          <cell r="M2732">
            <v>17264906.700000003</v>
          </cell>
        </row>
        <row r="2733">
          <cell r="A2733" t="str">
            <v>22130010000Desember</v>
          </cell>
          <cell r="B2733" t="str">
            <v>130010000Desember</v>
          </cell>
          <cell r="C2733" t="str">
            <v>0</v>
          </cell>
          <cell r="D2733">
            <v>0</v>
          </cell>
          <cell r="F2733">
            <v>45645</v>
          </cell>
          <cell r="G2733" t="str">
            <v xml:space="preserve">GAJ </v>
          </cell>
          <cell r="H2733" t="str">
            <v>INV 295</v>
          </cell>
          <cell r="I2733">
            <v>130010000</v>
          </cell>
          <cell r="J2733" t="str">
            <v>Piutang Usaha</v>
          </cell>
          <cell r="L2733">
            <v>7702616.1499999994</v>
          </cell>
        </row>
        <row r="2734">
          <cell r="A2734" t="str">
            <v>22410000001Desember</v>
          </cell>
          <cell r="B2734" t="str">
            <v>410000001Desember</v>
          </cell>
          <cell r="C2734" t="str">
            <v>0</v>
          </cell>
          <cell r="D2734">
            <v>0</v>
          </cell>
          <cell r="F2734">
            <v>45645</v>
          </cell>
          <cell r="G2734" t="str">
            <v xml:space="preserve">GAJ </v>
          </cell>
          <cell r="H2734" t="str">
            <v>INV 295</v>
          </cell>
          <cell r="I2734">
            <v>410000001</v>
          </cell>
          <cell r="J2734" t="str">
            <v>Pendapatan 1</v>
          </cell>
          <cell r="M2734">
            <v>7702616.1499999994</v>
          </cell>
        </row>
        <row r="2735">
          <cell r="A2735" t="str">
            <v>23130010000Desember</v>
          </cell>
          <cell r="B2735" t="str">
            <v>130010000Desember</v>
          </cell>
          <cell r="C2735" t="str">
            <v>0</v>
          </cell>
          <cell r="D2735">
            <v>0</v>
          </cell>
          <cell r="F2735">
            <v>45646</v>
          </cell>
          <cell r="G2735" t="str">
            <v xml:space="preserve">GAJ </v>
          </cell>
          <cell r="H2735" t="str">
            <v>INV 296</v>
          </cell>
          <cell r="I2735">
            <v>130010000</v>
          </cell>
          <cell r="J2735" t="str">
            <v>Piutang Usaha</v>
          </cell>
          <cell r="L2735">
            <v>1290373.92</v>
          </cell>
        </row>
        <row r="2736">
          <cell r="A2736" t="str">
            <v>23410000001Desember</v>
          </cell>
          <cell r="B2736" t="str">
            <v>410000001Desember</v>
          </cell>
          <cell r="C2736" t="str">
            <v>0</v>
          </cell>
          <cell r="D2736">
            <v>0</v>
          </cell>
          <cell r="F2736">
            <v>45646</v>
          </cell>
          <cell r="G2736" t="str">
            <v xml:space="preserve">GAJ </v>
          </cell>
          <cell r="H2736" t="str">
            <v>INV 296</v>
          </cell>
          <cell r="I2736">
            <v>410000001</v>
          </cell>
          <cell r="J2736" t="str">
            <v>Pendapatan 1</v>
          </cell>
          <cell r="M2736">
            <v>1290373.92</v>
          </cell>
        </row>
        <row r="2737">
          <cell r="A2737" t="str">
            <v>24130010000Desember</v>
          </cell>
          <cell r="B2737" t="str">
            <v>130010000Desember</v>
          </cell>
          <cell r="C2737" t="str">
            <v>0</v>
          </cell>
          <cell r="D2737">
            <v>0</v>
          </cell>
          <cell r="F2737">
            <v>45647</v>
          </cell>
          <cell r="G2737" t="str">
            <v xml:space="preserve">GAJ </v>
          </cell>
          <cell r="H2737" t="str">
            <v>INV 297</v>
          </cell>
          <cell r="I2737">
            <v>130010000</v>
          </cell>
          <cell r="J2737" t="str">
            <v>Piutang Usaha</v>
          </cell>
          <cell r="L2737">
            <v>21900000</v>
          </cell>
        </row>
        <row r="2738">
          <cell r="A2738" t="str">
            <v>24410000001Desember</v>
          </cell>
          <cell r="B2738" t="str">
            <v>410000001Desember</v>
          </cell>
          <cell r="C2738" t="str">
            <v>0</v>
          </cell>
          <cell r="D2738">
            <v>0</v>
          </cell>
          <cell r="F2738">
            <v>45647</v>
          </cell>
          <cell r="G2738" t="str">
            <v xml:space="preserve">GAJ </v>
          </cell>
          <cell r="H2738" t="str">
            <v>INV 297</v>
          </cell>
          <cell r="I2738">
            <v>410000001</v>
          </cell>
          <cell r="J2738" t="str">
            <v>Pendapatan 1</v>
          </cell>
          <cell r="M2738">
            <v>21900000</v>
          </cell>
        </row>
        <row r="2739">
          <cell r="A2739" t="str">
            <v>25130010000Desember</v>
          </cell>
          <cell r="B2739" t="str">
            <v>130010000Desember</v>
          </cell>
          <cell r="C2739" t="str">
            <v>0</v>
          </cell>
          <cell r="D2739">
            <v>0</v>
          </cell>
          <cell r="F2739">
            <v>45648</v>
          </cell>
          <cell r="G2739" t="str">
            <v xml:space="preserve">GAJ </v>
          </cell>
          <cell r="H2739" t="str">
            <v>INV 298</v>
          </cell>
          <cell r="I2739">
            <v>130010000</v>
          </cell>
          <cell r="J2739" t="str">
            <v>Piutang Usaha</v>
          </cell>
          <cell r="L2739">
            <v>16597128.9</v>
          </cell>
        </row>
        <row r="2740">
          <cell r="A2740" t="str">
            <v>25410000001Desember</v>
          </cell>
          <cell r="B2740" t="str">
            <v>410000001Desember</v>
          </cell>
          <cell r="C2740" t="str">
            <v>0</v>
          </cell>
          <cell r="D2740">
            <v>0</v>
          </cell>
          <cell r="F2740">
            <v>45648</v>
          </cell>
          <cell r="G2740" t="str">
            <v xml:space="preserve">GAJ </v>
          </cell>
          <cell r="H2740" t="str">
            <v>INV 298</v>
          </cell>
          <cell r="I2740">
            <v>410000001</v>
          </cell>
          <cell r="J2740" t="str">
            <v>Pendapatan 1</v>
          </cell>
          <cell r="M2740">
            <v>16597128.9</v>
          </cell>
        </row>
        <row r="2741">
          <cell r="A2741" t="str">
            <v>00</v>
          </cell>
          <cell r="B2741" t="str">
            <v>0</v>
          </cell>
          <cell r="C2741" t="str">
            <v>0</v>
          </cell>
          <cell r="D2741" t="str">
            <v>1</v>
          </cell>
          <cell r="J2741" t="str">
            <v>-</v>
          </cell>
        </row>
        <row r="2742">
          <cell r="A2742" t="str">
            <v>00</v>
          </cell>
          <cell r="B2742" t="str">
            <v>0</v>
          </cell>
          <cell r="C2742" t="str">
            <v>0</v>
          </cell>
          <cell r="D2742" t="str">
            <v>1</v>
          </cell>
          <cell r="J2742" t="str">
            <v>-</v>
          </cell>
        </row>
        <row r="2743">
          <cell r="A2743" t="str">
            <v>55120020001November</v>
          </cell>
          <cell r="B2743" t="str">
            <v>120020001November</v>
          </cell>
          <cell r="C2743" t="str">
            <v>0</v>
          </cell>
          <cell r="D2743" t="str">
            <v>1120020001</v>
          </cell>
          <cell r="F2743">
            <v>45602</v>
          </cell>
          <cell r="G2743" t="str">
            <v xml:space="preserve">GAJ </v>
          </cell>
          <cell r="I2743">
            <v>120020001</v>
          </cell>
          <cell r="J2743" t="str">
            <v>PT BCA No Rek. 869-4110115</v>
          </cell>
          <cell r="L2743">
            <v>125521787</v>
          </cell>
        </row>
        <row r="2744">
          <cell r="A2744" t="str">
            <v>41130010000November</v>
          </cell>
          <cell r="B2744" t="str">
            <v>130010000November</v>
          </cell>
          <cell r="C2744" t="str">
            <v>0</v>
          </cell>
          <cell r="D2744" t="str">
            <v>1130010000</v>
          </cell>
          <cell r="F2744">
            <v>45602</v>
          </cell>
          <cell r="G2744" t="str">
            <v xml:space="preserve">GAJ </v>
          </cell>
          <cell r="I2744">
            <v>130010000</v>
          </cell>
          <cell r="J2744" t="str">
            <v>Piutang Usaha</v>
          </cell>
          <cell r="M2744">
            <v>125521787</v>
          </cell>
        </row>
        <row r="2745">
          <cell r="A2745" t="str">
            <v>56120020001November</v>
          </cell>
          <cell r="B2745" t="str">
            <v>120020001November</v>
          </cell>
          <cell r="C2745" t="str">
            <v>0</v>
          </cell>
          <cell r="D2745" t="str">
            <v>1120020001</v>
          </cell>
          <cell r="F2745">
            <v>45611</v>
          </cell>
          <cell r="G2745" t="str">
            <v xml:space="preserve">GAJ </v>
          </cell>
          <cell r="I2745">
            <v>120020001</v>
          </cell>
          <cell r="J2745" t="str">
            <v>PT BCA No Rek. 869-4110115</v>
          </cell>
          <cell r="L2745">
            <v>52476940</v>
          </cell>
        </row>
        <row r="2746">
          <cell r="A2746" t="str">
            <v>42130010000November</v>
          </cell>
          <cell r="B2746" t="str">
            <v>130010000November</v>
          </cell>
          <cell r="C2746" t="str">
            <v>0</v>
          </cell>
          <cell r="D2746" t="str">
            <v>1130010000</v>
          </cell>
          <cell r="F2746">
            <v>45611</v>
          </cell>
          <cell r="G2746" t="str">
            <v xml:space="preserve">GAJ </v>
          </cell>
          <cell r="I2746">
            <v>130010000</v>
          </cell>
          <cell r="J2746" t="str">
            <v>Piutang Usaha</v>
          </cell>
          <cell r="M2746">
            <v>52476940</v>
          </cell>
        </row>
        <row r="2747">
          <cell r="A2747" t="str">
            <v>57120020001November</v>
          </cell>
          <cell r="B2747" t="str">
            <v>120020001November</v>
          </cell>
          <cell r="C2747" t="str">
            <v>0</v>
          </cell>
          <cell r="D2747" t="str">
            <v>1120020001</v>
          </cell>
          <cell r="F2747">
            <v>45614</v>
          </cell>
          <cell r="G2747" t="str">
            <v xml:space="preserve">GAJ </v>
          </cell>
          <cell r="I2747">
            <v>120020001</v>
          </cell>
          <cell r="J2747" t="str">
            <v>PT BCA No Rek. 869-4110115</v>
          </cell>
          <cell r="L2747">
            <v>151758413</v>
          </cell>
        </row>
        <row r="2748">
          <cell r="A2748" t="str">
            <v>43130010000November</v>
          </cell>
          <cell r="B2748" t="str">
            <v>130010000November</v>
          </cell>
          <cell r="C2748" t="str">
            <v>0</v>
          </cell>
          <cell r="D2748" t="str">
            <v>1130010000</v>
          </cell>
          <cell r="F2748">
            <v>45614</v>
          </cell>
          <cell r="G2748" t="str">
            <v xml:space="preserve">GAJ </v>
          </cell>
          <cell r="I2748">
            <v>130010000</v>
          </cell>
          <cell r="J2748" t="str">
            <v>Piutang Usaha</v>
          </cell>
          <cell r="M2748">
            <v>151758413</v>
          </cell>
        </row>
        <row r="2749">
          <cell r="A2749" t="str">
            <v>1600000001November</v>
          </cell>
          <cell r="B2749" t="str">
            <v>600000001November</v>
          </cell>
          <cell r="C2749" t="str">
            <v>0</v>
          </cell>
          <cell r="D2749" t="str">
            <v>1600000001</v>
          </cell>
          <cell r="F2749">
            <v>45624</v>
          </cell>
          <cell r="H2749" t="str">
            <v>Gaji November 2024</v>
          </cell>
          <cell r="I2749">
            <v>600000001</v>
          </cell>
          <cell r="J2749" t="str">
            <v>Biaya Gaji</v>
          </cell>
          <cell r="L2749">
            <v>4500000</v>
          </cell>
        </row>
        <row r="2750">
          <cell r="A2750" t="str">
            <v>2500000003November</v>
          </cell>
          <cell r="B2750" t="str">
            <v>500000003November</v>
          </cell>
          <cell r="C2750" t="str">
            <v>0</v>
          </cell>
          <cell r="D2750" t="str">
            <v>1500000003</v>
          </cell>
          <cell r="F2750">
            <v>45624</v>
          </cell>
          <cell r="H2750" t="str">
            <v>Gaji November 2024</v>
          </cell>
          <cell r="I2750">
            <v>500000003</v>
          </cell>
          <cell r="J2750" t="str">
            <v>Biaya Gaji, Bonus, THR</v>
          </cell>
          <cell r="M2750">
            <v>4500000</v>
          </cell>
        </row>
        <row r="2751">
          <cell r="A2751" t="str">
            <v>00</v>
          </cell>
          <cell r="B2751" t="str">
            <v>0</v>
          </cell>
          <cell r="C2751" t="str">
            <v>0</v>
          </cell>
          <cell r="D2751" t="str">
            <v>1</v>
          </cell>
          <cell r="J2751" t="str">
            <v>-</v>
          </cell>
        </row>
        <row r="2752">
          <cell r="A2752" t="str">
            <v>00</v>
          </cell>
          <cell r="B2752" t="str">
            <v>0</v>
          </cell>
          <cell r="C2752" t="str">
            <v>0</v>
          </cell>
          <cell r="D2752" t="str">
            <v>1</v>
          </cell>
          <cell r="J2752" t="str">
            <v>-</v>
          </cell>
        </row>
        <row r="2753">
          <cell r="A2753" t="str">
            <v>49500000001November</v>
          </cell>
          <cell r="B2753" t="str">
            <v>500000001November</v>
          </cell>
          <cell r="C2753" t="str">
            <v>0</v>
          </cell>
          <cell r="D2753" t="str">
            <v>1500000001</v>
          </cell>
          <cell r="F2753">
            <v>45598</v>
          </cell>
          <cell r="G2753" t="str">
            <v xml:space="preserve">GAM </v>
          </cell>
          <cell r="H2753" t="str">
            <v>INV 241001-00</v>
          </cell>
          <cell r="I2753">
            <v>500000001</v>
          </cell>
          <cell r="J2753" t="str">
            <v>Biaya Logistik</v>
          </cell>
          <cell r="L2753">
            <v>8500000</v>
          </cell>
        </row>
        <row r="2754">
          <cell r="A2754" t="str">
            <v>58120020001November</v>
          </cell>
          <cell r="B2754" t="str">
            <v>120020001November</v>
          </cell>
          <cell r="C2754" t="str">
            <v>0</v>
          </cell>
          <cell r="D2754" t="str">
            <v>1120020001</v>
          </cell>
          <cell r="F2754">
            <v>45598</v>
          </cell>
          <cell r="G2754" t="str">
            <v xml:space="preserve">GAM </v>
          </cell>
          <cell r="H2754" t="str">
            <v>INV 241001-00</v>
          </cell>
          <cell r="I2754">
            <v>120020001</v>
          </cell>
          <cell r="J2754" t="str">
            <v>PT BCA No Rek. 869-4110115</v>
          </cell>
          <cell r="M2754">
            <v>8500000</v>
          </cell>
        </row>
        <row r="2755">
          <cell r="A2755" t="str">
            <v>50500000001November</v>
          </cell>
          <cell r="B2755" t="str">
            <v>500000001November</v>
          </cell>
          <cell r="C2755" t="str">
            <v>0</v>
          </cell>
          <cell r="D2755" t="str">
            <v>1500000001</v>
          </cell>
          <cell r="F2755">
            <v>45602</v>
          </cell>
          <cell r="G2755" t="str">
            <v>RKE</v>
          </cell>
          <cell r="H2755" t="str">
            <v>INV 80011</v>
          </cell>
          <cell r="I2755">
            <v>500000001</v>
          </cell>
          <cell r="J2755" t="str">
            <v>Biaya Logistik</v>
          </cell>
          <cell r="L2755">
            <v>8549891.8299999982</v>
          </cell>
        </row>
        <row r="2756">
          <cell r="A2756" t="str">
            <v>59120020001November</v>
          </cell>
          <cell r="B2756" t="str">
            <v>120020001November</v>
          </cell>
          <cell r="C2756" t="str">
            <v>0</v>
          </cell>
          <cell r="D2756" t="str">
            <v>1120020001</v>
          </cell>
          <cell r="F2756">
            <v>45602</v>
          </cell>
          <cell r="G2756" t="str">
            <v>RKE</v>
          </cell>
          <cell r="H2756" t="str">
            <v>INV 80011</v>
          </cell>
          <cell r="I2756">
            <v>120020001</v>
          </cell>
          <cell r="J2756" t="str">
            <v>PT BCA No Rek. 869-4110115</v>
          </cell>
          <cell r="M2756">
            <v>8549891.8299999982</v>
          </cell>
        </row>
        <row r="2757">
          <cell r="A2757" t="str">
            <v>51500000001November</v>
          </cell>
          <cell r="B2757" t="str">
            <v>500000001November</v>
          </cell>
          <cell r="C2757" t="str">
            <v>0</v>
          </cell>
          <cell r="D2757" t="str">
            <v>1500000001</v>
          </cell>
          <cell r="F2757">
            <v>45609</v>
          </cell>
          <cell r="G2757" t="str">
            <v>DBL</v>
          </cell>
          <cell r="H2757" t="str">
            <v>INV 001</v>
          </cell>
          <cell r="I2757">
            <v>500000001</v>
          </cell>
          <cell r="J2757" t="str">
            <v>Biaya Logistik</v>
          </cell>
          <cell r="L2757">
            <v>13768688.699999997</v>
          </cell>
        </row>
        <row r="2758">
          <cell r="A2758" t="str">
            <v>60120020001November</v>
          </cell>
          <cell r="B2758" t="str">
            <v>120020001November</v>
          </cell>
          <cell r="C2758" t="str">
            <v>0</v>
          </cell>
          <cell r="D2758" t="str">
            <v>1120020001</v>
          </cell>
          <cell r="F2758">
            <v>45609</v>
          </cell>
          <cell r="G2758" t="str">
            <v>DBL</v>
          </cell>
          <cell r="H2758" t="str">
            <v>INV 001</v>
          </cell>
          <cell r="I2758">
            <v>120020001</v>
          </cell>
          <cell r="J2758" t="str">
            <v>PT BCA No Rek. 869-4110115</v>
          </cell>
          <cell r="M2758">
            <v>13768688.699999997</v>
          </cell>
        </row>
        <row r="2759">
          <cell r="A2759" t="str">
            <v>52500000001November</v>
          </cell>
          <cell r="B2759" t="str">
            <v>500000001November</v>
          </cell>
          <cell r="C2759" t="str">
            <v>0</v>
          </cell>
          <cell r="D2759" t="str">
            <v>1500000001</v>
          </cell>
          <cell r="F2759">
            <v>45616</v>
          </cell>
          <cell r="G2759" t="str">
            <v>RKE</v>
          </cell>
          <cell r="H2759" t="str">
            <v>INV 80012</v>
          </cell>
          <cell r="I2759">
            <v>500000001</v>
          </cell>
          <cell r="J2759" t="str">
            <v>Biaya Logistik</v>
          </cell>
          <cell r="L2759">
            <v>13730254.061999999</v>
          </cell>
        </row>
        <row r="2760">
          <cell r="A2760" t="str">
            <v>61120020001November</v>
          </cell>
          <cell r="B2760" t="str">
            <v>120020001November</v>
          </cell>
          <cell r="C2760" t="str">
            <v>0</v>
          </cell>
          <cell r="D2760" t="str">
            <v>1120020001</v>
          </cell>
          <cell r="F2760">
            <v>45616</v>
          </cell>
          <cell r="G2760" t="str">
            <v>RKE</v>
          </cell>
          <cell r="H2760" t="str">
            <v>INV 80012</v>
          </cell>
          <cell r="I2760">
            <v>120020001</v>
          </cell>
          <cell r="J2760" t="str">
            <v>PT BCA No Rek. 869-4110115</v>
          </cell>
          <cell r="M2760">
            <v>13730254.061999999</v>
          </cell>
        </row>
        <row r="2761">
          <cell r="A2761" t="str">
            <v>53500000001November</v>
          </cell>
          <cell r="B2761" t="str">
            <v>500000001November</v>
          </cell>
          <cell r="C2761" t="str">
            <v>0</v>
          </cell>
          <cell r="D2761" t="str">
            <v>1500000001</v>
          </cell>
          <cell r="F2761">
            <v>45617</v>
          </cell>
          <cell r="G2761" t="str">
            <v>DBL</v>
          </cell>
          <cell r="H2761" t="str">
            <v>INV 002</v>
          </cell>
          <cell r="I2761">
            <v>500000001</v>
          </cell>
          <cell r="J2761" t="str">
            <v>Biaya Logistik</v>
          </cell>
          <cell r="L2761">
            <v>4467267</v>
          </cell>
        </row>
        <row r="2762">
          <cell r="A2762" t="str">
            <v>62120020001November</v>
          </cell>
          <cell r="B2762" t="str">
            <v>120020001November</v>
          </cell>
          <cell r="C2762" t="str">
            <v>0</v>
          </cell>
          <cell r="D2762" t="str">
            <v>1120020001</v>
          </cell>
          <cell r="F2762">
            <v>45617</v>
          </cell>
          <cell r="G2762" t="str">
            <v>DBL</v>
          </cell>
          <cell r="H2762" t="str">
            <v>INV 002</v>
          </cell>
          <cell r="I2762">
            <v>120020001</v>
          </cell>
          <cell r="J2762" t="str">
            <v>PT BCA No Rek. 869-4110115</v>
          </cell>
          <cell r="M2762">
            <v>4467267</v>
          </cell>
        </row>
        <row r="2763">
          <cell r="A2763" t="str">
            <v>54500000001November</v>
          </cell>
          <cell r="B2763" t="str">
            <v>500000001November</v>
          </cell>
          <cell r="C2763" t="str">
            <v>0</v>
          </cell>
          <cell r="D2763" t="str">
            <v>1500000001</v>
          </cell>
          <cell r="F2763">
            <v>45623</v>
          </cell>
          <cell r="G2763" t="str">
            <v>RKE</v>
          </cell>
          <cell r="H2763" t="str">
            <v>INV 80013</v>
          </cell>
          <cell r="I2763">
            <v>500000001</v>
          </cell>
          <cell r="J2763" t="str">
            <v>Biaya Logistik</v>
          </cell>
          <cell r="L2763">
            <v>7222973.5999999996</v>
          </cell>
        </row>
        <row r="2764">
          <cell r="A2764" t="str">
            <v>1210010000November</v>
          </cell>
          <cell r="B2764" t="str">
            <v>210010000November</v>
          </cell>
          <cell r="C2764" t="str">
            <v>0</v>
          </cell>
          <cell r="D2764" t="str">
            <v>1210010000</v>
          </cell>
          <cell r="F2764">
            <v>45623</v>
          </cell>
          <cell r="G2764" t="str">
            <v>RKE</v>
          </cell>
          <cell r="H2764" t="str">
            <v>INV 80013</v>
          </cell>
          <cell r="I2764">
            <v>210010000</v>
          </cell>
          <cell r="J2764" t="str">
            <v>Hutang Usaha</v>
          </cell>
          <cell r="M2764">
            <v>7222973.5999999996</v>
          </cell>
        </row>
        <row r="2765">
          <cell r="A2765" t="str">
            <v>55500000001November</v>
          </cell>
          <cell r="B2765" t="str">
            <v>500000001November</v>
          </cell>
          <cell r="C2765" t="str">
            <v>0</v>
          </cell>
          <cell r="D2765" t="str">
            <v>1500000001</v>
          </cell>
          <cell r="F2765">
            <v>45624</v>
          </cell>
          <cell r="G2765" t="str">
            <v>RKE</v>
          </cell>
          <cell r="H2765" t="str">
            <v>INV 80014</v>
          </cell>
          <cell r="I2765">
            <v>500000001</v>
          </cell>
          <cell r="J2765" t="str">
            <v>Biaya Logistik</v>
          </cell>
          <cell r="L2765">
            <v>14321804.830000002</v>
          </cell>
        </row>
        <row r="2766">
          <cell r="A2766" t="str">
            <v>2210010000November</v>
          </cell>
          <cell r="B2766" t="str">
            <v>210010000November</v>
          </cell>
          <cell r="C2766" t="str">
            <v>0</v>
          </cell>
          <cell r="D2766" t="str">
            <v>1210010000</v>
          </cell>
          <cell r="F2766">
            <v>45624</v>
          </cell>
          <cell r="G2766" t="str">
            <v>RKE</v>
          </cell>
          <cell r="H2766" t="str">
            <v>INV 80014</v>
          </cell>
          <cell r="I2766">
            <v>210010000</v>
          </cell>
          <cell r="J2766" t="str">
            <v>Hutang Usaha</v>
          </cell>
          <cell r="M2766">
            <v>14321804.830000002</v>
          </cell>
        </row>
        <row r="2767">
          <cell r="A2767" t="str">
            <v>50500000001Desember</v>
          </cell>
          <cell r="B2767" t="str">
            <v>500000001Desember</v>
          </cell>
          <cell r="C2767" t="str">
            <v>0</v>
          </cell>
          <cell r="D2767">
            <v>0</v>
          </cell>
          <cell r="F2767">
            <v>45630</v>
          </cell>
          <cell r="G2767" t="str">
            <v xml:space="preserve">GAM </v>
          </cell>
          <cell r="H2767" t="str">
            <v>INV 241101-00</v>
          </cell>
          <cell r="I2767">
            <v>500000001</v>
          </cell>
          <cell r="J2767" t="str">
            <v>Biaya Logistik</v>
          </cell>
          <cell r="L2767">
            <v>10000000</v>
          </cell>
        </row>
        <row r="2768">
          <cell r="A2768" t="str">
            <v>59120020001Desember</v>
          </cell>
          <cell r="B2768" t="str">
            <v>120020001Desember</v>
          </cell>
          <cell r="C2768" t="str">
            <v>0</v>
          </cell>
          <cell r="D2768">
            <v>0</v>
          </cell>
          <cell r="F2768">
            <v>45630</v>
          </cell>
          <cell r="G2768" t="str">
            <v xml:space="preserve">GAM </v>
          </cell>
          <cell r="H2768" t="str">
            <v>INV 241101-00</v>
          </cell>
          <cell r="I2768">
            <v>120020001</v>
          </cell>
          <cell r="J2768" t="str">
            <v>PT BCA No Rek. 869-4110115</v>
          </cell>
          <cell r="M2768">
            <v>10000000</v>
          </cell>
        </row>
        <row r="2769">
          <cell r="A2769" t="str">
            <v>56500000001November</v>
          </cell>
          <cell r="B2769" t="str">
            <v>500000001November</v>
          </cell>
          <cell r="C2769" t="str">
            <v>0</v>
          </cell>
          <cell r="D2769" t="str">
            <v>1500000001</v>
          </cell>
          <cell r="F2769">
            <v>45624</v>
          </cell>
          <cell r="G2769" t="str">
            <v>DBL</v>
          </cell>
          <cell r="H2769" t="str">
            <v>INV 003</v>
          </cell>
          <cell r="I2769">
            <v>500000001</v>
          </cell>
          <cell r="J2769" t="str">
            <v>Biaya Logistik</v>
          </cell>
          <cell r="L2769">
            <v>1254093.75</v>
          </cell>
        </row>
        <row r="2770">
          <cell r="A2770" t="str">
            <v>3210010000November</v>
          </cell>
          <cell r="B2770" t="str">
            <v>210010000November</v>
          </cell>
          <cell r="C2770" t="str">
            <v>0</v>
          </cell>
          <cell r="D2770" t="str">
            <v>1210010000</v>
          </cell>
          <cell r="F2770">
            <v>45624</v>
          </cell>
          <cell r="G2770" t="str">
            <v>DBL</v>
          </cell>
          <cell r="H2770" t="str">
            <v>INV 003</v>
          </cell>
          <cell r="I2770">
            <v>210010000</v>
          </cell>
          <cell r="J2770" t="str">
            <v>Hutang Usaha</v>
          </cell>
          <cell r="M2770">
            <v>1254093.75</v>
          </cell>
        </row>
        <row r="2771">
          <cell r="A2771" t="str">
            <v>51500000001Desember</v>
          </cell>
          <cell r="B2771" t="str">
            <v>500000001Desember</v>
          </cell>
          <cell r="C2771" t="str">
            <v>0</v>
          </cell>
          <cell r="D2771">
            <v>0</v>
          </cell>
          <cell r="F2771">
            <v>45628</v>
          </cell>
          <cell r="G2771" t="str">
            <v>DBL</v>
          </cell>
          <cell r="H2771" t="str">
            <v>INV 004</v>
          </cell>
          <cell r="I2771">
            <v>500000001</v>
          </cell>
          <cell r="J2771" t="str">
            <v>Biaya Logistik</v>
          </cell>
          <cell r="L2771">
            <v>3358057.5</v>
          </cell>
        </row>
        <row r="2772">
          <cell r="A2772" t="str">
            <v>1210010000Desember</v>
          </cell>
          <cell r="B2772" t="str">
            <v>210010000Desember</v>
          </cell>
          <cell r="C2772" t="str">
            <v>0</v>
          </cell>
          <cell r="D2772">
            <v>0</v>
          </cell>
          <cell r="F2772">
            <v>45628</v>
          </cell>
          <cell r="G2772" t="str">
            <v>DBL</v>
          </cell>
          <cell r="H2772" t="str">
            <v>INV 004</v>
          </cell>
          <cell r="I2772">
            <v>210010000</v>
          </cell>
          <cell r="J2772" t="str">
            <v>Hutang Usaha</v>
          </cell>
          <cell r="M2772">
            <v>3358057.5</v>
          </cell>
        </row>
        <row r="2773">
          <cell r="A2773" t="str">
            <v>52500000001Desember</v>
          </cell>
          <cell r="B2773" t="str">
            <v>500000001Desember</v>
          </cell>
          <cell r="C2773" t="str">
            <v>0</v>
          </cell>
          <cell r="D2773">
            <v>0</v>
          </cell>
          <cell r="F2773">
            <v>45640</v>
          </cell>
          <cell r="G2773" t="str">
            <v>MMSJ</v>
          </cell>
          <cell r="H2773" t="str">
            <v>INV 003</v>
          </cell>
          <cell r="I2773">
            <v>500000001</v>
          </cell>
          <cell r="J2773" t="str">
            <v>Biaya Logistik</v>
          </cell>
          <cell r="L2773">
            <v>4910434.62</v>
          </cell>
        </row>
        <row r="2774">
          <cell r="A2774" t="str">
            <v>2210010000Desember</v>
          </cell>
          <cell r="B2774" t="str">
            <v>210010000Desember</v>
          </cell>
          <cell r="C2774" t="str">
            <v>0</v>
          </cell>
          <cell r="D2774">
            <v>0</v>
          </cell>
          <cell r="F2774">
            <v>45640</v>
          </cell>
          <cell r="G2774" t="str">
            <v>MMSJ</v>
          </cell>
          <cell r="H2774" t="str">
            <v>INV 003</v>
          </cell>
          <cell r="I2774">
            <v>210010000</v>
          </cell>
          <cell r="J2774" t="str">
            <v>Hutang Usaha</v>
          </cell>
          <cell r="M2774">
            <v>4910434.62</v>
          </cell>
        </row>
        <row r="2775">
          <cell r="A2775" t="str">
            <v>53500000001Desember</v>
          </cell>
          <cell r="B2775" t="str">
            <v>500000001Desember</v>
          </cell>
          <cell r="C2775" t="str">
            <v>0</v>
          </cell>
          <cell r="D2775">
            <v>0</v>
          </cell>
          <cell r="F2775">
            <v>45640</v>
          </cell>
          <cell r="G2775" t="str">
            <v>DBL</v>
          </cell>
          <cell r="H2775" t="str">
            <v>INV 005</v>
          </cell>
          <cell r="I2775">
            <v>500000001</v>
          </cell>
          <cell r="J2775" t="str">
            <v>Biaya Logistik</v>
          </cell>
          <cell r="L2775">
            <v>13825573.199999999</v>
          </cell>
        </row>
        <row r="2776">
          <cell r="A2776" t="str">
            <v>3210010000Desember</v>
          </cell>
          <cell r="B2776" t="str">
            <v>210010000Desember</v>
          </cell>
          <cell r="C2776" t="str">
            <v>0</v>
          </cell>
          <cell r="D2776">
            <v>0</v>
          </cell>
          <cell r="F2776">
            <v>45640</v>
          </cell>
          <cell r="G2776" t="str">
            <v>DBL</v>
          </cell>
          <cell r="H2776" t="str">
            <v>INV 005</v>
          </cell>
          <cell r="I2776">
            <v>210010000</v>
          </cell>
          <cell r="J2776" t="str">
            <v>Hutang Usaha</v>
          </cell>
          <cell r="M2776">
            <v>13825573.199999999</v>
          </cell>
        </row>
        <row r="2777">
          <cell r="A2777" t="str">
            <v>00</v>
          </cell>
          <cell r="B2777" t="str">
            <v>0</v>
          </cell>
          <cell r="C2777" t="str">
            <v>0</v>
          </cell>
          <cell r="D2777" t="str">
            <v>1</v>
          </cell>
          <cell r="J2777" t="str">
            <v>-</v>
          </cell>
        </row>
        <row r="2778">
          <cell r="A2778" t="str">
            <v>00</v>
          </cell>
          <cell r="B2778" t="str">
            <v>0</v>
          </cell>
          <cell r="C2778" t="str">
            <v>0</v>
          </cell>
          <cell r="D2778" t="str">
            <v>1</v>
          </cell>
          <cell r="J2778" t="str">
            <v>-</v>
          </cell>
        </row>
        <row r="2779">
          <cell r="A2779" t="str">
            <v>1500000002November</v>
          </cell>
          <cell r="B2779" t="str">
            <v>500000002November</v>
          </cell>
          <cell r="C2779" t="str">
            <v>0</v>
          </cell>
          <cell r="D2779" t="str">
            <v>1500000002</v>
          </cell>
          <cell r="F2779">
            <v>45626</v>
          </cell>
          <cell r="H2779" t="str">
            <v>Adj. Petty Cash</v>
          </cell>
          <cell r="I2779">
            <v>500000002</v>
          </cell>
          <cell r="J2779" t="str">
            <v>Biaya Operasional</v>
          </cell>
          <cell r="L2779">
            <v>66911035</v>
          </cell>
        </row>
        <row r="2780">
          <cell r="A2780" t="str">
            <v>5110010001November</v>
          </cell>
          <cell r="B2780" t="str">
            <v>110010001November</v>
          </cell>
          <cell r="C2780" t="str">
            <v>0</v>
          </cell>
          <cell r="D2780" t="str">
            <v>1110010001</v>
          </cell>
          <cell r="F2780">
            <v>45626</v>
          </cell>
          <cell r="H2780" t="str">
            <v>Adj. Petty Cash</v>
          </cell>
          <cell r="I2780">
            <v>110010001</v>
          </cell>
          <cell r="J2780" t="str">
            <v>Kas Operasional 1 - TIO</v>
          </cell>
          <cell r="M2780">
            <v>66911035</v>
          </cell>
        </row>
        <row r="2781">
          <cell r="A2781" t="str">
            <v>57500000001November</v>
          </cell>
          <cell r="B2781" t="str">
            <v>500000001November</v>
          </cell>
          <cell r="C2781" t="str">
            <v>0</v>
          </cell>
          <cell r="D2781" t="str">
            <v>1500000001</v>
          </cell>
          <cell r="F2781">
            <v>45626</v>
          </cell>
          <cell r="H2781" t="str">
            <v>Adj. Journal</v>
          </cell>
          <cell r="I2781">
            <v>500000001</v>
          </cell>
          <cell r="J2781" t="str">
            <v>Biaya Logistik</v>
          </cell>
          <cell r="L2781">
            <v>12714931.4079981</v>
          </cell>
        </row>
        <row r="2782">
          <cell r="A2782" t="str">
            <v>63120020001November</v>
          </cell>
          <cell r="B2782" t="str">
            <v>120020001November</v>
          </cell>
          <cell r="C2782" t="str">
            <v>0</v>
          </cell>
          <cell r="D2782" t="str">
            <v>1120020001</v>
          </cell>
          <cell r="F2782">
            <v>45626</v>
          </cell>
          <cell r="H2782" t="str">
            <v>Adj. Journal</v>
          </cell>
          <cell r="I2782">
            <v>120020001</v>
          </cell>
          <cell r="J2782" t="str">
            <v>PT BCA No Rek. 869-4110115</v>
          </cell>
          <cell r="M2782">
            <v>12714931.4079981</v>
          </cell>
        </row>
        <row r="2783">
          <cell r="A2783" t="str">
            <v>1910010000November</v>
          </cell>
          <cell r="B2783" t="str">
            <v>910010000November</v>
          </cell>
          <cell r="C2783" t="str">
            <v>0</v>
          </cell>
          <cell r="D2783" t="str">
            <v>1910010000</v>
          </cell>
          <cell r="F2783">
            <v>45626</v>
          </cell>
          <cell r="H2783" t="str">
            <v>Biaya Adm</v>
          </cell>
          <cell r="I2783">
            <v>910010000</v>
          </cell>
          <cell r="J2783" t="str">
            <v>Biaya Adm Bank</v>
          </cell>
          <cell r="L2783">
            <v>30000</v>
          </cell>
        </row>
        <row r="2784">
          <cell r="A2784" t="str">
            <v>64120020001November</v>
          </cell>
          <cell r="B2784" t="str">
            <v>120020001November</v>
          </cell>
          <cell r="C2784" t="str">
            <v>0</v>
          </cell>
          <cell r="D2784" t="str">
            <v>1120020001</v>
          </cell>
          <cell r="F2784">
            <v>45626</v>
          </cell>
          <cell r="H2784" t="str">
            <v>Biaya Adm</v>
          </cell>
          <cell r="I2784">
            <v>120020001</v>
          </cell>
          <cell r="J2784" t="str">
            <v>PT BCA No Rek. 869-4110115</v>
          </cell>
          <cell r="M2784">
            <v>30000</v>
          </cell>
        </row>
        <row r="2785">
          <cell r="A2785" t="str">
            <v>00</v>
          </cell>
          <cell r="B2785" t="str">
            <v>0</v>
          </cell>
          <cell r="C2785" t="str">
            <v>0</v>
          </cell>
          <cell r="D2785" t="str">
            <v>1</v>
          </cell>
          <cell r="J2785" t="str">
            <v>-</v>
          </cell>
        </row>
        <row r="2786">
          <cell r="A2786" t="str">
            <v>00</v>
          </cell>
          <cell r="B2786" t="str">
            <v>0</v>
          </cell>
          <cell r="C2786" t="str">
            <v>0</v>
          </cell>
          <cell r="D2786" t="str">
            <v>1</v>
          </cell>
          <cell r="J2786" t="str">
            <v>-</v>
          </cell>
        </row>
        <row r="2787">
          <cell r="A2787" t="str">
            <v>26130010000Desember</v>
          </cell>
          <cell r="B2787" t="str">
            <v>130010000Desember</v>
          </cell>
          <cell r="C2787" t="str">
            <v>0</v>
          </cell>
          <cell r="D2787">
            <v>0</v>
          </cell>
          <cell r="F2787">
            <v>45649</v>
          </cell>
          <cell r="G2787" t="str">
            <v xml:space="preserve">GAJ </v>
          </cell>
          <cell r="H2787" t="str">
            <v>INV 299</v>
          </cell>
          <cell r="I2787">
            <v>130010000</v>
          </cell>
          <cell r="J2787" t="str">
            <v>Piutang Usaha</v>
          </cell>
          <cell r="L2787">
            <v>4350000</v>
          </cell>
        </row>
        <row r="2788">
          <cell r="A2788" t="str">
            <v>26410000001Desember</v>
          </cell>
          <cell r="B2788" t="str">
            <v>410000001Desember</v>
          </cell>
          <cell r="C2788" t="str">
            <v>0</v>
          </cell>
          <cell r="D2788">
            <v>0</v>
          </cell>
          <cell r="F2788">
            <v>45649</v>
          </cell>
          <cell r="G2788" t="str">
            <v xml:space="preserve">GAJ </v>
          </cell>
          <cell r="H2788" t="str">
            <v>INV 299</v>
          </cell>
          <cell r="I2788">
            <v>410000001</v>
          </cell>
          <cell r="J2788" t="str">
            <v>Pendapatan 1</v>
          </cell>
          <cell r="M2788">
            <v>4350000</v>
          </cell>
        </row>
        <row r="2789">
          <cell r="A2789" t="str">
            <v>27130010000Desember</v>
          </cell>
          <cell r="B2789" t="str">
            <v>130010000Desember</v>
          </cell>
          <cell r="C2789" t="str">
            <v>0</v>
          </cell>
          <cell r="D2789">
            <v>0</v>
          </cell>
          <cell r="F2789">
            <v>45650</v>
          </cell>
          <cell r="G2789" t="str">
            <v xml:space="preserve">GAJ </v>
          </cell>
          <cell r="H2789" t="str">
            <v>INV 300</v>
          </cell>
          <cell r="I2789">
            <v>130010000</v>
          </cell>
          <cell r="J2789" t="str">
            <v>Piutang Usaha</v>
          </cell>
          <cell r="L2789">
            <v>28209552</v>
          </cell>
        </row>
        <row r="2790">
          <cell r="A2790" t="str">
            <v>27410000001Desember</v>
          </cell>
          <cell r="B2790" t="str">
            <v>410000001Desember</v>
          </cell>
          <cell r="C2790" t="str">
            <v>0</v>
          </cell>
          <cell r="D2790">
            <v>0</v>
          </cell>
          <cell r="F2790">
            <v>45650</v>
          </cell>
          <cell r="G2790" t="str">
            <v xml:space="preserve">GAJ </v>
          </cell>
          <cell r="H2790" t="str">
            <v>INV 300</v>
          </cell>
          <cell r="I2790">
            <v>410000001</v>
          </cell>
          <cell r="J2790" t="str">
            <v>Pendapatan 1</v>
          </cell>
          <cell r="M2790">
            <v>28209552</v>
          </cell>
        </row>
        <row r="2791">
          <cell r="A2791" t="str">
            <v>28130010000Desember</v>
          </cell>
          <cell r="B2791" t="str">
            <v>130010000Desember</v>
          </cell>
          <cell r="C2791" t="str">
            <v>0</v>
          </cell>
          <cell r="D2791">
            <v>0</v>
          </cell>
          <cell r="F2791">
            <v>45651</v>
          </cell>
          <cell r="G2791" t="str">
            <v xml:space="preserve">GAJ </v>
          </cell>
          <cell r="H2791" t="str">
            <v>INV 301</v>
          </cell>
          <cell r="I2791">
            <v>130010000</v>
          </cell>
          <cell r="J2791" t="str">
            <v>Piutang Usaha</v>
          </cell>
          <cell r="L2791">
            <v>7916839</v>
          </cell>
        </row>
        <row r="2792">
          <cell r="A2792" t="str">
            <v>28410000001Desember</v>
          </cell>
          <cell r="B2792" t="str">
            <v>410000001Desember</v>
          </cell>
          <cell r="C2792" t="str">
            <v>0</v>
          </cell>
          <cell r="D2792">
            <v>0</v>
          </cell>
          <cell r="F2792">
            <v>45651</v>
          </cell>
          <cell r="G2792" t="str">
            <v xml:space="preserve">GAJ </v>
          </cell>
          <cell r="H2792" t="str">
            <v>INV 301</v>
          </cell>
          <cell r="I2792">
            <v>410000001</v>
          </cell>
          <cell r="J2792" t="str">
            <v>Pendapatan 1</v>
          </cell>
          <cell r="M2792">
            <v>7916839</v>
          </cell>
        </row>
        <row r="2793">
          <cell r="A2793" t="str">
            <v>29130010000Desember</v>
          </cell>
          <cell r="B2793" t="str">
            <v>130010000Desember</v>
          </cell>
          <cell r="C2793" t="str">
            <v>0</v>
          </cell>
          <cell r="D2793">
            <v>0</v>
          </cell>
          <cell r="F2793">
            <v>45651</v>
          </cell>
          <cell r="G2793" t="str">
            <v xml:space="preserve">GAJ </v>
          </cell>
          <cell r="H2793" t="str">
            <v>INV 302</v>
          </cell>
          <cell r="I2793">
            <v>130010000</v>
          </cell>
          <cell r="J2793" t="str">
            <v>Piutang Usaha</v>
          </cell>
          <cell r="L2793">
            <v>14600000</v>
          </cell>
        </row>
        <row r="2794">
          <cell r="A2794" t="str">
            <v>29410000001Desember</v>
          </cell>
          <cell r="B2794" t="str">
            <v>410000001Desember</v>
          </cell>
          <cell r="C2794" t="str">
            <v>0</v>
          </cell>
          <cell r="D2794">
            <v>0</v>
          </cell>
          <cell r="F2794">
            <v>45651</v>
          </cell>
          <cell r="G2794" t="str">
            <v xml:space="preserve">GAJ </v>
          </cell>
          <cell r="H2794" t="str">
            <v>INV 302</v>
          </cell>
          <cell r="I2794">
            <v>410000001</v>
          </cell>
          <cell r="J2794" t="str">
            <v>Pendapatan 1</v>
          </cell>
          <cell r="M2794">
            <v>14600000</v>
          </cell>
        </row>
        <row r="2795">
          <cell r="A2795" t="str">
            <v>30130010000Desember</v>
          </cell>
          <cell r="B2795" t="str">
            <v>130010000Desember</v>
          </cell>
          <cell r="C2795" t="str">
            <v>0</v>
          </cell>
          <cell r="D2795">
            <v>0</v>
          </cell>
          <cell r="F2795">
            <v>45652</v>
          </cell>
          <cell r="G2795" t="str">
            <v xml:space="preserve">GAJ </v>
          </cell>
          <cell r="H2795" t="str">
            <v>INV 303</v>
          </cell>
          <cell r="I2795">
            <v>130010000</v>
          </cell>
          <cell r="J2795" t="str">
            <v>Piutang Usaha</v>
          </cell>
          <cell r="L2795">
            <v>14600000</v>
          </cell>
        </row>
        <row r="2796">
          <cell r="A2796" t="str">
            <v>30410000001Desember</v>
          </cell>
          <cell r="B2796" t="str">
            <v>410000001Desember</v>
          </cell>
          <cell r="C2796" t="str">
            <v>0</v>
          </cell>
          <cell r="D2796">
            <v>0</v>
          </cell>
          <cell r="F2796">
            <v>45652</v>
          </cell>
          <cell r="G2796" t="str">
            <v xml:space="preserve">GAJ </v>
          </cell>
          <cell r="H2796" t="str">
            <v>INV 303</v>
          </cell>
          <cell r="I2796">
            <v>410000001</v>
          </cell>
          <cell r="J2796" t="str">
            <v>Pendapatan 1</v>
          </cell>
          <cell r="M2796">
            <v>14600000</v>
          </cell>
        </row>
        <row r="2797">
          <cell r="A2797" t="str">
            <v>31130010000Desember</v>
          </cell>
          <cell r="B2797" t="str">
            <v>130010000Desember</v>
          </cell>
          <cell r="C2797" t="str">
            <v>0</v>
          </cell>
          <cell r="D2797">
            <v>0</v>
          </cell>
          <cell r="F2797">
            <v>45653</v>
          </cell>
          <cell r="G2797" t="str">
            <v xml:space="preserve">GAJ </v>
          </cell>
          <cell r="H2797" t="str">
            <v>INV 304</v>
          </cell>
          <cell r="I2797">
            <v>130010000</v>
          </cell>
          <cell r="J2797" t="str">
            <v>Piutang Usaha</v>
          </cell>
          <cell r="L2797">
            <v>6592197.25</v>
          </cell>
        </row>
        <row r="2798">
          <cell r="A2798" t="str">
            <v>31410000001Desember</v>
          </cell>
          <cell r="B2798" t="str">
            <v>410000001Desember</v>
          </cell>
          <cell r="C2798" t="str">
            <v>0</v>
          </cell>
          <cell r="D2798">
            <v>0</v>
          </cell>
          <cell r="F2798">
            <v>45653</v>
          </cell>
          <cell r="G2798" t="str">
            <v xml:space="preserve">GAJ </v>
          </cell>
          <cell r="H2798" t="str">
            <v>INV 304</v>
          </cell>
          <cell r="I2798">
            <v>410000001</v>
          </cell>
          <cell r="J2798" t="str">
            <v>Pendapatan 1</v>
          </cell>
          <cell r="M2798">
            <v>6592197.25</v>
          </cell>
        </row>
        <row r="2799">
          <cell r="A2799" t="str">
            <v>32130010000Desember</v>
          </cell>
          <cell r="B2799" t="str">
            <v>130010000Desember</v>
          </cell>
          <cell r="C2799" t="str">
            <v>0</v>
          </cell>
          <cell r="D2799">
            <v>0</v>
          </cell>
          <cell r="F2799">
            <v>45653</v>
          </cell>
          <cell r="G2799" t="str">
            <v xml:space="preserve">GAJ </v>
          </cell>
          <cell r="H2799" t="str">
            <v>INV 305</v>
          </cell>
          <cell r="I2799">
            <v>130010000</v>
          </cell>
          <cell r="J2799" t="str">
            <v>Piutang Usaha</v>
          </cell>
          <cell r="L2799">
            <v>4350000</v>
          </cell>
        </row>
        <row r="2800">
          <cell r="A2800" t="str">
            <v>32410000001Desember</v>
          </cell>
          <cell r="B2800" t="str">
            <v>410000001Desember</v>
          </cell>
          <cell r="C2800" t="str">
            <v>0</v>
          </cell>
          <cell r="D2800">
            <v>0</v>
          </cell>
          <cell r="F2800">
            <v>45653</v>
          </cell>
          <cell r="G2800" t="str">
            <v xml:space="preserve">GAJ </v>
          </cell>
          <cell r="H2800" t="str">
            <v>INV 305</v>
          </cell>
          <cell r="I2800">
            <v>410000001</v>
          </cell>
          <cell r="J2800" t="str">
            <v>Pendapatan 1</v>
          </cell>
          <cell r="M2800">
            <v>4350000</v>
          </cell>
        </row>
        <row r="2801">
          <cell r="A2801" t="str">
            <v>33130010000Desember</v>
          </cell>
          <cell r="B2801" t="str">
            <v>130010000Desember</v>
          </cell>
          <cell r="C2801" t="str">
            <v>0</v>
          </cell>
          <cell r="D2801">
            <v>0</v>
          </cell>
          <cell r="F2801">
            <v>45654</v>
          </cell>
          <cell r="G2801" t="str">
            <v xml:space="preserve">GAJ </v>
          </cell>
          <cell r="H2801" t="str">
            <v>INV 306</v>
          </cell>
          <cell r="I2801">
            <v>130010000</v>
          </cell>
          <cell r="J2801" t="str">
            <v>Piutang Usaha</v>
          </cell>
          <cell r="L2801">
            <v>6342808</v>
          </cell>
        </row>
        <row r="2802">
          <cell r="A2802" t="str">
            <v>33410000001Desember</v>
          </cell>
          <cell r="B2802" t="str">
            <v>410000001Desember</v>
          </cell>
          <cell r="C2802" t="str">
            <v>0</v>
          </cell>
          <cell r="D2802">
            <v>0</v>
          </cell>
          <cell r="F2802">
            <v>45654</v>
          </cell>
          <cell r="G2802" t="str">
            <v xml:space="preserve">GAJ </v>
          </cell>
          <cell r="H2802" t="str">
            <v>INV 306</v>
          </cell>
          <cell r="I2802">
            <v>410000001</v>
          </cell>
          <cell r="J2802" t="str">
            <v>Pendapatan 1</v>
          </cell>
          <cell r="M2802">
            <v>6342808</v>
          </cell>
        </row>
        <row r="2803">
          <cell r="A2803" t="str">
            <v>34130010000Desember</v>
          </cell>
          <cell r="B2803" t="str">
            <v>130010000Desember</v>
          </cell>
          <cell r="C2803" t="str">
            <v>0</v>
          </cell>
          <cell r="D2803">
            <v>0</v>
          </cell>
          <cell r="F2803">
            <v>45654</v>
          </cell>
          <cell r="G2803" t="str">
            <v xml:space="preserve">GAJ </v>
          </cell>
          <cell r="H2803" t="str">
            <v>INV 307</v>
          </cell>
          <cell r="I2803">
            <v>130010000</v>
          </cell>
          <cell r="J2803" t="str">
            <v>Piutang Usaha</v>
          </cell>
          <cell r="L2803">
            <v>2175000</v>
          </cell>
        </row>
        <row r="2804">
          <cell r="A2804" t="str">
            <v>34410000001Desember</v>
          </cell>
          <cell r="B2804" t="str">
            <v>410000001Desember</v>
          </cell>
          <cell r="C2804" t="str">
            <v>0</v>
          </cell>
          <cell r="D2804">
            <v>0</v>
          </cell>
          <cell r="F2804">
            <v>45654</v>
          </cell>
          <cell r="G2804" t="str">
            <v xml:space="preserve">GAJ </v>
          </cell>
          <cell r="H2804" t="str">
            <v>INV 307</v>
          </cell>
          <cell r="I2804">
            <v>410000001</v>
          </cell>
          <cell r="J2804" t="str">
            <v>Pendapatan 1</v>
          </cell>
          <cell r="M2804">
            <v>2175000</v>
          </cell>
        </row>
        <row r="2805">
          <cell r="A2805" t="str">
            <v>35130010000Desember</v>
          </cell>
          <cell r="B2805" t="str">
            <v>130010000Desember</v>
          </cell>
          <cell r="C2805" t="str">
            <v>0</v>
          </cell>
          <cell r="D2805">
            <v>0</v>
          </cell>
          <cell r="F2805">
            <v>45655</v>
          </cell>
          <cell r="G2805" t="str">
            <v xml:space="preserve">GAJ </v>
          </cell>
          <cell r="H2805" t="str">
            <v>INV 308</v>
          </cell>
          <cell r="I2805">
            <v>130010000</v>
          </cell>
          <cell r="J2805" t="str">
            <v>Piutang Usaha</v>
          </cell>
          <cell r="L2805">
            <v>20000095.399999999</v>
          </cell>
        </row>
        <row r="2806">
          <cell r="A2806" t="str">
            <v>35410000001Desember</v>
          </cell>
          <cell r="B2806" t="str">
            <v>410000001Desember</v>
          </cell>
          <cell r="C2806" t="str">
            <v>0</v>
          </cell>
          <cell r="D2806">
            <v>0</v>
          </cell>
          <cell r="F2806">
            <v>45655</v>
          </cell>
          <cell r="G2806" t="str">
            <v xml:space="preserve">GAJ </v>
          </cell>
          <cell r="H2806" t="str">
            <v>INV 308</v>
          </cell>
          <cell r="I2806">
            <v>410000001</v>
          </cell>
          <cell r="J2806" t="str">
            <v>Pendapatan 1</v>
          </cell>
          <cell r="M2806">
            <v>20000095.399999999</v>
          </cell>
        </row>
        <row r="2807">
          <cell r="A2807" t="str">
            <v>36130010000Desember</v>
          </cell>
          <cell r="B2807" t="str">
            <v>130010000Desember</v>
          </cell>
          <cell r="C2807" t="str">
            <v>0</v>
          </cell>
          <cell r="D2807">
            <v>0</v>
          </cell>
          <cell r="F2807">
            <v>45656</v>
          </cell>
          <cell r="G2807" t="str">
            <v xml:space="preserve">GAJ </v>
          </cell>
          <cell r="H2807" t="str">
            <v>INV 309</v>
          </cell>
          <cell r="I2807">
            <v>130010000</v>
          </cell>
          <cell r="J2807" t="str">
            <v>Piutang Usaha</v>
          </cell>
          <cell r="L2807">
            <v>21711051.100000001</v>
          </cell>
        </row>
        <row r="2808">
          <cell r="A2808" t="str">
            <v>36410000001Desember</v>
          </cell>
          <cell r="B2808" t="str">
            <v>410000001Desember</v>
          </cell>
          <cell r="C2808" t="str">
            <v>0</v>
          </cell>
          <cell r="D2808">
            <v>0</v>
          </cell>
          <cell r="F2808">
            <v>45656</v>
          </cell>
          <cell r="G2808" t="str">
            <v xml:space="preserve">GAJ </v>
          </cell>
          <cell r="H2808" t="str">
            <v>INV 309</v>
          </cell>
          <cell r="I2808">
            <v>410000001</v>
          </cell>
          <cell r="J2808" t="str">
            <v>Pendapatan 1</v>
          </cell>
          <cell r="M2808">
            <v>21711051.100000001</v>
          </cell>
        </row>
        <row r="2809">
          <cell r="A2809" t="str">
            <v>37130010000Desember</v>
          </cell>
          <cell r="B2809" t="str">
            <v>130010000Desember</v>
          </cell>
          <cell r="C2809" t="str">
            <v>0</v>
          </cell>
          <cell r="D2809">
            <v>0</v>
          </cell>
          <cell r="F2809">
            <v>45657</v>
          </cell>
          <cell r="G2809" t="str">
            <v xml:space="preserve">GAJ </v>
          </cell>
          <cell r="H2809" t="str">
            <v>INV 310</v>
          </cell>
          <cell r="I2809">
            <v>130010000</v>
          </cell>
          <cell r="J2809" t="str">
            <v>Piutang Usaha</v>
          </cell>
          <cell r="L2809">
            <v>3625000</v>
          </cell>
        </row>
        <row r="2810">
          <cell r="A2810" t="str">
            <v>37410000001Desember</v>
          </cell>
          <cell r="B2810" t="str">
            <v>410000001Desember</v>
          </cell>
          <cell r="C2810" t="str">
            <v>0</v>
          </cell>
          <cell r="D2810">
            <v>0</v>
          </cell>
          <cell r="F2810">
            <v>45657</v>
          </cell>
          <cell r="G2810" t="str">
            <v xml:space="preserve">GAJ </v>
          </cell>
          <cell r="H2810" t="str">
            <v>INV 310</v>
          </cell>
          <cell r="I2810">
            <v>410000001</v>
          </cell>
          <cell r="J2810" t="str">
            <v>Pendapatan 1</v>
          </cell>
          <cell r="M2810">
            <v>3625000</v>
          </cell>
        </row>
        <row r="2811">
          <cell r="A2811" t="str">
            <v>38130010000Desember</v>
          </cell>
          <cell r="B2811" t="str">
            <v>130010000Desember</v>
          </cell>
          <cell r="C2811" t="str">
            <v>0</v>
          </cell>
          <cell r="D2811">
            <v>0</v>
          </cell>
          <cell r="F2811">
            <v>45657</v>
          </cell>
          <cell r="G2811" t="str">
            <v xml:space="preserve">GAJ </v>
          </cell>
          <cell r="H2811" t="str">
            <v>INV 311</v>
          </cell>
          <cell r="I2811">
            <v>130010000</v>
          </cell>
          <cell r="J2811" t="str">
            <v>Piutang Usaha</v>
          </cell>
          <cell r="L2811">
            <v>3565297.2800000003</v>
          </cell>
        </row>
        <row r="2812">
          <cell r="A2812" t="str">
            <v>38410000001Desember</v>
          </cell>
          <cell r="B2812" t="str">
            <v>410000001Desember</v>
          </cell>
          <cell r="C2812" t="str">
            <v>0</v>
          </cell>
          <cell r="D2812">
            <v>0</v>
          </cell>
          <cell r="F2812">
            <v>45657</v>
          </cell>
          <cell r="G2812" t="str">
            <v xml:space="preserve">GAJ </v>
          </cell>
          <cell r="H2812" t="str">
            <v>INV 311</v>
          </cell>
          <cell r="I2812">
            <v>410000001</v>
          </cell>
          <cell r="J2812" t="str">
            <v>Pendapatan 1</v>
          </cell>
          <cell r="M2812">
            <v>3565297.2800000003</v>
          </cell>
        </row>
        <row r="2813">
          <cell r="A2813" t="str">
            <v>39130010000Desember</v>
          </cell>
          <cell r="B2813" t="str">
            <v>130010000Desember</v>
          </cell>
          <cell r="C2813" t="str">
            <v>0</v>
          </cell>
          <cell r="D2813">
            <v>0</v>
          </cell>
          <cell r="F2813">
            <v>45657</v>
          </cell>
          <cell r="G2813" t="str">
            <v xml:space="preserve">GAJ </v>
          </cell>
          <cell r="H2813" t="str">
            <v>INV 312</v>
          </cell>
          <cell r="I2813">
            <v>130010000</v>
          </cell>
          <cell r="J2813" t="str">
            <v>Piutang Usaha</v>
          </cell>
          <cell r="L2813">
            <v>8356714.8200000003</v>
          </cell>
        </row>
        <row r="2814">
          <cell r="A2814" t="str">
            <v>39410000001Desember</v>
          </cell>
          <cell r="B2814" t="str">
            <v>410000001Desember</v>
          </cell>
          <cell r="C2814" t="str">
            <v>0</v>
          </cell>
          <cell r="D2814">
            <v>0</v>
          </cell>
          <cell r="F2814">
            <v>45657</v>
          </cell>
          <cell r="G2814" t="str">
            <v xml:space="preserve">GAJ </v>
          </cell>
          <cell r="H2814" t="str">
            <v>INV 312</v>
          </cell>
          <cell r="I2814">
            <v>410000001</v>
          </cell>
          <cell r="J2814" t="str">
            <v>Pendapatan 1</v>
          </cell>
          <cell r="M2814">
            <v>8356714.8200000003</v>
          </cell>
        </row>
        <row r="2815">
          <cell r="A2815" t="str">
            <v>00</v>
          </cell>
          <cell r="B2815" t="str">
            <v>0</v>
          </cell>
          <cell r="C2815" t="str">
            <v>0</v>
          </cell>
          <cell r="D2815" t="str">
            <v>1</v>
          </cell>
          <cell r="J2815" t="str">
            <v>-</v>
          </cell>
        </row>
        <row r="2816">
          <cell r="A2816" t="str">
            <v>00</v>
          </cell>
          <cell r="B2816" t="str">
            <v>0</v>
          </cell>
          <cell r="C2816" t="str">
            <v>0</v>
          </cell>
          <cell r="D2816" t="str">
            <v>1</v>
          </cell>
          <cell r="J2816" t="str">
            <v>-</v>
          </cell>
        </row>
        <row r="2817">
          <cell r="A2817" t="str">
            <v>60120020001Desember</v>
          </cell>
          <cell r="B2817" t="str">
            <v>120020001Desember</v>
          </cell>
          <cell r="C2817" t="str">
            <v>0</v>
          </cell>
          <cell r="D2817">
            <v>0</v>
          </cell>
          <cell r="F2817">
            <v>45631</v>
          </cell>
          <cell r="H2817" t="str">
            <v>Pembayaran INV 214 - 218</v>
          </cell>
          <cell r="I2817">
            <v>120020001</v>
          </cell>
          <cell r="J2817" t="str">
            <v>PT BCA No Rek. 869-4110115</v>
          </cell>
          <cell r="L2817">
            <v>108747202</v>
          </cell>
        </row>
        <row r="2818">
          <cell r="A2818" t="str">
            <v>40130010000Desember</v>
          </cell>
          <cell r="B2818" t="str">
            <v>130010000Desember</v>
          </cell>
          <cell r="C2818" t="str">
            <v>0</v>
          </cell>
          <cell r="D2818">
            <v>0</v>
          </cell>
          <cell r="F2818">
            <v>45631</v>
          </cell>
          <cell r="H2818" t="str">
            <v>Pembayaran INV 214 - 218</v>
          </cell>
          <cell r="I2818">
            <v>130010000</v>
          </cell>
          <cell r="J2818" t="str">
            <v>Piutang Usaha</v>
          </cell>
          <cell r="M2818">
            <v>108747202</v>
          </cell>
        </row>
        <row r="2819">
          <cell r="A2819" t="str">
            <v>61120020001Desember</v>
          </cell>
          <cell r="B2819" t="str">
            <v>120020001Desember</v>
          </cell>
          <cell r="C2819" t="str">
            <v>0</v>
          </cell>
          <cell r="D2819">
            <v>0</v>
          </cell>
          <cell r="F2819">
            <v>45641</v>
          </cell>
          <cell r="H2819" t="str">
            <v>Pembayaran INV 219 - 231</v>
          </cell>
          <cell r="I2819">
            <v>120020001</v>
          </cell>
          <cell r="J2819" t="str">
            <v>PT BCA No Rek. 869-4110115</v>
          </cell>
          <cell r="L2819">
            <v>157626406</v>
          </cell>
        </row>
        <row r="2820">
          <cell r="A2820" t="str">
            <v>41130010000Desember</v>
          </cell>
          <cell r="B2820" t="str">
            <v>130010000Desember</v>
          </cell>
          <cell r="C2820" t="str">
            <v>0</v>
          </cell>
          <cell r="D2820">
            <v>0</v>
          </cell>
          <cell r="F2820">
            <v>45641</v>
          </cell>
          <cell r="H2820" t="str">
            <v>Pembayaran INV 219 - 231</v>
          </cell>
          <cell r="I2820">
            <v>130010000</v>
          </cell>
          <cell r="J2820" t="str">
            <v>Piutang Usaha</v>
          </cell>
          <cell r="M2820">
            <v>157626406</v>
          </cell>
        </row>
        <row r="2821">
          <cell r="A2821" t="str">
            <v>62120020001Desember</v>
          </cell>
          <cell r="B2821" t="str">
            <v>120020001Desember</v>
          </cell>
          <cell r="C2821" t="str">
            <v>0</v>
          </cell>
          <cell r="D2821">
            <v>0</v>
          </cell>
          <cell r="F2821">
            <v>45651</v>
          </cell>
          <cell r="H2821" t="str">
            <v>Pembayaran INV 232 - 245</v>
          </cell>
          <cell r="I2821">
            <v>120020001</v>
          </cell>
          <cell r="J2821" t="str">
            <v>PT BCA No Rek. 869-4110115</v>
          </cell>
          <cell r="L2821">
            <v>189891891</v>
          </cell>
        </row>
        <row r="2822">
          <cell r="A2822" t="str">
            <v>42130010000Desember</v>
          </cell>
          <cell r="B2822" t="str">
            <v>130010000Desember</v>
          </cell>
          <cell r="C2822" t="str">
            <v>0</v>
          </cell>
          <cell r="D2822">
            <v>0</v>
          </cell>
          <cell r="F2822">
            <v>45651</v>
          </cell>
          <cell r="H2822" t="str">
            <v>Pembayaran INV 232 - 245</v>
          </cell>
          <cell r="I2822">
            <v>130010000</v>
          </cell>
          <cell r="J2822" t="str">
            <v>Piutang Usaha</v>
          </cell>
          <cell r="M2822">
            <v>189891891</v>
          </cell>
        </row>
        <row r="2823">
          <cell r="A2823" t="str">
            <v>2500000003Desember</v>
          </cell>
          <cell r="B2823" t="str">
            <v>500000003Desember</v>
          </cell>
          <cell r="C2823" t="str">
            <v>0</v>
          </cell>
          <cell r="D2823">
            <v>0</v>
          </cell>
          <cell r="F2823">
            <v>45654</v>
          </cell>
          <cell r="H2823" t="str">
            <v>Gaji Desember 2024</v>
          </cell>
          <cell r="I2823">
            <v>500000003</v>
          </cell>
          <cell r="J2823" t="str">
            <v>Biaya Gaji, Bonus, THR</v>
          </cell>
          <cell r="L2823">
            <v>23164938</v>
          </cell>
        </row>
        <row r="2824">
          <cell r="A2824" t="str">
            <v>63120020001Desember</v>
          </cell>
          <cell r="B2824" t="str">
            <v>120020001Desember</v>
          </cell>
          <cell r="C2824" t="str">
            <v>0</v>
          </cell>
          <cell r="D2824">
            <v>0</v>
          </cell>
          <cell r="F2824">
            <v>45654</v>
          </cell>
          <cell r="H2824" t="str">
            <v>Gaji Desember 2024</v>
          </cell>
          <cell r="I2824">
            <v>120020001</v>
          </cell>
          <cell r="J2824" t="str">
            <v>PT BCA No Rek. 869-4110115</v>
          </cell>
          <cell r="M2824">
            <v>23164938</v>
          </cell>
        </row>
        <row r="2825">
          <cell r="A2825" t="str">
            <v>1600000001Desember</v>
          </cell>
          <cell r="B2825" t="str">
            <v>600000001Desember</v>
          </cell>
          <cell r="C2825" t="str">
            <v>0</v>
          </cell>
          <cell r="D2825">
            <v>0</v>
          </cell>
          <cell r="F2825">
            <v>45654</v>
          </cell>
          <cell r="H2825" t="str">
            <v>Gaji Desember 2024</v>
          </cell>
          <cell r="I2825">
            <v>600000001</v>
          </cell>
          <cell r="J2825" t="str">
            <v>Biaya Gaji</v>
          </cell>
          <cell r="L2825">
            <v>4500000</v>
          </cell>
        </row>
        <row r="2826">
          <cell r="A2826" t="str">
            <v>64120020001Desember</v>
          </cell>
          <cell r="B2826" t="str">
            <v>120020001Desember</v>
          </cell>
          <cell r="C2826" t="str">
            <v>0</v>
          </cell>
          <cell r="D2826">
            <v>0</v>
          </cell>
          <cell r="F2826">
            <v>45654</v>
          </cell>
          <cell r="H2826" t="str">
            <v>Gaji Desember 2024</v>
          </cell>
          <cell r="I2826">
            <v>120020001</v>
          </cell>
          <cell r="J2826" t="str">
            <v>PT BCA No Rek. 869-4110115</v>
          </cell>
          <cell r="M2826">
            <v>4500000</v>
          </cell>
        </row>
        <row r="2827">
          <cell r="A2827" t="str">
            <v>1910010000Desember</v>
          </cell>
          <cell r="B2827" t="str">
            <v>910010000Desember</v>
          </cell>
          <cell r="C2827" t="str">
            <v>0</v>
          </cell>
          <cell r="D2827">
            <v>0</v>
          </cell>
          <cell r="F2827">
            <v>45657</v>
          </cell>
          <cell r="H2827" t="str">
            <v>Biaya Adm</v>
          </cell>
          <cell r="I2827">
            <v>910010000</v>
          </cell>
          <cell r="J2827" t="str">
            <v>Biaya Adm Bank</v>
          </cell>
          <cell r="L2827">
            <v>30000</v>
          </cell>
        </row>
        <row r="2828">
          <cell r="A2828" t="str">
            <v>65120020001Desember</v>
          </cell>
          <cell r="B2828" t="str">
            <v>120020001Desember</v>
          </cell>
          <cell r="C2828" t="str">
            <v>0</v>
          </cell>
          <cell r="D2828">
            <v>0</v>
          </cell>
          <cell r="F2828">
            <v>45657</v>
          </cell>
          <cell r="H2828" t="str">
            <v>Biaya Adm</v>
          </cell>
          <cell r="I2828">
            <v>120020001</v>
          </cell>
          <cell r="J2828" t="str">
            <v>PT BCA No Rek. 869-4110115</v>
          </cell>
          <cell r="M2828">
            <v>30000</v>
          </cell>
        </row>
        <row r="2829">
          <cell r="A2829" t="str">
            <v>66120020001Desember</v>
          </cell>
          <cell r="B2829" t="str">
            <v>120020001Desember</v>
          </cell>
          <cell r="C2829" t="str">
            <v>0</v>
          </cell>
          <cell r="D2829">
            <v>0</v>
          </cell>
          <cell r="F2829">
            <v>45657</v>
          </cell>
          <cell r="H2829" t="str">
            <v>Adj. Petty Cash</v>
          </cell>
          <cell r="I2829">
            <v>120020001</v>
          </cell>
          <cell r="J2829" t="str">
            <v>PT BCA No Rek. 869-4110115</v>
          </cell>
          <cell r="L2829">
            <v>20652438</v>
          </cell>
        </row>
        <row r="2830">
          <cell r="A2830" t="str">
            <v>7110010001Desember</v>
          </cell>
          <cell r="B2830" t="str">
            <v>110010001Desember</v>
          </cell>
          <cell r="C2830" t="str">
            <v>0</v>
          </cell>
          <cell r="D2830">
            <v>0</v>
          </cell>
          <cell r="F2830">
            <v>45657</v>
          </cell>
          <cell r="H2830" t="str">
            <v>Adj. Petty Cash</v>
          </cell>
          <cell r="I2830">
            <v>110010001</v>
          </cell>
          <cell r="J2830" t="str">
            <v>Kas Operasional 1 - TIO</v>
          </cell>
          <cell r="M2830">
            <v>20652438</v>
          </cell>
        </row>
        <row r="2831">
          <cell r="A2831" t="str">
            <v>3500000002Desember</v>
          </cell>
          <cell r="B2831" t="str">
            <v>500000002Desember</v>
          </cell>
          <cell r="C2831" t="str">
            <v>0</v>
          </cell>
          <cell r="D2831">
            <v>0</v>
          </cell>
          <cell r="F2831">
            <v>45657</v>
          </cell>
          <cell r="H2831" t="str">
            <v>Adj. Petty Cash</v>
          </cell>
          <cell r="I2831">
            <v>500000002</v>
          </cell>
          <cell r="J2831" t="str">
            <v>Biaya Operasional</v>
          </cell>
          <cell r="L2831">
            <v>36677993</v>
          </cell>
        </row>
        <row r="2832">
          <cell r="A2832" t="str">
            <v>8110010001Desember</v>
          </cell>
          <cell r="B2832" t="str">
            <v>110010001Desember</v>
          </cell>
          <cell r="C2832" t="str">
            <v>0</v>
          </cell>
          <cell r="D2832">
            <v>0</v>
          </cell>
          <cell r="F2832">
            <v>45657</v>
          </cell>
          <cell r="H2832" t="str">
            <v>Adj. Petty Cash</v>
          </cell>
          <cell r="I2832">
            <v>110010001</v>
          </cell>
          <cell r="J2832" t="str">
            <v>Kas Operasional 1 - TIO</v>
          </cell>
          <cell r="M2832">
            <v>3348676</v>
          </cell>
        </row>
        <row r="2833">
          <cell r="A2833" t="str">
            <v>9110010001Desember</v>
          </cell>
          <cell r="B2833" t="str">
            <v>110010001Desember</v>
          </cell>
          <cell r="C2833" t="str">
            <v>0</v>
          </cell>
          <cell r="D2833">
            <v>0</v>
          </cell>
          <cell r="F2833">
            <v>45657</v>
          </cell>
          <cell r="H2833" t="str">
            <v>Adj. Petty Cash</v>
          </cell>
          <cell r="I2833">
            <v>110010001</v>
          </cell>
          <cell r="J2833" t="str">
            <v>Kas Operasional 1 - TIO</v>
          </cell>
          <cell r="M2833">
            <v>36677993</v>
          </cell>
        </row>
        <row r="2834">
          <cell r="A2834" t="str">
            <v>00</v>
          </cell>
          <cell r="B2834" t="str">
            <v>0</v>
          </cell>
          <cell r="C2834" t="str">
            <v>0</v>
          </cell>
          <cell r="D2834" t="str">
            <v>1</v>
          </cell>
          <cell r="J2834" t="str">
            <v>-</v>
          </cell>
        </row>
        <row r="2835">
          <cell r="A2835" t="str">
            <v>00</v>
          </cell>
          <cell r="B2835" t="str">
            <v>0</v>
          </cell>
          <cell r="C2835" t="str">
            <v>0</v>
          </cell>
          <cell r="D2835" t="str">
            <v>1</v>
          </cell>
          <cell r="J2835" t="str">
            <v>-</v>
          </cell>
        </row>
        <row r="2836">
          <cell r="A2836" t="str">
            <v>00</v>
          </cell>
          <cell r="B2836" t="str">
            <v>0</v>
          </cell>
          <cell r="C2836" t="str">
            <v>0</v>
          </cell>
          <cell r="D2836" t="str">
            <v>1</v>
          </cell>
          <cell r="J2836" t="str">
            <v>-</v>
          </cell>
        </row>
        <row r="2837">
          <cell r="A2837" t="str">
            <v>00</v>
          </cell>
          <cell r="B2837" t="str">
            <v>0</v>
          </cell>
          <cell r="C2837" t="str">
            <v>0</v>
          </cell>
          <cell r="D2837" t="str">
            <v>1</v>
          </cell>
          <cell r="J2837" t="str">
            <v>-</v>
          </cell>
        </row>
        <row r="2838">
          <cell r="A2838" t="str">
            <v>00</v>
          </cell>
          <cell r="B2838" t="str">
            <v>0</v>
          </cell>
          <cell r="C2838" t="str">
            <v>0</v>
          </cell>
          <cell r="D2838" t="str">
            <v>1</v>
          </cell>
          <cell r="J2838" t="str">
            <v>-</v>
          </cell>
        </row>
        <row r="2839">
          <cell r="A2839" t="str">
            <v>00</v>
          </cell>
          <cell r="B2839" t="str">
            <v>0</v>
          </cell>
          <cell r="C2839" t="str">
            <v>0</v>
          </cell>
          <cell r="D2839" t="str">
            <v>1</v>
          </cell>
          <cell r="J2839" t="str">
            <v>-</v>
          </cell>
        </row>
        <row r="2840">
          <cell r="A2840" t="str">
            <v>00</v>
          </cell>
          <cell r="B2840" t="str">
            <v>0</v>
          </cell>
          <cell r="C2840" t="str">
            <v>0</v>
          </cell>
          <cell r="D2840" t="str">
            <v>1</v>
          </cell>
          <cell r="J2840" t="str">
            <v>-</v>
          </cell>
        </row>
        <row r="2841">
          <cell r="A2841" t="str">
            <v>00</v>
          </cell>
          <cell r="B2841" t="str">
            <v>0</v>
          </cell>
          <cell r="C2841" t="str">
            <v>0</v>
          </cell>
          <cell r="D2841" t="str">
            <v>1</v>
          </cell>
          <cell r="J2841" t="str">
            <v>-</v>
          </cell>
        </row>
        <row r="2842">
          <cell r="A2842" t="str">
            <v>00</v>
          </cell>
          <cell r="B2842" t="str">
            <v>0</v>
          </cell>
          <cell r="C2842" t="str">
            <v>0</v>
          </cell>
          <cell r="D2842" t="str">
            <v>1</v>
          </cell>
          <cell r="J2842" t="str">
            <v>-</v>
          </cell>
        </row>
        <row r="2843">
          <cell r="A2843" t="str">
            <v>00</v>
          </cell>
          <cell r="B2843" t="str">
            <v>0</v>
          </cell>
          <cell r="C2843" t="str">
            <v>0</v>
          </cell>
          <cell r="D2843" t="str">
            <v>1</v>
          </cell>
          <cell r="J2843" t="str">
            <v>-</v>
          </cell>
        </row>
        <row r="2844">
          <cell r="A2844" t="str">
            <v>00</v>
          </cell>
          <cell r="B2844" t="str">
            <v>0</v>
          </cell>
          <cell r="C2844" t="str">
            <v>0</v>
          </cell>
          <cell r="D2844" t="str">
            <v>1</v>
          </cell>
          <cell r="J2844" t="str">
            <v>-</v>
          </cell>
        </row>
        <row r="2845">
          <cell r="A2845" t="str">
            <v>00</v>
          </cell>
          <cell r="B2845" t="str">
            <v>0</v>
          </cell>
          <cell r="C2845" t="str">
            <v>0</v>
          </cell>
          <cell r="D2845" t="str">
            <v>1</v>
          </cell>
          <cell r="J2845" t="str">
            <v>-</v>
          </cell>
        </row>
        <row r="2846">
          <cell r="A2846" t="str">
            <v>00</v>
          </cell>
          <cell r="B2846" t="str">
            <v>0</v>
          </cell>
          <cell r="C2846" t="str">
            <v>0</v>
          </cell>
          <cell r="D2846" t="str">
            <v>1</v>
          </cell>
          <cell r="J2846" t="str">
            <v>-</v>
          </cell>
        </row>
        <row r="2847">
          <cell r="A2847" t="str">
            <v>00</v>
          </cell>
          <cell r="B2847" t="str">
            <v>0</v>
          </cell>
          <cell r="C2847" t="str">
            <v>0</v>
          </cell>
          <cell r="D2847" t="str">
            <v>1</v>
          </cell>
          <cell r="J2847" t="str">
            <v>-</v>
          </cell>
        </row>
        <row r="2848">
          <cell r="A2848" t="str">
            <v>00</v>
          </cell>
          <cell r="B2848" t="str">
            <v>0</v>
          </cell>
          <cell r="C2848" t="str">
            <v>0</v>
          </cell>
          <cell r="D2848" t="str">
            <v>1</v>
          </cell>
          <cell r="J2848" t="str">
            <v>-</v>
          </cell>
        </row>
        <row r="2849">
          <cell r="A2849" t="str">
            <v>00</v>
          </cell>
          <cell r="B2849" t="str">
            <v>0</v>
          </cell>
          <cell r="C2849" t="str">
            <v>0</v>
          </cell>
          <cell r="D2849" t="str">
            <v>1</v>
          </cell>
          <cell r="J2849" t="str">
            <v>-</v>
          </cell>
        </row>
        <row r="2850">
          <cell r="A2850" t="str">
            <v>00</v>
          </cell>
          <cell r="B2850" t="str">
            <v>0</v>
          </cell>
          <cell r="C2850" t="str">
            <v>0</v>
          </cell>
          <cell r="D2850" t="str">
            <v>1</v>
          </cell>
          <cell r="J2850" t="str">
            <v>-</v>
          </cell>
        </row>
        <row r="2851">
          <cell r="A2851" t="str">
            <v>00</v>
          </cell>
          <cell r="B2851" t="str">
            <v>0</v>
          </cell>
          <cell r="C2851" t="str">
            <v>0</v>
          </cell>
          <cell r="D2851" t="str">
            <v>1</v>
          </cell>
          <cell r="J2851" t="str">
            <v>-</v>
          </cell>
        </row>
        <row r="2852">
          <cell r="A2852" t="str">
            <v>00</v>
          </cell>
          <cell r="B2852" t="str">
            <v>0</v>
          </cell>
          <cell r="C2852" t="str">
            <v>0</v>
          </cell>
          <cell r="D2852" t="str">
            <v>1</v>
          </cell>
          <cell r="J2852" t="str">
            <v>-</v>
          </cell>
        </row>
        <row r="2853">
          <cell r="A2853" t="str">
            <v>00</v>
          </cell>
          <cell r="B2853" t="str">
            <v>0</v>
          </cell>
          <cell r="C2853" t="str">
            <v>0</v>
          </cell>
          <cell r="D2853" t="str">
            <v>1</v>
          </cell>
          <cell r="J2853" t="str">
            <v>-</v>
          </cell>
        </row>
        <row r="2854">
          <cell r="A2854" t="str">
            <v>00</v>
          </cell>
          <cell r="B2854" t="str">
            <v>0</v>
          </cell>
          <cell r="C2854" t="str">
            <v>0</v>
          </cell>
          <cell r="D2854" t="str">
            <v>1</v>
          </cell>
          <cell r="J2854" t="str">
            <v>-</v>
          </cell>
        </row>
        <row r="2855">
          <cell r="A2855" t="str">
            <v>00</v>
          </cell>
          <cell r="B2855" t="str">
            <v>0</v>
          </cell>
          <cell r="C2855" t="str">
            <v>0</v>
          </cell>
          <cell r="D2855" t="str">
            <v>1</v>
          </cell>
          <cell r="J2855" t="str">
            <v>-</v>
          </cell>
        </row>
        <row r="2856">
          <cell r="A2856" t="str">
            <v>00</v>
          </cell>
          <cell r="B2856" t="str">
            <v>0</v>
          </cell>
          <cell r="C2856" t="str">
            <v>0</v>
          </cell>
          <cell r="D2856" t="str">
            <v>1</v>
          </cell>
          <cell r="J2856" t="str">
            <v>-</v>
          </cell>
        </row>
        <row r="2857">
          <cell r="A2857" t="str">
            <v>00</v>
          </cell>
          <cell r="B2857" t="str">
            <v>0</v>
          </cell>
          <cell r="C2857" t="str">
            <v>0</v>
          </cell>
          <cell r="D2857" t="str">
            <v>1</v>
          </cell>
          <cell r="J2857" t="str">
            <v>-</v>
          </cell>
        </row>
        <row r="2858">
          <cell r="A2858" t="str">
            <v>00</v>
          </cell>
          <cell r="B2858" t="str">
            <v>0</v>
          </cell>
          <cell r="C2858" t="str">
            <v>0</v>
          </cell>
          <cell r="D2858" t="str">
            <v>1</v>
          </cell>
          <cell r="J2858" t="str">
            <v>-</v>
          </cell>
        </row>
        <row r="2859">
          <cell r="A2859" t="str">
            <v>00</v>
          </cell>
          <cell r="B2859" t="str">
            <v>0</v>
          </cell>
          <cell r="C2859" t="str">
            <v>0</v>
          </cell>
          <cell r="D2859" t="str">
            <v>1</v>
          </cell>
          <cell r="J2859" t="str">
            <v>-</v>
          </cell>
        </row>
        <row r="2860">
          <cell r="A2860" t="str">
            <v>00</v>
          </cell>
          <cell r="B2860" t="str">
            <v>0</v>
          </cell>
          <cell r="C2860" t="str">
            <v>0</v>
          </cell>
          <cell r="D2860" t="str">
            <v>1</v>
          </cell>
          <cell r="J2860" t="str">
            <v>-</v>
          </cell>
        </row>
        <row r="2861">
          <cell r="A2861" t="str">
            <v>00</v>
          </cell>
          <cell r="B2861" t="str">
            <v>0</v>
          </cell>
          <cell r="C2861" t="str">
            <v>0</v>
          </cell>
          <cell r="D2861" t="str">
            <v>1</v>
          </cell>
          <cell r="J2861" t="str">
            <v>-</v>
          </cell>
        </row>
        <row r="2862">
          <cell r="A2862" t="str">
            <v>00</v>
          </cell>
          <cell r="B2862" t="str">
            <v>0</v>
          </cell>
          <cell r="C2862" t="str">
            <v>0</v>
          </cell>
          <cell r="D2862" t="str">
            <v>1</v>
          </cell>
          <cell r="J2862" t="str">
            <v>-</v>
          </cell>
        </row>
        <row r="2863">
          <cell r="A2863" t="str">
            <v>00</v>
          </cell>
          <cell r="B2863" t="str">
            <v>0</v>
          </cell>
          <cell r="C2863" t="str">
            <v>0</v>
          </cell>
          <cell r="D2863" t="str">
            <v>1</v>
          </cell>
          <cell r="J2863" t="str">
            <v>-</v>
          </cell>
        </row>
        <row r="2864">
          <cell r="A2864" t="str">
            <v>00</v>
          </cell>
          <cell r="B2864" t="str">
            <v>0</v>
          </cell>
          <cell r="C2864" t="str">
            <v>0</v>
          </cell>
          <cell r="D2864" t="str">
            <v>1</v>
          </cell>
          <cell r="J2864" t="str">
            <v>-</v>
          </cell>
        </row>
        <row r="2865">
          <cell r="A2865" t="str">
            <v>00</v>
          </cell>
          <cell r="B2865" t="str">
            <v>0</v>
          </cell>
          <cell r="C2865" t="str">
            <v>0</v>
          </cell>
          <cell r="D2865" t="str">
            <v>1</v>
          </cell>
          <cell r="J2865" t="str">
            <v>-</v>
          </cell>
        </row>
        <row r="2866">
          <cell r="A2866" t="str">
            <v>00</v>
          </cell>
          <cell r="B2866" t="str">
            <v>0</v>
          </cell>
          <cell r="C2866" t="str">
            <v>0</v>
          </cell>
          <cell r="D2866" t="str">
            <v>1</v>
          </cell>
          <cell r="J2866" t="str">
            <v>-</v>
          </cell>
        </row>
        <row r="2867">
          <cell r="A2867" t="str">
            <v>00</v>
          </cell>
          <cell r="B2867" t="str">
            <v>0</v>
          </cell>
          <cell r="C2867" t="str">
            <v>0</v>
          </cell>
          <cell r="D2867" t="str">
            <v>1</v>
          </cell>
          <cell r="J2867" t="str">
            <v>-</v>
          </cell>
        </row>
        <row r="2868">
          <cell r="A2868" t="str">
            <v>00</v>
          </cell>
          <cell r="B2868" t="str">
            <v>0</v>
          </cell>
          <cell r="C2868" t="str">
            <v>0</v>
          </cell>
          <cell r="D2868" t="str">
            <v>1</v>
          </cell>
          <cell r="J2868" t="str">
            <v>-</v>
          </cell>
        </row>
        <row r="2869">
          <cell r="A2869" t="str">
            <v>00</v>
          </cell>
          <cell r="B2869" t="str">
            <v>0</v>
          </cell>
          <cell r="C2869" t="str">
            <v>0</v>
          </cell>
          <cell r="D2869" t="str">
            <v>1</v>
          </cell>
          <cell r="J2869" t="str">
            <v>-</v>
          </cell>
        </row>
        <row r="2870">
          <cell r="A2870" t="str">
            <v>00</v>
          </cell>
          <cell r="B2870" t="str">
            <v>0</v>
          </cell>
          <cell r="C2870" t="str">
            <v>0</v>
          </cell>
          <cell r="D2870" t="str">
            <v>1</v>
          </cell>
          <cell r="J2870" t="str">
            <v>-</v>
          </cell>
        </row>
        <row r="2871">
          <cell r="A2871" t="str">
            <v>00</v>
          </cell>
          <cell r="B2871" t="str">
            <v>0</v>
          </cell>
          <cell r="C2871" t="str">
            <v>0</v>
          </cell>
          <cell r="D2871" t="str">
            <v>1</v>
          </cell>
          <cell r="J2871" t="str">
            <v>-</v>
          </cell>
        </row>
        <row r="2872">
          <cell r="A2872" t="str">
            <v>00</v>
          </cell>
          <cell r="B2872" t="str">
            <v>0</v>
          </cell>
          <cell r="C2872" t="str">
            <v>0</v>
          </cell>
          <cell r="D2872" t="str">
            <v>1</v>
          </cell>
          <cell r="J2872" t="str">
            <v>-</v>
          </cell>
        </row>
        <row r="2873">
          <cell r="A2873" t="str">
            <v>00</v>
          </cell>
          <cell r="B2873" t="str">
            <v>0</v>
          </cell>
          <cell r="C2873" t="str">
            <v>0</v>
          </cell>
          <cell r="D2873" t="str">
            <v>1</v>
          </cell>
          <cell r="J2873" t="str">
            <v>-</v>
          </cell>
        </row>
        <row r="2874">
          <cell r="A2874" t="str">
            <v>00</v>
          </cell>
          <cell r="B2874" t="str">
            <v>0</v>
          </cell>
          <cell r="C2874" t="str">
            <v>0</v>
          </cell>
          <cell r="D2874" t="str">
            <v>1</v>
          </cell>
          <cell r="J2874" t="str">
            <v>-</v>
          </cell>
        </row>
        <row r="2875">
          <cell r="A2875" t="str">
            <v>00</v>
          </cell>
          <cell r="B2875" t="str">
            <v>0</v>
          </cell>
          <cell r="C2875" t="str">
            <v>0</v>
          </cell>
          <cell r="D2875" t="str">
            <v>1</v>
          </cell>
          <cell r="J2875" t="str">
            <v>-</v>
          </cell>
        </row>
        <row r="2876">
          <cell r="A2876" t="str">
            <v>00</v>
          </cell>
          <cell r="B2876" t="str">
            <v>0</v>
          </cell>
          <cell r="C2876" t="str">
            <v>0</v>
          </cell>
          <cell r="D2876" t="str">
            <v>1</v>
          </cell>
          <cell r="J2876" t="str">
            <v>-</v>
          </cell>
        </row>
        <row r="2877">
          <cell r="A2877" t="str">
            <v>00</v>
          </cell>
          <cell r="B2877" t="str">
            <v>0</v>
          </cell>
          <cell r="C2877" t="str">
            <v>0</v>
          </cell>
          <cell r="D2877" t="str">
            <v>1</v>
          </cell>
          <cell r="J2877" t="str">
            <v>-</v>
          </cell>
        </row>
        <row r="2878">
          <cell r="A2878" t="str">
            <v>00</v>
          </cell>
          <cell r="B2878" t="str">
            <v>0</v>
          </cell>
          <cell r="C2878" t="str">
            <v>0</v>
          </cell>
          <cell r="D2878" t="str">
            <v>1</v>
          </cell>
          <cell r="J2878" t="str">
            <v>-</v>
          </cell>
        </row>
        <row r="2879">
          <cell r="A2879" t="str">
            <v>00</v>
          </cell>
          <cell r="B2879" t="str">
            <v>0</v>
          </cell>
          <cell r="C2879" t="str">
            <v>0</v>
          </cell>
          <cell r="D2879" t="str">
            <v>1</v>
          </cell>
          <cell r="J2879" t="str">
            <v>-</v>
          </cell>
        </row>
        <row r="2880">
          <cell r="A2880" t="str">
            <v>00</v>
          </cell>
          <cell r="B2880" t="str">
            <v>0</v>
          </cell>
          <cell r="C2880" t="str">
            <v>0</v>
          </cell>
          <cell r="D2880" t="str">
            <v>1</v>
          </cell>
          <cell r="J2880" t="str">
            <v>-</v>
          </cell>
        </row>
        <row r="2881">
          <cell r="A2881" t="str">
            <v>00</v>
          </cell>
          <cell r="B2881" t="str">
            <v>0</v>
          </cell>
          <cell r="C2881" t="str">
            <v>0</v>
          </cell>
          <cell r="D2881" t="str">
            <v>1</v>
          </cell>
          <cell r="J2881" t="str">
            <v>-</v>
          </cell>
        </row>
        <row r="2882">
          <cell r="A2882" t="str">
            <v>00</v>
          </cell>
          <cell r="B2882" t="str">
            <v>0</v>
          </cell>
          <cell r="C2882" t="str">
            <v>0</v>
          </cell>
          <cell r="D2882" t="str">
            <v>1</v>
          </cell>
          <cell r="J2882" t="str">
            <v>-</v>
          </cell>
        </row>
        <row r="2883">
          <cell r="A2883" t="str">
            <v>00</v>
          </cell>
          <cell r="B2883" t="str">
            <v>0</v>
          </cell>
          <cell r="C2883" t="str">
            <v>0</v>
          </cell>
          <cell r="D2883" t="str">
            <v>1</v>
          </cell>
          <cell r="J2883" t="str">
            <v>-</v>
          </cell>
        </row>
        <row r="2884">
          <cell r="A2884" t="str">
            <v>00</v>
          </cell>
          <cell r="B2884" t="str">
            <v>0</v>
          </cell>
          <cell r="C2884" t="str">
            <v>0</v>
          </cell>
          <cell r="D2884" t="str">
            <v>1</v>
          </cell>
          <cell r="J2884" t="str">
            <v>-</v>
          </cell>
        </row>
        <row r="2885">
          <cell r="A2885" t="str">
            <v>00</v>
          </cell>
          <cell r="B2885" t="str">
            <v>0</v>
          </cell>
          <cell r="C2885" t="str">
            <v>0</v>
          </cell>
          <cell r="D2885" t="str">
            <v>1</v>
          </cell>
          <cell r="J2885" t="str">
            <v>-</v>
          </cell>
        </row>
        <row r="2886">
          <cell r="A2886" t="str">
            <v>00</v>
          </cell>
          <cell r="B2886" t="str">
            <v>0</v>
          </cell>
          <cell r="C2886" t="str">
            <v>0</v>
          </cell>
          <cell r="D2886" t="str">
            <v>1</v>
          </cell>
          <cell r="J2886" t="str">
            <v>-</v>
          </cell>
        </row>
        <row r="2887">
          <cell r="A2887" t="str">
            <v>00</v>
          </cell>
          <cell r="B2887" t="str">
            <v>0</v>
          </cell>
          <cell r="C2887" t="str">
            <v>0</v>
          </cell>
          <cell r="D2887" t="str">
            <v>1</v>
          </cell>
          <cell r="J2887" t="str">
            <v>-</v>
          </cell>
        </row>
        <row r="2888">
          <cell r="A2888" t="str">
            <v>00</v>
          </cell>
          <cell r="B2888" t="str">
            <v>0</v>
          </cell>
          <cell r="C2888" t="str">
            <v>0</v>
          </cell>
          <cell r="D2888" t="str">
            <v>1</v>
          </cell>
          <cell r="J2888" t="str">
            <v>-</v>
          </cell>
        </row>
        <row r="2889">
          <cell r="A2889" t="str">
            <v>00</v>
          </cell>
          <cell r="B2889" t="str">
            <v>0</v>
          </cell>
          <cell r="C2889" t="str">
            <v>0</v>
          </cell>
          <cell r="D2889" t="str">
            <v>1</v>
          </cell>
          <cell r="J2889" t="str">
            <v>-</v>
          </cell>
        </row>
        <row r="2890">
          <cell r="A2890" t="str">
            <v>00</v>
          </cell>
          <cell r="B2890" t="str">
            <v>0</v>
          </cell>
          <cell r="C2890" t="str">
            <v>0</v>
          </cell>
          <cell r="D2890" t="str">
            <v>1</v>
          </cell>
          <cell r="J2890" t="str">
            <v>-</v>
          </cell>
        </row>
        <row r="2891">
          <cell r="A2891" t="str">
            <v>00</v>
          </cell>
          <cell r="B2891" t="str">
            <v>0</v>
          </cell>
          <cell r="C2891" t="str">
            <v>0</v>
          </cell>
          <cell r="D2891" t="str">
            <v>1</v>
          </cell>
          <cell r="J2891" t="str">
            <v>-</v>
          </cell>
        </row>
        <row r="2892">
          <cell r="A2892" t="str">
            <v>00</v>
          </cell>
          <cell r="B2892" t="str">
            <v>0</v>
          </cell>
          <cell r="C2892" t="str">
            <v>0</v>
          </cell>
          <cell r="D2892" t="str">
            <v>1</v>
          </cell>
          <cell r="J2892" t="str">
            <v>-</v>
          </cell>
        </row>
        <row r="2893">
          <cell r="A2893" t="str">
            <v>00</v>
          </cell>
          <cell r="B2893" t="str">
            <v>0</v>
          </cell>
          <cell r="C2893" t="str">
            <v>0</v>
          </cell>
          <cell r="D2893" t="str">
            <v>1</v>
          </cell>
          <cell r="J2893" t="str">
            <v>-</v>
          </cell>
        </row>
        <row r="2894">
          <cell r="A2894" t="str">
            <v>00</v>
          </cell>
          <cell r="B2894" t="str">
            <v>0</v>
          </cell>
          <cell r="C2894" t="str">
            <v>0</v>
          </cell>
          <cell r="D2894" t="str">
            <v>1</v>
          </cell>
          <cell r="J2894" t="str">
            <v>-</v>
          </cell>
        </row>
        <row r="2895">
          <cell r="A2895" t="str">
            <v>00</v>
          </cell>
          <cell r="B2895" t="str">
            <v>0</v>
          </cell>
          <cell r="C2895" t="str">
            <v>0</v>
          </cell>
          <cell r="D2895" t="str">
            <v>1</v>
          </cell>
          <cell r="J2895" t="str">
            <v>-</v>
          </cell>
        </row>
        <row r="2896">
          <cell r="A2896" t="str">
            <v>00</v>
          </cell>
          <cell r="B2896" t="str">
            <v>0</v>
          </cell>
          <cell r="C2896" t="str">
            <v>0</v>
          </cell>
          <cell r="D2896" t="str">
            <v>1</v>
          </cell>
          <cell r="J2896" t="str">
            <v>-</v>
          </cell>
        </row>
        <row r="2897">
          <cell r="A2897" t="str">
            <v>00</v>
          </cell>
          <cell r="B2897" t="str">
            <v>0</v>
          </cell>
          <cell r="C2897" t="str">
            <v>0</v>
          </cell>
          <cell r="D2897" t="str">
            <v>1</v>
          </cell>
          <cell r="J2897" t="str">
            <v>-</v>
          </cell>
        </row>
        <row r="2898">
          <cell r="A2898" t="str">
            <v>00</v>
          </cell>
          <cell r="B2898" t="str">
            <v>0</v>
          </cell>
          <cell r="C2898" t="str">
            <v>0</v>
          </cell>
          <cell r="D2898" t="str">
            <v>1</v>
          </cell>
          <cell r="J2898" t="str">
            <v>-</v>
          </cell>
        </row>
        <row r="2899">
          <cell r="A2899" t="str">
            <v>7600000001Oktober</v>
          </cell>
          <cell r="B2899" t="str">
            <v>600000001Oktober</v>
          </cell>
          <cell r="C2899" t="str">
            <v>0</v>
          </cell>
          <cell r="D2899" t="str">
            <v>1600000001</v>
          </cell>
          <cell r="J2899" t="str">
            <v>-</v>
          </cell>
        </row>
        <row r="2900">
          <cell r="A2900" t="str">
            <v>7600000001Oktober</v>
          </cell>
          <cell r="B2900" t="str">
            <v>600000001Oktober</v>
          </cell>
          <cell r="C2900" t="str">
            <v>0</v>
          </cell>
          <cell r="D2900" t="str">
            <v>1600000001</v>
          </cell>
          <cell r="J2900" t="str">
            <v>-</v>
          </cell>
        </row>
        <row r="2901">
          <cell r="A2901" t="str">
            <v>00</v>
          </cell>
          <cell r="B2901" t="str">
            <v>0</v>
          </cell>
          <cell r="C2901" t="str">
            <v>0</v>
          </cell>
          <cell r="D2901" t="str">
            <v>1</v>
          </cell>
          <cell r="J2901" t="str">
            <v>-</v>
          </cell>
        </row>
        <row r="2902">
          <cell r="A2902" t="str">
            <v>00</v>
          </cell>
          <cell r="B2902" t="str">
            <v>0</v>
          </cell>
          <cell r="C2902" t="str">
            <v>0</v>
          </cell>
          <cell r="D2902" t="str">
            <v>1</v>
          </cell>
          <cell r="J2902" t="str">
            <v>-</v>
          </cell>
        </row>
        <row r="2903">
          <cell r="A2903" t="str">
            <v>00</v>
          </cell>
          <cell r="B2903" t="str">
            <v>0</v>
          </cell>
          <cell r="C2903" t="str">
            <v>0</v>
          </cell>
          <cell r="D2903" t="str">
            <v>1</v>
          </cell>
          <cell r="J2903" t="str">
            <v>-</v>
          </cell>
        </row>
        <row r="2904">
          <cell r="A2904" t="str">
            <v>00</v>
          </cell>
          <cell r="B2904" t="str">
            <v>0</v>
          </cell>
          <cell r="C2904" t="str">
            <v>0</v>
          </cell>
          <cell r="D2904" t="str">
            <v>1</v>
          </cell>
          <cell r="J2904" t="str">
            <v>-</v>
          </cell>
        </row>
        <row r="2905">
          <cell r="A2905" t="str">
            <v>00</v>
          </cell>
          <cell r="B2905" t="str">
            <v>0</v>
          </cell>
          <cell r="C2905" t="str">
            <v>0</v>
          </cell>
          <cell r="D2905" t="str">
            <v>1</v>
          </cell>
          <cell r="J2905" t="str">
            <v>-</v>
          </cell>
        </row>
        <row r="2906">
          <cell r="A2906" t="str">
            <v>00</v>
          </cell>
          <cell r="B2906" t="str">
            <v>0</v>
          </cell>
          <cell r="C2906" t="str">
            <v>0</v>
          </cell>
          <cell r="D2906" t="str">
            <v>1</v>
          </cell>
          <cell r="J2906" t="str">
            <v>-</v>
          </cell>
        </row>
        <row r="2907">
          <cell r="A2907" t="str">
            <v>00</v>
          </cell>
          <cell r="B2907" t="str">
            <v>0</v>
          </cell>
          <cell r="C2907" t="str">
            <v>0</v>
          </cell>
          <cell r="D2907" t="str">
            <v>1</v>
          </cell>
          <cell r="J2907" t="str">
            <v>-</v>
          </cell>
        </row>
        <row r="2908">
          <cell r="A2908" t="str">
            <v>00</v>
          </cell>
          <cell r="B2908" t="str">
            <v>0</v>
          </cell>
          <cell r="C2908" t="str">
            <v>0</v>
          </cell>
          <cell r="D2908" t="str">
            <v>1</v>
          </cell>
          <cell r="J2908" t="str">
            <v>-</v>
          </cell>
        </row>
        <row r="2909">
          <cell r="A2909" t="str">
            <v>00</v>
          </cell>
          <cell r="B2909" t="str">
            <v>0</v>
          </cell>
          <cell r="C2909" t="str">
            <v>0</v>
          </cell>
          <cell r="D2909" t="str">
            <v>1</v>
          </cell>
          <cell r="J2909" t="str">
            <v>-</v>
          </cell>
        </row>
        <row r="2910">
          <cell r="A2910" t="str">
            <v>00</v>
          </cell>
          <cell r="B2910" t="str">
            <v>0</v>
          </cell>
          <cell r="C2910" t="str">
            <v>0</v>
          </cell>
          <cell r="D2910" t="str">
            <v>1</v>
          </cell>
          <cell r="J2910" t="str">
            <v>-</v>
          </cell>
        </row>
        <row r="2911">
          <cell r="A2911" t="str">
            <v>00</v>
          </cell>
          <cell r="B2911" t="str">
            <v>0</v>
          </cell>
          <cell r="C2911" t="str">
            <v>0</v>
          </cell>
          <cell r="D2911" t="str">
            <v>1</v>
          </cell>
          <cell r="J2911" t="str">
            <v>-</v>
          </cell>
        </row>
        <row r="2912">
          <cell r="A2912" t="str">
            <v>00</v>
          </cell>
          <cell r="B2912" t="str">
            <v>0</v>
          </cell>
          <cell r="C2912" t="str">
            <v>0</v>
          </cell>
          <cell r="D2912" t="str">
            <v>1</v>
          </cell>
          <cell r="J2912" t="str">
            <v>-</v>
          </cell>
        </row>
        <row r="2913">
          <cell r="A2913" t="str">
            <v>00</v>
          </cell>
          <cell r="B2913" t="str">
            <v>0</v>
          </cell>
          <cell r="C2913" t="str">
            <v>0</v>
          </cell>
          <cell r="D2913" t="str">
            <v>1</v>
          </cell>
          <cell r="J2913" t="str">
            <v>-</v>
          </cell>
        </row>
        <row r="2914">
          <cell r="A2914" t="str">
            <v>00</v>
          </cell>
          <cell r="B2914" t="str">
            <v>0</v>
          </cell>
          <cell r="C2914" t="str">
            <v>0</v>
          </cell>
          <cell r="D2914" t="str">
            <v>1</v>
          </cell>
          <cell r="J2914" t="str">
            <v>-</v>
          </cell>
        </row>
        <row r="2915">
          <cell r="A2915" t="str">
            <v>00</v>
          </cell>
          <cell r="B2915" t="str">
            <v>0</v>
          </cell>
          <cell r="C2915" t="str">
            <v>0</v>
          </cell>
          <cell r="D2915" t="str">
            <v>1</v>
          </cell>
          <cell r="J2915" t="str">
            <v>-</v>
          </cell>
        </row>
        <row r="2916">
          <cell r="A2916" t="str">
            <v>00</v>
          </cell>
          <cell r="B2916" t="str">
            <v>0</v>
          </cell>
          <cell r="C2916" t="str">
            <v>0</v>
          </cell>
          <cell r="D2916" t="str">
            <v>1</v>
          </cell>
          <cell r="J2916" t="str">
            <v>-</v>
          </cell>
        </row>
        <row r="2917">
          <cell r="A2917" t="str">
            <v>00</v>
          </cell>
          <cell r="B2917" t="str">
            <v>0</v>
          </cell>
          <cell r="C2917" t="str">
            <v>0</v>
          </cell>
          <cell r="D2917" t="str">
            <v>1</v>
          </cell>
          <cell r="J2917" t="str">
            <v>-</v>
          </cell>
        </row>
        <row r="2918">
          <cell r="A2918" t="str">
            <v>00</v>
          </cell>
          <cell r="B2918" t="str">
            <v>0</v>
          </cell>
          <cell r="C2918" t="str">
            <v>0</v>
          </cell>
          <cell r="D2918" t="str">
            <v>1</v>
          </cell>
          <cell r="J2918" t="str">
            <v>-</v>
          </cell>
        </row>
        <row r="2919">
          <cell r="A2919" t="str">
            <v>00</v>
          </cell>
          <cell r="B2919" t="str">
            <v>0</v>
          </cell>
          <cell r="C2919" t="str">
            <v>0</v>
          </cell>
          <cell r="D2919" t="str">
            <v>1</v>
          </cell>
          <cell r="J2919" t="str">
            <v>-</v>
          </cell>
        </row>
        <row r="2920">
          <cell r="A2920" t="str">
            <v>00</v>
          </cell>
          <cell r="B2920" t="str">
            <v>0</v>
          </cell>
          <cell r="C2920" t="str">
            <v>0</v>
          </cell>
          <cell r="D2920" t="str">
            <v>1</v>
          </cell>
          <cell r="J2920" t="str">
            <v>-</v>
          </cell>
        </row>
        <row r="2921">
          <cell r="A2921" t="str">
            <v>00</v>
          </cell>
          <cell r="B2921" t="str">
            <v>0</v>
          </cell>
          <cell r="C2921" t="str">
            <v>0</v>
          </cell>
          <cell r="D2921" t="str">
            <v>1</v>
          </cell>
          <cell r="J2921" t="str">
            <v>-</v>
          </cell>
        </row>
        <row r="2922">
          <cell r="A2922" t="str">
            <v>00</v>
          </cell>
          <cell r="B2922" t="str">
            <v>0</v>
          </cell>
          <cell r="C2922" t="str">
            <v>0</v>
          </cell>
          <cell r="D2922" t="str">
            <v>1</v>
          </cell>
          <cell r="J2922" t="str">
            <v>-</v>
          </cell>
        </row>
        <row r="2923">
          <cell r="A2923" t="str">
            <v>00</v>
          </cell>
          <cell r="B2923" t="str">
            <v>0</v>
          </cell>
          <cell r="C2923" t="str">
            <v>0</v>
          </cell>
          <cell r="D2923" t="str">
            <v>1</v>
          </cell>
          <cell r="J2923" t="str">
            <v>-</v>
          </cell>
        </row>
        <row r="2924">
          <cell r="A2924" t="str">
            <v>00</v>
          </cell>
          <cell r="B2924" t="str">
            <v>0</v>
          </cell>
          <cell r="C2924" t="str">
            <v>0</v>
          </cell>
          <cell r="D2924" t="str">
            <v>1</v>
          </cell>
          <cell r="J2924" t="str">
            <v>-</v>
          </cell>
        </row>
        <row r="2925">
          <cell r="A2925" t="str">
            <v>00</v>
          </cell>
          <cell r="B2925" t="str">
            <v>0</v>
          </cell>
          <cell r="C2925" t="str">
            <v>0</v>
          </cell>
          <cell r="D2925" t="str">
            <v>1</v>
          </cell>
          <cell r="J2925" t="str">
            <v>-</v>
          </cell>
        </row>
        <row r="2926">
          <cell r="A2926" t="str">
            <v>00</v>
          </cell>
          <cell r="B2926" t="str">
            <v>0</v>
          </cell>
          <cell r="C2926" t="str">
            <v>0</v>
          </cell>
          <cell r="D2926" t="str">
            <v>1</v>
          </cell>
          <cell r="J2926" t="str">
            <v>-</v>
          </cell>
        </row>
        <row r="2927">
          <cell r="A2927" t="str">
            <v>00</v>
          </cell>
          <cell r="B2927" t="str">
            <v>0</v>
          </cell>
          <cell r="C2927" t="str">
            <v>0</v>
          </cell>
          <cell r="D2927" t="str">
            <v>1</v>
          </cell>
          <cell r="J2927" t="str">
            <v>-</v>
          </cell>
        </row>
        <row r="2928">
          <cell r="A2928" t="str">
            <v>00</v>
          </cell>
          <cell r="B2928" t="str">
            <v>0</v>
          </cell>
          <cell r="C2928" t="str">
            <v>0</v>
          </cell>
          <cell r="D2928" t="str">
            <v>1</v>
          </cell>
          <cell r="J2928" t="str">
            <v>-</v>
          </cell>
        </row>
        <row r="2929">
          <cell r="A2929" t="str">
            <v>00</v>
          </cell>
          <cell r="B2929" t="str">
            <v>0</v>
          </cell>
          <cell r="C2929" t="str">
            <v>0</v>
          </cell>
          <cell r="D2929" t="str">
            <v>1</v>
          </cell>
          <cell r="J2929" t="str">
            <v>-</v>
          </cell>
        </row>
        <row r="2930">
          <cell r="A2930" t="str">
            <v>00</v>
          </cell>
          <cell r="B2930" t="str">
            <v>0</v>
          </cell>
          <cell r="C2930" t="str">
            <v>0</v>
          </cell>
          <cell r="D2930" t="str">
            <v>1</v>
          </cell>
          <cell r="J2930" t="str">
            <v>-</v>
          </cell>
        </row>
        <row r="2931">
          <cell r="A2931" t="str">
            <v>00</v>
          </cell>
          <cell r="B2931" t="str">
            <v>0</v>
          </cell>
          <cell r="C2931" t="str">
            <v>0</v>
          </cell>
          <cell r="D2931" t="str">
            <v>1</v>
          </cell>
          <cell r="J2931" t="str">
            <v>-</v>
          </cell>
        </row>
        <row r="2932">
          <cell r="A2932" t="str">
            <v>00</v>
          </cell>
          <cell r="B2932" t="str">
            <v>0</v>
          </cell>
          <cell r="C2932" t="str">
            <v>0</v>
          </cell>
          <cell r="D2932" t="str">
            <v>1</v>
          </cell>
          <cell r="J2932" t="str">
            <v>-</v>
          </cell>
        </row>
        <row r="2933">
          <cell r="A2933" t="str">
            <v>00</v>
          </cell>
          <cell r="B2933" t="str">
            <v>0</v>
          </cell>
          <cell r="C2933" t="str">
            <v>0</v>
          </cell>
          <cell r="D2933" t="str">
            <v>1</v>
          </cell>
          <cell r="J2933" t="str">
            <v>-</v>
          </cell>
        </row>
        <row r="2934">
          <cell r="A2934" t="str">
            <v>00</v>
          </cell>
          <cell r="B2934" t="str">
            <v>0</v>
          </cell>
          <cell r="C2934" t="str">
            <v>0</v>
          </cell>
          <cell r="D2934" t="str">
            <v>1</v>
          </cell>
          <cell r="J2934" t="str">
            <v>-</v>
          </cell>
        </row>
        <row r="2935">
          <cell r="A2935" t="str">
            <v>00</v>
          </cell>
          <cell r="B2935" t="str">
            <v>0</v>
          </cell>
          <cell r="C2935" t="str">
            <v>0</v>
          </cell>
          <cell r="D2935" t="str">
            <v>1</v>
          </cell>
          <cell r="J2935" t="str">
            <v>-</v>
          </cell>
        </row>
        <row r="2936">
          <cell r="A2936" t="str">
            <v>00</v>
          </cell>
          <cell r="B2936" t="str">
            <v>0</v>
          </cell>
          <cell r="C2936" t="str">
            <v>0</v>
          </cell>
          <cell r="D2936" t="str">
            <v>1</v>
          </cell>
          <cell r="J2936" t="str">
            <v>-</v>
          </cell>
        </row>
        <row r="2937">
          <cell r="A2937" t="str">
            <v>00</v>
          </cell>
          <cell r="B2937" t="str">
            <v>0</v>
          </cell>
          <cell r="C2937" t="str">
            <v>0</v>
          </cell>
          <cell r="D2937" t="str">
            <v>1</v>
          </cell>
          <cell r="J2937" t="str">
            <v>-</v>
          </cell>
        </row>
        <row r="2938">
          <cell r="A2938" t="str">
            <v>00</v>
          </cell>
          <cell r="B2938" t="str">
            <v>0</v>
          </cell>
          <cell r="C2938" t="str">
            <v>0</v>
          </cell>
          <cell r="D2938" t="str">
            <v>1</v>
          </cell>
          <cell r="J2938" t="str">
            <v>-</v>
          </cell>
        </row>
        <row r="2939">
          <cell r="A2939" t="str">
            <v>00</v>
          </cell>
          <cell r="B2939" t="str">
            <v>0</v>
          </cell>
          <cell r="C2939" t="str">
            <v>0</v>
          </cell>
          <cell r="D2939" t="str">
            <v>1</v>
          </cell>
          <cell r="J2939" t="str">
            <v>-</v>
          </cell>
        </row>
        <row r="2940">
          <cell r="A2940" t="str">
            <v>00</v>
          </cell>
          <cell r="B2940" t="str">
            <v>0</v>
          </cell>
          <cell r="C2940" t="str">
            <v>0</v>
          </cell>
          <cell r="D2940" t="str">
            <v>1</v>
          </cell>
          <cell r="J2940" t="str">
            <v>-</v>
          </cell>
        </row>
        <row r="2941">
          <cell r="A2941" t="str">
            <v>00</v>
          </cell>
          <cell r="B2941" t="str">
            <v>0</v>
          </cell>
          <cell r="C2941" t="str">
            <v>0</v>
          </cell>
          <cell r="D2941" t="str">
            <v>1</v>
          </cell>
          <cell r="J2941" t="str">
            <v>-</v>
          </cell>
        </row>
        <row r="2942">
          <cell r="A2942" t="str">
            <v>00</v>
          </cell>
          <cell r="B2942" t="str">
            <v>0</v>
          </cell>
          <cell r="C2942" t="str">
            <v>0</v>
          </cell>
          <cell r="D2942" t="str">
            <v>1</v>
          </cell>
          <cell r="J2942" t="str">
            <v>-</v>
          </cell>
        </row>
        <row r="2943">
          <cell r="A2943" t="str">
            <v>00</v>
          </cell>
          <cell r="B2943" t="str">
            <v>0</v>
          </cell>
          <cell r="C2943" t="str">
            <v>0</v>
          </cell>
          <cell r="D2943" t="str">
            <v>1</v>
          </cell>
          <cell r="J2943" t="str">
            <v>-</v>
          </cell>
        </row>
        <row r="2944">
          <cell r="A2944" t="str">
            <v>00</v>
          </cell>
          <cell r="B2944" t="str">
            <v>0</v>
          </cell>
          <cell r="C2944" t="str">
            <v>0</v>
          </cell>
          <cell r="D2944" t="str">
            <v>1</v>
          </cell>
          <cell r="J2944" t="str">
            <v>-</v>
          </cell>
        </row>
        <row r="2945">
          <cell r="A2945" t="str">
            <v>00</v>
          </cell>
          <cell r="B2945" t="str">
            <v>0</v>
          </cell>
          <cell r="C2945" t="str">
            <v>0</v>
          </cell>
          <cell r="D2945" t="str">
            <v>1</v>
          </cell>
          <cell r="J2945" t="str">
            <v>-</v>
          </cell>
        </row>
        <row r="2946">
          <cell r="A2946" t="str">
            <v>00</v>
          </cell>
          <cell r="B2946" t="str">
            <v>0</v>
          </cell>
          <cell r="C2946" t="str">
            <v>0</v>
          </cell>
          <cell r="D2946" t="str">
            <v>1</v>
          </cell>
          <cell r="J2946" t="str">
            <v>-</v>
          </cell>
        </row>
        <row r="2947">
          <cell r="A2947" t="str">
            <v>00</v>
          </cell>
          <cell r="B2947" t="str">
            <v>0</v>
          </cell>
          <cell r="C2947" t="str">
            <v>0</v>
          </cell>
          <cell r="D2947" t="str">
            <v>1</v>
          </cell>
          <cell r="J2947" t="str">
            <v>-</v>
          </cell>
        </row>
        <row r="2948">
          <cell r="A2948" t="str">
            <v>00</v>
          </cell>
          <cell r="B2948" t="str">
            <v>0</v>
          </cell>
          <cell r="C2948" t="str">
            <v>0</v>
          </cell>
          <cell r="D2948" t="str">
            <v>1</v>
          </cell>
          <cell r="J2948" t="str">
            <v>-</v>
          </cell>
        </row>
        <row r="2949">
          <cell r="A2949" t="str">
            <v>00</v>
          </cell>
          <cell r="B2949" t="str">
            <v>0</v>
          </cell>
          <cell r="C2949" t="str">
            <v>0</v>
          </cell>
          <cell r="D2949" t="str">
            <v>1</v>
          </cell>
          <cell r="J2949" t="str">
            <v>-</v>
          </cell>
        </row>
        <row r="2950">
          <cell r="A2950" t="str">
            <v>00</v>
          </cell>
          <cell r="B2950" t="str">
            <v>0</v>
          </cell>
          <cell r="C2950" t="str">
            <v>0</v>
          </cell>
          <cell r="D2950" t="str">
            <v>1</v>
          </cell>
          <cell r="J2950" t="str">
            <v>-</v>
          </cell>
        </row>
        <row r="2951">
          <cell r="A2951" t="str">
            <v>00</v>
          </cell>
          <cell r="B2951" t="str">
            <v>0</v>
          </cell>
          <cell r="C2951" t="str">
            <v>0</v>
          </cell>
          <cell r="D2951" t="str">
            <v>1</v>
          </cell>
          <cell r="J2951" t="str">
            <v>-</v>
          </cell>
        </row>
        <row r="2952">
          <cell r="A2952" t="str">
            <v>00</v>
          </cell>
          <cell r="B2952" t="str">
            <v>0</v>
          </cell>
          <cell r="C2952" t="str">
            <v>0</v>
          </cell>
          <cell r="D2952" t="str">
            <v>1</v>
          </cell>
          <cell r="J2952" t="str">
            <v>-</v>
          </cell>
        </row>
        <row r="2953">
          <cell r="A2953" t="str">
            <v>00</v>
          </cell>
          <cell r="B2953" t="str">
            <v>0</v>
          </cell>
          <cell r="C2953" t="str">
            <v>0</v>
          </cell>
          <cell r="D2953" t="str">
            <v>1</v>
          </cell>
          <cell r="J2953" t="str">
            <v>-</v>
          </cell>
        </row>
        <row r="2954">
          <cell r="A2954" t="str">
            <v>00</v>
          </cell>
          <cell r="B2954" t="str">
            <v>0</v>
          </cell>
          <cell r="C2954" t="str">
            <v>0</v>
          </cell>
          <cell r="D2954" t="str">
            <v>1</v>
          </cell>
          <cell r="J2954" t="str">
            <v>-</v>
          </cell>
        </row>
        <row r="2955">
          <cell r="A2955" t="str">
            <v>00</v>
          </cell>
          <cell r="B2955" t="str">
            <v>0</v>
          </cell>
          <cell r="C2955" t="str">
            <v>0</v>
          </cell>
          <cell r="D2955" t="str">
            <v>1</v>
          </cell>
          <cell r="J2955" t="str">
            <v>-</v>
          </cell>
        </row>
        <row r="2956">
          <cell r="A2956" t="str">
            <v>00</v>
          </cell>
          <cell r="B2956" t="str">
            <v>0</v>
          </cell>
          <cell r="C2956" t="str">
            <v>0</v>
          </cell>
          <cell r="D2956" t="str">
            <v>1</v>
          </cell>
          <cell r="J2956" t="str">
            <v>-</v>
          </cell>
        </row>
        <row r="2957">
          <cell r="A2957" t="str">
            <v>00</v>
          </cell>
          <cell r="B2957" t="str">
            <v>0</v>
          </cell>
          <cell r="C2957" t="str">
            <v>0</v>
          </cell>
          <cell r="D2957" t="str">
            <v>1</v>
          </cell>
          <cell r="J2957" t="str">
            <v>-</v>
          </cell>
        </row>
        <row r="2958">
          <cell r="A2958" t="str">
            <v>00</v>
          </cell>
          <cell r="B2958" t="str">
            <v>0</v>
          </cell>
          <cell r="C2958" t="str">
            <v>0</v>
          </cell>
          <cell r="D2958" t="str">
            <v>1</v>
          </cell>
          <cell r="J2958" t="str">
            <v>-</v>
          </cell>
        </row>
        <row r="2959">
          <cell r="A2959" t="str">
            <v>00</v>
          </cell>
          <cell r="B2959" t="str">
            <v>0</v>
          </cell>
          <cell r="C2959" t="str">
            <v>0</v>
          </cell>
          <cell r="D2959" t="str">
            <v>1</v>
          </cell>
          <cell r="J2959" t="str">
            <v>-</v>
          </cell>
        </row>
        <row r="2960">
          <cell r="A2960" t="str">
            <v>00</v>
          </cell>
          <cell r="B2960" t="str">
            <v>0</v>
          </cell>
          <cell r="C2960" t="str">
            <v>0</v>
          </cell>
          <cell r="D2960" t="str">
            <v>1</v>
          </cell>
          <cell r="J2960" t="str">
            <v>-</v>
          </cell>
        </row>
        <row r="2961">
          <cell r="A2961" t="str">
            <v>00</v>
          </cell>
          <cell r="B2961" t="str">
            <v>0</v>
          </cell>
          <cell r="C2961" t="str">
            <v>0</v>
          </cell>
          <cell r="D2961" t="str">
            <v>1</v>
          </cell>
          <cell r="J2961" t="str">
            <v>-</v>
          </cell>
        </row>
        <row r="2962">
          <cell r="A2962" t="str">
            <v>00</v>
          </cell>
          <cell r="B2962" t="str">
            <v>0</v>
          </cell>
          <cell r="C2962" t="str">
            <v>0</v>
          </cell>
          <cell r="D2962" t="str">
            <v>1</v>
          </cell>
          <cell r="J2962" t="str">
            <v>-</v>
          </cell>
        </row>
        <row r="2963">
          <cell r="A2963" t="str">
            <v>00</v>
          </cell>
          <cell r="B2963" t="str">
            <v>0</v>
          </cell>
          <cell r="C2963" t="str">
            <v>0</v>
          </cell>
          <cell r="D2963" t="str">
            <v>1</v>
          </cell>
          <cell r="J2963" t="str">
            <v>-</v>
          </cell>
        </row>
        <row r="2964">
          <cell r="A2964" t="str">
            <v>00</v>
          </cell>
          <cell r="B2964" t="str">
            <v>0</v>
          </cell>
          <cell r="C2964" t="str">
            <v>0</v>
          </cell>
          <cell r="D2964" t="str">
            <v>1</v>
          </cell>
          <cell r="J2964" t="str">
            <v>-</v>
          </cell>
        </row>
        <row r="2965">
          <cell r="A2965" t="str">
            <v>00</v>
          </cell>
          <cell r="B2965" t="str">
            <v>0</v>
          </cell>
          <cell r="C2965" t="str">
            <v>0</v>
          </cell>
          <cell r="D2965" t="str">
            <v>1</v>
          </cell>
          <cell r="J2965" t="str">
            <v>-</v>
          </cell>
        </row>
        <row r="2966">
          <cell r="A2966" t="str">
            <v>00</v>
          </cell>
          <cell r="B2966" t="str">
            <v>0</v>
          </cell>
          <cell r="C2966" t="str">
            <v>0</v>
          </cell>
          <cell r="D2966" t="str">
            <v>1</v>
          </cell>
          <cell r="J2966" t="str">
            <v>-</v>
          </cell>
        </row>
        <row r="2967">
          <cell r="A2967" t="str">
            <v>00</v>
          </cell>
          <cell r="B2967" t="str">
            <v>0</v>
          </cell>
          <cell r="C2967" t="str">
            <v>0</v>
          </cell>
          <cell r="D2967" t="str">
            <v>1</v>
          </cell>
          <cell r="J2967" t="str">
            <v>-</v>
          </cell>
        </row>
        <row r="2968">
          <cell r="A2968" t="str">
            <v>00</v>
          </cell>
          <cell r="B2968" t="str">
            <v>0</v>
          </cell>
          <cell r="C2968" t="str">
            <v>0</v>
          </cell>
          <cell r="D2968" t="str">
            <v>1</v>
          </cell>
          <cell r="J2968" t="str">
            <v>-</v>
          </cell>
        </row>
        <row r="2969">
          <cell r="A2969" t="str">
            <v>00</v>
          </cell>
          <cell r="B2969" t="str">
            <v>0</v>
          </cell>
          <cell r="C2969" t="str">
            <v>0</v>
          </cell>
          <cell r="D2969" t="str">
            <v>1</v>
          </cell>
          <cell r="J2969" t="str">
            <v>-</v>
          </cell>
        </row>
        <row r="2970">
          <cell r="A2970" t="str">
            <v>00</v>
          </cell>
          <cell r="B2970" t="str">
            <v>0</v>
          </cell>
          <cell r="C2970" t="str">
            <v>0</v>
          </cell>
          <cell r="D2970" t="str">
            <v>1</v>
          </cell>
          <cell r="J2970" t="str">
            <v>-</v>
          </cell>
        </row>
        <row r="2971">
          <cell r="A2971" t="str">
            <v>00</v>
          </cell>
          <cell r="B2971" t="str">
            <v>0</v>
          </cell>
          <cell r="C2971" t="str">
            <v>0</v>
          </cell>
          <cell r="D2971" t="str">
            <v>1</v>
          </cell>
          <cell r="J2971" t="str">
            <v>-</v>
          </cell>
        </row>
        <row r="2972">
          <cell r="A2972" t="str">
            <v>00</v>
          </cell>
          <cell r="B2972" t="str">
            <v>0</v>
          </cell>
          <cell r="C2972" t="str">
            <v>0</v>
          </cell>
          <cell r="D2972" t="str">
            <v>1</v>
          </cell>
          <cell r="J2972" t="str">
            <v>-</v>
          </cell>
        </row>
        <row r="2973">
          <cell r="A2973" t="str">
            <v>00</v>
          </cell>
          <cell r="B2973" t="str">
            <v>0</v>
          </cell>
          <cell r="C2973" t="str">
            <v>0</v>
          </cell>
          <cell r="D2973" t="str">
            <v>1</v>
          </cell>
          <cell r="J2973" t="str">
            <v>-</v>
          </cell>
        </row>
        <row r="2974">
          <cell r="A2974" t="str">
            <v>00</v>
          </cell>
          <cell r="B2974" t="str">
            <v>0</v>
          </cell>
          <cell r="C2974" t="str">
            <v>0</v>
          </cell>
          <cell r="D2974" t="str">
            <v>1</v>
          </cell>
          <cell r="J2974" t="str">
            <v>-</v>
          </cell>
        </row>
        <row r="2975">
          <cell r="A2975" t="str">
            <v>00</v>
          </cell>
          <cell r="B2975" t="str">
            <v>0</v>
          </cell>
          <cell r="C2975" t="str">
            <v>0</v>
          </cell>
          <cell r="D2975" t="str">
            <v>1</v>
          </cell>
          <cell r="J2975" t="str">
            <v>-</v>
          </cell>
        </row>
        <row r="2976">
          <cell r="A2976" t="str">
            <v>00</v>
          </cell>
          <cell r="B2976" t="str">
            <v>0</v>
          </cell>
          <cell r="C2976" t="str">
            <v>0</v>
          </cell>
          <cell r="D2976" t="str">
            <v>1</v>
          </cell>
          <cell r="J2976" t="str">
            <v>-</v>
          </cell>
        </row>
        <row r="2977">
          <cell r="A2977" t="str">
            <v>00</v>
          </cell>
          <cell r="B2977" t="str">
            <v>0</v>
          </cell>
          <cell r="C2977" t="str">
            <v>0</v>
          </cell>
          <cell r="D2977" t="str">
            <v>1</v>
          </cell>
          <cell r="J2977" t="str">
            <v>-</v>
          </cell>
        </row>
        <row r="2978">
          <cell r="A2978" t="str">
            <v>00</v>
          </cell>
          <cell r="B2978" t="str">
            <v>0</v>
          </cell>
          <cell r="C2978" t="str">
            <v>0</v>
          </cell>
          <cell r="D2978" t="str">
            <v>1</v>
          </cell>
          <cell r="J2978" t="str">
            <v>-</v>
          </cell>
        </row>
        <row r="2979">
          <cell r="A2979" t="str">
            <v>00</v>
          </cell>
          <cell r="B2979" t="str">
            <v>0</v>
          </cell>
          <cell r="C2979" t="str">
            <v>0</v>
          </cell>
          <cell r="D2979" t="str">
            <v>1</v>
          </cell>
          <cell r="J2979" t="str">
            <v>-</v>
          </cell>
        </row>
        <row r="2980">
          <cell r="A2980" t="str">
            <v>00</v>
          </cell>
          <cell r="B2980" t="str">
            <v>0</v>
          </cell>
          <cell r="C2980" t="str">
            <v>0</v>
          </cell>
          <cell r="D2980" t="str">
            <v>1</v>
          </cell>
          <cell r="J2980" t="str">
            <v>-</v>
          </cell>
        </row>
        <row r="2981">
          <cell r="A2981" t="str">
            <v>00</v>
          </cell>
          <cell r="B2981" t="str">
            <v>0</v>
          </cell>
          <cell r="C2981" t="str">
            <v>0</v>
          </cell>
          <cell r="D2981" t="str">
            <v>1</v>
          </cell>
          <cell r="J2981" t="str">
            <v>-</v>
          </cell>
        </row>
        <row r="2982">
          <cell r="A2982" t="str">
            <v>00</v>
          </cell>
          <cell r="B2982" t="str">
            <v>0</v>
          </cell>
          <cell r="C2982" t="str">
            <v>0</v>
          </cell>
          <cell r="D2982" t="str">
            <v>1</v>
          </cell>
          <cell r="J2982" t="str">
            <v>-</v>
          </cell>
        </row>
        <row r="2983">
          <cell r="A2983" t="str">
            <v>00</v>
          </cell>
          <cell r="B2983" t="str">
            <v>0</v>
          </cell>
          <cell r="C2983" t="str">
            <v>0</v>
          </cell>
          <cell r="D2983" t="str">
            <v>1</v>
          </cell>
          <cell r="J2983" t="str">
            <v>-</v>
          </cell>
        </row>
        <row r="2984">
          <cell r="A2984" t="str">
            <v>00</v>
          </cell>
          <cell r="B2984" t="str">
            <v>0</v>
          </cell>
          <cell r="C2984" t="str">
            <v>0</v>
          </cell>
          <cell r="D2984" t="str">
            <v>1</v>
          </cell>
          <cell r="J2984" t="str">
            <v>-</v>
          </cell>
        </row>
        <row r="2985">
          <cell r="A2985" t="str">
            <v>00</v>
          </cell>
          <cell r="B2985" t="str">
            <v>0</v>
          </cell>
          <cell r="C2985" t="str">
            <v>0</v>
          </cell>
          <cell r="D2985" t="str">
            <v>1</v>
          </cell>
          <cell r="J2985" t="str">
            <v>-</v>
          </cell>
        </row>
        <row r="2986">
          <cell r="A2986" t="str">
            <v>00</v>
          </cell>
          <cell r="B2986" t="str">
            <v>0</v>
          </cell>
          <cell r="C2986" t="str">
            <v>0</v>
          </cell>
          <cell r="D2986" t="str">
            <v>1</v>
          </cell>
          <cell r="J2986" t="str">
            <v>-</v>
          </cell>
        </row>
        <row r="2987">
          <cell r="A2987" t="str">
            <v>00</v>
          </cell>
          <cell r="B2987" t="str">
            <v>0</v>
          </cell>
          <cell r="C2987" t="str">
            <v>0</v>
          </cell>
          <cell r="D2987" t="str">
            <v>1</v>
          </cell>
          <cell r="J2987" t="str">
            <v>-</v>
          </cell>
        </row>
        <row r="2988">
          <cell r="A2988" t="str">
            <v>00</v>
          </cell>
          <cell r="B2988" t="str">
            <v>0</v>
          </cell>
          <cell r="C2988" t="str">
            <v>0</v>
          </cell>
          <cell r="D2988" t="str">
            <v>1</v>
          </cell>
          <cell r="J2988" t="str">
            <v>-</v>
          </cell>
        </row>
        <row r="2989">
          <cell r="A2989" t="str">
            <v>00</v>
          </cell>
          <cell r="B2989" t="str">
            <v>0</v>
          </cell>
          <cell r="C2989" t="str">
            <v>0</v>
          </cell>
          <cell r="D2989" t="str">
            <v>1</v>
          </cell>
          <cell r="J2989" t="str">
            <v>-</v>
          </cell>
        </row>
        <row r="2990">
          <cell r="A2990" t="str">
            <v>00</v>
          </cell>
          <cell r="B2990" t="str">
            <v>0</v>
          </cell>
          <cell r="C2990" t="str">
            <v>0</v>
          </cell>
          <cell r="D2990" t="str">
            <v>1</v>
          </cell>
          <cell r="J2990" t="str">
            <v>-</v>
          </cell>
        </row>
        <row r="2991">
          <cell r="A2991" t="str">
            <v>00</v>
          </cell>
          <cell r="B2991" t="str">
            <v>0</v>
          </cell>
          <cell r="C2991" t="str">
            <v>0</v>
          </cell>
          <cell r="D2991" t="str">
            <v>1</v>
          </cell>
          <cell r="J2991" t="str">
            <v>-</v>
          </cell>
        </row>
        <row r="2992">
          <cell r="A2992" t="str">
            <v>00</v>
          </cell>
          <cell r="B2992" t="str">
            <v>0</v>
          </cell>
          <cell r="C2992" t="str">
            <v>0</v>
          </cell>
          <cell r="D2992" t="str">
            <v>1</v>
          </cell>
          <cell r="J2992" t="str">
            <v>-</v>
          </cell>
        </row>
        <row r="2993">
          <cell r="A2993" t="str">
            <v>00</v>
          </cell>
          <cell r="B2993" t="str">
            <v>0</v>
          </cell>
          <cell r="C2993" t="str">
            <v>0</v>
          </cell>
          <cell r="D2993" t="str">
            <v>1</v>
          </cell>
          <cell r="J2993" t="str">
            <v>-</v>
          </cell>
        </row>
        <row r="2994">
          <cell r="A2994" t="str">
            <v>00</v>
          </cell>
          <cell r="B2994" t="str">
            <v>0</v>
          </cell>
          <cell r="C2994" t="str">
            <v>0</v>
          </cell>
          <cell r="D2994" t="str">
            <v>1</v>
          </cell>
          <cell r="J2994" t="str">
            <v>-</v>
          </cell>
        </row>
        <row r="2995">
          <cell r="A2995" t="str">
            <v>00</v>
          </cell>
          <cell r="B2995" t="str">
            <v>0</v>
          </cell>
          <cell r="C2995" t="str">
            <v>0</v>
          </cell>
          <cell r="D2995" t="str">
            <v>1</v>
          </cell>
          <cell r="J2995" t="str">
            <v>-</v>
          </cell>
        </row>
        <row r="2996">
          <cell r="A2996" t="str">
            <v>00</v>
          </cell>
          <cell r="B2996" t="str">
            <v>0</v>
          </cell>
          <cell r="C2996" t="str">
            <v>0</v>
          </cell>
          <cell r="D2996" t="str">
            <v>1</v>
          </cell>
          <cell r="J2996" t="str">
            <v>-</v>
          </cell>
        </row>
        <row r="2997">
          <cell r="A2997" t="str">
            <v>00</v>
          </cell>
          <cell r="B2997" t="str">
            <v>0</v>
          </cell>
          <cell r="C2997" t="str">
            <v>0</v>
          </cell>
          <cell r="D2997" t="str">
            <v>1</v>
          </cell>
          <cell r="J2997" t="str">
            <v>-</v>
          </cell>
        </row>
        <row r="2998">
          <cell r="A2998" t="str">
            <v>00</v>
          </cell>
          <cell r="B2998" t="str">
            <v>0</v>
          </cell>
          <cell r="C2998" t="str">
            <v>0</v>
          </cell>
          <cell r="D2998" t="str">
            <v>1</v>
          </cell>
          <cell r="J2998" t="str">
            <v>-</v>
          </cell>
        </row>
        <row r="2999">
          <cell r="A2999" t="str">
            <v>00</v>
          </cell>
          <cell r="B2999" t="str">
            <v>0</v>
          </cell>
          <cell r="C2999" t="str">
            <v>0</v>
          </cell>
          <cell r="D2999" t="str">
            <v>1</v>
          </cell>
          <cell r="J2999" t="str">
            <v>-</v>
          </cell>
        </row>
        <row r="3000">
          <cell r="A3000" t="str">
            <v>00</v>
          </cell>
          <cell r="B3000" t="str">
            <v>0</v>
          </cell>
          <cell r="C3000" t="str">
            <v>0</v>
          </cell>
          <cell r="D3000" t="str">
            <v>1</v>
          </cell>
          <cell r="J3000" t="str">
            <v>-</v>
          </cell>
        </row>
        <row r="3001">
          <cell r="A3001" t="str">
            <v>00</v>
          </cell>
          <cell r="B3001" t="str">
            <v>0</v>
          </cell>
          <cell r="C3001" t="str">
            <v>0</v>
          </cell>
          <cell r="D3001" t="str">
            <v>1</v>
          </cell>
          <cell r="J3001" t="str">
            <v>-</v>
          </cell>
        </row>
        <row r="3002">
          <cell r="A3002" t="str">
            <v>00</v>
          </cell>
          <cell r="B3002" t="str">
            <v>0</v>
          </cell>
          <cell r="C3002" t="str">
            <v>0</v>
          </cell>
          <cell r="D3002" t="str">
            <v>1</v>
          </cell>
          <cell r="J3002" t="str">
            <v>-</v>
          </cell>
        </row>
        <row r="3003">
          <cell r="A3003" t="str">
            <v>00</v>
          </cell>
          <cell r="B3003" t="str">
            <v>0</v>
          </cell>
          <cell r="C3003" t="str">
            <v>0</v>
          </cell>
          <cell r="D3003" t="str">
            <v>1</v>
          </cell>
          <cell r="J3003" t="str">
            <v>-</v>
          </cell>
        </row>
        <row r="3004">
          <cell r="A3004" t="str">
            <v>00</v>
          </cell>
          <cell r="B3004" t="str">
            <v>0</v>
          </cell>
          <cell r="C3004" t="str">
            <v>0</v>
          </cell>
          <cell r="D3004" t="str">
            <v>1</v>
          </cell>
          <cell r="J3004" t="str">
            <v>-</v>
          </cell>
        </row>
        <row r="3005">
          <cell r="A3005" t="str">
            <v>00</v>
          </cell>
          <cell r="B3005" t="str">
            <v>0</v>
          </cell>
          <cell r="C3005" t="str">
            <v>0</v>
          </cell>
          <cell r="D3005" t="str">
            <v>1</v>
          </cell>
          <cell r="J3005" t="str">
            <v>-</v>
          </cell>
        </row>
        <row r="3006">
          <cell r="A3006" t="str">
            <v>00</v>
          </cell>
          <cell r="B3006" t="str">
            <v>0</v>
          </cell>
          <cell r="C3006" t="str">
            <v>0</v>
          </cell>
          <cell r="D3006" t="str">
            <v>1</v>
          </cell>
          <cell r="J3006" t="str">
            <v>-</v>
          </cell>
        </row>
        <row r="3007">
          <cell r="A3007" t="str">
            <v>00</v>
          </cell>
          <cell r="B3007" t="str">
            <v>0</v>
          </cell>
          <cell r="C3007" t="str">
            <v>0</v>
          </cell>
          <cell r="D3007" t="str">
            <v>1</v>
          </cell>
          <cell r="J3007" t="str">
            <v>-</v>
          </cell>
        </row>
        <row r="3008">
          <cell r="A3008" t="str">
            <v>00</v>
          </cell>
          <cell r="B3008" t="str">
            <v>0</v>
          </cell>
          <cell r="C3008" t="str">
            <v>0</v>
          </cell>
          <cell r="D3008" t="str">
            <v>1</v>
          </cell>
          <cell r="J3008" t="str">
            <v>-</v>
          </cell>
        </row>
        <row r="3009">
          <cell r="A3009" t="str">
            <v>00</v>
          </cell>
          <cell r="B3009" t="str">
            <v>0</v>
          </cell>
          <cell r="C3009" t="str">
            <v>0</v>
          </cell>
          <cell r="D3009" t="str">
            <v>1</v>
          </cell>
          <cell r="J3009" t="str">
            <v>-</v>
          </cell>
        </row>
        <row r="3010">
          <cell r="A3010" t="str">
            <v>00</v>
          </cell>
          <cell r="B3010" t="str">
            <v>0</v>
          </cell>
          <cell r="C3010" t="str">
            <v>0</v>
          </cell>
          <cell r="D3010" t="str">
            <v>1</v>
          </cell>
          <cell r="J3010" t="str">
            <v>-</v>
          </cell>
        </row>
        <row r="3011">
          <cell r="A3011" t="str">
            <v>00</v>
          </cell>
          <cell r="B3011" t="str">
            <v>0</v>
          </cell>
          <cell r="C3011" t="str">
            <v>0</v>
          </cell>
          <cell r="D3011" t="str">
            <v>1</v>
          </cell>
          <cell r="J3011" t="str">
            <v>-</v>
          </cell>
        </row>
        <row r="3012">
          <cell r="A3012" t="str">
            <v>00</v>
          </cell>
          <cell r="B3012" t="str">
            <v>0</v>
          </cell>
          <cell r="C3012" t="str">
            <v>0</v>
          </cell>
          <cell r="D3012" t="str">
            <v>1</v>
          </cell>
          <cell r="J3012" t="str">
            <v>-</v>
          </cell>
        </row>
        <row r="3013">
          <cell r="A3013" t="str">
            <v>00</v>
          </cell>
          <cell r="B3013" t="str">
            <v>0</v>
          </cell>
          <cell r="C3013" t="str">
            <v>0</v>
          </cell>
          <cell r="D3013" t="str">
            <v>1</v>
          </cell>
          <cell r="J3013" t="str">
            <v>-</v>
          </cell>
        </row>
        <row r="3014">
          <cell r="A3014" t="str">
            <v>00</v>
          </cell>
          <cell r="B3014" t="str">
            <v>0</v>
          </cell>
          <cell r="C3014" t="str">
            <v>0</v>
          </cell>
          <cell r="D3014" t="str">
            <v>1</v>
          </cell>
          <cell r="J3014" t="str">
            <v>-</v>
          </cell>
        </row>
        <row r="3015">
          <cell r="A3015" t="str">
            <v>00</v>
          </cell>
          <cell r="B3015" t="str">
            <v>0</v>
          </cell>
          <cell r="C3015" t="str">
            <v>0</v>
          </cell>
          <cell r="D3015" t="str">
            <v>1</v>
          </cell>
          <cell r="J3015" t="str">
            <v>-</v>
          </cell>
        </row>
        <row r="3016">
          <cell r="A3016" t="str">
            <v>00</v>
          </cell>
          <cell r="B3016" t="str">
            <v>0</v>
          </cell>
          <cell r="C3016" t="str">
            <v>0</v>
          </cell>
          <cell r="D3016" t="str">
            <v>1</v>
          </cell>
          <cell r="J3016" t="str">
            <v>-</v>
          </cell>
        </row>
        <row r="3017">
          <cell r="A3017" t="str">
            <v>00</v>
          </cell>
          <cell r="B3017" t="str">
            <v>0</v>
          </cell>
          <cell r="C3017" t="str">
            <v>0</v>
          </cell>
          <cell r="D3017" t="str">
            <v>1</v>
          </cell>
          <cell r="J3017" t="str">
            <v>-</v>
          </cell>
        </row>
        <row r="3018">
          <cell r="A3018" t="str">
            <v>00</v>
          </cell>
          <cell r="B3018" t="str">
            <v>0</v>
          </cell>
          <cell r="C3018" t="str">
            <v>0</v>
          </cell>
          <cell r="D3018" t="str">
            <v>1</v>
          </cell>
          <cell r="J3018" t="str">
            <v>-</v>
          </cell>
        </row>
        <row r="3019">
          <cell r="A3019" t="str">
            <v>00</v>
          </cell>
          <cell r="B3019" t="str">
            <v>0</v>
          </cell>
          <cell r="C3019" t="str">
            <v>0</v>
          </cell>
          <cell r="D3019" t="str">
            <v>1</v>
          </cell>
          <cell r="J3019" t="str">
            <v>-</v>
          </cell>
        </row>
        <row r="3020">
          <cell r="A3020" t="str">
            <v>00</v>
          </cell>
          <cell r="B3020" t="str">
            <v>0</v>
          </cell>
          <cell r="C3020" t="str">
            <v>0</v>
          </cell>
          <cell r="D3020" t="str">
            <v>1</v>
          </cell>
          <cell r="J3020" t="str">
            <v>-</v>
          </cell>
        </row>
        <row r="3021">
          <cell r="A3021" t="str">
            <v>00</v>
          </cell>
          <cell r="B3021" t="str">
            <v>0</v>
          </cell>
          <cell r="C3021" t="str">
            <v>0</v>
          </cell>
          <cell r="D3021" t="str">
            <v>1</v>
          </cell>
          <cell r="J3021" t="str">
            <v>-</v>
          </cell>
        </row>
        <row r="3022">
          <cell r="A3022" t="str">
            <v>00</v>
          </cell>
          <cell r="B3022" t="str">
            <v>0</v>
          </cell>
          <cell r="C3022" t="str">
            <v>0</v>
          </cell>
          <cell r="D3022" t="str">
            <v>1</v>
          </cell>
          <cell r="J3022" t="str">
            <v>-</v>
          </cell>
        </row>
        <row r="3023">
          <cell r="A3023" t="str">
            <v>00</v>
          </cell>
          <cell r="B3023" t="str">
            <v>0</v>
          </cell>
          <cell r="C3023" t="str">
            <v>0</v>
          </cell>
          <cell r="D3023" t="str">
            <v>1</v>
          </cell>
          <cell r="J3023" t="str">
            <v>-</v>
          </cell>
        </row>
        <row r="3024">
          <cell r="A3024" t="str">
            <v>00</v>
          </cell>
          <cell r="B3024" t="str">
            <v>0</v>
          </cell>
          <cell r="C3024" t="str">
            <v>0</v>
          </cell>
          <cell r="D3024" t="str">
            <v>1</v>
          </cell>
          <cell r="J3024" t="str">
            <v>-</v>
          </cell>
        </row>
        <row r="3025">
          <cell r="A3025" t="str">
            <v>00</v>
          </cell>
          <cell r="B3025" t="str">
            <v>0</v>
          </cell>
          <cell r="C3025" t="str">
            <v>0</v>
          </cell>
          <cell r="D3025" t="str">
            <v>1</v>
          </cell>
          <cell r="J3025" t="str">
            <v>-</v>
          </cell>
        </row>
        <row r="3026">
          <cell r="A3026" t="str">
            <v>00</v>
          </cell>
          <cell r="B3026" t="str">
            <v>0</v>
          </cell>
          <cell r="C3026" t="str">
            <v>0</v>
          </cell>
          <cell r="D3026" t="str">
            <v>1</v>
          </cell>
          <cell r="J3026" t="str">
            <v>-</v>
          </cell>
        </row>
        <row r="3027">
          <cell r="A3027" t="str">
            <v>00</v>
          </cell>
          <cell r="B3027" t="str">
            <v>0</v>
          </cell>
          <cell r="C3027" t="str">
            <v>0</v>
          </cell>
          <cell r="D3027" t="str">
            <v>1</v>
          </cell>
          <cell r="J3027" t="str">
            <v>-</v>
          </cell>
        </row>
        <row r="3028">
          <cell r="A3028" t="str">
            <v>00</v>
          </cell>
          <cell r="B3028" t="str">
            <v>0</v>
          </cell>
          <cell r="C3028" t="str">
            <v>0</v>
          </cell>
          <cell r="D3028" t="str">
            <v>1</v>
          </cell>
          <cell r="J3028" t="str">
            <v>-</v>
          </cell>
        </row>
        <row r="3029">
          <cell r="A3029" t="str">
            <v>00</v>
          </cell>
          <cell r="B3029" t="str">
            <v>0</v>
          </cell>
          <cell r="C3029" t="str">
            <v>0</v>
          </cell>
          <cell r="D3029" t="str">
            <v>1</v>
          </cell>
          <cell r="J3029" t="str">
            <v>-</v>
          </cell>
        </row>
        <row r="3030">
          <cell r="A3030" t="str">
            <v>00</v>
          </cell>
          <cell r="B3030" t="str">
            <v>0</v>
          </cell>
          <cell r="C3030" t="str">
            <v>0</v>
          </cell>
          <cell r="D3030" t="str">
            <v>1</v>
          </cell>
          <cell r="J3030" t="str">
            <v>-</v>
          </cell>
        </row>
        <row r="3031">
          <cell r="A3031" t="str">
            <v>00</v>
          </cell>
          <cell r="B3031" t="str">
            <v>0</v>
          </cell>
          <cell r="C3031" t="str">
            <v>0</v>
          </cell>
          <cell r="D3031" t="str">
            <v>1</v>
          </cell>
          <cell r="J3031" t="str">
            <v>-</v>
          </cell>
        </row>
        <row r="3032">
          <cell r="A3032" t="str">
            <v>00</v>
          </cell>
          <cell r="B3032" t="str">
            <v>0</v>
          </cell>
          <cell r="C3032" t="str">
            <v>0</v>
          </cell>
          <cell r="D3032" t="str">
            <v>1</v>
          </cell>
          <cell r="J3032" t="str">
            <v>-</v>
          </cell>
        </row>
        <row r="3033">
          <cell r="A3033" t="str">
            <v>00</v>
          </cell>
          <cell r="B3033" t="str">
            <v>0</v>
          </cell>
          <cell r="C3033" t="str">
            <v>0</v>
          </cell>
          <cell r="D3033" t="str">
            <v>1</v>
          </cell>
          <cell r="J3033" t="str">
            <v>-</v>
          </cell>
        </row>
        <row r="3034">
          <cell r="A3034" t="str">
            <v>00</v>
          </cell>
          <cell r="B3034" t="str">
            <v>0</v>
          </cell>
          <cell r="C3034" t="str">
            <v>0</v>
          </cell>
          <cell r="D3034" t="str">
            <v>1</v>
          </cell>
          <cell r="J3034" t="str">
            <v>-</v>
          </cell>
        </row>
        <row r="3035">
          <cell r="A3035" t="str">
            <v>00</v>
          </cell>
          <cell r="B3035" t="str">
            <v>0</v>
          </cell>
          <cell r="C3035" t="str">
            <v>0</v>
          </cell>
          <cell r="D3035" t="str">
            <v>1</v>
          </cell>
          <cell r="J3035" t="str">
            <v>-</v>
          </cell>
        </row>
        <row r="3036">
          <cell r="A3036" t="str">
            <v>00</v>
          </cell>
          <cell r="B3036" t="str">
            <v>0</v>
          </cell>
          <cell r="C3036" t="str">
            <v>0</v>
          </cell>
          <cell r="D3036" t="str">
            <v>1</v>
          </cell>
          <cell r="J3036" t="str">
            <v>-</v>
          </cell>
        </row>
        <row r="3037">
          <cell r="A3037" t="str">
            <v>00</v>
          </cell>
          <cell r="B3037" t="str">
            <v>0</v>
          </cell>
          <cell r="C3037" t="str">
            <v>0</v>
          </cell>
          <cell r="D3037" t="str">
            <v>1</v>
          </cell>
          <cell r="J3037" t="str">
            <v>-</v>
          </cell>
        </row>
        <row r="3038">
          <cell r="A3038" t="str">
            <v>00</v>
          </cell>
          <cell r="B3038" t="str">
            <v>0</v>
          </cell>
          <cell r="C3038" t="str">
            <v>0</v>
          </cell>
          <cell r="D3038" t="str">
            <v>1</v>
          </cell>
          <cell r="J3038" t="str">
            <v>-</v>
          </cell>
        </row>
        <row r="3039">
          <cell r="A3039" t="str">
            <v>00</v>
          </cell>
          <cell r="B3039" t="str">
            <v>0</v>
          </cell>
          <cell r="C3039" t="str">
            <v>0</v>
          </cell>
          <cell r="D3039" t="str">
            <v>1</v>
          </cell>
          <cell r="J3039" t="str">
            <v>-</v>
          </cell>
        </row>
        <row r="3040">
          <cell r="A3040" t="str">
            <v>00</v>
          </cell>
          <cell r="B3040" t="str">
            <v>0</v>
          </cell>
          <cell r="C3040" t="str">
            <v>0</v>
          </cell>
          <cell r="D3040" t="str">
            <v>1</v>
          </cell>
          <cell r="J3040" t="str">
            <v>-</v>
          </cell>
        </row>
        <row r="3041">
          <cell r="A3041" t="str">
            <v>00</v>
          </cell>
          <cell r="B3041" t="str">
            <v>0</v>
          </cell>
          <cell r="C3041" t="str">
            <v>0</v>
          </cell>
          <cell r="D3041" t="str">
            <v>1</v>
          </cell>
          <cell r="J3041" t="str">
            <v>-</v>
          </cell>
        </row>
        <row r="3042">
          <cell r="A3042" t="str">
            <v>00</v>
          </cell>
          <cell r="B3042" t="str">
            <v>0</v>
          </cell>
          <cell r="C3042" t="str">
            <v>0</v>
          </cell>
          <cell r="D3042" t="str">
            <v>1</v>
          </cell>
          <cell r="J3042" t="str">
            <v>-</v>
          </cell>
        </row>
        <row r="3043">
          <cell r="A3043" t="str">
            <v>00</v>
          </cell>
          <cell r="B3043" t="str">
            <v>0</v>
          </cell>
          <cell r="C3043" t="str">
            <v>0</v>
          </cell>
          <cell r="D3043" t="str">
            <v>1</v>
          </cell>
          <cell r="J3043" t="str">
            <v>-</v>
          </cell>
        </row>
        <row r="3044">
          <cell r="A3044" t="str">
            <v>00</v>
          </cell>
          <cell r="B3044" t="str">
            <v>0</v>
          </cell>
          <cell r="C3044" t="str">
            <v>0</v>
          </cell>
          <cell r="D3044" t="str">
            <v>1</v>
          </cell>
          <cell r="J3044" t="str">
            <v>-</v>
          </cell>
        </row>
        <row r="3045">
          <cell r="A3045" t="str">
            <v>00</v>
          </cell>
          <cell r="B3045" t="str">
            <v>0</v>
          </cell>
          <cell r="C3045" t="str">
            <v>0</v>
          </cell>
          <cell r="D3045" t="str">
            <v>1</v>
          </cell>
          <cell r="J3045" t="str">
            <v>-</v>
          </cell>
        </row>
        <row r="3046">
          <cell r="A3046" t="str">
            <v>00</v>
          </cell>
          <cell r="B3046" t="str">
            <v>0</v>
          </cell>
          <cell r="C3046" t="str">
            <v>0</v>
          </cell>
          <cell r="D3046" t="str">
            <v>1</v>
          </cell>
          <cell r="J3046" t="str">
            <v>-</v>
          </cell>
        </row>
        <row r="3047">
          <cell r="A3047" t="str">
            <v>00</v>
          </cell>
          <cell r="B3047" t="str">
            <v>0</v>
          </cell>
          <cell r="C3047" t="str">
            <v>0</v>
          </cell>
          <cell r="D3047" t="str">
            <v>1</v>
          </cell>
          <cell r="J3047" t="str">
            <v>-</v>
          </cell>
        </row>
        <row r="3048">
          <cell r="A3048" t="str">
            <v>00</v>
          </cell>
          <cell r="B3048" t="str">
            <v>0</v>
          </cell>
          <cell r="C3048" t="str">
            <v>0</v>
          </cell>
          <cell r="D3048" t="str">
            <v>1</v>
          </cell>
          <cell r="J3048" t="str">
            <v>-</v>
          </cell>
        </row>
        <row r="3049">
          <cell r="A3049" t="str">
            <v>00</v>
          </cell>
          <cell r="B3049" t="str">
            <v>0</v>
          </cell>
          <cell r="C3049" t="str">
            <v>0</v>
          </cell>
          <cell r="D3049" t="str">
            <v>1</v>
          </cell>
          <cell r="J3049" t="str">
            <v>-</v>
          </cell>
        </row>
        <row r="3050">
          <cell r="A3050" t="str">
            <v>00</v>
          </cell>
          <cell r="B3050" t="str">
            <v>0</v>
          </cell>
          <cell r="C3050" t="str">
            <v>0</v>
          </cell>
          <cell r="D3050" t="str">
            <v>1</v>
          </cell>
          <cell r="J3050" t="str">
            <v>-</v>
          </cell>
        </row>
        <row r="3051">
          <cell r="A3051" t="str">
            <v>00</v>
          </cell>
          <cell r="B3051" t="str">
            <v>0</v>
          </cell>
          <cell r="C3051" t="str">
            <v>0</v>
          </cell>
          <cell r="D3051" t="str">
            <v>1</v>
          </cell>
          <cell r="J3051" t="str">
            <v>-</v>
          </cell>
        </row>
        <row r="3052">
          <cell r="A3052" t="str">
            <v>00</v>
          </cell>
          <cell r="B3052" t="str">
            <v>0</v>
          </cell>
          <cell r="C3052" t="str">
            <v>0</v>
          </cell>
          <cell r="D3052" t="str">
            <v>1</v>
          </cell>
          <cell r="J3052" t="str">
            <v>-</v>
          </cell>
        </row>
        <row r="3053">
          <cell r="A3053" t="str">
            <v>00</v>
          </cell>
          <cell r="B3053" t="str">
            <v>0</v>
          </cell>
          <cell r="C3053" t="str">
            <v>0</v>
          </cell>
          <cell r="D3053" t="str">
            <v>1</v>
          </cell>
          <cell r="J3053" t="str">
            <v>-</v>
          </cell>
        </row>
        <row r="3054">
          <cell r="A3054" t="str">
            <v>00</v>
          </cell>
          <cell r="B3054" t="str">
            <v>0</v>
          </cell>
          <cell r="C3054" t="str">
            <v>0</v>
          </cell>
          <cell r="D3054" t="str">
            <v>1</v>
          </cell>
          <cell r="J3054" t="str">
            <v>-</v>
          </cell>
        </row>
        <row r="3055">
          <cell r="A3055" t="str">
            <v>00</v>
          </cell>
          <cell r="B3055" t="str">
            <v>0</v>
          </cell>
          <cell r="C3055" t="str">
            <v>0</v>
          </cell>
          <cell r="D3055" t="str">
            <v>1</v>
          </cell>
          <cell r="J3055" t="str">
            <v>-</v>
          </cell>
        </row>
        <row r="3056">
          <cell r="A3056" t="str">
            <v>00</v>
          </cell>
          <cell r="B3056" t="str">
            <v>0</v>
          </cell>
          <cell r="C3056" t="str">
            <v>0</v>
          </cell>
          <cell r="D3056" t="str">
            <v>1</v>
          </cell>
          <cell r="J3056" t="str">
            <v>-</v>
          </cell>
        </row>
        <row r="3057">
          <cell r="A3057" t="str">
            <v>00</v>
          </cell>
          <cell r="B3057" t="str">
            <v>0</v>
          </cell>
          <cell r="C3057" t="str">
            <v>0</v>
          </cell>
          <cell r="D3057" t="str">
            <v>1</v>
          </cell>
          <cell r="J3057" t="str">
            <v>-</v>
          </cell>
        </row>
        <row r="3058">
          <cell r="A3058" t="str">
            <v>00</v>
          </cell>
          <cell r="B3058" t="str">
            <v>0</v>
          </cell>
          <cell r="C3058" t="str">
            <v>0</v>
          </cell>
          <cell r="D3058" t="str">
            <v>1</v>
          </cell>
          <cell r="J3058" t="str">
            <v>-</v>
          </cell>
        </row>
        <row r="3059">
          <cell r="A3059" t="str">
            <v>00</v>
          </cell>
          <cell r="B3059" t="str">
            <v>0</v>
          </cell>
          <cell r="C3059" t="str">
            <v>0</v>
          </cell>
          <cell r="D3059" t="str">
            <v>1</v>
          </cell>
          <cell r="J3059" t="str">
            <v>-</v>
          </cell>
        </row>
        <row r="3060">
          <cell r="A3060" t="str">
            <v>00</v>
          </cell>
          <cell r="B3060" t="str">
            <v>0</v>
          </cell>
          <cell r="C3060" t="str">
            <v>0</v>
          </cell>
          <cell r="D3060" t="str">
            <v>1</v>
          </cell>
          <cell r="J3060" t="str">
            <v>-</v>
          </cell>
        </row>
        <row r="3061">
          <cell r="A3061" t="str">
            <v>00</v>
          </cell>
          <cell r="B3061" t="str">
            <v>0</v>
          </cell>
          <cell r="C3061" t="str">
            <v>0</v>
          </cell>
          <cell r="D3061" t="str">
            <v>1</v>
          </cell>
          <cell r="J3061" t="str">
            <v>-</v>
          </cell>
        </row>
        <row r="3062">
          <cell r="A3062" t="str">
            <v>00</v>
          </cell>
          <cell r="B3062" t="str">
            <v>0</v>
          </cell>
          <cell r="C3062" t="str">
            <v>0</v>
          </cell>
          <cell r="D3062" t="str">
            <v>1</v>
          </cell>
          <cell r="J3062" t="str">
            <v>-</v>
          </cell>
        </row>
        <row r="3063">
          <cell r="A3063" t="str">
            <v>00</v>
          </cell>
          <cell r="B3063" t="str">
            <v>0</v>
          </cell>
          <cell r="C3063" t="str">
            <v>0</v>
          </cell>
          <cell r="D3063" t="str">
            <v>1</v>
          </cell>
          <cell r="J3063" t="str">
            <v>-</v>
          </cell>
        </row>
        <row r="3064">
          <cell r="A3064" t="str">
            <v>00</v>
          </cell>
          <cell r="B3064" t="str">
            <v>0</v>
          </cell>
          <cell r="C3064" t="str">
            <v>0</v>
          </cell>
          <cell r="D3064" t="str">
            <v>1</v>
          </cell>
          <cell r="J3064" t="str">
            <v>-</v>
          </cell>
        </row>
        <row r="3065">
          <cell r="A3065" t="str">
            <v>00</v>
          </cell>
          <cell r="B3065" t="str">
            <v>0</v>
          </cell>
          <cell r="C3065" t="str">
            <v>0</v>
          </cell>
          <cell r="D3065" t="str">
            <v>1</v>
          </cell>
          <cell r="J3065" t="str">
            <v>-</v>
          </cell>
        </row>
        <row r="3066">
          <cell r="A3066" t="str">
            <v>00</v>
          </cell>
          <cell r="B3066" t="str">
            <v>0</v>
          </cell>
          <cell r="C3066" t="str">
            <v>0</v>
          </cell>
          <cell r="D3066" t="str">
            <v>1</v>
          </cell>
          <cell r="J3066" t="str">
            <v>-</v>
          </cell>
        </row>
        <row r="3067">
          <cell r="A3067" t="str">
            <v>00</v>
          </cell>
          <cell r="B3067" t="str">
            <v>0</v>
          </cell>
          <cell r="C3067" t="str">
            <v>0</v>
          </cell>
          <cell r="D3067" t="str">
            <v>1</v>
          </cell>
          <cell r="J3067" t="str">
            <v>-</v>
          </cell>
        </row>
        <row r="3068">
          <cell r="A3068" t="str">
            <v>00</v>
          </cell>
          <cell r="B3068" t="str">
            <v>0</v>
          </cell>
          <cell r="C3068" t="str">
            <v>0</v>
          </cell>
          <cell r="D3068" t="str">
            <v>1</v>
          </cell>
          <cell r="J3068" t="str">
            <v>-</v>
          </cell>
        </row>
        <row r="3069">
          <cell r="A3069" t="str">
            <v>00</v>
          </cell>
          <cell r="B3069" t="str">
            <v>0</v>
          </cell>
          <cell r="C3069" t="str">
            <v>0</v>
          </cell>
          <cell r="D3069" t="str">
            <v>1</v>
          </cell>
          <cell r="J3069" t="str">
            <v>-</v>
          </cell>
        </row>
        <row r="3070">
          <cell r="A3070" t="str">
            <v>00</v>
          </cell>
          <cell r="B3070" t="str">
            <v>0</v>
          </cell>
          <cell r="C3070" t="str">
            <v>0</v>
          </cell>
          <cell r="D3070" t="str">
            <v>1</v>
          </cell>
          <cell r="J3070" t="str">
            <v>-</v>
          </cell>
        </row>
        <row r="3071">
          <cell r="A3071" t="str">
            <v>00</v>
          </cell>
          <cell r="B3071" t="str">
            <v>0</v>
          </cell>
          <cell r="C3071" t="str">
            <v>0</v>
          </cell>
          <cell r="D3071" t="str">
            <v>1</v>
          </cell>
          <cell r="J3071" t="str">
            <v>-</v>
          </cell>
        </row>
        <row r="3072">
          <cell r="A3072" t="str">
            <v>00</v>
          </cell>
          <cell r="B3072" t="str">
            <v>0</v>
          </cell>
          <cell r="C3072" t="str">
            <v>0</v>
          </cell>
          <cell r="D3072" t="str">
            <v>1</v>
          </cell>
          <cell r="J3072" t="str">
            <v>-</v>
          </cell>
        </row>
        <row r="3073">
          <cell r="A3073" t="str">
            <v>00</v>
          </cell>
          <cell r="B3073" t="str">
            <v>0</v>
          </cell>
          <cell r="C3073" t="str">
            <v>0</v>
          </cell>
          <cell r="D3073" t="str">
            <v>1</v>
          </cell>
          <cell r="J3073" t="str">
            <v>-</v>
          </cell>
        </row>
        <row r="3074">
          <cell r="A3074" t="str">
            <v>00</v>
          </cell>
          <cell r="B3074" t="str">
            <v>0</v>
          </cell>
          <cell r="C3074" t="str">
            <v>0</v>
          </cell>
          <cell r="D3074" t="str">
            <v>1</v>
          </cell>
          <cell r="J3074" t="str">
            <v>-</v>
          </cell>
        </row>
        <row r="3075">
          <cell r="A3075" t="str">
            <v>00</v>
          </cell>
          <cell r="B3075" t="str">
            <v>0</v>
          </cell>
          <cell r="C3075" t="str">
            <v>0</v>
          </cell>
          <cell r="D3075" t="str">
            <v>1</v>
          </cell>
          <cell r="J3075" t="str">
            <v>-</v>
          </cell>
        </row>
        <row r="3076">
          <cell r="A3076" t="str">
            <v>00</v>
          </cell>
          <cell r="B3076" t="str">
            <v>0</v>
          </cell>
          <cell r="C3076" t="str">
            <v>0</v>
          </cell>
          <cell r="D3076" t="str">
            <v>1</v>
          </cell>
          <cell r="J3076" t="str">
            <v>-</v>
          </cell>
        </row>
        <row r="3077">
          <cell r="A3077" t="str">
            <v>00</v>
          </cell>
          <cell r="B3077" t="str">
            <v>0</v>
          </cell>
          <cell r="C3077" t="str">
            <v>0</v>
          </cell>
          <cell r="D3077" t="str">
            <v>1</v>
          </cell>
          <cell r="J3077" t="str">
            <v>-</v>
          </cell>
        </row>
        <row r="3078">
          <cell r="A3078" t="str">
            <v>00</v>
          </cell>
          <cell r="B3078" t="str">
            <v>0</v>
          </cell>
          <cell r="C3078" t="str">
            <v>0</v>
          </cell>
          <cell r="D3078" t="str">
            <v>1</v>
          </cell>
          <cell r="J3078" t="str">
            <v>-</v>
          </cell>
        </row>
        <row r="3079">
          <cell r="A3079" t="str">
            <v>00</v>
          </cell>
          <cell r="B3079" t="str">
            <v>0</v>
          </cell>
          <cell r="C3079" t="str">
            <v>0</v>
          </cell>
          <cell r="D3079" t="str">
            <v>1</v>
          </cell>
          <cell r="J3079" t="str">
            <v>-</v>
          </cell>
        </row>
        <row r="3080">
          <cell r="A3080" t="str">
            <v>00</v>
          </cell>
          <cell r="B3080" t="str">
            <v>0</v>
          </cell>
          <cell r="C3080" t="str">
            <v>0</v>
          </cell>
          <cell r="D3080" t="str">
            <v>1</v>
          </cell>
          <cell r="J3080" t="str">
            <v>-</v>
          </cell>
        </row>
        <row r="3081">
          <cell r="A3081" t="str">
            <v>00</v>
          </cell>
          <cell r="B3081" t="str">
            <v>0</v>
          </cell>
          <cell r="C3081" t="str">
            <v>0</v>
          </cell>
          <cell r="D3081" t="str">
            <v>1</v>
          </cell>
          <cell r="J3081" t="str">
            <v>-</v>
          </cell>
        </row>
        <row r="3082">
          <cell r="A3082" t="str">
            <v>00</v>
          </cell>
          <cell r="B3082" t="str">
            <v>0</v>
          </cell>
          <cell r="C3082" t="str">
            <v>0</v>
          </cell>
          <cell r="D3082" t="str">
            <v>1</v>
          </cell>
          <cell r="J3082" t="str">
            <v>-</v>
          </cell>
        </row>
        <row r="3083">
          <cell r="A3083" t="str">
            <v>00</v>
          </cell>
          <cell r="B3083" t="str">
            <v>0</v>
          </cell>
          <cell r="C3083" t="str">
            <v>0</v>
          </cell>
          <cell r="D3083" t="str">
            <v>1</v>
          </cell>
          <cell r="J3083" t="str">
            <v>-</v>
          </cell>
        </row>
        <row r="3084">
          <cell r="A3084" t="str">
            <v>00</v>
          </cell>
          <cell r="B3084" t="str">
            <v>0</v>
          </cell>
          <cell r="C3084" t="str">
            <v>0</v>
          </cell>
          <cell r="D3084" t="str">
            <v>1</v>
          </cell>
          <cell r="J3084" t="str">
            <v>-</v>
          </cell>
        </row>
        <row r="3085">
          <cell r="A3085" t="str">
            <v>00</v>
          </cell>
          <cell r="B3085" t="str">
            <v>0</v>
          </cell>
          <cell r="C3085" t="str">
            <v>0</v>
          </cell>
          <cell r="D3085" t="str">
            <v>1</v>
          </cell>
          <cell r="J3085" t="str">
            <v>-</v>
          </cell>
        </row>
        <row r="3086">
          <cell r="A3086" t="str">
            <v>00</v>
          </cell>
          <cell r="B3086" t="str">
            <v>0</v>
          </cell>
          <cell r="C3086" t="str">
            <v>0</v>
          </cell>
          <cell r="D3086" t="str">
            <v>1</v>
          </cell>
          <cell r="J3086" t="str">
            <v>-</v>
          </cell>
        </row>
        <row r="3087">
          <cell r="A3087" t="str">
            <v>00</v>
          </cell>
          <cell r="B3087" t="str">
            <v>0</v>
          </cell>
          <cell r="C3087" t="str">
            <v>0</v>
          </cell>
          <cell r="D3087" t="str">
            <v>1</v>
          </cell>
          <cell r="J3087" t="str">
            <v>-</v>
          </cell>
        </row>
        <row r="3088">
          <cell r="A3088" t="str">
            <v>00</v>
          </cell>
          <cell r="B3088" t="str">
            <v>0</v>
          </cell>
          <cell r="C3088" t="str">
            <v>0</v>
          </cell>
          <cell r="D3088" t="str">
            <v>1</v>
          </cell>
          <cell r="J3088" t="str">
            <v>-</v>
          </cell>
        </row>
        <row r="3089">
          <cell r="A3089" t="str">
            <v>00</v>
          </cell>
          <cell r="B3089" t="str">
            <v>0</v>
          </cell>
          <cell r="C3089" t="str">
            <v>0</v>
          </cell>
          <cell r="D3089" t="str">
            <v>1</v>
          </cell>
          <cell r="J3089" t="str">
            <v>-</v>
          </cell>
        </row>
        <row r="3090">
          <cell r="A3090" t="str">
            <v>00</v>
          </cell>
          <cell r="B3090" t="str">
            <v>0</v>
          </cell>
          <cell r="C3090" t="str">
            <v>0</v>
          </cell>
          <cell r="D3090" t="str">
            <v>1</v>
          </cell>
          <cell r="J3090" t="str">
            <v>-</v>
          </cell>
        </row>
        <row r="3091">
          <cell r="A3091" t="str">
            <v>00</v>
          </cell>
          <cell r="B3091" t="str">
            <v>0</v>
          </cell>
          <cell r="C3091" t="str">
            <v>0</v>
          </cell>
          <cell r="D3091" t="str">
            <v>1</v>
          </cell>
          <cell r="J3091" t="str">
            <v>-</v>
          </cell>
        </row>
        <row r="3092">
          <cell r="A3092" t="str">
            <v>00</v>
          </cell>
          <cell r="B3092" t="str">
            <v>0</v>
          </cell>
          <cell r="C3092" t="str">
            <v>0</v>
          </cell>
          <cell r="D3092" t="str">
            <v>1</v>
          </cell>
          <cell r="J3092" t="str">
            <v>-</v>
          </cell>
        </row>
        <row r="3093">
          <cell r="A3093" t="str">
            <v>00</v>
          </cell>
          <cell r="B3093" t="str">
            <v>0</v>
          </cell>
          <cell r="C3093" t="str">
            <v>0</v>
          </cell>
          <cell r="D3093" t="str">
            <v>1</v>
          </cell>
          <cell r="J3093" t="str">
            <v>-</v>
          </cell>
        </row>
        <row r="3094">
          <cell r="A3094" t="str">
            <v>00</v>
          </cell>
          <cell r="B3094" t="str">
            <v>0</v>
          </cell>
          <cell r="C3094" t="str">
            <v>0</v>
          </cell>
          <cell r="D3094" t="str">
            <v>1</v>
          </cell>
          <cell r="J3094" t="str">
            <v>-</v>
          </cell>
        </row>
        <row r="3095">
          <cell r="A3095" t="str">
            <v>00</v>
          </cell>
          <cell r="B3095" t="str">
            <v>0</v>
          </cell>
          <cell r="C3095" t="str">
            <v>0</v>
          </cell>
          <cell r="D3095" t="str">
            <v>1</v>
          </cell>
          <cell r="J3095" t="str">
            <v>-</v>
          </cell>
        </row>
        <row r="3096">
          <cell r="A3096" t="str">
            <v>00</v>
          </cell>
          <cell r="B3096" t="str">
            <v>0</v>
          </cell>
          <cell r="C3096" t="str">
            <v>0</v>
          </cell>
          <cell r="D3096" t="str">
            <v>1</v>
          </cell>
          <cell r="J3096" t="str">
            <v>-</v>
          </cell>
        </row>
        <row r="3097">
          <cell r="A3097" t="str">
            <v>00</v>
          </cell>
          <cell r="B3097" t="str">
            <v>0</v>
          </cell>
          <cell r="C3097" t="str">
            <v>0</v>
          </cell>
          <cell r="D3097" t="str">
            <v>1</v>
          </cell>
          <cell r="J3097" t="str">
            <v>-</v>
          </cell>
        </row>
        <row r="3098">
          <cell r="A3098" t="str">
            <v>00</v>
          </cell>
          <cell r="B3098" t="str">
            <v>0</v>
          </cell>
          <cell r="C3098" t="str">
            <v>0</v>
          </cell>
          <cell r="D3098" t="str">
            <v>1</v>
          </cell>
          <cell r="J3098" t="str">
            <v>-</v>
          </cell>
        </row>
        <row r="3099">
          <cell r="A3099" t="str">
            <v>00</v>
          </cell>
          <cell r="B3099" t="str">
            <v>0</v>
          </cell>
          <cell r="C3099" t="str">
            <v>0</v>
          </cell>
          <cell r="D3099" t="str">
            <v>1</v>
          </cell>
          <cell r="J3099" t="str">
            <v>-</v>
          </cell>
        </row>
        <row r="3100">
          <cell r="A3100" t="str">
            <v>00</v>
          </cell>
          <cell r="B3100" t="str">
            <v>0</v>
          </cell>
          <cell r="C3100" t="str">
            <v>0</v>
          </cell>
          <cell r="D3100" t="str">
            <v>1</v>
          </cell>
          <cell r="J3100" t="str">
            <v>-</v>
          </cell>
        </row>
        <row r="3101">
          <cell r="A3101" t="str">
            <v>00</v>
          </cell>
          <cell r="B3101" t="str">
            <v>0</v>
          </cell>
          <cell r="C3101" t="str">
            <v>0</v>
          </cell>
          <cell r="D3101" t="str">
            <v>1</v>
          </cell>
          <cell r="J3101" t="str">
            <v>-</v>
          </cell>
        </row>
        <row r="3102">
          <cell r="A3102" t="str">
            <v>00</v>
          </cell>
          <cell r="B3102" t="str">
            <v>0</v>
          </cell>
          <cell r="C3102" t="str">
            <v>0</v>
          </cell>
          <cell r="D3102" t="str">
            <v>1</v>
          </cell>
          <cell r="J3102" t="str">
            <v>-</v>
          </cell>
        </row>
        <row r="3103">
          <cell r="A3103" t="str">
            <v>00</v>
          </cell>
          <cell r="B3103" t="str">
            <v>0</v>
          </cell>
          <cell r="C3103" t="str">
            <v>0</v>
          </cell>
          <cell r="D3103" t="str">
            <v>1</v>
          </cell>
          <cell r="J3103" t="str">
            <v>-</v>
          </cell>
        </row>
        <row r="3104">
          <cell r="A3104" t="str">
            <v>00</v>
          </cell>
          <cell r="B3104" t="str">
            <v>0</v>
          </cell>
          <cell r="C3104" t="str">
            <v>0</v>
          </cell>
          <cell r="D3104" t="str">
            <v>1</v>
          </cell>
          <cell r="J3104" t="str">
            <v>-</v>
          </cell>
        </row>
        <row r="3105">
          <cell r="A3105" t="str">
            <v>00</v>
          </cell>
          <cell r="B3105" t="str">
            <v>0</v>
          </cell>
          <cell r="C3105" t="str">
            <v>0</v>
          </cell>
          <cell r="D3105" t="str">
            <v>1</v>
          </cell>
          <cell r="J3105" t="str">
            <v>-</v>
          </cell>
        </row>
        <row r="3106">
          <cell r="A3106" t="str">
            <v>00</v>
          </cell>
          <cell r="B3106" t="str">
            <v>0</v>
          </cell>
          <cell r="C3106" t="str">
            <v>0</v>
          </cell>
          <cell r="D3106" t="str">
            <v>1</v>
          </cell>
          <cell r="J3106" t="str">
            <v>-</v>
          </cell>
        </row>
        <row r="3107">
          <cell r="A3107" t="str">
            <v>00</v>
          </cell>
          <cell r="B3107" t="str">
            <v>0</v>
          </cell>
          <cell r="C3107" t="str">
            <v>0</v>
          </cell>
          <cell r="D3107" t="str">
            <v>1</v>
          </cell>
          <cell r="J3107" t="str">
            <v>-</v>
          </cell>
        </row>
        <row r="3108">
          <cell r="A3108" t="str">
            <v>00</v>
          </cell>
          <cell r="B3108" t="str">
            <v>0</v>
          </cell>
          <cell r="C3108" t="str">
            <v>0</v>
          </cell>
          <cell r="D3108" t="str">
            <v>1</v>
          </cell>
          <cell r="J3108" t="str">
            <v>-</v>
          </cell>
        </row>
        <row r="3109">
          <cell r="A3109" t="str">
            <v>00</v>
          </cell>
          <cell r="B3109" t="str">
            <v>0</v>
          </cell>
          <cell r="C3109" t="str">
            <v>0</v>
          </cell>
          <cell r="D3109" t="str">
            <v>1</v>
          </cell>
          <cell r="J3109" t="str">
            <v>-</v>
          </cell>
        </row>
        <row r="3110">
          <cell r="A3110" t="str">
            <v>00</v>
          </cell>
          <cell r="B3110" t="str">
            <v>0</v>
          </cell>
          <cell r="C3110" t="str">
            <v>0</v>
          </cell>
          <cell r="D3110" t="str">
            <v>1</v>
          </cell>
          <cell r="J3110" t="str">
            <v>-</v>
          </cell>
        </row>
        <row r="3111">
          <cell r="A3111" t="str">
            <v>00</v>
          </cell>
          <cell r="B3111" t="str">
            <v>0</v>
          </cell>
          <cell r="C3111" t="str">
            <v>0</v>
          </cell>
          <cell r="D3111" t="str">
            <v>1</v>
          </cell>
          <cell r="J3111" t="str">
            <v>-</v>
          </cell>
        </row>
        <row r="3112">
          <cell r="A3112" t="str">
            <v>00</v>
          </cell>
          <cell r="B3112" t="str">
            <v>0</v>
          </cell>
          <cell r="C3112" t="str">
            <v>0</v>
          </cell>
          <cell r="D3112" t="str">
            <v>1</v>
          </cell>
          <cell r="J3112" t="str">
            <v>-</v>
          </cell>
        </row>
        <row r="3113">
          <cell r="A3113" t="str">
            <v>00</v>
          </cell>
          <cell r="B3113" t="str">
            <v>0</v>
          </cell>
          <cell r="C3113" t="str">
            <v>0</v>
          </cell>
          <cell r="D3113" t="str">
            <v>1</v>
          </cell>
          <cell r="J3113" t="str">
            <v>-</v>
          </cell>
        </row>
        <row r="3114">
          <cell r="A3114" t="str">
            <v>00</v>
          </cell>
          <cell r="B3114" t="str">
            <v>0</v>
          </cell>
          <cell r="C3114" t="str">
            <v>0</v>
          </cell>
          <cell r="D3114" t="str">
            <v>1</v>
          </cell>
          <cell r="J3114" t="str">
            <v>-</v>
          </cell>
        </row>
        <row r="3115">
          <cell r="A3115" t="str">
            <v>00</v>
          </cell>
          <cell r="B3115" t="str">
            <v>0</v>
          </cell>
          <cell r="C3115" t="str">
            <v>0</v>
          </cell>
          <cell r="D3115" t="str">
            <v>1</v>
          </cell>
          <cell r="J3115" t="str">
            <v>-</v>
          </cell>
        </row>
        <row r="3116">
          <cell r="A3116" t="str">
            <v>00</v>
          </cell>
          <cell r="B3116" t="str">
            <v>0</v>
          </cell>
          <cell r="C3116" t="str">
            <v>0</v>
          </cell>
          <cell r="D3116" t="str">
            <v>1</v>
          </cell>
          <cell r="J3116" t="str">
            <v>-</v>
          </cell>
        </row>
        <row r="3117">
          <cell r="A3117" t="str">
            <v>00</v>
          </cell>
          <cell r="B3117" t="str">
            <v>0</v>
          </cell>
          <cell r="C3117" t="str">
            <v>0</v>
          </cell>
          <cell r="D3117" t="str">
            <v>1</v>
          </cell>
          <cell r="J3117" t="str">
            <v>-</v>
          </cell>
        </row>
        <row r="3118">
          <cell r="A3118" t="str">
            <v>00</v>
          </cell>
          <cell r="B3118" t="str">
            <v>0</v>
          </cell>
          <cell r="C3118" t="str">
            <v>0</v>
          </cell>
          <cell r="D3118" t="str">
            <v>1</v>
          </cell>
          <cell r="J3118" t="str">
            <v>-</v>
          </cell>
        </row>
        <row r="3119">
          <cell r="A3119" t="str">
            <v>00</v>
          </cell>
          <cell r="B3119" t="str">
            <v>0</v>
          </cell>
          <cell r="C3119" t="str">
            <v>0</v>
          </cell>
          <cell r="D3119" t="str">
            <v>1</v>
          </cell>
          <cell r="J3119" t="str">
            <v>-</v>
          </cell>
        </row>
        <row r="3120">
          <cell r="A3120" t="str">
            <v>00</v>
          </cell>
          <cell r="B3120" t="str">
            <v>0</v>
          </cell>
          <cell r="C3120" t="str">
            <v>0</v>
          </cell>
          <cell r="D3120" t="str">
            <v>1</v>
          </cell>
          <cell r="J3120" t="str">
            <v>-</v>
          </cell>
        </row>
        <row r="3121">
          <cell r="A3121" t="str">
            <v>00</v>
          </cell>
          <cell r="B3121" t="str">
            <v>0</v>
          </cell>
          <cell r="C3121" t="str">
            <v>0</v>
          </cell>
          <cell r="D3121" t="str">
            <v>1</v>
          </cell>
          <cell r="J3121" t="str">
            <v>-</v>
          </cell>
        </row>
        <row r="3122">
          <cell r="A3122" t="str">
            <v>00</v>
          </cell>
          <cell r="B3122" t="str">
            <v>0</v>
          </cell>
          <cell r="C3122" t="str">
            <v>0</v>
          </cell>
          <cell r="D3122" t="str">
            <v>1</v>
          </cell>
          <cell r="J3122" t="str">
            <v>-</v>
          </cell>
        </row>
        <row r="3123">
          <cell r="A3123" t="str">
            <v>00</v>
          </cell>
          <cell r="B3123" t="str">
            <v>0</v>
          </cell>
          <cell r="C3123" t="str">
            <v>0</v>
          </cell>
          <cell r="D3123" t="str">
            <v>1</v>
          </cell>
          <cell r="J3123" t="str">
            <v>-</v>
          </cell>
        </row>
        <row r="3124">
          <cell r="A3124" t="str">
            <v>00</v>
          </cell>
          <cell r="B3124" t="str">
            <v>0</v>
          </cell>
          <cell r="C3124" t="str">
            <v>0</v>
          </cell>
          <cell r="D3124" t="str">
            <v>1</v>
          </cell>
          <cell r="J3124" t="str">
            <v>-</v>
          </cell>
        </row>
        <row r="3125">
          <cell r="A3125" t="str">
            <v>00</v>
          </cell>
          <cell r="B3125" t="str">
            <v>0</v>
          </cell>
          <cell r="C3125" t="str">
            <v>0</v>
          </cell>
          <cell r="D3125" t="str">
            <v>1</v>
          </cell>
          <cell r="J3125" t="str">
            <v>-</v>
          </cell>
        </row>
        <row r="3126">
          <cell r="A3126" t="str">
            <v>00</v>
          </cell>
          <cell r="B3126" t="str">
            <v>0</v>
          </cell>
          <cell r="C3126" t="str">
            <v>0</v>
          </cell>
          <cell r="D3126" t="str">
            <v>1</v>
          </cell>
          <cell r="J3126" t="str">
            <v>-</v>
          </cell>
        </row>
        <row r="3127">
          <cell r="A3127" t="str">
            <v>00</v>
          </cell>
          <cell r="B3127" t="str">
            <v>0</v>
          </cell>
          <cell r="C3127" t="str">
            <v>0</v>
          </cell>
          <cell r="D3127" t="str">
            <v>1</v>
          </cell>
          <cell r="J3127" t="str">
            <v>-</v>
          </cell>
        </row>
        <row r="3128">
          <cell r="A3128" t="str">
            <v>00</v>
          </cell>
          <cell r="B3128" t="str">
            <v>0</v>
          </cell>
          <cell r="C3128" t="str">
            <v>0</v>
          </cell>
          <cell r="D3128" t="str">
            <v>1</v>
          </cell>
          <cell r="J3128" t="str">
            <v>-</v>
          </cell>
        </row>
        <row r="3129">
          <cell r="A3129" t="str">
            <v>00</v>
          </cell>
          <cell r="B3129" t="str">
            <v>0</v>
          </cell>
          <cell r="C3129" t="str">
            <v>0</v>
          </cell>
          <cell r="D3129" t="str">
            <v>1</v>
          </cell>
          <cell r="J3129" t="str">
            <v>-</v>
          </cell>
        </row>
        <row r="3130">
          <cell r="A3130" t="str">
            <v>00</v>
          </cell>
          <cell r="B3130" t="str">
            <v>0</v>
          </cell>
          <cell r="C3130" t="str">
            <v>0</v>
          </cell>
          <cell r="D3130" t="str">
            <v>1</v>
          </cell>
          <cell r="J3130" t="str">
            <v>-</v>
          </cell>
        </row>
        <row r="3131">
          <cell r="A3131" t="str">
            <v>00</v>
          </cell>
          <cell r="B3131" t="str">
            <v>0</v>
          </cell>
          <cell r="C3131" t="str">
            <v>0</v>
          </cell>
          <cell r="D3131" t="str">
            <v>1</v>
          </cell>
          <cell r="J3131" t="str">
            <v>-</v>
          </cell>
        </row>
        <row r="3132">
          <cell r="A3132" t="str">
            <v>00</v>
          </cell>
          <cell r="B3132" t="str">
            <v>0</v>
          </cell>
          <cell r="C3132" t="str">
            <v>0</v>
          </cell>
          <cell r="D3132" t="str">
            <v>1</v>
          </cell>
          <cell r="J3132" t="str">
            <v>-</v>
          </cell>
        </row>
        <row r="3133">
          <cell r="A3133" t="str">
            <v>00</v>
          </cell>
          <cell r="B3133" t="str">
            <v>0</v>
          </cell>
          <cell r="C3133" t="str">
            <v>0</v>
          </cell>
          <cell r="D3133" t="str">
            <v>1</v>
          </cell>
          <cell r="J3133" t="str">
            <v>-</v>
          </cell>
        </row>
        <row r="3134">
          <cell r="A3134" t="str">
            <v>00</v>
          </cell>
          <cell r="B3134" t="str">
            <v>0</v>
          </cell>
          <cell r="C3134" t="str">
            <v>0</v>
          </cell>
          <cell r="D3134" t="str">
            <v>1</v>
          </cell>
          <cell r="J3134" t="str">
            <v>-</v>
          </cell>
        </row>
        <row r="3135">
          <cell r="A3135" t="str">
            <v>00</v>
          </cell>
          <cell r="B3135" t="str">
            <v>0</v>
          </cell>
          <cell r="C3135" t="str">
            <v>0</v>
          </cell>
          <cell r="D3135" t="str">
            <v>1</v>
          </cell>
          <cell r="J3135" t="str">
            <v>-</v>
          </cell>
        </row>
        <row r="3136">
          <cell r="A3136" t="str">
            <v>00</v>
          </cell>
          <cell r="B3136" t="str">
            <v>0</v>
          </cell>
          <cell r="C3136" t="str">
            <v>0</v>
          </cell>
          <cell r="D3136" t="str">
            <v>1</v>
          </cell>
          <cell r="J3136" t="str">
            <v>-</v>
          </cell>
        </row>
        <row r="3137">
          <cell r="A3137" t="str">
            <v>00</v>
          </cell>
          <cell r="B3137" t="str">
            <v>0</v>
          </cell>
          <cell r="C3137" t="str">
            <v>0</v>
          </cell>
          <cell r="D3137" t="str">
            <v>1</v>
          </cell>
          <cell r="J3137" t="str">
            <v>-</v>
          </cell>
        </row>
        <row r="3138">
          <cell r="A3138" t="str">
            <v>00</v>
          </cell>
          <cell r="B3138" t="str">
            <v>0</v>
          </cell>
          <cell r="C3138" t="str">
            <v>0</v>
          </cell>
          <cell r="D3138" t="str">
            <v>1</v>
          </cell>
          <cell r="J3138" t="str">
            <v>-</v>
          </cell>
        </row>
        <row r="3139">
          <cell r="A3139" t="str">
            <v>00</v>
          </cell>
          <cell r="B3139" t="str">
            <v>0</v>
          </cell>
          <cell r="C3139" t="str">
            <v>0</v>
          </cell>
          <cell r="D3139" t="str">
            <v>1</v>
          </cell>
          <cell r="J3139" t="str">
            <v>-</v>
          </cell>
        </row>
        <row r="3140">
          <cell r="A3140" t="str">
            <v>00</v>
          </cell>
          <cell r="B3140" t="str">
            <v>0</v>
          </cell>
          <cell r="C3140" t="str">
            <v>0</v>
          </cell>
          <cell r="D3140" t="str">
            <v>1</v>
          </cell>
          <cell r="J3140" t="str">
            <v>-</v>
          </cell>
        </row>
        <row r="3141">
          <cell r="A3141" t="str">
            <v>00</v>
          </cell>
          <cell r="B3141" t="str">
            <v>0</v>
          </cell>
          <cell r="C3141" t="str">
            <v>0</v>
          </cell>
          <cell r="D3141" t="str">
            <v>1</v>
          </cell>
          <cell r="J3141" t="str">
            <v>-</v>
          </cell>
        </row>
        <row r="3142">
          <cell r="A3142" t="str">
            <v>00</v>
          </cell>
          <cell r="B3142" t="str">
            <v>0</v>
          </cell>
          <cell r="C3142" t="str">
            <v>0</v>
          </cell>
          <cell r="D3142" t="str">
            <v>1</v>
          </cell>
          <cell r="J3142" t="str">
            <v>-</v>
          </cell>
        </row>
        <row r="3143">
          <cell r="A3143" t="str">
            <v>00</v>
          </cell>
          <cell r="B3143" t="str">
            <v>0</v>
          </cell>
          <cell r="C3143" t="str">
            <v>0</v>
          </cell>
          <cell r="D3143" t="str">
            <v>1</v>
          </cell>
          <cell r="J3143" t="str">
            <v>-</v>
          </cell>
        </row>
        <row r="3144">
          <cell r="A3144" t="str">
            <v>00</v>
          </cell>
          <cell r="B3144" t="str">
            <v>0</v>
          </cell>
          <cell r="C3144" t="str">
            <v>0</v>
          </cell>
          <cell r="D3144" t="str">
            <v>1</v>
          </cell>
          <cell r="J3144" t="str">
            <v>-</v>
          </cell>
        </row>
        <row r="3145">
          <cell r="A3145" t="str">
            <v>00</v>
          </cell>
          <cell r="B3145" t="str">
            <v>0</v>
          </cell>
          <cell r="C3145" t="str">
            <v>0</v>
          </cell>
          <cell r="D3145" t="str">
            <v>1</v>
          </cell>
          <cell r="J3145" t="str">
            <v>-</v>
          </cell>
        </row>
        <row r="3146">
          <cell r="A3146" t="str">
            <v>00</v>
          </cell>
          <cell r="B3146" t="str">
            <v>0</v>
          </cell>
          <cell r="C3146" t="str">
            <v>0</v>
          </cell>
          <cell r="D3146" t="str">
            <v>1</v>
          </cell>
          <cell r="J3146" t="str">
            <v>-</v>
          </cell>
        </row>
        <row r="3147">
          <cell r="A3147" t="str">
            <v>00</v>
          </cell>
          <cell r="B3147" t="str">
            <v>0</v>
          </cell>
          <cell r="C3147" t="str">
            <v>0</v>
          </cell>
          <cell r="D3147" t="str">
            <v>1</v>
          </cell>
          <cell r="J3147" t="str">
            <v>-</v>
          </cell>
        </row>
        <row r="3148">
          <cell r="A3148" t="str">
            <v>00</v>
          </cell>
          <cell r="B3148" t="str">
            <v>0</v>
          </cell>
          <cell r="C3148" t="str">
            <v>0</v>
          </cell>
          <cell r="D3148" t="str">
            <v>1</v>
          </cell>
          <cell r="J3148" t="str">
            <v>-</v>
          </cell>
        </row>
        <row r="3149">
          <cell r="A3149" t="str">
            <v>00</v>
          </cell>
          <cell r="B3149" t="str">
            <v>0</v>
          </cell>
          <cell r="C3149" t="str">
            <v>0</v>
          </cell>
          <cell r="D3149" t="str">
            <v>1</v>
          </cell>
          <cell r="J3149" t="str">
            <v>-</v>
          </cell>
        </row>
        <row r="3150">
          <cell r="A3150" t="str">
            <v>00</v>
          </cell>
          <cell r="B3150" t="str">
            <v>0</v>
          </cell>
          <cell r="C3150" t="str">
            <v>0</v>
          </cell>
          <cell r="D3150" t="str">
            <v>1</v>
          </cell>
          <cell r="J3150" t="str">
            <v>-</v>
          </cell>
        </row>
        <row r="3151">
          <cell r="A3151" t="str">
            <v>00</v>
          </cell>
          <cell r="B3151" t="str">
            <v>0</v>
          </cell>
          <cell r="C3151" t="str">
            <v>0</v>
          </cell>
          <cell r="D3151" t="str">
            <v>1</v>
          </cell>
          <cell r="J3151" t="str">
            <v>-</v>
          </cell>
        </row>
        <row r="3152">
          <cell r="A3152" t="str">
            <v>00</v>
          </cell>
          <cell r="B3152" t="str">
            <v>0</v>
          </cell>
          <cell r="C3152" t="str">
            <v>0</v>
          </cell>
          <cell r="D3152" t="str">
            <v>1</v>
          </cell>
          <cell r="J3152" t="str">
            <v>-</v>
          </cell>
        </row>
        <row r="3153">
          <cell r="A3153" t="str">
            <v>00</v>
          </cell>
          <cell r="B3153" t="str">
            <v>0</v>
          </cell>
          <cell r="C3153" t="str">
            <v>0</v>
          </cell>
          <cell r="D3153" t="str">
            <v>1</v>
          </cell>
          <cell r="J3153" t="str">
            <v>-</v>
          </cell>
        </row>
        <row r="3154">
          <cell r="A3154" t="str">
            <v>00</v>
          </cell>
          <cell r="B3154" t="str">
            <v>0</v>
          </cell>
          <cell r="C3154" t="str">
            <v>0</v>
          </cell>
          <cell r="D3154" t="str">
            <v>1</v>
          </cell>
          <cell r="J3154" t="str">
            <v>-</v>
          </cell>
        </row>
        <row r="3155">
          <cell r="A3155" t="str">
            <v>00</v>
          </cell>
          <cell r="B3155" t="str">
            <v>0</v>
          </cell>
          <cell r="C3155" t="str">
            <v>0</v>
          </cell>
          <cell r="D3155" t="str">
            <v>1</v>
          </cell>
          <cell r="J3155" t="str">
            <v>-</v>
          </cell>
        </row>
        <row r="3156">
          <cell r="A3156" t="str">
            <v>00</v>
          </cell>
          <cell r="B3156" t="str">
            <v>0</v>
          </cell>
          <cell r="C3156" t="str">
            <v>0</v>
          </cell>
          <cell r="D3156" t="str">
            <v>1</v>
          </cell>
          <cell r="J3156" t="str">
            <v>-</v>
          </cell>
        </row>
        <row r="3157">
          <cell r="A3157" t="str">
            <v>00</v>
          </cell>
          <cell r="B3157" t="str">
            <v>0</v>
          </cell>
          <cell r="C3157" t="str">
            <v>0</v>
          </cell>
          <cell r="D3157" t="str">
            <v>1</v>
          </cell>
          <cell r="J3157" t="str">
            <v>-</v>
          </cell>
        </row>
        <row r="3158">
          <cell r="A3158" t="str">
            <v>00</v>
          </cell>
          <cell r="B3158" t="str">
            <v>0</v>
          </cell>
          <cell r="C3158" t="str">
            <v>0</v>
          </cell>
          <cell r="D3158" t="str">
            <v>1</v>
          </cell>
          <cell r="J3158" t="str">
            <v>-</v>
          </cell>
        </row>
        <row r="3159">
          <cell r="A3159" t="str">
            <v>00</v>
          </cell>
          <cell r="B3159" t="str">
            <v>0</v>
          </cell>
          <cell r="C3159" t="str">
            <v>0</v>
          </cell>
          <cell r="D3159" t="str">
            <v>1</v>
          </cell>
          <cell r="J3159" t="str">
            <v>-</v>
          </cell>
        </row>
        <row r="3160">
          <cell r="A3160" t="str">
            <v>00</v>
          </cell>
          <cell r="B3160" t="str">
            <v>0</v>
          </cell>
          <cell r="C3160" t="str">
            <v>0</v>
          </cell>
          <cell r="D3160" t="str">
            <v>1</v>
          </cell>
          <cell r="J3160" t="str">
            <v>-</v>
          </cell>
        </row>
        <row r="3161">
          <cell r="A3161" t="str">
            <v>00</v>
          </cell>
          <cell r="B3161" t="str">
            <v>0</v>
          </cell>
          <cell r="C3161" t="str">
            <v>0</v>
          </cell>
          <cell r="D3161" t="str">
            <v>1</v>
          </cell>
          <cell r="J3161" t="str">
            <v>-</v>
          </cell>
        </row>
        <row r="3162">
          <cell r="A3162" t="str">
            <v>00</v>
          </cell>
          <cell r="B3162" t="str">
            <v>0</v>
          </cell>
          <cell r="C3162" t="str">
            <v>0</v>
          </cell>
          <cell r="D3162" t="str">
            <v>1</v>
          </cell>
          <cell r="J3162" t="str">
            <v>-</v>
          </cell>
        </row>
        <row r="3163">
          <cell r="A3163" t="str">
            <v>00</v>
          </cell>
          <cell r="B3163" t="str">
            <v>0</v>
          </cell>
          <cell r="C3163" t="str">
            <v>0</v>
          </cell>
          <cell r="D3163" t="str">
            <v>1</v>
          </cell>
          <cell r="J3163" t="str">
            <v>-</v>
          </cell>
        </row>
        <row r="3164">
          <cell r="A3164" t="str">
            <v>00</v>
          </cell>
          <cell r="B3164" t="str">
            <v>0</v>
          </cell>
          <cell r="C3164" t="str">
            <v>0</v>
          </cell>
          <cell r="D3164" t="str">
            <v>1</v>
          </cell>
          <cell r="J3164" t="str">
            <v>-</v>
          </cell>
        </row>
        <row r="3165">
          <cell r="A3165" t="str">
            <v>00</v>
          </cell>
          <cell r="B3165" t="str">
            <v>0</v>
          </cell>
          <cell r="C3165" t="str">
            <v>0</v>
          </cell>
          <cell r="D3165" t="str">
            <v>1</v>
          </cell>
          <cell r="J3165" t="str">
            <v>-</v>
          </cell>
        </row>
        <row r="3166">
          <cell r="A3166" t="str">
            <v>00</v>
          </cell>
          <cell r="B3166" t="str">
            <v>0</v>
          </cell>
          <cell r="C3166" t="str">
            <v>0</v>
          </cell>
          <cell r="D3166" t="str">
            <v>1</v>
          </cell>
          <cell r="J3166" t="str">
            <v>-</v>
          </cell>
        </row>
        <row r="3167">
          <cell r="A3167" t="str">
            <v>00</v>
          </cell>
          <cell r="B3167" t="str">
            <v>0</v>
          </cell>
          <cell r="C3167" t="str">
            <v>0</v>
          </cell>
          <cell r="D3167" t="str">
            <v>1</v>
          </cell>
          <cell r="J3167" t="str">
            <v>-</v>
          </cell>
        </row>
        <row r="3168">
          <cell r="A3168" t="str">
            <v>00</v>
          </cell>
          <cell r="B3168" t="str">
            <v>0</v>
          </cell>
          <cell r="C3168" t="str">
            <v>0</v>
          </cell>
          <cell r="D3168" t="str">
            <v>1</v>
          </cell>
          <cell r="J3168" t="str">
            <v>-</v>
          </cell>
        </row>
        <row r="3169">
          <cell r="A3169" t="str">
            <v>00</v>
          </cell>
          <cell r="B3169" t="str">
            <v>0</v>
          </cell>
          <cell r="C3169" t="str">
            <v>0</v>
          </cell>
          <cell r="D3169" t="str">
            <v>1</v>
          </cell>
          <cell r="J3169" t="str">
            <v>-</v>
          </cell>
        </row>
        <row r="3170">
          <cell r="A3170" t="str">
            <v>00</v>
          </cell>
          <cell r="B3170" t="str">
            <v>0</v>
          </cell>
          <cell r="C3170" t="str">
            <v>0</v>
          </cell>
          <cell r="D3170" t="str">
            <v>1</v>
          </cell>
          <cell r="J3170" t="str">
            <v>-</v>
          </cell>
        </row>
        <row r="3171">
          <cell r="A3171" t="str">
            <v>00</v>
          </cell>
          <cell r="B3171" t="str">
            <v>0</v>
          </cell>
          <cell r="C3171" t="str">
            <v>0</v>
          </cell>
          <cell r="D3171" t="str">
            <v>1</v>
          </cell>
          <cell r="J3171" t="str">
            <v>-</v>
          </cell>
        </row>
        <row r="3172">
          <cell r="A3172" t="str">
            <v>00</v>
          </cell>
          <cell r="B3172" t="str">
            <v>0</v>
          </cell>
          <cell r="C3172" t="str">
            <v>0</v>
          </cell>
          <cell r="D3172" t="str">
            <v>1</v>
          </cell>
          <cell r="J3172" t="str">
            <v>-</v>
          </cell>
        </row>
        <row r="3173">
          <cell r="A3173" t="str">
            <v>00</v>
          </cell>
          <cell r="B3173" t="str">
            <v>0</v>
          </cell>
          <cell r="C3173" t="str">
            <v>0</v>
          </cell>
          <cell r="D3173" t="str">
            <v>1</v>
          </cell>
          <cell r="J3173" t="str">
            <v>-</v>
          </cell>
        </row>
        <row r="3174">
          <cell r="A3174" t="str">
            <v>00</v>
          </cell>
          <cell r="B3174" t="str">
            <v>0</v>
          </cell>
          <cell r="C3174" t="str">
            <v>0</v>
          </cell>
          <cell r="D3174" t="str">
            <v>1</v>
          </cell>
          <cell r="J3174" t="str">
            <v>-</v>
          </cell>
        </row>
        <row r="3175">
          <cell r="A3175" t="str">
            <v>00</v>
          </cell>
          <cell r="B3175" t="str">
            <v>0</v>
          </cell>
          <cell r="C3175" t="str">
            <v>0</v>
          </cell>
          <cell r="D3175" t="str">
            <v>1</v>
          </cell>
          <cell r="J3175" t="str">
            <v>-</v>
          </cell>
        </row>
        <row r="3176">
          <cell r="A3176" t="str">
            <v>00</v>
          </cell>
          <cell r="B3176" t="str">
            <v>0</v>
          </cell>
          <cell r="C3176" t="str">
            <v>0</v>
          </cell>
          <cell r="D3176" t="str">
            <v>1</v>
          </cell>
          <cell r="J3176" t="str">
            <v>-</v>
          </cell>
        </row>
        <row r="3177">
          <cell r="A3177" t="str">
            <v>00</v>
          </cell>
          <cell r="B3177" t="str">
            <v>0</v>
          </cell>
          <cell r="C3177" t="str">
            <v>0</v>
          </cell>
          <cell r="D3177" t="str">
            <v>1</v>
          </cell>
          <cell r="J3177" t="str">
            <v>-</v>
          </cell>
        </row>
        <row r="3178">
          <cell r="A3178" t="str">
            <v>00</v>
          </cell>
          <cell r="B3178" t="str">
            <v>0</v>
          </cell>
          <cell r="C3178" t="str">
            <v>0</v>
          </cell>
          <cell r="D3178" t="str">
            <v>1</v>
          </cell>
          <cell r="J3178" t="str">
            <v>-</v>
          </cell>
        </row>
        <row r="3179">
          <cell r="A3179" t="str">
            <v>00</v>
          </cell>
          <cell r="B3179" t="str">
            <v>0</v>
          </cell>
          <cell r="C3179" t="str">
            <v>0</v>
          </cell>
          <cell r="D3179" t="str">
            <v>1</v>
          </cell>
          <cell r="J3179" t="str">
            <v>-</v>
          </cell>
        </row>
        <row r="3180">
          <cell r="A3180" t="str">
            <v>00</v>
          </cell>
          <cell r="B3180" t="str">
            <v>0</v>
          </cell>
          <cell r="C3180" t="str">
            <v>0</v>
          </cell>
          <cell r="D3180" t="str">
            <v>1</v>
          </cell>
          <cell r="J3180" t="str">
            <v>-</v>
          </cell>
        </row>
        <row r="3181">
          <cell r="A3181" t="str">
            <v>00</v>
          </cell>
          <cell r="B3181" t="str">
            <v>0</v>
          </cell>
          <cell r="C3181" t="str">
            <v>0</v>
          </cell>
          <cell r="D3181" t="str">
            <v>1</v>
          </cell>
          <cell r="J3181" t="str">
            <v>-</v>
          </cell>
        </row>
        <row r="3182">
          <cell r="A3182" t="str">
            <v>00</v>
          </cell>
          <cell r="B3182" t="str">
            <v>0</v>
          </cell>
          <cell r="C3182" t="str">
            <v>0</v>
          </cell>
          <cell r="D3182" t="str">
            <v>1</v>
          </cell>
          <cell r="J3182" t="str">
            <v>-</v>
          </cell>
        </row>
        <row r="3183">
          <cell r="A3183" t="str">
            <v>00</v>
          </cell>
          <cell r="B3183" t="str">
            <v>0</v>
          </cell>
          <cell r="C3183" t="str">
            <v>0</v>
          </cell>
          <cell r="D3183" t="str">
            <v>1</v>
          </cell>
          <cell r="J3183" t="str">
            <v>-</v>
          </cell>
        </row>
        <row r="3184">
          <cell r="A3184" t="str">
            <v>00</v>
          </cell>
          <cell r="B3184" t="str">
            <v>0</v>
          </cell>
          <cell r="C3184" t="str">
            <v>0</v>
          </cell>
          <cell r="D3184" t="str">
            <v>1</v>
          </cell>
          <cell r="J3184" t="str">
            <v>-</v>
          </cell>
        </row>
        <row r="3185">
          <cell r="A3185" t="str">
            <v>00</v>
          </cell>
          <cell r="B3185" t="str">
            <v>0</v>
          </cell>
          <cell r="C3185" t="str">
            <v>0</v>
          </cell>
          <cell r="D3185" t="str">
            <v>1</v>
          </cell>
          <cell r="J3185" t="str">
            <v>-</v>
          </cell>
        </row>
        <row r="3186">
          <cell r="A3186" t="str">
            <v>00</v>
          </cell>
          <cell r="B3186" t="str">
            <v>0</v>
          </cell>
          <cell r="C3186" t="str">
            <v>0</v>
          </cell>
          <cell r="D3186" t="str">
            <v>1</v>
          </cell>
          <cell r="J3186" t="str">
            <v>-</v>
          </cell>
        </row>
        <row r="3187">
          <cell r="A3187" t="str">
            <v>00</v>
          </cell>
          <cell r="B3187" t="str">
            <v>0</v>
          </cell>
          <cell r="C3187" t="str">
            <v>0</v>
          </cell>
          <cell r="D3187" t="str">
            <v>1</v>
          </cell>
          <cell r="J3187" t="str">
            <v>-</v>
          </cell>
        </row>
        <row r="3188">
          <cell r="A3188" t="str">
            <v>00</v>
          </cell>
          <cell r="B3188" t="str">
            <v>0</v>
          </cell>
          <cell r="C3188" t="str">
            <v>0</v>
          </cell>
          <cell r="D3188" t="str">
            <v>1</v>
          </cell>
          <cell r="J3188" t="str">
            <v>-</v>
          </cell>
        </row>
        <row r="3189">
          <cell r="A3189" t="str">
            <v>00</v>
          </cell>
          <cell r="B3189" t="str">
            <v>0</v>
          </cell>
          <cell r="C3189" t="str">
            <v>0</v>
          </cell>
          <cell r="D3189" t="str">
            <v>1</v>
          </cell>
          <cell r="J3189" t="str">
            <v>-</v>
          </cell>
        </row>
        <row r="3190">
          <cell r="A3190" t="str">
            <v>00</v>
          </cell>
          <cell r="B3190" t="str">
            <v>0</v>
          </cell>
          <cell r="C3190" t="str">
            <v>0</v>
          </cell>
          <cell r="D3190" t="str">
            <v>1</v>
          </cell>
          <cell r="J3190" t="str">
            <v>-</v>
          </cell>
        </row>
        <row r="3191">
          <cell r="A3191" t="str">
            <v>00</v>
          </cell>
          <cell r="B3191" t="str">
            <v>0</v>
          </cell>
          <cell r="C3191" t="str">
            <v>0</v>
          </cell>
          <cell r="D3191" t="str">
            <v>1</v>
          </cell>
          <cell r="J3191" t="str">
            <v>-</v>
          </cell>
        </row>
        <row r="3192">
          <cell r="A3192" t="str">
            <v>00</v>
          </cell>
          <cell r="B3192" t="str">
            <v>0</v>
          </cell>
          <cell r="C3192" t="str">
            <v>0</v>
          </cell>
          <cell r="D3192" t="str">
            <v>1</v>
          </cell>
          <cell r="J3192" t="str">
            <v>-</v>
          </cell>
        </row>
        <row r="3193">
          <cell r="A3193" t="str">
            <v>00</v>
          </cell>
          <cell r="B3193" t="str">
            <v>0</v>
          </cell>
          <cell r="C3193" t="str">
            <v>0</v>
          </cell>
          <cell r="D3193" t="str">
            <v>1</v>
          </cell>
          <cell r="J3193" t="str">
            <v>-</v>
          </cell>
        </row>
        <row r="3194">
          <cell r="A3194" t="str">
            <v>00</v>
          </cell>
          <cell r="B3194" t="str">
            <v>0</v>
          </cell>
          <cell r="C3194" t="str">
            <v>0</v>
          </cell>
          <cell r="D3194" t="str">
            <v>1</v>
          </cell>
          <cell r="J3194" t="str">
            <v>-</v>
          </cell>
        </row>
        <row r="3195">
          <cell r="A3195" t="str">
            <v>00</v>
          </cell>
          <cell r="B3195" t="str">
            <v>0</v>
          </cell>
          <cell r="C3195" t="str">
            <v>0</v>
          </cell>
          <cell r="D3195" t="str">
            <v>1</v>
          </cell>
          <cell r="J3195" t="str">
            <v>-</v>
          </cell>
        </row>
        <row r="3196">
          <cell r="A3196" t="str">
            <v>00</v>
          </cell>
          <cell r="B3196" t="str">
            <v>0</v>
          </cell>
          <cell r="C3196" t="str">
            <v>0</v>
          </cell>
          <cell r="D3196" t="str">
            <v>1</v>
          </cell>
          <cell r="J3196" t="str">
            <v>-</v>
          </cell>
        </row>
        <row r="3197">
          <cell r="A3197" t="str">
            <v>00</v>
          </cell>
          <cell r="B3197" t="str">
            <v>0</v>
          </cell>
          <cell r="C3197" t="str">
            <v>0</v>
          </cell>
          <cell r="D3197" t="str">
            <v>1</v>
          </cell>
          <cell r="J3197" t="str">
            <v>-</v>
          </cell>
        </row>
        <row r="3198">
          <cell r="A3198" t="str">
            <v>00</v>
          </cell>
          <cell r="B3198" t="str">
            <v>0</v>
          </cell>
          <cell r="C3198" t="str">
            <v>0</v>
          </cell>
          <cell r="D3198" t="str">
            <v>1</v>
          </cell>
          <cell r="J3198" t="str">
            <v>-</v>
          </cell>
        </row>
        <row r="3199">
          <cell r="A3199" t="str">
            <v>00</v>
          </cell>
          <cell r="B3199" t="str">
            <v>0</v>
          </cell>
          <cell r="C3199" t="str">
            <v>0</v>
          </cell>
          <cell r="D3199" t="str">
            <v>1</v>
          </cell>
          <cell r="J3199" t="str">
            <v>-</v>
          </cell>
        </row>
        <row r="3200">
          <cell r="A3200" t="str">
            <v>00</v>
          </cell>
          <cell r="B3200" t="str">
            <v>0</v>
          </cell>
          <cell r="C3200" t="str">
            <v>0</v>
          </cell>
          <cell r="D3200" t="str">
            <v>1</v>
          </cell>
          <cell r="J3200" t="str">
            <v>-</v>
          </cell>
        </row>
        <row r="3201">
          <cell r="A3201" t="str">
            <v>00</v>
          </cell>
          <cell r="B3201" t="str">
            <v>0</v>
          </cell>
          <cell r="C3201" t="str">
            <v>0</v>
          </cell>
          <cell r="D3201" t="str">
            <v>1</v>
          </cell>
          <cell r="J3201" t="str">
            <v>-</v>
          </cell>
        </row>
        <row r="3202">
          <cell r="A3202" t="str">
            <v>00</v>
          </cell>
          <cell r="B3202" t="str">
            <v>0</v>
          </cell>
          <cell r="C3202" t="str">
            <v>0</v>
          </cell>
          <cell r="D3202" t="str">
            <v>1</v>
          </cell>
          <cell r="J3202" t="str">
            <v>-</v>
          </cell>
        </row>
        <row r="3203">
          <cell r="A3203" t="str">
            <v>00</v>
          </cell>
          <cell r="B3203" t="str">
            <v>0</v>
          </cell>
          <cell r="C3203" t="str">
            <v>0</v>
          </cell>
          <cell r="D3203" t="str">
            <v>1</v>
          </cell>
          <cell r="J3203" t="str">
            <v>-</v>
          </cell>
        </row>
        <row r="3204">
          <cell r="A3204" t="str">
            <v>00</v>
          </cell>
          <cell r="B3204" t="str">
            <v>0</v>
          </cell>
          <cell r="C3204" t="str">
            <v>0</v>
          </cell>
          <cell r="D3204" t="str">
            <v>1</v>
          </cell>
          <cell r="J3204" t="str">
            <v>-</v>
          </cell>
        </row>
        <row r="3205">
          <cell r="A3205" t="str">
            <v>00</v>
          </cell>
          <cell r="B3205" t="str">
            <v>0</v>
          </cell>
          <cell r="C3205" t="str">
            <v>0</v>
          </cell>
          <cell r="D3205" t="str">
            <v>1</v>
          </cell>
          <cell r="J3205" t="str">
            <v>-</v>
          </cell>
        </row>
        <row r="3206">
          <cell r="A3206" t="str">
            <v>00</v>
          </cell>
          <cell r="B3206" t="str">
            <v>0</v>
          </cell>
          <cell r="C3206" t="str">
            <v>0</v>
          </cell>
          <cell r="D3206" t="str">
            <v>1</v>
          </cell>
          <cell r="J3206" t="str">
            <v>-</v>
          </cell>
        </row>
        <row r="3207">
          <cell r="A3207" t="str">
            <v>00</v>
          </cell>
          <cell r="B3207" t="str">
            <v>0</v>
          </cell>
          <cell r="C3207" t="str">
            <v>0</v>
          </cell>
          <cell r="D3207" t="str">
            <v>1</v>
          </cell>
          <cell r="J3207" t="str">
            <v>-</v>
          </cell>
        </row>
        <row r="3208">
          <cell r="A3208" t="str">
            <v>00</v>
          </cell>
          <cell r="B3208" t="str">
            <v>0</v>
          </cell>
          <cell r="C3208" t="str">
            <v>0</v>
          </cell>
          <cell r="D3208" t="str">
            <v>1</v>
          </cell>
          <cell r="J3208" t="str">
            <v>-</v>
          </cell>
        </row>
        <row r="3209">
          <cell r="A3209" t="str">
            <v>00</v>
          </cell>
          <cell r="B3209" t="str">
            <v>0</v>
          </cell>
          <cell r="C3209" t="str">
            <v>0</v>
          </cell>
          <cell r="D3209" t="str">
            <v>1</v>
          </cell>
          <cell r="J3209" t="str">
            <v>-</v>
          </cell>
        </row>
        <row r="3210">
          <cell r="A3210" t="str">
            <v>00</v>
          </cell>
          <cell r="B3210" t="str">
            <v>0</v>
          </cell>
          <cell r="C3210" t="str">
            <v>0</v>
          </cell>
          <cell r="D3210" t="str">
            <v>1</v>
          </cell>
          <cell r="J3210" t="str">
            <v>-</v>
          </cell>
        </row>
        <row r="3211">
          <cell r="A3211" t="str">
            <v>00</v>
          </cell>
          <cell r="B3211" t="str">
            <v>0</v>
          </cell>
          <cell r="C3211" t="str">
            <v>0</v>
          </cell>
          <cell r="D3211" t="str">
            <v>1</v>
          </cell>
          <cell r="J3211" t="str">
            <v>-</v>
          </cell>
        </row>
        <row r="3212">
          <cell r="A3212" t="str">
            <v>00</v>
          </cell>
          <cell r="B3212" t="str">
            <v>0</v>
          </cell>
          <cell r="C3212" t="str">
            <v>0</v>
          </cell>
          <cell r="D3212" t="str">
            <v>1</v>
          </cell>
          <cell r="J3212" t="str">
            <v>-</v>
          </cell>
        </row>
        <row r="3213">
          <cell r="A3213" t="str">
            <v>00</v>
          </cell>
          <cell r="B3213" t="str">
            <v>0</v>
          </cell>
          <cell r="C3213" t="str">
            <v>0</v>
          </cell>
          <cell r="D3213" t="str">
            <v>1</v>
          </cell>
          <cell r="J3213" t="str">
            <v>-</v>
          </cell>
        </row>
        <row r="3214">
          <cell r="A3214" t="str">
            <v>00</v>
          </cell>
          <cell r="B3214" t="str">
            <v>0</v>
          </cell>
          <cell r="C3214" t="str">
            <v>0</v>
          </cell>
          <cell r="D3214" t="str">
            <v>1</v>
          </cell>
          <cell r="J3214" t="str">
            <v>-</v>
          </cell>
        </row>
        <row r="3215">
          <cell r="A3215" t="str">
            <v>00</v>
          </cell>
          <cell r="B3215" t="str">
            <v>0</v>
          </cell>
          <cell r="C3215" t="str">
            <v>0</v>
          </cell>
          <cell r="D3215" t="str">
            <v>1</v>
          </cell>
          <cell r="J3215" t="str">
            <v>-</v>
          </cell>
        </row>
        <row r="3216">
          <cell r="A3216" t="str">
            <v>00</v>
          </cell>
          <cell r="B3216" t="str">
            <v>0</v>
          </cell>
          <cell r="C3216" t="str">
            <v>0</v>
          </cell>
          <cell r="D3216" t="str">
            <v>1</v>
          </cell>
          <cell r="J3216" t="str">
            <v>-</v>
          </cell>
        </row>
        <row r="3217">
          <cell r="A3217" t="str">
            <v>00</v>
          </cell>
          <cell r="B3217" t="str">
            <v>0</v>
          </cell>
          <cell r="C3217" t="str">
            <v>0</v>
          </cell>
          <cell r="D3217" t="str">
            <v>1</v>
          </cell>
          <cell r="J3217" t="str">
            <v>-</v>
          </cell>
        </row>
        <row r="3218">
          <cell r="A3218" t="str">
            <v>00</v>
          </cell>
          <cell r="B3218" t="str">
            <v>0</v>
          </cell>
          <cell r="C3218" t="str">
            <v>0</v>
          </cell>
          <cell r="D3218" t="str">
            <v>1</v>
          </cell>
          <cell r="J3218" t="str">
            <v>-</v>
          </cell>
        </row>
        <row r="3219">
          <cell r="A3219" t="str">
            <v>00</v>
          </cell>
          <cell r="B3219" t="str">
            <v>0</v>
          </cell>
          <cell r="C3219" t="str">
            <v>0</v>
          </cell>
          <cell r="D3219" t="str">
            <v>1</v>
          </cell>
          <cell r="J3219" t="str">
            <v>-</v>
          </cell>
        </row>
        <row r="3220">
          <cell r="A3220" t="str">
            <v>00</v>
          </cell>
          <cell r="B3220" t="str">
            <v>0</v>
          </cell>
          <cell r="C3220" t="str">
            <v>0</v>
          </cell>
          <cell r="D3220" t="str">
            <v>1</v>
          </cell>
          <cell r="J3220" t="str">
            <v>-</v>
          </cell>
        </row>
        <row r="3221">
          <cell r="A3221" t="str">
            <v>00</v>
          </cell>
          <cell r="B3221" t="str">
            <v>0</v>
          </cell>
          <cell r="C3221" t="str">
            <v>0</v>
          </cell>
          <cell r="D3221" t="str">
            <v>1</v>
          </cell>
          <cell r="J3221" t="str">
            <v>-</v>
          </cell>
        </row>
        <row r="3222">
          <cell r="A3222" t="str">
            <v>00</v>
          </cell>
          <cell r="B3222" t="str">
            <v>0</v>
          </cell>
          <cell r="C3222" t="str">
            <v>0</v>
          </cell>
          <cell r="D3222" t="str">
            <v>1</v>
          </cell>
          <cell r="J3222" t="str">
            <v>-</v>
          </cell>
        </row>
        <row r="3223">
          <cell r="A3223" t="str">
            <v>00</v>
          </cell>
          <cell r="B3223" t="str">
            <v>0</v>
          </cell>
          <cell r="C3223" t="str">
            <v>0</v>
          </cell>
          <cell r="D3223" t="str">
            <v>1</v>
          </cell>
          <cell r="J3223" t="str">
            <v>-</v>
          </cell>
        </row>
        <row r="3224">
          <cell r="A3224" t="str">
            <v>00</v>
          </cell>
          <cell r="B3224" t="str">
            <v>0</v>
          </cell>
          <cell r="C3224" t="str">
            <v>0</v>
          </cell>
          <cell r="D3224" t="str">
            <v>1</v>
          </cell>
          <cell r="J3224" t="str">
            <v>-</v>
          </cell>
        </row>
        <row r="3225">
          <cell r="A3225" t="str">
            <v>00</v>
          </cell>
          <cell r="B3225" t="str">
            <v>0</v>
          </cell>
          <cell r="C3225" t="str">
            <v>0</v>
          </cell>
          <cell r="D3225" t="str">
            <v>1</v>
          </cell>
          <cell r="J3225" t="str">
            <v>-</v>
          </cell>
        </row>
        <row r="3226">
          <cell r="A3226" t="str">
            <v>00</v>
          </cell>
          <cell r="B3226" t="str">
            <v>0</v>
          </cell>
          <cell r="C3226" t="str">
            <v>0</v>
          </cell>
          <cell r="D3226" t="str">
            <v>1</v>
          </cell>
          <cell r="J3226" t="str">
            <v>-</v>
          </cell>
        </row>
        <row r="3227">
          <cell r="A3227" t="str">
            <v>00</v>
          </cell>
          <cell r="B3227" t="str">
            <v>0</v>
          </cell>
          <cell r="C3227" t="str">
            <v>0</v>
          </cell>
          <cell r="D3227" t="str">
            <v>1</v>
          </cell>
          <cell r="J3227" t="str">
            <v>-</v>
          </cell>
        </row>
        <row r="3228">
          <cell r="A3228" t="str">
            <v>00</v>
          </cell>
          <cell r="B3228" t="str">
            <v>0</v>
          </cell>
          <cell r="C3228" t="str">
            <v>0</v>
          </cell>
          <cell r="D3228" t="str">
            <v>1</v>
          </cell>
          <cell r="J3228" t="str">
            <v>-</v>
          </cell>
        </row>
        <row r="3229">
          <cell r="A3229" t="str">
            <v>00</v>
          </cell>
          <cell r="B3229" t="str">
            <v>0</v>
          </cell>
          <cell r="C3229" t="str">
            <v>0</v>
          </cell>
          <cell r="D3229" t="str">
            <v>1</v>
          </cell>
          <cell r="J3229" t="str">
            <v>-</v>
          </cell>
        </row>
        <row r="3230">
          <cell r="A3230" t="str">
            <v>00</v>
          </cell>
          <cell r="B3230" t="str">
            <v>0</v>
          </cell>
          <cell r="C3230" t="str">
            <v>0</v>
          </cell>
          <cell r="D3230" t="str">
            <v>1</v>
          </cell>
          <cell r="J3230" t="str">
            <v>-</v>
          </cell>
        </row>
        <row r="3231">
          <cell r="A3231" t="str">
            <v>00</v>
          </cell>
          <cell r="B3231" t="str">
            <v>0</v>
          </cell>
          <cell r="C3231" t="str">
            <v>0</v>
          </cell>
          <cell r="D3231" t="str">
            <v>1</v>
          </cell>
          <cell r="J3231" t="str">
            <v>-</v>
          </cell>
        </row>
        <row r="3232">
          <cell r="A3232" t="str">
            <v>00</v>
          </cell>
          <cell r="B3232" t="str">
            <v>0</v>
          </cell>
          <cell r="C3232" t="str">
            <v>0</v>
          </cell>
          <cell r="D3232" t="str">
            <v>1</v>
          </cell>
          <cell r="J3232" t="str">
            <v>-</v>
          </cell>
        </row>
        <row r="3233">
          <cell r="A3233" t="str">
            <v>00</v>
          </cell>
          <cell r="B3233" t="str">
            <v>0</v>
          </cell>
          <cell r="C3233" t="str">
            <v>0</v>
          </cell>
          <cell r="D3233" t="str">
            <v>1</v>
          </cell>
          <cell r="J3233" t="str">
            <v>-</v>
          </cell>
        </row>
        <row r="3234">
          <cell r="A3234" t="str">
            <v>00</v>
          </cell>
          <cell r="B3234" t="str">
            <v>0</v>
          </cell>
          <cell r="C3234" t="str">
            <v>0</v>
          </cell>
          <cell r="D3234" t="str">
            <v>1</v>
          </cell>
          <cell r="J3234" t="str">
            <v>-</v>
          </cell>
        </row>
        <row r="3235">
          <cell r="A3235" t="str">
            <v>00</v>
          </cell>
          <cell r="B3235" t="str">
            <v>0</v>
          </cell>
          <cell r="C3235" t="str">
            <v>0</v>
          </cell>
          <cell r="D3235" t="str">
            <v>1</v>
          </cell>
          <cell r="J3235" t="str">
            <v>-</v>
          </cell>
        </row>
        <row r="3236">
          <cell r="A3236" t="str">
            <v>00</v>
          </cell>
          <cell r="B3236" t="str">
            <v>0</v>
          </cell>
          <cell r="C3236" t="str">
            <v>0</v>
          </cell>
          <cell r="D3236" t="str">
            <v>1</v>
          </cell>
          <cell r="J3236" t="str">
            <v>-</v>
          </cell>
        </row>
        <row r="3237">
          <cell r="A3237" t="str">
            <v>00</v>
          </cell>
          <cell r="B3237" t="str">
            <v>0</v>
          </cell>
          <cell r="C3237" t="str">
            <v>0</v>
          </cell>
          <cell r="D3237" t="str">
            <v>1</v>
          </cell>
          <cell r="J3237" t="str">
            <v>-</v>
          </cell>
        </row>
        <row r="3238">
          <cell r="A3238" t="str">
            <v>00</v>
          </cell>
          <cell r="B3238" t="str">
            <v>0</v>
          </cell>
          <cell r="C3238" t="str">
            <v>0</v>
          </cell>
          <cell r="D3238" t="str">
            <v>1</v>
          </cell>
          <cell r="J3238" t="str">
            <v>-</v>
          </cell>
        </row>
        <row r="3239">
          <cell r="A3239" t="str">
            <v>00</v>
          </cell>
          <cell r="B3239" t="str">
            <v>0</v>
          </cell>
          <cell r="C3239" t="str">
            <v>0</v>
          </cell>
          <cell r="D3239" t="str">
            <v>1</v>
          </cell>
          <cell r="J3239" t="str">
            <v>-</v>
          </cell>
        </row>
        <row r="3240">
          <cell r="A3240" t="str">
            <v>00</v>
          </cell>
          <cell r="B3240" t="str">
            <v>0</v>
          </cell>
          <cell r="C3240" t="str">
            <v>0</v>
          </cell>
          <cell r="D3240" t="str">
            <v>1</v>
          </cell>
          <cell r="J3240" t="str">
            <v>-</v>
          </cell>
        </row>
        <row r="3241">
          <cell r="A3241" t="str">
            <v>00</v>
          </cell>
          <cell r="B3241" t="str">
            <v>0</v>
          </cell>
          <cell r="C3241" t="str">
            <v>0</v>
          </cell>
          <cell r="D3241" t="str">
            <v>1</v>
          </cell>
          <cell r="J3241" t="str">
            <v>-</v>
          </cell>
        </row>
        <row r="3242">
          <cell r="A3242" t="str">
            <v>00</v>
          </cell>
          <cell r="B3242" t="str">
            <v>0</v>
          </cell>
          <cell r="C3242" t="str">
            <v>0</v>
          </cell>
          <cell r="D3242" t="str">
            <v>1</v>
          </cell>
          <cell r="J3242" t="str">
            <v>-</v>
          </cell>
        </row>
        <row r="3243">
          <cell r="A3243" t="str">
            <v>00</v>
          </cell>
          <cell r="B3243" t="str">
            <v>0</v>
          </cell>
          <cell r="C3243" t="str">
            <v>0</v>
          </cell>
          <cell r="D3243" t="str">
            <v>1</v>
          </cell>
          <cell r="J3243" t="str">
            <v>-</v>
          </cell>
        </row>
        <row r="3244">
          <cell r="A3244" t="str">
            <v>00</v>
          </cell>
          <cell r="B3244" t="str">
            <v>0</v>
          </cell>
          <cell r="C3244" t="str">
            <v>0</v>
          </cell>
          <cell r="D3244" t="str">
            <v>1</v>
          </cell>
          <cell r="J3244" t="str">
            <v>-</v>
          </cell>
        </row>
        <row r="3245">
          <cell r="A3245" t="str">
            <v>00</v>
          </cell>
          <cell r="B3245" t="str">
            <v>0</v>
          </cell>
          <cell r="C3245" t="str">
            <v>0</v>
          </cell>
          <cell r="D3245" t="str">
            <v>1</v>
          </cell>
          <cell r="J3245" t="str">
            <v>-</v>
          </cell>
        </row>
        <row r="3246">
          <cell r="A3246" t="str">
            <v>00</v>
          </cell>
          <cell r="B3246" t="str">
            <v>0</v>
          </cell>
          <cell r="C3246" t="str">
            <v>0</v>
          </cell>
          <cell r="D3246" t="str">
            <v>1</v>
          </cell>
          <cell r="J3246" t="str">
            <v>-</v>
          </cell>
        </row>
        <row r="3247">
          <cell r="A3247" t="str">
            <v>00</v>
          </cell>
          <cell r="B3247" t="str">
            <v>0</v>
          </cell>
          <cell r="C3247" t="str">
            <v>0</v>
          </cell>
          <cell r="D3247" t="str">
            <v>1</v>
          </cell>
          <cell r="J3247" t="str">
            <v>-</v>
          </cell>
        </row>
        <row r="3248">
          <cell r="A3248" t="str">
            <v>00</v>
          </cell>
          <cell r="B3248" t="str">
            <v>0</v>
          </cell>
          <cell r="C3248" t="str">
            <v>0</v>
          </cell>
          <cell r="D3248" t="str">
            <v>1</v>
          </cell>
          <cell r="J3248" t="str">
            <v>-</v>
          </cell>
        </row>
        <row r="3249">
          <cell r="A3249" t="str">
            <v>00</v>
          </cell>
          <cell r="B3249" t="str">
            <v>0</v>
          </cell>
          <cell r="C3249" t="str">
            <v>0</v>
          </cell>
          <cell r="D3249" t="str">
            <v>1</v>
          </cell>
          <cell r="J3249" t="str">
            <v>-</v>
          </cell>
        </row>
        <row r="3250">
          <cell r="A3250" t="str">
            <v>00</v>
          </cell>
          <cell r="B3250" t="str">
            <v>0</v>
          </cell>
          <cell r="C3250" t="str">
            <v>0</v>
          </cell>
          <cell r="D3250" t="str">
            <v>1</v>
          </cell>
          <cell r="J3250" t="str">
            <v>-</v>
          </cell>
        </row>
        <row r="3251">
          <cell r="A3251" t="str">
            <v>00</v>
          </cell>
          <cell r="B3251" t="str">
            <v>0</v>
          </cell>
          <cell r="C3251" t="str">
            <v>0</v>
          </cell>
          <cell r="D3251" t="str">
            <v>1</v>
          </cell>
          <cell r="J3251" t="str">
            <v>-</v>
          </cell>
        </row>
        <row r="3252">
          <cell r="A3252" t="str">
            <v>00</v>
          </cell>
          <cell r="B3252" t="str">
            <v>0</v>
          </cell>
          <cell r="C3252" t="str">
            <v>0</v>
          </cell>
          <cell r="D3252" t="str">
            <v>1</v>
          </cell>
          <cell r="J3252" t="str">
            <v>-</v>
          </cell>
        </row>
        <row r="3253">
          <cell r="A3253" t="str">
            <v>00</v>
          </cell>
          <cell r="B3253" t="str">
            <v>0</v>
          </cell>
          <cell r="C3253" t="str">
            <v>0</v>
          </cell>
          <cell r="D3253" t="str">
            <v>1</v>
          </cell>
          <cell r="J3253" t="str">
            <v>-</v>
          </cell>
        </row>
        <row r="3254">
          <cell r="A3254" t="str">
            <v>00</v>
          </cell>
          <cell r="B3254" t="str">
            <v>0</v>
          </cell>
          <cell r="C3254" t="str">
            <v>0</v>
          </cell>
          <cell r="D3254" t="str">
            <v>1</v>
          </cell>
          <cell r="J3254" t="str">
            <v>-</v>
          </cell>
        </row>
        <row r="3255">
          <cell r="A3255" t="str">
            <v>00</v>
          </cell>
          <cell r="B3255" t="str">
            <v>0</v>
          </cell>
          <cell r="C3255" t="str">
            <v>0</v>
          </cell>
          <cell r="D3255" t="str">
            <v>1</v>
          </cell>
          <cell r="J3255" t="str">
            <v>-</v>
          </cell>
        </row>
        <row r="3256">
          <cell r="A3256" t="str">
            <v>00</v>
          </cell>
          <cell r="B3256" t="str">
            <v>0</v>
          </cell>
          <cell r="C3256" t="str">
            <v>0</v>
          </cell>
          <cell r="D3256" t="str">
            <v>1</v>
          </cell>
          <cell r="J3256" t="str">
            <v>-</v>
          </cell>
        </row>
        <row r="3257">
          <cell r="A3257" t="str">
            <v>00</v>
          </cell>
          <cell r="B3257" t="str">
            <v>0</v>
          </cell>
          <cell r="C3257" t="str">
            <v>0</v>
          </cell>
          <cell r="D3257" t="str">
            <v>1</v>
          </cell>
          <cell r="J3257" t="str">
            <v>-</v>
          </cell>
        </row>
        <row r="3258">
          <cell r="A3258" t="str">
            <v>00</v>
          </cell>
          <cell r="B3258" t="str">
            <v>0</v>
          </cell>
          <cell r="C3258" t="str">
            <v>0</v>
          </cell>
          <cell r="D3258" t="str">
            <v>1</v>
          </cell>
          <cell r="J3258" t="str">
            <v>-</v>
          </cell>
        </row>
        <row r="3259">
          <cell r="A3259" t="str">
            <v>00</v>
          </cell>
          <cell r="B3259" t="str">
            <v>0</v>
          </cell>
          <cell r="C3259" t="str">
            <v>0</v>
          </cell>
          <cell r="D3259" t="str">
            <v>1</v>
          </cell>
          <cell r="J3259" t="str">
            <v>-</v>
          </cell>
        </row>
        <row r="3260">
          <cell r="A3260" t="str">
            <v>00</v>
          </cell>
          <cell r="B3260" t="str">
            <v>0</v>
          </cell>
          <cell r="C3260" t="str">
            <v>0</v>
          </cell>
          <cell r="D3260" t="str">
            <v>1</v>
          </cell>
          <cell r="J3260" t="str">
            <v>-</v>
          </cell>
        </row>
        <row r="3261">
          <cell r="A3261" t="str">
            <v>00</v>
          </cell>
          <cell r="B3261" t="str">
            <v>0</v>
          </cell>
          <cell r="C3261" t="str">
            <v>0</v>
          </cell>
          <cell r="D3261" t="str">
            <v>1</v>
          </cell>
          <cell r="J3261" t="str">
            <v>-</v>
          </cell>
        </row>
        <row r="3262">
          <cell r="A3262" t="str">
            <v>00</v>
          </cell>
          <cell r="B3262" t="str">
            <v>0</v>
          </cell>
          <cell r="C3262" t="str">
            <v>0</v>
          </cell>
          <cell r="D3262" t="str">
            <v>1</v>
          </cell>
          <cell r="J3262" t="str">
            <v>-</v>
          </cell>
        </row>
        <row r="3263">
          <cell r="A3263" t="str">
            <v>00</v>
          </cell>
          <cell r="B3263" t="str">
            <v>0</v>
          </cell>
          <cell r="C3263" t="str">
            <v>0</v>
          </cell>
          <cell r="D3263" t="str">
            <v>1</v>
          </cell>
          <cell r="J3263" t="str">
            <v>-</v>
          </cell>
        </row>
        <row r="3264">
          <cell r="A3264" t="str">
            <v>00</v>
          </cell>
          <cell r="B3264" t="str">
            <v>0</v>
          </cell>
          <cell r="C3264" t="str">
            <v>0</v>
          </cell>
          <cell r="D3264" t="str">
            <v>1</v>
          </cell>
          <cell r="J3264" t="str">
            <v>-</v>
          </cell>
        </row>
        <row r="3265">
          <cell r="A3265" t="str">
            <v>00</v>
          </cell>
          <cell r="B3265" t="str">
            <v>0</v>
          </cell>
          <cell r="C3265" t="str">
            <v>0</v>
          </cell>
          <cell r="D3265" t="str">
            <v>1</v>
          </cell>
          <cell r="J3265" t="str">
            <v>-</v>
          </cell>
        </row>
        <row r="3266">
          <cell r="A3266" t="str">
            <v>00</v>
          </cell>
          <cell r="B3266" t="str">
            <v>0</v>
          </cell>
          <cell r="C3266" t="str">
            <v>0</v>
          </cell>
          <cell r="D3266" t="str">
            <v>1</v>
          </cell>
          <cell r="J3266" t="str">
            <v>-</v>
          </cell>
        </row>
        <row r="3267">
          <cell r="A3267" t="str">
            <v>00</v>
          </cell>
          <cell r="B3267" t="str">
            <v>0</v>
          </cell>
          <cell r="C3267" t="str">
            <v>0</v>
          </cell>
          <cell r="D3267" t="str">
            <v>1</v>
          </cell>
          <cell r="J3267" t="str">
            <v>-</v>
          </cell>
        </row>
        <row r="3268">
          <cell r="A3268" t="str">
            <v>00</v>
          </cell>
          <cell r="B3268" t="str">
            <v>0</v>
          </cell>
          <cell r="C3268" t="str">
            <v>0</v>
          </cell>
          <cell r="D3268" t="str">
            <v>1</v>
          </cell>
          <cell r="J3268" t="str">
            <v>-</v>
          </cell>
        </row>
        <row r="3269">
          <cell r="A3269" t="str">
            <v>00</v>
          </cell>
          <cell r="B3269" t="str">
            <v>0</v>
          </cell>
          <cell r="C3269" t="str">
            <v>0</v>
          </cell>
          <cell r="D3269" t="str">
            <v>1</v>
          </cell>
          <cell r="J3269" t="str">
            <v>-</v>
          </cell>
        </row>
        <row r="3270">
          <cell r="A3270" t="str">
            <v>00</v>
          </cell>
          <cell r="B3270" t="str">
            <v>0</v>
          </cell>
          <cell r="C3270" t="str">
            <v>0</v>
          </cell>
          <cell r="D3270" t="str">
            <v>1</v>
          </cell>
          <cell r="J3270" t="str">
            <v>-</v>
          </cell>
        </row>
        <row r="3271">
          <cell r="A3271" t="str">
            <v>00</v>
          </cell>
          <cell r="B3271" t="str">
            <v>0</v>
          </cell>
          <cell r="C3271" t="str">
            <v>0</v>
          </cell>
          <cell r="D3271" t="str">
            <v>1</v>
          </cell>
          <cell r="J3271" t="str">
            <v>-</v>
          </cell>
        </row>
        <row r="3272">
          <cell r="A3272" t="str">
            <v>00</v>
          </cell>
          <cell r="B3272" t="str">
            <v>0</v>
          </cell>
          <cell r="C3272" t="str">
            <v>0</v>
          </cell>
          <cell r="D3272" t="str">
            <v>1</v>
          </cell>
          <cell r="J3272" t="str">
            <v>-</v>
          </cell>
        </row>
        <row r="3273">
          <cell r="A3273" t="str">
            <v>00</v>
          </cell>
          <cell r="B3273" t="str">
            <v>0</v>
          </cell>
          <cell r="C3273" t="str">
            <v>0</v>
          </cell>
          <cell r="D3273" t="str">
            <v>1</v>
          </cell>
          <cell r="J3273" t="str">
            <v>-</v>
          </cell>
        </row>
        <row r="3274">
          <cell r="A3274" t="str">
            <v>00</v>
          </cell>
          <cell r="B3274" t="str">
            <v>0</v>
          </cell>
          <cell r="C3274" t="str">
            <v>0</v>
          </cell>
          <cell r="D3274" t="str">
            <v>1</v>
          </cell>
          <cell r="J3274" t="str">
            <v>-</v>
          </cell>
        </row>
        <row r="3275">
          <cell r="A3275" t="str">
            <v>00</v>
          </cell>
          <cell r="B3275" t="str">
            <v>0</v>
          </cell>
          <cell r="C3275" t="str">
            <v>0</v>
          </cell>
          <cell r="D3275" t="str">
            <v>1</v>
          </cell>
          <cell r="J3275" t="str">
            <v>-</v>
          </cell>
        </row>
        <row r="3276">
          <cell r="A3276" t="str">
            <v>00</v>
          </cell>
          <cell r="B3276" t="str">
            <v>0</v>
          </cell>
          <cell r="C3276" t="str">
            <v>0</v>
          </cell>
          <cell r="D3276" t="str">
            <v>1</v>
          </cell>
          <cell r="J3276" t="str">
            <v>-</v>
          </cell>
        </row>
        <row r="3277">
          <cell r="A3277" t="str">
            <v>00</v>
          </cell>
          <cell r="B3277" t="str">
            <v>0</v>
          </cell>
          <cell r="C3277" t="str">
            <v>0</v>
          </cell>
          <cell r="D3277" t="str">
            <v>1</v>
          </cell>
          <cell r="J3277" t="str">
            <v>-</v>
          </cell>
        </row>
        <row r="3278">
          <cell r="A3278" t="str">
            <v>00</v>
          </cell>
          <cell r="B3278" t="str">
            <v>0</v>
          </cell>
          <cell r="C3278" t="str">
            <v>0</v>
          </cell>
          <cell r="D3278" t="str">
            <v>1</v>
          </cell>
          <cell r="J3278" t="str">
            <v>-</v>
          </cell>
        </row>
        <row r="3279">
          <cell r="A3279" t="str">
            <v>00</v>
          </cell>
          <cell r="B3279" t="str">
            <v>0</v>
          </cell>
          <cell r="C3279" t="str">
            <v>0</v>
          </cell>
          <cell r="D3279" t="str">
            <v>1</v>
          </cell>
          <cell r="J3279" t="str">
            <v>-</v>
          </cell>
        </row>
        <row r="3280">
          <cell r="A3280" t="str">
            <v>00</v>
          </cell>
          <cell r="B3280" t="str">
            <v>0</v>
          </cell>
          <cell r="C3280" t="str">
            <v>0</v>
          </cell>
          <cell r="D3280" t="str">
            <v>1</v>
          </cell>
          <cell r="J3280" t="str">
            <v>-</v>
          </cell>
        </row>
        <row r="3281">
          <cell r="A3281" t="str">
            <v>00</v>
          </cell>
          <cell r="B3281" t="str">
            <v>0</v>
          </cell>
          <cell r="C3281" t="str">
            <v>0</v>
          </cell>
          <cell r="D3281" t="str">
            <v>1</v>
          </cell>
          <cell r="J3281" t="str">
            <v>-</v>
          </cell>
        </row>
        <row r="3282">
          <cell r="A3282" t="str">
            <v>00</v>
          </cell>
          <cell r="B3282" t="str">
            <v>0</v>
          </cell>
          <cell r="C3282" t="str">
            <v>0</v>
          </cell>
          <cell r="D3282" t="str">
            <v>1</v>
          </cell>
          <cell r="J3282" t="str">
            <v>-</v>
          </cell>
        </row>
        <row r="3283">
          <cell r="A3283" t="str">
            <v>00</v>
          </cell>
          <cell r="B3283" t="str">
            <v>0</v>
          </cell>
          <cell r="C3283" t="str">
            <v>0</v>
          </cell>
          <cell r="D3283" t="str">
            <v>1</v>
          </cell>
          <cell r="J3283" t="str">
            <v>-</v>
          </cell>
        </row>
        <row r="3284">
          <cell r="A3284" t="str">
            <v>00</v>
          </cell>
          <cell r="B3284" t="str">
            <v>0</v>
          </cell>
          <cell r="C3284" t="str">
            <v>0</v>
          </cell>
          <cell r="D3284" t="str">
            <v>1</v>
          </cell>
          <cell r="J3284" t="str">
            <v>-</v>
          </cell>
        </row>
        <row r="3285">
          <cell r="A3285" t="str">
            <v>00</v>
          </cell>
          <cell r="B3285" t="str">
            <v>0</v>
          </cell>
          <cell r="C3285" t="str">
            <v>0</v>
          </cell>
          <cell r="D3285" t="str">
            <v>1</v>
          </cell>
          <cell r="J3285" t="str">
            <v>-</v>
          </cell>
        </row>
        <row r="3286">
          <cell r="A3286" t="str">
            <v>00</v>
          </cell>
          <cell r="B3286" t="str">
            <v>0</v>
          </cell>
          <cell r="C3286" t="str">
            <v>0</v>
          </cell>
          <cell r="D3286" t="str">
            <v>1</v>
          </cell>
          <cell r="J3286" t="str">
            <v>-</v>
          </cell>
        </row>
        <row r="3287">
          <cell r="A3287" t="str">
            <v>00</v>
          </cell>
          <cell r="B3287" t="str">
            <v>0</v>
          </cell>
          <cell r="C3287" t="str">
            <v>0</v>
          </cell>
          <cell r="D3287" t="str">
            <v>1</v>
          </cell>
          <cell r="J3287" t="str">
            <v>-</v>
          </cell>
        </row>
        <row r="3288">
          <cell r="A3288" t="str">
            <v>00</v>
          </cell>
          <cell r="B3288" t="str">
            <v>0</v>
          </cell>
          <cell r="C3288" t="str">
            <v>0</v>
          </cell>
          <cell r="D3288" t="str">
            <v>1</v>
          </cell>
          <cell r="J3288" t="str">
            <v>-</v>
          </cell>
        </row>
        <row r="3289">
          <cell r="A3289" t="str">
            <v>00</v>
          </cell>
          <cell r="B3289" t="str">
            <v>0</v>
          </cell>
          <cell r="C3289" t="str">
            <v>0</v>
          </cell>
          <cell r="D3289" t="str">
            <v>1</v>
          </cell>
          <cell r="J3289" t="str">
            <v>-</v>
          </cell>
        </row>
        <row r="3290">
          <cell r="A3290" t="str">
            <v>00</v>
          </cell>
          <cell r="B3290" t="str">
            <v>0</v>
          </cell>
          <cell r="C3290" t="str">
            <v>0</v>
          </cell>
          <cell r="D3290" t="str">
            <v>1</v>
          </cell>
          <cell r="J3290" t="str">
            <v>-</v>
          </cell>
        </row>
        <row r="3291">
          <cell r="A3291" t="str">
            <v>00</v>
          </cell>
          <cell r="B3291" t="str">
            <v>0</v>
          </cell>
          <cell r="C3291" t="str">
            <v>0</v>
          </cell>
          <cell r="D3291" t="str">
            <v>1</v>
          </cell>
          <cell r="J3291" t="str">
            <v>-</v>
          </cell>
        </row>
        <row r="3292">
          <cell r="A3292" t="str">
            <v>00</v>
          </cell>
          <cell r="B3292" t="str">
            <v>0</v>
          </cell>
          <cell r="C3292" t="str">
            <v>0</v>
          </cell>
          <cell r="D3292" t="str">
            <v>1</v>
          </cell>
          <cell r="J3292" t="str">
            <v>-</v>
          </cell>
        </row>
        <row r="3293">
          <cell r="A3293" t="str">
            <v>00</v>
          </cell>
          <cell r="B3293" t="str">
            <v>0</v>
          </cell>
          <cell r="C3293" t="str">
            <v>0</v>
          </cell>
          <cell r="D3293" t="str">
            <v>1</v>
          </cell>
          <cell r="J3293" t="str">
            <v>-</v>
          </cell>
        </row>
        <row r="3294">
          <cell r="A3294" t="str">
            <v>00</v>
          </cell>
          <cell r="B3294" t="str">
            <v>0</v>
          </cell>
          <cell r="C3294" t="str">
            <v>0</v>
          </cell>
          <cell r="D3294" t="str">
            <v>1</v>
          </cell>
          <cell r="J3294" t="str">
            <v>-</v>
          </cell>
        </row>
        <row r="3295">
          <cell r="A3295" t="str">
            <v>00</v>
          </cell>
          <cell r="B3295" t="str">
            <v>0</v>
          </cell>
          <cell r="C3295" t="str">
            <v>0</v>
          </cell>
          <cell r="D3295" t="str">
            <v>1</v>
          </cell>
          <cell r="J3295" t="str">
            <v>-</v>
          </cell>
        </row>
        <row r="3296">
          <cell r="A3296" t="str">
            <v>00</v>
          </cell>
          <cell r="B3296" t="str">
            <v>0</v>
          </cell>
          <cell r="C3296" t="str">
            <v>0</v>
          </cell>
          <cell r="D3296" t="str">
            <v>1</v>
          </cell>
          <cell r="J3296" t="str">
            <v>-</v>
          </cell>
        </row>
        <row r="3297">
          <cell r="A3297" t="str">
            <v>00</v>
          </cell>
          <cell r="B3297" t="str">
            <v>0</v>
          </cell>
          <cell r="C3297" t="str">
            <v>0</v>
          </cell>
          <cell r="D3297" t="str">
            <v>1</v>
          </cell>
          <cell r="J3297" t="str">
            <v>-</v>
          </cell>
        </row>
        <row r="3298">
          <cell r="A3298" t="str">
            <v>00</v>
          </cell>
          <cell r="B3298" t="str">
            <v>0</v>
          </cell>
          <cell r="C3298" t="str">
            <v>0</v>
          </cell>
          <cell r="D3298" t="str">
            <v>1</v>
          </cell>
          <cell r="J3298" t="str">
            <v>-</v>
          </cell>
        </row>
        <row r="3299">
          <cell r="A3299" t="str">
            <v>00</v>
          </cell>
          <cell r="B3299" t="str">
            <v>0</v>
          </cell>
          <cell r="C3299" t="str">
            <v>0</v>
          </cell>
          <cell r="D3299" t="str">
            <v>1</v>
          </cell>
          <cell r="J3299" t="str">
            <v>-</v>
          </cell>
        </row>
        <row r="3300">
          <cell r="A3300" t="str">
            <v>00</v>
          </cell>
          <cell r="B3300" t="str">
            <v>0</v>
          </cell>
          <cell r="C3300" t="str">
            <v>0</v>
          </cell>
          <cell r="D3300" t="str">
            <v>1</v>
          </cell>
          <cell r="J3300" t="str">
            <v>-</v>
          </cell>
        </row>
        <row r="3301">
          <cell r="A3301" t="str">
            <v>00</v>
          </cell>
          <cell r="B3301" t="str">
            <v>0</v>
          </cell>
          <cell r="C3301" t="str">
            <v>0</v>
          </cell>
          <cell r="D3301" t="str">
            <v>1</v>
          </cell>
          <cell r="J3301" t="str">
            <v>-</v>
          </cell>
        </row>
        <row r="3302">
          <cell r="A3302" t="str">
            <v>00</v>
          </cell>
          <cell r="B3302" t="str">
            <v>0</v>
          </cell>
          <cell r="C3302" t="str">
            <v>0</v>
          </cell>
          <cell r="D3302" t="str">
            <v>1</v>
          </cell>
          <cell r="J3302" t="str">
            <v>-</v>
          </cell>
        </row>
        <row r="3303">
          <cell r="A3303" t="str">
            <v>00</v>
          </cell>
          <cell r="B3303" t="str">
            <v>0</v>
          </cell>
          <cell r="C3303" t="str">
            <v>0</v>
          </cell>
          <cell r="D3303" t="str">
            <v>1</v>
          </cell>
          <cell r="J3303" t="str">
            <v>-</v>
          </cell>
        </row>
        <row r="3304">
          <cell r="A3304" t="str">
            <v>00</v>
          </cell>
          <cell r="B3304" t="str">
            <v>0</v>
          </cell>
          <cell r="C3304" t="str">
            <v>0</v>
          </cell>
          <cell r="D3304" t="str">
            <v>1</v>
          </cell>
          <cell r="J3304" t="str">
            <v>-</v>
          </cell>
        </row>
        <row r="3305">
          <cell r="A3305" t="str">
            <v>00</v>
          </cell>
          <cell r="B3305" t="str">
            <v>0</v>
          </cell>
          <cell r="C3305" t="str">
            <v>0</v>
          </cell>
          <cell r="D3305" t="str">
            <v>1</v>
          </cell>
          <cell r="J3305" t="str">
            <v>-</v>
          </cell>
        </row>
        <row r="3306">
          <cell r="A3306" t="str">
            <v>00</v>
          </cell>
          <cell r="B3306" t="str">
            <v>0</v>
          </cell>
          <cell r="C3306" t="str">
            <v>0</v>
          </cell>
          <cell r="D3306" t="str">
            <v>1</v>
          </cell>
          <cell r="J3306" t="str">
            <v>-</v>
          </cell>
        </row>
        <row r="3307">
          <cell r="A3307" t="str">
            <v>00</v>
          </cell>
          <cell r="B3307" t="str">
            <v>0</v>
          </cell>
          <cell r="C3307" t="str">
            <v>0</v>
          </cell>
          <cell r="D3307" t="str">
            <v>1</v>
          </cell>
          <cell r="J3307" t="str">
            <v>-</v>
          </cell>
        </row>
        <row r="3308">
          <cell r="A3308" t="str">
            <v>00</v>
          </cell>
          <cell r="B3308" t="str">
            <v>0</v>
          </cell>
          <cell r="C3308" t="str">
            <v>0</v>
          </cell>
          <cell r="D3308" t="str">
            <v>1</v>
          </cell>
          <cell r="J3308" t="str">
            <v>-</v>
          </cell>
        </row>
        <row r="3309">
          <cell r="A3309" t="str">
            <v>00</v>
          </cell>
          <cell r="B3309" t="str">
            <v>0</v>
          </cell>
          <cell r="C3309" t="str">
            <v>0</v>
          </cell>
          <cell r="D3309" t="str">
            <v>1</v>
          </cell>
          <cell r="J3309" t="str">
            <v>-</v>
          </cell>
        </row>
        <row r="3310">
          <cell r="A3310" t="str">
            <v>00</v>
          </cell>
          <cell r="B3310" t="str">
            <v>0</v>
          </cell>
          <cell r="C3310" t="str">
            <v>0</v>
          </cell>
          <cell r="D3310" t="str">
            <v>1</v>
          </cell>
          <cell r="J3310" t="str">
            <v>-</v>
          </cell>
        </row>
        <row r="3311">
          <cell r="A3311" t="str">
            <v>00</v>
          </cell>
          <cell r="B3311" t="str">
            <v>0</v>
          </cell>
          <cell r="C3311" t="str">
            <v>0</v>
          </cell>
          <cell r="D3311" t="str">
            <v>1</v>
          </cell>
          <cell r="J3311" t="str">
            <v>-</v>
          </cell>
        </row>
        <row r="3312">
          <cell r="A3312" t="str">
            <v>00</v>
          </cell>
          <cell r="B3312" t="str">
            <v>0</v>
          </cell>
          <cell r="C3312" t="str">
            <v>0</v>
          </cell>
          <cell r="D3312" t="str">
            <v>1</v>
          </cell>
          <cell r="J3312" t="str">
            <v>-</v>
          </cell>
        </row>
        <row r="3313">
          <cell r="A3313" t="str">
            <v>00</v>
          </cell>
          <cell r="B3313" t="str">
            <v>0</v>
          </cell>
          <cell r="C3313" t="str">
            <v>0</v>
          </cell>
          <cell r="D3313" t="str">
            <v>1</v>
          </cell>
          <cell r="J3313" t="str">
            <v>-</v>
          </cell>
        </row>
        <row r="3314">
          <cell r="A3314" t="str">
            <v>00</v>
          </cell>
          <cell r="B3314" t="str">
            <v>0</v>
          </cell>
          <cell r="C3314" t="str">
            <v>0</v>
          </cell>
          <cell r="D3314" t="str">
            <v>1</v>
          </cell>
          <cell r="J3314" t="str">
            <v>-</v>
          </cell>
        </row>
        <row r="3315">
          <cell r="A3315" t="str">
            <v>00</v>
          </cell>
          <cell r="B3315" t="str">
            <v>0</v>
          </cell>
          <cell r="C3315" t="str">
            <v>0</v>
          </cell>
          <cell r="D3315" t="str">
            <v>1</v>
          </cell>
          <cell r="J3315" t="str">
            <v>-</v>
          </cell>
        </row>
        <row r="3316">
          <cell r="A3316" t="str">
            <v>00</v>
          </cell>
          <cell r="B3316" t="str">
            <v>0</v>
          </cell>
          <cell r="C3316" t="str">
            <v>0</v>
          </cell>
          <cell r="D3316" t="str">
            <v>1</v>
          </cell>
          <cell r="J3316" t="str">
            <v>-</v>
          </cell>
        </row>
        <row r="3317">
          <cell r="A3317" t="str">
            <v>00</v>
          </cell>
          <cell r="B3317" t="str">
            <v>0</v>
          </cell>
          <cell r="C3317" t="str">
            <v>0</v>
          </cell>
          <cell r="D3317" t="str">
            <v>1</v>
          </cell>
          <cell r="J3317" t="str">
            <v>-</v>
          </cell>
        </row>
        <row r="3318">
          <cell r="A3318" t="str">
            <v>00</v>
          </cell>
          <cell r="B3318" t="str">
            <v>0</v>
          </cell>
          <cell r="C3318" t="str">
            <v>0</v>
          </cell>
          <cell r="D3318" t="str">
            <v>1</v>
          </cell>
          <cell r="J3318" t="str">
            <v>-</v>
          </cell>
        </row>
        <row r="3319">
          <cell r="A3319" t="str">
            <v>00</v>
          </cell>
          <cell r="B3319" t="str">
            <v>0</v>
          </cell>
          <cell r="C3319" t="str">
            <v>0</v>
          </cell>
          <cell r="D3319" t="str">
            <v>1</v>
          </cell>
          <cell r="J3319" t="str">
            <v>-</v>
          </cell>
        </row>
        <row r="3320">
          <cell r="A3320" t="str">
            <v>00</v>
          </cell>
          <cell r="B3320" t="str">
            <v>0</v>
          </cell>
          <cell r="C3320" t="str">
            <v>0</v>
          </cell>
          <cell r="D3320" t="str">
            <v>1</v>
          </cell>
          <cell r="J3320" t="str">
            <v>-</v>
          </cell>
        </row>
        <row r="3321">
          <cell r="A3321" t="str">
            <v>00</v>
          </cell>
          <cell r="B3321" t="str">
            <v>0</v>
          </cell>
          <cell r="C3321" t="str">
            <v>0</v>
          </cell>
          <cell r="D3321" t="str">
            <v>1</v>
          </cell>
          <cell r="J3321" t="str">
            <v>-</v>
          </cell>
        </row>
        <row r="3322">
          <cell r="A3322" t="str">
            <v>00</v>
          </cell>
          <cell r="B3322" t="str">
            <v>0</v>
          </cell>
          <cell r="C3322" t="str">
            <v>0</v>
          </cell>
          <cell r="D3322" t="str">
            <v>1</v>
          </cell>
          <cell r="J3322" t="str">
            <v>-</v>
          </cell>
        </row>
        <row r="3323">
          <cell r="A3323" t="str">
            <v>00</v>
          </cell>
          <cell r="B3323" t="str">
            <v>0</v>
          </cell>
          <cell r="C3323" t="str">
            <v>0</v>
          </cell>
          <cell r="D3323" t="str">
            <v>1</v>
          </cell>
          <cell r="J3323" t="str">
            <v>-</v>
          </cell>
        </row>
        <row r="3324">
          <cell r="A3324" t="str">
            <v>00</v>
          </cell>
          <cell r="B3324" t="str">
            <v>0</v>
          </cell>
          <cell r="C3324" t="str">
            <v>0</v>
          </cell>
          <cell r="D3324" t="str">
            <v>1</v>
          </cell>
          <cell r="J3324" t="str">
            <v>-</v>
          </cell>
        </row>
        <row r="3325">
          <cell r="A3325" t="str">
            <v>00</v>
          </cell>
          <cell r="B3325" t="str">
            <v>0</v>
          </cell>
          <cell r="C3325" t="str">
            <v>0</v>
          </cell>
          <cell r="D3325" t="str">
            <v>1</v>
          </cell>
          <cell r="J3325" t="str">
            <v>-</v>
          </cell>
        </row>
        <row r="3326">
          <cell r="A3326" t="str">
            <v>00</v>
          </cell>
          <cell r="B3326" t="str">
            <v>0</v>
          </cell>
          <cell r="C3326" t="str">
            <v>0</v>
          </cell>
          <cell r="D3326" t="str">
            <v>1</v>
          </cell>
          <cell r="J3326" t="str">
            <v>-</v>
          </cell>
        </row>
        <row r="3327">
          <cell r="A3327" t="str">
            <v>00</v>
          </cell>
          <cell r="B3327" t="str">
            <v>0</v>
          </cell>
          <cell r="C3327" t="str">
            <v>0</v>
          </cell>
          <cell r="D3327" t="str">
            <v>1</v>
          </cell>
          <cell r="J3327" t="str">
            <v>-</v>
          </cell>
        </row>
        <row r="3328">
          <cell r="A3328" t="str">
            <v>00</v>
          </cell>
          <cell r="B3328" t="str">
            <v>0</v>
          </cell>
          <cell r="C3328" t="str">
            <v>0</v>
          </cell>
          <cell r="D3328" t="str">
            <v>1</v>
          </cell>
          <cell r="J3328" t="str">
            <v>-</v>
          </cell>
        </row>
        <row r="3329">
          <cell r="A3329" t="str">
            <v>00</v>
          </cell>
          <cell r="B3329" t="str">
            <v>0</v>
          </cell>
          <cell r="C3329" t="str">
            <v>0</v>
          </cell>
          <cell r="D3329" t="str">
            <v>1</v>
          </cell>
          <cell r="J3329" t="str">
            <v>-</v>
          </cell>
        </row>
        <row r="3330">
          <cell r="A3330" t="str">
            <v>00</v>
          </cell>
          <cell r="B3330" t="str">
            <v>0</v>
          </cell>
          <cell r="C3330" t="str">
            <v>0</v>
          </cell>
          <cell r="D3330" t="str">
            <v>1</v>
          </cell>
          <cell r="J3330" t="str">
            <v>-</v>
          </cell>
        </row>
        <row r="3331">
          <cell r="A3331" t="str">
            <v>00</v>
          </cell>
          <cell r="B3331" t="str">
            <v>0</v>
          </cell>
          <cell r="C3331" t="str">
            <v>0</v>
          </cell>
          <cell r="D3331" t="str">
            <v>1</v>
          </cell>
          <cell r="J3331" t="str">
            <v>-</v>
          </cell>
        </row>
        <row r="3332">
          <cell r="A3332" t="str">
            <v>00</v>
          </cell>
          <cell r="B3332" t="str">
            <v>0</v>
          </cell>
          <cell r="C3332" t="str">
            <v>0</v>
          </cell>
          <cell r="D3332" t="str">
            <v>1</v>
          </cell>
          <cell r="J3332" t="str">
            <v>-</v>
          </cell>
        </row>
        <row r="3333">
          <cell r="A3333" t="str">
            <v>00</v>
          </cell>
          <cell r="B3333" t="str">
            <v>0</v>
          </cell>
          <cell r="C3333" t="str">
            <v>0</v>
          </cell>
          <cell r="D3333" t="str">
            <v>1</v>
          </cell>
          <cell r="J3333" t="str">
            <v>-</v>
          </cell>
        </row>
        <row r="3334">
          <cell r="A3334" t="str">
            <v>00</v>
          </cell>
          <cell r="B3334" t="str">
            <v>0</v>
          </cell>
          <cell r="C3334" t="str">
            <v>0</v>
          </cell>
          <cell r="D3334" t="str">
            <v>1</v>
          </cell>
          <cell r="J3334" t="str">
            <v>-</v>
          </cell>
        </row>
        <row r="3335">
          <cell r="A3335" t="str">
            <v>00</v>
          </cell>
          <cell r="B3335" t="str">
            <v>0</v>
          </cell>
          <cell r="C3335" t="str">
            <v>0</v>
          </cell>
          <cell r="D3335" t="str">
            <v>1</v>
          </cell>
          <cell r="J3335" t="str">
            <v>-</v>
          </cell>
        </row>
        <row r="3336">
          <cell r="A3336" t="str">
            <v>00</v>
          </cell>
          <cell r="B3336" t="str">
            <v>0</v>
          </cell>
          <cell r="C3336" t="str">
            <v>0</v>
          </cell>
          <cell r="D3336" t="str">
            <v>1</v>
          </cell>
          <cell r="J3336" t="str">
            <v>-</v>
          </cell>
        </row>
        <row r="3337">
          <cell r="A3337" t="str">
            <v>00</v>
          </cell>
          <cell r="B3337" t="str">
            <v>0</v>
          </cell>
          <cell r="C3337" t="str">
            <v>0</v>
          </cell>
          <cell r="D3337" t="str">
            <v>1</v>
          </cell>
          <cell r="J3337" t="str">
            <v>-</v>
          </cell>
        </row>
        <row r="3338">
          <cell r="A3338" t="str">
            <v>00</v>
          </cell>
          <cell r="B3338" t="str">
            <v>0</v>
          </cell>
          <cell r="C3338" t="str">
            <v>0</v>
          </cell>
          <cell r="D3338" t="str">
            <v>1</v>
          </cell>
          <cell r="J3338" t="str">
            <v>-</v>
          </cell>
        </row>
        <row r="3339">
          <cell r="A3339" t="str">
            <v>00</v>
          </cell>
          <cell r="B3339" t="str">
            <v>0</v>
          </cell>
          <cell r="C3339" t="str">
            <v>0</v>
          </cell>
          <cell r="D3339" t="str">
            <v>1</v>
          </cell>
          <cell r="J3339" t="str">
            <v>-</v>
          </cell>
        </row>
        <row r="3340">
          <cell r="A3340" t="str">
            <v>00</v>
          </cell>
          <cell r="B3340" t="str">
            <v>0</v>
          </cell>
          <cell r="C3340" t="str">
            <v>0</v>
          </cell>
          <cell r="D3340" t="str">
            <v>1</v>
          </cell>
          <cell r="J3340" t="str">
            <v>-</v>
          </cell>
        </row>
        <row r="3341">
          <cell r="A3341" t="str">
            <v>00</v>
          </cell>
          <cell r="B3341" t="str">
            <v>0</v>
          </cell>
          <cell r="C3341" t="str">
            <v>0</v>
          </cell>
          <cell r="D3341" t="str">
            <v>1</v>
          </cell>
          <cell r="J3341" t="str">
            <v>-</v>
          </cell>
        </row>
        <row r="3342">
          <cell r="A3342" t="str">
            <v>00</v>
          </cell>
          <cell r="B3342" t="str">
            <v>0</v>
          </cell>
          <cell r="C3342" t="str">
            <v>0</v>
          </cell>
          <cell r="D3342" t="str">
            <v>1</v>
          </cell>
          <cell r="J3342" t="str">
            <v>-</v>
          </cell>
        </row>
        <row r="3343">
          <cell r="A3343" t="str">
            <v>00</v>
          </cell>
          <cell r="B3343" t="str">
            <v>0</v>
          </cell>
          <cell r="C3343" t="str">
            <v>0</v>
          </cell>
          <cell r="D3343" t="str">
            <v>1</v>
          </cell>
          <cell r="J3343" t="str">
            <v>-</v>
          </cell>
        </row>
        <row r="3344">
          <cell r="A3344" t="str">
            <v>00</v>
          </cell>
          <cell r="B3344" t="str">
            <v>0</v>
          </cell>
          <cell r="C3344" t="str">
            <v>0</v>
          </cell>
          <cell r="D3344" t="str">
            <v>1</v>
          </cell>
          <cell r="J3344" t="str">
            <v>-</v>
          </cell>
        </row>
        <row r="3345">
          <cell r="A3345" t="str">
            <v>00</v>
          </cell>
          <cell r="B3345" t="str">
            <v>0</v>
          </cell>
          <cell r="C3345" t="str">
            <v>0</v>
          </cell>
          <cell r="D3345" t="str">
            <v>1</v>
          </cell>
          <cell r="J3345" t="str">
            <v>-</v>
          </cell>
        </row>
        <row r="3346">
          <cell r="A3346" t="str">
            <v>00</v>
          </cell>
          <cell r="B3346" t="str">
            <v>0</v>
          </cell>
          <cell r="C3346" t="str">
            <v>0</v>
          </cell>
          <cell r="D3346" t="str">
            <v>1</v>
          </cell>
          <cell r="J3346" t="str">
            <v>-</v>
          </cell>
        </row>
        <row r="3347">
          <cell r="A3347" t="str">
            <v>00</v>
          </cell>
          <cell r="B3347" t="str">
            <v>0</v>
          </cell>
          <cell r="C3347" t="str">
            <v>0</v>
          </cell>
          <cell r="D3347" t="str">
            <v>1</v>
          </cell>
          <cell r="J3347" t="str">
            <v>-</v>
          </cell>
        </row>
        <row r="3348">
          <cell r="A3348" t="str">
            <v>00</v>
          </cell>
          <cell r="B3348" t="str">
            <v>0</v>
          </cell>
          <cell r="C3348" t="str">
            <v>0</v>
          </cell>
          <cell r="D3348" t="str">
            <v>1</v>
          </cell>
          <cell r="J3348" t="str">
            <v>-</v>
          </cell>
        </row>
        <row r="3349">
          <cell r="A3349" t="str">
            <v>00</v>
          </cell>
          <cell r="B3349" t="str">
            <v>0</v>
          </cell>
          <cell r="C3349" t="str">
            <v>0</v>
          </cell>
          <cell r="D3349" t="str">
            <v>1</v>
          </cell>
          <cell r="J3349" t="str">
            <v>-</v>
          </cell>
        </row>
        <row r="3350">
          <cell r="A3350" t="str">
            <v>00</v>
          </cell>
          <cell r="B3350" t="str">
            <v>0</v>
          </cell>
          <cell r="C3350" t="str">
            <v>0</v>
          </cell>
          <cell r="D3350" t="str">
            <v>1</v>
          </cell>
          <cell r="J3350" t="str">
            <v>-</v>
          </cell>
        </row>
        <row r="3351">
          <cell r="A3351" t="str">
            <v>00</v>
          </cell>
          <cell r="B3351" t="str">
            <v>0</v>
          </cell>
          <cell r="C3351" t="str">
            <v>0</v>
          </cell>
          <cell r="D3351" t="str">
            <v>1</v>
          </cell>
          <cell r="J3351" t="str">
            <v>-</v>
          </cell>
        </row>
        <row r="3352">
          <cell r="A3352" t="str">
            <v>00</v>
          </cell>
          <cell r="B3352" t="str">
            <v>0</v>
          </cell>
          <cell r="C3352" t="str">
            <v>0</v>
          </cell>
          <cell r="D3352" t="str">
            <v>1</v>
          </cell>
          <cell r="J3352" t="str">
            <v>-</v>
          </cell>
        </row>
        <row r="3353">
          <cell r="A3353" t="str">
            <v>00</v>
          </cell>
          <cell r="B3353" t="str">
            <v>0</v>
          </cell>
          <cell r="C3353" t="str">
            <v>0</v>
          </cell>
          <cell r="D3353" t="str">
            <v>1</v>
          </cell>
          <cell r="J3353" t="str">
            <v>-</v>
          </cell>
        </row>
        <row r="3354">
          <cell r="A3354" t="str">
            <v>00</v>
          </cell>
          <cell r="B3354" t="str">
            <v>0</v>
          </cell>
          <cell r="C3354" t="str">
            <v>0</v>
          </cell>
          <cell r="D3354" t="str">
            <v>1</v>
          </cell>
          <cell r="J3354" t="str">
            <v>-</v>
          </cell>
        </row>
        <row r="3355">
          <cell r="A3355" t="str">
            <v>00</v>
          </cell>
          <cell r="B3355" t="str">
            <v>0</v>
          </cell>
          <cell r="C3355" t="str">
            <v>0</v>
          </cell>
          <cell r="D3355" t="str">
            <v>1</v>
          </cell>
          <cell r="J3355" t="str">
            <v>-</v>
          </cell>
        </row>
        <row r="3356">
          <cell r="A3356" t="str">
            <v>00</v>
          </cell>
          <cell r="B3356" t="str">
            <v>0</v>
          </cell>
          <cell r="C3356" t="str">
            <v>0</v>
          </cell>
          <cell r="D3356" t="str">
            <v>1</v>
          </cell>
          <cell r="J3356" t="str">
            <v>-</v>
          </cell>
        </row>
        <row r="3357">
          <cell r="A3357" t="str">
            <v>00</v>
          </cell>
          <cell r="B3357" t="str">
            <v>0</v>
          </cell>
          <cell r="C3357" t="str">
            <v>0</v>
          </cell>
          <cell r="D3357" t="str">
            <v>1</v>
          </cell>
          <cell r="J3357" t="str">
            <v>-</v>
          </cell>
        </row>
        <row r="3358">
          <cell r="A3358" t="str">
            <v>00</v>
          </cell>
          <cell r="B3358" t="str">
            <v>0</v>
          </cell>
          <cell r="C3358" t="str">
            <v>0</v>
          </cell>
          <cell r="D3358" t="str">
            <v>1</v>
          </cell>
          <cell r="J3358" t="str">
            <v>-</v>
          </cell>
        </row>
        <row r="3359">
          <cell r="A3359" t="str">
            <v>00</v>
          </cell>
          <cell r="B3359" t="str">
            <v>0</v>
          </cell>
          <cell r="C3359" t="str">
            <v>0</v>
          </cell>
          <cell r="D3359" t="str">
            <v>1</v>
          </cell>
          <cell r="J3359" t="str">
            <v>-</v>
          </cell>
        </row>
        <row r="3360">
          <cell r="A3360" t="str">
            <v>00</v>
          </cell>
          <cell r="B3360" t="str">
            <v>0</v>
          </cell>
          <cell r="C3360" t="str">
            <v>0</v>
          </cell>
          <cell r="D3360" t="str">
            <v>1</v>
          </cell>
          <cell r="J3360" t="str">
            <v>-</v>
          </cell>
        </row>
        <row r="3361">
          <cell r="A3361" t="str">
            <v>00</v>
          </cell>
          <cell r="B3361" t="str">
            <v>0</v>
          </cell>
          <cell r="C3361" t="str">
            <v>0</v>
          </cell>
          <cell r="D3361" t="str">
            <v>1</v>
          </cell>
          <cell r="J3361" t="str">
            <v>-</v>
          </cell>
        </row>
        <row r="3362">
          <cell r="A3362" t="str">
            <v>00</v>
          </cell>
          <cell r="B3362" t="str">
            <v>0</v>
          </cell>
          <cell r="C3362" t="str">
            <v>0</v>
          </cell>
          <cell r="D3362" t="str">
            <v>1</v>
          </cell>
          <cell r="J3362" t="str">
            <v>-</v>
          </cell>
        </row>
        <row r="3363">
          <cell r="A3363" t="str">
            <v>00</v>
          </cell>
          <cell r="B3363" t="str">
            <v>0</v>
          </cell>
          <cell r="C3363" t="str">
            <v>0</v>
          </cell>
          <cell r="D3363" t="str">
            <v>1</v>
          </cell>
          <cell r="J3363" t="str">
            <v>-</v>
          </cell>
        </row>
        <row r="3364">
          <cell r="A3364" t="str">
            <v>00</v>
          </cell>
          <cell r="B3364" t="str">
            <v>0</v>
          </cell>
          <cell r="C3364" t="str">
            <v>0</v>
          </cell>
          <cell r="D3364" t="str">
            <v>1</v>
          </cell>
          <cell r="J3364" t="str">
            <v>-</v>
          </cell>
        </row>
        <row r="3365">
          <cell r="A3365" t="str">
            <v>00</v>
          </cell>
          <cell r="B3365" t="str">
            <v>0</v>
          </cell>
          <cell r="C3365" t="str">
            <v>0</v>
          </cell>
          <cell r="D3365" t="str">
            <v>1</v>
          </cell>
          <cell r="J3365" t="str">
            <v>-</v>
          </cell>
        </row>
        <row r="3366">
          <cell r="A3366" t="str">
            <v>00</v>
          </cell>
          <cell r="B3366" t="str">
            <v>0</v>
          </cell>
          <cell r="C3366" t="str">
            <v>0</v>
          </cell>
          <cell r="D3366" t="str">
            <v>1</v>
          </cell>
          <cell r="J3366" t="str">
            <v>-</v>
          </cell>
        </row>
        <row r="3367">
          <cell r="A3367" t="str">
            <v>00</v>
          </cell>
          <cell r="B3367" t="str">
            <v>0</v>
          </cell>
          <cell r="C3367" t="str">
            <v>0</v>
          </cell>
          <cell r="D3367" t="str">
            <v>1</v>
          </cell>
          <cell r="J3367" t="str">
            <v>-</v>
          </cell>
        </row>
        <row r="3368">
          <cell r="A3368" t="str">
            <v>00</v>
          </cell>
          <cell r="B3368" t="str">
            <v>0</v>
          </cell>
          <cell r="C3368" t="str">
            <v>0</v>
          </cell>
          <cell r="D3368" t="str">
            <v>1</v>
          </cell>
          <cell r="J3368" t="str">
            <v>-</v>
          </cell>
        </row>
        <row r="3369">
          <cell r="A3369" t="str">
            <v>00</v>
          </cell>
          <cell r="B3369" t="str">
            <v>0</v>
          </cell>
          <cell r="C3369" t="str">
            <v>0</v>
          </cell>
          <cell r="D3369" t="str">
            <v>1</v>
          </cell>
          <cell r="J3369" t="str">
            <v>-</v>
          </cell>
        </row>
        <row r="3370">
          <cell r="A3370" t="str">
            <v>00</v>
          </cell>
          <cell r="B3370" t="str">
            <v>0</v>
          </cell>
          <cell r="C3370" t="str">
            <v>0</v>
          </cell>
          <cell r="D3370" t="str">
            <v>1</v>
          </cell>
          <cell r="J3370" t="str">
            <v>-</v>
          </cell>
        </row>
        <row r="3371">
          <cell r="A3371" t="str">
            <v>00</v>
          </cell>
          <cell r="B3371" t="str">
            <v>0</v>
          </cell>
          <cell r="C3371" t="str">
            <v>0</v>
          </cell>
          <cell r="D3371" t="str">
            <v>1</v>
          </cell>
          <cell r="J3371" t="str">
            <v>-</v>
          </cell>
        </row>
        <row r="3372">
          <cell r="A3372" t="str">
            <v>00</v>
          </cell>
          <cell r="B3372" t="str">
            <v>0</v>
          </cell>
          <cell r="C3372" t="str">
            <v>0</v>
          </cell>
          <cell r="D3372" t="str">
            <v>1</v>
          </cell>
          <cell r="J3372" t="str">
            <v>-</v>
          </cell>
        </row>
        <row r="3373">
          <cell r="A3373" t="str">
            <v>00</v>
          </cell>
          <cell r="B3373" t="str">
            <v>0</v>
          </cell>
          <cell r="C3373" t="str">
            <v>0</v>
          </cell>
          <cell r="D3373" t="str">
            <v>1</v>
          </cell>
          <cell r="J3373" t="str">
            <v>-</v>
          </cell>
        </row>
        <row r="3374">
          <cell r="A3374" t="str">
            <v>00</v>
          </cell>
          <cell r="B3374" t="str">
            <v>0</v>
          </cell>
          <cell r="C3374" t="str">
            <v>0</v>
          </cell>
          <cell r="D3374" t="str">
            <v>1</v>
          </cell>
          <cell r="J3374" t="str">
            <v>-</v>
          </cell>
        </row>
        <row r="3375">
          <cell r="A3375" t="str">
            <v>00</v>
          </cell>
          <cell r="B3375" t="str">
            <v>0</v>
          </cell>
          <cell r="C3375" t="str">
            <v>0</v>
          </cell>
          <cell r="D3375" t="str">
            <v>1</v>
          </cell>
          <cell r="J3375" t="str">
            <v>-</v>
          </cell>
        </row>
        <row r="3376">
          <cell r="A3376" t="str">
            <v>00</v>
          </cell>
          <cell r="B3376" t="str">
            <v>0</v>
          </cell>
          <cell r="C3376" t="str">
            <v>0</v>
          </cell>
          <cell r="D3376" t="str">
            <v>1</v>
          </cell>
          <cell r="J3376" t="str">
            <v>-</v>
          </cell>
        </row>
        <row r="3377">
          <cell r="A3377" t="str">
            <v>00</v>
          </cell>
          <cell r="B3377" t="str">
            <v>0</v>
          </cell>
          <cell r="C3377" t="str">
            <v>0</v>
          </cell>
          <cell r="D3377" t="str">
            <v>1</v>
          </cell>
          <cell r="J3377" t="str">
            <v>-</v>
          </cell>
        </row>
        <row r="3378">
          <cell r="A3378" t="str">
            <v>00</v>
          </cell>
          <cell r="B3378" t="str">
            <v>0</v>
          </cell>
          <cell r="C3378" t="str">
            <v>0</v>
          </cell>
          <cell r="D3378" t="str">
            <v>1</v>
          </cell>
          <cell r="J3378" t="str">
            <v>-</v>
          </cell>
        </row>
        <row r="3379">
          <cell r="A3379" t="str">
            <v>00</v>
          </cell>
          <cell r="B3379" t="str">
            <v>0</v>
          </cell>
          <cell r="C3379" t="str">
            <v>0</v>
          </cell>
          <cell r="D3379" t="str">
            <v>1</v>
          </cell>
          <cell r="J3379" t="str">
            <v>-</v>
          </cell>
        </row>
        <row r="3380">
          <cell r="A3380" t="str">
            <v>00</v>
          </cell>
          <cell r="B3380" t="str">
            <v>0</v>
          </cell>
          <cell r="C3380" t="str">
            <v>0</v>
          </cell>
          <cell r="D3380" t="str">
            <v>1</v>
          </cell>
          <cell r="J3380" t="str">
            <v>-</v>
          </cell>
        </row>
        <row r="3381">
          <cell r="A3381" t="str">
            <v>00</v>
          </cell>
          <cell r="B3381" t="str">
            <v>0</v>
          </cell>
          <cell r="C3381" t="str">
            <v>0</v>
          </cell>
          <cell r="D3381" t="str">
            <v>1</v>
          </cell>
          <cell r="J3381" t="str">
            <v>-</v>
          </cell>
        </row>
        <row r="3382">
          <cell r="A3382" t="str">
            <v>00</v>
          </cell>
          <cell r="B3382" t="str">
            <v>0</v>
          </cell>
          <cell r="C3382" t="str">
            <v>0</v>
          </cell>
          <cell r="D3382" t="str">
            <v>1</v>
          </cell>
          <cell r="J3382" t="str">
            <v>-</v>
          </cell>
        </row>
        <row r="3383">
          <cell r="A3383" t="str">
            <v>00</v>
          </cell>
          <cell r="B3383" t="str">
            <v>0</v>
          </cell>
          <cell r="C3383" t="str">
            <v>0</v>
          </cell>
          <cell r="D3383" t="str">
            <v>1</v>
          </cell>
          <cell r="J3383" t="str">
            <v>-</v>
          </cell>
        </row>
        <row r="3384">
          <cell r="A3384" t="str">
            <v>00</v>
          </cell>
          <cell r="B3384" t="str">
            <v>0</v>
          </cell>
          <cell r="C3384" t="str">
            <v>0</v>
          </cell>
          <cell r="D3384" t="str">
            <v>1</v>
          </cell>
          <cell r="J3384" t="str">
            <v>-</v>
          </cell>
        </row>
        <row r="3385">
          <cell r="A3385" t="str">
            <v>00</v>
          </cell>
          <cell r="B3385" t="str">
            <v>0</v>
          </cell>
          <cell r="C3385" t="str">
            <v>0</v>
          </cell>
          <cell r="D3385" t="str">
            <v>1</v>
          </cell>
          <cell r="J3385" t="str">
            <v>-</v>
          </cell>
        </row>
        <row r="3386">
          <cell r="A3386" t="str">
            <v>00</v>
          </cell>
          <cell r="B3386" t="str">
            <v>0</v>
          </cell>
          <cell r="C3386" t="str">
            <v>0</v>
          </cell>
          <cell r="D3386" t="str">
            <v>1</v>
          </cell>
          <cell r="J3386" t="str">
            <v>-</v>
          </cell>
        </row>
        <row r="3387">
          <cell r="A3387" t="str">
            <v>00</v>
          </cell>
          <cell r="B3387" t="str">
            <v>0</v>
          </cell>
          <cell r="C3387" t="str">
            <v>0</v>
          </cell>
          <cell r="D3387" t="str">
            <v>1</v>
          </cell>
          <cell r="J3387" t="str">
            <v>-</v>
          </cell>
        </row>
        <row r="3388">
          <cell r="A3388" t="str">
            <v>00</v>
          </cell>
          <cell r="B3388" t="str">
            <v>0</v>
          </cell>
          <cell r="C3388" t="str">
            <v>0</v>
          </cell>
          <cell r="D3388" t="str">
            <v>1</v>
          </cell>
          <cell r="J3388" t="str">
            <v>-</v>
          </cell>
        </row>
        <row r="3389">
          <cell r="A3389" t="str">
            <v>00</v>
          </cell>
          <cell r="B3389" t="str">
            <v>0</v>
          </cell>
          <cell r="C3389" t="str">
            <v>0</v>
          </cell>
          <cell r="D3389" t="str">
            <v>1</v>
          </cell>
          <cell r="J3389" t="str">
            <v>-</v>
          </cell>
        </row>
        <row r="3390">
          <cell r="A3390" t="str">
            <v>00</v>
          </cell>
          <cell r="B3390" t="str">
            <v>0</v>
          </cell>
          <cell r="C3390" t="str">
            <v>0</v>
          </cell>
          <cell r="D3390" t="str">
            <v>1</v>
          </cell>
          <cell r="J3390" t="str">
            <v>-</v>
          </cell>
        </row>
        <row r="3391">
          <cell r="A3391" t="str">
            <v>00</v>
          </cell>
          <cell r="B3391" t="str">
            <v>0</v>
          </cell>
          <cell r="C3391" t="str">
            <v>0</v>
          </cell>
          <cell r="D3391" t="str">
            <v>1</v>
          </cell>
          <cell r="J3391" t="str">
            <v>-</v>
          </cell>
        </row>
        <row r="3392">
          <cell r="A3392" t="str">
            <v>00</v>
          </cell>
          <cell r="B3392" t="str">
            <v>0</v>
          </cell>
          <cell r="C3392" t="str">
            <v>0</v>
          </cell>
          <cell r="D3392" t="str">
            <v>1</v>
          </cell>
          <cell r="J3392" t="str">
            <v>-</v>
          </cell>
        </row>
        <row r="3393">
          <cell r="A3393" t="str">
            <v>00</v>
          </cell>
          <cell r="B3393" t="str">
            <v>0</v>
          </cell>
          <cell r="C3393" t="str">
            <v>0</v>
          </cell>
          <cell r="D3393" t="str">
            <v>1</v>
          </cell>
          <cell r="J3393" t="str">
            <v>-</v>
          </cell>
        </row>
        <row r="3394">
          <cell r="A3394" t="str">
            <v>00</v>
          </cell>
          <cell r="B3394" t="str">
            <v>0</v>
          </cell>
          <cell r="C3394" t="str">
            <v>0</v>
          </cell>
          <cell r="D3394" t="str">
            <v>1</v>
          </cell>
          <cell r="J3394" t="str">
            <v>-</v>
          </cell>
        </row>
        <row r="3395">
          <cell r="A3395" t="str">
            <v>00</v>
          </cell>
          <cell r="B3395" t="str">
            <v>0</v>
          </cell>
          <cell r="C3395" t="str">
            <v>0</v>
          </cell>
          <cell r="D3395" t="str">
            <v>1</v>
          </cell>
          <cell r="J3395" t="str">
            <v>-</v>
          </cell>
        </row>
        <row r="3396">
          <cell r="A3396" t="str">
            <v>00</v>
          </cell>
          <cell r="B3396" t="str">
            <v>0</v>
          </cell>
          <cell r="C3396" t="str">
            <v>0</v>
          </cell>
          <cell r="D3396" t="str">
            <v>1</v>
          </cell>
          <cell r="J3396" t="str">
            <v>-</v>
          </cell>
        </row>
        <row r="3397">
          <cell r="A3397" t="str">
            <v>00</v>
          </cell>
          <cell r="B3397" t="str">
            <v>0</v>
          </cell>
          <cell r="C3397" t="str">
            <v>0</v>
          </cell>
          <cell r="D3397" t="str">
            <v>1</v>
          </cell>
          <cell r="J3397" t="str">
            <v>-</v>
          </cell>
        </row>
        <row r="3398">
          <cell r="A3398" t="str">
            <v>00</v>
          </cell>
          <cell r="B3398" t="str">
            <v>0</v>
          </cell>
          <cell r="C3398" t="str">
            <v>0</v>
          </cell>
          <cell r="D3398" t="str">
            <v>1</v>
          </cell>
          <cell r="J3398" t="str">
            <v>-</v>
          </cell>
        </row>
        <row r="3399">
          <cell r="A3399" t="str">
            <v>00</v>
          </cell>
          <cell r="B3399" t="str">
            <v>0</v>
          </cell>
          <cell r="C3399" t="str">
            <v>0</v>
          </cell>
          <cell r="D3399" t="str">
            <v>1</v>
          </cell>
          <cell r="J3399" t="str">
            <v>-</v>
          </cell>
        </row>
        <row r="3400">
          <cell r="A3400" t="str">
            <v>00</v>
          </cell>
          <cell r="B3400" t="str">
            <v>0</v>
          </cell>
          <cell r="C3400" t="str">
            <v>0</v>
          </cell>
          <cell r="D3400" t="str">
            <v>1</v>
          </cell>
          <cell r="J3400" t="str">
            <v>-</v>
          </cell>
        </row>
        <row r="3401">
          <cell r="A3401" t="str">
            <v>00</v>
          </cell>
          <cell r="B3401" t="str">
            <v>0</v>
          </cell>
          <cell r="C3401" t="str">
            <v>0</v>
          </cell>
          <cell r="D3401" t="str">
            <v>1</v>
          </cell>
          <cell r="J3401" t="str">
            <v>-</v>
          </cell>
        </row>
        <row r="3402">
          <cell r="A3402" t="str">
            <v>00</v>
          </cell>
          <cell r="B3402" t="str">
            <v>0</v>
          </cell>
          <cell r="C3402" t="str">
            <v>0</v>
          </cell>
          <cell r="D3402" t="str">
            <v>1</v>
          </cell>
          <cell r="J3402" t="str">
            <v>-</v>
          </cell>
        </row>
        <row r="3403">
          <cell r="A3403" t="str">
            <v>00</v>
          </cell>
          <cell r="B3403" t="str">
            <v>0</v>
          </cell>
          <cell r="C3403" t="str">
            <v>0</v>
          </cell>
          <cell r="D3403" t="str">
            <v>1</v>
          </cell>
          <cell r="J3403" t="str">
            <v>-</v>
          </cell>
        </row>
        <row r="3404">
          <cell r="A3404" t="str">
            <v>00</v>
          </cell>
          <cell r="B3404" t="str">
            <v>0</v>
          </cell>
          <cell r="C3404" t="str">
            <v>0</v>
          </cell>
          <cell r="D3404" t="str">
            <v>1</v>
          </cell>
          <cell r="J3404" t="str">
            <v>-</v>
          </cell>
        </row>
        <row r="3405">
          <cell r="A3405" t="str">
            <v>00</v>
          </cell>
          <cell r="B3405" t="str">
            <v>0</v>
          </cell>
          <cell r="C3405" t="str">
            <v>0</v>
          </cell>
          <cell r="D3405" t="str">
            <v>1</v>
          </cell>
          <cell r="J3405" t="str">
            <v>-</v>
          </cell>
        </row>
        <row r="3406">
          <cell r="A3406" t="str">
            <v>00</v>
          </cell>
          <cell r="B3406" t="str">
            <v>0</v>
          </cell>
          <cell r="C3406" t="str">
            <v>0</v>
          </cell>
          <cell r="D3406" t="str">
            <v>1</v>
          </cell>
          <cell r="J3406" t="str">
            <v>-</v>
          </cell>
        </row>
        <row r="3407">
          <cell r="A3407" t="str">
            <v>00</v>
          </cell>
          <cell r="B3407" t="str">
            <v>0</v>
          </cell>
          <cell r="C3407" t="str">
            <v>0</v>
          </cell>
          <cell r="D3407" t="str">
            <v>1</v>
          </cell>
          <cell r="J3407" t="str">
            <v>-</v>
          </cell>
        </row>
        <row r="3408">
          <cell r="A3408" t="str">
            <v>00</v>
          </cell>
          <cell r="B3408" t="str">
            <v>0</v>
          </cell>
          <cell r="C3408" t="str">
            <v>0</v>
          </cell>
          <cell r="D3408" t="str">
            <v>1</v>
          </cell>
          <cell r="J3408" t="str">
            <v>-</v>
          </cell>
        </row>
        <row r="3409">
          <cell r="A3409" t="str">
            <v>00</v>
          </cell>
          <cell r="B3409" t="str">
            <v>0</v>
          </cell>
          <cell r="C3409" t="str">
            <v>0</v>
          </cell>
          <cell r="D3409" t="str">
            <v>1</v>
          </cell>
          <cell r="J3409" t="str">
            <v>-</v>
          </cell>
        </row>
        <row r="3410">
          <cell r="A3410" t="str">
            <v>00</v>
          </cell>
          <cell r="B3410" t="str">
            <v>0</v>
          </cell>
          <cell r="C3410" t="str">
            <v>0</v>
          </cell>
          <cell r="D3410" t="str">
            <v>1</v>
          </cell>
          <cell r="J3410" t="str">
            <v>-</v>
          </cell>
        </row>
        <row r="3411">
          <cell r="A3411" t="str">
            <v>00</v>
          </cell>
          <cell r="B3411" t="str">
            <v>0</v>
          </cell>
          <cell r="C3411" t="str">
            <v>0</v>
          </cell>
          <cell r="D3411" t="str">
            <v>1</v>
          </cell>
          <cell r="J3411" t="str">
            <v>-</v>
          </cell>
        </row>
        <row r="3412">
          <cell r="A3412" t="str">
            <v>00</v>
          </cell>
          <cell r="B3412" t="str">
            <v>0</v>
          </cell>
          <cell r="C3412" t="str">
            <v>0</v>
          </cell>
          <cell r="D3412" t="str">
            <v>1</v>
          </cell>
          <cell r="J3412" t="str">
            <v>-</v>
          </cell>
        </row>
        <row r="3413">
          <cell r="A3413" t="str">
            <v>00</v>
          </cell>
          <cell r="B3413" t="str">
            <v>0</v>
          </cell>
          <cell r="C3413" t="str">
            <v>0</v>
          </cell>
          <cell r="D3413" t="str">
            <v>1</v>
          </cell>
          <cell r="J3413" t="str">
            <v>-</v>
          </cell>
        </row>
        <row r="3414">
          <cell r="A3414" t="str">
            <v>00</v>
          </cell>
          <cell r="B3414" t="str">
            <v>0</v>
          </cell>
          <cell r="C3414" t="str">
            <v>0</v>
          </cell>
          <cell r="D3414" t="str">
            <v>1</v>
          </cell>
          <cell r="J3414" t="str">
            <v>-</v>
          </cell>
        </row>
        <row r="3415">
          <cell r="A3415" t="str">
            <v>00</v>
          </cell>
          <cell r="B3415" t="str">
            <v>0</v>
          </cell>
          <cell r="C3415" t="str">
            <v>0</v>
          </cell>
          <cell r="D3415" t="str">
            <v>1</v>
          </cell>
          <cell r="J3415" t="str">
            <v>-</v>
          </cell>
        </row>
        <row r="3416">
          <cell r="A3416" t="str">
            <v>00</v>
          </cell>
          <cell r="B3416" t="str">
            <v>0</v>
          </cell>
          <cell r="C3416" t="str">
            <v>0</v>
          </cell>
          <cell r="D3416" t="str">
            <v>1</v>
          </cell>
          <cell r="J3416" t="str">
            <v>-</v>
          </cell>
        </row>
        <row r="3417">
          <cell r="A3417" t="str">
            <v>00</v>
          </cell>
          <cell r="B3417" t="str">
            <v>0</v>
          </cell>
          <cell r="C3417" t="str">
            <v>0</v>
          </cell>
          <cell r="D3417" t="str">
            <v>1</v>
          </cell>
          <cell r="J3417" t="str">
            <v>-</v>
          </cell>
        </row>
        <row r="3418">
          <cell r="A3418" t="str">
            <v>00</v>
          </cell>
          <cell r="B3418" t="str">
            <v>0</v>
          </cell>
          <cell r="C3418" t="str">
            <v>0</v>
          </cell>
          <cell r="D3418" t="str">
            <v>1</v>
          </cell>
          <cell r="J3418" t="str">
            <v>-</v>
          </cell>
        </row>
        <row r="3419">
          <cell r="A3419" t="str">
            <v>00</v>
          </cell>
          <cell r="B3419" t="str">
            <v>0</v>
          </cell>
          <cell r="C3419" t="str">
            <v>0</v>
          </cell>
          <cell r="D3419" t="str">
            <v>1</v>
          </cell>
          <cell r="J3419" t="str">
            <v>-</v>
          </cell>
        </row>
        <row r="3420">
          <cell r="A3420" t="str">
            <v>00</v>
          </cell>
          <cell r="B3420" t="str">
            <v>0</v>
          </cell>
          <cell r="C3420" t="str">
            <v>0</v>
          </cell>
          <cell r="D3420" t="str">
            <v>1</v>
          </cell>
          <cell r="J3420" t="str">
            <v>-</v>
          </cell>
        </row>
        <row r="3421">
          <cell r="A3421" t="str">
            <v>00</v>
          </cell>
          <cell r="B3421" t="str">
            <v>0</v>
          </cell>
          <cell r="C3421" t="str">
            <v>0</v>
          </cell>
          <cell r="D3421" t="str">
            <v>1</v>
          </cell>
          <cell r="J3421" t="str">
            <v>-</v>
          </cell>
        </row>
        <row r="3422">
          <cell r="A3422" t="str">
            <v>00</v>
          </cell>
          <cell r="B3422" t="str">
            <v>0</v>
          </cell>
          <cell r="C3422" t="str">
            <v>0</v>
          </cell>
          <cell r="D3422" t="str">
            <v>1</v>
          </cell>
          <cell r="J3422" t="str">
            <v>-</v>
          </cell>
        </row>
        <row r="3423">
          <cell r="A3423" t="str">
            <v>00</v>
          </cell>
          <cell r="B3423" t="str">
            <v>0</v>
          </cell>
          <cell r="C3423" t="str">
            <v>0</v>
          </cell>
          <cell r="D3423" t="str">
            <v>1</v>
          </cell>
          <cell r="J3423" t="str">
            <v>-</v>
          </cell>
        </row>
        <row r="3424">
          <cell r="A3424" t="str">
            <v>00</v>
          </cell>
          <cell r="B3424" t="str">
            <v>0</v>
          </cell>
          <cell r="C3424" t="str">
            <v>0</v>
          </cell>
          <cell r="D3424" t="str">
            <v>1</v>
          </cell>
          <cell r="J3424" t="str">
            <v>-</v>
          </cell>
        </row>
        <row r="3425">
          <cell r="A3425" t="str">
            <v>00</v>
          </cell>
          <cell r="B3425" t="str">
            <v>0</v>
          </cell>
          <cell r="C3425" t="str">
            <v>0</v>
          </cell>
          <cell r="D3425" t="str">
            <v>1</v>
          </cell>
          <cell r="J3425" t="str">
            <v>-</v>
          </cell>
        </row>
        <row r="3426">
          <cell r="A3426" t="str">
            <v>00</v>
          </cell>
          <cell r="B3426" t="str">
            <v>0</v>
          </cell>
          <cell r="C3426" t="str">
            <v>0</v>
          </cell>
          <cell r="D3426" t="str">
            <v>1</v>
          </cell>
          <cell r="J3426" t="str">
            <v>-</v>
          </cell>
        </row>
        <row r="3427">
          <cell r="A3427" t="str">
            <v>00</v>
          </cell>
          <cell r="B3427" t="str">
            <v>0</v>
          </cell>
          <cell r="C3427" t="str">
            <v>0</v>
          </cell>
          <cell r="D3427" t="str">
            <v>1</v>
          </cell>
          <cell r="J3427" t="str">
            <v>-</v>
          </cell>
        </row>
        <row r="3428">
          <cell r="A3428" t="str">
            <v>00</v>
          </cell>
          <cell r="B3428" t="str">
            <v>0</v>
          </cell>
          <cell r="C3428" t="str">
            <v>0</v>
          </cell>
          <cell r="D3428" t="str">
            <v>1</v>
          </cell>
          <cell r="J3428" t="str">
            <v>-</v>
          </cell>
        </row>
        <row r="3429">
          <cell r="A3429" t="str">
            <v>00</v>
          </cell>
          <cell r="B3429" t="str">
            <v>0</v>
          </cell>
          <cell r="C3429" t="str">
            <v>0</v>
          </cell>
          <cell r="D3429" t="str">
            <v>1</v>
          </cell>
          <cell r="J3429" t="str">
            <v>-</v>
          </cell>
        </row>
        <row r="3430">
          <cell r="A3430" t="str">
            <v>00</v>
          </cell>
          <cell r="B3430" t="str">
            <v>0</v>
          </cell>
          <cell r="C3430" t="str">
            <v>0</v>
          </cell>
          <cell r="D3430" t="str">
            <v>1</v>
          </cell>
          <cell r="J3430" t="str">
            <v>-</v>
          </cell>
        </row>
        <row r="3431">
          <cell r="A3431" t="str">
            <v>00</v>
          </cell>
          <cell r="B3431" t="str">
            <v>0</v>
          </cell>
          <cell r="C3431" t="str">
            <v>0</v>
          </cell>
          <cell r="D3431" t="str">
            <v>1</v>
          </cell>
          <cell r="J3431" t="str">
            <v>-</v>
          </cell>
        </row>
        <row r="3432">
          <cell r="A3432" t="str">
            <v>00</v>
          </cell>
          <cell r="B3432" t="str">
            <v>0</v>
          </cell>
          <cell r="C3432" t="str">
            <v>0</v>
          </cell>
          <cell r="D3432" t="str">
            <v>1</v>
          </cell>
          <cell r="J3432" t="str">
            <v>-</v>
          </cell>
        </row>
        <row r="3433">
          <cell r="A3433" t="str">
            <v>00</v>
          </cell>
          <cell r="B3433" t="str">
            <v>0</v>
          </cell>
          <cell r="C3433" t="str">
            <v>0</v>
          </cell>
          <cell r="D3433" t="str">
            <v>1</v>
          </cell>
          <cell r="J3433" t="str">
            <v>-</v>
          </cell>
        </row>
        <row r="3434">
          <cell r="A3434" t="str">
            <v>00</v>
          </cell>
          <cell r="B3434" t="str">
            <v>0</v>
          </cell>
          <cell r="C3434" t="str">
            <v>0</v>
          </cell>
          <cell r="D3434" t="str">
            <v>1</v>
          </cell>
          <cell r="J3434" t="str">
            <v>-</v>
          </cell>
        </row>
        <row r="3435">
          <cell r="A3435" t="str">
            <v>00</v>
          </cell>
          <cell r="B3435" t="str">
            <v>0</v>
          </cell>
          <cell r="C3435" t="str">
            <v>0</v>
          </cell>
          <cell r="D3435" t="str">
            <v>1</v>
          </cell>
          <cell r="J3435" t="str">
            <v>-</v>
          </cell>
        </row>
        <row r="3436">
          <cell r="A3436" t="str">
            <v>00</v>
          </cell>
          <cell r="B3436" t="str">
            <v>0</v>
          </cell>
          <cell r="C3436" t="str">
            <v>0</v>
          </cell>
          <cell r="D3436" t="str">
            <v>1</v>
          </cell>
          <cell r="J3436" t="str">
            <v>-</v>
          </cell>
        </row>
        <row r="3437">
          <cell r="A3437" t="str">
            <v>00</v>
          </cell>
          <cell r="B3437" t="str">
            <v>0</v>
          </cell>
          <cell r="C3437" t="str">
            <v>0</v>
          </cell>
          <cell r="D3437" t="str">
            <v>1</v>
          </cell>
          <cell r="J3437" t="str">
            <v>-</v>
          </cell>
        </row>
        <row r="3438">
          <cell r="A3438" t="str">
            <v>00</v>
          </cell>
          <cell r="B3438" t="str">
            <v>0</v>
          </cell>
          <cell r="C3438" t="str">
            <v>0</v>
          </cell>
          <cell r="D3438" t="str">
            <v>1</v>
          </cell>
          <cell r="J3438" t="str">
            <v>-</v>
          </cell>
        </row>
        <row r="3439">
          <cell r="A3439" t="str">
            <v>00</v>
          </cell>
          <cell r="B3439" t="str">
            <v>0</v>
          </cell>
          <cell r="C3439" t="str">
            <v>0</v>
          </cell>
          <cell r="D3439" t="str">
            <v>1</v>
          </cell>
          <cell r="J3439" t="str">
            <v>-</v>
          </cell>
        </row>
        <row r="3440">
          <cell r="A3440" t="str">
            <v>00</v>
          </cell>
          <cell r="B3440" t="str">
            <v>0</v>
          </cell>
          <cell r="C3440" t="str">
            <v>0</v>
          </cell>
          <cell r="D3440" t="str">
            <v>1</v>
          </cell>
          <cell r="J3440" t="str">
            <v>-</v>
          </cell>
        </row>
        <row r="3441">
          <cell r="A3441" t="str">
            <v>00</v>
          </cell>
          <cell r="B3441" t="str">
            <v>0</v>
          </cell>
          <cell r="C3441" t="str">
            <v>0</v>
          </cell>
          <cell r="D3441" t="str">
            <v>1</v>
          </cell>
          <cell r="J3441" t="str">
            <v>-</v>
          </cell>
        </row>
        <row r="3442">
          <cell r="A3442" t="str">
            <v>00</v>
          </cell>
          <cell r="B3442" t="str">
            <v>0</v>
          </cell>
          <cell r="C3442" t="str">
            <v>0</v>
          </cell>
          <cell r="D3442" t="str">
            <v>1</v>
          </cell>
          <cell r="J3442" t="str">
            <v>-</v>
          </cell>
        </row>
        <row r="3443">
          <cell r="A3443" t="str">
            <v>00</v>
          </cell>
          <cell r="B3443" t="str">
            <v>0</v>
          </cell>
          <cell r="C3443" t="str">
            <v>0</v>
          </cell>
          <cell r="D3443" t="str">
            <v>1</v>
          </cell>
          <cell r="J3443" t="str">
            <v>-</v>
          </cell>
        </row>
        <row r="3444">
          <cell r="A3444" t="str">
            <v>00</v>
          </cell>
          <cell r="B3444" t="str">
            <v>0</v>
          </cell>
          <cell r="C3444" t="str">
            <v>0</v>
          </cell>
          <cell r="D3444" t="str">
            <v>1</v>
          </cell>
          <cell r="J3444" t="str">
            <v>-</v>
          </cell>
        </row>
        <row r="3445">
          <cell r="A3445" t="str">
            <v>00</v>
          </cell>
          <cell r="B3445" t="str">
            <v>0</v>
          </cell>
          <cell r="C3445" t="str">
            <v>0</v>
          </cell>
          <cell r="D3445" t="str">
            <v>1</v>
          </cell>
          <cell r="J3445" t="str">
            <v>-</v>
          </cell>
        </row>
        <row r="3446">
          <cell r="A3446" t="str">
            <v>00</v>
          </cell>
          <cell r="B3446" t="str">
            <v>0</v>
          </cell>
          <cell r="C3446" t="str">
            <v>0</v>
          </cell>
          <cell r="D3446" t="str">
            <v>1</v>
          </cell>
          <cell r="J3446" t="str">
            <v>-</v>
          </cell>
        </row>
        <row r="3447">
          <cell r="A3447" t="str">
            <v>00</v>
          </cell>
          <cell r="B3447" t="str">
            <v>0</v>
          </cell>
          <cell r="C3447" t="str">
            <v>0</v>
          </cell>
          <cell r="D3447" t="str">
            <v>1</v>
          </cell>
          <cell r="J3447" t="str">
            <v>-</v>
          </cell>
        </row>
        <row r="3448">
          <cell r="A3448" t="str">
            <v>00</v>
          </cell>
          <cell r="B3448" t="str">
            <v>0</v>
          </cell>
          <cell r="C3448" t="str">
            <v>0</v>
          </cell>
          <cell r="D3448" t="str">
            <v>1</v>
          </cell>
          <cell r="J3448" t="str">
            <v>-</v>
          </cell>
        </row>
        <row r="3449">
          <cell r="A3449" t="str">
            <v>00</v>
          </cell>
          <cell r="B3449" t="str">
            <v>0</v>
          </cell>
          <cell r="C3449" t="str">
            <v>0</v>
          </cell>
          <cell r="D3449" t="str">
            <v>1</v>
          </cell>
          <cell r="J3449" t="str">
            <v>-</v>
          </cell>
        </row>
        <row r="3450">
          <cell r="A3450" t="str">
            <v>00</v>
          </cell>
          <cell r="B3450" t="str">
            <v>0</v>
          </cell>
          <cell r="C3450" t="str">
            <v>0</v>
          </cell>
          <cell r="D3450" t="str">
            <v>1</v>
          </cell>
          <cell r="J3450" t="str">
            <v>-</v>
          </cell>
        </row>
        <row r="3451">
          <cell r="A3451" t="str">
            <v>00</v>
          </cell>
          <cell r="B3451" t="str">
            <v>0</v>
          </cell>
          <cell r="C3451" t="str">
            <v>0</v>
          </cell>
          <cell r="D3451" t="str">
            <v>1</v>
          </cell>
          <cell r="J3451" t="str">
            <v>-</v>
          </cell>
        </row>
        <row r="3452">
          <cell r="A3452" t="str">
            <v>00</v>
          </cell>
          <cell r="B3452" t="str">
            <v>0</v>
          </cell>
          <cell r="C3452" t="str">
            <v>0</v>
          </cell>
          <cell r="D3452" t="str">
            <v>1</v>
          </cell>
          <cell r="J3452" t="str">
            <v>-</v>
          </cell>
        </row>
        <row r="3453">
          <cell r="A3453" t="str">
            <v>00</v>
          </cell>
          <cell r="B3453" t="str">
            <v>0</v>
          </cell>
          <cell r="C3453" t="str">
            <v>0</v>
          </cell>
          <cell r="D3453" t="str">
            <v>1</v>
          </cell>
          <cell r="J3453" t="str">
            <v>-</v>
          </cell>
        </row>
        <row r="3454">
          <cell r="A3454" t="str">
            <v>00</v>
          </cell>
          <cell r="B3454" t="str">
            <v>0</v>
          </cell>
          <cell r="C3454" t="str">
            <v>0</v>
          </cell>
          <cell r="D3454" t="str">
            <v>1</v>
          </cell>
          <cell r="J3454" t="str">
            <v>-</v>
          </cell>
        </row>
        <row r="3455">
          <cell r="A3455" t="str">
            <v>00</v>
          </cell>
          <cell r="B3455" t="str">
            <v>0</v>
          </cell>
          <cell r="C3455" t="str">
            <v>0</v>
          </cell>
          <cell r="D3455" t="str">
            <v>1</v>
          </cell>
          <cell r="J3455" t="str">
            <v>-</v>
          </cell>
        </row>
        <row r="3456">
          <cell r="A3456" t="str">
            <v>00</v>
          </cell>
          <cell r="B3456" t="str">
            <v>0</v>
          </cell>
          <cell r="C3456" t="str">
            <v>0</v>
          </cell>
          <cell r="D3456" t="str">
            <v>1</v>
          </cell>
          <cell r="J3456" t="str">
            <v>-</v>
          </cell>
        </row>
        <row r="3457">
          <cell r="A3457" t="str">
            <v>00</v>
          </cell>
          <cell r="B3457" t="str">
            <v>0</v>
          </cell>
          <cell r="C3457" t="str">
            <v>0</v>
          </cell>
          <cell r="D3457" t="str">
            <v>1</v>
          </cell>
          <cell r="J3457" t="str">
            <v>-</v>
          </cell>
        </row>
        <row r="3458">
          <cell r="A3458" t="str">
            <v>00</v>
          </cell>
          <cell r="B3458" t="str">
            <v>0</v>
          </cell>
          <cell r="C3458" t="str">
            <v>0</v>
          </cell>
          <cell r="D3458" t="str">
            <v>1</v>
          </cell>
          <cell r="J3458" t="str">
            <v>-</v>
          </cell>
        </row>
        <row r="3459">
          <cell r="A3459" t="str">
            <v>00</v>
          </cell>
          <cell r="B3459" t="str">
            <v>0</v>
          </cell>
          <cell r="C3459" t="str">
            <v>0</v>
          </cell>
          <cell r="D3459" t="str">
            <v>1</v>
          </cell>
          <cell r="J3459" t="str">
            <v>-</v>
          </cell>
        </row>
        <row r="3460">
          <cell r="A3460" t="str">
            <v>00</v>
          </cell>
          <cell r="B3460" t="str">
            <v>0</v>
          </cell>
          <cell r="C3460" t="str">
            <v>0</v>
          </cell>
          <cell r="D3460" t="str">
            <v>1</v>
          </cell>
          <cell r="J3460" t="str">
            <v>-</v>
          </cell>
        </row>
        <row r="3461">
          <cell r="A3461" t="str">
            <v>00</v>
          </cell>
          <cell r="B3461" t="str">
            <v>0</v>
          </cell>
          <cell r="C3461" t="str">
            <v>0</v>
          </cell>
          <cell r="D3461" t="str">
            <v>1</v>
          </cell>
          <cell r="J3461" t="str">
            <v>-</v>
          </cell>
        </row>
        <row r="3462">
          <cell r="A3462" t="str">
            <v>00</v>
          </cell>
          <cell r="B3462" t="str">
            <v>0</v>
          </cell>
          <cell r="C3462" t="str">
            <v>0</v>
          </cell>
          <cell r="D3462" t="str">
            <v>1</v>
          </cell>
          <cell r="J3462" t="str">
            <v>-</v>
          </cell>
        </row>
        <row r="3463">
          <cell r="A3463" t="str">
            <v>00</v>
          </cell>
          <cell r="B3463" t="str">
            <v>0</v>
          </cell>
          <cell r="C3463" t="str">
            <v>0</v>
          </cell>
          <cell r="D3463" t="str">
            <v>1</v>
          </cell>
          <cell r="J3463" t="str">
            <v>-</v>
          </cell>
        </row>
        <row r="3464">
          <cell r="A3464" t="str">
            <v>00</v>
          </cell>
          <cell r="B3464" t="str">
            <v>0</v>
          </cell>
          <cell r="C3464" t="str">
            <v>0</v>
          </cell>
          <cell r="D3464" t="str">
            <v>1</v>
          </cell>
          <cell r="J3464" t="str">
            <v>-</v>
          </cell>
        </row>
        <row r="3465">
          <cell r="A3465" t="str">
            <v>00</v>
          </cell>
          <cell r="B3465" t="str">
            <v>0</v>
          </cell>
          <cell r="C3465" t="str">
            <v>0</v>
          </cell>
          <cell r="D3465" t="str">
            <v>1</v>
          </cell>
          <cell r="J3465" t="str">
            <v>-</v>
          </cell>
        </row>
        <row r="3466">
          <cell r="A3466" t="str">
            <v>00</v>
          </cell>
          <cell r="B3466" t="str">
            <v>0</v>
          </cell>
          <cell r="C3466" t="str">
            <v>0</v>
          </cell>
          <cell r="D3466" t="str">
            <v>1</v>
          </cell>
          <cell r="J3466" t="str">
            <v>-</v>
          </cell>
        </row>
        <row r="3467">
          <cell r="A3467" t="str">
            <v>00</v>
          </cell>
          <cell r="B3467" t="str">
            <v>0</v>
          </cell>
          <cell r="C3467" t="str">
            <v>0</v>
          </cell>
          <cell r="D3467" t="str">
            <v>1</v>
          </cell>
          <cell r="J3467" t="str">
            <v>-</v>
          </cell>
        </row>
        <row r="3468">
          <cell r="A3468" t="str">
            <v>00</v>
          </cell>
          <cell r="B3468" t="str">
            <v>0</v>
          </cell>
          <cell r="C3468" t="str">
            <v>0</v>
          </cell>
          <cell r="D3468" t="str">
            <v>1</v>
          </cell>
          <cell r="J3468" t="str">
            <v>-</v>
          </cell>
        </row>
        <row r="3469">
          <cell r="A3469" t="str">
            <v>00</v>
          </cell>
          <cell r="B3469" t="str">
            <v>0</v>
          </cell>
          <cell r="C3469" t="str">
            <v>0</v>
          </cell>
          <cell r="D3469" t="str">
            <v>1</v>
          </cell>
          <cell r="J3469" t="str">
            <v>-</v>
          </cell>
        </row>
        <row r="3470">
          <cell r="A3470" t="str">
            <v>00</v>
          </cell>
          <cell r="B3470" t="str">
            <v>0</v>
          </cell>
          <cell r="C3470" t="str">
            <v>0</v>
          </cell>
          <cell r="D3470" t="str">
            <v>1</v>
          </cell>
          <cell r="J3470" t="str">
            <v>-</v>
          </cell>
        </row>
        <row r="3471">
          <cell r="A3471" t="str">
            <v>00</v>
          </cell>
          <cell r="B3471" t="str">
            <v>0</v>
          </cell>
          <cell r="C3471" t="str">
            <v>0</v>
          </cell>
          <cell r="D3471" t="str">
            <v>1</v>
          </cell>
          <cell r="J3471" t="str">
            <v>-</v>
          </cell>
        </row>
        <row r="3472">
          <cell r="A3472" t="str">
            <v>00</v>
          </cell>
          <cell r="B3472" t="str">
            <v>0</v>
          </cell>
          <cell r="C3472" t="str">
            <v>0</v>
          </cell>
          <cell r="D3472" t="str">
            <v>1</v>
          </cell>
          <cell r="J3472" t="str">
            <v>-</v>
          </cell>
        </row>
        <row r="3473">
          <cell r="A3473" t="str">
            <v>00</v>
          </cell>
          <cell r="B3473" t="str">
            <v>0</v>
          </cell>
          <cell r="C3473" t="str">
            <v>0</v>
          </cell>
          <cell r="D3473" t="str">
            <v>1</v>
          </cell>
          <cell r="J3473" t="str">
            <v>-</v>
          </cell>
        </row>
        <row r="3474">
          <cell r="A3474" t="str">
            <v>00</v>
          </cell>
          <cell r="B3474" t="str">
            <v>0</v>
          </cell>
          <cell r="C3474" t="str">
            <v>0</v>
          </cell>
          <cell r="D3474" t="str">
            <v>1</v>
          </cell>
          <cell r="J3474" t="str">
            <v>-</v>
          </cell>
        </row>
        <row r="3475">
          <cell r="A3475" t="str">
            <v>00</v>
          </cell>
          <cell r="B3475" t="str">
            <v>0</v>
          </cell>
          <cell r="C3475" t="str">
            <v>0</v>
          </cell>
          <cell r="D3475" t="str">
            <v>1</v>
          </cell>
          <cell r="J3475" t="str">
            <v>-</v>
          </cell>
        </row>
        <row r="3476">
          <cell r="A3476" t="str">
            <v>00</v>
          </cell>
          <cell r="B3476" t="str">
            <v>0</v>
          </cell>
          <cell r="C3476" t="str">
            <v>0</v>
          </cell>
          <cell r="D3476" t="str">
            <v>1</v>
          </cell>
          <cell r="J3476" t="str">
            <v>-</v>
          </cell>
        </row>
        <row r="3477">
          <cell r="A3477" t="str">
            <v>00</v>
          </cell>
          <cell r="B3477" t="str">
            <v>0</v>
          </cell>
          <cell r="C3477" t="str">
            <v>0</v>
          </cell>
          <cell r="D3477" t="str">
            <v>1</v>
          </cell>
          <cell r="J3477" t="str">
            <v>-</v>
          </cell>
        </row>
        <row r="3478">
          <cell r="A3478" t="str">
            <v>00</v>
          </cell>
          <cell r="B3478" t="str">
            <v>0</v>
          </cell>
          <cell r="C3478" t="str">
            <v>0</v>
          </cell>
          <cell r="D3478" t="str">
            <v>1</v>
          </cell>
          <cell r="J3478" t="str">
            <v>-</v>
          </cell>
        </row>
        <row r="3479">
          <cell r="A3479" t="str">
            <v>00</v>
          </cell>
          <cell r="B3479" t="str">
            <v>0</v>
          </cell>
          <cell r="C3479" t="str">
            <v>0</v>
          </cell>
          <cell r="D3479" t="str">
            <v>1</v>
          </cell>
          <cell r="J3479" t="str">
            <v>-</v>
          </cell>
        </row>
        <row r="3480">
          <cell r="A3480" t="str">
            <v>00</v>
          </cell>
          <cell r="B3480" t="str">
            <v>0</v>
          </cell>
          <cell r="C3480" t="str">
            <v>0</v>
          </cell>
          <cell r="D3480" t="str">
            <v>1</v>
          </cell>
          <cell r="J3480" t="str">
            <v>-</v>
          </cell>
        </row>
        <row r="3481">
          <cell r="A3481" t="str">
            <v>00</v>
          </cell>
          <cell r="B3481" t="str">
            <v>0</v>
          </cell>
          <cell r="C3481" t="str">
            <v>0</v>
          </cell>
          <cell r="D3481" t="str">
            <v>1</v>
          </cell>
          <cell r="J3481" t="str">
            <v>-</v>
          </cell>
        </row>
        <row r="3482">
          <cell r="A3482" t="str">
            <v>00</v>
          </cell>
          <cell r="B3482" t="str">
            <v>0</v>
          </cell>
          <cell r="C3482" t="str">
            <v>0</v>
          </cell>
          <cell r="D3482" t="str">
            <v>1</v>
          </cell>
          <cell r="J3482" t="str">
            <v>-</v>
          </cell>
        </row>
        <row r="3483">
          <cell r="A3483" t="str">
            <v>00</v>
          </cell>
          <cell r="B3483" t="str">
            <v>0</v>
          </cell>
          <cell r="C3483" t="str">
            <v>0</v>
          </cell>
          <cell r="D3483" t="str">
            <v>1</v>
          </cell>
          <cell r="J3483" t="str">
            <v>-</v>
          </cell>
        </row>
        <row r="3484">
          <cell r="A3484" t="str">
            <v>00</v>
          </cell>
          <cell r="B3484" t="str">
            <v>0</v>
          </cell>
          <cell r="C3484" t="str">
            <v>0</v>
          </cell>
          <cell r="D3484" t="str">
            <v>1</v>
          </cell>
          <cell r="J3484" t="str">
            <v>-</v>
          </cell>
        </row>
        <row r="3485">
          <cell r="A3485" t="str">
            <v>00</v>
          </cell>
          <cell r="B3485" t="str">
            <v>0</v>
          </cell>
          <cell r="C3485" t="str">
            <v>0</v>
          </cell>
          <cell r="D3485" t="str">
            <v>1</v>
          </cell>
          <cell r="J3485" t="str">
            <v>-</v>
          </cell>
        </row>
        <row r="3486">
          <cell r="A3486" t="str">
            <v>00</v>
          </cell>
          <cell r="B3486" t="str">
            <v>0</v>
          </cell>
          <cell r="C3486" t="str">
            <v>0</v>
          </cell>
          <cell r="D3486" t="str">
            <v>1</v>
          </cell>
          <cell r="J3486" t="str">
            <v>-</v>
          </cell>
        </row>
        <row r="3487">
          <cell r="A3487" t="str">
            <v>00</v>
          </cell>
          <cell r="B3487" t="str">
            <v>0</v>
          </cell>
          <cell r="C3487" t="str">
            <v>0</v>
          </cell>
          <cell r="D3487" t="str">
            <v>1</v>
          </cell>
          <cell r="J3487" t="str">
            <v>-</v>
          </cell>
        </row>
        <row r="3488">
          <cell r="A3488" t="str">
            <v>00</v>
          </cell>
          <cell r="B3488" t="str">
            <v>0</v>
          </cell>
          <cell r="C3488" t="str">
            <v>0</v>
          </cell>
          <cell r="D3488" t="str">
            <v>1</v>
          </cell>
          <cell r="J3488" t="str">
            <v>-</v>
          </cell>
        </row>
        <row r="3489">
          <cell r="A3489" t="str">
            <v>00</v>
          </cell>
          <cell r="B3489" t="str">
            <v>0</v>
          </cell>
          <cell r="C3489" t="str">
            <v>0</v>
          </cell>
          <cell r="D3489" t="str">
            <v>1</v>
          </cell>
          <cell r="J3489" t="str">
            <v>-</v>
          </cell>
        </row>
        <row r="3490">
          <cell r="A3490" t="str">
            <v>00</v>
          </cell>
          <cell r="B3490" t="str">
            <v>0</v>
          </cell>
          <cell r="C3490" t="str">
            <v>0</v>
          </cell>
          <cell r="D3490" t="str">
            <v>1</v>
          </cell>
          <cell r="J3490" t="str">
            <v>-</v>
          </cell>
        </row>
        <row r="3491">
          <cell r="A3491" t="str">
            <v>00</v>
          </cell>
          <cell r="B3491" t="str">
            <v>0</v>
          </cell>
          <cell r="C3491" t="str">
            <v>0</v>
          </cell>
          <cell r="D3491" t="str">
            <v>1</v>
          </cell>
          <cell r="J3491" t="str">
            <v>-</v>
          </cell>
        </row>
        <row r="3492">
          <cell r="A3492" t="str">
            <v>00</v>
          </cell>
          <cell r="B3492" t="str">
            <v>0</v>
          </cell>
          <cell r="C3492" t="str">
            <v>0</v>
          </cell>
          <cell r="D3492" t="str">
            <v>1</v>
          </cell>
          <cell r="J3492" t="str">
            <v>-</v>
          </cell>
        </row>
        <row r="3493">
          <cell r="A3493" t="str">
            <v>00</v>
          </cell>
          <cell r="B3493" t="str">
            <v>0</v>
          </cell>
          <cell r="C3493" t="str">
            <v>0</v>
          </cell>
          <cell r="D3493" t="str">
            <v>1</v>
          </cell>
          <cell r="J3493" t="str">
            <v>-</v>
          </cell>
        </row>
        <row r="3494">
          <cell r="A3494" t="str">
            <v>00</v>
          </cell>
          <cell r="B3494" t="str">
            <v>0</v>
          </cell>
          <cell r="C3494" t="str">
            <v>0</v>
          </cell>
          <cell r="D3494" t="str">
            <v>1</v>
          </cell>
          <cell r="J3494" t="str">
            <v>-</v>
          </cell>
        </row>
        <row r="3495">
          <cell r="A3495" t="str">
            <v>00</v>
          </cell>
          <cell r="B3495" t="str">
            <v>0</v>
          </cell>
          <cell r="C3495" t="str">
            <v>0</v>
          </cell>
          <cell r="D3495" t="str">
            <v>1</v>
          </cell>
          <cell r="J3495" t="str">
            <v>-</v>
          </cell>
        </row>
        <row r="3496">
          <cell r="A3496" t="str">
            <v>00</v>
          </cell>
          <cell r="B3496" t="str">
            <v>0</v>
          </cell>
          <cell r="C3496" t="str">
            <v>0</v>
          </cell>
          <cell r="D3496" t="str">
            <v>1</v>
          </cell>
          <cell r="J3496" t="str">
            <v>-</v>
          </cell>
        </row>
        <row r="3497">
          <cell r="A3497" t="str">
            <v>00</v>
          </cell>
          <cell r="B3497" t="str">
            <v>0</v>
          </cell>
          <cell r="C3497" t="str">
            <v>0</v>
          </cell>
          <cell r="D3497" t="str">
            <v>1</v>
          </cell>
          <cell r="J3497" t="str">
            <v>-</v>
          </cell>
        </row>
        <row r="3498">
          <cell r="A3498" t="str">
            <v>00</v>
          </cell>
          <cell r="B3498" t="str">
            <v>0</v>
          </cell>
          <cell r="C3498" t="str">
            <v>0</v>
          </cell>
          <cell r="D3498" t="str">
            <v>1</v>
          </cell>
          <cell r="J3498" t="str">
            <v>-</v>
          </cell>
        </row>
        <row r="3499">
          <cell r="A3499" t="str">
            <v>00</v>
          </cell>
          <cell r="B3499" t="str">
            <v>0</v>
          </cell>
          <cell r="C3499" t="str">
            <v>0</v>
          </cell>
          <cell r="D3499" t="str">
            <v>1</v>
          </cell>
          <cell r="J3499" t="str">
            <v>-</v>
          </cell>
        </row>
        <row r="3500">
          <cell r="A3500" t="str">
            <v>00</v>
          </cell>
          <cell r="B3500" t="str">
            <v>0</v>
          </cell>
          <cell r="C3500" t="str">
            <v>0</v>
          </cell>
          <cell r="D3500" t="str">
            <v>1</v>
          </cell>
          <cell r="J3500" t="str">
            <v>-</v>
          </cell>
        </row>
        <row r="3501">
          <cell r="A3501" t="str">
            <v>00</v>
          </cell>
          <cell r="B3501" t="str">
            <v>0</v>
          </cell>
          <cell r="C3501" t="str">
            <v>0</v>
          </cell>
          <cell r="D3501" t="str">
            <v>1</v>
          </cell>
          <cell r="J3501" t="str">
            <v>-</v>
          </cell>
        </row>
        <row r="3502">
          <cell r="A3502" t="str">
            <v>00</v>
          </cell>
          <cell r="B3502" t="str">
            <v>0</v>
          </cell>
          <cell r="C3502" t="str">
            <v>0</v>
          </cell>
          <cell r="D3502" t="str">
            <v>1</v>
          </cell>
          <cell r="J3502" t="str">
            <v>-</v>
          </cell>
        </row>
        <row r="3503">
          <cell r="A3503" t="str">
            <v>00</v>
          </cell>
          <cell r="B3503" t="str">
            <v>0</v>
          </cell>
          <cell r="C3503" t="str">
            <v>0</v>
          </cell>
          <cell r="D3503" t="str">
            <v>1</v>
          </cell>
          <cell r="J3503" t="str">
            <v>-</v>
          </cell>
        </row>
        <row r="3504">
          <cell r="A3504" t="str">
            <v>00</v>
          </cell>
          <cell r="B3504" t="str">
            <v>0</v>
          </cell>
          <cell r="C3504" t="str">
            <v>0</v>
          </cell>
          <cell r="D3504" t="str">
            <v>1</v>
          </cell>
          <cell r="J3504" t="str">
            <v>-</v>
          </cell>
        </row>
        <row r="3505">
          <cell r="A3505" t="str">
            <v>00</v>
          </cell>
          <cell r="B3505" t="str">
            <v>0</v>
          </cell>
          <cell r="C3505" t="str">
            <v>0</v>
          </cell>
          <cell r="D3505" t="str">
            <v>1</v>
          </cell>
          <cell r="J3505" t="str">
            <v>-</v>
          </cell>
        </row>
        <row r="3506">
          <cell r="A3506" t="str">
            <v>00</v>
          </cell>
          <cell r="B3506" t="str">
            <v>0</v>
          </cell>
          <cell r="C3506" t="str">
            <v>0</v>
          </cell>
          <cell r="D3506" t="str">
            <v>1</v>
          </cell>
          <cell r="J3506" t="str">
            <v>-</v>
          </cell>
        </row>
        <row r="3507">
          <cell r="A3507" t="str">
            <v>00</v>
          </cell>
          <cell r="B3507" t="str">
            <v>0</v>
          </cell>
          <cell r="C3507" t="str">
            <v>0</v>
          </cell>
          <cell r="D3507" t="str">
            <v>1</v>
          </cell>
          <cell r="J3507" t="str">
            <v>-</v>
          </cell>
        </row>
        <row r="3508">
          <cell r="A3508" t="str">
            <v>00</v>
          </cell>
          <cell r="B3508" t="str">
            <v>0</v>
          </cell>
          <cell r="C3508" t="str">
            <v>0</v>
          </cell>
          <cell r="D3508" t="str">
            <v>1</v>
          </cell>
          <cell r="J3508" t="str">
            <v>-</v>
          </cell>
        </row>
        <row r="3509">
          <cell r="A3509" t="str">
            <v>00</v>
          </cell>
          <cell r="B3509" t="str">
            <v>0</v>
          </cell>
          <cell r="C3509" t="str">
            <v>0</v>
          </cell>
          <cell r="D3509" t="str">
            <v>1</v>
          </cell>
          <cell r="J3509" t="str">
            <v>-</v>
          </cell>
        </row>
        <row r="3510">
          <cell r="A3510" t="str">
            <v>00</v>
          </cell>
          <cell r="B3510" t="str">
            <v>0</v>
          </cell>
          <cell r="C3510" t="str">
            <v>0</v>
          </cell>
          <cell r="D3510" t="str">
            <v>1</v>
          </cell>
          <cell r="J3510" t="str">
            <v>-</v>
          </cell>
        </row>
        <row r="3511">
          <cell r="A3511" t="str">
            <v>00</v>
          </cell>
          <cell r="B3511" t="str">
            <v>0</v>
          </cell>
          <cell r="C3511" t="str">
            <v>0</v>
          </cell>
          <cell r="D3511" t="str">
            <v>1</v>
          </cell>
          <cell r="J3511" t="str">
            <v>-</v>
          </cell>
        </row>
        <row r="3512">
          <cell r="A3512" t="str">
            <v>00</v>
          </cell>
          <cell r="B3512" t="str">
            <v>0</v>
          </cell>
          <cell r="C3512" t="str">
            <v>0</v>
          </cell>
          <cell r="D3512" t="str">
            <v>1</v>
          </cell>
          <cell r="J3512" t="str">
            <v>-</v>
          </cell>
        </row>
        <row r="3513">
          <cell r="A3513" t="str">
            <v>00</v>
          </cell>
          <cell r="B3513" t="str">
            <v>0</v>
          </cell>
          <cell r="C3513" t="str">
            <v>0</v>
          </cell>
          <cell r="D3513" t="str">
            <v>1</v>
          </cell>
          <cell r="J3513" t="str">
            <v>-</v>
          </cell>
        </row>
        <row r="3514">
          <cell r="A3514" t="str">
            <v>00</v>
          </cell>
          <cell r="B3514" t="str">
            <v>0</v>
          </cell>
          <cell r="C3514" t="str">
            <v>0</v>
          </cell>
          <cell r="D3514" t="str">
            <v>1</v>
          </cell>
          <cell r="J3514" t="str">
            <v>-</v>
          </cell>
        </row>
        <row r="3515">
          <cell r="A3515" t="str">
            <v>00</v>
          </cell>
          <cell r="B3515" t="str">
            <v>0</v>
          </cell>
          <cell r="C3515" t="str">
            <v>0</v>
          </cell>
          <cell r="D3515" t="str">
            <v>1</v>
          </cell>
          <cell r="J3515" t="str">
            <v>-</v>
          </cell>
        </row>
        <row r="3516">
          <cell r="A3516" t="str">
            <v>00</v>
          </cell>
          <cell r="B3516" t="str">
            <v>0</v>
          </cell>
          <cell r="C3516" t="str">
            <v>0</v>
          </cell>
          <cell r="D3516" t="str">
            <v>1</v>
          </cell>
          <cell r="J3516" t="str">
            <v>-</v>
          </cell>
        </row>
        <row r="3517">
          <cell r="A3517" t="str">
            <v>00</v>
          </cell>
          <cell r="B3517" t="str">
            <v>0</v>
          </cell>
          <cell r="C3517" t="str">
            <v>0</v>
          </cell>
          <cell r="D3517" t="str">
            <v>1</v>
          </cell>
          <cell r="J3517" t="str">
            <v>-</v>
          </cell>
        </row>
        <row r="3518">
          <cell r="A3518" t="str">
            <v>00</v>
          </cell>
          <cell r="B3518" t="str">
            <v>0</v>
          </cell>
          <cell r="C3518" t="str">
            <v>0</v>
          </cell>
          <cell r="D3518" t="str">
            <v>1</v>
          </cell>
          <cell r="J3518" t="str">
            <v>-</v>
          </cell>
        </row>
        <row r="3519">
          <cell r="A3519" t="str">
            <v>00</v>
          </cell>
          <cell r="B3519" t="str">
            <v>0</v>
          </cell>
          <cell r="C3519" t="str">
            <v>0</v>
          </cell>
          <cell r="D3519" t="str">
            <v>1</v>
          </cell>
          <cell r="J3519" t="str">
            <v>-</v>
          </cell>
        </row>
        <row r="3520">
          <cell r="A3520" t="str">
            <v>00</v>
          </cell>
          <cell r="B3520" t="str">
            <v>0</v>
          </cell>
          <cell r="C3520" t="str">
            <v>0</v>
          </cell>
          <cell r="D3520" t="str">
            <v>1</v>
          </cell>
          <cell r="J3520" t="str">
            <v>-</v>
          </cell>
        </row>
        <row r="3521">
          <cell r="A3521" t="str">
            <v>00</v>
          </cell>
          <cell r="B3521" t="str">
            <v>0</v>
          </cell>
          <cell r="C3521" t="str">
            <v>0</v>
          </cell>
          <cell r="D3521" t="str">
            <v>1</v>
          </cell>
          <cell r="J3521" t="str">
            <v>-</v>
          </cell>
        </row>
        <row r="3522">
          <cell r="A3522" t="str">
            <v>00</v>
          </cell>
          <cell r="B3522" t="str">
            <v>0</v>
          </cell>
          <cell r="C3522" t="str">
            <v>0</v>
          </cell>
          <cell r="D3522" t="str">
            <v>1</v>
          </cell>
          <cell r="J3522" t="str">
            <v>-</v>
          </cell>
        </row>
        <row r="3523">
          <cell r="A3523" t="str">
            <v>00</v>
          </cell>
          <cell r="B3523" t="str">
            <v>0</v>
          </cell>
          <cell r="C3523" t="str">
            <v>0</v>
          </cell>
          <cell r="D3523" t="str">
            <v>1</v>
          </cell>
          <cell r="J3523" t="str">
            <v>-</v>
          </cell>
        </row>
        <row r="3524">
          <cell r="A3524" t="str">
            <v>00</v>
          </cell>
          <cell r="B3524" t="str">
            <v>0</v>
          </cell>
          <cell r="C3524" t="str">
            <v>0</v>
          </cell>
          <cell r="D3524" t="str">
            <v>1</v>
          </cell>
          <cell r="J3524" t="str">
            <v>-</v>
          </cell>
        </row>
        <row r="3525">
          <cell r="A3525" t="str">
            <v>00</v>
          </cell>
          <cell r="B3525" t="str">
            <v>0</v>
          </cell>
          <cell r="C3525" t="str">
            <v>0</v>
          </cell>
          <cell r="D3525" t="str">
            <v>1</v>
          </cell>
          <cell r="J3525" t="str">
            <v>-</v>
          </cell>
        </row>
        <row r="3526">
          <cell r="A3526" t="str">
            <v>00</v>
          </cell>
          <cell r="B3526" t="str">
            <v>0</v>
          </cell>
          <cell r="C3526" t="str">
            <v>0</v>
          </cell>
          <cell r="D3526" t="str">
            <v>1</v>
          </cell>
          <cell r="J3526" t="str">
            <v>-</v>
          </cell>
        </row>
        <row r="3527">
          <cell r="A3527" t="str">
            <v>00</v>
          </cell>
          <cell r="B3527" t="str">
            <v>0</v>
          </cell>
          <cell r="C3527" t="str">
            <v>0</v>
          </cell>
          <cell r="D3527" t="str">
            <v>1</v>
          </cell>
          <cell r="J3527" t="str">
            <v>-</v>
          </cell>
        </row>
        <row r="3528">
          <cell r="A3528" t="str">
            <v>00</v>
          </cell>
          <cell r="B3528" t="str">
            <v>0</v>
          </cell>
          <cell r="C3528" t="str">
            <v>0</v>
          </cell>
          <cell r="D3528" t="str">
            <v>1</v>
          </cell>
          <cell r="J3528" t="str">
            <v>-</v>
          </cell>
        </row>
        <row r="3529">
          <cell r="A3529" t="str">
            <v>00</v>
          </cell>
          <cell r="B3529" t="str">
            <v>0</v>
          </cell>
          <cell r="C3529" t="str">
            <v>0</v>
          </cell>
          <cell r="D3529" t="str">
            <v>1</v>
          </cell>
          <cell r="J3529" t="str">
            <v>-</v>
          </cell>
        </row>
        <row r="3530">
          <cell r="A3530" t="str">
            <v>00</v>
          </cell>
          <cell r="B3530" t="str">
            <v>0</v>
          </cell>
          <cell r="C3530" t="str">
            <v>0</v>
          </cell>
          <cell r="D3530" t="str">
            <v>1</v>
          </cell>
          <cell r="J3530" t="str">
            <v>-</v>
          </cell>
        </row>
        <row r="3531">
          <cell r="A3531" t="str">
            <v>00</v>
          </cell>
          <cell r="B3531" t="str">
            <v>0</v>
          </cell>
          <cell r="C3531" t="str">
            <v>0</v>
          </cell>
          <cell r="D3531" t="str">
            <v>1</v>
          </cell>
          <cell r="J3531" t="str">
            <v>-</v>
          </cell>
        </row>
        <row r="3532">
          <cell r="A3532" t="str">
            <v>00</v>
          </cell>
          <cell r="B3532" t="str">
            <v>0</v>
          </cell>
          <cell r="C3532" t="str">
            <v>0</v>
          </cell>
          <cell r="D3532" t="str">
            <v>1</v>
          </cell>
          <cell r="J3532" t="str">
            <v>-</v>
          </cell>
        </row>
        <row r="3533">
          <cell r="A3533" t="str">
            <v>00</v>
          </cell>
          <cell r="B3533" t="str">
            <v>0</v>
          </cell>
          <cell r="C3533" t="str">
            <v>0</v>
          </cell>
          <cell r="D3533" t="str">
            <v>1</v>
          </cell>
          <cell r="J3533" t="str">
            <v>-</v>
          </cell>
        </row>
        <row r="3534">
          <cell r="A3534" t="str">
            <v>00</v>
          </cell>
          <cell r="B3534" t="str">
            <v>0</v>
          </cell>
          <cell r="C3534" t="str">
            <v>0</v>
          </cell>
          <cell r="D3534" t="str">
            <v>1</v>
          </cell>
          <cell r="J3534" t="str">
            <v>-</v>
          </cell>
        </row>
        <row r="3535">
          <cell r="A3535" t="str">
            <v>00</v>
          </cell>
          <cell r="B3535" t="str">
            <v>0</v>
          </cell>
          <cell r="C3535" t="str">
            <v>0</v>
          </cell>
          <cell r="D3535" t="str">
            <v>1</v>
          </cell>
          <cell r="J3535" t="str">
            <v>-</v>
          </cell>
        </row>
        <row r="3536">
          <cell r="A3536" t="str">
            <v>00</v>
          </cell>
          <cell r="B3536" t="str">
            <v>0</v>
          </cell>
          <cell r="C3536" t="str">
            <v>0</v>
          </cell>
          <cell r="D3536" t="str">
            <v>1</v>
          </cell>
          <cell r="J3536" t="str">
            <v>-</v>
          </cell>
        </row>
        <row r="3537">
          <cell r="A3537" t="str">
            <v>00</v>
          </cell>
          <cell r="B3537" t="str">
            <v>0</v>
          </cell>
          <cell r="C3537" t="str">
            <v>0</v>
          </cell>
          <cell r="D3537" t="str">
            <v>1</v>
          </cell>
          <cell r="J3537" t="str">
            <v>-</v>
          </cell>
        </row>
        <row r="3538">
          <cell r="A3538" t="str">
            <v>00</v>
          </cell>
          <cell r="B3538" t="str">
            <v>0</v>
          </cell>
          <cell r="C3538" t="str">
            <v>0</v>
          </cell>
          <cell r="D3538" t="str">
            <v>1</v>
          </cell>
          <cell r="J3538" t="str">
            <v>-</v>
          </cell>
        </row>
        <row r="3539">
          <cell r="A3539" t="str">
            <v>00</v>
          </cell>
          <cell r="B3539" t="str">
            <v>0</v>
          </cell>
          <cell r="C3539" t="str">
            <v>0</v>
          </cell>
          <cell r="D3539" t="str">
            <v>1</v>
          </cell>
          <cell r="J3539" t="str">
            <v>-</v>
          </cell>
        </row>
        <row r="3540">
          <cell r="A3540" t="str">
            <v>00</v>
          </cell>
          <cell r="B3540" t="str">
            <v>0</v>
          </cell>
          <cell r="C3540" t="str">
            <v>0</v>
          </cell>
          <cell r="D3540" t="str">
            <v>1</v>
          </cell>
          <cell r="J3540" t="str">
            <v>-</v>
          </cell>
        </row>
        <row r="3541">
          <cell r="A3541" t="str">
            <v>00</v>
          </cell>
          <cell r="B3541" t="str">
            <v>0</v>
          </cell>
          <cell r="C3541" t="str">
            <v>0</v>
          </cell>
          <cell r="D3541" t="str">
            <v>1</v>
          </cell>
          <cell r="J3541" t="str">
            <v>-</v>
          </cell>
        </row>
        <row r="3542">
          <cell r="A3542" t="str">
            <v>00</v>
          </cell>
          <cell r="B3542" t="str">
            <v>0</v>
          </cell>
          <cell r="C3542" t="str">
            <v>0</v>
          </cell>
          <cell r="D3542" t="str">
            <v>1</v>
          </cell>
          <cell r="J3542" t="str">
            <v>-</v>
          </cell>
        </row>
        <row r="3543">
          <cell r="A3543" t="str">
            <v>00</v>
          </cell>
          <cell r="B3543" t="str">
            <v>0</v>
          </cell>
          <cell r="C3543" t="str">
            <v>0</v>
          </cell>
          <cell r="D3543" t="str">
            <v>1</v>
          </cell>
          <cell r="J3543" t="str">
            <v>-</v>
          </cell>
        </row>
        <row r="3544">
          <cell r="A3544" t="str">
            <v>00</v>
          </cell>
          <cell r="B3544" t="str">
            <v>0</v>
          </cell>
          <cell r="C3544" t="str">
            <v>0</v>
          </cell>
          <cell r="D3544" t="str">
            <v>1</v>
          </cell>
          <cell r="J3544" t="str">
            <v>-</v>
          </cell>
        </row>
        <row r="3545">
          <cell r="A3545" t="str">
            <v>00</v>
          </cell>
          <cell r="B3545" t="str">
            <v>0</v>
          </cell>
          <cell r="C3545" t="str">
            <v>0</v>
          </cell>
          <cell r="D3545" t="str">
            <v>1</v>
          </cell>
          <cell r="J3545" t="str">
            <v>-</v>
          </cell>
        </row>
        <row r="3546">
          <cell r="A3546" t="str">
            <v>00</v>
          </cell>
          <cell r="B3546" t="str">
            <v>0</v>
          </cell>
          <cell r="C3546" t="str">
            <v>0</v>
          </cell>
          <cell r="D3546" t="str">
            <v>1</v>
          </cell>
          <cell r="J3546" t="str">
            <v>-</v>
          </cell>
        </row>
        <row r="3547">
          <cell r="A3547" t="str">
            <v>00</v>
          </cell>
          <cell r="B3547" t="str">
            <v>0</v>
          </cell>
          <cell r="C3547" t="str">
            <v>0</v>
          </cell>
          <cell r="D3547" t="str">
            <v>1</v>
          </cell>
          <cell r="J3547" t="str">
            <v>-</v>
          </cell>
        </row>
        <row r="3548">
          <cell r="A3548" t="str">
            <v>00</v>
          </cell>
          <cell r="B3548" t="str">
            <v>0</v>
          </cell>
          <cell r="C3548" t="str">
            <v>0</v>
          </cell>
          <cell r="D3548" t="str">
            <v>1</v>
          </cell>
          <cell r="J3548" t="str">
            <v>-</v>
          </cell>
        </row>
        <row r="3549">
          <cell r="A3549" t="str">
            <v>00</v>
          </cell>
          <cell r="B3549" t="str">
            <v>0</v>
          </cell>
          <cell r="C3549" t="str">
            <v>0</v>
          </cell>
          <cell r="D3549" t="str">
            <v>1</v>
          </cell>
          <cell r="J3549" t="str">
            <v>-</v>
          </cell>
        </row>
        <row r="3550">
          <cell r="A3550" t="str">
            <v>00</v>
          </cell>
          <cell r="B3550" t="str">
            <v>0</v>
          </cell>
          <cell r="C3550" t="str">
            <v>0</v>
          </cell>
          <cell r="D3550" t="str">
            <v>1</v>
          </cell>
          <cell r="J3550" t="str">
            <v>-</v>
          </cell>
        </row>
        <row r="3551">
          <cell r="A3551" t="str">
            <v>00</v>
          </cell>
          <cell r="B3551" t="str">
            <v>0</v>
          </cell>
          <cell r="C3551" t="str">
            <v>0</v>
          </cell>
          <cell r="D3551" t="str">
            <v>1</v>
          </cell>
          <cell r="J3551" t="str">
            <v>-</v>
          </cell>
        </row>
        <row r="3552">
          <cell r="A3552" t="str">
            <v>00</v>
          </cell>
          <cell r="B3552" t="str">
            <v>0</v>
          </cell>
          <cell r="C3552" t="str">
            <v>0</v>
          </cell>
          <cell r="D3552" t="str">
            <v>1</v>
          </cell>
          <cell r="J3552" t="str">
            <v>-</v>
          </cell>
        </row>
        <row r="3553">
          <cell r="A3553" t="str">
            <v>00</v>
          </cell>
          <cell r="B3553" t="str">
            <v>0</v>
          </cell>
          <cell r="C3553" t="str">
            <v>0</v>
          </cell>
          <cell r="D3553" t="str">
            <v>1</v>
          </cell>
          <cell r="J3553" t="str">
            <v>-</v>
          </cell>
        </row>
        <row r="3554">
          <cell r="A3554" t="str">
            <v>00</v>
          </cell>
          <cell r="B3554" t="str">
            <v>0</v>
          </cell>
          <cell r="C3554" t="str">
            <v>0</v>
          </cell>
          <cell r="D3554" t="str">
            <v>1</v>
          </cell>
          <cell r="J3554" t="str">
            <v>-</v>
          </cell>
        </row>
        <row r="3555">
          <cell r="A3555" t="str">
            <v>00</v>
          </cell>
          <cell r="B3555" t="str">
            <v>0</v>
          </cell>
          <cell r="C3555" t="str">
            <v>0</v>
          </cell>
          <cell r="D3555" t="str">
            <v>1</v>
          </cell>
          <cell r="J3555" t="str">
            <v>-</v>
          </cell>
        </row>
        <row r="3556">
          <cell r="A3556" t="str">
            <v>00</v>
          </cell>
          <cell r="B3556" t="str">
            <v>0</v>
          </cell>
          <cell r="C3556" t="str">
            <v>0</v>
          </cell>
          <cell r="D3556" t="str">
            <v>1</v>
          </cell>
          <cell r="J3556" t="str">
            <v>-</v>
          </cell>
        </row>
        <row r="3557">
          <cell r="A3557" t="str">
            <v>00</v>
          </cell>
          <cell r="B3557" t="str">
            <v>0</v>
          </cell>
          <cell r="C3557" t="str">
            <v>0</v>
          </cell>
          <cell r="D3557" t="str">
            <v>1</v>
          </cell>
          <cell r="J3557" t="str">
            <v>-</v>
          </cell>
        </row>
        <row r="3558">
          <cell r="A3558" t="str">
            <v>00</v>
          </cell>
          <cell r="B3558" t="str">
            <v>0</v>
          </cell>
          <cell r="C3558" t="str">
            <v>0</v>
          </cell>
          <cell r="D3558" t="str">
            <v>1</v>
          </cell>
          <cell r="J3558" t="str">
            <v>-</v>
          </cell>
        </row>
        <row r="3559">
          <cell r="A3559" t="str">
            <v>00</v>
          </cell>
          <cell r="B3559" t="str">
            <v>0</v>
          </cell>
          <cell r="C3559" t="str">
            <v>0</v>
          </cell>
          <cell r="D3559" t="str">
            <v>1</v>
          </cell>
          <cell r="J3559" t="str">
            <v>-</v>
          </cell>
        </row>
        <row r="3560">
          <cell r="A3560" t="str">
            <v>00</v>
          </cell>
          <cell r="B3560" t="str">
            <v>0</v>
          </cell>
          <cell r="C3560" t="str">
            <v>0</v>
          </cell>
          <cell r="D3560" t="str">
            <v>1</v>
          </cell>
          <cell r="J3560" t="str">
            <v>-</v>
          </cell>
        </row>
        <row r="3561">
          <cell r="A3561" t="str">
            <v>00</v>
          </cell>
          <cell r="B3561" t="str">
            <v>0</v>
          </cell>
          <cell r="C3561" t="str">
            <v>0</v>
          </cell>
          <cell r="D3561" t="str">
            <v>1</v>
          </cell>
          <cell r="J3561" t="str">
            <v>-</v>
          </cell>
        </row>
        <row r="3562">
          <cell r="A3562" t="str">
            <v>00</v>
          </cell>
          <cell r="B3562" t="str">
            <v>0</v>
          </cell>
          <cell r="C3562" t="str">
            <v>0</v>
          </cell>
          <cell r="D3562" t="str">
            <v>1</v>
          </cell>
          <cell r="J3562" t="str">
            <v>-</v>
          </cell>
        </row>
        <row r="3563">
          <cell r="A3563" t="str">
            <v>00</v>
          </cell>
          <cell r="B3563" t="str">
            <v>0</v>
          </cell>
          <cell r="C3563" t="str">
            <v>0</v>
          </cell>
          <cell r="D3563" t="str">
            <v>1</v>
          </cell>
          <cell r="J3563" t="str">
            <v>-</v>
          </cell>
        </row>
        <row r="3564">
          <cell r="A3564" t="str">
            <v>00</v>
          </cell>
          <cell r="B3564" t="str">
            <v>0</v>
          </cell>
          <cell r="C3564" t="str">
            <v>0</v>
          </cell>
          <cell r="D3564" t="str">
            <v>1</v>
          </cell>
          <cell r="J3564" t="str">
            <v>-</v>
          </cell>
        </row>
        <row r="3565">
          <cell r="A3565" t="str">
            <v>00</v>
          </cell>
          <cell r="B3565" t="str">
            <v>0</v>
          </cell>
          <cell r="C3565" t="str">
            <v>0</v>
          </cell>
          <cell r="D3565" t="str">
            <v>1</v>
          </cell>
          <cell r="J3565" t="str">
            <v>-</v>
          </cell>
        </row>
        <row r="3566">
          <cell r="A3566" t="str">
            <v>00</v>
          </cell>
          <cell r="B3566" t="str">
            <v>0</v>
          </cell>
          <cell r="C3566" t="str">
            <v>0</v>
          </cell>
          <cell r="D3566" t="str">
            <v>1</v>
          </cell>
          <cell r="J3566" t="str">
            <v>-</v>
          </cell>
        </row>
        <row r="3567">
          <cell r="A3567" t="str">
            <v>00</v>
          </cell>
          <cell r="B3567" t="str">
            <v>0</v>
          </cell>
          <cell r="C3567" t="str">
            <v>0</v>
          </cell>
          <cell r="D3567" t="str">
            <v>1</v>
          </cell>
          <cell r="J3567" t="str">
            <v>-</v>
          </cell>
        </row>
        <row r="3568">
          <cell r="A3568" t="str">
            <v>00</v>
          </cell>
          <cell r="B3568" t="str">
            <v>0</v>
          </cell>
          <cell r="C3568" t="str">
            <v>0</v>
          </cell>
          <cell r="D3568" t="str">
            <v>1</v>
          </cell>
          <cell r="J3568" t="str">
            <v>-</v>
          </cell>
        </row>
        <row r="3569">
          <cell r="A3569" t="str">
            <v>00</v>
          </cell>
          <cell r="B3569" t="str">
            <v>0</v>
          </cell>
          <cell r="C3569" t="str">
            <v>0</v>
          </cell>
          <cell r="D3569" t="str">
            <v>1</v>
          </cell>
          <cell r="J3569" t="str">
            <v>-</v>
          </cell>
        </row>
        <row r="3570">
          <cell r="A3570" t="str">
            <v>00</v>
          </cell>
          <cell r="B3570" t="str">
            <v>0</v>
          </cell>
          <cell r="C3570" t="str">
            <v>0</v>
          </cell>
          <cell r="D3570" t="str">
            <v>1</v>
          </cell>
          <cell r="J3570" t="str">
            <v>-</v>
          </cell>
        </row>
        <row r="3571">
          <cell r="A3571" t="str">
            <v>00</v>
          </cell>
          <cell r="B3571" t="str">
            <v>0</v>
          </cell>
          <cell r="C3571" t="str">
            <v>0</v>
          </cell>
          <cell r="D3571" t="str">
            <v>1</v>
          </cell>
          <cell r="J3571" t="str">
            <v>-</v>
          </cell>
        </row>
        <row r="3572">
          <cell r="A3572" t="str">
            <v>00</v>
          </cell>
          <cell r="B3572" t="str">
            <v>0</v>
          </cell>
          <cell r="C3572" t="str">
            <v>0</v>
          </cell>
          <cell r="D3572" t="str">
            <v>1</v>
          </cell>
          <cell r="J3572" t="str">
            <v>-</v>
          </cell>
        </row>
        <row r="3573">
          <cell r="A3573" t="str">
            <v>00</v>
          </cell>
          <cell r="B3573" t="str">
            <v>0</v>
          </cell>
          <cell r="C3573" t="str">
            <v>0</v>
          </cell>
          <cell r="D3573" t="str">
            <v>1</v>
          </cell>
          <cell r="J3573" t="str">
            <v>-</v>
          </cell>
        </row>
        <row r="3574">
          <cell r="A3574" t="str">
            <v>00</v>
          </cell>
          <cell r="B3574" t="str">
            <v>0</v>
          </cell>
          <cell r="C3574" t="str">
            <v>0</v>
          </cell>
          <cell r="D3574" t="str">
            <v>1</v>
          </cell>
          <cell r="J3574" t="str">
            <v>-</v>
          </cell>
        </row>
        <row r="3575">
          <cell r="A3575" t="str">
            <v>00</v>
          </cell>
          <cell r="B3575" t="str">
            <v>0</v>
          </cell>
          <cell r="C3575" t="str">
            <v>0</v>
          </cell>
          <cell r="D3575" t="str">
            <v>1</v>
          </cell>
          <cell r="J3575" t="str">
            <v>-</v>
          </cell>
        </row>
        <row r="3576">
          <cell r="A3576" t="str">
            <v>00</v>
          </cell>
          <cell r="B3576" t="str">
            <v>0</v>
          </cell>
          <cell r="C3576" t="str">
            <v>0</v>
          </cell>
          <cell r="D3576" t="str">
            <v>1</v>
          </cell>
          <cell r="J3576" t="str">
            <v>-</v>
          </cell>
        </row>
        <row r="3577">
          <cell r="A3577" t="str">
            <v>00</v>
          </cell>
          <cell r="B3577" t="str">
            <v>0</v>
          </cell>
          <cell r="C3577" t="str">
            <v>0</v>
          </cell>
          <cell r="D3577" t="str">
            <v>1</v>
          </cell>
          <cell r="J3577" t="str">
            <v>-</v>
          </cell>
        </row>
        <row r="3578">
          <cell r="A3578" t="str">
            <v>00</v>
          </cell>
          <cell r="B3578" t="str">
            <v>0</v>
          </cell>
          <cell r="C3578" t="str">
            <v>0</v>
          </cell>
          <cell r="D3578" t="str">
            <v>1</v>
          </cell>
          <cell r="J3578" t="str">
            <v>-</v>
          </cell>
        </row>
        <row r="3579">
          <cell r="A3579" t="str">
            <v>00</v>
          </cell>
          <cell r="B3579" t="str">
            <v>0</v>
          </cell>
          <cell r="C3579" t="str">
            <v>0</v>
          </cell>
          <cell r="D3579" t="str">
            <v>1</v>
          </cell>
          <cell r="J3579" t="str">
            <v>-</v>
          </cell>
        </row>
        <row r="3580">
          <cell r="A3580" t="str">
            <v>00</v>
          </cell>
          <cell r="B3580" t="str">
            <v>0</v>
          </cell>
          <cell r="C3580" t="str">
            <v>0</v>
          </cell>
          <cell r="D3580" t="str">
            <v>1</v>
          </cell>
          <cell r="J3580" t="str">
            <v>-</v>
          </cell>
        </row>
        <row r="3581">
          <cell r="A3581" t="str">
            <v>00</v>
          </cell>
          <cell r="B3581" t="str">
            <v>0</v>
          </cell>
          <cell r="C3581" t="str">
            <v>0</v>
          </cell>
          <cell r="D3581" t="str">
            <v>1</v>
          </cell>
          <cell r="J3581" t="str">
            <v>-</v>
          </cell>
        </row>
        <row r="3582">
          <cell r="A3582" t="str">
            <v>00</v>
          </cell>
          <cell r="B3582" t="str">
            <v>0</v>
          </cell>
          <cell r="C3582" t="str">
            <v>0</v>
          </cell>
          <cell r="D3582" t="str">
            <v>1</v>
          </cell>
          <cell r="J3582" t="str">
            <v>-</v>
          </cell>
        </row>
        <row r="3583">
          <cell r="A3583" t="str">
            <v>00</v>
          </cell>
          <cell r="B3583" t="str">
            <v>0</v>
          </cell>
          <cell r="C3583" t="str">
            <v>0</v>
          </cell>
          <cell r="D3583" t="str">
            <v>1</v>
          </cell>
          <cell r="J3583" t="str">
            <v>-</v>
          </cell>
        </row>
        <row r="3584">
          <cell r="A3584" t="str">
            <v>00</v>
          </cell>
          <cell r="B3584" t="str">
            <v>0</v>
          </cell>
          <cell r="C3584" t="str">
            <v>0</v>
          </cell>
          <cell r="D3584" t="str">
            <v>1</v>
          </cell>
          <cell r="J3584" t="str">
            <v>-</v>
          </cell>
        </row>
        <row r="3585">
          <cell r="A3585" t="str">
            <v>00</v>
          </cell>
          <cell r="B3585" t="str">
            <v>0</v>
          </cell>
          <cell r="C3585" t="str">
            <v>0</v>
          </cell>
          <cell r="D3585" t="str">
            <v>1</v>
          </cell>
          <cell r="J3585" t="str">
            <v>-</v>
          </cell>
        </row>
        <row r="3586">
          <cell r="A3586" t="str">
            <v>00</v>
          </cell>
          <cell r="B3586" t="str">
            <v>0</v>
          </cell>
          <cell r="C3586" t="str">
            <v>0</v>
          </cell>
          <cell r="D3586" t="str">
            <v>1</v>
          </cell>
          <cell r="J3586" t="str">
            <v>-</v>
          </cell>
        </row>
        <row r="3587">
          <cell r="A3587" t="str">
            <v>00</v>
          </cell>
          <cell r="B3587" t="str">
            <v>0</v>
          </cell>
          <cell r="C3587" t="str">
            <v>0</v>
          </cell>
          <cell r="D3587" t="str">
            <v>1</v>
          </cell>
          <cell r="J3587" t="str">
            <v>-</v>
          </cell>
        </row>
        <row r="3588">
          <cell r="A3588" t="str">
            <v>00</v>
          </cell>
          <cell r="B3588" t="str">
            <v>0</v>
          </cell>
          <cell r="C3588" t="str">
            <v>0</v>
          </cell>
          <cell r="D3588" t="str">
            <v>1</v>
          </cell>
          <cell r="J3588" t="str">
            <v>-</v>
          </cell>
        </row>
        <row r="3589">
          <cell r="A3589" t="str">
            <v>00</v>
          </cell>
          <cell r="B3589" t="str">
            <v>0</v>
          </cell>
          <cell r="C3589" t="str">
            <v>0</v>
          </cell>
          <cell r="D3589" t="str">
            <v>1</v>
          </cell>
          <cell r="J3589" t="str">
            <v>-</v>
          </cell>
        </row>
        <row r="3590">
          <cell r="A3590" t="str">
            <v>00</v>
          </cell>
          <cell r="B3590" t="str">
            <v>0</v>
          </cell>
          <cell r="C3590" t="str">
            <v>0</v>
          </cell>
          <cell r="D3590" t="str">
            <v>1</v>
          </cell>
          <cell r="J3590" t="str">
            <v>-</v>
          </cell>
        </row>
        <row r="3591">
          <cell r="A3591" t="str">
            <v>00</v>
          </cell>
          <cell r="B3591" t="str">
            <v>0</v>
          </cell>
          <cell r="C3591" t="str">
            <v>0</v>
          </cell>
          <cell r="D3591" t="str">
            <v>1</v>
          </cell>
          <cell r="J3591" t="str">
            <v>-</v>
          </cell>
        </row>
        <row r="3592">
          <cell r="A3592" t="str">
            <v>00</v>
          </cell>
          <cell r="B3592" t="str">
            <v>0</v>
          </cell>
          <cell r="C3592" t="str">
            <v>0</v>
          </cell>
          <cell r="D3592" t="str">
            <v>1</v>
          </cell>
          <cell r="J3592" t="str">
            <v>-</v>
          </cell>
        </row>
        <row r="3593">
          <cell r="A3593" t="str">
            <v>00</v>
          </cell>
          <cell r="B3593" t="str">
            <v>0</v>
          </cell>
          <cell r="C3593" t="str">
            <v>0</v>
          </cell>
          <cell r="D3593" t="str">
            <v>1</v>
          </cell>
          <cell r="J3593" t="str">
            <v>-</v>
          </cell>
        </row>
        <row r="3594">
          <cell r="A3594" t="str">
            <v>00</v>
          </cell>
          <cell r="B3594" t="str">
            <v>0</v>
          </cell>
          <cell r="C3594" t="str">
            <v>0</v>
          </cell>
          <cell r="D3594" t="str">
            <v>1</v>
          </cell>
          <cell r="J3594" t="str">
            <v>-</v>
          </cell>
        </row>
        <row r="3595">
          <cell r="A3595" t="str">
            <v>00</v>
          </cell>
          <cell r="B3595" t="str">
            <v>0</v>
          </cell>
          <cell r="C3595" t="str">
            <v>0</v>
          </cell>
          <cell r="D3595" t="str">
            <v>1</v>
          </cell>
          <cell r="J3595" t="str">
            <v>-</v>
          </cell>
        </row>
        <row r="3596">
          <cell r="A3596" t="str">
            <v>00</v>
          </cell>
          <cell r="B3596" t="str">
            <v>0</v>
          </cell>
          <cell r="C3596" t="str">
            <v>0</v>
          </cell>
          <cell r="D3596" t="str">
            <v>1</v>
          </cell>
          <cell r="J3596" t="str">
            <v>-</v>
          </cell>
        </row>
        <row r="3597">
          <cell r="A3597" t="str">
            <v>00</v>
          </cell>
          <cell r="B3597" t="str">
            <v>0</v>
          </cell>
          <cell r="C3597" t="str">
            <v>0</v>
          </cell>
          <cell r="D3597" t="str">
            <v>1</v>
          </cell>
          <cell r="J3597" t="str">
            <v>-</v>
          </cell>
        </row>
        <row r="3598">
          <cell r="A3598" t="str">
            <v>00</v>
          </cell>
          <cell r="B3598" t="str">
            <v>0</v>
          </cell>
          <cell r="C3598" t="str">
            <v>0</v>
          </cell>
          <cell r="D3598" t="str">
            <v>1</v>
          </cell>
          <cell r="J3598" t="str">
            <v>-</v>
          </cell>
        </row>
        <row r="3599">
          <cell r="A3599" t="str">
            <v>00</v>
          </cell>
          <cell r="B3599" t="str">
            <v>0</v>
          </cell>
          <cell r="C3599" t="str">
            <v>0</v>
          </cell>
          <cell r="D3599" t="str">
            <v>1</v>
          </cell>
          <cell r="J3599" t="str">
            <v>-</v>
          </cell>
        </row>
        <row r="3600">
          <cell r="A3600" t="str">
            <v>00</v>
          </cell>
          <cell r="B3600" t="str">
            <v>0</v>
          </cell>
          <cell r="C3600" t="str">
            <v>0</v>
          </cell>
          <cell r="D3600" t="str">
            <v>1</v>
          </cell>
          <cell r="J3600" t="str">
            <v>-</v>
          </cell>
        </row>
        <row r="3601">
          <cell r="A3601" t="str">
            <v>00</v>
          </cell>
          <cell r="B3601" t="str">
            <v>0</v>
          </cell>
          <cell r="C3601" t="str">
            <v>0</v>
          </cell>
          <cell r="D3601" t="str">
            <v>1</v>
          </cell>
          <cell r="J3601" t="str">
            <v>-</v>
          </cell>
        </row>
        <row r="3602">
          <cell r="A3602" t="str">
            <v>00</v>
          </cell>
          <cell r="B3602" t="str">
            <v>0</v>
          </cell>
          <cell r="C3602" t="str">
            <v>0</v>
          </cell>
          <cell r="D3602" t="str">
            <v>1</v>
          </cell>
          <cell r="J3602" t="str">
            <v>-</v>
          </cell>
        </row>
        <row r="3603">
          <cell r="A3603" t="str">
            <v>00</v>
          </cell>
          <cell r="B3603" t="str">
            <v>0</v>
          </cell>
          <cell r="C3603" t="str">
            <v>0</v>
          </cell>
          <cell r="D3603" t="str">
            <v>1</v>
          </cell>
          <cell r="J3603" t="str">
            <v>-</v>
          </cell>
        </row>
        <row r="3604">
          <cell r="A3604" t="str">
            <v>00</v>
          </cell>
          <cell r="B3604" t="str">
            <v>0</v>
          </cell>
          <cell r="C3604" t="str">
            <v>0</v>
          </cell>
          <cell r="D3604" t="str">
            <v>1</v>
          </cell>
          <cell r="J3604" t="str">
            <v>-</v>
          </cell>
        </row>
        <row r="3605">
          <cell r="A3605" t="str">
            <v>00</v>
          </cell>
          <cell r="B3605" t="str">
            <v>0</v>
          </cell>
          <cell r="C3605" t="str">
            <v>0</v>
          </cell>
          <cell r="D3605" t="str">
            <v>1</v>
          </cell>
          <cell r="J3605" t="str">
            <v>-</v>
          </cell>
        </row>
        <row r="3606">
          <cell r="A3606" t="str">
            <v>00</v>
          </cell>
          <cell r="B3606" t="str">
            <v>0</v>
          </cell>
          <cell r="C3606" t="str">
            <v>0</v>
          </cell>
          <cell r="D3606" t="str">
            <v>1</v>
          </cell>
          <cell r="J3606" t="str">
            <v>-</v>
          </cell>
        </row>
        <row r="3607">
          <cell r="A3607" t="str">
            <v>00</v>
          </cell>
          <cell r="B3607" t="str">
            <v>0</v>
          </cell>
          <cell r="C3607" t="str">
            <v>0</v>
          </cell>
          <cell r="D3607" t="str">
            <v>1</v>
          </cell>
          <cell r="J3607" t="str">
            <v>-</v>
          </cell>
        </row>
        <row r="3608">
          <cell r="A3608" t="str">
            <v>00</v>
          </cell>
          <cell r="B3608" t="str">
            <v>0</v>
          </cell>
          <cell r="C3608" t="str">
            <v>0</v>
          </cell>
          <cell r="D3608" t="str">
            <v>1</v>
          </cell>
          <cell r="J3608" t="str">
            <v>-</v>
          </cell>
        </row>
        <row r="3609">
          <cell r="A3609" t="str">
            <v>00</v>
          </cell>
          <cell r="B3609" t="str">
            <v>0</v>
          </cell>
          <cell r="C3609" t="str">
            <v>0</v>
          </cell>
          <cell r="D3609" t="str">
            <v>1</v>
          </cell>
          <cell r="J3609" t="str">
            <v>-</v>
          </cell>
        </row>
        <row r="3610">
          <cell r="A3610" t="str">
            <v>00</v>
          </cell>
          <cell r="B3610" t="str">
            <v>0</v>
          </cell>
          <cell r="C3610" t="str">
            <v>0</v>
          </cell>
          <cell r="D3610" t="str">
            <v>1</v>
          </cell>
          <cell r="J3610" t="str">
            <v>-</v>
          </cell>
        </row>
        <row r="3611">
          <cell r="A3611" t="str">
            <v>00</v>
          </cell>
          <cell r="B3611" t="str">
            <v>0</v>
          </cell>
          <cell r="C3611" t="str">
            <v>0</v>
          </cell>
          <cell r="D3611" t="str">
            <v>1</v>
          </cell>
          <cell r="J3611" t="str">
            <v>-</v>
          </cell>
        </row>
        <row r="3612">
          <cell r="A3612" t="str">
            <v>00</v>
          </cell>
          <cell r="B3612" t="str">
            <v>0</v>
          </cell>
          <cell r="C3612" t="str">
            <v>0</v>
          </cell>
          <cell r="D3612" t="str">
            <v>1</v>
          </cell>
          <cell r="J3612" t="str">
            <v>-</v>
          </cell>
        </row>
        <row r="3613">
          <cell r="A3613" t="str">
            <v>00</v>
          </cell>
          <cell r="B3613" t="str">
            <v>0</v>
          </cell>
          <cell r="C3613" t="str">
            <v>0</v>
          </cell>
          <cell r="D3613" t="str">
            <v>1</v>
          </cell>
          <cell r="J3613" t="str">
            <v>-</v>
          </cell>
        </row>
        <row r="3614">
          <cell r="A3614" t="str">
            <v>00</v>
          </cell>
          <cell r="B3614" t="str">
            <v>0</v>
          </cell>
          <cell r="C3614" t="str">
            <v>0</v>
          </cell>
          <cell r="D3614" t="str">
            <v>1</v>
          </cell>
          <cell r="J3614" t="str">
            <v>-</v>
          </cell>
        </row>
        <row r="3615">
          <cell r="A3615" t="str">
            <v>00</v>
          </cell>
          <cell r="B3615" t="str">
            <v>0</v>
          </cell>
          <cell r="C3615" t="str">
            <v>0</v>
          </cell>
          <cell r="D3615" t="str">
            <v>1</v>
          </cell>
          <cell r="J3615" t="str">
            <v>-</v>
          </cell>
        </row>
        <row r="3616">
          <cell r="A3616" t="str">
            <v>00</v>
          </cell>
          <cell r="B3616" t="str">
            <v>0</v>
          </cell>
          <cell r="C3616" t="str">
            <v>0</v>
          </cell>
          <cell r="D3616" t="str">
            <v>1</v>
          </cell>
          <cell r="J3616" t="str">
            <v>-</v>
          </cell>
        </row>
        <row r="3617">
          <cell r="A3617" t="str">
            <v>00</v>
          </cell>
          <cell r="B3617" t="str">
            <v>0</v>
          </cell>
          <cell r="C3617" t="str">
            <v>0</v>
          </cell>
          <cell r="D3617" t="str">
            <v>1</v>
          </cell>
          <cell r="J3617" t="str">
            <v>-</v>
          </cell>
        </row>
        <row r="3618">
          <cell r="A3618" t="str">
            <v>00</v>
          </cell>
          <cell r="B3618" t="str">
            <v>0</v>
          </cell>
          <cell r="C3618" t="str">
            <v>0</v>
          </cell>
          <cell r="D3618" t="str">
            <v>1</v>
          </cell>
          <cell r="J3618" t="str">
            <v>-</v>
          </cell>
        </row>
        <row r="3619">
          <cell r="A3619" t="str">
            <v>00</v>
          </cell>
          <cell r="B3619" t="str">
            <v>0</v>
          </cell>
          <cell r="C3619" t="str">
            <v>0</v>
          </cell>
          <cell r="D3619" t="str">
            <v>1</v>
          </cell>
          <cell r="J3619" t="str">
            <v>-</v>
          </cell>
        </row>
        <row r="3620">
          <cell r="A3620" t="str">
            <v>00</v>
          </cell>
          <cell r="B3620" t="str">
            <v>0</v>
          </cell>
          <cell r="C3620" t="str">
            <v>0</v>
          </cell>
          <cell r="D3620" t="str">
            <v>1</v>
          </cell>
          <cell r="J3620" t="str">
            <v>-</v>
          </cell>
        </row>
        <row r="3621">
          <cell r="A3621" t="str">
            <v>00</v>
          </cell>
          <cell r="B3621" t="str">
            <v>0</v>
          </cell>
          <cell r="C3621" t="str">
            <v>0</v>
          </cell>
          <cell r="D3621" t="str">
            <v>1</v>
          </cell>
          <cell r="J3621" t="str">
            <v>-</v>
          </cell>
        </row>
        <row r="3622">
          <cell r="A3622" t="str">
            <v>00</v>
          </cell>
          <cell r="B3622" t="str">
            <v>0</v>
          </cell>
          <cell r="C3622" t="str">
            <v>0</v>
          </cell>
          <cell r="D3622" t="str">
            <v>1</v>
          </cell>
          <cell r="J3622" t="str">
            <v>-</v>
          </cell>
        </row>
        <row r="3623">
          <cell r="A3623" t="str">
            <v>00</v>
          </cell>
          <cell r="B3623" t="str">
            <v>0</v>
          </cell>
          <cell r="C3623" t="str">
            <v>0</v>
          </cell>
          <cell r="D3623" t="str">
            <v>1</v>
          </cell>
          <cell r="J3623" t="str">
            <v>-</v>
          </cell>
        </row>
        <row r="3624">
          <cell r="A3624" t="str">
            <v>00</v>
          </cell>
          <cell r="B3624" t="str">
            <v>0</v>
          </cell>
          <cell r="C3624" t="str">
            <v>0</v>
          </cell>
          <cell r="D3624" t="str">
            <v>1</v>
          </cell>
          <cell r="J3624" t="str">
            <v>-</v>
          </cell>
        </row>
        <row r="3625">
          <cell r="A3625" t="str">
            <v>00</v>
          </cell>
          <cell r="B3625" t="str">
            <v>0</v>
          </cell>
          <cell r="C3625" t="str">
            <v>0</v>
          </cell>
          <cell r="D3625" t="str">
            <v>1</v>
          </cell>
          <cell r="J3625" t="str">
            <v>-</v>
          </cell>
        </row>
        <row r="3626">
          <cell r="A3626" t="str">
            <v>00</v>
          </cell>
          <cell r="B3626" t="str">
            <v>0</v>
          </cell>
          <cell r="C3626" t="str">
            <v>0</v>
          </cell>
          <cell r="D3626" t="str">
            <v>1</v>
          </cell>
          <cell r="J3626" t="str">
            <v>-</v>
          </cell>
        </row>
        <row r="3627">
          <cell r="A3627" t="str">
            <v>00</v>
          </cell>
          <cell r="B3627" t="str">
            <v>0</v>
          </cell>
          <cell r="C3627" t="str">
            <v>0</v>
          </cell>
          <cell r="D3627" t="str">
            <v>1</v>
          </cell>
          <cell r="J3627" t="str">
            <v>-</v>
          </cell>
        </row>
        <row r="3628">
          <cell r="A3628" t="str">
            <v>00</v>
          </cell>
          <cell r="B3628" t="str">
            <v>0</v>
          </cell>
          <cell r="C3628" t="str">
            <v>0</v>
          </cell>
          <cell r="D3628" t="str">
            <v>1</v>
          </cell>
          <cell r="J3628" t="str">
            <v>-</v>
          </cell>
        </row>
        <row r="3629">
          <cell r="A3629" t="str">
            <v>00</v>
          </cell>
          <cell r="B3629" t="str">
            <v>0</v>
          </cell>
          <cell r="C3629" t="str">
            <v>0</v>
          </cell>
          <cell r="D3629" t="str">
            <v>1</v>
          </cell>
          <cell r="J3629" t="str">
            <v>-</v>
          </cell>
        </row>
        <row r="3630">
          <cell r="A3630" t="str">
            <v>00</v>
          </cell>
          <cell r="B3630" t="str">
            <v>0</v>
          </cell>
          <cell r="C3630" t="str">
            <v>0</v>
          </cell>
          <cell r="D3630" t="str">
            <v>1</v>
          </cell>
          <cell r="J3630" t="str">
            <v>-</v>
          </cell>
        </row>
        <row r="3631">
          <cell r="A3631" t="str">
            <v>00</v>
          </cell>
          <cell r="B3631" t="str">
            <v>0</v>
          </cell>
          <cell r="C3631" t="str">
            <v>0</v>
          </cell>
          <cell r="D3631" t="str">
            <v>1</v>
          </cell>
          <cell r="J3631" t="str">
            <v>-</v>
          </cell>
        </row>
        <row r="3632">
          <cell r="A3632" t="str">
            <v>00</v>
          </cell>
          <cell r="B3632" t="str">
            <v>0</v>
          </cell>
          <cell r="C3632" t="str">
            <v>0</v>
          </cell>
          <cell r="D3632" t="str">
            <v>1</v>
          </cell>
          <cell r="J3632" t="str">
            <v>-</v>
          </cell>
        </row>
        <row r="3633">
          <cell r="A3633" t="str">
            <v>00</v>
          </cell>
          <cell r="B3633" t="str">
            <v>0</v>
          </cell>
          <cell r="C3633" t="str">
            <v>0</v>
          </cell>
          <cell r="D3633" t="str">
            <v>1</v>
          </cell>
          <cell r="J3633" t="str">
            <v>-</v>
          </cell>
        </row>
        <row r="3634">
          <cell r="A3634" t="str">
            <v>00</v>
          </cell>
          <cell r="B3634" t="str">
            <v>0</v>
          </cell>
          <cell r="C3634" t="str">
            <v>0</v>
          </cell>
          <cell r="D3634" t="str">
            <v>1</v>
          </cell>
          <cell r="J3634" t="str">
            <v>-</v>
          </cell>
        </row>
        <row r="3635">
          <cell r="A3635" t="str">
            <v>00</v>
          </cell>
          <cell r="B3635" t="str">
            <v>0</v>
          </cell>
          <cell r="C3635" t="str">
            <v>0</v>
          </cell>
          <cell r="D3635" t="str">
            <v>1</v>
          </cell>
          <cell r="J3635" t="str">
            <v>-</v>
          </cell>
        </row>
        <row r="3636">
          <cell r="A3636" t="str">
            <v>00</v>
          </cell>
          <cell r="B3636" t="str">
            <v>0</v>
          </cell>
          <cell r="C3636" t="str">
            <v>0</v>
          </cell>
          <cell r="D3636" t="str">
            <v>1</v>
          </cell>
          <cell r="J3636" t="str">
            <v>-</v>
          </cell>
        </row>
        <row r="3637">
          <cell r="A3637" t="str">
            <v>00</v>
          </cell>
          <cell r="B3637" t="str">
            <v>0</v>
          </cell>
          <cell r="C3637" t="str">
            <v>0</v>
          </cell>
          <cell r="D3637" t="str">
            <v>1</v>
          </cell>
          <cell r="J3637" t="str">
            <v>-</v>
          </cell>
        </row>
        <row r="3638">
          <cell r="A3638" t="str">
            <v>00</v>
          </cell>
          <cell r="B3638" t="str">
            <v>0</v>
          </cell>
          <cell r="C3638" t="str">
            <v>0</v>
          </cell>
          <cell r="D3638" t="str">
            <v>1</v>
          </cell>
          <cell r="J3638" t="str">
            <v>-</v>
          </cell>
        </row>
        <row r="3639">
          <cell r="A3639" t="str">
            <v>00</v>
          </cell>
          <cell r="B3639" t="str">
            <v>0</v>
          </cell>
          <cell r="C3639" t="str">
            <v>0</v>
          </cell>
          <cell r="D3639" t="str">
            <v>1</v>
          </cell>
          <cell r="J3639" t="str">
            <v>-</v>
          </cell>
        </row>
        <row r="3640">
          <cell r="A3640" t="str">
            <v>00</v>
          </cell>
          <cell r="B3640" t="str">
            <v>0</v>
          </cell>
          <cell r="C3640" t="str">
            <v>0</v>
          </cell>
          <cell r="D3640" t="str">
            <v>1</v>
          </cell>
          <cell r="J3640" t="str">
            <v>-</v>
          </cell>
        </row>
        <row r="3641">
          <cell r="A3641" t="str">
            <v>00</v>
          </cell>
          <cell r="B3641" t="str">
            <v>0</v>
          </cell>
          <cell r="C3641" t="str">
            <v>0</v>
          </cell>
          <cell r="D3641" t="str">
            <v>1</v>
          </cell>
          <cell r="J3641" t="str">
            <v>-</v>
          </cell>
        </row>
        <row r="3642">
          <cell r="A3642" t="str">
            <v>00</v>
          </cell>
          <cell r="B3642" t="str">
            <v>0</v>
          </cell>
          <cell r="C3642" t="str">
            <v>0</v>
          </cell>
          <cell r="D3642" t="str">
            <v>1</v>
          </cell>
          <cell r="J3642" t="str">
            <v>-</v>
          </cell>
        </row>
        <row r="3643">
          <cell r="A3643" t="str">
            <v>00</v>
          </cell>
          <cell r="B3643" t="str">
            <v>0</v>
          </cell>
          <cell r="C3643" t="str">
            <v>0</v>
          </cell>
          <cell r="D3643" t="str">
            <v>1</v>
          </cell>
          <cell r="J3643" t="str">
            <v>-</v>
          </cell>
        </row>
        <row r="3644">
          <cell r="A3644" t="str">
            <v>00</v>
          </cell>
          <cell r="B3644" t="str">
            <v>0</v>
          </cell>
          <cell r="C3644" t="str">
            <v>0</v>
          </cell>
          <cell r="D3644" t="str">
            <v>1</v>
          </cell>
          <cell r="J3644" t="str">
            <v>-</v>
          </cell>
        </row>
        <row r="3645">
          <cell r="A3645" t="str">
            <v>00</v>
          </cell>
          <cell r="B3645" t="str">
            <v>0</v>
          </cell>
          <cell r="C3645" t="str">
            <v>0</v>
          </cell>
          <cell r="D3645" t="str">
            <v>1</v>
          </cell>
          <cell r="J3645" t="str">
            <v>-</v>
          </cell>
        </row>
        <row r="3646">
          <cell r="A3646" t="str">
            <v>00</v>
          </cell>
          <cell r="B3646" t="str">
            <v>0</v>
          </cell>
          <cell r="C3646" t="str">
            <v>0</v>
          </cell>
          <cell r="D3646" t="str">
            <v>1</v>
          </cell>
          <cell r="J3646" t="str">
            <v>-</v>
          </cell>
        </row>
        <row r="3647">
          <cell r="A3647" t="str">
            <v>00</v>
          </cell>
          <cell r="B3647" t="str">
            <v>0</v>
          </cell>
          <cell r="C3647" t="str">
            <v>0</v>
          </cell>
          <cell r="D3647" t="str">
            <v>1</v>
          </cell>
          <cell r="J3647" t="str">
            <v>-</v>
          </cell>
        </row>
        <row r="3648">
          <cell r="A3648" t="str">
            <v>00</v>
          </cell>
          <cell r="B3648" t="str">
            <v>0</v>
          </cell>
          <cell r="C3648" t="str">
            <v>0</v>
          </cell>
          <cell r="D3648" t="str">
            <v>1</v>
          </cell>
          <cell r="J3648" t="str">
            <v>-</v>
          </cell>
        </row>
        <row r="3649">
          <cell r="A3649" t="str">
            <v>00</v>
          </cell>
          <cell r="B3649" t="str">
            <v>0</v>
          </cell>
          <cell r="C3649" t="str">
            <v>0</v>
          </cell>
          <cell r="D3649" t="str">
            <v>1</v>
          </cell>
          <cell r="J3649" t="str">
            <v>-</v>
          </cell>
        </row>
        <row r="3650">
          <cell r="A3650" t="str">
            <v>00</v>
          </cell>
          <cell r="B3650" t="str">
            <v>0</v>
          </cell>
          <cell r="C3650" t="str">
            <v>0</v>
          </cell>
          <cell r="D3650" t="str">
            <v>1</v>
          </cell>
          <cell r="J3650" t="str">
            <v>-</v>
          </cell>
        </row>
        <row r="3651">
          <cell r="A3651" t="str">
            <v>00</v>
          </cell>
          <cell r="B3651" t="str">
            <v>0</v>
          </cell>
          <cell r="C3651" t="str">
            <v>0</v>
          </cell>
          <cell r="D3651" t="str">
            <v>1</v>
          </cell>
          <cell r="J3651" t="str">
            <v>-</v>
          </cell>
        </row>
        <row r="3652">
          <cell r="A3652" t="str">
            <v>00</v>
          </cell>
          <cell r="B3652" t="str">
            <v>0</v>
          </cell>
          <cell r="C3652" t="str">
            <v>0</v>
          </cell>
          <cell r="D3652" t="str">
            <v>1</v>
          </cell>
          <cell r="J3652" t="str">
            <v>-</v>
          </cell>
        </row>
        <row r="3653">
          <cell r="A3653" t="str">
            <v>00</v>
          </cell>
          <cell r="B3653" t="str">
            <v>0</v>
          </cell>
          <cell r="C3653" t="str">
            <v>0</v>
          </cell>
          <cell r="D3653" t="str">
            <v>1</v>
          </cell>
          <cell r="J3653" t="str">
            <v>-</v>
          </cell>
        </row>
        <row r="3654">
          <cell r="A3654" t="str">
            <v>00</v>
          </cell>
          <cell r="B3654" t="str">
            <v>0</v>
          </cell>
          <cell r="C3654" t="str">
            <v>0</v>
          </cell>
          <cell r="D3654" t="str">
            <v>1</v>
          </cell>
          <cell r="J3654" t="str">
            <v>-</v>
          </cell>
        </row>
        <row r="3655">
          <cell r="A3655" t="str">
            <v>00</v>
          </cell>
          <cell r="B3655" t="str">
            <v>0</v>
          </cell>
          <cell r="C3655" t="str">
            <v>0</v>
          </cell>
          <cell r="D3655" t="str">
            <v>1</v>
          </cell>
          <cell r="J3655" t="str">
            <v>-</v>
          </cell>
        </row>
        <row r="3656">
          <cell r="A3656" t="str">
            <v>00</v>
          </cell>
          <cell r="B3656" t="str">
            <v>0</v>
          </cell>
          <cell r="C3656" t="str">
            <v>0</v>
          </cell>
          <cell r="D3656" t="str">
            <v>1</v>
          </cell>
          <cell r="J3656" t="str">
            <v>-</v>
          </cell>
        </row>
        <row r="3657">
          <cell r="A3657" t="str">
            <v>00</v>
          </cell>
          <cell r="B3657" t="str">
            <v>0</v>
          </cell>
          <cell r="C3657" t="str">
            <v>0</v>
          </cell>
          <cell r="D3657" t="str">
            <v>1</v>
          </cell>
          <cell r="J3657" t="str">
            <v>-</v>
          </cell>
        </row>
        <row r="3658">
          <cell r="A3658" t="str">
            <v>00</v>
          </cell>
          <cell r="B3658" t="str">
            <v>0</v>
          </cell>
          <cell r="C3658" t="str">
            <v>0</v>
          </cell>
          <cell r="D3658" t="str">
            <v>1</v>
          </cell>
          <cell r="J3658" t="str">
            <v>-</v>
          </cell>
        </row>
        <row r="3659">
          <cell r="A3659" t="str">
            <v>00</v>
          </cell>
          <cell r="B3659" t="str">
            <v>0</v>
          </cell>
          <cell r="C3659" t="str">
            <v>0</v>
          </cell>
          <cell r="D3659" t="str">
            <v>1</v>
          </cell>
          <cell r="J3659" t="str">
            <v>-</v>
          </cell>
        </row>
        <row r="3660">
          <cell r="A3660" t="str">
            <v>00</v>
          </cell>
          <cell r="B3660" t="str">
            <v>0</v>
          </cell>
          <cell r="C3660" t="str">
            <v>0</v>
          </cell>
          <cell r="D3660" t="str">
            <v>1</v>
          </cell>
          <cell r="J3660" t="str">
            <v>-</v>
          </cell>
        </row>
        <row r="3661">
          <cell r="A3661" t="str">
            <v>00</v>
          </cell>
          <cell r="B3661" t="str">
            <v>0</v>
          </cell>
          <cell r="C3661" t="str">
            <v>0</v>
          </cell>
          <cell r="D3661" t="str">
            <v>1</v>
          </cell>
          <cell r="J3661" t="str">
            <v>-</v>
          </cell>
        </row>
        <row r="3662">
          <cell r="A3662" t="str">
            <v>00</v>
          </cell>
          <cell r="B3662" t="str">
            <v>0</v>
          </cell>
          <cell r="C3662" t="str">
            <v>0</v>
          </cell>
          <cell r="D3662" t="str">
            <v>1</v>
          </cell>
          <cell r="J3662" t="str">
            <v>-</v>
          </cell>
        </row>
        <row r="3663">
          <cell r="A3663" t="str">
            <v>00</v>
          </cell>
          <cell r="B3663" t="str">
            <v>0</v>
          </cell>
          <cell r="C3663" t="str">
            <v>0</v>
          </cell>
          <cell r="D3663" t="str">
            <v>1</v>
          </cell>
          <cell r="J3663" t="str">
            <v>-</v>
          </cell>
        </row>
        <row r="3664">
          <cell r="A3664" t="str">
            <v>00</v>
          </cell>
          <cell r="B3664" t="str">
            <v>0</v>
          </cell>
          <cell r="C3664" t="str">
            <v>0</v>
          </cell>
          <cell r="D3664" t="str">
            <v>1</v>
          </cell>
          <cell r="J3664" t="str">
            <v>-</v>
          </cell>
        </row>
        <row r="3665">
          <cell r="A3665" t="str">
            <v>00</v>
          </cell>
          <cell r="B3665" t="str">
            <v>0</v>
          </cell>
          <cell r="C3665" t="str">
            <v>0</v>
          </cell>
          <cell r="D3665" t="str">
            <v>1</v>
          </cell>
          <cell r="J3665" t="str">
            <v>-</v>
          </cell>
        </row>
        <row r="3666">
          <cell r="A3666" t="str">
            <v>00</v>
          </cell>
          <cell r="B3666" t="str">
            <v>0</v>
          </cell>
          <cell r="C3666" t="str">
            <v>0</v>
          </cell>
          <cell r="D3666" t="str">
            <v>1</v>
          </cell>
          <cell r="J3666" t="str">
            <v>-</v>
          </cell>
        </row>
        <row r="3667">
          <cell r="A3667" t="str">
            <v>00</v>
          </cell>
          <cell r="B3667" t="str">
            <v>0</v>
          </cell>
          <cell r="C3667" t="str">
            <v>0</v>
          </cell>
          <cell r="D3667" t="str">
            <v>1</v>
          </cell>
          <cell r="J3667" t="str">
            <v>-</v>
          </cell>
        </row>
        <row r="3668">
          <cell r="A3668" t="str">
            <v>00</v>
          </cell>
          <cell r="B3668" t="str">
            <v>0</v>
          </cell>
          <cell r="C3668" t="str">
            <v>0</v>
          </cell>
          <cell r="D3668" t="str">
            <v>1</v>
          </cell>
          <cell r="J3668" t="str">
            <v>-</v>
          </cell>
        </row>
        <row r="3669">
          <cell r="A3669" t="str">
            <v>00</v>
          </cell>
          <cell r="B3669" t="str">
            <v>0</v>
          </cell>
          <cell r="C3669" t="str">
            <v>0</v>
          </cell>
          <cell r="D3669" t="str">
            <v>1</v>
          </cell>
          <cell r="J3669" t="str">
            <v>-</v>
          </cell>
        </row>
        <row r="3670">
          <cell r="A3670" t="str">
            <v>00</v>
          </cell>
          <cell r="B3670" t="str">
            <v>0</v>
          </cell>
          <cell r="C3670" t="str">
            <v>0</v>
          </cell>
          <cell r="D3670" t="str">
            <v>1</v>
          </cell>
          <cell r="J3670" t="str">
            <v>-</v>
          </cell>
        </row>
        <row r="3671">
          <cell r="A3671" t="str">
            <v>00</v>
          </cell>
          <cell r="B3671" t="str">
            <v>0</v>
          </cell>
          <cell r="C3671" t="str">
            <v>0</v>
          </cell>
          <cell r="D3671" t="str">
            <v>1</v>
          </cell>
          <cell r="J3671" t="str">
            <v>-</v>
          </cell>
        </row>
        <row r="3672">
          <cell r="A3672" t="str">
            <v>00</v>
          </cell>
          <cell r="B3672" t="str">
            <v>0</v>
          </cell>
          <cell r="C3672" t="str">
            <v>0</v>
          </cell>
          <cell r="D3672" t="str">
            <v>1</v>
          </cell>
          <cell r="J3672" t="str">
            <v>-</v>
          </cell>
        </row>
        <row r="3673">
          <cell r="A3673" t="str">
            <v>00</v>
          </cell>
          <cell r="B3673" t="str">
            <v>0</v>
          </cell>
          <cell r="C3673" t="str">
            <v>0</v>
          </cell>
          <cell r="D3673" t="str">
            <v>1</v>
          </cell>
          <cell r="J3673" t="str">
            <v>-</v>
          </cell>
        </row>
        <row r="3674">
          <cell r="A3674" t="str">
            <v>00</v>
          </cell>
          <cell r="B3674" t="str">
            <v>0</v>
          </cell>
          <cell r="C3674" t="str">
            <v>0</v>
          </cell>
          <cell r="D3674" t="str">
            <v>1</v>
          </cell>
          <cell r="J3674" t="str">
            <v>-</v>
          </cell>
        </row>
        <row r="3675">
          <cell r="A3675" t="str">
            <v>00</v>
          </cell>
          <cell r="B3675" t="str">
            <v>0</v>
          </cell>
          <cell r="C3675" t="str">
            <v>0</v>
          </cell>
          <cell r="D3675" t="str">
            <v>1</v>
          </cell>
          <cell r="J3675" t="str">
            <v>-</v>
          </cell>
        </row>
        <row r="3676">
          <cell r="A3676" t="str">
            <v>00</v>
          </cell>
          <cell r="B3676" t="str">
            <v>0</v>
          </cell>
          <cell r="C3676" t="str">
            <v>0</v>
          </cell>
          <cell r="D3676" t="str">
            <v>1</v>
          </cell>
          <cell r="J3676" t="str">
            <v>-</v>
          </cell>
        </row>
        <row r="3677">
          <cell r="A3677" t="str">
            <v>00</v>
          </cell>
          <cell r="B3677" t="str">
            <v>0</v>
          </cell>
          <cell r="C3677" t="str">
            <v>0</v>
          </cell>
          <cell r="D3677" t="str">
            <v>1</v>
          </cell>
          <cell r="J3677" t="str">
            <v>-</v>
          </cell>
        </row>
        <row r="3678">
          <cell r="A3678" t="str">
            <v>00</v>
          </cell>
          <cell r="B3678" t="str">
            <v>0</v>
          </cell>
          <cell r="C3678" t="str">
            <v>0</v>
          </cell>
          <cell r="D3678" t="str">
            <v>1</v>
          </cell>
          <cell r="J3678" t="str">
            <v>-</v>
          </cell>
        </row>
        <row r="3679">
          <cell r="A3679" t="str">
            <v>00</v>
          </cell>
          <cell r="B3679" t="str">
            <v>0</v>
          </cell>
          <cell r="C3679" t="str">
            <v>0</v>
          </cell>
          <cell r="D3679" t="str">
            <v>1</v>
          </cell>
          <cell r="J3679" t="str">
            <v>-</v>
          </cell>
        </row>
        <row r="3680">
          <cell r="A3680" t="str">
            <v>00</v>
          </cell>
          <cell r="B3680" t="str">
            <v>0</v>
          </cell>
          <cell r="C3680" t="str">
            <v>0</v>
          </cell>
          <cell r="D3680" t="str">
            <v>1</v>
          </cell>
          <cell r="J3680" t="str">
            <v>-</v>
          </cell>
        </row>
        <row r="3681">
          <cell r="A3681" t="str">
            <v>00</v>
          </cell>
          <cell r="B3681" t="str">
            <v>0</v>
          </cell>
          <cell r="C3681" t="str">
            <v>0</v>
          </cell>
          <cell r="D3681" t="str">
            <v>1</v>
          </cell>
          <cell r="J3681" t="str">
            <v>-</v>
          </cell>
        </row>
        <row r="3682">
          <cell r="A3682" t="str">
            <v>00</v>
          </cell>
          <cell r="B3682" t="str">
            <v>0</v>
          </cell>
          <cell r="C3682" t="str">
            <v>0</v>
          </cell>
          <cell r="D3682" t="str">
            <v>1</v>
          </cell>
          <cell r="J3682" t="str">
            <v>-</v>
          </cell>
        </row>
        <row r="3683">
          <cell r="A3683" t="str">
            <v>00</v>
          </cell>
          <cell r="B3683" t="str">
            <v>0</v>
          </cell>
          <cell r="C3683" t="str">
            <v>0</v>
          </cell>
          <cell r="D3683" t="str">
            <v>1</v>
          </cell>
          <cell r="J3683" t="str">
            <v>-</v>
          </cell>
        </row>
        <row r="3684">
          <cell r="A3684" t="str">
            <v>00</v>
          </cell>
          <cell r="B3684" t="str">
            <v>0</v>
          </cell>
          <cell r="C3684" t="str">
            <v>0</v>
          </cell>
          <cell r="D3684" t="str">
            <v>1</v>
          </cell>
          <cell r="J3684" t="str">
            <v>-</v>
          </cell>
        </row>
        <row r="3685">
          <cell r="A3685" t="str">
            <v>00</v>
          </cell>
          <cell r="B3685" t="str">
            <v>0</v>
          </cell>
          <cell r="C3685" t="str">
            <v>0</v>
          </cell>
          <cell r="D3685" t="str">
            <v>1</v>
          </cell>
          <cell r="J3685" t="str">
            <v>-</v>
          </cell>
        </row>
        <row r="3686">
          <cell r="A3686" t="str">
            <v>00</v>
          </cell>
          <cell r="B3686" t="str">
            <v>0</v>
          </cell>
          <cell r="C3686" t="str">
            <v>0</v>
          </cell>
          <cell r="D3686" t="str">
            <v>1</v>
          </cell>
          <cell r="J3686" t="str">
            <v>-</v>
          </cell>
        </row>
        <row r="3687">
          <cell r="A3687" t="str">
            <v>00</v>
          </cell>
          <cell r="B3687" t="str">
            <v>0</v>
          </cell>
          <cell r="C3687" t="str">
            <v>0</v>
          </cell>
          <cell r="D3687" t="str">
            <v>1</v>
          </cell>
          <cell r="J3687" t="str">
            <v>-</v>
          </cell>
        </row>
        <row r="3688">
          <cell r="A3688" t="str">
            <v>00</v>
          </cell>
          <cell r="B3688" t="str">
            <v>0</v>
          </cell>
          <cell r="C3688" t="str">
            <v>0</v>
          </cell>
          <cell r="D3688" t="str">
            <v>1</v>
          </cell>
          <cell r="J3688" t="str">
            <v>-</v>
          </cell>
        </row>
        <row r="3689">
          <cell r="A3689" t="str">
            <v>00</v>
          </cell>
          <cell r="B3689" t="str">
            <v>0</v>
          </cell>
          <cell r="C3689" t="str">
            <v>0</v>
          </cell>
          <cell r="D3689" t="str">
            <v>1</v>
          </cell>
          <cell r="J3689" t="str">
            <v>-</v>
          </cell>
        </row>
        <row r="3690">
          <cell r="A3690" t="str">
            <v>00</v>
          </cell>
          <cell r="B3690" t="str">
            <v>0</v>
          </cell>
          <cell r="C3690" t="str">
            <v>0</v>
          </cell>
          <cell r="D3690" t="str">
            <v>1</v>
          </cell>
          <cell r="J3690" t="str">
            <v>-</v>
          </cell>
        </row>
        <row r="3691">
          <cell r="A3691" t="str">
            <v>00</v>
          </cell>
          <cell r="B3691" t="str">
            <v>0</v>
          </cell>
          <cell r="C3691" t="str">
            <v>0</v>
          </cell>
          <cell r="D3691" t="str">
            <v>1</v>
          </cell>
          <cell r="J3691" t="str">
            <v>-</v>
          </cell>
        </row>
        <row r="3692">
          <cell r="A3692" t="str">
            <v>00</v>
          </cell>
          <cell r="B3692" t="str">
            <v>0</v>
          </cell>
          <cell r="C3692" t="str">
            <v>0</v>
          </cell>
          <cell r="D3692" t="str">
            <v>1</v>
          </cell>
          <cell r="J3692" t="str">
            <v>-</v>
          </cell>
        </row>
        <row r="3693">
          <cell r="A3693" t="str">
            <v>00</v>
          </cell>
          <cell r="B3693" t="str">
            <v>0</v>
          </cell>
          <cell r="C3693" t="str">
            <v>0</v>
          </cell>
          <cell r="D3693" t="str">
            <v>1</v>
          </cell>
          <cell r="J3693" t="str">
            <v>-</v>
          </cell>
        </row>
        <row r="3694">
          <cell r="A3694" t="str">
            <v>00</v>
          </cell>
          <cell r="B3694" t="str">
            <v>0</v>
          </cell>
          <cell r="C3694" t="str">
            <v>0</v>
          </cell>
          <cell r="D3694" t="str">
            <v>1</v>
          </cell>
          <cell r="J3694" t="str">
            <v>-</v>
          </cell>
        </row>
        <row r="3695">
          <cell r="A3695" t="str">
            <v>00</v>
          </cell>
          <cell r="B3695" t="str">
            <v>0</v>
          </cell>
          <cell r="C3695" t="str">
            <v>0</v>
          </cell>
          <cell r="D3695" t="str">
            <v>1</v>
          </cell>
          <cell r="J3695" t="str">
            <v>-</v>
          </cell>
        </row>
        <row r="3696">
          <cell r="A3696" t="str">
            <v>00</v>
          </cell>
          <cell r="B3696" t="str">
            <v>0</v>
          </cell>
          <cell r="C3696" t="str">
            <v>0</v>
          </cell>
          <cell r="D3696" t="str">
            <v>1</v>
          </cell>
          <cell r="J3696" t="str">
            <v>-</v>
          </cell>
        </row>
        <row r="3697">
          <cell r="A3697" t="str">
            <v>00</v>
          </cell>
          <cell r="B3697" t="str">
            <v>0</v>
          </cell>
          <cell r="C3697" t="str">
            <v>0</v>
          </cell>
          <cell r="D3697" t="str">
            <v>1</v>
          </cell>
          <cell r="J3697" t="str">
            <v>-</v>
          </cell>
        </row>
        <row r="3698">
          <cell r="A3698" t="str">
            <v>00</v>
          </cell>
          <cell r="B3698" t="str">
            <v>0</v>
          </cell>
          <cell r="C3698" t="str">
            <v>0</v>
          </cell>
          <cell r="D3698" t="str">
            <v>1</v>
          </cell>
          <cell r="J3698" t="str">
            <v>-</v>
          </cell>
        </row>
        <row r="3699">
          <cell r="A3699" t="str">
            <v>00</v>
          </cell>
          <cell r="B3699" t="str">
            <v>0</v>
          </cell>
          <cell r="C3699" t="str">
            <v>0</v>
          </cell>
          <cell r="D3699" t="str">
            <v>1</v>
          </cell>
          <cell r="J3699" t="str">
            <v>-</v>
          </cell>
        </row>
        <row r="3700">
          <cell r="A3700" t="str">
            <v>00</v>
          </cell>
          <cell r="B3700" t="str">
            <v>0</v>
          </cell>
          <cell r="C3700" t="str">
            <v>0</v>
          </cell>
          <cell r="D3700" t="str">
            <v>1</v>
          </cell>
          <cell r="J3700" t="str">
            <v>-</v>
          </cell>
        </row>
        <row r="3701">
          <cell r="A3701" t="str">
            <v>00</v>
          </cell>
          <cell r="B3701" t="str">
            <v>0</v>
          </cell>
          <cell r="C3701" t="str">
            <v>0</v>
          </cell>
          <cell r="D3701" t="str">
            <v>1</v>
          </cell>
          <cell r="J3701" t="str">
            <v>-</v>
          </cell>
        </row>
        <row r="3702">
          <cell r="A3702" t="str">
            <v>00</v>
          </cell>
          <cell r="B3702" t="str">
            <v>0</v>
          </cell>
          <cell r="C3702" t="str">
            <v>0</v>
          </cell>
          <cell r="D3702" t="str">
            <v>1</v>
          </cell>
          <cell r="J3702" t="str">
            <v>-</v>
          </cell>
        </row>
        <row r="3703">
          <cell r="A3703" t="str">
            <v>00</v>
          </cell>
          <cell r="B3703" t="str">
            <v>0</v>
          </cell>
          <cell r="C3703" t="str">
            <v>0</v>
          </cell>
          <cell r="D3703" t="str">
            <v>1</v>
          </cell>
          <cell r="J3703" t="str">
            <v>-</v>
          </cell>
        </row>
        <row r="3704">
          <cell r="A3704" t="str">
            <v>00</v>
          </cell>
          <cell r="B3704" t="str">
            <v>0</v>
          </cell>
          <cell r="C3704" t="str">
            <v>0</v>
          </cell>
          <cell r="D3704" t="str">
            <v>1</v>
          </cell>
          <cell r="J3704" t="str">
            <v>-</v>
          </cell>
        </row>
        <row r="3705">
          <cell r="A3705" t="str">
            <v>00</v>
          </cell>
          <cell r="B3705" t="str">
            <v>0</v>
          </cell>
          <cell r="C3705" t="str">
            <v>0</v>
          </cell>
          <cell r="D3705" t="str">
            <v>1</v>
          </cell>
          <cell r="J3705" t="str">
            <v>-</v>
          </cell>
        </row>
        <row r="3706">
          <cell r="A3706" t="str">
            <v>00</v>
          </cell>
          <cell r="B3706" t="str">
            <v>0</v>
          </cell>
          <cell r="C3706" t="str">
            <v>0</v>
          </cell>
          <cell r="D3706" t="str">
            <v>1</v>
          </cell>
          <cell r="J3706" t="str">
            <v>-</v>
          </cell>
        </row>
        <row r="3707">
          <cell r="A3707" t="str">
            <v>00</v>
          </cell>
          <cell r="B3707" t="str">
            <v>0</v>
          </cell>
          <cell r="C3707" t="str">
            <v>0</v>
          </cell>
          <cell r="D3707" t="str">
            <v>1</v>
          </cell>
          <cell r="J3707" t="str">
            <v>-</v>
          </cell>
        </row>
        <row r="3708">
          <cell r="A3708" t="str">
            <v>00</v>
          </cell>
          <cell r="B3708" t="str">
            <v>0</v>
          </cell>
          <cell r="C3708" t="str">
            <v>0</v>
          </cell>
          <cell r="D3708" t="str">
            <v>1</v>
          </cell>
          <cell r="J3708" t="str">
            <v>-</v>
          </cell>
        </row>
        <row r="3709">
          <cell r="A3709" t="str">
            <v>00</v>
          </cell>
          <cell r="B3709" t="str">
            <v>0</v>
          </cell>
          <cell r="C3709" t="str">
            <v>0</v>
          </cell>
          <cell r="D3709" t="str">
            <v>1</v>
          </cell>
          <cell r="J3709" t="str">
            <v>-</v>
          </cell>
        </row>
        <row r="3710">
          <cell r="A3710" t="str">
            <v>00</v>
          </cell>
          <cell r="B3710" t="str">
            <v>0</v>
          </cell>
          <cell r="C3710" t="str">
            <v>0</v>
          </cell>
          <cell r="D3710" t="str">
            <v>1</v>
          </cell>
          <cell r="J3710" t="str">
            <v>-</v>
          </cell>
        </row>
        <row r="3711">
          <cell r="A3711" t="str">
            <v>00</v>
          </cell>
          <cell r="B3711" t="str">
            <v>0</v>
          </cell>
          <cell r="C3711" t="str">
            <v>0</v>
          </cell>
          <cell r="D3711" t="str">
            <v>1</v>
          </cell>
          <cell r="J3711" t="str">
            <v>-</v>
          </cell>
        </row>
        <row r="3712">
          <cell r="A3712" t="str">
            <v>00</v>
          </cell>
          <cell r="B3712" t="str">
            <v>0</v>
          </cell>
          <cell r="C3712" t="str">
            <v>0</v>
          </cell>
          <cell r="D3712" t="str">
            <v>1</v>
          </cell>
          <cell r="J3712" t="str">
            <v>-</v>
          </cell>
        </row>
        <row r="3713">
          <cell r="A3713" t="str">
            <v>00</v>
          </cell>
          <cell r="B3713" t="str">
            <v>0</v>
          </cell>
          <cell r="C3713" t="str">
            <v>0</v>
          </cell>
          <cell r="D3713" t="str">
            <v>1</v>
          </cell>
          <cell r="J3713" t="str">
            <v>-</v>
          </cell>
        </row>
        <row r="3714">
          <cell r="A3714" t="str">
            <v>00</v>
          </cell>
          <cell r="B3714" t="str">
            <v>0</v>
          </cell>
          <cell r="C3714" t="str">
            <v>0</v>
          </cell>
          <cell r="D3714" t="str">
            <v>1</v>
          </cell>
          <cell r="J3714" t="str">
            <v>-</v>
          </cell>
        </row>
        <row r="3715">
          <cell r="A3715" t="str">
            <v>00</v>
          </cell>
          <cell r="B3715" t="str">
            <v>0</v>
          </cell>
          <cell r="C3715" t="str">
            <v>0</v>
          </cell>
          <cell r="D3715" t="str">
            <v>1</v>
          </cell>
          <cell r="J3715" t="str">
            <v>-</v>
          </cell>
        </row>
        <row r="3716">
          <cell r="A3716" t="str">
            <v>00</v>
          </cell>
          <cell r="B3716" t="str">
            <v>0</v>
          </cell>
          <cell r="C3716" t="str">
            <v>0</v>
          </cell>
          <cell r="D3716" t="str">
            <v>1</v>
          </cell>
          <cell r="J3716" t="str">
            <v>-</v>
          </cell>
        </row>
        <row r="3717">
          <cell r="A3717" t="str">
            <v>00</v>
          </cell>
          <cell r="B3717" t="str">
            <v>0</v>
          </cell>
          <cell r="C3717" t="str">
            <v>0</v>
          </cell>
          <cell r="D3717" t="str">
            <v>1</v>
          </cell>
          <cell r="J3717" t="str">
            <v>-</v>
          </cell>
        </row>
        <row r="3718">
          <cell r="A3718" t="str">
            <v>00</v>
          </cell>
          <cell r="B3718" t="str">
            <v>0</v>
          </cell>
          <cell r="C3718" t="str">
            <v>0</v>
          </cell>
          <cell r="D3718" t="str">
            <v>1</v>
          </cell>
          <cell r="J3718" t="str">
            <v>-</v>
          </cell>
        </row>
        <row r="3719">
          <cell r="A3719" t="str">
            <v>00</v>
          </cell>
          <cell r="B3719" t="str">
            <v>0</v>
          </cell>
          <cell r="C3719" t="str">
            <v>0</v>
          </cell>
          <cell r="D3719" t="str">
            <v>1</v>
          </cell>
          <cell r="J3719" t="str">
            <v>-</v>
          </cell>
        </row>
        <row r="3720">
          <cell r="A3720" t="str">
            <v>00</v>
          </cell>
          <cell r="B3720" t="str">
            <v>0</v>
          </cell>
          <cell r="C3720" t="str">
            <v>0</v>
          </cell>
          <cell r="D3720" t="str">
            <v>1</v>
          </cell>
          <cell r="J3720" t="str">
            <v>-</v>
          </cell>
        </row>
        <row r="3721">
          <cell r="A3721" t="str">
            <v>00</v>
          </cell>
          <cell r="B3721" t="str">
            <v>0</v>
          </cell>
          <cell r="C3721" t="str">
            <v>0</v>
          </cell>
          <cell r="D3721" t="str">
            <v>1</v>
          </cell>
          <cell r="J3721" t="str">
            <v>-</v>
          </cell>
        </row>
        <row r="3722">
          <cell r="A3722" t="str">
            <v>00</v>
          </cell>
          <cell r="B3722" t="str">
            <v>0</v>
          </cell>
          <cell r="C3722" t="str">
            <v>0</v>
          </cell>
          <cell r="D3722" t="str">
            <v>1</v>
          </cell>
          <cell r="J3722" t="str">
            <v>-</v>
          </cell>
        </row>
        <row r="3723">
          <cell r="A3723" t="str">
            <v>00</v>
          </cell>
          <cell r="B3723" t="str">
            <v>0</v>
          </cell>
          <cell r="C3723" t="str">
            <v>0</v>
          </cell>
          <cell r="D3723" t="str">
            <v>1</v>
          </cell>
          <cell r="J3723" t="str">
            <v>-</v>
          </cell>
        </row>
        <row r="3724">
          <cell r="A3724" t="str">
            <v>00</v>
          </cell>
          <cell r="B3724" t="str">
            <v>0</v>
          </cell>
          <cell r="C3724" t="str">
            <v>0</v>
          </cell>
          <cell r="D3724" t="str">
            <v>1</v>
          </cell>
          <cell r="J3724" t="str">
            <v>-</v>
          </cell>
        </row>
        <row r="3725">
          <cell r="A3725" t="str">
            <v>00</v>
          </cell>
          <cell r="B3725" t="str">
            <v>0</v>
          </cell>
          <cell r="C3725" t="str">
            <v>0</v>
          </cell>
          <cell r="D3725" t="str">
            <v>1</v>
          </cell>
          <cell r="J3725" t="str">
            <v>-</v>
          </cell>
        </row>
        <row r="3726">
          <cell r="A3726" t="str">
            <v>00</v>
          </cell>
          <cell r="B3726" t="str">
            <v>0</v>
          </cell>
          <cell r="C3726" t="str">
            <v>0</v>
          </cell>
          <cell r="D3726" t="str">
            <v>1</v>
          </cell>
          <cell r="J3726" t="str">
            <v>-</v>
          </cell>
        </row>
        <row r="3727">
          <cell r="A3727" t="str">
            <v>00</v>
          </cell>
          <cell r="B3727" t="str">
            <v>0</v>
          </cell>
          <cell r="C3727" t="str">
            <v>0</v>
          </cell>
          <cell r="D3727" t="str">
            <v>1</v>
          </cell>
          <cell r="J3727" t="str">
            <v>-</v>
          </cell>
        </row>
        <row r="3728">
          <cell r="A3728" t="str">
            <v>00</v>
          </cell>
          <cell r="B3728" t="str">
            <v>0</v>
          </cell>
          <cell r="C3728" t="str">
            <v>0</v>
          </cell>
          <cell r="D3728" t="str">
            <v>1</v>
          </cell>
          <cell r="J3728" t="str">
            <v>-</v>
          </cell>
        </row>
        <row r="3729">
          <cell r="A3729" t="str">
            <v>00</v>
          </cell>
          <cell r="B3729" t="str">
            <v>0</v>
          </cell>
          <cell r="C3729" t="str">
            <v>0</v>
          </cell>
          <cell r="D3729" t="str">
            <v>1</v>
          </cell>
          <cell r="J3729" t="str">
            <v>-</v>
          </cell>
        </row>
        <row r="3730">
          <cell r="A3730" t="str">
            <v>00</v>
          </cell>
          <cell r="B3730" t="str">
            <v>0</v>
          </cell>
          <cell r="C3730" t="str">
            <v>0</v>
          </cell>
          <cell r="D3730" t="str">
            <v>1</v>
          </cell>
          <cell r="J3730" t="str">
            <v>-</v>
          </cell>
        </row>
        <row r="3731">
          <cell r="A3731" t="str">
            <v>00</v>
          </cell>
          <cell r="B3731" t="str">
            <v>0</v>
          </cell>
          <cell r="C3731" t="str">
            <v>0</v>
          </cell>
          <cell r="D3731" t="str">
            <v>1</v>
          </cell>
          <cell r="J3731" t="str">
            <v>-</v>
          </cell>
        </row>
        <row r="3732">
          <cell r="A3732" t="str">
            <v>00</v>
          </cell>
          <cell r="B3732" t="str">
            <v>0</v>
          </cell>
          <cell r="C3732" t="str">
            <v>0</v>
          </cell>
          <cell r="D3732" t="str">
            <v>1</v>
          </cell>
          <cell r="J3732" t="str">
            <v>-</v>
          </cell>
        </row>
        <row r="3733">
          <cell r="A3733" t="str">
            <v>00</v>
          </cell>
          <cell r="B3733" t="str">
            <v>0</v>
          </cell>
          <cell r="C3733" t="str">
            <v>0</v>
          </cell>
          <cell r="D3733" t="str">
            <v>1</v>
          </cell>
          <cell r="J3733" t="str">
            <v>-</v>
          </cell>
        </row>
        <row r="3734">
          <cell r="A3734" t="str">
            <v>00</v>
          </cell>
          <cell r="B3734" t="str">
            <v>0</v>
          </cell>
          <cell r="C3734" t="str">
            <v>0</v>
          </cell>
          <cell r="D3734" t="str">
            <v>1</v>
          </cell>
          <cell r="J3734" t="str">
            <v>-</v>
          </cell>
        </row>
        <row r="3735">
          <cell r="A3735" t="str">
            <v>00</v>
          </cell>
          <cell r="B3735" t="str">
            <v>0</v>
          </cell>
          <cell r="C3735" t="str">
            <v>0</v>
          </cell>
          <cell r="D3735" t="str">
            <v>1</v>
          </cell>
          <cell r="J3735" t="str">
            <v>-</v>
          </cell>
        </row>
        <row r="3736">
          <cell r="A3736" t="str">
            <v>00</v>
          </cell>
          <cell r="B3736" t="str">
            <v>0</v>
          </cell>
          <cell r="C3736" t="str">
            <v>0</v>
          </cell>
          <cell r="D3736" t="str">
            <v>1</v>
          </cell>
          <cell r="J3736" t="str">
            <v>-</v>
          </cell>
        </row>
        <row r="3737">
          <cell r="A3737" t="str">
            <v>00</v>
          </cell>
          <cell r="B3737" t="str">
            <v>0</v>
          </cell>
          <cell r="C3737" t="str">
            <v>0</v>
          </cell>
          <cell r="D3737" t="str">
            <v>1</v>
          </cell>
          <cell r="J3737" t="str">
            <v>-</v>
          </cell>
        </row>
        <row r="3738">
          <cell r="A3738" t="str">
            <v>00</v>
          </cell>
          <cell r="B3738" t="str">
            <v>0</v>
          </cell>
          <cell r="C3738" t="str">
            <v>0</v>
          </cell>
          <cell r="D3738" t="str">
            <v>1</v>
          </cell>
          <cell r="J3738" t="str">
            <v>-</v>
          </cell>
        </row>
        <row r="3739">
          <cell r="A3739" t="str">
            <v>00</v>
          </cell>
          <cell r="B3739" t="str">
            <v>0</v>
          </cell>
          <cell r="C3739" t="str">
            <v>0</v>
          </cell>
          <cell r="D3739" t="str">
            <v>1</v>
          </cell>
          <cell r="J3739" t="str">
            <v>-</v>
          </cell>
        </row>
        <row r="3740">
          <cell r="A3740" t="str">
            <v>00</v>
          </cell>
          <cell r="B3740" t="str">
            <v>0</v>
          </cell>
          <cell r="C3740" t="str">
            <v>0</v>
          </cell>
          <cell r="D3740" t="str">
            <v>1</v>
          </cell>
          <cell r="J3740" t="str">
            <v>-</v>
          </cell>
        </row>
        <row r="3741">
          <cell r="A3741" t="str">
            <v>00</v>
          </cell>
          <cell r="B3741" t="str">
            <v>0</v>
          </cell>
          <cell r="C3741" t="str">
            <v>0</v>
          </cell>
          <cell r="D3741" t="str">
            <v>1</v>
          </cell>
          <cell r="J3741" t="str">
            <v>-</v>
          </cell>
        </row>
        <row r="3742">
          <cell r="A3742" t="str">
            <v>00</v>
          </cell>
          <cell r="B3742" t="str">
            <v>0</v>
          </cell>
          <cell r="C3742" t="str">
            <v>0</v>
          </cell>
          <cell r="D3742" t="str">
            <v>1</v>
          </cell>
          <cell r="J3742" t="str">
            <v>-</v>
          </cell>
        </row>
        <row r="3743">
          <cell r="A3743" t="str">
            <v>00</v>
          </cell>
          <cell r="B3743" t="str">
            <v>0</v>
          </cell>
          <cell r="C3743" t="str">
            <v>0</v>
          </cell>
          <cell r="D3743" t="str">
            <v>1</v>
          </cell>
          <cell r="J3743" t="str">
            <v>-</v>
          </cell>
        </row>
        <row r="3744">
          <cell r="A3744" t="str">
            <v>00</v>
          </cell>
          <cell r="B3744" t="str">
            <v>0</v>
          </cell>
          <cell r="C3744" t="str">
            <v>0</v>
          </cell>
          <cell r="D3744" t="str">
            <v>1</v>
          </cell>
          <cell r="J3744" t="str">
            <v>-</v>
          </cell>
        </row>
        <row r="3745">
          <cell r="A3745" t="str">
            <v>00</v>
          </cell>
          <cell r="B3745" t="str">
            <v>0</v>
          </cell>
          <cell r="C3745" t="str">
            <v>0</v>
          </cell>
          <cell r="D3745" t="str">
            <v>1</v>
          </cell>
          <cell r="J3745" t="str">
            <v>-</v>
          </cell>
        </row>
        <row r="3746">
          <cell r="A3746" t="str">
            <v>00</v>
          </cell>
          <cell r="B3746" t="str">
            <v>0</v>
          </cell>
          <cell r="C3746" t="str">
            <v>0</v>
          </cell>
          <cell r="D3746" t="str">
            <v>1</v>
          </cell>
          <cell r="J3746" t="str">
            <v>-</v>
          </cell>
        </row>
        <row r="3747">
          <cell r="A3747" t="str">
            <v>00</v>
          </cell>
          <cell r="B3747" t="str">
            <v>0</v>
          </cell>
          <cell r="C3747" t="str">
            <v>0</v>
          </cell>
          <cell r="D3747" t="str">
            <v>1</v>
          </cell>
          <cell r="J3747" t="str">
            <v>-</v>
          </cell>
        </row>
        <row r="3748">
          <cell r="A3748" t="str">
            <v>00</v>
          </cell>
          <cell r="B3748" t="str">
            <v>0</v>
          </cell>
          <cell r="C3748" t="str">
            <v>0</v>
          </cell>
          <cell r="D3748" t="str">
            <v>1</v>
          </cell>
          <cell r="J3748" t="str">
            <v>-</v>
          </cell>
        </row>
        <row r="3749">
          <cell r="A3749" t="str">
            <v>00</v>
          </cell>
          <cell r="B3749" t="str">
            <v>0</v>
          </cell>
          <cell r="C3749" t="str">
            <v>0</v>
          </cell>
          <cell r="D3749" t="str">
            <v>1</v>
          </cell>
          <cell r="J3749" t="str">
            <v>-</v>
          </cell>
        </row>
        <row r="3750">
          <cell r="A3750" t="str">
            <v>00</v>
          </cell>
          <cell r="B3750" t="str">
            <v>0</v>
          </cell>
          <cell r="C3750" t="str">
            <v>0</v>
          </cell>
          <cell r="D3750" t="str">
            <v>1</v>
          </cell>
          <cell r="J3750" t="str">
            <v>-</v>
          </cell>
        </row>
        <row r="3751">
          <cell r="A3751" t="str">
            <v>00</v>
          </cell>
          <cell r="B3751" t="str">
            <v>0</v>
          </cell>
          <cell r="C3751" t="str">
            <v>0</v>
          </cell>
          <cell r="D3751" t="str">
            <v>1</v>
          </cell>
          <cell r="J3751" t="str">
            <v>-</v>
          </cell>
        </row>
        <row r="3752">
          <cell r="A3752" t="str">
            <v>00</v>
          </cell>
          <cell r="B3752" t="str">
            <v>0</v>
          </cell>
          <cell r="C3752" t="str">
            <v>0</v>
          </cell>
          <cell r="D3752" t="str">
            <v>1</v>
          </cell>
          <cell r="J3752" t="str">
            <v>-</v>
          </cell>
        </row>
        <row r="3753">
          <cell r="A3753" t="str">
            <v>00</v>
          </cell>
          <cell r="B3753" t="str">
            <v>0</v>
          </cell>
          <cell r="C3753" t="str">
            <v>0</v>
          </cell>
          <cell r="D3753" t="str">
            <v>1</v>
          </cell>
          <cell r="J3753" t="str">
            <v>-</v>
          </cell>
        </row>
        <row r="3754">
          <cell r="A3754" t="str">
            <v>00</v>
          </cell>
          <cell r="B3754" t="str">
            <v>0</v>
          </cell>
          <cell r="C3754" t="str">
            <v>0</v>
          </cell>
          <cell r="D3754" t="str">
            <v>1</v>
          </cell>
          <cell r="J3754" t="str">
            <v>-</v>
          </cell>
        </row>
        <row r="3755">
          <cell r="A3755" t="str">
            <v>00</v>
          </cell>
          <cell r="B3755" t="str">
            <v>0</v>
          </cell>
          <cell r="C3755" t="str">
            <v>0</v>
          </cell>
          <cell r="D3755" t="str">
            <v>1</v>
          </cell>
          <cell r="J3755" t="str">
            <v>-</v>
          </cell>
        </row>
        <row r="3756">
          <cell r="A3756" t="str">
            <v>00</v>
          </cell>
          <cell r="B3756" t="str">
            <v>0</v>
          </cell>
          <cell r="C3756" t="str">
            <v>0</v>
          </cell>
          <cell r="D3756" t="str">
            <v>1</v>
          </cell>
          <cell r="J3756" t="str">
            <v>-</v>
          </cell>
        </row>
        <row r="3757">
          <cell r="A3757" t="str">
            <v>00</v>
          </cell>
          <cell r="B3757" t="str">
            <v>0</v>
          </cell>
          <cell r="C3757" t="str">
            <v>0</v>
          </cell>
          <cell r="D3757" t="str">
            <v>1</v>
          </cell>
          <cell r="J3757" t="str">
            <v>-</v>
          </cell>
        </row>
        <row r="3758">
          <cell r="A3758" t="str">
            <v>00</v>
          </cell>
          <cell r="B3758" t="str">
            <v>0</v>
          </cell>
          <cell r="C3758" t="str">
            <v>0</v>
          </cell>
          <cell r="D3758" t="str">
            <v>1</v>
          </cell>
          <cell r="J3758" t="str">
            <v>-</v>
          </cell>
        </row>
        <row r="3759">
          <cell r="A3759" t="str">
            <v>00</v>
          </cell>
          <cell r="B3759" t="str">
            <v>0</v>
          </cell>
          <cell r="C3759" t="str">
            <v>0</v>
          </cell>
          <cell r="D3759" t="str">
            <v>1</v>
          </cell>
          <cell r="J3759" t="str">
            <v>-</v>
          </cell>
        </row>
        <row r="3760">
          <cell r="A3760" t="str">
            <v>00</v>
          </cell>
          <cell r="B3760" t="str">
            <v>0</v>
          </cell>
          <cell r="C3760" t="str">
            <v>0</v>
          </cell>
          <cell r="D3760" t="str">
            <v>1</v>
          </cell>
          <cell r="J3760" t="str">
            <v>-</v>
          </cell>
        </row>
        <row r="3761">
          <cell r="A3761" t="str">
            <v>00</v>
          </cell>
          <cell r="B3761" t="str">
            <v>0</v>
          </cell>
          <cell r="C3761" t="str">
            <v>0</v>
          </cell>
          <cell r="D3761" t="str">
            <v>1</v>
          </cell>
          <cell r="J3761" t="str">
            <v>-</v>
          </cell>
        </row>
        <row r="3762">
          <cell r="A3762" t="str">
            <v>00</v>
          </cell>
          <cell r="B3762" t="str">
            <v>0</v>
          </cell>
          <cell r="C3762" t="str">
            <v>0</v>
          </cell>
          <cell r="D3762" t="str">
            <v>1</v>
          </cell>
          <cell r="J3762" t="str">
            <v>-</v>
          </cell>
        </row>
        <row r="3763">
          <cell r="A3763" t="str">
            <v>00</v>
          </cell>
          <cell r="B3763" t="str">
            <v>0</v>
          </cell>
          <cell r="C3763" t="str">
            <v>0</v>
          </cell>
          <cell r="D3763" t="str">
            <v>1</v>
          </cell>
          <cell r="J3763" t="str">
            <v>-</v>
          </cell>
        </row>
        <row r="3764">
          <cell r="A3764" t="str">
            <v>00</v>
          </cell>
          <cell r="B3764" t="str">
            <v>0</v>
          </cell>
          <cell r="C3764" t="str">
            <v>0</v>
          </cell>
          <cell r="D3764" t="str">
            <v>1</v>
          </cell>
          <cell r="J3764" t="str">
            <v>-</v>
          </cell>
        </row>
        <row r="3765">
          <cell r="A3765" t="str">
            <v>00</v>
          </cell>
          <cell r="B3765" t="str">
            <v>0</v>
          </cell>
          <cell r="C3765" t="str">
            <v>0</v>
          </cell>
          <cell r="D3765" t="str">
            <v>1</v>
          </cell>
          <cell r="J3765" t="str">
            <v>-</v>
          </cell>
        </row>
        <row r="3766">
          <cell r="A3766" t="str">
            <v>00</v>
          </cell>
          <cell r="B3766" t="str">
            <v>0</v>
          </cell>
          <cell r="C3766" t="str">
            <v>0</v>
          </cell>
          <cell r="D3766" t="str">
            <v>1</v>
          </cell>
          <cell r="J3766" t="str">
            <v>-</v>
          </cell>
        </row>
        <row r="3767">
          <cell r="A3767" t="str">
            <v>00</v>
          </cell>
          <cell r="B3767" t="str">
            <v>0</v>
          </cell>
          <cell r="C3767" t="str">
            <v>0</v>
          </cell>
          <cell r="D3767" t="str">
            <v>1</v>
          </cell>
          <cell r="J3767" t="str">
            <v>-</v>
          </cell>
        </row>
        <row r="3768">
          <cell r="A3768" t="str">
            <v>00</v>
          </cell>
          <cell r="B3768" t="str">
            <v>0</v>
          </cell>
          <cell r="C3768" t="str">
            <v>0</v>
          </cell>
          <cell r="D3768" t="str">
            <v>1</v>
          </cell>
          <cell r="J3768" t="str">
            <v>-</v>
          </cell>
        </row>
        <row r="3769">
          <cell r="A3769" t="str">
            <v>00</v>
          </cell>
          <cell r="B3769" t="str">
            <v>0</v>
          </cell>
          <cell r="C3769" t="str">
            <v>0</v>
          </cell>
          <cell r="D3769" t="str">
            <v>1</v>
          </cell>
          <cell r="J3769" t="str">
            <v>-</v>
          </cell>
        </row>
        <row r="3770">
          <cell r="A3770" t="str">
            <v>00</v>
          </cell>
          <cell r="B3770" t="str">
            <v>0</v>
          </cell>
          <cell r="C3770" t="str">
            <v>0</v>
          </cell>
          <cell r="D3770" t="str">
            <v>1</v>
          </cell>
          <cell r="J3770" t="str">
            <v>-</v>
          </cell>
        </row>
        <row r="3771">
          <cell r="A3771" t="str">
            <v>00</v>
          </cell>
          <cell r="B3771" t="str">
            <v>0</v>
          </cell>
          <cell r="C3771" t="str">
            <v>0</v>
          </cell>
          <cell r="D3771" t="str">
            <v>1</v>
          </cell>
          <cell r="J3771" t="str">
            <v>-</v>
          </cell>
        </row>
        <row r="3772">
          <cell r="A3772" t="str">
            <v>00</v>
          </cell>
          <cell r="B3772" t="str">
            <v>0</v>
          </cell>
          <cell r="C3772" t="str">
            <v>0</v>
          </cell>
          <cell r="D3772" t="str">
            <v>1</v>
          </cell>
          <cell r="J3772" t="str">
            <v>-</v>
          </cell>
        </row>
        <row r="3773">
          <cell r="A3773" t="str">
            <v>00</v>
          </cell>
          <cell r="B3773" t="str">
            <v>0</v>
          </cell>
          <cell r="C3773" t="str">
            <v>0</v>
          </cell>
          <cell r="D3773" t="str">
            <v>1</v>
          </cell>
          <cell r="J3773" t="str">
            <v>-</v>
          </cell>
        </row>
        <row r="3774">
          <cell r="A3774" t="str">
            <v>00</v>
          </cell>
          <cell r="B3774" t="str">
            <v>0</v>
          </cell>
          <cell r="C3774" t="str">
            <v>0</v>
          </cell>
          <cell r="D3774" t="str">
            <v>1</v>
          </cell>
          <cell r="J3774" t="str">
            <v>-</v>
          </cell>
        </row>
        <row r="3775">
          <cell r="A3775" t="str">
            <v>00</v>
          </cell>
          <cell r="B3775" t="str">
            <v>0</v>
          </cell>
          <cell r="C3775" t="str">
            <v>0</v>
          </cell>
          <cell r="D3775" t="str">
            <v>1</v>
          </cell>
          <cell r="J3775" t="str">
            <v>-</v>
          </cell>
        </row>
        <row r="3776">
          <cell r="A3776" t="str">
            <v>00</v>
          </cell>
          <cell r="B3776" t="str">
            <v>0</v>
          </cell>
          <cell r="C3776" t="str">
            <v>0</v>
          </cell>
          <cell r="D3776" t="str">
            <v>1</v>
          </cell>
          <cell r="J3776" t="str">
            <v>-</v>
          </cell>
        </row>
        <row r="3777">
          <cell r="A3777" t="str">
            <v>00</v>
          </cell>
          <cell r="B3777" t="str">
            <v>0</v>
          </cell>
          <cell r="C3777" t="str">
            <v>0</v>
          </cell>
          <cell r="D3777" t="str">
            <v>1</v>
          </cell>
          <cell r="J3777" t="str">
            <v>-</v>
          </cell>
        </row>
        <row r="3778">
          <cell r="A3778" t="str">
            <v>00</v>
          </cell>
          <cell r="B3778" t="str">
            <v>0</v>
          </cell>
          <cell r="C3778" t="str">
            <v>0</v>
          </cell>
          <cell r="D3778" t="str">
            <v>1</v>
          </cell>
          <cell r="J3778" t="str">
            <v>-</v>
          </cell>
        </row>
        <row r="3779">
          <cell r="A3779" t="str">
            <v>00</v>
          </cell>
          <cell r="B3779" t="str">
            <v>0</v>
          </cell>
          <cell r="C3779" t="str">
            <v>0</v>
          </cell>
          <cell r="D3779" t="str">
            <v>1</v>
          </cell>
          <cell r="J3779" t="str">
            <v>-</v>
          </cell>
        </row>
        <row r="3780">
          <cell r="A3780" t="str">
            <v>00</v>
          </cell>
          <cell r="B3780" t="str">
            <v>0</v>
          </cell>
          <cell r="C3780" t="str">
            <v>0</v>
          </cell>
          <cell r="D3780" t="str">
            <v>1</v>
          </cell>
          <cell r="J3780" t="str">
            <v>-</v>
          </cell>
        </row>
        <row r="3781">
          <cell r="A3781" t="str">
            <v>00</v>
          </cell>
          <cell r="B3781" t="str">
            <v>0</v>
          </cell>
          <cell r="C3781" t="str">
            <v>0</v>
          </cell>
          <cell r="D3781" t="str">
            <v>1</v>
          </cell>
          <cell r="J3781" t="str">
            <v>-</v>
          </cell>
        </row>
        <row r="3782">
          <cell r="A3782" t="str">
            <v>00</v>
          </cell>
          <cell r="B3782" t="str">
            <v>0</v>
          </cell>
          <cell r="C3782" t="str">
            <v>0</v>
          </cell>
          <cell r="D3782" t="str">
            <v>1</v>
          </cell>
          <cell r="J3782" t="str">
            <v>-</v>
          </cell>
        </row>
        <row r="3783">
          <cell r="A3783" t="str">
            <v>00</v>
          </cell>
          <cell r="B3783" t="str">
            <v>0</v>
          </cell>
          <cell r="C3783" t="str">
            <v>0</v>
          </cell>
          <cell r="D3783" t="str">
            <v>1</v>
          </cell>
          <cell r="J3783" t="str">
            <v>-</v>
          </cell>
        </row>
        <row r="3784">
          <cell r="A3784" t="str">
            <v>00</v>
          </cell>
          <cell r="B3784" t="str">
            <v>0</v>
          </cell>
          <cell r="C3784" t="str">
            <v>0</v>
          </cell>
          <cell r="D3784" t="str">
            <v>1</v>
          </cell>
          <cell r="J3784" t="str">
            <v>-</v>
          </cell>
        </row>
        <row r="3785">
          <cell r="A3785" t="str">
            <v>00</v>
          </cell>
          <cell r="B3785" t="str">
            <v>0</v>
          </cell>
          <cell r="C3785" t="str">
            <v>0</v>
          </cell>
          <cell r="D3785" t="str">
            <v>1</v>
          </cell>
          <cell r="J3785" t="str">
            <v>-</v>
          </cell>
        </row>
        <row r="3786">
          <cell r="A3786" t="str">
            <v>00</v>
          </cell>
          <cell r="B3786" t="str">
            <v>0</v>
          </cell>
          <cell r="C3786" t="str">
            <v>0</v>
          </cell>
          <cell r="D3786" t="str">
            <v>1</v>
          </cell>
          <cell r="J3786" t="str">
            <v>-</v>
          </cell>
        </row>
        <row r="3787">
          <cell r="A3787" t="str">
            <v>00</v>
          </cell>
          <cell r="B3787" t="str">
            <v>0</v>
          </cell>
          <cell r="C3787" t="str">
            <v>0</v>
          </cell>
          <cell r="D3787" t="str">
            <v>1</v>
          </cell>
          <cell r="J3787" t="str">
            <v>-</v>
          </cell>
        </row>
        <row r="3788">
          <cell r="A3788" t="str">
            <v>00</v>
          </cell>
          <cell r="B3788" t="str">
            <v>0</v>
          </cell>
          <cell r="C3788" t="str">
            <v>0</v>
          </cell>
          <cell r="D3788" t="str">
            <v>1</v>
          </cell>
          <cell r="J3788" t="str">
            <v>-</v>
          </cell>
        </row>
        <row r="3789">
          <cell r="A3789" t="str">
            <v>00</v>
          </cell>
          <cell r="B3789" t="str">
            <v>0</v>
          </cell>
          <cell r="C3789" t="str">
            <v>0</v>
          </cell>
          <cell r="D3789" t="str">
            <v>1</v>
          </cell>
          <cell r="J3789" t="str">
            <v>-</v>
          </cell>
        </row>
        <row r="3790">
          <cell r="A3790" t="str">
            <v>00</v>
          </cell>
          <cell r="B3790" t="str">
            <v>0</v>
          </cell>
          <cell r="C3790" t="str">
            <v>0</v>
          </cell>
          <cell r="D3790" t="str">
            <v>1</v>
          </cell>
          <cell r="J3790" t="str">
            <v>-</v>
          </cell>
        </row>
        <row r="3791">
          <cell r="A3791" t="str">
            <v>00</v>
          </cell>
          <cell r="B3791" t="str">
            <v>0</v>
          </cell>
          <cell r="C3791" t="str">
            <v>0</v>
          </cell>
          <cell r="D3791" t="str">
            <v>1</v>
          </cell>
          <cell r="J3791" t="str">
            <v>-</v>
          </cell>
        </row>
        <row r="3792">
          <cell r="A3792" t="str">
            <v>00</v>
          </cell>
          <cell r="B3792" t="str">
            <v>0</v>
          </cell>
          <cell r="C3792" t="str">
            <v>0</v>
          </cell>
          <cell r="D3792" t="str">
            <v>1</v>
          </cell>
          <cell r="J3792" t="str">
            <v>-</v>
          </cell>
        </row>
        <row r="3793">
          <cell r="A3793" t="str">
            <v>00</v>
          </cell>
          <cell r="B3793" t="str">
            <v>0</v>
          </cell>
          <cell r="C3793" t="str">
            <v>0</v>
          </cell>
          <cell r="D3793" t="str">
            <v>1</v>
          </cell>
          <cell r="J3793" t="str">
            <v>-</v>
          </cell>
        </row>
        <row r="3794">
          <cell r="A3794" t="str">
            <v>00</v>
          </cell>
          <cell r="B3794" t="str">
            <v>0</v>
          </cell>
          <cell r="C3794" t="str">
            <v>0</v>
          </cell>
          <cell r="D3794" t="str">
            <v>1</v>
          </cell>
          <cell r="J3794" t="str">
            <v>-</v>
          </cell>
        </row>
        <row r="3795">
          <cell r="A3795" t="str">
            <v>00</v>
          </cell>
          <cell r="B3795" t="str">
            <v>0</v>
          </cell>
          <cell r="C3795" t="str">
            <v>0</v>
          </cell>
          <cell r="D3795" t="str">
            <v>1</v>
          </cell>
          <cell r="J3795" t="str">
            <v>-</v>
          </cell>
        </row>
        <row r="3796">
          <cell r="A3796" t="str">
            <v>00</v>
          </cell>
          <cell r="B3796" t="str">
            <v>0</v>
          </cell>
          <cell r="C3796" t="str">
            <v>0</v>
          </cell>
          <cell r="D3796" t="str">
            <v>1</v>
          </cell>
          <cell r="J3796" t="str">
            <v>-</v>
          </cell>
        </row>
        <row r="3797">
          <cell r="A3797" t="str">
            <v>00</v>
          </cell>
          <cell r="B3797" t="str">
            <v>0</v>
          </cell>
          <cell r="C3797" t="str">
            <v>0</v>
          </cell>
          <cell r="D3797" t="str">
            <v>1</v>
          </cell>
          <cell r="J3797" t="str">
            <v>-</v>
          </cell>
        </row>
        <row r="3798">
          <cell r="A3798" t="str">
            <v>00</v>
          </cell>
          <cell r="B3798" t="str">
            <v>0</v>
          </cell>
          <cell r="C3798" t="str">
            <v>0</v>
          </cell>
          <cell r="D3798" t="str">
            <v>1</v>
          </cell>
          <cell r="J3798" t="str">
            <v>-</v>
          </cell>
        </row>
        <row r="3799">
          <cell r="A3799" t="str">
            <v>00</v>
          </cell>
          <cell r="B3799" t="str">
            <v>0</v>
          </cell>
          <cell r="C3799" t="str">
            <v>0</v>
          </cell>
          <cell r="D3799" t="str">
            <v>1</v>
          </cell>
          <cell r="J3799" t="str">
            <v>-</v>
          </cell>
        </row>
        <row r="3800">
          <cell r="A3800" t="str">
            <v>00</v>
          </cell>
          <cell r="B3800" t="str">
            <v>0</v>
          </cell>
          <cell r="C3800" t="str">
            <v>0</v>
          </cell>
          <cell r="D3800" t="str">
            <v>1</v>
          </cell>
          <cell r="J3800" t="str">
            <v>-</v>
          </cell>
        </row>
        <row r="3801">
          <cell r="A3801" t="str">
            <v>00</v>
          </cell>
          <cell r="B3801" t="str">
            <v>0</v>
          </cell>
          <cell r="C3801" t="str">
            <v>0</v>
          </cell>
          <cell r="D3801" t="str">
            <v>1</v>
          </cell>
          <cell r="J3801" t="str">
            <v>-</v>
          </cell>
        </row>
        <row r="3802">
          <cell r="A3802" t="str">
            <v>00</v>
          </cell>
          <cell r="B3802" t="str">
            <v>0</v>
          </cell>
          <cell r="C3802" t="str">
            <v>0</v>
          </cell>
          <cell r="D3802" t="str">
            <v>1</v>
          </cell>
          <cell r="J3802" t="str">
            <v>-</v>
          </cell>
        </row>
        <row r="3803">
          <cell r="A3803" t="str">
            <v>00</v>
          </cell>
          <cell r="B3803" t="str">
            <v>0</v>
          </cell>
          <cell r="C3803" t="str">
            <v>0</v>
          </cell>
          <cell r="D3803" t="str">
            <v>1</v>
          </cell>
          <cell r="J3803" t="str">
            <v>-</v>
          </cell>
        </row>
        <row r="3804">
          <cell r="A3804" t="str">
            <v>00</v>
          </cell>
          <cell r="B3804" t="str">
            <v>0</v>
          </cell>
          <cell r="C3804" t="str">
            <v>0</v>
          </cell>
          <cell r="D3804" t="str">
            <v>1</v>
          </cell>
          <cell r="J3804" t="str">
            <v>-</v>
          </cell>
        </row>
        <row r="3805">
          <cell r="A3805" t="str">
            <v>00</v>
          </cell>
          <cell r="B3805" t="str">
            <v>0</v>
          </cell>
          <cell r="C3805" t="str">
            <v>0</v>
          </cell>
          <cell r="D3805" t="str">
            <v>1</v>
          </cell>
          <cell r="J3805" t="str">
            <v>-</v>
          </cell>
        </row>
        <row r="3806">
          <cell r="A3806" t="str">
            <v>00</v>
          </cell>
          <cell r="B3806" t="str">
            <v>0</v>
          </cell>
          <cell r="C3806" t="str">
            <v>0</v>
          </cell>
          <cell r="D3806" t="str">
            <v>1</v>
          </cell>
          <cell r="J3806" t="str">
            <v>-</v>
          </cell>
        </row>
        <row r="3807">
          <cell r="A3807" t="str">
            <v>00</v>
          </cell>
          <cell r="B3807" t="str">
            <v>0</v>
          </cell>
          <cell r="C3807" t="str">
            <v>0</v>
          </cell>
          <cell r="D3807" t="str">
            <v>1</v>
          </cell>
          <cell r="J3807" t="str">
            <v>-</v>
          </cell>
        </row>
        <row r="3808">
          <cell r="A3808" t="str">
            <v>00</v>
          </cell>
          <cell r="B3808" t="str">
            <v>0</v>
          </cell>
          <cell r="C3808" t="str">
            <v>0</v>
          </cell>
          <cell r="D3808" t="str">
            <v>1</v>
          </cell>
          <cell r="J3808" t="str">
            <v>-</v>
          </cell>
        </row>
        <row r="3809">
          <cell r="A3809" t="str">
            <v>00</v>
          </cell>
          <cell r="B3809" t="str">
            <v>0</v>
          </cell>
          <cell r="C3809" t="str">
            <v>0</v>
          </cell>
          <cell r="D3809" t="str">
            <v>1</v>
          </cell>
          <cell r="J3809" t="str">
            <v>-</v>
          </cell>
        </row>
        <row r="3810">
          <cell r="A3810" t="str">
            <v>00</v>
          </cell>
          <cell r="B3810" t="str">
            <v>0</v>
          </cell>
          <cell r="C3810" t="str">
            <v>0</v>
          </cell>
          <cell r="D3810" t="str">
            <v>1</v>
          </cell>
          <cell r="J3810" t="str">
            <v>-</v>
          </cell>
        </row>
        <row r="3811">
          <cell r="A3811" t="str">
            <v>00</v>
          </cell>
          <cell r="B3811" t="str">
            <v>0</v>
          </cell>
          <cell r="C3811" t="str">
            <v>0</v>
          </cell>
          <cell r="D3811" t="str">
            <v>1</v>
          </cell>
          <cell r="J3811" t="str">
            <v>-</v>
          </cell>
        </row>
        <row r="3812">
          <cell r="A3812" t="str">
            <v>00</v>
          </cell>
          <cell r="B3812" t="str">
            <v>0</v>
          </cell>
          <cell r="C3812" t="str">
            <v>0</v>
          </cell>
          <cell r="D3812" t="str">
            <v>1</v>
          </cell>
          <cell r="J3812" t="str">
            <v>-</v>
          </cell>
        </row>
        <row r="3813">
          <cell r="A3813" t="str">
            <v>00</v>
          </cell>
          <cell r="B3813" t="str">
            <v>0</v>
          </cell>
          <cell r="C3813" t="str">
            <v>0</v>
          </cell>
          <cell r="D3813" t="str">
            <v>1</v>
          </cell>
          <cell r="J3813" t="str">
            <v>-</v>
          </cell>
        </row>
        <row r="3814">
          <cell r="A3814" t="str">
            <v>00</v>
          </cell>
          <cell r="B3814" t="str">
            <v>0</v>
          </cell>
          <cell r="C3814" t="str">
            <v>0</v>
          </cell>
          <cell r="D3814" t="str">
            <v>1</v>
          </cell>
          <cell r="J3814" t="str">
            <v>-</v>
          </cell>
        </row>
        <row r="3815">
          <cell r="A3815" t="str">
            <v>00</v>
          </cell>
          <cell r="B3815" t="str">
            <v>0</v>
          </cell>
          <cell r="C3815" t="str">
            <v>0</v>
          </cell>
          <cell r="D3815" t="str">
            <v>1</v>
          </cell>
          <cell r="J3815" t="str">
            <v>-</v>
          </cell>
        </row>
        <row r="3816">
          <cell r="A3816" t="str">
            <v>00</v>
          </cell>
          <cell r="B3816" t="str">
            <v>0</v>
          </cell>
          <cell r="C3816" t="str">
            <v>0</v>
          </cell>
          <cell r="D3816" t="str">
            <v>1</v>
          </cell>
          <cell r="J3816" t="str">
            <v>-</v>
          </cell>
        </row>
        <row r="3817">
          <cell r="A3817" t="str">
            <v>00</v>
          </cell>
          <cell r="B3817" t="str">
            <v>0</v>
          </cell>
          <cell r="C3817" t="str">
            <v>0</v>
          </cell>
          <cell r="D3817" t="str">
            <v>1</v>
          </cell>
          <cell r="J3817" t="str">
            <v>-</v>
          </cell>
        </row>
        <row r="3818">
          <cell r="A3818" t="str">
            <v>00</v>
          </cell>
          <cell r="B3818" t="str">
            <v>0</v>
          </cell>
          <cell r="C3818" t="str">
            <v>0</v>
          </cell>
          <cell r="D3818" t="str">
            <v>1</v>
          </cell>
          <cell r="J3818" t="str">
            <v>-</v>
          </cell>
        </row>
        <row r="3819">
          <cell r="A3819" t="str">
            <v>00</v>
          </cell>
          <cell r="B3819" t="str">
            <v>0</v>
          </cell>
          <cell r="C3819" t="str">
            <v>0</v>
          </cell>
          <cell r="D3819" t="str">
            <v>1</v>
          </cell>
          <cell r="J3819" t="str">
            <v>-</v>
          </cell>
        </row>
        <row r="3820">
          <cell r="A3820" t="str">
            <v>00</v>
          </cell>
          <cell r="B3820" t="str">
            <v>0</v>
          </cell>
          <cell r="C3820" t="str">
            <v>0</v>
          </cell>
          <cell r="D3820" t="str">
            <v>1</v>
          </cell>
          <cell r="J3820" t="str">
            <v>-</v>
          </cell>
        </row>
        <row r="3821">
          <cell r="A3821" t="str">
            <v>00</v>
          </cell>
          <cell r="B3821" t="str">
            <v>0</v>
          </cell>
          <cell r="C3821" t="str">
            <v>0</v>
          </cell>
          <cell r="D3821" t="str">
            <v>1</v>
          </cell>
          <cell r="J3821" t="str">
            <v>-</v>
          </cell>
        </row>
        <row r="3822">
          <cell r="A3822" t="str">
            <v>00</v>
          </cell>
          <cell r="B3822" t="str">
            <v>0</v>
          </cell>
          <cell r="C3822" t="str">
            <v>0</v>
          </cell>
          <cell r="D3822" t="str">
            <v>1</v>
          </cell>
          <cell r="J3822" t="str">
            <v>-</v>
          </cell>
        </row>
        <row r="3823">
          <cell r="A3823" t="str">
            <v>00</v>
          </cell>
          <cell r="B3823" t="str">
            <v>0</v>
          </cell>
          <cell r="C3823" t="str">
            <v>0</v>
          </cell>
          <cell r="D3823" t="str">
            <v>1</v>
          </cell>
          <cell r="J3823" t="str">
            <v>-</v>
          </cell>
        </row>
        <row r="3824">
          <cell r="A3824" t="str">
            <v>00</v>
          </cell>
          <cell r="B3824" t="str">
            <v>0</v>
          </cell>
          <cell r="C3824" t="str">
            <v>0</v>
          </cell>
          <cell r="D3824" t="str">
            <v>1</v>
          </cell>
          <cell r="J3824" t="str">
            <v>-</v>
          </cell>
        </row>
        <row r="3825">
          <cell r="A3825" t="str">
            <v>00</v>
          </cell>
          <cell r="B3825" t="str">
            <v>0</v>
          </cell>
          <cell r="C3825" t="str">
            <v>0</v>
          </cell>
          <cell r="D3825" t="str">
            <v>1</v>
          </cell>
          <cell r="J3825" t="str">
            <v>-</v>
          </cell>
        </row>
        <row r="3826">
          <cell r="A3826" t="str">
            <v>00</v>
          </cell>
          <cell r="B3826" t="str">
            <v>0</v>
          </cell>
          <cell r="C3826" t="str">
            <v>0</v>
          </cell>
          <cell r="D3826" t="str">
            <v>1</v>
          </cell>
          <cell r="J3826" t="str">
            <v>-</v>
          </cell>
        </row>
        <row r="3827">
          <cell r="A3827" t="str">
            <v>00</v>
          </cell>
          <cell r="B3827" t="str">
            <v>0</v>
          </cell>
          <cell r="C3827" t="str">
            <v>0</v>
          </cell>
          <cell r="D3827" t="str">
            <v>1</v>
          </cell>
          <cell r="J3827" t="str">
            <v>-</v>
          </cell>
        </row>
        <row r="3828">
          <cell r="A3828" t="str">
            <v>00</v>
          </cell>
          <cell r="B3828" t="str">
            <v>0</v>
          </cell>
          <cell r="C3828" t="str">
            <v>0</v>
          </cell>
          <cell r="D3828" t="str">
            <v>1</v>
          </cell>
          <cell r="J3828" t="str">
            <v>-</v>
          </cell>
        </row>
        <row r="3829">
          <cell r="A3829" t="str">
            <v>00</v>
          </cell>
          <cell r="B3829" t="str">
            <v>0</v>
          </cell>
          <cell r="C3829" t="str">
            <v>0</v>
          </cell>
          <cell r="D3829" t="str">
            <v>1</v>
          </cell>
          <cell r="J3829" t="str">
            <v>-</v>
          </cell>
        </row>
        <row r="3830">
          <cell r="A3830" t="str">
            <v>00</v>
          </cell>
          <cell r="B3830" t="str">
            <v>0</v>
          </cell>
          <cell r="C3830" t="str">
            <v>0</v>
          </cell>
          <cell r="D3830" t="str">
            <v>1</v>
          </cell>
          <cell r="J3830" t="str">
            <v>-</v>
          </cell>
        </row>
        <row r="3831">
          <cell r="A3831" t="str">
            <v>00</v>
          </cell>
          <cell r="B3831" t="str">
            <v>0</v>
          </cell>
          <cell r="C3831" t="str">
            <v>0</v>
          </cell>
          <cell r="D3831" t="str">
            <v>1</v>
          </cell>
          <cell r="J3831" t="str">
            <v>-</v>
          </cell>
        </row>
        <row r="3832">
          <cell r="A3832" t="str">
            <v>00</v>
          </cell>
          <cell r="B3832" t="str">
            <v>0</v>
          </cell>
          <cell r="C3832" t="str">
            <v>0</v>
          </cell>
          <cell r="D3832" t="str">
            <v>1</v>
          </cell>
          <cell r="J3832" t="str">
            <v>-</v>
          </cell>
        </row>
        <row r="3833">
          <cell r="A3833" t="str">
            <v>00</v>
          </cell>
          <cell r="B3833" t="str">
            <v>0</v>
          </cell>
          <cell r="C3833" t="str">
            <v>0</v>
          </cell>
          <cell r="D3833" t="str">
            <v>1</v>
          </cell>
          <cell r="J3833" t="str">
            <v>-</v>
          </cell>
        </row>
        <row r="3834">
          <cell r="A3834" t="str">
            <v>00</v>
          </cell>
          <cell r="B3834" t="str">
            <v>0</v>
          </cell>
          <cell r="C3834" t="str">
            <v>0</v>
          </cell>
          <cell r="D3834" t="str">
            <v>1</v>
          </cell>
          <cell r="J3834" t="str">
            <v>-</v>
          </cell>
        </row>
        <row r="3835">
          <cell r="A3835" t="str">
            <v>00</v>
          </cell>
          <cell r="B3835" t="str">
            <v>0</v>
          </cell>
          <cell r="C3835" t="str">
            <v>0</v>
          </cell>
          <cell r="D3835" t="str">
            <v>1</v>
          </cell>
          <cell r="J3835" t="str">
            <v>-</v>
          </cell>
        </row>
        <row r="3836">
          <cell r="A3836" t="str">
            <v>00</v>
          </cell>
          <cell r="B3836" t="str">
            <v>0</v>
          </cell>
          <cell r="C3836" t="str">
            <v>0</v>
          </cell>
          <cell r="D3836" t="str">
            <v>1</v>
          </cell>
          <cell r="J3836" t="str">
            <v>-</v>
          </cell>
        </row>
        <row r="3837">
          <cell r="A3837" t="str">
            <v>00</v>
          </cell>
          <cell r="B3837" t="str">
            <v>0</v>
          </cell>
          <cell r="C3837" t="str">
            <v>0</v>
          </cell>
          <cell r="D3837" t="str">
            <v>1</v>
          </cell>
          <cell r="J3837" t="str">
            <v>-</v>
          </cell>
        </row>
        <row r="3838">
          <cell r="A3838" t="str">
            <v>00</v>
          </cell>
          <cell r="B3838" t="str">
            <v>0</v>
          </cell>
          <cell r="C3838" t="str">
            <v>0</v>
          </cell>
          <cell r="D3838" t="str">
            <v>1</v>
          </cell>
          <cell r="J3838" t="str">
            <v>-</v>
          </cell>
        </row>
        <row r="3839">
          <cell r="A3839" t="str">
            <v>00</v>
          </cell>
          <cell r="B3839" t="str">
            <v>0</v>
          </cell>
          <cell r="C3839" t="str">
            <v>0</v>
          </cell>
          <cell r="D3839" t="str">
            <v>1</v>
          </cell>
          <cell r="J3839" t="str">
            <v>-</v>
          </cell>
        </row>
        <row r="3840">
          <cell r="A3840" t="str">
            <v>00</v>
          </cell>
          <cell r="B3840" t="str">
            <v>0</v>
          </cell>
          <cell r="C3840" t="str">
            <v>0</v>
          </cell>
          <cell r="D3840" t="str">
            <v>1</v>
          </cell>
          <cell r="J3840" t="str">
            <v>-</v>
          </cell>
        </row>
        <row r="3841">
          <cell r="A3841" t="str">
            <v>00</v>
          </cell>
          <cell r="B3841" t="str">
            <v>0</v>
          </cell>
          <cell r="C3841" t="str">
            <v>0</v>
          </cell>
          <cell r="D3841" t="str">
            <v>1</v>
          </cell>
          <cell r="J3841" t="str">
            <v>-</v>
          </cell>
        </row>
        <row r="3842">
          <cell r="A3842" t="str">
            <v>00</v>
          </cell>
          <cell r="B3842" t="str">
            <v>0</v>
          </cell>
          <cell r="C3842" t="str">
            <v>0</v>
          </cell>
          <cell r="D3842" t="str">
            <v>1</v>
          </cell>
          <cell r="J3842" t="str">
            <v>-</v>
          </cell>
        </row>
        <row r="3843">
          <cell r="A3843" t="str">
            <v>00</v>
          </cell>
          <cell r="B3843" t="str">
            <v>0</v>
          </cell>
          <cell r="C3843" t="str">
            <v>0</v>
          </cell>
          <cell r="D3843" t="str">
            <v>1</v>
          </cell>
          <cell r="J3843" t="str">
            <v>-</v>
          </cell>
        </row>
        <row r="3844">
          <cell r="A3844" t="str">
            <v>00</v>
          </cell>
          <cell r="B3844" t="str">
            <v>0</v>
          </cell>
          <cell r="C3844" t="str">
            <v>0</v>
          </cell>
          <cell r="D3844" t="str">
            <v>1</v>
          </cell>
          <cell r="J3844" t="str">
            <v>-</v>
          </cell>
        </row>
        <row r="3845">
          <cell r="A3845" t="str">
            <v>00</v>
          </cell>
          <cell r="B3845" t="str">
            <v>0</v>
          </cell>
          <cell r="C3845" t="str">
            <v>0</v>
          </cell>
          <cell r="D3845" t="str">
            <v>1</v>
          </cell>
          <cell r="J3845" t="str">
            <v>-</v>
          </cell>
        </row>
        <row r="3846">
          <cell r="A3846" t="str">
            <v>00</v>
          </cell>
          <cell r="B3846" t="str">
            <v>0</v>
          </cell>
          <cell r="C3846" t="str">
            <v>0</v>
          </cell>
          <cell r="D3846" t="str">
            <v>1</v>
          </cell>
          <cell r="J3846" t="str">
            <v>-</v>
          </cell>
        </row>
        <row r="3847">
          <cell r="A3847" t="str">
            <v>00</v>
          </cell>
          <cell r="B3847" t="str">
            <v>0</v>
          </cell>
          <cell r="C3847" t="str">
            <v>0</v>
          </cell>
          <cell r="D3847" t="str">
            <v>1</v>
          </cell>
          <cell r="J3847" t="str">
            <v>-</v>
          </cell>
        </row>
        <row r="3848">
          <cell r="A3848" t="str">
            <v>00</v>
          </cell>
          <cell r="B3848" t="str">
            <v>0</v>
          </cell>
          <cell r="C3848" t="str">
            <v>0</v>
          </cell>
          <cell r="D3848" t="str">
            <v>1</v>
          </cell>
          <cell r="J3848" t="str">
            <v>-</v>
          </cell>
        </row>
        <row r="3849">
          <cell r="A3849" t="str">
            <v>00</v>
          </cell>
          <cell r="B3849" t="str">
            <v>0</v>
          </cell>
          <cell r="C3849" t="str">
            <v>0</v>
          </cell>
          <cell r="D3849" t="str">
            <v>1</v>
          </cell>
          <cell r="J3849" t="str">
            <v>-</v>
          </cell>
        </row>
        <row r="3850">
          <cell r="A3850" t="str">
            <v>00</v>
          </cell>
          <cell r="B3850" t="str">
            <v>0</v>
          </cell>
          <cell r="C3850" t="str">
            <v>0</v>
          </cell>
          <cell r="D3850" t="str">
            <v>1</v>
          </cell>
          <cell r="J3850" t="str">
            <v>-</v>
          </cell>
        </row>
        <row r="3851">
          <cell r="A3851" t="str">
            <v>00</v>
          </cell>
          <cell r="B3851" t="str">
            <v>0</v>
          </cell>
          <cell r="C3851" t="str">
            <v>0</v>
          </cell>
          <cell r="D3851" t="str">
            <v>1</v>
          </cell>
          <cell r="J3851" t="str">
            <v>-</v>
          </cell>
        </row>
        <row r="3852">
          <cell r="A3852" t="str">
            <v>00</v>
          </cell>
          <cell r="B3852" t="str">
            <v>0</v>
          </cell>
          <cell r="C3852" t="str">
            <v>0</v>
          </cell>
          <cell r="D3852" t="str">
            <v>1</v>
          </cell>
          <cell r="J3852" t="str">
            <v>-</v>
          </cell>
        </row>
        <row r="3853">
          <cell r="A3853" t="str">
            <v>00</v>
          </cell>
          <cell r="B3853" t="str">
            <v>0</v>
          </cell>
          <cell r="C3853" t="str">
            <v>0</v>
          </cell>
          <cell r="D3853" t="str">
            <v>1</v>
          </cell>
          <cell r="J3853" t="str">
            <v>-</v>
          </cell>
        </row>
        <row r="3854">
          <cell r="A3854" t="str">
            <v>00</v>
          </cell>
          <cell r="B3854" t="str">
            <v>0</v>
          </cell>
          <cell r="C3854" t="str">
            <v>0</v>
          </cell>
          <cell r="D3854" t="str">
            <v>1</v>
          </cell>
          <cell r="J3854" t="str">
            <v>-</v>
          </cell>
        </row>
        <row r="3855">
          <cell r="A3855" t="str">
            <v>00</v>
          </cell>
          <cell r="B3855" t="str">
            <v>0</v>
          </cell>
          <cell r="C3855" t="str">
            <v>0</v>
          </cell>
          <cell r="D3855" t="str">
            <v>1</v>
          </cell>
          <cell r="J3855" t="str">
            <v>-</v>
          </cell>
        </row>
        <row r="3856">
          <cell r="A3856" t="str">
            <v>00</v>
          </cell>
          <cell r="B3856" t="str">
            <v>0</v>
          </cell>
          <cell r="C3856" t="str">
            <v>0</v>
          </cell>
          <cell r="D3856" t="str">
            <v>1</v>
          </cell>
          <cell r="J3856" t="str">
            <v>-</v>
          </cell>
        </row>
        <row r="3857">
          <cell r="A3857" t="str">
            <v>00</v>
          </cell>
          <cell r="B3857" t="str">
            <v>0</v>
          </cell>
          <cell r="C3857" t="str">
            <v>0</v>
          </cell>
          <cell r="D3857" t="str">
            <v>1</v>
          </cell>
          <cell r="J3857" t="str">
            <v>-</v>
          </cell>
        </row>
        <row r="3858">
          <cell r="A3858" t="str">
            <v>00</v>
          </cell>
          <cell r="B3858" t="str">
            <v>0</v>
          </cell>
          <cell r="C3858" t="str">
            <v>0</v>
          </cell>
          <cell r="D3858" t="str">
            <v>1</v>
          </cell>
          <cell r="J3858" t="str">
            <v>-</v>
          </cell>
        </row>
        <row r="3859">
          <cell r="A3859" t="str">
            <v>00</v>
          </cell>
          <cell r="B3859" t="str">
            <v>0</v>
          </cell>
          <cell r="C3859" t="str">
            <v>0</v>
          </cell>
          <cell r="D3859" t="str">
            <v>1</v>
          </cell>
          <cell r="J3859" t="str">
            <v>-</v>
          </cell>
        </row>
        <row r="3860">
          <cell r="A3860" t="str">
            <v>00</v>
          </cell>
          <cell r="B3860" t="str">
            <v>0</v>
          </cell>
          <cell r="C3860" t="str">
            <v>0</v>
          </cell>
          <cell r="D3860" t="str">
            <v>1</v>
          </cell>
          <cell r="J3860" t="str">
            <v>-</v>
          </cell>
        </row>
        <row r="3861">
          <cell r="A3861" t="str">
            <v>00</v>
          </cell>
          <cell r="B3861" t="str">
            <v>0</v>
          </cell>
          <cell r="C3861" t="str">
            <v>0</v>
          </cell>
          <cell r="D3861" t="str">
            <v>1</v>
          </cell>
          <cell r="J3861" t="str">
            <v>-</v>
          </cell>
        </row>
        <row r="3862">
          <cell r="A3862" t="str">
            <v>00</v>
          </cell>
          <cell r="B3862" t="str">
            <v>0</v>
          </cell>
          <cell r="C3862" t="str">
            <v>0</v>
          </cell>
          <cell r="D3862" t="str">
            <v>1</v>
          </cell>
          <cell r="J3862" t="str">
            <v>-</v>
          </cell>
        </row>
        <row r="3863">
          <cell r="A3863" t="str">
            <v>00</v>
          </cell>
          <cell r="B3863" t="str">
            <v>0</v>
          </cell>
          <cell r="C3863" t="str">
            <v>0</v>
          </cell>
          <cell r="D3863" t="str">
            <v>1</v>
          </cell>
          <cell r="J3863" t="str">
            <v>-</v>
          </cell>
        </row>
        <row r="3864">
          <cell r="A3864" t="str">
            <v>00</v>
          </cell>
          <cell r="B3864" t="str">
            <v>0</v>
          </cell>
          <cell r="C3864" t="str">
            <v>0</v>
          </cell>
          <cell r="D3864" t="str">
            <v>1</v>
          </cell>
          <cell r="J3864" t="str">
            <v>-</v>
          </cell>
        </row>
        <row r="3865">
          <cell r="A3865" t="str">
            <v>00</v>
          </cell>
          <cell r="B3865" t="str">
            <v>0</v>
          </cell>
          <cell r="C3865" t="str">
            <v>0</v>
          </cell>
          <cell r="D3865" t="str">
            <v>1</v>
          </cell>
          <cell r="J3865" t="str">
            <v>-</v>
          </cell>
        </row>
        <row r="3866">
          <cell r="A3866" t="str">
            <v>00</v>
          </cell>
          <cell r="B3866" t="str">
            <v>0</v>
          </cell>
          <cell r="C3866" t="str">
            <v>0</v>
          </cell>
          <cell r="D3866" t="str">
            <v>1</v>
          </cell>
          <cell r="J3866" t="str">
            <v>-</v>
          </cell>
        </row>
        <row r="3867">
          <cell r="A3867" t="str">
            <v>00</v>
          </cell>
          <cell r="B3867" t="str">
            <v>0</v>
          </cell>
          <cell r="C3867" t="str">
            <v>0</v>
          </cell>
          <cell r="D3867" t="str">
            <v>1</v>
          </cell>
          <cell r="J3867" t="str">
            <v>-</v>
          </cell>
        </row>
        <row r="3868">
          <cell r="A3868" t="str">
            <v>00</v>
          </cell>
          <cell r="B3868" t="str">
            <v>0</v>
          </cell>
          <cell r="C3868" t="str">
            <v>0</v>
          </cell>
          <cell r="D3868" t="str">
            <v>1</v>
          </cell>
          <cell r="J3868" t="str">
            <v>-</v>
          </cell>
        </row>
        <row r="3869">
          <cell r="A3869" t="str">
            <v>00</v>
          </cell>
          <cell r="B3869" t="str">
            <v>0</v>
          </cell>
          <cell r="C3869" t="str">
            <v>0</v>
          </cell>
          <cell r="D3869" t="str">
            <v>1</v>
          </cell>
          <cell r="J3869" t="str">
            <v>-</v>
          </cell>
        </row>
        <row r="3870">
          <cell r="A3870" t="str">
            <v>00</v>
          </cell>
          <cell r="B3870" t="str">
            <v>0</v>
          </cell>
          <cell r="C3870" t="str">
            <v>0</v>
          </cell>
          <cell r="D3870" t="str">
            <v>1</v>
          </cell>
          <cell r="J3870" t="str">
            <v>-</v>
          </cell>
        </row>
        <row r="3871">
          <cell r="A3871" t="str">
            <v>00</v>
          </cell>
          <cell r="B3871" t="str">
            <v>0</v>
          </cell>
          <cell r="C3871" t="str">
            <v>0</v>
          </cell>
          <cell r="D3871" t="str">
            <v>1</v>
          </cell>
          <cell r="J3871" t="str">
            <v>-</v>
          </cell>
        </row>
        <row r="3872">
          <cell r="A3872" t="str">
            <v>00</v>
          </cell>
          <cell r="B3872" t="str">
            <v>0</v>
          </cell>
          <cell r="C3872" t="str">
            <v>0</v>
          </cell>
          <cell r="D3872" t="str">
            <v>1</v>
          </cell>
          <cell r="J3872" t="str">
            <v>-</v>
          </cell>
        </row>
        <row r="3873">
          <cell r="A3873" t="str">
            <v>00</v>
          </cell>
          <cell r="B3873" t="str">
            <v>0</v>
          </cell>
          <cell r="C3873" t="str">
            <v>0</v>
          </cell>
          <cell r="D3873" t="str">
            <v>1</v>
          </cell>
          <cell r="J3873" t="str">
            <v>-</v>
          </cell>
        </row>
        <row r="3874">
          <cell r="A3874" t="str">
            <v>00</v>
          </cell>
          <cell r="B3874" t="str">
            <v>0</v>
          </cell>
          <cell r="C3874" t="str">
            <v>0</v>
          </cell>
          <cell r="D3874" t="str">
            <v>1</v>
          </cell>
          <cell r="J3874" t="str">
            <v>-</v>
          </cell>
        </row>
        <row r="3875">
          <cell r="A3875" t="str">
            <v>00</v>
          </cell>
          <cell r="B3875" t="str">
            <v>0</v>
          </cell>
          <cell r="C3875" t="str">
            <v>0</v>
          </cell>
          <cell r="D3875" t="str">
            <v>1</v>
          </cell>
          <cell r="J3875" t="str">
            <v>-</v>
          </cell>
        </row>
        <row r="3876">
          <cell r="A3876" t="str">
            <v>00</v>
          </cell>
          <cell r="B3876" t="str">
            <v>0</v>
          </cell>
          <cell r="C3876" t="str">
            <v>0</v>
          </cell>
          <cell r="D3876" t="str">
            <v>1</v>
          </cell>
          <cell r="J3876" t="str">
            <v>-</v>
          </cell>
        </row>
        <row r="3877">
          <cell r="A3877" t="str">
            <v>00</v>
          </cell>
          <cell r="B3877" t="str">
            <v>0</v>
          </cell>
          <cell r="C3877" t="str">
            <v>0</v>
          </cell>
          <cell r="D3877" t="str">
            <v>1</v>
          </cell>
          <cell r="J3877" t="str">
            <v>-</v>
          </cell>
        </row>
        <row r="3878">
          <cell r="A3878" t="str">
            <v>00</v>
          </cell>
          <cell r="B3878" t="str">
            <v>0</v>
          </cell>
          <cell r="C3878" t="str">
            <v>0</v>
          </cell>
          <cell r="D3878" t="str">
            <v>1</v>
          </cell>
          <cell r="J3878" t="str">
            <v>-</v>
          </cell>
        </row>
        <row r="3879">
          <cell r="A3879" t="str">
            <v>00</v>
          </cell>
          <cell r="B3879" t="str">
            <v>0</v>
          </cell>
          <cell r="C3879" t="str">
            <v>0</v>
          </cell>
          <cell r="D3879" t="str">
            <v>1</v>
          </cell>
          <cell r="J3879" t="str">
            <v>-</v>
          </cell>
        </row>
        <row r="3880">
          <cell r="A3880" t="str">
            <v>00</v>
          </cell>
          <cell r="B3880" t="str">
            <v>0</v>
          </cell>
          <cell r="C3880" t="str">
            <v>0</v>
          </cell>
          <cell r="D3880" t="str">
            <v>1</v>
          </cell>
          <cell r="J3880" t="str">
            <v>-</v>
          </cell>
        </row>
        <row r="3881">
          <cell r="A3881" t="str">
            <v>00</v>
          </cell>
          <cell r="B3881" t="str">
            <v>0</v>
          </cell>
          <cell r="C3881" t="str">
            <v>0</v>
          </cell>
          <cell r="D3881" t="str">
            <v>1</v>
          </cell>
          <cell r="J3881" t="str">
            <v>-</v>
          </cell>
        </row>
        <row r="3882">
          <cell r="A3882" t="str">
            <v>00</v>
          </cell>
          <cell r="B3882" t="str">
            <v>0</v>
          </cell>
          <cell r="C3882" t="str">
            <v>0</v>
          </cell>
          <cell r="D3882" t="str">
            <v>1</v>
          </cell>
          <cell r="J3882" t="str">
            <v>-</v>
          </cell>
        </row>
        <row r="3883">
          <cell r="A3883" t="str">
            <v>00</v>
          </cell>
          <cell r="B3883" t="str">
            <v>0</v>
          </cell>
          <cell r="C3883" t="str">
            <v>0</v>
          </cell>
          <cell r="D3883" t="str">
            <v>1</v>
          </cell>
          <cell r="J3883" t="str">
            <v>-</v>
          </cell>
        </row>
        <row r="3884">
          <cell r="A3884" t="str">
            <v>00</v>
          </cell>
          <cell r="B3884" t="str">
            <v>0</v>
          </cell>
          <cell r="C3884" t="str">
            <v>0</v>
          </cell>
          <cell r="D3884" t="str">
            <v>1</v>
          </cell>
          <cell r="J3884" t="str">
            <v>-</v>
          </cell>
        </row>
        <row r="3885">
          <cell r="A3885" t="str">
            <v>00</v>
          </cell>
          <cell r="B3885" t="str">
            <v>0</v>
          </cell>
          <cell r="C3885" t="str">
            <v>0</v>
          </cell>
          <cell r="D3885" t="str">
            <v>1</v>
          </cell>
          <cell r="J3885" t="str">
            <v>-</v>
          </cell>
        </row>
        <row r="3886">
          <cell r="A3886" t="str">
            <v>00</v>
          </cell>
          <cell r="B3886" t="str">
            <v>0</v>
          </cell>
          <cell r="C3886" t="str">
            <v>0</v>
          </cell>
          <cell r="D3886" t="str">
            <v>1</v>
          </cell>
          <cell r="J3886" t="str">
            <v>-</v>
          </cell>
        </row>
        <row r="3887">
          <cell r="A3887" t="str">
            <v>00</v>
          </cell>
          <cell r="B3887" t="str">
            <v>0</v>
          </cell>
          <cell r="C3887" t="str">
            <v>0</v>
          </cell>
          <cell r="D3887" t="str">
            <v>1</v>
          </cell>
          <cell r="J3887" t="str">
            <v>-</v>
          </cell>
        </row>
        <row r="3888">
          <cell r="A3888" t="str">
            <v>00</v>
          </cell>
          <cell r="B3888" t="str">
            <v>0</v>
          </cell>
          <cell r="C3888" t="str">
            <v>0</v>
          </cell>
          <cell r="D3888" t="str">
            <v>1</v>
          </cell>
          <cell r="J3888" t="str">
            <v>-</v>
          </cell>
        </row>
        <row r="3889">
          <cell r="A3889" t="str">
            <v>00</v>
          </cell>
          <cell r="B3889" t="str">
            <v>0</v>
          </cell>
          <cell r="C3889" t="str">
            <v>0</v>
          </cell>
          <cell r="D3889" t="str">
            <v>1</v>
          </cell>
          <cell r="J3889" t="str">
            <v>-</v>
          </cell>
        </row>
        <row r="3890">
          <cell r="A3890" t="str">
            <v>00</v>
          </cell>
          <cell r="B3890" t="str">
            <v>0</v>
          </cell>
          <cell r="C3890" t="str">
            <v>0</v>
          </cell>
          <cell r="D3890" t="str">
            <v>1</v>
          </cell>
          <cell r="J3890" t="str">
            <v>-</v>
          </cell>
        </row>
        <row r="3891">
          <cell r="A3891" t="str">
            <v>00</v>
          </cell>
          <cell r="B3891" t="str">
            <v>0</v>
          </cell>
          <cell r="C3891" t="str">
            <v>0</v>
          </cell>
          <cell r="D3891" t="str">
            <v>1</v>
          </cell>
          <cell r="J3891" t="str">
            <v>-</v>
          </cell>
        </row>
        <row r="3892">
          <cell r="A3892" t="str">
            <v>00</v>
          </cell>
          <cell r="B3892" t="str">
            <v>0</v>
          </cell>
          <cell r="C3892" t="str">
            <v>0</v>
          </cell>
          <cell r="D3892" t="str">
            <v>1</v>
          </cell>
          <cell r="J3892" t="str">
            <v>-</v>
          </cell>
        </row>
        <row r="3893">
          <cell r="A3893" t="str">
            <v>00</v>
          </cell>
          <cell r="B3893" t="str">
            <v>0</v>
          </cell>
          <cell r="C3893" t="str">
            <v>0</v>
          </cell>
          <cell r="D3893" t="str">
            <v>1</v>
          </cell>
          <cell r="J3893" t="str">
            <v>-</v>
          </cell>
        </row>
        <row r="3894">
          <cell r="A3894" t="str">
            <v>00</v>
          </cell>
          <cell r="B3894" t="str">
            <v>0</v>
          </cell>
          <cell r="C3894" t="str">
            <v>0</v>
          </cell>
          <cell r="D3894" t="str">
            <v>1</v>
          </cell>
          <cell r="J3894" t="str">
            <v>-</v>
          </cell>
        </row>
        <row r="3895">
          <cell r="A3895" t="str">
            <v>00</v>
          </cell>
          <cell r="B3895" t="str">
            <v>0</v>
          </cell>
          <cell r="C3895" t="str">
            <v>0</v>
          </cell>
          <cell r="D3895" t="str">
            <v>1</v>
          </cell>
          <cell r="J3895" t="str">
            <v>-</v>
          </cell>
        </row>
        <row r="3896">
          <cell r="A3896" t="str">
            <v>00</v>
          </cell>
          <cell r="B3896" t="str">
            <v>0</v>
          </cell>
          <cell r="C3896" t="str">
            <v>0</v>
          </cell>
          <cell r="D3896" t="str">
            <v>1</v>
          </cell>
          <cell r="J3896" t="str">
            <v>-</v>
          </cell>
        </row>
        <row r="3897">
          <cell r="A3897" t="str">
            <v>00</v>
          </cell>
          <cell r="B3897" t="str">
            <v>0</v>
          </cell>
          <cell r="C3897" t="str">
            <v>0</v>
          </cell>
          <cell r="D3897" t="str">
            <v>1</v>
          </cell>
          <cell r="J3897" t="str">
            <v>-</v>
          </cell>
        </row>
        <row r="3898">
          <cell r="A3898" t="str">
            <v>00</v>
          </cell>
          <cell r="B3898" t="str">
            <v>0</v>
          </cell>
          <cell r="C3898" t="str">
            <v>0</v>
          </cell>
          <cell r="D3898" t="str">
            <v>1</v>
          </cell>
          <cell r="J3898" t="str">
            <v>-</v>
          </cell>
        </row>
        <row r="3899">
          <cell r="A3899" t="str">
            <v>00</v>
          </cell>
          <cell r="B3899" t="str">
            <v>0</v>
          </cell>
          <cell r="C3899" t="str">
            <v>0</v>
          </cell>
          <cell r="D3899" t="str">
            <v>1</v>
          </cell>
          <cell r="J3899" t="str">
            <v>-</v>
          </cell>
        </row>
        <row r="3900">
          <cell r="A3900" t="str">
            <v>00</v>
          </cell>
          <cell r="B3900" t="str">
            <v>0</v>
          </cell>
          <cell r="C3900" t="str">
            <v>0</v>
          </cell>
          <cell r="D3900" t="str">
            <v>1</v>
          </cell>
          <cell r="J3900" t="str">
            <v>-</v>
          </cell>
        </row>
        <row r="3901">
          <cell r="A3901" t="str">
            <v>00</v>
          </cell>
          <cell r="B3901" t="str">
            <v>0</v>
          </cell>
          <cell r="C3901" t="str">
            <v>0</v>
          </cell>
          <cell r="D3901" t="str">
            <v>1</v>
          </cell>
          <cell r="J3901" t="str">
            <v>-</v>
          </cell>
        </row>
        <row r="3902">
          <cell r="A3902" t="str">
            <v>00</v>
          </cell>
          <cell r="B3902" t="str">
            <v>0</v>
          </cell>
          <cell r="C3902" t="str">
            <v>0</v>
          </cell>
          <cell r="D3902" t="str">
            <v>1</v>
          </cell>
          <cell r="J3902" t="str">
            <v>-</v>
          </cell>
        </row>
        <row r="3903">
          <cell r="A3903" t="str">
            <v>00</v>
          </cell>
          <cell r="B3903" t="str">
            <v>0</v>
          </cell>
          <cell r="C3903" t="str">
            <v>0</v>
          </cell>
          <cell r="D3903" t="str">
            <v>1</v>
          </cell>
          <cell r="J3903" t="str">
            <v>-</v>
          </cell>
        </row>
        <row r="3904">
          <cell r="A3904" t="str">
            <v>00</v>
          </cell>
          <cell r="B3904" t="str">
            <v>0</v>
          </cell>
          <cell r="C3904" t="str">
            <v>0</v>
          </cell>
          <cell r="D3904" t="str">
            <v>1</v>
          </cell>
          <cell r="J3904" t="str">
            <v>-</v>
          </cell>
        </row>
        <row r="3905">
          <cell r="A3905" t="str">
            <v>00</v>
          </cell>
          <cell r="B3905" t="str">
            <v>0</v>
          </cell>
          <cell r="C3905" t="str">
            <v>0</v>
          </cell>
          <cell r="D3905" t="str">
            <v>1</v>
          </cell>
          <cell r="J3905" t="str">
            <v>-</v>
          </cell>
        </row>
        <row r="3906">
          <cell r="A3906" t="str">
            <v>00</v>
          </cell>
          <cell r="B3906" t="str">
            <v>0</v>
          </cell>
          <cell r="C3906" t="str">
            <v>0</v>
          </cell>
          <cell r="D3906" t="str">
            <v>1</v>
          </cell>
          <cell r="J3906" t="str">
            <v>-</v>
          </cell>
        </row>
        <row r="3907">
          <cell r="A3907" t="str">
            <v>00</v>
          </cell>
          <cell r="B3907" t="str">
            <v>0</v>
          </cell>
          <cell r="C3907" t="str">
            <v>0</v>
          </cell>
          <cell r="D3907" t="str">
            <v>1</v>
          </cell>
          <cell r="J3907" t="str">
            <v>-</v>
          </cell>
        </row>
        <row r="3908">
          <cell r="A3908" t="str">
            <v>00</v>
          </cell>
          <cell r="B3908" t="str">
            <v>0</v>
          </cell>
          <cell r="C3908" t="str">
            <v>0</v>
          </cell>
          <cell r="D3908" t="str">
            <v>1</v>
          </cell>
          <cell r="J3908" t="str">
            <v>-</v>
          </cell>
        </row>
        <row r="3909">
          <cell r="A3909" t="str">
            <v>00</v>
          </cell>
          <cell r="B3909" t="str">
            <v>0</v>
          </cell>
          <cell r="C3909" t="str">
            <v>0</v>
          </cell>
          <cell r="D3909" t="str">
            <v>1</v>
          </cell>
          <cell r="J3909" t="str">
            <v>-</v>
          </cell>
        </row>
        <row r="3910">
          <cell r="A3910" t="str">
            <v>00</v>
          </cell>
          <cell r="B3910" t="str">
            <v>0</v>
          </cell>
          <cell r="C3910" t="str">
            <v>0</v>
          </cell>
          <cell r="D3910" t="str">
            <v>1</v>
          </cell>
          <cell r="J3910" t="str">
            <v>-</v>
          </cell>
        </row>
        <row r="3911">
          <cell r="A3911" t="str">
            <v>00</v>
          </cell>
          <cell r="B3911" t="str">
            <v>0</v>
          </cell>
          <cell r="C3911" t="str">
            <v>0</v>
          </cell>
          <cell r="D3911" t="str">
            <v>1</v>
          </cell>
          <cell r="J3911" t="str">
            <v>-</v>
          </cell>
        </row>
        <row r="3912">
          <cell r="A3912" t="str">
            <v>00</v>
          </cell>
          <cell r="B3912" t="str">
            <v>0</v>
          </cell>
          <cell r="C3912" t="str">
            <v>0</v>
          </cell>
          <cell r="D3912" t="str">
            <v>1</v>
          </cell>
          <cell r="J3912" t="str">
            <v>-</v>
          </cell>
        </row>
        <row r="3913">
          <cell r="A3913" t="str">
            <v>00</v>
          </cell>
          <cell r="B3913" t="str">
            <v>0</v>
          </cell>
          <cell r="C3913" t="str">
            <v>0</v>
          </cell>
          <cell r="D3913" t="str">
            <v>1</v>
          </cell>
          <cell r="J3913" t="str">
            <v>-</v>
          </cell>
        </row>
        <row r="3914">
          <cell r="A3914" t="str">
            <v>00</v>
          </cell>
          <cell r="B3914" t="str">
            <v>0</v>
          </cell>
          <cell r="C3914" t="str">
            <v>0</v>
          </cell>
          <cell r="D3914" t="str">
            <v>1</v>
          </cell>
          <cell r="J3914" t="str">
            <v>-</v>
          </cell>
        </row>
        <row r="3915">
          <cell r="A3915" t="str">
            <v>00</v>
          </cell>
          <cell r="B3915" t="str">
            <v>0</v>
          </cell>
          <cell r="C3915" t="str">
            <v>0</v>
          </cell>
          <cell r="D3915" t="str">
            <v>1</v>
          </cell>
          <cell r="J3915" t="str">
            <v>-</v>
          </cell>
        </row>
        <row r="3916">
          <cell r="A3916" t="str">
            <v>00</v>
          </cell>
          <cell r="B3916" t="str">
            <v>0</v>
          </cell>
          <cell r="C3916" t="str">
            <v>0</v>
          </cell>
          <cell r="D3916" t="str">
            <v>1</v>
          </cell>
          <cell r="J3916" t="str">
            <v>-</v>
          </cell>
        </row>
        <row r="3917">
          <cell r="A3917" t="str">
            <v>00</v>
          </cell>
          <cell r="B3917" t="str">
            <v>0</v>
          </cell>
          <cell r="C3917" t="str">
            <v>0</v>
          </cell>
          <cell r="D3917" t="str">
            <v>1</v>
          </cell>
          <cell r="J3917" t="str">
            <v>-</v>
          </cell>
        </row>
        <row r="3918">
          <cell r="A3918" t="str">
            <v>00</v>
          </cell>
          <cell r="B3918" t="str">
            <v>0</v>
          </cell>
          <cell r="C3918" t="str">
            <v>0</v>
          </cell>
          <cell r="D3918" t="str">
            <v>1</v>
          </cell>
          <cell r="J3918" t="str">
            <v>-</v>
          </cell>
        </row>
        <row r="3919">
          <cell r="A3919" t="str">
            <v>00</v>
          </cell>
          <cell r="B3919" t="str">
            <v>0</v>
          </cell>
          <cell r="C3919" t="str">
            <v>0</v>
          </cell>
          <cell r="D3919" t="str">
            <v>1</v>
          </cell>
          <cell r="J3919" t="str">
            <v>-</v>
          </cell>
        </row>
        <row r="3920">
          <cell r="A3920" t="str">
            <v>00</v>
          </cell>
          <cell r="B3920" t="str">
            <v>0</v>
          </cell>
          <cell r="C3920" t="str">
            <v>0</v>
          </cell>
          <cell r="D3920" t="str">
            <v>1</v>
          </cell>
          <cell r="J3920" t="str">
            <v>-</v>
          </cell>
        </row>
        <row r="3921">
          <cell r="A3921" t="str">
            <v>00</v>
          </cell>
          <cell r="B3921" t="str">
            <v>0</v>
          </cell>
          <cell r="C3921" t="str">
            <v>0</v>
          </cell>
          <cell r="D3921" t="str">
            <v>1</v>
          </cell>
          <cell r="J3921" t="str">
            <v>-</v>
          </cell>
        </row>
        <row r="3922">
          <cell r="A3922" t="str">
            <v>00</v>
          </cell>
          <cell r="B3922" t="str">
            <v>0</v>
          </cell>
          <cell r="C3922" t="str">
            <v>0</v>
          </cell>
          <cell r="D3922" t="str">
            <v>1</v>
          </cell>
          <cell r="J3922" t="str">
            <v>-</v>
          </cell>
        </row>
        <row r="3923">
          <cell r="A3923" t="str">
            <v>00</v>
          </cell>
          <cell r="B3923" t="str">
            <v>0</v>
          </cell>
          <cell r="C3923" t="str">
            <v>0</v>
          </cell>
          <cell r="D3923" t="str">
            <v>1</v>
          </cell>
          <cell r="J3923" t="str">
            <v>-</v>
          </cell>
        </row>
        <row r="3924">
          <cell r="A3924" t="str">
            <v>00</v>
          </cell>
          <cell r="B3924" t="str">
            <v>0</v>
          </cell>
          <cell r="C3924" t="str">
            <v>0</v>
          </cell>
          <cell r="D3924" t="str">
            <v>1</v>
          </cell>
          <cell r="J3924" t="str">
            <v>-</v>
          </cell>
        </row>
        <row r="3925">
          <cell r="A3925" t="str">
            <v>00</v>
          </cell>
          <cell r="B3925" t="str">
            <v>0</v>
          </cell>
          <cell r="C3925" t="str">
            <v>0</v>
          </cell>
          <cell r="D3925" t="str">
            <v>1</v>
          </cell>
          <cell r="J3925" t="str">
            <v>-</v>
          </cell>
        </row>
        <row r="3926">
          <cell r="A3926" t="str">
            <v>00</v>
          </cell>
          <cell r="B3926" t="str">
            <v>0</v>
          </cell>
          <cell r="C3926" t="str">
            <v>0</v>
          </cell>
          <cell r="D3926" t="str">
            <v>1</v>
          </cell>
          <cell r="J3926" t="str">
            <v>-</v>
          </cell>
        </row>
        <row r="3927">
          <cell r="A3927" t="str">
            <v>00</v>
          </cell>
          <cell r="B3927" t="str">
            <v>0</v>
          </cell>
          <cell r="C3927" t="str">
            <v>0</v>
          </cell>
          <cell r="D3927" t="str">
            <v>1</v>
          </cell>
          <cell r="J3927" t="str">
            <v>-</v>
          </cell>
        </row>
        <row r="3928">
          <cell r="A3928" t="str">
            <v>00</v>
          </cell>
          <cell r="B3928" t="str">
            <v>0</v>
          </cell>
          <cell r="C3928" t="str">
            <v>0</v>
          </cell>
          <cell r="D3928" t="str">
            <v>1</v>
          </cell>
          <cell r="J3928" t="str">
            <v>-</v>
          </cell>
        </row>
        <row r="3929">
          <cell r="A3929" t="str">
            <v>00</v>
          </cell>
          <cell r="B3929" t="str">
            <v>0</v>
          </cell>
          <cell r="C3929" t="str">
            <v>0</v>
          </cell>
          <cell r="D3929" t="str">
            <v>1</v>
          </cell>
          <cell r="J3929" t="str">
            <v>-</v>
          </cell>
        </row>
        <row r="3930">
          <cell r="A3930" t="str">
            <v>00</v>
          </cell>
          <cell r="B3930" t="str">
            <v>0</v>
          </cell>
          <cell r="C3930" t="str">
            <v>0</v>
          </cell>
          <cell r="D3930" t="str">
            <v>1</v>
          </cell>
          <cell r="J3930" t="str">
            <v>-</v>
          </cell>
        </row>
        <row r="3931">
          <cell r="A3931" t="str">
            <v>00</v>
          </cell>
          <cell r="B3931" t="str">
            <v>0</v>
          </cell>
          <cell r="C3931" t="str">
            <v>0</v>
          </cell>
          <cell r="D3931" t="str">
            <v>1</v>
          </cell>
          <cell r="J3931" t="str">
            <v>-</v>
          </cell>
        </row>
        <row r="3932">
          <cell r="A3932" t="str">
            <v>00</v>
          </cell>
          <cell r="B3932" t="str">
            <v>0</v>
          </cell>
          <cell r="C3932" t="str">
            <v>0</v>
          </cell>
          <cell r="D3932" t="str">
            <v>1</v>
          </cell>
          <cell r="J3932" t="str">
            <v>-</v>
          </cell>
        </row>
        <row r="3933">
          <cell r="A3933" t="str">
            <v>00</v>
          </cell>
          <cell r="B3933" t="str">
            <v>0</v>
          </cell>
          <cell r="C3933" t="str">
            <v>0</v>
          </cell>
          <cell r="D3933" t="str">
            <v>1</v>
          </cell>
          <cell r="J3933" t="str">
            <v>-</v>
          </cell>
        </row>
        <row r="3934">
          <cell r="A3934" t="str">
            <v>00</v>
          </cell>
          <cell r="B3934" t="str">
            <v>0</v>
          </cell>
          <cell r="C3934" t="str">
            <v>0</v>
          </cell>
          <cell r="D3934" t="str">
            <v>1</v>
          </cell>
          <cell r="J3934" t="str">
            <v>-</v>
          </cell>
        </row>
        <row r="3935">
          <cell r="A3935" t="str">
            <v>00</v>
          </cell>
          <cell r="B3935" t="str">
            <v>0</v>
          </cell>
          <cell r="C3935" t="str">
            <v>0</v>
          </cell>
          <cell r="D3935" t="str">
            <v>1</v>
          </cell>
          <cell r="J3935" t="str">
            <v>-</v>
          </cell>
        </row>
        <row r="3936">
          <cell r="A3936" t="str">
            <v>00</v>
          </cell>
          <cell r="B3936" t="str">
            <v>0</v>
          </cell>
          <cell r="C3936" t="str">
            <v>0</v>
          </cell>
          <cell r="D3936" t="str">
            <v>1</v>
          </cell>
          <cell r="J3936" t="str">
            <v>-</v>
          </cell>
        </row>
        <row r="3937">
          <cell r="A3937" t="str">
            <v>00</v>
          </cell>
          <cell r="B3937" t="str">
            <v>0</v>
          </cell>
          <cell r="C3937" t="str">
            <v>0</v>
          </cell>
          <cell r="D3937" t="str">
            <v>1</v>
          </cell>
          <cell r="J3937" t="str">
            <v>-</v>
          </cell>
        </row>
        <row r="3938">
          <cell r="A3938" t="str">
            <v>00</v>
          </cell>
          <cell r="B3938" t="str">
            <v>0</v>
          </cell>
          <cell r="C3938" t="str">
            <v>0</v>
          </cell>
          <cell r="D3938" t="str">
            <v>1</v>
          </cell>
          <cell r="J3938" t="str">
            <v>-</v>
          </cell>
        </row>
        <row r="3939">
          <cell r="A3939" t="str">
            <v>00</v>
          </cell>
          <cell r="B3939" t="str">
            <v>0</v>
          </cell>
          <cell r="C3939" t="str">
            <v>0</v>
          </cell>
          <cell r="D3939" t="str">
            <v>1</v>
          </cell>
          <cell r="J3939" t="str">
            <v>-</v>
          </cell>
        </row>
        <row r="3940">
          <cell r="A3940" t="str">
            <v>00</v>
          </cell>
          <cell r="B3940" t="str">
            <v>0</v>
          </cell>
          <cell r="C3940" t="str">
            <v>0</v>
          </cell>
          <cell r="D3940" t="str">
            <v>1</v>
          </cell>
          <cell r="J3940" t="str">
            <v>-</v>
          </cell>
        </row>
        <row r="3941">
          <cell r="A3941" t="str">
            <v>00</v>
          </cell>
          <cell r="B3941" t="str">
            <v>0</v>
          </cell>
          <cell r="C3941" t="str">
            <v>0</v>
          </cell>
          <cell r="D3941" t="str">
            <v>1</v>
          </cell>
          <cell r="J3941" t="str">
            <v>-</v>
          </cell>
        </row>
        <row r="3942">
          <cell r="A3942" t="str">
            <v>00</v>
          </cell>
          <cell r="B3942" t="str">
            <v>0</v>
          </cell>
          <cell r="C3942" t="str">
            <v>0</v>
          </cell>
          <cell r="D3942" t="str">
            <v>1</v>
          </cell>
          <cell r="J3942" t="str">
            <v>-</v>
          </cell>
        </row>
        <row r="3943">
          <cell r="A3943" t="str">
            <v>00</v>
          </cell>
          <cell r="B3943" t="str">
            <v>0</v>
          </cell>
          <cell r="C3943" t="str">
            <v>0</v>
          </cell>
          <cell r="D3943" t="str">
            <v>1</v>
          </cell>
          <cell r="J3943" t="str">
            <v>-</v>
          </cell>
        </row>
        <row r="3944">
          <cell r="A3944" t="str">
            <v>00</v>
          </cell>
          <cell r="B3944" t="str">
            <v>0</v>
          </cell>
          <cell r="C3944" t="str">
            <v>0</v>
          </cell>
          <cell r="D3944" t="str">
            <v>1</v>
          </cell>
          <cell r="J3944" t="str">
            <v>-</v>
          </cell>
        </row>
        <row r="3945">
          <cell r="A3945" t="str">
            <v>00</v>
          </cell>
          <cell r="B3945" t="str">
            <v>0</v>
          </cell>
          <cell r="C3945" t="str">
            <v>0</v>
          </cell>
          <cell r="D3945" t="str">
            <v>1</v>
          </cell>
          <cell r="J3945" t="str">
            <v>-</v>
          </cell>
        </row>
        <row r="3946">
          <cell r="A3946" t="str">
            <v>00</v>
          </cell>
          <cell r="B3946" t="str">
            <v>0</v>
          </cell>
          <cell r="C3946" t="str">
            <v>0</v>
          </cell>
          <cell r="D3946" t="str">
            <v>1</v>
          </cell>
          <cell r="J3946" t="str">
            <v>-</v>
          </cell>
        </row>
        <row r="3947">
          <cell r="A3947" t="str">
            <v>00</v>
          </cell>
          <cell r="B3947" t="str">
            <v>0</v>
          </cell>
          <cell r="C3947" t="str">
            <v>0</v>
          </cell>
          <cell r="D3947" t="str">
            <v>1</v>
          </cell>
          <cell r="J3947" t="str">
            <v>-</v>
          </cell>
        </row>
        <row r="3948">
          <cell r="A3948" t="str">
            <v>00</v>
          </cell>
          <cell r="B3948" t="str">
            <v>0</v>
          </cell>
          <cell r="C3948" t="str">
            <v>0</v>
          </cell>
          <cell r="D3948" t="str">
            <v>1</v>
          </cell>
          <cell r="J3948" t="str">
            <v>-</v>
          </cell>
        </row>
        <row r="3949">
          <cell r="A3949" t="str">
            <v>00</v>
          </cell>
          <cell r="B3949" t="str">
            <v>0</v>
          </cell>
          <cell r="C3949" t="str">
            <v>0</v>
          </cell>
          <cell r="D3949" t="str">
            <v>1</v>
          </cell>
          <cell r="J3949" t="str">
            <v>-</v>
          </cell>
        </row>
        <row r="3950">
          <cell r="A3950" t="str">
            <v>00</v>
          </cell>
          <cell r="B3950" t="str">
            <v>0</v>
          </cell>
          <cell r="C3950" t="str">
            <v>0</v>
          </cell>
          <cell r="D3950" t="str">
            <v>1</v>
          </cell>
          <cell r="J3950" t="str">
            <v>-</v>
          </cell>
        </row>
        <row r="3951">
          <cell r="A3951" t="str">
            <v>00</v>
          </cell>
          <cell r="B3951" t="str">
            <v>0</v>
          </cell>
          <cell r="C3951" t="str">
            <v>0</v>
          </cell>
          <cell r="D3951" t="str">
            <v>1</v>
          </cell>
          <cell r="J3951" t="str">
            <v>-</v>
          </cell>
        </row>
        <row r="3952">
          <cell r="A3952" t="str">
            <v>00</v>
          </cell>
          <cell r="B3952" t="str">
            <v>0</v>
          </cell>
          <cell r="C3952" t="str">
            <v>0</v>
          </cell>
          <cell r="D3952" t="str">
            <v>1</v>
          </cell>
          <cell r="J3952" t="str">
            <v>-</v>
          </cell>
        </row>
        <row r="3953">
          <cell r="A3953" t="str">
            <v>00</v>
          </cell>
          <cell r="B3953" t="str">
            <v>0</v>
          </cell>
          <cell r="C3953" t="str">
            <v>0</v>
          </cell>
          <cell r="D3953" t="str">
            <v>1</v>
          </cell>
          <cell r="J3953" t="str">
            <v>-</v>
          </cell>
        </row>
        <row r="3954">
          <cell r="A3954" t="str">
            <v>00</v>
          </cell>
          <cell r="B3954" t="str">
            <v>0</v>
          </cell>
          <cell r="C3954" t="str">
            <v>0</v>
          </cell>
          <cell r="D3954" t="str">
            <v>1</v>
          </cell>
          <cell r="J3954" t="str">
            <v>-</v>
          </cell>
        </row>
        <row r="3955">
          <cell r="A3955" t="str">
            <v>00</v>
          </cell>
          <cell r="B3955" t="str">
            <v>0</v>
          </cell>
          <cell r="C3955" t="str">
            <v>0</v>
          </cell>
          <cell r="D3955" t="str">
            <v>1</v>
          </cell>
          <cell r="J3955" t="str">
            <v>-</v>
          </cell>
        </row>
        <row r="3956">
          <cell r="A3956" t="str">
            <v>00</v>
          </cell>
          <cell r="B3956" t="str">
            <v>0</v>
          </cell>
          <cell r="C3956" t="str">
            <v>0</v>
          </cell>
          <cell r="D3956" t="str">
            <v>1</v>
          </cell>
          <cell r="J3956" t="str">
            <v>-</v>
          </cell>
        </row>
        <row r="3957">
          <cell r="A3957" t="str">
            <v>00</v>
          </cell>
          <cell r="B3957" t="str">
            <v>0</v>
          </cell>
          <cell r="C3957" t="str">
            <v>0</v>
          </cell>
          <cell r="D3957" t="str">
            <v>1</v>
          </cell>
          <cell r="J3957" t="str">
            <v>-</v>
          </cell>
        </row>
        <row r="3958">
          <cell r="A3958" t="str">
            <v>00</v>
          </cell>
          <cell r="B3958" t="str">
            <v>0</v>
          </cell>
          <cell r="C3958" t="str">
            <v>0</v>
          </cell>
          <cell r="D3958" t="str">
            <v>1</v>
          </cell>
          <cell r="J3958" t="str">
            <v>-</v>
          </cell>
        </row>
        <row r="3959">
          <cell r="A3959" t="str">
            <v>00</v>
          </cell>
          <cell r="B3959" t="str">
            <v>0</v>
          </cell>
          <cell r="C3959" t="str">
            <v>0</v>
          </cell>
          <cell r="D3959" t="str">
            <v>1</v>
          </cell>
          <cell r="J3959" t="str">
            <v>-</v>
          </cell>
        </row>
        <row r="3960">
          <cell r="A3960" t="str">
            <v>00</v>
          </cell>
          <cell r="B3960" t="str">
            <v>0</v>
          </cell>
          <cell r="C3960" t="str">
            <v>0</v>
          </cell>
          <cell r="D3960" t="str">
            <v>1</v>
          </cell>
          <cell r="J3960" t="str">
            <v>-</v>
          </cell>
        </row>
        <row r="3961">
          <cell r="A3961" t="str">
            <v>00</v>
          </cell>
          <cell r="B3961" t="str">
            <v>0</v>
          </cell>
          <cell r="C3961" t="str">
            <v>0</v>
          </cell>
          <cell r="D3961" t="str">
            <v>1</v>
          </cell>
          <cell r="J3961" t="str">
            <v>-</v>
          </cell>
        </row>
        <row r="3962">
          <cell r="A3962" t="str">
            <v>00</v>
          </cell>
          <cell r="B3962" t="str">
            <v>0</v>
          </cell>
          <cell r="C3962" t="str">
            <v>0</v>
          </cell>
          <cell r="D3962" t="str">
            <v>1</v>
          </cell>
          <cell r="J3962" t="str">
            <v>-</v>
          </cell>
        </row>
        <row r="3963">
          <cell r="A3963" t="str">
            <v>00</v>
          </cell>
          <cell r="B3963" t="str">
            <v>0</v>
          </cell>
          <cell r="C3963" t="str">
            <v>0</v>
          </cell>
          <cell r="D3963" t="str">
            <v>1</v>
          </cell>
          <cell r="J3963" t="str">
            <v>-</v>
          </cell>
        </row>
        <row r="3964">
          <cell r="A3964" t="str">
            <v>00</v>
          </cell>
          <cell r="B3964" t="str">
            <v>0</v>
          </cell>
          <cell r="C3964" t="str">
            <v>0</v>
          </cell>
          <cell r="D3964" t="str">
            <v>1</v>
          </cell>
          <cell r="J3964" t="str">
            <v>-</v>
          </cell>
        </row>
        <row r="3965">
          <cell r="A3965" t="str">
            <v>00</v>
          </cell>
          <cell r="B3965" t="str">
            <v>0</v>
          </cell>
          <cell r="C3965" t="str">
            <v>0</v>
          </cell>
          <cell r="D3965" t="str">
            <v>1</v>
          </cell>
          <cell r="J3965" t="str">
            <v>-</v>
          </cell>
        </row>
        <row r="3966">
          <cell r="A3966" t="str">
            <v>00</v>
          </cell>
          <cell r="B3966" t="str">
            <v>0</v>
          </cell>
          <cell r="C3966" t="str">
            <v>0</v>
          </cell>
          <cell r="D3966" t="str">
            <v>1</v>
          </cell>
          <cell r="J3966" t="str">
            <v>-</v>
          </cell>
        </row>
        <row r="3967">
          <cell r="A3967" t="str">
            <v>00</v>
          </cell>
          <cell r="B3967" t="str">
            <v>0</v>
          </cell>
          <cell r="C3967" t="str">
            <v>0</v>
          </cell>
          <cell r="D3967" t="str">
            <v>1</v>
          </cell>
          <cell r="J3967" t="str">
            <v>-</v>
          </cell>
        </row>
        <row r="3968">
          <cell r="A3968" t="str">
            <v>00</v>
          </cell>
          <cell r="B3968" t="str">
            <v>0</v>
          </cell>
          <cell r="C3968" t="str">
            <v>0</v>
          </cell>
          <cell r="D3968" t="str">
            <v>1</v>
          </cell>
          <cell r="J3968" t="str">
            <v>-</v>
          </cell>
        </row>
        <row r="3969">
          <cell r="A3969" t="str">
            <v>00</v>
          </cell>
          <cell r="B3969" t="str">
            <v>0</v>
          </cell>
          <cell r="C3969" t="str">
            <v>0</v>
          </cell>
          <cell r="D3969" t="str">
            <v>1</v>
          </cell>
          <cell r="J3969" t="str">
            <v>-</v>
          </cell>
        </row>
        <row r="3970">
          <cell r="A3970" t="str">
            <v>00</v>
          </cell>
          <cell r="B3970" t="str">
            <v>0</v>
          </cell>
          <cell r="C3970" t="str">
            <v>0</v>
          </cell>
          <cell r="D3970" t="str">
            <v>1</v>
          </cell>
          <cell r="J3970" t="str">
            <v>-</v>
          </cell>
        </row>
        <row r="3971">
          <cell r="A3971" t="str">
            <v>00</v>
          </cell>
          <cell r="B3971" t="str">
            <v>0</v>
          </cell>
          <cell r="C3971" t="str">
            <v>0</v>
          </cell>
          <cell r="D3971" t="str">
            <v>1</v>
          </cell>
          <cell r="J3971" t="str">
            <v>-</v>
          </cell>
        </row>
        <row r="3972">
          <cell r="A3972" t="str">
            <v>00</v>
          </cell>
          <cell r="B3972" t="str">
            <v>0</v>
          </cell>
          <cell r="C3972" t="str">
            <v>0</v>
          </cell>
          <cell r="D3972" t="str">
            <v>1</v>
          </cell>
          <cell r="J3972" t="str">
            <v>-</v>
          </cell>
        </row>
        <row r="3973">
          <cell r="A3973" t="str">
            <v>00</v>
          </cell>
          <cell r="B3973" t="str">
            <v>0</v>
          </cell>
          <cell r="C3973" t="str">
            <v>0</v>
          </cell>
          <cell r="D3973" t="str">
            <v>1</v>
          </cell>
          <cell r="J3973" t="str">
            <v>-</v>
          </cell>
        </row>
        <row r="3974">
          <cell r="A3974" t="str">
            <v>00</v>
          </cell>
          <cell r="B3974" t="str">
            <v>0</v>
          </cell>
          <cell r="C3974" t="str">
            <v>0</v>
          </cell>
          <cell r="D3974" t="str">
            <v>1</v>
          </cell>
          <cell r="J3974" t="str">
            <v>-</v>
          </cell>
        </row>
        <row r="3975">
          <cell r="A3975" t="str">
            <v>00</v>
          </cell>
          <cell r="B3975" t="str">
            <v>0</v>
          </cell>
          <cell r="C3975" t="str">
            <v>0</v>
          </cell>
          <cell r="D3975" t="str">
            <v>1</v>
          </cell>
          <cell r="J3975" t="str">
            <v>-</v>
          </cell>
        </row>
        <row r="3976">
          <cell r="A3976" t="str">
            <v>00</v>
          </cell>
          <cell r="B3976" t="str">
            <v>0</v>
          </cell>
          <cell r="C3976" t="str">
            <v>0</v>
          </cell>
          <cell r="D3976" t="str">
            <v>1</v>
          </cell>
          <cell r="J3976" t="str">
            <v>-</v>
          </cell>
        </row>
        <row r="3977">
          <cell r="A3977" t="str">
            <v>00</v>
          </cell>
          <cell r="B3977" t="str">
            <v>0</v>
          </cell>
          <cell r="C3977" t="str">
            <v>0</v>
          </cell>
          <cell r="D3977" t="str">
            <v>1</v>
          </cell>
          <cell r="J3977" t="str">
            <v>-</v>
          </cell>
        </row>
        <row r="3978">
          <cell r="A3978" t="str">
            <v>00</v>
          </cell>
          <cell r="B3978" t="str">
            <v>0</v>
          </cell>
          <cell r="C3978" t="str">
            <v>0</v>
          </cell>
          <cell r="D3978" t="str">
            <v>1</v>
          </cell>
          <cell r="J3978" t="str">
            <v>-</v>
          </cell>
        </row>
        <row r="3979">
          <cell r="A3979" t="str">
            <v>00</v>
          </cell>
          <cell r="B3979" t="str">
            <v>0</v>
          </cell>
          <cell r="C3979" t="str">
            <v>0</v>
          </cell>
          <cell r="D3979" t="str">
            <v>1</v>
          </cell>
          <cell r="J3979" t="str">
            <v>-</v>
          </cell>
        </row>
        <row r="3980">
          <cell r="A3980" t="str">
            <v>00</v>
          </cell>
          <cell r="B3980" t="str">
            <v>0</v>
          </cell>
          <cell r="C3980" t="str">
            <v>0</v>
          </cell>
          <cell r="D3980" t="str">
            <v>1</v>
          </cell>
          <cell r="J3980" t="str">
            <v>-</v>
          </cell>
        </row>
        <row r="3981">
          <cell r="A3981" t="str">
            <v>00</v>
          </cell>
          <cell r="B3981" t="str">
            <v>0</v>
          </cell>
          <cell r="C3981" t="str">
            <v>0</v>
          </cell>
          <cell r="D3981" t="str">
            <v>1</v>
          </cell>
          <cell r="J3981" t="str">
            <v>-</v>
          </cell>
        </row>
        <row r="3982">
          <cell r="A3982" t="str">
            <v>00</v>
          </cell>
          <cell r="B3982" t="str">
            <v>0</v>
          </cell>
          <cell r="C3982" t="str">
            <v>0</v>
          </cell>
          <cell r="D3982" t="str">
            <v>1</v>
          </cell>
          <cell r="J3982" t="str">
            <v>-</v>
          </cell>
        </row>
        <row r="3983">
          <cell r="A3983" t="str">
            <v>00</v>
          </cell>
          <cell r="B3983" t="str">
            <v>0</v>
          </cell>
          <cell r="C3983" t="str">
            <v>0</v>
          </cell>
          <cell r="D3983" t="str">
            <v>1</v>
          </cell>
          <cell r="J3983" t="str">
            <v>-</v>
          </cell>
        </row>
        <row r="3984">
          <cell r="A3984" t="str">
            <v>00</v>
          </cell>
          <cell r="B3984" t="str">
            <v>0</v>
          </cell>
          <cell r="C3984" t="str">
            <v>0</v>
          </cell>
          <cell r="D3984" t="str">
            <v>1</v>
          </cell>
          <cell r="J3984" t="str">
            <v>-</v>
          </cell>
        </row>
        <row r="3985">
          <cell r="A3985" t="str">
            <v>00</v>
          </cell>
          <cell r="B3985" t="str">
            <v>0</v>
          </cell>
          <cell r="C3985" t="str">
            <v>0</v>
          </cell>
          <cell r="D3985" t="str">
            <v>1</v>
          </cell>
          <cell r="J3985" t="str">
            <v>-</v>
          </cell>
        </row>
        <row r="3986">
          <cell r="A3986" t="str">
            <v>00</v>
          </cell>
          <cell r="B3986" t="str">
            <v>0</v>
          </cell>
          <cell r="C3986" t="str">
            <v>0</v>
          </cell>
          <cell r="D3986" t="str">
            <v>1</v>
          </cell>
          <cell r="J3986" t="str">
            <v>-</v>
          </cell>
        </row>
        <row r="3987">
          <cell r="A3987" t="str">
            <v>00</v>
          </cell>
          <cell r="B3987" t="str">
            <v>0</v>
          </cell>
          <cell r="C3987" t="str">
            <v>0</v>
          </cell>
          <cell r="D3987" t="str">
            <v>1</v>
          </cell>
          <cell r="J3987" t="str">
            <v>-</v>
          </cell>
        </row>
        <row r="3988">
          <cell r="A3988" t="str">
            <v>00</v>
          </cell>
          <cell r="B3988" t="str">
            <v>0</v>
          </cell>
          <cell r="C3988" t="str">
            <v>0</v>
          </cell>
          <cell r="D3988" t="str">
            <v>1</v>
          </cell>
          <cell r="J3988" t="str">
            <v>-</v>
          </cell>
        </row>
        <row r="3989">
          <cell r="A3989" t="str">
            <v>00</v>
          </cell>
          <cell r="B3989" t="str">
            <v>0</v>
          </cell>
          <cell r="C3989" t="str">
            <v>0</v>
          </cell>
          <cell r="D3989" t="str">
            <v>1</v>
          </cell>
          <cell r="J3989" t="str">
            <v>-</v>
          </cell>
        </row>
        <row r="3990">
          <cell r="A3990" t="str">
            <v>00</v>
          </cell>
          <cell r="B3990" t="str">
            <v>0</v>
          </cell>
          <cell r="C3990" t="str">
            <v>0</v>
          </cell>
          <cell r="D3990" t="str">
            <v>1</v>
          </cell>
          <cell r="J3990" t="str">
            <v>-</v>
          </cell>
        </row>
        <row r="3991">
          <cell r="A3991" t="str">
            <v>00</v>
          </cell>
          <cell r="B3991" t="str">
            <v>0</v>
          </cell>
          <cell r="C3991" t="str">
            <v>0</v>
          </cell>
          <cell r="D3991" t="str">
            <v>1</v>
          </cell>
          <cell r="J3991" t="str">
            <v>-</v>
          </cell>
        </row>
        <row r="3992">
          <cell r="A3992" t="str">
            <v>00</v>
          </cell>
          <cell r="B3992" t="str">
            <v>0</v>
          </cell>
          <cell r="C3992" t="str">
            <v>0</v>
          </cell>
          <cell r="D3992" t="str">
            <v>1</v>
          </cell>
          <cell r="J3992" t="str">
            <v>-</v>
          </cell>
        </row>
        <row r="3993">
          <cell r="A3993" t="str">
            <v>00</v>
          </cell>
          <cell r="B3993" t="str">
            <v>0</v>
          </cell>
          <cell r="C3993" t="str">
            <v>0</v>
          </cell>
          <cell r="D3993" t="str">
            <v>1</v>
          </cell>
          <cell r="J3993" t="str">
            <v>-</v>
          </cell>
        </row>
        <row r="3994">
          <cell r="A3994" t="str">
            <v>00</v>
          </cell>
          <cell r="B3994" t="str">
            <v>0</v>
          </cell>
          <cell r="C3994" t="str">
            <v>0</v>
          </cell>
          <cell r="D3994" t="str">
            <v>1</v>
          </cell>
          <cell r="J3994" t="str">
            <v>-</v>
          </cell>
        </row>
        <row r="3995">
          <cell r="A3995" t="str">
            <v>00</v>
          </cell>
          <cell r="B3995" t="str">
            <v>0</v>
          </cell>
          <cell r="C3995" t="str">
            <v>0</v>
          </cell>
          <cell r="D3995" t="str">
            <v>1</v>
          </cell>
          <cell r="J3995" t="str">
            <v>-</v>
          </cell>
        </row>
        <row r="3996">
          <cell r="A3996" t="str">
            <v>00</v>
          </cell>
          <cell r="B3996" t="str">
            <v>0</v>
          </cell>
          <cell r="C3996" t="str">
            <v>0</v>
          </cell>
          <cell r="D3996" t="str">
            <v>1</v>
          </cell>
          <cell r="J3996" t="str">
            <v>-</v>
          </cell>
        </row>
        <row r="3997">
          <cell r="A3997" t="str">
            <v>00</v>
          </cell>
          <cell r="B3997" t="str">
            <v>0</v>
          </cell>
          <cell r="C3997" t="str">
            <v>0</v>
          </cell>
          <cell r="D3997" t="str">
            <v>1</v>
          </cell>
          <cell r="J3997" t="str">
            <v>-</v>
          </cell>
        </row>
        <row r="3998">
          <cell r="A3998" t="str">
            <v>00</v>
          </cell>
          <cell r="B3998" t="str">
            <v>0</v>
          </cell>
          <cell r="C3998" t="str">
            <v>0</v>
          </cell>
          <cell r="D3998" t="str">
            <v>1</v>
          </cell>
          <cell r="J3998" t="str">
            <v>-</v>
          </cell>
        </row>
        <row r="3999">
          <cell r="A3999" t="str">
            <v>00</v>
          </cell>
          <cell r="B3999" t="str">
            <v>0</v>
          </cell>
          <cell r="C3999" t="str">
            <v>0</v>
          </cell>
          <cell r="D3999" t="str">
            <v>1</v>
          </cell>
          <cell r="J3999" t="str">
            <v>-</v>
          </cell>
        </row>
        <row r="4000">
          <cell r="A4000" t="str">
            <v>00</v>
          </cell>
          <cell r="B4000" t="str">
            <v>0</v>
          </cell>
          <cell r="C4000" t="str">
            <v>0</v>
          </cell>
          <cell r="D4000" t="str">
            <v>1</v>
          </cell>
          <cell r="J4000" t="str">
            <v>-</v>
          </cell>
        </row>
        <row r="4001">
          <cell r="A4001" t="str">
            <v>00</v>
          </cell>
          <cell r="B4001" t="str">
            <v>0</v>
          </cell>
          <cell r="C4001" t="str">
            <v>0</v>
          </cell>
          <cell r="D4001" t="str">
            <v>1</v>
          </cell>
          <cell r="J4001" t="str">
            <v>-</v>
          </cell>
        </row>
        <row r="4002">
          <cell r="A4002" t="str">
            <v>00</v>
          </cell>
          <cell r="B4002" t="str">
            <v>0</v>
          </cell>
          <cell r="C4002" t="str">
            <v>0</v>
          </cell>
          <cell r="D4002" t="str">
            <v>1</v>
          </cell>
          <cell r="J4002" t="str">
            <v>-</v>
          </cell>
        </row>
        <row r="4003">
          <cell r="A4003" t="str">
            <v>00</v>
          </cell>
          <cell r="B4003" t="str">
            <v>0</v>
          </cell>
          <cell r="C4003" t="str">
            <v>0</v>
          </cell>
          <cell r="D4003" t="str">
            <v>1</v>
          </cell>
          <cell r="J4003" t="str">
            <v>-</v>
          </cell>
        </row>
        <row r="4004">
          <cell r="A4004" t="str">
            <v>00</v>
          </cell>
          <cell r="B4004" t="str">
            <v>0</v>
          </cell>
          <cell r="C4004" t="str">
            <v>0</v>
          </cell>
          <cell r="D4004" t="str">
            <v>1</v>
          </cell>
          <cell r="J4004" t="str">
            <v>-</v>
          </cell>
        </row>
        <row r="4005">
          <cell r="A4005" t="str">
            <v>00</v>
          </cell>
          <cell r="B4005" t="str">
            <v>0</v>
          </cell>
          <cell r="C4005" t="str">
            <v>0</v>
          </cell>
          <cell r="D4005" t="str">
            <v>1</v>
          </cell>
          <cell r="J4005" t="str">
            <v>-</v>
          </cell>
        </row>
        <row r="4006">
          <cell r="A4006" t="str">
            <v>00</v>
          </cell>
          <cell r="B4006" t="str">
            <v>0</v>
          </cell>
          <cell r="C4006" t="str">
            <v>0</v>
          </cell>
          <cell r="D4006" t="str">
            <v>1</v>
          </cell>
          <cell r="J4006" t="str">
            <v>-</v>
          </cell>
        </row>
        <row r="4007">
          <cell r="A4007" t="str">
            <v>00</v>
          </cell>
          <cell r="B4007" t="str">
            <v>0</v>
          </cell>
          <cell r="C4007" t="str">
            <v>0</v>
          </cell>
          <cell r="D4007" t="str">
            <v>1</v>
          </cell>
          <cell r="J4007" t="str">
            <v>-</v>
          </cell>
        </row>
        <row r="4008">
          <cell r="A4008" t="str">
            <v>00</v>
          </cell>
          <cell r="B4008" t="str">
            <v>0</v>
          </cell>
          <cell r="C4008" t="str">
            <v>0</v>
          </cell>
          <cell r="D4008" t="str">
            <v>1</v>
          </cell>
          <cell r="J4008" t="str">
            <v>-</v>
          </cell>
        </row>
        <row r="4009">
          <cell r="A4009" t="str">
            <v>00</v>
          </cell>
          <cell r="B4009" t="str">
            <v>0</v>
          </cell>
          <cell r="C4009" t="str">
            <v>0</v>
          </cell>
          <cell r="D4009" t="str">
            <v>1</v>
          </cell>
          <cell r="J4009" t="str">
            <v>-</v>
          </cell>
        </row>
        <row r="4010">
          <cell r="A4010" t="str">
            <v>00</v>
          </cell>
          <cell r="B4010" t="str">
            <v>0</v>
          </cell>
          <cell r="C4010" t="str">
            <v>0</v>
          </cell>
          <cell r="D4010" t="str">
            <v>1</v>
          </cell>
          <cell r="J4010" t="str">
            <v>-</v>
          </cell>
        </row>
        <row r="4011">
          <cell r="A4011" t="str">
            <v>00</v>
          </cell>
          <cell r="B4011" t="str">
            <v>0</v>
          </cell>
          <cell r="C4011" t="str">
            <v>0</v>
          </cell>
          <cell r="D4011" t="str">
            <v>1</v>
          </cell>
          <cell r="J4011" t="str">
            <v>-</v>
          </cell>
        </row>
        <row r="4012">
          <cell r="A4012" t="str">
            <v>00</v>
          </cell>
          <cell r="B4012" t="str">
            <v>0</v>
          </cell>
          <cell r="C4012" t="str">
            <v>0</v>
          </cell>
          <cell r="D4012" t="str">
            <v>1</v>
          </cell>
          <cell r="J4012" t="str">
            <v>-</v>
          </cell>
        </row>
        <row r="4013">
          <cell r="A4013" t="str">
            <v>00</v>
          </cell>
          <cell r="B4013" t="str">
            <v>0</v>
          </cell>
          <cell r="C4013" t="str">
            <v>0</v>
          </cell>
          <cell r="D4013" t="str">
            <v>1</v>
          </cell>
          <cell r="J4013" t="str">
            <v>-</v>
          </cell>
        </row>
        <row r="4014">
          <cell r="A4014" t="str">
            <v>00</v>
          </cell>
          <cell r="B4014" t="str">
            <v>0</v>
          </cell>
          <cell r="C4014" t="str">
            <v>0</v>
          </cell>
          <cell r="D4014" t="str">
            <v>1</v>
          </cell>
          <cell r="J4014" t="str">
            <v>-</v>
          </cell>
        </row>
        <row r="4015">
          <cell r="A4015" t="str">
            <v>00</v>
          </cell>
          <cell r="B4015" t="str">
            <v>0</v>
          </cell>
          <cell r="C4015" t="str">
            <v>0</v>
          </cell>
          <cell r="D4015" t="str">
            <v>1</v>
          </cell>
          <cell r="J4015" t="str">
            <v>-</v>
          </cell>
        </row>
        <row r="4016">
          <cell r="A4016" t="str">
            <v>00</v>
          </cell>
          <cell r="B4016" t="str">
            <v>0</v>
          </cell>
          <cell r="C4016" t="str">
            <v>0</v>
          </cell>
          <cell r="D4016" t="str">
            <v>1</v>
          </cell>
          <cell r="J4016" t="str">
            <v>-</v>
          </cell>
        </row>
        <row r="4017">
          <cell r="A4017" t="str">
            <v>00</v>
          </cell>
          <cell r="B4017" t="str">
            <v>0</v>
          </cell>
          <cell r="C4017" t="str">
            <v>0</v>
          </cell>
          <cell r="D4017" t="str">
            <v>1</v>
          </cell>
          <cell r="J4017" t="str">
            <v>-</v>
          </cell>
        </row>
        <row r="4018">
          <cell r="A4018" t="str">
            <v>00</v>
          </cell>
          <cell r="B4018" t="str">
            <v>0</v>
          </cell>
          <cell r="C4018" t="str">
            <v>0</v>
          </cell>
          <cell r="D4018" t="str">
            <v>1</v>
          </cell>
          <cell r="J4018" t="str">
            <v>-</v>
          </cell>
        </row>
        <row r="4019">
          <cell r="A4019" t="str">
            <v>00</v>
          </cell>
          <cell r="B4019" t="str">
            <v>0</v>
          </cell>
          <cell r="C4019" t="str">
            <v>0</v>
          </cell>
          <cell r="D4019" t="str">
            <v>1</v>
          </cell>
          <cell r="J4019" t="str">
            <v>-</v>
          </cell>
        </row>
        <row r="4020">
          <cell r="A4020" t="str">
            <v>00</v>
          </cell>
          <cell r="B4020" t="str">
            <v>0</v>
          </cell>
          <cell r="C4020" t="str">
            <v>0</v>
          </cell>
          <cell r="D4020" t="str">
            <v>1</v>
          </cell>
          <cell r="J4020" t="str">
            <v>-</v>
          </cell>
        </row>
        <row r="4021">
          <cell r="A4021" t="str">
            <v>00</v>
          </cell>
          <cell r="B4021" t="str">
            <v>0</v>
          </cell>
          <cell r="C4021" t="str">
            <v>0</v>
          </cell>
          <cell r="D4021" t="str">
            <v>1</v>
          </cell>
          <cell r="J4021" t="str">
            <v>-</v>
          </cell>
        </row>
        <row r="4022">
          <cell r="A4022" t="str">
            <v>00</v>
          </cell>
          <cell r="B4022" t="str">
            <v>0</v>
          </cell>
          <cell r="C4022" t="str">
            <v>0</v>
          </cell>
          <cell r="D4022" t="str">
            <v>1</v>
          </cell>
          <cell r="J4022" t="str">
            <v>-</v>
          </cell>
        </row>
        <row r="4023">
          <cell r="A4023" t="str">
            <v>00</v>
          </cell>
          <cell r="B4023" t="str">
            <v>0</v>
          </cell>
          <cell r="C4023" t="str">
            <v>0</v>
          </cell>
          <cell r="D4023" t="str">
            <v>1</v>
          </cell>
          <cell r="J4023" t="str">
            <v>-</v>
          </cell>
        </row>
        <row r="4024">
          <cell r="A4024" t="str">
            <v>00</v>
          </cell>
          <cell r="B4024" t="str">
            <v>0</v>
          </cell>
          <cell r="C4024" t="str">
            <v>0</v>
          </cell>
          <cell r="D4024" t="str">
            <v>1</v>
          </cell>
          <cell r="J4024" t="str">
            <v>-</v>
          </cell>
        </row>
        <row r="4025">
          <cell r="A4025" t="str">
            <v>00</v>
          </cell>
          <cell r="B4025" t="str">
            <v>0</v>
          </cell>
          <cell r="C4025" t="str">
            <v>0</v>
          </cell>
          <cell r="D4025" t="str">
            <v>1</v>
          </cell>
          <cell r="J4025" t="str">
            <v>-</v>
          </cell>
        </row>
        <row r="4026">
          <cell r="A4026" t="str">
            <v>00</v>
          </cell>
          <cell r="B4026" t="str">
            <v>0</v>
          </cell>
          <cell r="C4026" t="str">
            <v>0</v>
          </cell>
          <cell r="D4026" t="str">
            <v>1</v>
          </cell>
          <cell r="J4026" t="str">
            <v>-</v>
          </cell>
        </row>
        <row r="4027">
          <cell r="A4027" t="str">
            <v>00</v>
          </cell>
          <cell r="B4027" t="str">
            <v>0</v>
          </cell>
          <cell r="C4027" t="str">
            <v>0</v>
          </cell>
          <cell r="D4027" t="str">
            <v>1</v>
          </cell>
          <cell r="J4027" t="str">
            <v>-</v>
          </cell>
        </row>
        <row r="4030">
          <cell r="F4030">
            <v>45628</v>
          </cell>
          <cell r="H4030" t="str">
            <v>INV 313</v>
          </cell>
          <cell r="I4030">
            <v>130010000</v>
          </cell>
          <cell r="J4030" t="str">
            <v>Piutang Usaha</v>
          </cell>
          <cell r="L4030">
            <v>21900000</v>
          </cell>
        </row>
        <row r="4031">
          <cell r="F4031">
            <v>45629</v>
          </cell>
          <cell r="H4031" t="str">
            <v>INV 314</v>
          </cell>
          <cell r="I4031">
            <v>130010000</v>
          </cell>
          <cell r="J4031" t="str">
            <v>Piutang Usaha</v>
          </cell>
          <cell r="L4031">
            <v>21175357.5</v>
          </cell>
        </row>
        <row r="4032">
          <cell r="F4032">
            <v>45630</v>
          </cell>
          <cell r="H4032" t="str">
            <v>INV 315</v>
          </cell>
          <cell r="I4032">
            <v>130010000</v>
          </cell>
          <cell r="J4032" t="str">
            <v>Piutang Usaha</v>
          </cell>
          <cell r="L4032">
            <v>8354324.7000000002</v>
          </cell>
        </row>
        <row r="4033">
          <cell r="F4033">
            <v>45631</v>
          </cell>
          <cell r="H4033" t="str">
            <v>INV 316</v>
          </cell>
          <cell r="I4033">
            <v>130010000</v>
          </cell>
          <cell r="J4033" t="str">
            <v>Piutang Usaha</v>
          </cell>
          <cell r="L4033">
            <v>3625000</v>
          </cell>
        </row>
        <row r="4034">
          <cell r="F4034">
            <v>45632</v>
          </cell>
          <cell r="H4034" t="str">
            <v>INV 317</v>
          </cell>
          <cell r="I4034">
            <v>130010000</v>
          </cell>
          <cell r="J4034" t="str">
            <v>Piutang Usaha</v>
          </cell>
          <cell r="L4034">
            <v>14533562.65</v>
          </cell>
        </row>
        <row r="4035">
          <cell r="F4035">
            <v>45633</v>
          </cell>
          <cell r="H4035" t="str">
            <v>INV 318</v>
          </cell>
          <cell r="I4035">
            <v>130010000</v>
          </cell>
          <cell r="J4035" t="str">
            <v>Piutang Usaha</v>
          </cell>
          <cell r="L4035">
            <v>2175000</v>
          </cell>
        </row>
        <row r="4036">
          <cell r="F4036">
            <v>45633</v>
          </cell>
          <cell r="H4036" t="str">
            <v>INV 319</v>
          </cell>
          <cell r="I4036">
            <v>130010000</v>
          </cell>
          <cell r="J4036" t="str">
            <v>Piutang Usaha</v>
          </cell>
          <cell r="L4036">
            <v>2175000</v>
          </cell>
        </row>
        <row r="4037">
          <cell r="F4037">
            <v>45634</v>
          </cell>
          <cell r="H4037" t="str">
            <v>INV 320</v>
          </cell>
          <cell r="I4037">
            <v>130010000</v>
          </cell>
          <cell r="J4037" t="str">
            <v>Piutang Usaha</v>
          </cell>
          <cell r="L4037">
            <v>10194041.5</v>
          </cell>
        </row>
        <row r="4038">
          <cell r="F4038">
            <v>45635</v>
          </cell>
          <cell r="H4038" t="str">
            <v>INV 321</v>
          </cell>
          <cell r="I4038">
            <v>130010000</v>
          </cell>
          <cell r="J4038" t="str">
            <v>Piutang Usaha</v>
          </cell>
          <cell r="L4038">
            <v>7337208.1500000004</v>
          </cell>
        </row>
        <row r="4039">
          <cell r="F4039">
            <v>45636</v>
          </cell>
          <cell r="H4039" t="str">
            <v>INV 322</v>
          </cell>
          <cell r="I4039">
            <v>130010000</v>
          </cell>
          <cell r="J4039" t="str">
            <v>Piutang Usaha</v>
          </cell>
          <cell r="L4039">
            <v>3625000</v>
          </cell>
        </row>
        <row r="4040">
          <cell r="F4040">
            <v>45636</v>
          </cell>
          <cell r="H4040" t="str">
            <v>INV 323</v>
          </cell>
          <cell r="I4040">
            <v>130010000</v>
          </cell>
          <cell r="J4040" t="str">
            <v>Piutang Usaha</v>
          </cell>
          <cell r="L4040">
            <v>4465133.95</v>
          </cell>
        </row>
        <row r="4041">
          <cell r="F4041">
            <v>45637</v>
          </cell>
          <cell r="H4041" t="str">
            <v>INV 324</v>
          </cell>
          <cell r="I4041">
            <v>130010000</v>
          </cell>
          <cell r="J4041" t="str">
            <v>Piutang Usaha</v>
          </cell>
          <cell r="L4041">
            <v>7461583.1000000006</v>
          </cell>
        </row>
        <row r="4042">
          <cell r="F4042">
            <v>45638</v>
          </cell>
          <cell r="H4042" t="str">
            <v>INV 325</v>
          </cell>
          <cell r="I4042">
            <v>130010000</v>
          </cell>
          <cell r="J4042" t="str">
            <v>Piutang Usaha</v>
          </cell>
          <cell r="L4042">
            <v>9678030.9499999993</v>
          </cell>
        </row>
        <row r="4043">
          <cell r="F4043">
            <v>45639</v>
          </cell>
          <cell r="H4043" t="str">
            <v>INV 326</v>
          </cell>
          <cell r="I4043">
            <v>130010000</v>
          </cell>
          <cell r="J4043" t="str">
            <v>Piutang Usaha</v>
          </cell>
          <cell r="L4043">
            <v>4350000</v>
          </cell>
        </row>
        <row r="4044">
          <cell r="F4044">
            <v>45640</v>
          </cell>
          <cell r="H4044" t="str">
            <v>INV 327</v>
          </cell>
          <cell r="I4044">
            <v>130010000</v>
          </cell>
          <cell r="J4044" t="str">
            <v>Piutang Usaha</v>
          </cell>
          <cell r="L4044">
            <v>6284352.5999999996</v>
          </cell>
        </row>
        <row r="4045">
          <cell r="F4045">
            <v>45641</v>
          </cell>
          <cell r="H4045" t="str">
            <v>INV 328</v>
          </cell>
          <cell r="I4045">
            <v>130010000</v>
          </cell>
          <cell r="J4045" t="str">
            <v>Piutang Usaha</v>
          </cell>
          <cell r="L4045">
            <v>14600000</v>
          </cell>
        </row>
        <row r="4046">
          <cell r="F4046">
            <v>45642</v>
          </cell>
          <cell r="H4046" t="str">
            <v>INV 329</v>
          </cell>
          <cell r="I4046">
            <v>130010000</v>
          </cell>
          <cell r="J4046" t="str">
            <v>Piutang Usaha</v>
          </cell>
          <cell r="L4046">
            <v>6579164.2000000002</v>
          </cell>
        </row>
        <row r="4047">
          <cell r="F4047">
            <v>45643</v>
          </cell>
          <cell r="H4047" t="str">
            <v>INV 330</v>
          </cell>
          <cell r="I4047">
            <v>130010000</v>
          </cell>
          <cell r="J4047" t="str">
            <v>Piutang Usaha</v>
          </cell>
          <cell r="L4047">
            <v>5867342.5</v>
          </cell>
        </row>
        <row r="4048">
          <cell r="F4048">
            <v>45644</v>
          </cell>
          <cell r="H4048" t="str">
            <v>INV 331</v>
          </cell>
          <cell r="I4048">
            <v>130010000</v>
          </cell>
          <cell r="J4048" t="str">
            <v>Piutang Usaha</v>
          </cell>
          <cell r="L4048">
            <v>3228774.44</v>
          </cell>
        </row>
        <row r="4049">
          <cell r="F4049">
            <v>45645</v>
          </cell>
          <cell r="H4049" t="str">
            <v>INV 332</v>
          </cell>
          <cell r="I4049">
            <v>130010000</v>
          </cell>
          <cell r="J4049" t="str">
            <v>Piutang Usaha</v>
          </cell>
          <cell r="L4049">
            <v>3625000</v>
          </cell>
        </row>
        <row r="4050">
          <cell r="F4050">
            <v>45646</v>
          </cell>
          <cell r="H4050" t="str">
            <v>INV 333</v>
          </cell>
          <cell r="I4050">
            <v>130010000</v>
          </cell>
          <cell r="J4050" t="str">
            <v>Piutang Usaha</v>
          </cell>
          <cell r="L4050">
            <v>2302144.38</v>
          </cell>
        </row>
        <row r="4051">
          <cell r="F4051">
            <v>45647</v>
          </cell>
          <cell r="H4051" t="str">
            <v>INV 334</v>
          </cell>
          <cell r="I4051">
            <v>130010000</v>
          </cell>
          <cell r="J4051" t="str">
            <v>Piutang Usaha</v>
          </cell>
          <cell r="L4051">
            <v>14600000</v>
          </cell>
        </row>
        <row r="4052">
          <cell r="F4052">
            <v>45648</v>
          </cell>
          <cell r="H4052" t="str">
            <v>INV 335</v>
          </cell>
          <cell r="I4052">
            <v>130010000</v>
          </cell>
          <cell r="J4052" t="str">
            <v>Piutang Usaha</v>
          </cell>
          <cell r="L4052">
            <v>14600000</v>
          </cell>
        </row>
        <row r="4053">
          <cell r="F4053">
            <v>45649</v>
          </cell>
          <cell r="H4053" t="str">
            <v>INV 336</v>
          </cell>
          <cell r="I4053">
            <v>130010000</v>
          </cell>
          <cell r="J4053" t="str">
            <v>Piutang Usaha</v>
          </cell>
          <cell r="L4053">
            <v>2900000</v>
          </cell>
        </row>
        <row r="4054">
          <cell r="F4054">
            <v>45650</v>
          </cell>
          <cell r="H4054" t="str">
            <v>INV 337</v>
          </cell>
          <cell r="I4054">
            <v>130010000</v>
          </cell>
          <cell r="J4054" t="str">
            <v>Piutang Usaha</v>
          </cell>
          <cell r="L4054">
            <v>3268239.4000000004</v>
          </cell>
        </row>
        <row r="4055">
          <cell r="F4055">
            <v>45651</v>
          </cell>
          <cell r="H4055" t="str">
            <v>INV 338</v>
          </cell>
          <cell r="I4055">
            <v>130010000</v>
          </cell>
          <cell r="J4055" t="str">
            <v>Piutang Usaha</v>
          </cell>
          <cell r="L4055">
            <v>7223786.9100000001</v>
          </cell>
        </row>
        <row r="4056">
          <cell r="F4056">
            <v>45652</v>
          </cell>
          <cell r="H4056" t="str">
            <v>INV 339</v>
          </cell>
          <cell r="I4056">
            <v>130010000</v>
          </cell>
          <cell r="J4056" t="str">
            <v>Piutang Usaha</v>
          </cell>
          <cell r="L4056">
            <v>5800000</v>
          </cell>
        </row>
        <row r="4057">
          <cell r="F4057">
            <v>45653</v>
          </cell>
          <cell r="H4057" t="str">
            <v>INV 340</v>
          </cell>
          <cell r="I4057">
            <v>130010000</v>
          </cell>
          <cell r="J4057" t="str">
            <v>Piutang Usaha</v>
          </cell>
          <cell r="L4057">
            <v>8510011.6500000004</v>
          </cell>
        </row>
        <row r="4058">
          <cell r="F4058">
            <v>45654</v>
          </cell>
          <cell r="H4058" t="str">
            <v>INV 341</v>
          </cell>
          <cell r="I4058">
            <v>130010000</v>
          </cell>
          <cell r="J4058" t="str">
            <v>Piutang Usaha</v>
          </cell>
          <cell r="L4058">
            <v>2900000</v>
          </cell>
        </row>
        <row r="4059">
          <cell r="F4059">
            <v>45655</v>
          </cell>
          <cell r="H4059" t="str">
            <v>INV 342</v>
          </cell>
          <cell r="I4059">
            <v>130010000</v>
          </cell>
          <cell r="J4059" t="str">
            <v>Piutang Usaha</v>
          </cell>
          <cell r="L4059">
            <v>14600000</v>
          </cell>
        </row>
        <row r="4060">
          <cell r="F4060">
            <v>45656</v>
          </cell>
          <cell r="H4060" t="str">
            <v>INV 343</v>
          </cell>
          <cell r="I4060">
            <v>130010000</v>
          </cell>
          <cell r="J4060" t="str">
            <v>Piutang Usaha</v>
          </cell>
          <cell r="L4060">
            <v>14600000</v>
          </cell>
        </row>
        <row r="4061">
          <cell r="F4061">
            <v>45657</v>
          </cell>
          <cell r="H4061" t="str">
            <v>INV 344</v>
          </cell>
          <cell r="I4061">
            <v>130010000</v>
          </cell>
          <cell r="J4061" t="str">
            <v>Piutang Usaha</v>
          </cell>
          <cell r="L4061">
            <v>12716022</v>
          </cell>
        </row>
        <row r="4063">
          <cell r="L4063">
            <v>265254080.58000001</v>
          </cell>
        </row>
        <row r="4067">
          <cell r="J4067" t="str">
            <v xml:space="preserve">Total </v>
          </cell>
          <cell r="L4067">
            <v>3781154987.3756881</v>
          </cell>
          <cell r="M4067">
            <v>2763099146.4156885</v>
          </cell>
        </row>
        <row r="4069">
          <cell r="J4069" t="str">
            <v>Piutang Usaha Akhir  Tahun 2024</v>
          </cell>
          <cell r="K4069">
            <v>1018055841</v>
          </cell>
        </row>
      </sheetData>
      <sheetData sheetId="5">
        <row r="9">
          <cell r="D9">
            <v>336</v>
          </cell>
        </row>
      </sheetData>
      <sheetData sheetId="6" refreshError="1"/>
      <sheetData sheetId="7" refreshError="1"/>
      <sheetData sheetId="8">
        <row r="1">
          <cell r="A1">
            <v>1</v>
          </cell>
          <cell r="D1">
            <v>0</v>
          </cell>
          <cell r="F1" t="str">
            <v/>
          </cell>
          <cell r="G1" t="str">
            <v/>
          </cell>
        </row>
        <row r="2">
          <cell r="A2">
            <v>32</v>
          </cell>
          <cell r="D2" t="b">
            <v>1</v>
          </cell>
          <cell r="F2" t="str">
            <v/>
          </cell>
          <cell r="G2" t="str">
            <v/>
          </cell>
        </row>
        <row r="3">
          <cell r="A3">
            <v>61</v>
          </cell>
          <cell r="D3" t="str">
            <v>-</v>
          </cell>
          <cell r="F3" t="str">
            <v/>
          </cell>
          <cell r="G3" t="str">
            <v/>
          </cell>
        </row>
        <row r="4">
          <cell r="A4">
            <v>92</v>
          </cell>
          <cell r="F4" t="str">
            <v/>
          </cell>
          <cell r="G4" t="str">
            <v/>
          </cell>
        </row>
        <row r="5">
          <cell r="A5">
            <v>122</v>
          </cell>
          <cell r="F5" t="str">
            <v/>
          </cell>
          <cell r="G5" t="str">
            <v/>
          </cell>
        </row>
        <row r="6">
          <cell r="A6">
            <v>153</v>
          </cell>
          <cell r="F6" t="str">
            <v/>
          </cell>
          <cell r="G6" t="str">
            <v/>
          </cell>
        </row>
        <row r="7">
          <cell r="A7">
            <v>183</v>
          </cell>
          <cell r="F7" t="str">
            <v/>
          </cell>
          <cell r="G7" t="str">
            <v/>
          </cell>
        </row>
        <row r="8">
          <cell r="A8">
            <v>214</v>
          </cell>
          <cell r="F8" t="str">
            <v/>
          </cell>
          <cell r="G8" t="str">
            <v/>
          </cell>
        </row>
        <row r="9">
          <cell r="A9">
            <v>245</v>
          </cell>
          <cell r="F9" t="str">
            <v/>
          </cell>
          <cell r="G9">
            <v>110010000</v>
          </cell>
        </row>
        <row r="10">
          <cell r="A10">
            <v>275</v>
          </cell>
          <cell r="F10" t="str">
            <v/>
          </cell>
          <cell r="G10">
            <v>110010001</v>
          </cell>
        </row>
        <row r="11">
          <cell r="A11">
            <v>306</v>
          </cell>
          <cell r="F11" t="str">
            <v/>
          </cell>
          <cell r="G11">
            <v>110010002</v>
          </cell>
        </row>
        <row r="12">
          <cell r="A12">
            <v>336</v>
          </cell>
          <cell r="F12" t="str">
            <v/>
          </cell>
          <cell r="G12">
            <v>110010003</v>
          </cell>
        </row>
        <row r="13">
          <cell r="F13" t="str">
            <v/>
          </cell>
          <cell r="G13">
            <v>120020000</v>
          </cell>
        </row>
        <row r="14">
          <cell r="F14" t="str">
            <v/>
          </cell>
          <cell r="G14">
            <v>120020001</v>
          </cell>
        </row>
        <row r="15">
          <cell r="F15" t="str">
            <v/>
          </cell>
          <cell r="G15">
            <v>120020002</v>
          </cell>
        </row>
        <row r="16">
          <cell r="F16" t="str">
            <v/>
          </cell>
          <cell r="G16">
            <v>130000000</v>
          </cell>
        </row>
        <row r="17">
          <cell r="F17" t="str">
            <v/>
          </cell>
          <cell r="G17">
            <v>130010000</v>
          </cell>
        </row>
        <row r="18">
          <cell r="F18" t="str">
            <v/>
          </cell>
          <cell r="G18">
            <v>130020000</v>
          </cell>
        </row>
        <row r="19">
          <cell r="F19" t="str">
            <v/>
          </cell>
          <cell r="G19">
            <v>130030000</v>
          </cell>
        </row>
        <row r="20">
          <cell r="F20" t="str">
            <v/>
          </cell>
          <cell r="G20">
            <v>130040000</v>
          </cell>
        </row>
        <row r="21">
          <cell r="F21" t="str">
            <v/>
          </cell>
          <cell r="G21">
            <v>130050000</v>
          </cell>
        </row>
        <row r="22">
          <cell r="F22" t="str">
            <v/>
          </cell>
          <cell r="G22">
            <v>140000000</v>
          </cell>
        </row>
        <row r="23">
          <cell r="F23" t="str">
            <v/>
          </cell>
          <cell r="G23">
            <v>140010000</v>
          </cell>
        </row>
        <row r="24">
          <cell r="F24" t="str">
            <v/>
          </cell>
          <cell r="G24">
            <v>140020000</v>
          </cell>
        </row>
        <row r="25">
          <cell r="F25" t="str">
            <v/>
          </cell>
          <cell r="G25">
            <v>150000000</v>
          </cell>
        </row>
        <row r="26">
          <cell r="F26" t="str">
            <v/>
          </cell>
          <cell r="G26">
            <v>150010000</v>
          </cell>
        </row>
        <row r="27">
          <cell r="F27" t="str">
            <v/>
          </cell>
          <cell r="G27">
            <v>150020000</v>
          </cell>
        </row>
        <row r="28">
          <cell r="F28" t="str">
            <v/>
          </cell>
          <cell r="G28">
            <v>150030000</v>
          </cell>
        </row>
        <row r="29">
          <cell r="F29" t="str">
            <v>Log-01</v>
          </cell>
          <cell r="G29">
            <v>160000000</v>
          </cell>
        </row>
        <row r="30">
          <cell r="F30" t="str">
            <v>Log-02</v>
          </cell>
          <cell r="G30">
            <v>160010000</v>
          </cell>
        </row>
        <row r="31">
          <cell r="F31" t="str">
            <v>Log-03</v>
          </cell>
          <cell r="G31">
            <v>160010001</v>
          </cell>
        </row>
        <row r="32">
          <cell r="F32" t="str">
            <v>Log-04</v>
          </cell>
          <cell r="G32">
            <v>160010002</v>
          </cell>
        </row>
        <row r="33">
          <cell r="F33" t="str">
            <v>Log-05</v>
          </cell>
          <cell r="G33">
            <v>160010003</v>
          </cell>
        </row>
        <row r="34">
          <cell r="F34" t="str">
            <v/>
          </cell>
          <cell r="G34">
            <v>160010004</v>
          </cell>
        </row>
        <row r="35">
          <cell r="F35" t="str">
            <v/>
          </cell>
          <cell r="G35">
            <v>160010005</v>
          </cell>
        </row>
        <row r="36">
          <cell r="F36" t="str">
            <v/>
          </cell>
          <cell r="G36">
            <v>160010006</v>
          </cell>
        </row>
        <row r="37">
          <cell r="F37" t="str">
            <v/>
          </cell>
          <cell r="G37">
            <v>160020000</v>
          </cell>
        </row>
        <row r="38">
          <cell r="F38" t="str">
            <v/>
          </cell>
          <cell r="G38">
            <v>160020001</v>
          </cell>
        </row>
        <row r="39">
          <cell r="F39" t="str">
            <v/>
          </cell>
          <cell r="G39">
            <v>160020002</v>
          </cell>
        </row>
        <row r="40">
          <cell r="F40" t="str">
            <v/>
          </cell>
          <cell r="G40">
            <v>160020003</v>
          </cell>
        </row>
        <row r="41">
          <cell r="F41" t="str">
            <v/>
          </cell>
          <cell r="G41">
            <v>160020004</v>
          </cell>
        </row>
        <row r="42">
          <cell r="F42" t="str">
            <v/>
          </cell>
          <cell r="G42">
            <v>160020005</v>
          </cell>
        </row>
        <row r="43">
          <cell r="F43" t="str">
            <v/>
          </cell>
          <cell r="G43">
            <v>160020006</v>
          </cell>
        </row>
        <row r="44">
          <cell r="F44" t="str">
            <v/>
          </cell>
          <cell r="G44">
            <v>160030000</v>
          </cell>
        </row>
        <row r="45">
          <cell r="F45" t="str">
            <v/>
          </cell>
          <cell r="G45">
            <v>160030001</v>
          </cell>
        </row>
        <row r="46">
          <cell r="F46" t="str">
            <v/>
          </cell>
          <cell r="G46">
            <v>160030002</v>
          </cell>
        </row>
        <row r="47">
          <cell r="F47" t="str">
            <v/>
          </cell>
          <cell r="G47">
            <v>200000000</v>
          </cell>
        </row>
        <row r="48">
          <cell r="F48" t="str">
            <v/>
          </cell>
          <cell r="G48">
            <v>210000000</v>
          </cell>
        </row>
        <row r="49">
          <cell r="F49" t="str">
            <v/>
          </cell>
          <cell r="G49">
            <v>210010000</v>
          </cell>
        </row>
        <row r="50">
          <cell r="F50" t="str">
            <v/>
          </cell>
          <cell r="G50">
            <v>210011000</v>
          </cell>
        </row>
        <row r="51">
          <cell r="F51" t="str">
            <v/>
          </cell>
          <cell r="G51">
            <v>210011001</v>
          </cell>
        </row>
        <row r="52">
          <cell r="F52" t="str">
            <v/>
          </cell>
          <cell r="G52">
            <v>210011002</v>
          </cell>
        </row>
        <row r="53">
          <cell r="F53" t="str">
            <v/>
          </cell>
          <cell r="G53">
            <v>210011003</v>
          </cell>
        </row>
        <row r="54">
          <cell r="F54" t="str">
            <v/>
          </cell>
          <cell r="G54">
            <v>210011004</v>
          </cell>
        </row>
        <row r="55">
          <cell r="F55" t="str">
            <v/>
          </cell>
          <cell r="G55">
            <v>210011005</v>
          </cell>
        </row>
        <row r="56">
          <cell r="F56" t="str">
            <v/>
          </cell>
          <cell r="G56">
            <v>210011006</v>
          </cell>
        </row>
        <row r="57">
          <cell r="F57" t="str">
            <v/>
          </cell>
          <cell r="G57">
            <v>210012000</v>
          </cell>
        </row>
        <row r="58">
          <cell r="F58" t="str">
            <v/>
          </cell>
          <cell r="G58">
            <v>210012001</v>
          </cell>
        </row>
        <row r="59">
          <cell r="F59" t="str">
            <v/>
          </cell>
          <cell r="G59">
            <v>210012002</v>
          </cell>
        </row>
        <row r="60">
          <cell r="F60" t="str">
            <v/>
          </cell>
          <cell r="G60">
            <v>220000000</v>
          </cell>
        </row>
        <row r="61">
          <cell r="F61" t="str">
            <v/>
          </cell>
          <cell r="G61">
            <v>230000000</v>
          </cell>
        </row>
        <row r="62">
          <cell r="F62" t="str">
            <v/>
          </cell>
          <cell r="G62">
            <v>230010000</v>
          </cell>
        </row>
        <row r="63">
          <cell r="F63" t="str">
            <v/>
          </cell>
          <cell r="G63">
            <v>230020000</v>
          </cell>
        </row>
        <row r="64">
          <cell r="F64" t="str">
            <v/>
          </cell>
          <cell r="G64">
            <v>230030000</v>
          </cell>
        </row>
        <row r="65">
          <cell r="F65" t="str">
            <v/>
          </cell>
          <cell r="G65">
            <v>230040000</v>
          </cell>
        </row>
        <row r="66">
          <cell r="F66" t="str">
            <v/>
          </cell>
          <cell r="G66">
            <v>300000000</v>
          </cell>
        </row>
        <row r="67">
          <cell r="F67" t="str">
            <v/>
          </cell>
          <cell r="G67">
            <v>310000000</v>
          </cell>
        </row>
        <row r="68">
          <cell r="F68" t="str">
            <v/>
          </cell>
          <cell r="G68">
            <v>310000001</v>
          </cell>
        </row>
        <row r="69">
          <cell r="F69" t="str">
            <v/>
          </cell>
          <cell r="G69">
            <v>310000002</v>
          </cell>
        </row>
        <row r="70">
          <cell r="F70" t="str">
            <v/>
          </cell>
          <cell r="G70">
            <v>320000000</v>
          </cell>
        </row>
        <row r="71">
          <cell r="F71" t="str">
            <v/>
          </cell>
          <cell r="G71">
            <v>320000001</v>
          </cell>
        </row>
        <row r="72">
          <cell r="F72" t="str">
            <v/>
          </cell>
          <cell r="G72">
            <v>320000002</v>
          </cell>
        </row>
        <row r="73">
          <cell r="F73" t="str">
            <v/>
          </cell>
          <cell r="G73">
            <v>320000003</v>
          </cell>
        </row>
        <row r="74">
          <cell r="F74" t="str">
            <v/>
          </cell>
          <cell r="G74">
            <v>400000000</v>
          </cell>
        </row>
        <row r="75">
          <cell r="F75" t="str">
            <v/>
          </cell>
          <cell r="G75">
            <v>410000000</v>
          </cell>
        </row>
        <row r="76">
          <cell r="F76" t="str">
            <v/>
          </cell>
          <cell r="G76">
            <v>410000001</v>
          </cell>
        </row>
        <row r="77">
          <cell r="F77" t="str">
            <v/>
          </cell>
          <cell r="G77">
            <v>410000002</v>
          </cell>
        </row>
        <row r="78">
          <cell r="F78" t="str">
            <v/>
          </cell>
          <cell r="G78">
            <v>410000003</v>
          </cell>
        </row>
        <row r="79">
          <cell r="F79" t="str">
            <v/>
          </cell>
          <cell r="G79">
            <v>420000000</v>
          </cell>
        </row>
        <row r="80">
          <cell r="F80" t="str">
            <v/>
          </cell>
          <cell r="G80">
            <v>500000000</v>
          </cell>
        </row>
        <row r="81">
          <cell r="F81" t="str">
            <v/>
          </cell>
          <cell r="G81">
            <v>500000001</v>
          </cell>
        </row>
        <row r="82">
          <cell r="F82" t="str">
            <v/>
          </cell>
          <cell r="G82">
            <v>500000002</v>
          </cell>
        </row>
        <row r="83">
          <cell r="F83" t="str">
            <v/>
          </cell>
          <cell r="G83">
            <v>500000003</v>
          </cell>
        </row>
        <row r="84">
          <cell r="F84" t="str">
            <v/>
          </cell>
          <cell r="G84">
            <v>500000004</v>
          </cell>
        </row>
        <row r="85">
          <cell r="F85" t="str">
            <v/>
          </cell>
          <cell r="G85">
            <v>600000000</v>
          </cell>
        </row>
        <row r="86">
          <cell r="F86" t="str">
            <v/>
          </cell>
          <cell r="G86">
            <v>600000001</v>
          </cell>
        </row>
        <row r="87">
          <cell r="F87" t="str">
            <v/>
          </cell>
          <cell r="G87">
            <v>600000002</v>
          </cell>
        </row>
        <row r="88">
          <cell r="F88" t="str">
            <v/>
          </cell>
          <cell r="G88">
            <v>600000003</v>
          </cell>
        </row>
        <row r="89">
          <cell r="F89" t="str">
            <v/>
          </cell>
          <cell r="G89">
            <v>600000004</v>
          </cell>
        </row>
        <row r="90">
          <cell r="F90" t="str">
            <v/>
          </cell>
          <cell r="G90">
            <v>600000005</v>
          </cell>
        </row>
        <row r="91">
          <cell r="F91" t="str">
            <v/>
          </cell>
          <cell r="G91">
            <v>600000006</v>
          </cell>
        </row>
        <row r="92">
          <cell r="F92" t="str">
            <v/>
          </cell>
          <cell r="G92">
            <v>600000007</v>
          </cell>
        </row>
        <row r="93">
          <cell r="F93" t="str">
            <v/>
          </cell>
          <cell r="G93">
            <v>600000008</v>
          </cell>
        </row>
        <row r="94">
          <cell r="F94" t="str">
            <v/>
          </cell>
          <cell r="G94">
            <v>600000009</v>
          </cell>
        </row>
        <row r="95">
          <cell r="F95" t="str">
            <v/>
          </cell>
          <cell r="G95">
            <v>600000010</v>
          </cell>
        </row>
        <row r="96">
          <cell r="F96" t="str">
            <v/>
          </cell>
          <cell r="G96">
            <v>600000011</v>
          </cell>
        </row>
        <row r="97">
          <cell r="F97" t="str">
            <v/>
          </cell>
          <cell r="G97">
            <v>600000012</v>
          </cell>
        </row>
        <row r="98">
          <cell r="F98" t="str">
            <v/>
          </cell>
          <cell r="G98">
            <v>600000013</v>
          </cell>
        </row>
        <row r="99">
          <cell r="F99" t="str">
            <v/>
          </cell>
          <cell r="G99">
            <v>600000014</v>
          </cell>
        </row>
        <row r="100">
          <cell r="F100" t="str">
            <v/>
          </cell>
          <cell r="G100">
            <v>600000015</v>
          </cell>
        </row>
        <row r="101">
          <cell r="F101" t="str">
            <v/>
          </cell>
          <cell r="G101">
            <v>600000016</v>
          </cell>
        </row>
        <row r="102">
          <cell r="F102" t="str">
            <v/>
          </cell>
          <cell r="G102">
            <v>600000017</v>
          </cell>
        </row>
        <row r="103">
          <cell r="F103" t="str">
            <v/>
          </cell>
          <cell r="G103">
            <v>600000018</v>
          </cell>
        </row>
        <row r="104">
          <cell r="F104" t="str">
            <v/>
          </cell>
          <cell r="G104">
            <v>600000019</v>
          </cell>
        </row>
        <row r="105">
          <cell r="F105" t="str">
            <v/>
          </cell>
          <cell r="G105">
            <v>600000020</v>
          </cell>
        </row>
        <row r="106">
          <cell r="F106" t="str">
            <v/>
          </cell>
          <cell r="G106">
            <v>600000021</v>
          </cell>
        </row>
        <row r="107">
          <cell r="F107" t="str">
            <v/>
          </cell>
          <cell r="G107">
            <v>600000022</v>
          </cell>
        </row>
        <row r="108">
          <cell r="F108" t="str">
            <v/>
          </cell>
          <cell r="G108">
            <v>600000023</v>
          </cell>
        </row>
        <row r="109">
          <cell r="F109" t="str">
            <v/>
          </cell>
          <cell r="G109">
            <v>600000024</v>
          </cell>
        </row>
        <row r="110">
          <cell r="F110" t="str">
            <v/>
          </cell>
          <cell r="G110">
            <v>600000099</v>
          </cell>
        </row>
        <row r="111">
          <cell r="F111" t="str">
            <v/>
          </cell>
          <cell r="G111">
            <v>630000000</v>
          </cell>
        </row>
        <row r="112">
          <cell r="F112" t="str">
            <v/>
          </cell>
          <cell r="G112">
            <v>630010000</v>
          </cell>
        </row>
        <row r="113">
          <cell r="F113" t="str">
            <v/>
          </cell>
          <cell r="G113">
            <v>630010001</v>
          </cell>
        </row>
        <row r="114">
          <cell r="F114" t="str">
            <v/>
          </cell>
          <cell r="G114">
            <v>630010002</v>
          </cell>
        </row>
        <row r="115">
          <cell r="F115" t="str">
            <v/>
          </cell>
          <cell r="G115">
            <v>630010003</v>
          </cell>
        </row>
        <row r="116">
          <cell r="F116" t="str">
            <v/>
          </cell>
          <cell r="G116">
            <v>630010004</v>
          </cell>
        </row>
        <row r="117">
          <cell r="F117" t="str">
            <v/>
          </cell>
          <cell r="G117">
            <v>630010005</v>
          </cell>
        </row>
        <row r="118">
          <cell r="F118" t="str">
            <v/>
          </cell>
          <cell r="G118">
            <v>630010006</v>
          </cell>
        </row>
        <row r="119">
          <cell r="F119" t="str">
            <v/>
          </cell>
          <cell r="G119" t="str">
            <v/>
          </cell>
        </row>
        <row r="120">
          <cell r="F120" t="str">
            <v/>
          </cell>
          <cell r="G120">
            <v>810000000</v>
          </cell>
        </row>
        <row r="121">
          <cell r="F121" t="str">
            <v/>
          </cell>
          <cell r="G121">
            <v>810010000</v>
          </cell>
        </row>
        <row r="122">
          <cell r="F122" t="str">
            <v/>
          </cell>
          <cell r="G122">
            <v>810020000</v>
          </cell>
        </row>
        <row r="123">
          <cell r="F123" t="str">
            <v/>
          </cell>
          <cell r="G123" t="str">
            <v/>
          </cell>
        </row>
        <row r="124">
          <cell r="F124" t="str">
            <v/>
          </cell>
          <cell r="G124">
            <v>910010000</v>
          </cell>
        </row>
        <row r="125">
          <cell r="F125" t="str">
            <v/>
          </cell>
          <cell r="G125">
            <v>910020000</v>
          </cell>
        </row>
        <row r="126">
          <cell r="F126" t="str">
            <v/>
          </cell>
          <cell r="G126">
            <v>910030000</v>
          </cell>
        </row>
        <row r="127">
          <cell r="F127" t="str">
            <v/>
          </cell>
          <cell r="G127">
            <v>910040000</v>
          </cell>
        </row>
        <row r="128">
          <cell r="F128" t="str">
            <v/>
          </cell>
          <cell r="G128">
            <v>910040001</v>
          </cell>
        </row>
        <row r="129">
          <cell r="F129" t="str">
            <v/>
          </cell>
          <cell r="G129">
            <v>910040002</v>
          </cell>
        </row>
        <row r="130">
          <cell r="F130" t="str">
            <v/>
          </cell>
          <cell r="G130">
            <v>910040003</v>
          </cell>
        </row>
        <row r="131">
          <cell r="F131" t="str">
            <v/>
          </cell>
          <cell r="G131" t="str">
            <v/>
          </cell>
        </row>
        <row r="132">
          <cell r="F132" t="str">
            <v/>
          </cell>
          <cell r="G132" t="str">
            <v/>
          </cell>
        </row>
        <row r="133">
          <cell r="F133" t="str">
            <v/>
          </cell>
          <cell r="G133" t="str">
            <v/>
          </cell>
        </row>
        <row r="134">
          <cell r="F134" t="str">
            <v/>
          </cell>
          <cell r="G134" t="str">
            <v/>
          </cell>
        </row>
        <row r="135">
          <cell r="F135" t="str">
            <v/>
          </cell>
          <cell r="G135" t="str">
            <v/>
          </cell>
        </row>
        <row r="136">
          <cell r="F136" t="str">
            <v/>
          </cell>
          <cell r="G136" t="str">
            <v/>
          </cell>
        </row>
        <row r="137">
          <cell r="F137" t="str">
            <v/>
          </cell>
          <cell r="G137" t="str">
            <v/>
          </cell>
        </row>
        <row r="138">
          <cell r="F138" t="str">
            <v/>
          </cell>
          <cell r="G138" t="str">
            <v/>
          </cell>
        </row>
        <row r="139">
          <cell r="F139" t="str">
            <v/>
          </cell>
          <cell r="G139" t="str">
            <v/>
          </cell>
        </row>
        <row r="140">
          <cell r="F140" t="str">
            <v/>
          </cell>
          <cell r="G140" t="str">
            <v/>
          </cell>
        </row>
        <row r="141">
          <cell r="F141" t="str">
            <v/>
          </cell>
          <cell r="G141" t="str">
            <v/>
          </cell>
        </row>
        <row r="142">
          <cell r="F142" t="str">
            <v/>
          </cell>
          <cell r="G142" t="str">
            <v/>
          </cell>
        </row>
        <row r="143">
          <cell r="F143" t="str">
            <v/>
          </cell>
          <cell r="G143" t="str">
            <v/>
          </cell>
        </row>
        <row r="144">
          <cell r="F144" t="str">
            <v/>
          </cell>
          <cell r="G144" t="str">
            <v/>
          </cell>
        </row>
        <row r="145">
          <cell r="F145" t="str">
            <v/>
          </cell>
          <cell r="G145" t="str">
            <v/>
          </cell>
        </row>
        <row r="146">
          <cell r="F146" t="str">
            <v/>
          </cell>
          <cell r="G146" t="str">
            <v/>
          </cell>
        </row>
        <row r="147">
          <cell r="F147" t="str">
            <v/>
          </cell>
          <cell r="G147" t="str">
            <v/>
          </cell>
        </row>
        <row r="148">
          <cell r="F148" t="str">
            <v/>
          </cell>
          <cell r="G148" t="str">
            <v/>
          </cell>
        </row>
        <row r="149">
          <cell r="F149" t="str">
            <v/>
          </cell>
          <cell r="G149" t="str">
            <v/>
          </cell>
        </row>
        <row r="150">
          <cell r="F150" t="str">
            <v/>
          </cell>
          <cell r="G150" t="str">
            <v/>
          </cell>
        </row>
        <row r="151">
          <cell r="F151" t="str">
            <v/>
          </cell>
          <cell r="G151" t="str">
            <v/>
          </cell>
        </row>
        <row r="152">
          <cell r="F152" t="str">
            <v/>
          </cell>
          <cell r="G152" t="str">
            <v/>
          </cell>
        </row>
        <row r="153">
          <cell r="F153" t="str">
            <v/>
          </cell>
          <cell r="G153" t="str">
            <v/>
          </cell>
        </row>
        <row r="154">
          <cell r="F154" t="str">
            <v/>
          </cell>
          <cell r="G154" t="str">
            <v/>
          </cell>
        </row>
        <row r="155">
          <cell r="F155" t="str">
            <v/>
          </cell>
          <cell r="G155" t="str">
            <v/>
          </cell>
        </row>
        <row r="156">
          <cell r="F156" t="str">
            <v/>
          </cell>
          <cell r="G156" t="str">
            <v/>
          </cell>
        </row>
        <row r="157">
          <cell r="F157" t="str">
            <v/>
          </cell>
          <cell r="G157" t="str">
            <v/>
          </cell>
        </row>
        <row r="158">
          <cell r="F158" t="str">
            <v/>
          </cell>
          <cell r="G158" t="str">
            <v/>
          </cell>
        </row>
        <row r="159">
          <cell r="F159" t="str">
            <v/>
          </cell>
          <cell r="G159" t="str">
            <v/>
          </cell>
        </row>
        <row r="160">
          <cell r="F160" t="str">
            <v/>
          </cell>
          <cell r="G160" t="str">
            <v/>
          </cell>
        </row>
        <row r="161">
          <cell r="F161" t="str">
            <v/>
          </cell>
          <cell r="G161" t="str">
            <v/>
          </cell>
        </row>
        <row r="162">
          <cell r="F162" t="str">
            <v/>
          </cell>
          <cell r="G162" t="str">
            <v/>
          </cell>
        </row>
        <row r="163">
          <cell r="F163" t="str">
            <v/>
          </cell>
          <cell r="G163" t="str">
            <v/>
          </cell>
        </row>
        <row r="164">
          <cell r="F164" t="str">
            <v/>
          </cell>
          <cell r="G164" t="str">
            <v/>
          </cell>
        </row>
        <row r="165">
          <cell r="F165" t="str">
            <v/>
          </cell>
          <cell r="G165" t="str">
            <v/>
          </cell>
        </row>
        <row r="166">
          <cell r="F166" t="str">
            <v/>
          </cell>
          <cell r="G166" t="str">
            <v/>
          </cell>
        </row>
        <row r="167">
          <cell r="F167" t="str">
            <v/>
          </cell>
          <cell r="G167" t="str">
            <v/>
          </cell>
        </row>
        <row r="168">
          <cell r="F168" t="str">
            <v/>
          </cell>
          <cell r="G168" t="str">
            <v/>
          </cell>
        </row>
        <row r="169">
          <cell r="F169" t="str">
            <v/>
          </cell>
          <cell r="G169" t="str">
            <v/>
          </cell>
        </row>
        <row r="170">
          <cell r="F170" t="str">
            <v/>
          </cell>
          <cell r="G170" t="str">
            <v/>
          </cell>
        </row>
        <row r="171">
          <cell r="F171" t="str">
            <v/>
          </cell>
          <cell r="G171" t="str">
            <v/>
          </cell>
        </row>
        <row r="172">
          <cell r="F172" t="str">
            <v/>
          </cell>
          <cell r="G172" t="str">
            <v/>
          </cell>
        </row>
        <row r="173">
          <cell r="F173" t="str">
            <v/>
          </cell>
          <cell r="G173" t="str">
            <v/>
          </cell>
        </row>
        <row r="174">
          <cell r="F174" t="str">
            <v/>
          </cell>
          <cell r="G174" t="str">
            <v/>
          </cell>
        </row>
        <row r="175">
          <cell r="F175" t="str">
            <v/>
          </cell>
          <cell r="G175" t="str">
            <v/>
          </cell>
        </row>
        <row r="176">
          <cell r="F176" t="str">
            <v/>
          </cell>
          <cell r="G176" t="str">
            <v/>
          </cell>
        </row>
        <row r="177">
          <cell r="F177" t="str">
            <v/>
          </cell>
          <cell r="G177" t="str">
            <v/>
          </cell>
        </row>
        <row r="178">
          <cell r="F178" t="str">
            <v/>
          </cell>
          <cell r="G178" t="str">
            <v/>
          </cell>
        </row>
        <row r="179">
          <cell r="F179" t="str">
            <v/>
          </cell>
          <cell r="G179" t="str">
            <v/>
          </cell>
        </row>
        <row r="180">
          <cell r="F180" t="str">
            <v/>
          </cell>
          <cell r="G180" t="str">
            <v/>
          </cell>
        </row>
        <row r="181">
          <cell r="F181" t="str">
            <v/>
          </cell>
          <cell r="G181" t="str">
            <v/>
          </cell>
        </row>
        <row r="182">
          <cell r="F182" t="str">
            <v/>
          </cell>
          <cell r="G182" t="str">
            <v/>
          </cell>
        </row>
        <row r="183">
          <cell r="F183" t="str">
            <v/>
          </cell>
          <cell r="G183" t="str">
            <v/>
          </cell>
        </row>
        <row r="184">
          <cell r="F184" t="str">
            <v/>
          </cell>
          <cell r="G184" t="str">
            <v/>
          </cell>
        </row>
        <row r="185">
          <cell r="F185" t="str">
            <v/>
          </cell>
          <cell r="G185" t="str">
            <v/>
          </cell>
        </row>
        <row r="186">
          <cell r="F186" t="str">
            <v/>
          </cell>
          <cell r="G186" t="str">
            <v/>
          </cell>
        </row>
        <row r="187">
          <cell r="F187" t="str">
            <v/>
          </cell>
          <cell r="G187" t="str">
            <v/>
          </cell>
        </row>
        <row r="188">
          <cell r="F188" t="str">
            <v/>
          </cell>
          <cell r="G188" t="str">
            <v/>
          </cell>
        </row>
        <row r="189">
          <cell r="F189" t="str">
            <v/>
          </cell>
          <cell r="G189" t="str">
            <v/>
          </cell>
        </row>
        <row r="190">
          <cell r="F190" t="str">
            <v/>
          </cell>
          <cell r="G190" t="str">
            <v/>
          </cell>
        </row>
        <row r="191">
          <cell r="F191" t="str">
            <v/>
          </cell>
          <cell r="G191" t="str">
            <v/>
          </cell>
        </row>
        <row r="192">
          <cell r="F192" t="str">
            <v/>
          </cell>
          <cell r="G192" t="str">
            <v/>
          </cell>
        </row>
        <row r="193">
          <cell r="F193" t="str">
            <v/>
          </cell>
          <cell r="G193" t="str">
            <v/>
          </cell>
        </row>
        <row r="194">
          <cell r="F194" t="str">
            <v/>
          </cell>
          <cell r="G194" t="str">
            <v/>
          </cell>
        </row>
        <row r="195">
          <cell r="F195" t="str">
            <v/>
          </cell>
          <cell r="G195" t="str">
            <v/>
          </cell>
        </row>
        <row r="196">
          <cell r="F196" t="str">
            <v/>
          </cell>
          <cell r="G196" t="str">
            <v/>
          </cell>
        </row>
        <row r="197">
          <cell r="F197" t="str">
            <v/>
          </cell>
          <cell r="G197" t="str">
            <v/>
          </cell>
        </row>
        <row r="198">
          <cell r="F198" t="str">
            <v/>
          </cell>
          <cell r="G198" t="str">
            <v/>
          </cell>
        </row>
        <row r="199">
          <cell r="F199" t="str">
            <v/>
          </cell>
          <cell r="G199" t="str">
            <v/>
          </cell>
        </row>
        <row r="200">
          <cell r="F200" t="str">
            <v/>
          </cell>
          <cell r="G200" t="str">
            <v/>
          </cell>
        </row>
        <row r="201">
          <cell r="F201" t="str">
            <v/>
          </cell>
          <cell r="G201" t="str">
            <v/>
          </cell>
        </row>
        <row r="202">
          <cell r="F202" t="str">
            <v/>
          </cell>
          <cell r="G202" t="str">
            <v/>
          </cell>
        </row>
        <row r="203">
          <cell r="F203" t="str">
            <v/>
          </cell>
          <cell r="G203" t="str">
            <v/>
          </cell>
        </row>
        <row r="204">
          <cell r="F204" t="str">
            <v/>
          </cell>
          <cell r="G204" t="str">
            <v/>
          </cell>
        </row>
        <row r="205">
          <cell r="F205" t="str">
            <v/>
          </cell>
          <cell r="G205" t="str">
            <v/>
          </cell>
        </row>
        <row r="206">
          <cell r="F206" t="str">
            <v/>
          </cell>
          <cell r="G206" t="str">
            <v/>
          </cell>
        </row>
        <row r="207">
          <cell r="F207" t="str">
            <v/>
          </cell>
          <cell r="G207" t="str">
            <v/>
          </cell>
        </row>
        <row r="208">
          <cell r="F208" t="str">
            <v/>
          </cell>
          <cell r="G208" t="str">
            <v/>
          </cell>
        </row>
        <row r="209">
          <cell r="F209" t="str">
            <v/>
          </cell>
          <cell r="G209" t="str">
            <v/>
          </cell>
        </row>
        <row r="210">
          <cell r="F210" t="str">
            <v/>
          </cell>
          <cell r="G210" t="str">
            <v/>
          </cell>
        </row>
        <row r="211">
          <cell r="F211" t="str">
            <v/>
          </cell>
          <cell r="G211" t="str">
            <v/>
          </cell>
        </row>
        <row r="212">
          <cell r="F212" t="str">
            <v/>
          </cell>
          <cell r="G212" t="str">
            <v/>
          </cell>
        </row>
        <row r="213">
          <cell r="F213" t="str">
            <v/>
          </cell>
          <cell r="G213" t="str">
            <v/>
          </cell>
        </row>
        <row r="214">
          <cell r="F214" t="str">
            <v/>
          </cell>
          <cell r="G214" t="str">
            <v/>
          </cell>
        </row>
        <row r="215">
          <cell r="F215" t="str">
            <v/>
          </cell>
          <cell r="G215" t="str">
            <v/>
          </cell>
        </row>
        <row r="216">
          <cell r="F216" t="str">
            <v/>
          </cell>
          <cell r="G216" t="str">
            <v/>
          </cell>
        </row>
        <row r="217">
          <cell r="F217" t="str">
            <v/>
          </cell>
          <cell r="G217" t="str">
            <v/>
          </cell>
        </row>
        <row r="218">
          <cell r="F218" t="str">
            <v/>
          </cell>
          <cell r="G218" t="str">
            <v/>
          </cell>
        </row>
        <row r="219">
          <cell r="F219" t="str">
            <v/>
          </cell>
          <cell r="G219" t="str">
            <v/>
          </cell>
        </row>
        <row r="220">
          <cell r="F220" t="str">
            <v/>
          </cell>
          <cell r="G220" t="str">
            <v/>
          </cell>
        </row>
        <row r="221">
          <cell r="F221" t="str">
            <v/>
          </cell>
          <cell r="G221" t="str">
            <v/>
          </cell>
        </row>
        <row r="222">
          <cell r="F222" t="str">
            <v/>
          </cell>
          <cell r="G222" t="str">
            <v/>
          </cell>
        </row>
        <row r="223">
          <cell r="F223" t="str">
            <v/>
          </cell>
          <cell r="G223" t="str">
            <v/>
          </cell>
        </row>
        <row r="224">
          <cell r="F224" t="str">
            <v/>
          </cell>
          <cell r="G224" t="str">
            <v/>
          </cell>
        </row>
        <row r="225">
          <cell r="F225" t="str">
            <v/>
          </cell>
          <cell r="G225" t="str">
            <v/>
          </cell>
        </row>
        <row r="226">
          <cell r="F226" t="str">
            <v/>
          </cell>
          <cell r="G226" t="str">
            <v/>
          </cell>
        </row>
        <row r="227">
          <cell r="F227" t="str">
            <v/>
          </cell>
          <cell r="G227" t="str">
            <v/>
          </cell>
        </row>
        <row r="228">
          <cell r="F228" t="str">
            <v/>
          </cell>
          <cell r="G228" t="str">
            <v/>
          </cell>
        </row>
        <row r="229">
          <cell r="F229" t="str">
            <v/>
          </cell>
          <cell r="G229" t="str">
            <v/>
          </cell>
        </row>
        <row r="230">
          <cell r="F230" t="str">
            <v/>
          </cell>
          <cell r="G230" t="str">
            <v/>
          </cell>
        </row>
        <row r="231">
          <cell r="F231" t="str">
            <v/>
          </cell>
          <cell r="G231" t="str">
            <v/>
          </cell>
        </row>
        <row r="232">
          <cell r="F232" t="str">
            <v/>
          </cell>
          <cell r="G232" t="str">
            <v/>
          </cell>
        </row>
        <row r="233">
          <cell r="F233" t="str">
            <v/>
          </cell>
          <cell r="G233" t="str">
            <v/>
          </cell>
        </row>
        <row r="234">
          <cell r="F234" t="str">
            <v/>
          </cell>
          <cell r="G234" t="str">
            <v/>
          </cell>
        </row>
        <row r="235">
          <cell r="F235" t="str">
            <v/>
          </cell>
          <cell r="G235" t="str">
            <v/>
          </cell>
        </row>
        <row r="236">
          <cell r="F236" t="str">
            <v/>
          </cell>
          <cell r="G236" t="str">
            <v/>
          </cell>
        </row>
        <row r="237">
          <cell r="F237" t="str">
            <v/>
          </cell>
          <cell r="G237" t="str">
            <v/>
          </cell>
        </row>
        <row r="238">
          <cell r="F238" t="str">
            <v/>
          </cell>
          <cell r="G238" t="str">
            <v/>
          </cell>
        </row>
        <row r="239">
          <cell r="F239" t="str">
            <v/>
          </cell>
          <cell r="G239" t="str">
            <v/>
          </cell>
        </row>
        <row r="240">
          <cell r="F240" t="str">
            <v/>
          </cell>
          <cell r="G240" t="str">
            <v/>
          </cell>
        </row>
        <row r="241">
          <cell r="F241" t="str">
            <v/>
          </cell>
          <cell r="G241" t="str">
            <v/>
          </cell>
        </row>
        <row r="242">
          <cell r="F242" t="str">
            <v/>
          </cell>
          <cell r="G242" t="str">
            <v/>
          </cell>
        </row>
        <row r="243">
          <cell r="F243" t="str">
            <v/>
          </cell>
          <cell r="G243" t="str">
            <v/>
          </cell>
        </row>
        <row r="244">
          <cell r="F244" t="str">
            <v/>
          </cell>
          <cell r="G244" t="str">
            <v/>
          </cell>
        </row>
        <row r="245">
          <cell r="F245" t="str">
            <v/>
          </cell>
          <cell r="G245" t="str">
            <v/>
          </cell>
        </row>
        <row r="246">
          <cell r="F246" t="str">
            <v/>
          </cell>
          <cell r="G246" t="str">
            <v/>
          </cell>
        </row>
        <row r="247">
          <cell r="F247" t="str">
            <v/>
          </cell>
          <cell r="G247" t="str">
            <v/>
          </cell>
        </row>
        <row r="248">
          <cell r="F248" t="str">
            <v/>
          </cell>
          <cell r="G248" t="str">
            <v/>
          </cell>
        </row>
        <row r="249">
          <cell r="F249" t="str">
            <v/>
          </cell>
          <cell r="G249" t="str">
            <v/>
          </cell>
        </row>
        <row r="250">
          <cell r="F250" t="str">
            <v/>
          </cell>
          <cell r="G250" t="str">
            <v/>
          </cell>
        </row>
        <row r="251">
          <cell r="F251" t="str">
            <v/>
          </cell>
          <cell r="G251" t="str">
            <v/>
          </cell>
        </row>
        <row r="252">
          <cell r="F252" t="str">
            <v/>
          </cell>
          <cell r="G252" t="str">
            <v/>
          </cell>
        </row>
        <row r="253">
          <cell r="F253" t="str">
            <v/>
          </cell>
          <cell r="G253" t="str">
            <v/>
          </cell>
        </row>
        <row r="254">
          <cell r="F254" t="str">
            <v/>
          </cell>
          <cell r="G254" t="str">
            <v/>
          </cell>
        </row>
        <row r="255">
          <cell r="F255" t="str">
            <v/>
          </cell>
          <cell r="G255" t="str">
            <v/>
          </cell>
        </row>
        <row r="256">
          <cell r="F256" t="str">
            <v/>
          </cell>
          <cell r="G256" t="str">
            <v/>
          </cell>
        </row>
        <row r="257">
          <cell r="F257" t="str">
            <v/>
          </cell>
          <cell r="G257" t="str">
            <v/>
          </cell>
        </row>
        <row r="258">
          <cell r="F258" t="str">
            <v/>
          </cell>
          <cell r="G258" t="str">
            <v/>
          </cell>
        </row>
        <row r="259">
          <cell r="F259" t="str">
            <v/>
          </cell>
          <cell r="G259" t="str">
            <v/>
          </cell>
        </row>
        <row r="260">
          <cell r="F260" t="str">
            <v/>
          </cell>
          <cell r="G260" t="str">
            <v/>
          </cell>
        </row>
        <row r="261">
          <cell r="F261" t="str">
            <v/>
          </cell>
          <cell r="G261" t="str">
            <v/>
          </cell>
        </row>
        <row r="262">
          <cell r="F262" t="str">
            <v/>
          </cell>
          <cell r="G262" t="str">
            <v/>
          </cell>
        </row>
        <row r="263">
          <cell r="F263" t="str">
            <v/>
          </cell>
          <cell r="G263" t="str">
            <v/>
          </cell>
        </row>
        <row r="264">
          <cell r="F264" t="str">
            <v/>
          </cell>
          <cell r="G264" t="str">
            <v/>
          </cell>
        </row>
        <row r="265">
          <cell r="F265" t="str">
            <v/>
          </cell>
          <cell r="G265" t="str">
            <v/>
          </cell>
        </row>
        <row r="266">
          <cell r="F266" t="str">
            <v/>
          </cell>
          <cell r="G266" t="str">
            <v/>
          </cell>
        </row>
        <row r="267">
          <cell r="F267" t="str">
            <v/>
          </cell>
          <cell r="G267" t="str">
            <v/>
          </cell>
        </row>
        <row r="268">
          <cell r="F268" t="str">
            <v/>
          </cell>
          <cell r="G268" t="str">
            <v/>
          </cell>
        </row>
        <row r="269">
          <cell r="F269" t="str">
            <v/>
          </cell>
          <cell r="G269" t="str">
            <v/>
          </cell>
        </row>
        <row r="270">
          <cell r="F270" t="str">
            <v/>
          </cell>
          <cell r="G270" t="str">
            <v/>
          </cell>
        </row>
        <row r="271">
          <cell r="F271" t="str">
            <v/>
          </cell>
          <cell r="G271" t="str">
            <v/>
          </cell>
        </row>
        <row r="272">
          <cell r="F272" t="str">
            <v/>
          </cell>
          <cell r="G272" t="str">
            <v/>
          </cell>
        </row>
        <row r="273">
          <cell r="F273" t="str">
            <v/>
          </cell>
          <cell r="G273" t="str">
            <v/>
          </cell>
        </row>
        <row r="274">
          <cell r="F274" t="str">
            <v/>
          </cell>
          <cell r="G274" t="str">
            <v/>
          </cell>
        </row>
        <row r="275">
          <cell r="F275" t="str">
            <v/>
          </cell>
          <cell r="G275" t="str">
            <v/>
          </cell>
        </row>
        <row r="276">
          <cell r="F276" t="str">
            <v/>
          </cell>
          <cell r="G276" t="str">
            <v/>
          </cell>
        </row>
        <row r="277">
          <cell r="F277" t="str">
            <v/>
          </cell>
          <cell r="G277" t="str">
            <v/>
          </cell>
        </row>
        <row r="278">
          <cell r="F278" t="str">
            <v/>
          </cell>
          <cell r="G278" t="str">
            <v/>
          </cell>
        </row>
        <row r="279">
          <cell r="F279" t="str">
            <v/>
          </cell>
          <cell r="G279" t="str">
            <v/>
          </cell>
        </row>
        <row r="280">
          <cell r="F280" t="str">
            <v/>
          </cell>
          <cell r="G280" t="str">
            <v/>
          </cell>
        </row>
        <row r="281">
          <cell r="F281" t="str">
            <v/>
          </cell>
          <cell r="G281" t="str">
            <v/>
          </cell>
        </row>
        <row r="282">
          <cell r="F282" t="str">
            <v/>
          </cell>
          <cell r="G282" t="str">
            <v/>
          </cell>
        </row>
        <row r="283">
          <cell r="F283" t="str">
            <v/>
          </cell>
          <cell r="G283" t="str">
            <v/>
          </cell>
        </row>
        <row r="284">
          <cell r="F284" t="str">
            <v/>
          </cell>
          <cell r="G284" t="str">
            <v/>
          </cell>
        </row>
        <row r="285">
          <cell r="F285" t="str">
            <v/>
          </cell>
          <cell r="G285" t="str">
            <v/>
          </cell>
        </row>
        <row r="286">
          <cell r="F286" t="str">
            <v/>
          </cell>
          <cell r="G286" t="str">
            <v/>
          </cell>
        </row>
        <row r="287">
          <cell r="F287" t="str">
            <v/>
          </cell>
          <cell r="G287" t="str">
            <v/>
          </cell>
        </row>
        <row r="288">
          <cell r="F288" t="str">
            <v/>
          </cell>
          <cell r="G288" t="str">
            <v/>
          </cell>
        </row>
        <row r="289">
          <cell r="F289" t="str">
            <v/>
          </cell>
          <cell r="G289" t="str">
            <v/>
          </cell>
        </row>
        <row r="290">
          <cell r="F290" t="str">
            <v/>
          </cell>
          <cell r="G290" t="str">
            <v/>
          </cell>
        </row>
        <row r="291">
          <cell r="F291" t="str">
            <v/>
          </cell>
          <cell r="G291" t="str">
            <v/>
          </cell>
        </row>
        <row r="292">
          <cell r="F292" t="str">
            <v/>
          </cell>
          <cell r="G292" t="str">
            <v/>
          </cell>
        </row>
        <row r="293">
          <cell r="F293" t="str">
            <v/>
          </cell>
          <cell r="G293" t="str">
            <v/>
          </cell>
        </row>
        <row r="294">
          <cell r="F294" t="str">
            <v/>
          </cell>
          <cell r="G294" t="str">
            <v/>
          </cell>
        </row>
        <row r="295">
          <cell r="F295" t="str">
            <v/>
          </cell>
          <cell r="G295" t="str">
            <v/>
          </cell>
        </row>
        <row r="296">
          <cell r="F296" t="str">
            <v/>
          </cell>
          <cell r="G296" t="str">
            <v/>
          </cell>
        </row>
        <row r="297">
          <cell r="F297" t="str">
            <v/>
          </cell>
          <cell r="G297" t="str">
            <v/>
          </cell>
        </row>
        <row r="298">
          <cell r="F298" t="str">
            <v/>
          </cell>
          <cell r="G298" t="str">
            <v/>
          </cell>
        </row>
        <row r="299">
          <cell r="F299" t="str">
            <v/>
          </cell>
          <cell r="G299" t="str">
            <v/>
          </cell>
        </row>
        <row r="300">
          <cell r="F300" t="str">
            <v/>
          </cell>
          <cell r="G300" t="str">
            <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EXT"/>
      <sheetName val="SUMMARY"/>
      <sheetName val="OFFEREXT"/>
      <sheetName val="NWEXT"/>
      <sheetName val="SUPPEXT"/>
      <sheetName val="TRAINING"/>
      <sheetName val="COSY"/>
      <sheetName val="DIMENEXT"/>
      <sheetName val="AMMARGIN"/>
      <sheetName val="N.1"/>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4">
          <cell r="E54">
            <v>4.2499999999999991</v>
          </cell>
        </row>
      </sheetData>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ktiva"/>
      <sheetName val="Sheet3"/>
      <sheetName val="Ner 97"/>
      <sheetName val="RL 97"/>
      <sheetName val="Sheet1"/>
      <sheetName val="TD7_TRLB"/>
      <sheetName val="PPh 23"/>
      <sheetName val="SPT PPN(2)"/>
      <sheetName val="RL 97_0"/>
      <sheetName val="Rekap per perusahaan"/>
      <sheetName val="Rekap per proyek"/>
      <sheetName val="SPT PPN"/>
      <sheetName val="Pend.Di terima dimuka"/>
      <sheetName val="WS u hitung Piutang"/>
      <sheetName val="BNI Yang belum lapor"/>
      <sheetName val="Perhitungan"/>
      <sheetName val="Sheet2"/>
      <sheetName val="invc_asli"/>
      <sheetName val="sales"/>
      <sheetName val="111.999"/>
      <sheetName val="P96"/>
      <sheetName val="diterima 97"/>
      <sheetName val="P97"/>
      <sheetName val="Rekap per persh"/>
      <sheetName val="Neraca"/>
      <sheetName val="RL"/>
      <sheetName val="bukti_potong"/>
      <sheetName val="Final"/>
      <sheetName val="Tidak Final"/>
      <sheetName val="Program"/>
      <sheetName val="Catatan"/>
      <sheetName val="sales (2)"/>
      <sheetName val="Catatan2"/>
      <sheetName val="Rekap lap.bulanan final"/>
      <sheetName val="KURS"/>
      <sheetName val="WIPF050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PT Tribina Dinar Kencana</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B"/>
      <sheetName val="WIPF0506"/>
    </sheetNames>
    <sheetDataSet>
      <sheetData sheetId="0" refreshError="1">
        <row r="8">
          <cell r="C8" t="str">
            <v>500.001</v>
          </cell>
          <cell r="F8">
            <v>30000</v>
          </cell>
        </row>
        <row r="9">
          <cell r="F9">
            <v>20000</v>
          </cell>
        </row>
        <row r="10">
          <cell r="F10">
            <v>16000</v>
          </cell>
        </row>
        <row r="11">
          <cell r="F11">
            <v>28200</v>
          </cell>
        </row>
        <row r="12">
          <cell r="F12">
            <v>118750</v>
          </cell>
        </row>
        <row r="13">
          <cell r="F13">
            <v>28900</v>
          </cell>
        </row>
        <row r="14">
          <cell r="F14">
            <v>7000</v>
          </cell>
        </row>
        <row r="15">
          <cell r="F15">
            <v>4000</v>
          </cell>
        </row>
        <row r="16">
          <cell r="F16">
            <v>1500</v>
          </cell>
        </row>
        <row r="17">
          <cell r="F17">
            <v>30000</v>
          </cell>
        </row>
        <row r="18">
          <cell r="F18">
            <v>4000</v>
          </cell>
        </row>
        <row r="19">
          <cell r="F19">
            <v>25800</v>
          </cell>
        </row>
        <row r="20">
          <cell r="F20">
            <v>30000</v>
          </cell>
        </row>
        <row r="21">
          <cell r="F21">
            <v>10000</v>
          </cell>
        </row>
        <row r="22">
          <cell r="F22">
            <v>60000</v>
          </cell>
        </row>
        <row r="23">
          <cell r="F23">
            <v>8500</v>
          </cell>
        </row>
        <row r="24">
          <cell r="F24">
            <v>22000</v>
          </cell>
        </row>
        <row r="25">
          <cell r="F25">
            <v>26000</v>
          </cell>
        </row>
        <row r="26">
          <cell r="E26">
            <v>1450000</v>
          </cell>
        </row>
        <row r="27">
          <cell r="F27">
            <v>30000</v>
          </cell>
        </row>
        <row r="28">
          <cell r="F28">
            <v>1208800</v>
          </cell>
        </row>
        <row r="29">
          <cell r="F29">
            <v>26450</v>
          </cell>
        </row>
        <row r="30">
          <cell r="F30">
            <v>3500</v>
          </cell>
        </row>
        <row r="31">
          <cell r="F31">
            <v>847300</v>
          </cell>
        </row>
        <row r="32">
          <cell r="F32">
            <v>10000</v>
          </cell>
        </row>
        <row r="33">
          <cell r="F33">
            <v>24200</v>
          </cell>
        </row>
        <row r="34">
          <cell r="F34">
            <v>58800</v>
          </cell>
        </row>
        <row r="35">
          <cell r="F35">
            <v>78000</v>
          </cell>
        </row>
        <row r="36">
          <cell r="F36">
            <v>201600</v>
          </cell>
        </row>
        <row r="37">
          <cell r="E37">
            <v>5408131</v>
          </cell>
          <cell r="F37">
            <v>67000</v>
          </cell>
        </row>
        <row r="38">
          <cell r="F38">
            <v>67000</v>
          </cell>
        </row>
        <row r="39">
          <cell r="F39">
            <v>67000</v>
          </cell>
        </row>
        <row r="40">
          <cell r="F40">
            <v>332400</v>
          </cell>
        </row>
        <row r="41">
          <cell r="F41">
            <v>22500</v>
          </cell>
        </row>
        <row r="42">
          <cell r="F42">
            <v>10000</v>
          </cell>
        </row>
        <row r="43">
          <cell r="F43">
            <v>4000</v>
          </cell>
        </row>
        <row r="44">
          <cell r="F44">
            <v>10000</v>
          </cell>
        </row>
        <row r="45">
          <cell r="F45">
            <v>20000</v>
          </cell>
        </row>
        <row r="46">
          <cell r="F46">
            <v>300000</v>
          </cell>
        </row>
        <row r="47">
          <cell r="F47">
            <v>10000</v>
          </cell>
        </row>
        <row r="48">
          <cell r="F48">
            <v>22200</v>
          </cell>
        </row>
        <row r="49">
          <cell r="E49">
            <v>3808500</v>
          </cell>
          <cell r="F49">
            <v>475000</v>
          </cell>
        </row>
        <row r="50">
          <cell r="E50">
            <v>3808500</v>
          </cell>
          <cell r="F50">
            <v>60000</v>
          </cell>
        </row>
        <row r="51">
          <cell r="F51">
            <v>506000</v>
          </cell>
        </row>
        <row r="52">
          <cell r="F52">
            <v>297500</v>
          </cell>
        </row>
        <row r="53">
          <cell r="F53">
            <v>345000</v>
          </cell>
        </row>
        <row r="54">
          <cell r="F54">
            <v>605000</v>
          </cell>
        </row>
        <row r="55">
          <cell r="F55">
            <v>935000</v>
          </cell>
        </row>
        <row r="56">
          <cell r="F56">
            <v>60000</v>
          </cell>
        </row>
        <row r="57">
          <cell r="F57">
            <v>60000</v>
          </cell>
        </row>
        <row r="58">
          <cell r="F58">
            <v>60000</v>
          </cell>
        </row>
        <row r="59">
          <cell r="F59">
            <v>60000</v>
          </cell>
        </row>
        <row r="60">
          <cell r="F60">
            <v>1500</v>
          </cell>
        </row>
        <row r="61">
          <cell r="F61">
            <v>38000</v>
          </cell>
        </row>
        <row r="62">
          <cell r="F62">
            <v>25000</v>
          </cell>
        </row>
        <row r="63">
          <cell r="F63">
            <v>24700</v>
          </cell>
        </row>
        <row r="64">
          <cell r="F64">
            <v>12500</v>
          </cell>
        </row>
        <row r="65">
          <cell r="F65">
            <v>27700</v>
          </cell>
        </row>
        <row r="66">
          <cell r="F66">
            <v>288000</v>
          </cell>
        </row>
        <row r="67">
          <cell r="F67">
            <v>448000</v>
          </cell>
        </row>
        <row r="68">
          <cell r="F68">
            <v>34500</v>
          </cell>
        </row>
        <row r="69">
          <cell r="F69">
            <v>164500</v>
          </cell>
        </row>
        <row r="70">
          <cell r="F70">
            <v>75000</v>
          </cell>
        </row>
        <row r="71">
          <cell r="E71">
            <v>7760000</v>
          </cell>
          <cell r="F71">
            <v>58000</v>
          </cell>
        </row>
        <row r="72">
          <cell r="E72">
            <v>2753000</v>
          </cell>
          <cell r="F72">
            <v>342200</v>
          </cell>
        </row>
        <row r="73">
          <cell r="F73">
            <v>60000</v>
          </cell>
        </row>
        <row r="74">
          <cell r="F74">
            <v>30000</v>
          </cell>
        </row>
        <row r="75">
          <cell r="F75">
            <v>109500</v>
          </cell>
        </row>
        <row r="76">
          <cell r="F76">
            <v>3319550</v>
          </cell>
        </row>
        <row r="77">
          <cell r="E77">
            <v>7760000</v>
          </cell>
          <cell r="F77">
            <v>10000</v>
          </cell>
        </row>
        <row r="78">
          <cell r="E78">
            <v>2753000</v>
          </cell>
          <cell r="F78">
            <v>30000</v>
          </cell>
        </row>
        <row r="79">
          <cell r="F79">
            <v>2399000</v>
          </cell>
        </row>
        <row r="80">
          <cell r="F80">
            <v>462800</v>
          </cell>
        </row>
        <row r="81">
          <cell r="F81">
            <v>4894855</v>
          </cell>
        </row>
        <row r="82">
          <cell r="F82">
            <v>451000</v>
          </cell>
        </row>
        <row r="83">
          <cell r="F83">
            <v>200000</v>
          </cell>
        </row>
        <row r="84">
          <cell r="F84">
            <v>150000</v>
          </cell>
        </row>
        <row r="85">
          <cell r="F85">
            <v>442000</v>
          </cell>
        </row>
        <row r="86">
          <cell r="F86">
            <v>330000</v>
          </cell>
        </row>
        <row r="87">
          <cell r="F87">
            <v>6600</v>
          </cell>
        </row>
        <row r="88">
          <cell r="F88">
            <v>10000</v>
          </cell>
        </row>
        <row r="89">
          <cell r="F89">
            <v>30000</v>
          </cell>
        </row>
        <row r="90">
          <cell r="F90">
            <v>20000</v>
          </cell>
        </row>
        <row r="91">
          <cell r="F91">
            <v>23000</v>
          </cell>
        </row>
        <row r="92">
          <cell r="F92">
            <v>180000</v>
          </cell>
        </row>
        <row r="93">
          <cell r="F93">
            <v>8000</v>
          </cell>
        </row>
        <row r="94">
          <cell r="F94">
            <v>23100</v>
          </cell>
        </row>
        <row r="95">
          <cell r="F95">
            <v>20000</v>
          </cell>
        </row>
        <row r="96">
          <cell r="F96">
            <v>78000</v>
          </cell>
        </row>
        <row r="97">
          <cell r="F97">
            <v>24400</v>
          </cell>
        </row>
        <row r="98">
          <cell r="F98">
            <v>12600</v>
          </cell>
        </row>
        <row r="99">
          <cell r="F99">
            <v>30000</v>
          </cell>
        </row>
        <row r="100">
          <cell r="F100">
            <v>8000</v>
          </cell>
        </row>
        <row r="101">
          <cell r="F101">
            <v>8000</v>
          </cell>
        </row>
        <row r="102">
          <cell r="F102">
            <v>26555</v>
          </cell>
        </row>
        <row r="103">
          <cell r="F103">
            <v>18000</v>
          </cell>
        </row>
        <row r="104">
          <cell r="E104">
            <v>2000000</v>
          </cell>
          <cell r="F104">
            <v>567000</v>
          </cell>
        </row>
        <row r="105">
          <cell r="F105">
            <v>31000</v>
          </cell>
        </row>
        <row r="106">
          <cell r="F106">
            <v>60000</v>
          </cell>
        </row>
        <row r="107">
          <cell r="F107">
            <v>60000</v>
          </cell>
        </row>
        <row r="108">
          <cell r="F108">
            <v>60000</v>
          </cell>
        </row>
        <row r="109">
          <cell r="F109">
            <v>60000</v>
          </cell>
        </row>
        <row r="110">
          <cell r="F110">
            <v>39400</v>
          </cell>
        </row>
        <row r="111">
          <cell r="F111">
            <v>29000</v>
          </cell>
        </row>
        <row r="112">
          <cell r="F112">
            <v>10000</v>
          </cell>
        </row>
        <row r="113">
          <cell r="F113">
            <v>10000</v>
          </cell>
        </row>
        <row r="114">
          <cell r="F114">
            <v>66500</v>
          </cell>
        </row>
        <row r="115">
          <cell r="E115">
            <v>2000000</v>
          </cell>
          <cell r="F115">
            <v>8000</v>
          </cell>
        </row>
        <row r="116">
          <cell r="F116">
            <v>446575</v>
          </cell>
        </row>
        <row r="117">
          <cell r="F117">
            <v>353800</v>
          </cell>
        </row>
        <row r="118">
          <cell r="F118">
            <v>441750</v>
          </cell>
        </row>
        <row r="119">
          <cell r="F119">
            <v>336000</v>
          </cell>
        </row>
        <row r="120">
          <cell r="F120">
            <v>67200</v>
          </cell>
        </row>
        <row r="121">
          <cell r="F121">
            <v>40000</v>
          </cell>
        </row>
        <row r="122">
          <cell r="F122">
            <v>7000</v>
          </cell>
        </row>
        <row r="123">
          <cell r="F123">
            <v>16500</v>
          </cell>
        </row>
        <row r="124">
          <cell r="F124">
            <v>30000</v>
          </cell>
        </row>
        <row r="125">
          <cell r="F125">
            <v>2000</v>
          </cell>
        </row>
        <row r="126">
          <cell r="F126">
            <v>8000</v>
          </cell>
        </row>
        <row r="127">
          <cell r="F127">
            <v>20000</v>
          </cell>
        </row>
        <row r="128">
          <cell r="F128">
            <v>131500</v>
          </cell>
        </row>
        <row r="129">
          <cell r="F129">
            <v>5800</v>
          </cell>
        </row>
        <row r="130">
          <cell r="F130">
            <v>15000</v>
          </cell>
        </row>
        <row r="131">
          <cell r="F131">
            <v>50000</v>
          </cell>
        </row>
        <row r="132">
          <cell r="F132">
            <v>1500</v>
          </cell>
        </row>
        <row r="133">
          <cell r="F133">
            <v>45600</v>
          </cell>
        </row>
        <row r="134">
          <cell r="F134">
            <v>330000</v>
          </cell>
        </row>
        <row r="135">
          <cell r="F135">
            <v>60000</v>
          </cell>
        </row>
        <row r="136">
          <cell r="F136">
            <v>60000</v>
          </cell>
        </row>
        <row r="137">
          <cell r="F137">
            <v>60000</v>
          </cell>
        </row>
        <row r="138">
          <cell r="F138">
            <v>60000</v>
          </cell>
        </row>
        <row r="139">
          <cell r="F139">
            <v>5500</v>
          </cell>
        </row>
        <row r="140">
          <cell r="F140">
            <v>30000</v>
          </cell>
        </row>
        <row r="141">
          <cell r="F141">
            <v>7500</v>
          </cell>
        </row>
        <row r="142">
          <cell r="E142">
            <v>71836100</v>
          </cell>
          <cell r="F142">
            <v>5800</v>
          </cell>
        </row>
        <row r="143">
          <cell r="E143">
            <v>7000000</v>
          </cell>
          <cell r="F143">
            <v>19500</v>
          </cell>
        </row>
        <row r="144">
          <cell r="E144">
            <v>7500000</v>
          </cell>
          <cell r="F144">
            <v>38500</v>
          </cell>
        </row>
        <row r="145">
          <cell r="E145">
            <v>7000000</v>
          </cell>
          <cell r="F145">
            <v>20000</v>
          </cell>
        </row>
        <row r="146">
          <cell r="E146">
            <v>5000000</v>
          </cell>
          <cell r="F146">
            <v>30000</v>
          </cell>
        </row>
        <row r="147">
          <cell r="F147">
            <v>10000</v>
          </cell>
        </row>
        <row r="148">
          <cell r="F148">
            <v>8000</v>
          </cell>
        </row>
        <row r="149">
          <cell r="F149">
            <v>9700</v>
          </cell>
        </row>
        <row r="150">
          <cell r="F150">
            <v>7500</v>
          </cell>
        </row>
        <row r="151">
          <cell r="F151">
            <v>15000</v>
          </cell>
        </row>
        <row r="152">
          <cell r="F152">
            <v>30000</v>
          </cell>
        </row>
        <row r="153">
          <cell r="E153">
            <v>71836100</v>
          </cell>
          <cell r="F153">
            <v>261950</v>
          </cell>
        </row>
        <row r="154">
          <cell r="E154">
            <v>7000000</v>
          </cell>
          <cell r="F154">
            <v>5000</v>
          </cell>
        </row>
        <row r="155">
          <cell r="E155">
            <v>7500000</v>
          </cell>
          <cell r="F155">
            <v>50000</v>
          </cell>
        </row>
        <row r="156">
          <cell r="E156">
            <v>7000000</v>
          </cell>
          <cell r="F156">
            <v>56548226</v>
          </cell>
        </row>
        <row r="157">
          <cell r="E157">
            <v>5000000</v>
          </cell>
          <cell r="F157">
            <v>3564800</v>
          </cell>
        </row>
        <row r="158">
          <cell r="F158">
            <v>10900</v>
          </cell>
        </row>
        <row r="159">
          <cell r="E159">
            <v>3242150</v>
          </cell>
          <cell r="F159">
            <v>332100</v>
          </cell>
        </row>
        <row r="160">
          <cell r="E160">
            <v>871900</v>
          </cell>
          <cell r="F160">
            <v>261950</v>
          </cell>
        </row>
        <row r="161">
          <cell r="E161">
            <v>160000</v>
          </cell>
          <cell r="F161">
            <v>5000</v>
          </cell>
        </row>
        <row r="162">
          <cell r="E162">
            <v>50000</v>
          </cell>
          <cell r="F162">
            <v>50000</v>
          </cell>
        </row>
        <row r="163">
          <cell r="E163">
            <v>30000</v>
          </cell>
          <cell r="F163">
            <v>59924855</v>
          </cell>
        </row>
        <row r="164">
          <cell r="E164">
            <v>25000</v>
          </cell>
          <cell r="F164">
            <v>3564800</v>
          </cell>
        </row>
        <row r="165">
          <cell r="E165">
            <v>30000</v>
          </cell>
          <cell r="F165">
            <v>11695000</v>
          </cell>
        </row>
        <row r="166">
          <cell r="E166">
            <v>4157000</v>
          </cell>
        </row>
        <row r="167">
          <cell r="E167">
            <v>871900</v>
          </cell>
        </row>
        <row r="168">
          <cell r="E168">
            <v>160000</v>
          </cell>
        </row>
        <row r="169">
          <cell r="E169">
            <v>50000</v>
          </cell>
        </row>
        <row r="170">
          <cell r="E170">
            <v>30000</v>
          </cell>
        </row>
        <row r="171">
          <cell r="E171">
            <v>25000</v>
          </cell>
        </row>
        <row r="172">
          <cell r="E172">
            <v>30000</v>
          </cell>
        </row>
        <row r="173">
          <cell r="E173">
            <v>15000</v>
          </cell>
        </row>
        <row r="174">
          <cell r="E174">
            <v>20000</v>
          </cell>
        </row>
        <row r="175">
          <cell r="E175">
            <v>15000</v>
          </cell>
        </row>
        <row r="176">
          <cell r="E176">
            <v>20000</v>
          </cell>
          <cell r="F176">
            <v>600000</v>
          </cell>
        </row>
        <row r="177">
          <cell r="E177">
            <v>10000</v>
          </cell>
          <cell r="F177">
            <v>300000</v>
          </cell>
        </row>
        <row r="178">
          <cell r="E178">
            <v>20000</v>
          </cell>
          <cell r="F178">
            <v>34000</v>
          </cell>
        </row>
        <row r="179">
          <cell r="E179">
            <v>10000</v>
          </cell>
          <cell r="F179">
            <v>500000</v>
          </cell>
        </row>
        <row r="180">
          <cell r="E180">
            <v>20000</v>
          </cell>
          <cell r="F180">
            <v>265000</v>
          </cell>
        </row>
        <row r="181">
          <cell r="E181">
            <v>20000</v>
          </cell>
          <cell r="F181">
            <v>7000</v>
          </cell>
        </row>
        <row r="182">
          <cell r="E182">
            <v>50000</v>
          </cell>
          <cell r="F182">
            <v>3300</v>
          </cell>
        </row>
        <row r="183">
          <cell r="F183">
            <v>600000</v>
          </cell>
        </row>
        <row r="184">
          <cell r="E184">
            <v>3297000</v>
          </cell>
          <cell r="F184">
            <v>300000</v>
          </cell>
        </row>
        <row r="185">
          <cell r="F185">
            <v>34000</v>
          </cell>
        </row>
        <row r="186">
          <cell r="F186">
            <v>500000</v>
          </cell>
        </row>
        <row r="187">
          <cell r="F187">
            <v>265000</v>
          </cell>
        </row>
        <row r="188">
          <cell r="F188">
            <v>7000</v>
          </cell>
        </row>
        <row r="189">
          <cell r="F189">
            <v>3300</v>
          </cell>
        </row>
        <row r="190">
          <cell r="F190">
            <v>14900</v>
          </cell>
        </row>
        <row r="191">
          <cell r="E191">
            <v>3297000</v>
          </cell>
          <cell r="F191">
            <v>60000</v>
          </cell>
        </row>
        <row r="192">
          <cell r="F192">
            <v>7500</v>
          </cell>
        </row>
        <row r="193">
          <cell r="F193">
            <v>9700</v>
          </cell>
        </row>
        <row r="194">
          <cell r="F194">
            <v>3000</v>
          </cell>
        </row>
        <row r="195">
          <cell r="F195">
            <v>30000</v>
          </cell>
        </row>
        <row r="196">
          <cell r="F196">
            <v>8500</v>
          </cell>
        </row>
        <row r="197">
          <cell r="F197">
            <v>13000</v>
          </cell>
        </row>
        <row r="198">
          <cell r="F198">
            <v>395000</v>
          </cell>
        </row>
        <row r="199">
          <cell r="F199">
            <v>298000</v>
          </cell>
        </row>
        <row r="200">
          <cell r="F200">
            <v>398000</v>
          </cell>
        </row>
        <row r="201">
          <cell r="F201">
            <v>300000</v>
          </cell>
        </row>
        <row r="202">
          <cell r="F202">
            <v>131000</v>
          </cell>
        </row>
        <row r="203">
          <cell r="F203">
            <v>1000000</v>
          </cell>
        </row>
        <row r="204">
          <cell r="F204">
            <v>60000</v>
          </cell>
        </row>
        <row r="205">
          <cell r="F205">
            <v>45000</v>
          </cell>
        </row>
        <row r="206">
          <cell r="F206">
            <v>4500</v>
          </cell>
        </row>
        <row r="207">
          <cell r="F207">
            <v>10000</v>
          </cell>
        </row>
        <row r="208">
          <cell r="F208">
            <v>500000</v>
          </cell>
        </row>
        <row r="209">
          <cell r="F209">
            <v>1602500</v>
          </cell>
        </row>
        <row r="210">
          <cell r="F210">
            <v>750000</v>
          </cell>
        </row>
        <row r="211">
          <cell r="F211">
            <v>55000</v>
          </cell>
        </row>
        <row r="212">
          <cell r="F212">
            <v>8000</v>
          </cell>
        </row>
        <row r="213">
          <cell r="F213">
            <v>20000</v>
          </cell>
        </row>
        <row r="214">
          <cell r="E214">
            <v>34592500</v>
          </cell>
          <cell r="F214">
            <v>332400</v>
          </cell>
        </row>
        <row r="215">
          <cell r="E215">
            <v>7500000</v>
          </cell>
          <cell r="F215">
            <v>6300</v>
          </cell>
        </row>
        <row r="216">
          <cell r="E216">
            <v>7000000</v>
          </cell>
          <cell r="F216">
            <v>12800</v>
          </cell>
        </row>
        <row r="217">
          <cell r="E217">
            <v>5000000</v>
          </cell>
          <cell r="F217">
            <v>10000</v>
          </cell>
        </row>
        <row r="218">
          <cell r="F218">
            <v>7800</v>
          </cell>
        </row>
        <row r="219">
          <cell r="F219">
            <v>131000</v>
          </cell>
        </row>
        <row r="220">
          <cell r="F220">
            <v>307100</v>
          </cell>
        </row>
        <row r="221">
          <cell r="F221">
            <v>22400</v>
          </cell>
        </row>
        <row r="222">
          <cell r="F222">
            <v>56000</v>
          </cell>
        </row>
        <row r="223">
          <cell r="F223">
            <v>60000</v>
          </cell>
        </row>
        <row r="224">
          <cell r="F224">
            <v>84000</v>
          </cell>
        </row>
        <row r="225">
          <cell r="F225">
            <v>255000</v>
          </cell>
        </row>
        <row r="226">
          <cell r="F226">
            <v>117000</v>
          </cell>
        </row>
        <row r="227">
          <cell r="F227">
            <v>14000</v>
          </cell>
        </row>
        <row r="228">
          <cell r="F228">
            <v>10000</v>
          </cell>
        </row>
        <row r="229">
          <cell r="E229">
            <v>34592500</v>
          </cell>
          <cell r="F229">
            <v>122000</v>
          </cell>
        </row>
        <row r="230">
          <cell r="E230">
            <v>7500000</v>
          </cell>
          <cell r="F230">
            <v>14000</v>
          </cell>
        </row>
        <row r="231">
          <cell r="E231">
            <v>7000000</v>
          </cell>
          <cell r="F231">
            <v>7500000</v>
          </cell>
        </row>
        <row r="232">
          <cell r="E232">
            <v>5000000</v>
          </cell>
          <cell r="F232">
            <v>7000000</v>
          </cell>
        </row>
        <row r="233">
          <cell r="F233">
            <v>50000</v>
          </cell>
        </row>
        <row r="234">
          <cell r="F234">
            <v>7000</v>
          </cell>
        </row>
        <row r="235">
          <cell r="F235">
            <v>10151</v>
          </cell>
        </row>
        <row r="236">
          <cell r="F236">
            <v>114500</v>
          </cell>
        </row>
        <row r="237">
          <cell r="F237">
            <v>7000</v>
          </cell>
        </row>
        <row r="238">
          <cell r="F238">
            <v>18750</v>
          </cell>
        </row>
        <row r="239">
          <cell r="F239">
            <v>7500</v>
          </cell>
        </row>
        <row r="240">
          <cell r="F240">
            <v>50000</v>
          </cell>
        </row>
        <row r="241">
          <cell r="F241">
            <v>3000</v>
          </cell>
        </row>
        <row r="242">
          <cell r="F242">
            <v>45000</v>
          </cell>
        </row>
        <row r="243">
          <cell r="F243">
            <v>8000</v>
          </cell>
        </row>
        <row r="244">
          <cell r="F244">
            <v>122000</v>
          </cell>
        </row>
        <row r="245">
          <cell r="F245">
            <v>14000</v>
          </cell>
        </row>
        <row r="246">
          <cell r="F246">
            <v>22746000</v>
          </cell>
        </row>
        <row r="247">
          <cell r="F247">
            <v>11246500</v>
          </cell>
        </row>
        <row r="248">
          <cell r="F248">
            <v>600000</v>
          </cell>
        </row>
        <row r="249">
          <cell r="F249">
            <v>12700</v>
          </cell>
        </row>
        <row r="250">
          <cell r="F250">
            <v>45000</v>
          </cell>
        </row>
        <row r="251">
          <cell r="F251">
            <v>3000</v>
          </cell>
        </row>
        <row r="252">
          <cell r="F252">
            <v>16500</v>
          </cell>
        </row>
        <row r="253">
          <cell r="E253">
            <v>6250000</v>
          </cell>
          <cell r="F253">
            <v>7500</v>
          </cell>
        </row>
        <row r="254">
          <cell r="F254">
            <v>5000</v>
          </cell>
        </row>
        <row r="255">
          <cell r="F255">
            <v>4157000</v>
          </cell>
        </row>
        <row r="256">
          <cell r="F256">
            <v>7500</v>
          </cell>
        </row>
        <row r="257">
          <cell r="E257">
            <v>6000000</v>
          </cell>
          <cell r="F257">
            <v>3500</v>
          </cell>
        </row>
        <row r="258">
          <cell r="E258">
            <v>6000000</v>
          </cell>
          <cell r="F258">
            <v>10000</v>
          </cell>
        </row>
        <row r="259">
          <cell r="E259">
            <v>4000000</v>
          </cell>
          <cell r="F259">
            <v>55000</v>
          </cell>
        </row>
        <row r="260">
          <cell r="E260">
            <v>2500000</v>
          </cell>
          <cell r="F260">
            <v>160830</v>
          </cell>
        </row>
        <row r="261">
          <cell r="E261">
            <v>1000000</v>
          </cell>
          <cell r="F261">
            <v>341200</v>
          </cell>
        </row>
        <row r="262">
          <cell r="F262">
            <v>57000</v>
          </cell>
        </row>
        <row r="263">
          <cell r="F263">
            <v>19500</v>
          </cell>
        </row>
        <row r="264">
          <cell r="F264">
            <v>170000</v>
          </cell>
        </row>
        <row r="265">
          <cell r="E265">
            <v>77264800</v>
          </cell>
          <cell r="F265">
            <v>39500</v>
          </cell>
        </row>
        <row r="266">
          <cell r="E266">
            <v>7500000</v>
          </cell>
          <cell r="F266">
            <v>1856228</v>
          </cell>
        </row>
        <row r="267">
          <cell r="E267">
            <v>7000000</v>
          </cell>
          <cell r="F267">
            <v>399793</v>
          </cell>
        </row>
        <row r="268">
          <cell r="E268">
            <v>3300000</v>
          </cell>
        </row>
        <row r="269">
          <cell r="E269">
            <v>5000000</v>
          </cell>
          <cell r="F269">
            <v>3989055</v>
          </cell>
        </row>
        <row r="270">
          <cell r="E270">
            <v>4664925</v>
          </cell>
          <cell r="F270">
            <v>7500000</v>
          </cell>
        </row>
        <row r="271">
          <cell r="E271">
            <v>6250000</v>
          </cell>
          <cell r="F271">
            <v>7000000</v>
          </cell>
        </row>
        <row r="272">
          <cell r="E272">
            <v>6000000</v>
          </cell>
          <cell r="F272">
            <v>7000000</v>
          </cell>
        </row>
        <row r="273">
          <cell r="E273">
            <v>6000000</v>
          </cell>
          <cell r="F273">
            <v>5000000</v>
          </cell>
        </row>
        <row r="274">
          <cell r="E274">
            <v>4000000</v>
          </cell>
          <cell r="F274">
            <v>1560000</v>
          </cell>
        </row>
        <row r="275">
          <cell r="E275">
            <v>2500000</v>
          </cell>
          <cell r="F275">
            <v>21500</v>
          </cell>
        </row>
        <row r="276">
          <cell r="E276">
            <v>1000000</v>
          </cell>
          <cell r="F276">
            <v>25300</v>
          </cell>
        </row>
        <row r="277">
          <cell r="F277">
            <v>16000000</v>
          </cell>
        </row>
        <row r="278">
          <cell r="F278">
            <v>2400000</v>
          </cell>
        </row>
        <row r="279">
          <cell r="E279">
            <v>868900</v>
          </cell>
          <cell r="F279">
            <v>1000000</v>
          </cell>
        </row>
        <row r="280">
          <cell r="E280">
            <v>77264800</v>
          </cell>
        </row>
        <row r="281">
          <cell r="E281">
            <v>7500000</v>
          </cell>
        </row>
        <row r="282">
          <cell r="E282">
            <v>7000000</v>
          </cell>
        </row>
        <row r="283">
          <cell r="E283">
            <v>7000000</v>
          </cell>
        </row>
        <row r="284">
          <cell r="E284">
            <v>5000000</v>
          </cell>
        </row>
        <row r="285">
          <cell r="E285">
            <v>30000</v>
          </cell>
          <cell r="F285">
            <v>1560000</v>
          </cell>
        </row>
        <row r="286">
          <cell r="E286">
            <v>15000</v>
          </cell>
          <cell r="F286">
            <v>21500</v>
          </cell>
        </row>
        <row r="287">
          <cell r="E287">
            <v>20000</v>
          </cell>
          <cell r="F287">
            <v>25300</v>
          </cell>
        </row>
        <row r="288">
          <cell r="E288">
            <v>15000</v>
          </cell>
          <cell r="F288">
            <v>59924855</v>
          </cell>
        </row>
        <row r="289">
          <cell r="E289">
            <v>20000</v>
          </cell>
          <cell r="F289">
            <v>11695000</v>
          </cell>
        </row>
        <row r="290">
          <cell r="E290">
            <v>868900</v>
          </cell>
        </row>
        <row r="291">
          <cell r="E291">
            <v>4157150</v>
          </cell>
        </row>
        <row r="292">
          <cell r="E292">
            <v>160000</v>
          </cell>
        </row>
        <row r="293">
          <cell r="E293">
            <v>50000</v>
          </cell>
        </row>
        <row r="294">
          <cell r="E294">
            <v>25000</v>
          </cell>
          <cell r="F294">
            <v>600000</v>
          </cell>
        </row>
        <row r="295">
          <cell r="E295">
            <v>30000</v>
          </cell>
          <cell r="F295">
            <v>300000</v>
          </cell>
        </row>
        <row r="296">
          <cell r="E296">
            <v>30000</v>
          </cell>
          <cell r="F296">
            <v>8000000</v>
          </cell>
        </row>
        <row r="297">
          <cell r="E297">
            <v>15000</v>
          </cell>
          <cell r="F297">
            <v>23500</v>
          </cell>
        </row>
        <row r="298">
          <cell r="E298">
            <v>20000</v>
          </cell>
          <cell r="F298">
            <v>7500</v>
          </cell>
        </row>
        <row r="299">
          <cell r="E299">
            <v>15000</v>
          </cell>
          <cell r="F299">
            <v>10000</v>
          </cell>
        </row>
        <row r="300">
          <cell r="E300">
            <v>20000</v>
          </cell>
          <cell r="F300">
            <v>30000</v>
          </cell>
        </row>
        <row r="301">
          <cell r="E301">
            <v>20000</v>
          </cell>
          <cell r="F301">
            <v>25000</v>
          </cell>
        </row>
        <row r="302">
          <cell r="E302">
            <v>20000</v>
          </cell>
          <cell r="F302">
            <v>15000</v>
          </cell>
        </row>
        <row r="303">
          <cell r="E303">
            <v>20000</v>
          </cell>
          <cell r="F303">
            <v>13000</v>
          </cell>
        </row>
        <row r="304">
          <cell r="E304">
            <v>50000</v>
          </cell>
          <cell r="F304">
            <v>9000</v>
          </cell>
        </row>
        <row r="305">
          <cell r="F305">
            <v>600000</v>
          </cell>
        </row>
        <row r="306">
          <cell r="F306">
            <v>300000</v>
          </cell>
        </row>
        <row r="307">
          <cell r="E307">
            <v>8000000</v>
          </cell>
          <cell r="F307">
            <v>117000</v>
          </cell>
        </row>
        <row r="308">
          <cell r="F308">
            <v>8000000</v>
          </cell>
        </row>
        <row r="309">
          <cell r="F309">
            <v>17399400</v>
          </cell>
        </row>
        <row r="310">
          <cell r="F310">
            <v>900000</v>
          </cell>
        </row>
        <row r="311">
          <cell r="F311">
            <v>23500</v>
          </cell>
        </row>
        <row r="312">
          <cell r="F312">
            <v>7500</v>
          </cell>
        </row>
        <row r="313">
          <cell r="F313">
            <v>10000</v>
          </cell>
        </row>
        <row r="314">
          <cell r="F314">
            <v>30000</v>
          </cell>
        </row>
        <row r="315">
          <cell r="F315">
            <v>25000</v>
          </cell>
        </row>
        <row r="316">
          <cell r="F316">
            <v>15000</v>
          </cell>
        </row>
        <row r="317">
          <cell r="F317">
            <v>13000</v>
          </cell>
        </row>
        <row r="318">
          <cell r="F318">
            <v>9000</v>
          </cell>
        </row>
        <row r="319">
          <cell r="F319">
            <v>30000</v>
          </cell>
        </row>
        <row r="320">
          <cell r="F320">
            <v>26250</v>
          </cell>
        </row>
        <row r="321">
          <cell r="E321">
            <v>4340000</v>
          </cell>
          <cell r="F321">
            <v>117000</v>
          </cell>
        </row>
        <row r="322">
          <cell r="F322">
            <v>5000</v>
          </cell>
        </row>
        <row r="323">
          <cell r="F323">
            <v>4000</v>
          </cell>
        </row>
        <row r="324">
          <cell r="F324">
            <v>4500</v>
          </cell>
        </row>
        <row r="325">
          <cell r="F325">
            <v>60000</v>
          </cell>
        </row>
        <row r="326">
          <cell r="F326">
            <v>30500</v>
          </cell>
        </row>
        <row r="327">
          <cell r="F327">
            <v>10000</v>
          </cell>
        </row>
        <row r="328">
          <cell r="F328">
            <v>100000</v>
          </cell>
        </row>
        <row r="329">
          <cell r="F329">
            <v>10000</v>
          </cell>
        </row>
        <row r="330">
          <cell r="F330">
            <v>4000</v>
          </cell>
        </row>
        <row r="331">
          <cell r="F331">
            <v>15000</v>
          </cell>
        </row>
        <row r="332">
          <cell r="F332">
            <v>7000</v>
          </cell>
        </row>
        <row r="333">
          <cell r="F333">
            <v>300000</v>
          </cell>
        </row>
        <row r="334">
          <cell r="F334">
            <v>300000</v>
          </cell>
        </row>
        <row r="335">
          <cell r="E335">
            <v>4340000</v>
          </cell>
          <cell r="F335">
            <v>60000</v>
          </cell>
        </row>
        <row r="336">
          <cell r="F336">
            <v>206000</v>
          </cell>
        </row>
        <row r="337">
          <cell r="F337">
            <v>135000</v>
          </cell>
        </row>
        <row r="338">
          <cell r="F338">
            <v>200000</v>
          </cell>
        </row>
        <row r="339">
          <cell r="F339">
            <v>176000</v>
          </cell>
        </row>
        <row r="340">
          <cell r="F340">
            <v>160000</v>
          </cell>
        </row>
        <row r="341">
          <cell r="F341">
            <v>415000</v>
          </cell>
        </row>
        <row r="342">
          <cell r="F342">
            <v>1828000</v>
          </cell>
        </row>
        <row r="343">
          <cell r="F343">
            <v>24000</v>
          </cell>
        </row>
        <row r="344">
          <cell r="F344">
            <v>1696450</v>
          </cell>
        </row>
        <row r="345">
          <cell r="E345">
            <v>1560000</v>
          </cell>
          <cell r="F345">
            <v>705000</v>
          </cell>
        </row>
        <row r="346">
          <cell r="F346">
            <v>18000</v>
          </cell>
        </row>
        <row r="347">
          <cell r="F347">
            <v>27000</v>
          </cell>
        </row>
        <row r="348">
          <cell r="E348">
            <v>1365000</v>
          </cell>
          <cell r="F348">
            <v>200000</v>
          </cell>
        </row>
        <row r="349">
          <cell r="F349">
            <v>176000</v>
          </cell>
        </row>
        <row r="350">
          <cell r="F350">
            <v>96750</v>
          </cell>
        </row>
        <row r="351">
          <cell r="E351">
            <v>2809000</v>
          </cell>
          <cell r="F351">
            <v>5000</v>
          </cell>
        </row>
        <row r="352">
          <cell r="F352">
            <v>60000</v>
          </cell>
        </row>
        <row r="353">
          <cell r="F353">
            <v>60000</v>
          </cell>
        </row>
        <row r="354">
          <cell r="F354">
            <v>60000</v>
          </cell>
        </row>
        <row r="355">
          <cell r="F355">
            <v>60000</v>
          </cell>
        </row>
        <row r="356">
          <cell r="F356">
            <v>320400</v>
          </cell>
        </row>
        <row r="357">
          <cell r="F357">
            <v>4000</v>
          </cell>
        </row>
        <row r="358">
          <cell r="F358">
            <v>25200</v>
          </cell>
        </row>
        <row r="359">
          <cell r="F359">
            <v>15000</v>
          </cell>
        </row>
        <row r="360">
          <cell r="F360">
            <v>55000</v>
          </cell>
        </row>
        <row r="361">
          <cell r="E361">
            <v>1600000</v>
          </cell>
          <cell r="F361">
            <v>37800</v>
          </cell>
        </row>
        <row r="362">
          <cell r="F362">
            <v>17000</v>
          </cell>
        </row>
        <row r="363">
          <cell r="F363">
            <v>4500</v>
          </cell>
        </row>
        <row r="364">
          <cell r="F364">
            <v>4157150</v>
          </cell>
        </row>
        <row r="365">
          <cell r="E365">
            <v>1560000</v>
          </cell>
          <cell r="F365">
            <v>200000</v>
          </cell>
        </row>
        <row r="366">
          <cell r="F366">
            <v>26250</v>
          </cell>
        </row>
        <row r="367">
          <cell r="F367">
            <v>20000</v>
          </cell>
        </row>
        <row r="368">
          <cell r="E368">
            <v>1365000</v>
          </cell>
          <cell r="F368">
            <v>30000</v>
          </cell>
        </row>
        <row r="369">
          <cell r="F369">
            <v>645000</v>
          </cell>
        </row>
        <row r="370">
          <cell r="F370">
            <v>720000</v>
          </cell>
        </row>
        <row r="371">
          <cell r="E371">
            <v>2809000</v>
          </cell>
          <cell r="F371">
            <v>15000</v>
          </cell>
        </row>
        <row r="372">
          <cell r="F372">
            <v>187500</v>
          </cell>
        </row>
        <row r="373">
          <cell r="F373">
            <v>3500</v>
          </cell>
        </row>
        <row r="374">
          <cell r="F374">
            <v>10000</v>
          </cell>
        </row>
        <row r="375">
          <cell r="E375">
            <v>7706000</v>
          </cell>
          <cell r="F375">
            <v>33000</v>
          </cell>
        </row>
        <row r="376">
          <cell r="F376">
            <v>6800</v>
          </cell>
        </row>
        <row r="377">
          <cell r="F377">
            <v>15000</v>
          </cell>
        </row>
        <row r="378">
          <cell r="F378">
            <v>7500</v>
          </cell>
        </row>
        <row r="379">
          <cell r="F379">
            <v>23700</v>
          </cell>
        </row>
        <row r="380">
          <cell r="F380">
            <v>43000</v>
          </cell>
        </row>
        <row r="381">
          <cell r="E381">
            <v>1600000</v>
          </cell>
          <cell r="F381">
            <v>60000</v>
          </cell>
        </row>
        <row r="382">
          <cell r="F382">
            <v>1600000</v>
          </cell>
        </row>
        <row r="383">
          <cell r="E383">
            <v>75738600</v>
          </cell>
          <cell r="F383">
            <v>60000</v>
          </cell>
        </row>
        <row r="384">
          <cell r="F384">
            <v>2500</v>
          </cell>
        </row>
        <row r="385">
          <cell r="F385">
            <v>22312100</v>
          </cell>
        </row>
        <row r="386">
          <cell r="F386">
            <v>900000</v>
          </cell>
        </row>
        <row r="387">
          <cell r="E387">
            <v>4378636</v>
          </cell>
          <cell r="F387">
            <v>4250</v>
          </cell>
        </row>
        <row r="388">
          <cell r="F388">
            <v>2863636</v>
          </cell>
        </row>
        <row r="389">
          <cell r="F389">
            <v>600000</v>
          </cell>
        </row>
        <row r="390">
          <cell r="F390">
            <v>30000</v>
          </cell>
        </row>
        <row r="391">
          <cell r="F391">
            <v>200000</v>
          </cell>
        </row>
        <row r="392">
          <cell r="F392">
            <v>3500</v>
          </cell>
        </row>
        <row r="393">
          <cell r="F393">
            <v>27250</v>
          </cell>
        </row>
        <row r="394">
          <cell r="F394">
            <v>30000</v>
          </cell>
        </row>
        <row r="395">
          <cell r="F395">
            <v>43875</v>
          </cell>
        </row>
        <row r="396">
          <cell r="F396">
            <v>50000</v>
          </cell>
        </row>
        <row r="397">
          <cell r="F397">
            <v>15000</v>
          </cell>
        </row>
        <row r="398">
          <cell r="F398">
            <v>110000</v>
          </cell>
        </row>
        <row r="399">
          <cell r="F399">
            <v>80000</v>
          </cell>
        </row>
        <row r="400">
          <cell r="F400">
            <v>30000</v>
          </cell>
        </row>
        <row r="401">
          <cell r="E401">
            <v>7706000</v>
          </cell>
          <cell r="F401">
            <v>392100</v>
          </cell>
        </row>
        <row r="402">
          <cell r="F402">
            <v>2422300</v>
          </cell>
        </row>
        <row r="403">
          <cell r="F403">
            <v>516200</v>
          </cell>
        </row>
        <row r="404">
          <cell r="F404">
            <v>4292250</v>
          </cell>
        </row>
        <row r="405">
          <cell r="F405">
            <v>33600</v>
          </cell>
        </row>
        <row r="406">
          <cell r="F406">
            <v>60000</v>
          </cell>
        </row>
        <row r="407">
          <cell r="F407">
            <v>60000</v>
          </cell>
        </row>
        <row r="408">
          <cell r="F408">
            <v>60000</v>
          </cell>
        </row>
        <row r="409">
          <cell r="F409">
            <v>60000</v>
          </cell>
        </row>
        <row r="410">
          <cell r="E410">
            <v>5203000</v>
          </cell>
          <cell r="F410">
            <v>135000</v>
          </cell>
        </row>
        <row r="411">
          <cell r="F411">
            <v>4000</v>
          </cell>
        </row>
        <row r="412">
          <cell r="F412">
            <v>13000</v>
          </cell>
        </row>
        <row r="413">
          <cell r="F413">
            <v>4250</v>
          </cell>
        </row>
        <row r="414">
          <cell r="F414">
            <v>36000</v>
          </cell>
        </row>
        <row r="415">
          <cell r="F415">
            <v>30000</v>
          </cell>
        </row>
        <row r="416">
          <cell r="F416">
            <v>15000</v>
          </cell>
        </row>
        <row r="417">
          <cell r="F417">
            <v>10000</v>
          </cell>
        </row>
        <row r="418">
          <cell r="F418">
            <v>30500</v>
          </cell>
        </row>
        <row r="419">
          <cell r="F419">
            <v>30000</v>
          </cell>
        </row>
        <row r="420">
          <cell r="E420">
            <v>3167643</v>
          </cell>
          <cell r="F420">
            <v>26300</v>
          </cell>
        </row>
        <row r="421">
          <cell r="F421">
            <v>8000</v>
          </cell>
        </row>
        <row r="422">
          <cell r="E422">
            <v>3074000</v>
          </cell>
          <cell r="F422">
            <v>255000</v>
          </cell>
        </row>
        <row r="423">
          <cell r="F423">
            <v>177600</v>
          </cell>
        </row>
        <row r="424">
          <cell r="F424">
            <v>366300</v>
          </cell>
        </row>
        <row r="425">
          <cell r="F425">
            <v>416000</v>
          </cell>
        </row>
        <row r="426">
          <cell r="F426">
            <v>112000</v>
          </cell>
        </row>
        <row r="427">
          <cell r="F427">
            <v>392100</v>
          </cell>
        </row>
        <row r="428">
          <cell r="F428">
            <v>10000</v>
          </cell>
        </row>
        <row r="429">
          <cell r="F429">
            <v>30000</v>
          </cell>
        </row>
        <row r="430">
          <cell r="F430">
            <v>5500</v>
          </cell>
        </row>
        <row r="431">
          <cell r="F431">
            <v>4000</v>
          </cell>
        </row>
        <row r="432">
          <cell r="F432">
            <v>27200</v>
          </cell>
        </row>
        <row r="433">
          <cell r="F433">
            <v>11500</v>
          </cell>
        </row>
        <row r="434">
          <cell r="F434">
            <v>540000</v>
          </cell>
        </row>
        <row r="435">
          <cell r="F435">
            <v>122400</v>
          </cell>
        </row>
        <row r="436">
          <cell r="E436">
            <v>5203000</v>
          </cell>
          <cell r="F436">
            <v>10000</v>
          </cell>
        </row>
        <row r="437">
          <cell r="F437">
            <v>100000</v>
          </cell>
        </row>
        <row r="438">
          <cell r="F438">
            <v>33500</v>
          </cell>
        </row>
        <row r="439">
          <cell r="F439">
            <v>60000</v>
          </cell>
        </row>
        <row r="440">
          <cell r="E440">
            <v>5544000</v>
          </cell>
          <cell r="F440">
            <v>60000</v>
          </cell>
        </row>
        <row r="441">
          <cell r="F441">
            <v>60000</v>
          </cell>
        </row>
        <row r="442">
          <cell r="F442">
            <v>60000</v>
          </cell>
        </row>
        <row r="443">
          <cell r="F443">
            <v>318500</v>
          </cell>
        </row>
        <row r="444">
          <cell r="F444">
            <v>4000</v>
          </cell>
        </row>
        <row r="445">
          <cell r="F445">
            <v>9000</v>
          </cell>
        </row>
        <row r="446">
          <cell r="E446">
            <v>3167643</v>
          </cell>
        </row>
        <row r="447">
          <cell r="E447">
            <v>7500000</v>
          </cell>
          <cell r="F447">
            <v>3074000</v>
          </cell>
        </row>
        <row r="448">
          <cell r="E448">
            <v>3074000</v>
          </cell>
        </row>
        <row r="449">
          <cell r="E449">
            <v>7000000</v>
          </cell>
          <cell r="F449">
            <v>3167643</v>
          </cell>
        </row>
        <row r="450">
          <cell r="E450">
            <v>5000000</v>
          </cell>
          <cell r="F450">
            <v>33000</v>
          </cell>
        </row>
        <row r="451">
          <cell r="F451">
            <v>3500</v>
          </cell>
        </row>
        <row r="452">
          <cell r="F452">
            <v>20150</v>
          </cell>
        </row>
        <row r="453">
          <cell r="F453">
            <v>10000</v>
          </cell>
        </row>
        <row r="454">
          <cell r="F454">
            <v>24500</v>
          </cell>
        </row>
        <row r="455">
          <cell r="F455">
            <v>1483500</v>
          </cell>
        </row>
        <row r="456">
          <cell r="F456">
            <v>510000</v>
          </cell>
        </row>
        <row r="457">
          <cell r="F457">
            <v>30000</v>
          </cell>
        </row>
        <row r="458">
          <cell r="F458">
            <v>30500</v>
          </cell>
        </row>
        <row r="459">
          <cell r="F459">
            <v>40525</v>
          </cell>
        </row>
        <row r="460">
          <cell r="F460">
            <v>10000</v>
          </cell>
        </row>
        <row r="461">
          <cell r="F461">
            <v>9800</v>
          </cell>
        </row>
        <row r="462">
          <cell r="F462">
            <v>10000</v>
          </cell>
        </row>
        <row r="463">
          <cell r="F463">
            <v>25700</v>
          </cell>
        </row>
        <row r="464">
          <cell r="F464">
            <v>12500</v>
          </cell>
        </row>
        <row r="465">
          <cell r="F465">
            <v>150000</v>
          </cell>
        </row>
        <row r="466">
          <cell r="E466">
            <v>5544000</v>
          </cell>
          <cell r="F466">
            <v>2485100</v>
          </cell>
        </row>
        <row r="467">
          <cell r="F467">
            <v>5544000</v>
          </cell>
        </row>
        <row r="468">
          <cell r="E468">
            <v>50000</v>
          </cell>
          <cell r="F468">
            <v>40000</v>
          </cell>
        </row>
        <row r="469">
          <cell r="E469">
            <v>30000</v>
          </cell>
          <cell r="F469">
            <v>28500</v>
          </cell>
        </row>
        <row r="470">
          <cell r="E470">
            <v>30000</v>
          </cell>
          <cell r="F470">
            <v>84500</v>
          </cell>
        </row>
        <row r="471">
          <cell r="E471">
            <v>30000</v>
          </cell>
          <cell r="F471">
            <v>10000</v>
          </cell>
        </row>
        <row r="472">
          <cell r="E472">
            <v>7500000</v>
          </cell>
        </row>
        <row r="473">
          <cell r="E473">
            <v>7000000</v>
          </cell>
        </row>
        <row r="474">
          <cell r="E474">
            <v>7000000</v>
          </cell>
        </row>
        <row r="475">
          <cell r="E475">
            <v>5000000</v>
          </cell>
        </row>
        <row r="476">
          <cell r="E476">
            <v>20000</v>
          </cell>
          <cell r="F476">
            <v>25000</v>
          </cell>
        </row>
        <row r="477">
          <cell r="E477">
            <v>30000</v>
          </cell>
          <cell r="F477">
            <v>7500</v>
          </cell>
        </row>
        <row r="478">
          <cell r="E478">
            <v>20000</v>
          </cell>
          <cell r="F478">
            <v>26300</v>
          </cell>
        </row>
        <row r="479">
          <cell r="E479">
            <v>20000</v>
          </cell>
          <cell r="F479">
            <v>40000</v>
          </cell>
        </row>
        <row r="480">
          <cell r="E480">
            <v>160000</v>
          </cell>
          <cell r="F480">
            <v>34500</v>
          </cell>
        </row>
        <row r="481">
          <cell r="F481">
            <v>700000</v>
          </cell>
        </row>
        <row r="482">
          <cell r="F482">
            <v>21400</v>
          </cell>
        </row>
        <row r="483">
          <cell r="F483">
            <v>10000</v>
          </cell>
        </row>
        <row r="484">
          <cell r="F484">
            <v>20000</v>
          </cell>
        </row>
        <row r="485">
          <cell r="F485">
            <v>30000</v>
          </cell>
        </row>
        <row r="486">
          <cell r="E486">
            <v>3513250</v>
          </cell>
          <cell r="F486">
            <v>62044630</v>
          </cell>
        </row>
        <row r="487">
          <cell r="E487">
            <v>867700</v>
          </cell>
          <cell r="F487">
            <v>2485100</v>
          </cell>
        </row>
        <row r="488">
          <cell r="E488">
            <v>50000</v>
          </cell>
          <cell r="F488">
            <v>12565000</v>
          </cell>
        </row>
        <row r="489">
          <cell r="E489">
            <v>50000</v>
          </cell>
          <cell r="F489">
            <v>500000</v>
          </cell>
        </row>
        <row r="490">
          <cell r="E490">
            <v>30000</v>
          </cell>
          <cell r="F490">
            <v>156800</v>
          </cell>
        </row>
        <row r="491">
          <cell r="E491">
            <v>30000</v>
          </cell>
          <cell r="F491">
            <v>60000</v>
          </cell>
        </row>
        <row r="492">
          <cell r="E492">
            <v>30000</v>
          </cell>
          <cell r="F492">
            <v>100000</v>
          </cell>
        </row>
        <row r="493">
          <cell r="E493">
            <v>25000</v>
          </cell>
          <cell r="F493">
            <v>3500</v>
          </cell>
        </row>
        <row r="494">
          <cell r="E494">
            <v>20000</v>
          </cell>
          <cell r="F494">
            <v>60000</v>
          </cell>
        </row>
        <row r="495">
          <cell r="E495">
            <v>15000</v>
          </cell>
          <cell r="F495">
            <v>60000</v>
          </cell>
        </row>
        <row r="496">
          <cell r="E496">
            <v>15000</v>
          </cell>
          <cell r="F496">
            <v>60000</v>
          </cell>
        </row>
        <row r="497">
          <cell r="E497">
            <v>20000</v>
          </cell>
          <cell r="F497">
            <v>12500</v>
          </cell>
        </row>
        <row r="498">
          <cell r="E498">
            <v>30000</v>
          </cell>
          <cell r="F498">
            <v>27400</v>
          </cell>
        </row>
        <row r="499">
          <cell r="E499">
            <v>20000</v>
          </cell>
        </row>
        <row r="500">
          <cell r="E500">
            <v>20000</v>
          </cell>
          <cell r="F500">
            <v>25000</v>
          </cell>
        </row>
        <row r="501">
          <cell r="E501">
            <v>160000</v>
          </cell>
          <cell r="F501">
            <v>3500</v>
          </cell>
        </row>
        <row r="502">
          <cell r="F502">
            <v>600000</v>
          </cell>
        </row>
        <row r="503">
          <cell r="F503">
            <v>300000</v>
          </cell>
        </row>
        <row r="504">
          <cell r="F504">
            <v>2000000</v>
          </cell>
        </row>
        <row r="505">
          <cell r="F505">
            <v>73000</v>
          </cell>
        </row>
        <row r="506">
          <cell r="F506">
            <v>57560</v>
          </cell>
        </row>
        <row r="507">
          <cell r="E507">
            <v>4428250</v>
          </cell>
          <cell r="F507">
            <v>3000</v>
          </cell>
        </row>
        <row r="508">
          <cell r="E508">
            <v>867700</v>
          </cell>
          <cell r="F508">
            <v>4000</v>
          </cell>
        </row>
        <row r="509">
          <cell r="E509">
            <v>50000</v>
          </cell>
          <cell r="F509">
            <v>30000</v>
          </cell>
        </row>
        <row r="510">
          <cell r="F510">
            <v>500000</v>
          </cell>
        </row>
        <row r="511">
          <cell r="F511">
            <v>156800</v>
          </cell>
        </row>
        <row r="512">
          <cell r="F512">
            <v>60000</v>
          </cell>
        </row>
        <row r="513">
          <cell r="F513">
            <v>100000</v>
          </cell>
        </row>
        <row r="514">
          <cell r="F514">
            <v>3500</v>
          </cell>
        </row>
        <row r="515">
          <cell r="F515">
            <v>60000</v>
          </cell>
        </row>
        <row r="516">
          <cell r="F516">
            <v>60000</v>
          </cell>
        </row>
        <row r="517">
          <cell r="F517">
            <v>60000</v>
          </cell>
        </row>
        <row r="518">
          <cell r="F518">
            <v>12500</v>
          </cell>
        </row>
        <row r="519">
          <cell r="F519">
            <v>27400</v>
          </cell>
        </row>
        <row r="520">
          <cell r="F520">
            <v>25000</v>
          </cell>
        </row>
        <row r="521">
          <cell r="F521">
            <v>3500</v>
          </cell>
        </row>
        <row r="522">
          <cell r="E522">
            <v>1288000</v>
          </cell>
          <cell r="F522">
            <v>330000</v>
          </cell>
        </row>
        <row r="523">
          <cell r="E523">
            <v>3929000</v>
          </cell>
          <cell r="F523">
            <v>184600</v>
          </cell>
        </row>
        <row r="524">
          <cell r="F524">
            <v>25000</v>
          </cell>
        </row>
        <row r="525">
          <cell r="F525">
            <v>20000</v>
          </cell>
        </row>
        <row r="526">
          <cell r="F526">
            <v>100000</v>
          </cell>
        </row>
        <row r="527">
          <cell r="F527">
            <v>3000</v>
          </cell>
        </row>
        <row r="528">
          <cell r="F528">
            <v>4000</v>
          </cell>
        </row>
        <row r="529">
          <cell r="F529">
            <v>30000</v>
          </cell>
        </row>
        <row r="530">
          <cell r="F530">
            <v>16300</v>
          </cell>
        </row>
        <row r="531">
          <cell r="F531">
            <v>30000</v>
          </cell>
        </row>
        <row r="532">
          <cell r="F532">
            <v>8000</v>
          </cell>
        </row>
        <row r="533">
          <cell r="F533">
            <v>31000</v>
          </cell>
        </row>
        <row r="534">
          <cell r="E534">
            <v>3006000</v>
          </cell>
          <cell r="F534">
            <v>10000</v>
          </cell>
        </row>
        <row r="535">
          <cell r="F535">
            <v>505000</v>
          </cell>
        </row>
        <row r="536">
          <cell r="F536">
            <v>275000</v>
          </cell>
        </row>
        <row r="537">
          <cell r="F537">
            <v>199000</v>
          </cell>
        </row>
        <row r="538">
          <cell r="F538">
            <v>195000</v>
          </cell>
        </row>
        <row r="539">
          <cell r="F539">
            <v>412000</v>
          </cell>
        </row>
        <row r="540">
          <cell r="F540">
            <v>250000</v>
          </cell>
        </row>
        <row r="541">
          <cell r="F541">
            <v>70000</v>
          </cell>
        </row>
        <row r="542">
          <cell r="E542">
            <v>1500000</v>
          </cell>
          <cell r="F542">
            <v>29000</v>
          </cell>
        </row>
        <row r="543">
          <cell r="F543">
            <v>500000</v>
          </cell>
        </row>
        <row r="544">
          <cell r="F544">
            <v>10000</v>
          </cell>
        </row>
        <row r="545">
          <cell r="F545">
            <v>30950</v>
          </cell>
        </row>
        <row r="546">
          <cell r="F546">
            <v>50000</v>
          </cell>
        </row>
        <row r="547">
          <cell r="F547">
            <v>25700</v>
          </cell>
        </row>
        <row r="548">
          <cell r="F548">
            <v>13000</v>
          </cell>
        </row>
        <row r="549">
          <cell r="F549">
            <v>788000</v>
          </cell>
        </row>
        <row r="550">
          <cell r="F550">
            <v>500000</v>
          </cell>
        </row>
        <row r="551">
          <cell r="E551">
            <v>27594695</v>
          </cell>
          <cell r="F551">
            <v>75000</v>
          </cell>
        </row>
        <row r="552">
          <cell r="F552">
            <v>11454545</v>
          </cell>
        </row>
        <row r="553">
          <cell r="F553">
            <v>7200000</v>
          </cell>
        </row>
        <row r="554">
          <cell r="F554">
            <v>2800000</v>
          </cell>
        </row>
        <row r="555">
          <cell r="F555">
            <v>2795650</v>
          </cell>
        </row>
        <row r="556">
          <cell r="F556">
            <v>1160000</v>
          </cell>
        </row>
        <row r="557">
          <cell r="F557">
            <v>1269500</v>
          </cell>
        </row>
        <row r="558">
          <cell r="E558">
            <v>1288000</v>
          </cell>
          <cell r="F558">
            <v>17000</v>
          </cell>
        </row>
        <row r="559">
          <cell r="F559">
            <v>30000</v>
          </cell>
        </row>
        <row r="560">
          <cell r="F560">
            <v>12000</v>
          </cell>
        </row>
        <row r="561">
          <cell r="F561">
            <v>19500</v>
          </cell>
        </row>
        <row r="562">
          <cell r="F562">
            <v>28300</v>
          </cell>
        </row>
        <row r="563">
          <cell r="F563">
            <v>60000</v>
          </cell>
        </row>
        <row r="564">
          <cell r="F564">
            <v>60000</v>
          </cell>
        </row>
        <row r="565">
          <cell r="F565">
            <v>60000</v>
          </cell>
        </row>
        <row r="566">
          <cell r="F566">
            <v>60000</v>
          </cell>
        </row>
        <row r="567">
          <cell r="F567">
            <v>47500</v>
          </cell>
        </row>
        <row r="568">
          <cell r="F568">
            <v>412000</v>
          </cell>
        </row>
        <row r="569">
          <cell r="F569">
            <v>10000</v>
          </cell>
        </row>
        <row r="570">
          <cell r="F570">
            <v>25000</v>
          </cell>
        </row>
        <row r="571">
          <cell r="F571">
            <v>20000</v>
          </cell>
        </row>
        <row r="572">
          <cell r="F572">
            <v>180000</v>
          </cell>
        </row>
        <row r="573">
          <cell r="F573">
            <v>25000</v>
          </cell>
        </row>
        <row r="574">
          <cell r="F574">
            <v>11500</v>
          </cell>
        </row>
        <row r="575">
          <cell r="F575">
            <v>35800</v>
          </cell>
        </row>
        <row r="576">
          <cell r="E576">
            <v>3929000</v>
          </cell>
          <cell r="F576">
            <v>77000</v>
          </cell>
        </row>
        <row r="577">
          <cell r="F577">
            <v>240000</v>
          </cell>
        </row>
        <row r="578">
          <cell r="E578">
            <v>5563000</v>
          </cell>
          <cell r="F578">
            <v>115000</v>
          </cell>
        </row>
        <row r="579">
          <cell r="E579">
            <v>4293369</v>
          </cell>
          <cell r="F579">
            <v>375000</v>
          </cell>
        </row>
        <row r="580">
          <cell r="F580">
            <v>287000</v>
          </cell>
        </row>
        <row r="581">
          <cell r="F581">
            <v>1539000</v>
          </cell>
        </row>
        <row r="582">
          <cell r="F582">
            <v>100000</v>
          </cell>
        </row>
        <row r="583">
          <cell r="F583">
            <v>26400</v>
          </cell>
        </row>
        <row r="584">
          <cell r="E584">
            <v>1500000</v>
          </cell>
          <cell r="F584">
            <v>60000</v>
          </cell>
        </row>
        <row r="585">
          <cell r="F585">
            <v>1500000</v>
          </cell>
        </row>
        <row r="586">
          <cell r="F586">
            <v>10000</v>
          </cell>
        </row>
        <row r="587">
          <cell r="F587">
            <v>15000</v>
          </cell>
        </row>
        <row r="588">
          <cell r="F588">
            <v>500000</v>
          </cell>
        </row>
        <row r="589">
          <cell r="F589">
            <v>187500</v>
          </cell>
        </row>
        <row r="590">
          <cell r="F590">
            <v>8000</v>
          </cell>
        </row>
        <row r="591">
          <cell r="F591">
            <v>20000</v>
          </cell>
        </row>
        <row r="592">
          <cell r="E592">
            <v>4078000</v>
          </cell>
          <cell r="F592">
            <v>20000</v>
          </cell>
        </row>
        <row r="593">
          <cell r="F593">
            <v>75000</v>
          </cell>
        </row>
        <row r="594">
          <cell r="F594">
            <v>10500</v>
          </cell>
        </row>
        <row r="595">
          <cell r="F595">
            <v>6000</v>
          </cell>
        </row>
        <row r="596">
          <cell r="F596">
            <v>29250</v>
          </cell>
        </row>
        <row r="597">
          <cell r="F597">
            <v>54375</v>
          </cell>
        </row>
        <row r="598">
          <cell r="F598">
            <v>30000</v>
          </cell>
        </row>
        <row r="599">
          <cell r="F599">
            <v>225000</v>
          </cell>
        </row>
        <row r="600">
          <cell r="F600">
            <v>17000</v>
          </cell>
        </row>
        <row r="601">
          <cell r="F601">
            <v>1044300</v>
          </cell>
        </row>
        <row r="602">
          <cell r="F602">
            <v>495000</v>
          </cell>
        </row>
        <row r="603">
          <cell r="F603">
            <v>33600</v>
          </cell>
        </row>
        <row r="604">
          <cell r="F604">
            <v>30550</v>
          </cell>
        </row>
        <row r="605">
          <cell r="F605">
            <v>68750</v>
          </cell>
        </row>
        <row r="606">
          <cell r="F606">
            <v>145000</v>
          </cell>
        </row>
        <row r="607">
          <cell r="F607">
            <v>20000</v>
          </cell>
        </row>
        <row r="608">
          <cell r="F608">
            <v>8500</v>
          </cell>
        </row>
        <row r="609">
          <cell r="F609">
            <v>30000</v>
          </cell>
        </row>
        <row r="610">
          <cell r="F610">
            <v>255000</v>
          </cell>
        </row>
        <row r="611">
          <cell r="F611">
            <v>252000</v>
          </cell>
        </row>
        <row r="612">
          <cell r="F612">
            <v>97000</v>
          </cell>
        </row>
        <row r="613">
          <cell r="F613">
            <v>58300</v>
          </cell>
        </row>
        <row r="614">
          <cell r="F614">
            <v>121000</v>
          </cell>
        </row>
        <row r="615">
          <cell r="F615">
            <v>199500</v>
          </cell>
        </row>
        <row r="616">
          <cell r="F616">
            <v>275225</v>
          </cell>
        </row>
        <row r="617">
          <cell r="F617">
            <v>374800</v>
          </cell>
        </row>
        <row r="618">
          <cell r="F618">
            <v>77000</v>
          </cell>
        </row>
        <row r="619">
          <cell r="F619">
            <v>4428250</v>
          </cell>
        </row>
        <row r="620">
          <cell r="E620">
            <v>4293369</v>
          </cell>
          <cell r="F620">
            <v>36500</v>
          </cell>
        </row>
        <row r="621">
          <cell r="F621">
            <v>60000</v>
          </cell>
        </row>
        <row r="622">
          <cell r="F622">
            <v>60000</v>
          </cell>
        </row>
        <row r="623">
          <cell r="F623">
            <v>287000</v>
          </cell>
        </row>
        <row r="624">
          <cell r="F624">
            <v>60000</v>
          </cell>
        </row>
        <row r="625">
          <cell r="E625">
            <v>8000000</v>
          </cell>
          <cell r="F625">
            <v>60000</v>
          </cell>
        </row>
        <row r="626">
          <cell r="E626">
            <v>3908000</v>
          </cell>
          <cell r="F626">
            <v>30000</v>
          </cell>
        </row>
        <row r="627">
          <cell r="F627">
            <v>13600</v>
          </cell>
        </row>
        <row r="628">
          <cell r="F628">
            <v>15000</v>
          </cell>
        </row>
        <row r="629">
          <cell r="F629">
            <v>8750</v>
          </cell>
        </row>
        <row r="630">
          <cell r="E630">
            <v>5563000</v>
          </cell>
          <cell r="F630">
            <v>26800</v>
          </cell>
        </row>
        <row r="631">
          <cell r="F631">
            <v>1679288</v>
          </cell>
        </row>
        <row r="632">
          <cell r="F632">
            <v>628908</v>
          </cell>
        </row>
        <row r="633">
          <cell r="F633">
            <v>3255185</v>
          </cell>
        </row>
        <row r="634">
          <cell r="F634">
            <v>1537000</v>
          </cell>
        </row>
        <row r="635">
          <cell r="F635">
            <v>1061369</v>
          </cell>
        </row>
        <row r="636">
          <cell r="F636">
            <v>1700000</v>
          </cell>
        </row>
        <row r="637">
          <cell r="E637">
            <v>4078000</v>
          </cell>
          <cell r="F637">
            <v>25000</v>
          </cell>
        </row>
        <row r="638">
          <cell r="F638">
            <v>100000</v>
          </cell>
        </row>
        <row r="639">
          <cell r="F639">
            <v>4500</v>
          </cell>
        </row>
        <row r="640">
          <cell r="F640">
            <v>10000</v>
          </cell>
        </row>
        <row r="641">
          <cell r="F641">
            <v>10000</v>
          </cell>
        </row>
        <row r="642">
          <cell r="F642">
            <v>15000</v>
          </cell>
        </row>
        <row r="643">
          <cell r="F643">
            <v>28100</v>
          </cell>
        </row>
        <row r="644">
          <cell r="F644">
            <v>7500</v>
          </cell>
        </row>
        <row r="645">
          <cell r="F645">
            <v>1058869</v>
          </cell>
        </row>
        <row r="646">
          <cell r="F646">
            <v>1537000</v>
          </cell>
        </row>
        <row r="647">
          <cell r="F647">
            <v>196000</v>
          </cell>
        </row>
        <row r="648">
          <cell r="F648">
            <v>75000</v>
          </cell>
        </row>
        <row r="649">
          <cell r="F649">
            <v>535000</v>
          </cell>
        </row>
        <row r="650">
          <cell r="F650">
            <v>120000</v>
          </cell>
        </row>
        <row r="651">
          <cell r="F651">
            <v>700000</v>
          </cell>
        </row>
        <row r="652">
          <cell r="F652">
            <v>1352000</v>
          </cell>
        </row>
        <row r="653">
          <cell r="F653">
            <v>30000</v>
          </cell>
        </row>
        <row r="654">
          <cell r="F654">
            <v>361800</v>
          </cell>
        </row>
        <row r="655">
          <cell r="F655">
            <v>120000</v>
          </cell>
        </row>
        <row r="656">
          <cell r="F656">
            <v>49000</v>
          </cell>
        </row>
        <row r="657">
          <cell r="F657">
            <v>19500</v>
          </cell>
        </row>
        <row r="658">
          <cell r="F658">
            <v>10000</v>
          </cell>
        </row>
        <row r="659">
          <cell r="F659">
            <v>55000</v>
          </cell>
        </row>
        <row r="660">
          <cell r="F660">
            <v>29000</v>
          </cell>
        </row>
        <row r="661">
          <cell r="F661">
            <v>10000</v>
          </cell>
        </row>
        <row r="662">
          <cell r="F662">
            <v>1000000</v>
          </cell>
        </row>
        <row r="663">
          <cell r="F663">
            <v>7500</v>
          </cell>
        </row>
        <row r="664">
          <cell r="F664">
            <v>60000</v>
          </cell>
        </row>
        <row r="665">
          <cell r="F665">
            <v>60000</v>
          </cell>
        </row>
        <row r="666">
          <cell r="F666">
            <v>60000</v>
          </cell>
        </row>
        <row r="667">
          <cell r="F667">
            <v>60000</v>
          </cell>
        </row>
        <row r="668">
          <cell r="F668">
            <v>24500</v>
          </cell>
        </row>
        <row r="669">
          <cell r="F669">
            <v>50000</v>
          </cell>
        </row>
        <row r="670">
          <cell r="F670">
            <v>36500</v>
          </cell>
        </row>
        <row r="671">
          <cell r="F671">
            <v>36600</v>
          </cell>
        </row>
        <row r="672">
          <cell r="F672">
            <v>10000</v>
          </cell>
        </row>
        <row r="673">
          <cell r="F673">
            <v>783500</v>
          </cell>
        </row>
        <row r="674">
          <cell r="F674">
            <v>41500</v>
          </cell>
        </row>
        <row r="675">
          <cell r="E675">
            <v>8000000</v>
          </cell>
          <cell r="F675">
            <v>3500</v>
          </cell>
        </row>
        <row r="676">
          <cell r="E676">
            <v>3908000</v>
          </cell>
          <cell r="F676">
            <v>2200</v>
          </cell>
        </row>
        <row r="677">
          <cell r="F677">
            <v>304000</v>
          </cell>
        </row>
        <row r="678">
          <cell r="F678">
            <v>15000</v>
          </cell>
        </row>
        <row r="679">
          <cell r="F679">
            <v>51500</v>
          </cell>
        </row>
        <row r="680">
          <cell r="E680">
            <v>22114600</v>
          </cell>
          <cell r="F680">
            <v>26800</v>
          </cell>
        </row>
        <row r="681">
          <cell r="E681">
            <v>7500000</v>
          </cell>
          <cell r="F681">
            <v>10000</v>
          </cell>
        </row>
        <row r="682">
          <cell r="E682">
            <v>7000000</v>
          </cell>
          <cell r="F682">
            <v>10000</v>
          </cell>
        </row>
        <row r="683">
          <cell r="E683">
            <v>7000000</v>
          </cell>
          <cell r="F683">
            <v>395000</v>
          </cell>
        </row>
        <row r="684">
          <cell r="E684">
            <v>5000000</v>
          </cell>
          <cell r="F684">
            <v>275000</v>
          </cell>
        </row>
        <row r="685">
          <cell r="E685">
            <v>50000000</v>
          </cell>
          <cell r="F685">
            <v>178000</v>
          </cell>
        </row>
        <row r="686">
          <cell r="F686">
            <v>2000000</v>
          </cell>
        </row>
        <row r="687">
          <cell r="F687">
            <v>60000</v>
          </cell>
        </row>
        <row r="688">
          <cell r="F688">
            <v>15000</v>
          </cell>
        </row>
        <row r="689">
          <cell r="F689">
            <v>15000</v>
          </cell>
        </row>
        <row r="690">
          <cell r="F690">
            <v>26200</v>
          </cell>
        </row>
        <row r="691">
          <cell r="F691">
            <v>7500</v>
          </cell>
        </row>
        <row r="692">
          <cell r="F692">
            <v>25000</v>
          </cell>
        </row>
        <row r="693">
          <cell r="F693">
            <v>40000</v>
          </cell>
        </row>
        <row r="694">
          <cell r="F694">
            <v>10000</v>
          </cell>
        </row>
        <row r="695">
          <cell r="F695">
            <v>10000</v>
          </cell>
        </row>
        <row r="696">
          <cell r="F696">
            <v>110500</v>
          </cell>
        </row>
        <row r="697">
          <cell r="F697">
            <v>1000</v>
          </cell>
        </row>
        <row r="698">
          <cell r="E698">
            <v>3239250</v>
          </cell>
          <cell r="F698">
            <v>4500</v>
          </cell>
        </row>
        <row r="699">
          <cell r="E699">
            <v>864200</v>
          </cell>
          <cell r="F699">
            <v>20000</v>
          </cell>
        </row>
        <row r="700">
          <cell r="E700">
            <v>50000</v>
          </cell>
          <cell r="F700">
            <v>10000</v>
          </cell>
        </row>
        <row r="701">
          <cell r="E701">
            <v>160000</v>
          </cell>
          <cell r="F701">
            <v>20100</v>
          </cell>
        </row>
        <row r="702">
          <cell r="E702">
            <v>50000</v>
          </cell>
          <cell r="F702">
            <v>14500</v>
          </cell>
        </row>
        <row r="703">
          <cell r="E703">
            <v>30000</v>
          </cell>
          <cell r="F703">
            <v>186000</v>
          </cell>
        </row>
        <row r="704">
          <cell r="E704">
            <v>25000</v>
          </cell>
          <cell r="F704">
            <v>126000</v>
          </cell>
        </row>
        <row r="705">
          <cell r="E705">
            <v>30000</v>
          </cell>
          <cell r="F705">
            <v>77600</v>
          </cell>
        </row>
        <row r="706">
          <cell r="E706">
            <v>50000</v>
          </cell>
          <cell r="F706">
            <v>9700</v>
          </cell>
        </row>
        <row r="707">
          <cell r="E707">
            <v>30000</v>
          </cell>
          <cell r="F707">
            <v>255000</v>
          </cell>
        </row>
        <row r="708">
          <cell r="E708">
            <v>60000</v>
          </cell>
          <cell r="F708">
            <v>1643500</v>
          </cell>
        </row>
        <row r="709">
          <cell r="E709">
            <v>15000</v>
          </cell>
          <cell r="F709">
            <v>155000</v>
          </cell>
        </row>
        <row r="710">
          <cell r="E710">
            <v>15000</v>
          </cell>
          <cell r="F710">
            <v>15000</v>
          </cell>
        </row>
        <row r="711">
          <cell r="E711">
            <v>30000</v>
          </cell>
          <cell r="F711">
            <v>15000</v>
          </cell>
        </row>
        <row r="712">
          <cell r="E712">
            <v>20000</v>
          </cell>
          <cell r="F712">
            <v>20000</v>
          </cell>
        </row>
        <row r="713">
          <cell r="E713">
            <v>20000</v>
          </cell>
          <cell r="F713">
            <v>9000</v>
          </cell>
        </row>
        <row r="714">
          <cell r="F714">
            <v>30000</v>
          </cell>
        </row>
        <row r="715">
          <cell r="F715">
            <v>10000</v>
          </cell>
        </row>
        <row r="716">
          <cell r="F716">
            <v>175000</v>
          </cell>
        </row>
        <row r="717">
          <cell r="F717">
            <v>100000</v>
          </cell>
        </row>
        <row r="718">
          <cell r="F718">
            <v>88800</v>
          </cell>
        </row>
        <row r="719">
          <cell r="F719">
            <v>419200</v>
          </cell>
        </row>
        <row r="720">
          <cell r="E720">
            <v>2975000</v>
          </cell>
          <cell r="F720">
            <v>185800</v>
          </cell>
        </row>
        <row r="721">
          <cell r="F721">
            <v>20000</v>
          </cell>
        </row>
        <row r="722">
          <cell r="F722">
            <v>29500</v>
          </cell>
        </row>
        <row r="723">
          <cell r="F723">
            <v>60000</v>
          </cell>
        </row>
        <row r="724">
          <cell r="F724">
            <v>60000</v>
          </cell>
        </row>
        <row r="725">
          <cell r="F725">
            <v>60000</v>
          </cell>
        </row>
        <row r="726">
          <cell r="F726">
            <v>60000</v>
          </cell>
        </row>
        <row r="727">
          <cell r="F727">
            <v>117000</v>
          </cell>
        </row>
        <row r="728">
          <cell r="F728">
            <v>37750</v>
          </cell>
        </row>
        <row r="729">
          <cell r="F729">
            <v>25700</v>
          </cell>
        </row>
        <row r="730">
          <cell r="F730">
            <v>3500</v>
          </cell>
        </row>
        <row r="731">
          <cell r="F731">
            <v>2200</v>
          </cell>
        </row>
        <row r="732">
          <cell r="F732">
            <v>82500</v>
          </cell>
        </row>
        <row r="733">
          <cell r="F733">
            <v>28000</v>
          </cell>
        </row>
        <row r="734">
          <cell r="F734">
            <v>55625</v>
          </cell>
        </row>
        <row r="735">
          <cell r="E735">
            <v>22114600</v>
          </cell>
          <cell r="F735">
            <v>77000</v>
          </cell>
        </row>
        <row r="736">
          <cell r="E736">
            <v>7500000</v>
          </cell>
          <cell r="F736">
            <v>3000</v>
          </cell>
        </row>
        <row r="737">
          <cell r="E737">
            <v>7000000</v>
          </cell>
          <cell r="F737">
            <v>28350</v>
          </cell>
        </row>
        <row r="738">
          <cell r="E738">
            <v>7000000</v>
          </cell>
          <cell r="F738">
            <v>60000</v>
          </cell>
        </row>
        <row r="739">
          <cell r="E739">
            <v>5000000</v>
          </cell>
          <cell r="F739">
            <v>4500</v>
          </cell>
        </row>
        <row r="740">
          <cell r="E740">
            <v>50000000</v>
          </cell>
          <cell r="F740">
            <v>4000</v>
          </cell>
        </row>
        <row r="741">
          <cell r="F741">
            <v>30000</v>
          </cell>
        </row>
        <row r="742">
          <cell r="F742">
            <v>645000</v>
          </cell>
        </row>
        <row r="743">
          <cell r="F743">
            <v>25000</v>
          </cell>
        </row>
        <row r="744">
          <cell r="F744">
            <v>24000</v>
          </cell>
        </row>
        <row r="745">
          <cell r="F745">
            <v>31500</v>
          </cell>
        </row>
        <row r="746">
          <cell r="F746">
            <v>58887130</v>
          </cell>
        </row>
        <row r="747">
          <cell r="F747">
            <v>13315000</v>
          </cell>
        </row>
        <row r="748">
          <cell r="F748">
            <v>2246800</v>
          </cell>
        </row>
        <row r="749">
          <cell r="E749">
            <v>4154250</v>
          </cell>
          <cell r="F749">
            <v>30000</v>
          </cell>
        </row>
        <row r="750">
          <cell r="E750">
            <v>864200</v>
          </cell>
          <cell r="F750">
            <v>27500</v>
          </cell>
        </row>
        <row r="751">
          <cell r="E751">
            <v>50000</v>
          </cell>
          <cell r="F751">
            <v>4500</v>
          </cell>
        </row>
        <row r="752">
          <cell r="E752">
            <v>160000</v>
          </cell>
          <cell r="F752">
            <v>8000</v>
          </cell>
        </row>
        <row r="753">
          <cell r="E753">
            <v>50000</v>
          </cell>
          <cell r="F753">
            <v>41000</v>
          </cell>
        </row>
        <row r="754">
          <cell r="E754">
            <v>30000</v>
          </cell>
          <cell r="F754">
            <v>10000</v>
          </cell>
        </row>
        <row r="755">
          <cell r="E755">
            <v>25000</v>
          </cell>
          <cell r="F755">
            <v>26900</v>
          </cell>
        </row>
        <row r="756">
          <cell r="E756">
            <v>30000</v>
          </cell>
          <cell r="F756">
            <v>158400</v>
          </cell>
        </row>
        <row r="757">
          <cell r="E757">
            <v>50000</v>
          </cell>
          <cell r="F757">
            <v>97000</v>
          </cell>
        </row>
        <row r="758">
          <cell r="E758">
            <v>30000</v>
          </cell>
          <cell r="F758">
            <v>10000</v>
          </cell>
        </row>
        <row r="759">
          <cell r="E759">
            <v>60000</v>
          </cell>
          <cell r="F759">
            <v>44700</v>
          </cell>
        </row>
        <row r="760">
          <cell r="E760">
            <v>15000</v>
          </cell>
          <cell r="F760">
            <v>14100</v>
          </cell>
        </row>
        <row r="761">
          <cell r="E761">
            <v>15000</v>
          </cell>
          <cell r="F761">
            <v>561200</v>
          </cell>
        </row>
        <row r="762">
          <cell r="E762">
            <v>30000</v>
          </cell>
          <cell r="F762">
            <v>240000</v>
          </cell>
        </row>
        <row r="763">
          <cell r="E763">
            <v>20000</v>
          </cell>
          <cell r="F763">
            <v>16000</v>
          </cell>
        </row>
        <row r="764">
          <cell r="E764">
            <v>20000</v>
          </cell>
        </row>
        <row r="765">
          <cell r="E765">
            <v>500000</v>
          </cell>
          <cell r="F765">
            <v>600000</v>
          </cell>
        </row>
        <row r="766">
          <cell r="E766">
            <v>4425000</v>
          </cell>
          <cell r="F766">
            <v>2000000</v>
          </cell>
        </row>
        <row r="767">
          <cell r="F767">
            <v>300000</v>
          </cell>
        </row>
        <row r="768">
          <cell r="F768">
            <v>7500</v>
          </cell>
        </row>
        <row r="769">
          <cell r="F769">
            <v>11500</v>
          </cell>
        </row>
        <row r="770">
          <cell r="F770">
            <v>26900</v>
          </cell>
        </row>
        <row r="771">
          <cell r="E771">
            <v>2975000</v>
          </cell>
          <cell r="F771">
            <v>335400</v>
          </cell>
        </row>
        <row r="772">
          <cell r="E772">
            <v>5000000</v>
          </cell>
          <cell r="F772">
            <v>15000</v>
          </cell>
        </row>
        <row r="773">
          <cell r="F773">
            <v>200000</v>
          </cell>
        </row>
        <row r="774">
          <cell r="F774">
            <v>24800</v>
          </cell>
        </row>
        <row r="775">
          <cell r="F775">
            <v>240000</v>
          </cell>
        </row>
        <row r="776">
          <cell r="F776">
            <v>456000</v>
          </cell>
        </row>
        <row r="777">
          <cell r="F777">
            <v>105000</v>
          </cell>
        </row>
        <row r="778">
          <cell r="F778">
            <v>145000</v>
          </cell>
        </row>
        <row r="779">
          <cell r="F779">
            <v>230000</v>
          </cell>
        </row>
        <row r="780">
          <cell r="F780">
            <v>152000</v>
          </cell>
        </row>
        <row r="781">
          <cell r="F781">
            <v>522000</v>
          </cell>
        </row>
        <row r="782">
          <cell r="F782">
            <v>25000</v>
          </cell>
        </row>
        <row r="783">
          <cell r="F783">
            <v>5000</v>
          </cell>
        </row>
        <row r="784">
          <cell r="E784">
            <v>5247000</v>
          </cell>
          <cell r="F784">
            <v>13000</v>
          </cell>
        </row>
        <row r="785">
          <cell r="F785">
            <v>13000</v>
          </cell>
        </row>
        <row r="786">
          <cell r="F786">
            <v>20000</v>
          </cell>
        </row>
        <row r="787">
          <cell r="F787">
            <v>34000</v>
          </cell>
        </row>
        <row r="788">
          <cell r="F788">
            <v>50000</v>
          </cell>
        </row>
        <row r="789">
          <cell r="F789">
            <v>2000</v>
          </cell>
        </row>
        <row r="790">
          <cell r="F790">
            <v>10000</v>
          </cell>
        </row>
        <row r="791">
          <cell r="F791">
            <v>19500</v>
          </cell>
        </row>
        <row r="792">
          <cell r="F792">
            <v>395000</v>
          </cell>
        </row>
        <row r="793">
          <cell r="F793">
            <v>330000</v>
          </cell>
        </row>
        <row r="794">
          <cell r="F794">
            <v>200000</v>
          </cell>
        </row>
        <row r="795">
          <cell r="F795">
            <v>2000000</v>
          </cell>
        </row>
        <row r="796">
          <cell r="F796">
            <v>210000</v>
          </cell>
        </row>
        <row r="797">
          <cell r="F797">
            <v>1112000</v>
          </cell>
        </row>
        <row r="798">
          <cell r="F798">
            <v>60000</v>
          </cell>
        </row>
        <row r="799">
          <cell r="F799">
            <v>77000</v>
          </cell>
        </row>
        <row r="800">
          <cell r="F800">
            <v>3000</v>
          </cell>
        </row>
        <row r="801">
          <cell r="F801">
            <v>28350</v>
          </cell>
        </row>
        <row r="802">
          <cell r="F802">
            <v>60000</v>
          </cell>
        </row>
        <row r="803">
          <cell r="F803">
            <v>4500</v>
          </cell>
        </row>
        <row r="804">
          <cell r="F804">
            <v>4000</v>
          </cell>
        </row>
        <row r="805">
          <cell r="F805">
            <v>60000</v>
          </cell>
        </row>
        <row r="806">
          <cell r="F806">
            <v>60000</v>
          </cell>
        </row>
        <row r="807">
          <cell r="F807">
            <v>28700</v>
          </cell>
        </row>
        <row r="808">
          <cell r="F808">
            <v>117000</v>
          </cell>
        </row>
        <row r="809">
          <cell r="E809">
            <v>1550700</v>
          </cell>
          <cell r="F809">
            <v>4000</v>
          </cell>
        </row>
        <row r="810">
          <cell r="F810">
            <v>700000</v>
          </cell>
        </row>
        <row r="811">
          <cell r="F811">
            <v>800000</v>
          </cell>
        </row>
        <row r="812">
          <cell r="F812">
            <v>145000</v>
          </cell>
        </row>
        <row r="813">
          <cell r="F813">
            <v>30000</v>
          </cell>
        </row>
        <row r="814">
          <cell r="E814">
            <v>6935000</v>
          </cell>
          <cell r="F814">
            <v>27500</v>
          </cell>
        </row>
        <row r="815">
          <cell r="F815">
            <v>4500</v>
          </cell>
        </row>
        <row r="816">
          <cell r="F816">
            <v>8000</v>
          </cell>
        </row>
        <row r="817">
          <cell r="F817">
            <v>41000</v>
          </cell>
        </row>
        <row r="818">
          <cell r="F818">
            <v>10000</v>
          </cell>
        </row>
        <row r="819">
          <cell r="E819">
            <v>2404960</v>
          </cell>
          <cell r="F819">
            <v>26900</v>
          </cell>
        </row>
        <row r="820">
          <cell r="E820">
            <v>188280</v>
          </cell>
          <cell r="F820">
            <v>158400</v>
          </cell>
        </row>
        <row r="821">
          <cell r="F821">
            <v>97000</v>
          </cell>
        </row>
        <row r="822">
          <cell r="E822">
            <v>1330000</v>
          </cell>
          <cell r="F822">
            <v>10000</v>
          </cell>
        </row>
        <row r="823">
          <cell r="F823">
            <v>44700</v>
          </cell>
        </row>
        <row r="824">
          <cell r="F824">
            <v>14100</v>
          </cell>
        </row>
        <row r="825">
          <cell r="F825">
            <v>561200</v>
          </cell>
        </row>
        <row r="826">
          <cell r="F826">
            <v>240000</v>
          </cell>
        </row>
        <row r="827">
          <cell r="F827">
            <v>16000</v>
          </cell>
        </row>
        <row r="828">
          <cell r="E828">
            <v>500000</v>
          </cell>
          <cell r="F828">
            <v>900</v>
          </cell>
        </row>
        <row r="829">
          <cell r="F829">
            <v>500000</v>
          </cell>
        </row>
        <row r="830">
          <cell r="E830">
            <v>500000</v>
          </cell>
          <cell r="F830">
            <v>19500</v>
          </cell>
        </row>
        <row r="831">
          <cell r="F831">
            <v>500000</v>
          </cell>
        </row>
        <row r="832">
          <cell r="E832">
            <v>4425000</v>
          </cell>
          <cell r="F832">
            <v>323150</v>
          </cell>
        </row>
        <row r="833">
          <cell r="F833">
            <v>4917000</v>
          </cell>
        </row>
        <row r="834">
          <cell r="F834">
            <v>105000</v>
          </cell>
        </row>
        <row r="835">
          <cell r="F835">
            <v>130000</v>
          </cell>
        </row>
        <row r="836">
          <cell r="F836">
            <v>56400</v>
          </cell>
        </row>
        <row r="837">
          <cell r="F837">
            <v>335400</v>
          </cell>
        </row>
        <row r="838">
          <cell r="E838">
            <v>5000000</v>
          </cell>
          <cell r="F838">
            <v>1712400</v>
          </cell>
        </row>
        <row r="839">
          <cell r="F839">
            <v>3600</v>
          </cell>
        </row>
        <row r="840">
          <cell r="F840">
            <v>37000</v>
          </cell>
        </row>
        <row r="841">
          <cell r="F841">
            <v>4000</v>
          </cell>
        </row>
        <row r="842">
          <cell r="F842">
            <v>5000000</v>
          </cell>
        </row>
        <row r="843">
          <cell r="F843">
            <v>198400</v>
          </cell>
        </row>
        <row r="844">
          <cell r="F844">
            <v>26700</v>
          </cell>
        </row>
        <row r="845">
          <cell r="F845">
            <v>60000</v>
          </cell>
        </row>
        <row r="846">
          <cell r="F846">
            <v>15000</v>
          </cell>
        </row>
        <row r="847">
          <cell r="F847">
            <v>25400</v>
          </cell>
        </row>
        <row r="848">
          <cell r="F848">
            <v>4154250</v>
          </cell>
        </row>
        <row r="849">
          <cell r="F849">
            <v>1880000</v>
          </cell>
        </row>
        <row r="850">
          <cell r="E850">
            <v>5247000</v>
          </cell>
          <cell r="F850">
            <v>30000</v>
          </cell>
        </row>
        <row r="851">
          <cell r="F851">
            <v>27700</v>
          </cell>
        </row>
        <row r="852">
          <cell r="F852">
            <v>7000</v>
          </cell>
        </row>
        <row r="853">
          <cell r="E853">
            <v>2502600</v>
          </cell>
          <cell r="F853">
            <v>15000</v>
          </cell>
        </row>
        <row r="854">
          <cell r="E854">
            <v>2567000</v>
          </cell>
          <cell r="F854">
            <v>7000</v>
          </cell>
        </row>
        <row r="855">
          <cell r="E855">
            <v>4410000</v>
          </cell>
          <cell r="F855">
            <v>26800</v>
          </cell>
        </row>
        <row r="856">
          <cell r="F856">
            <v>19000</v>
          </cell>
        </row>
        <row r="857">
          <cell r="F857">
            <v>120000</v>
          </cell>
        </row>
        <row r="858">
          <cell r="F858">
            <v>120000</v>
          </cell>
        </row>
        <row r="859">
          <cell r="E859">
            <v>22600000</v>
          </cell>
          <cell r="F859">
            <v>60000</v>
          </cell>
        </row>
        <row r="860">
          <cell r="F860">
            <v>16000000</v>
          </cell>
        </row>
        <row r="861">
          <cell r="F861">
            <v>6600000</v>
          </cell>
        </row>
        <row r="862">
          <cell r="E862">
            <v>4040000</v>
          </cell>
          <cell r="F862">
            <v>20000</v>
          </cell>
        </row>
        <row r="863">
          <cell r="F863">
            <v>1160000</v>
          </cell>
        </row>
        <row r="864">
          <cell r="F864">
            <v>1200000</v>
          </cell>
        </row>
        <row r="865">
          <cell r="F865">
            <v>765000</v>
          </cell>
        </row>
        <row r="866">
          <cell r="F866">
            <v>50000</v>
          </cell>
        </row>
        <row r="867">
          <cell r="F867">
            <v>3500</v>
          </cell>
        </row>
        <row r="868">
          <cell r="F868">
            <v>14000</v>
          </cell>
        </row>
        <row r="869">
          <cell r="F869">
            <v>15000</v>
          </cell>
        </row>
        <row r="870">
          <cell r="F870">
            <v>7000</v>
          </cell>
        </row>
        <row r="871">
          <cell r="F871">
            <v>28600</v>
          </cell>
        </row>
        <row r="872">
          <cell r="F872">
            <v>10000</v>
          </cell>
        </row>
        <row r="873">
          <cell r="F873">
            <v>60000</v>
          </cell>
        </row>
        <row r="874">
          <cell r="F874">
            <v>60000</v>
          </cell>
        </row>
        <row r="875">
          <cell r="F875">
            <v>60000</v>
          </cell>
        </row>
        <row r="876">
          <cell r="F876">
            <v>60000</v>
          </cell>
        </row>
        <row r="877">
          <cell r="F877">
            <v>374400</v>
          </cell>
        </row>
        <row r="878">
          <cell r="F878">
            <v>31000</v>
          </cell>
        </row>
        <row r="879">
          <cell r="F879">
            <v>34000</v>
          </cell>
        </row>
        <row r="880">
          <cell r="E880">
            <v>815914</v>
          </cell>
          <cell r="F880">
            <v>2500</v>
          </cell>
        </row>
        <row r="881">
          <cell r="F881">
            <v>29400</v>
          </cell>
        </row>
        <row r="882">
          <cell r="E882">
            <v>1550700</v>
          </cell>
          <cell r="F882">
            <v>3500</v>
          </cell>
        </row>
        <row r="883">
          <cell r="F883">
            <v>1509910</v>
          </cell>
        </row>
        <row r="884">
          <cell r="F884">
            <v>849518</v>
          </cell>
        </row>
        <row r="885">
          <cell r="F885">
            <v>1462900</v>
          </cell>
        </row>
        <row r="886">
          <cell r="F886">
            <v>335000</v>
          </cell>
        </row>
        <row r="887">
          <cell r="E887">
            <v>6935000</v>
          </cell>
          <cell r="F887">
            <v>11300</v>
          </cell>
        </row>
        <row r="888">
          <cell r="F888">
            <v>1919300</v>
          </cell>
        </row>
        <row r="889">
          <cell r="F889">
            <v>344600</v>
          </cell>
        </row>
        <row r="890">
          <cell r="F890">
            <v>4661200</v>
          </cell>
        </row>
        <row r="891">
          <cell r="F891">
            <v>38500</v>
          </cell>
        </row>
        <row r="892">
          <cell r="E892">
            <v>2404960</v>
          </cell>
          <cell r="F892">
            <v>300000</v>
          </cell>
        </row>
        <row r="893">
          <cell r="E893">
            <v>188280</v>
          </cell>
          <cell r="F893">
            <v>500000</v>
          </cell>
        </row>
        <row r="894">
          <cell r="E894">
            <v>2643000</v>
          </cell>
          <cell r="F894">
            <v>2593240</v>
          </cell>
        </row>
        <row r="895">
          <cell r="E895">
            <v>1330000</v>
          </cell>
          <cell r="F895">
            <v>1300</v>
          </cell>
        </row>
        <row r="896">
          <cell r="F896">
            <v>609791</v>
          </cell>
        </row>
        <row r="897">
          <cell r="F897">
            <v>24000</v>
          </cell>
        </row>
        <row r="898">
          <cell r="F898">
            <v>3000</v>
          </cell>
        </row>
        <row r="899">
          <cell r="F899">
            <v>3000</v>
          </cell>
        </row>
        <row r="900">
          <cell r="F900">
            <v>8000</v>
          </cell>
        </row>
        <row r="901">
          <cell r="F901">
            <v>900</v>
          </cell>
        </row>
        <row r="902">
          <cell r="F902">
            <v>30000</v>
          </cell>
        </row>
        <row r="903">
          <cell r="F903">
            <v>19500</v>
          </cell>
        </row>
        <row r="904">
          <cell r="F904">
            <v>15000</v>
          </cell>
        </row>
        <row r="905">
          <cell r="F905">
            <v>323150</v>
          </cell>
        </row>
        <row r="906">
          <cell r="F906">
            <v>35000</v>
          </cell>
        </row>
        <row r="907">
          <cell r="F907">
            <v>9000</v>
          </cell>
        </row>
        <row r="908">
          <cell r="F908">
            <v>10000</v>
          </cell>
        </row>
        <row r="909">
          <cell r="F909">
            <v>27450</v>
          </cell>
        </row>
        <row r="910">
          <cell r="F910">
            <v>110100</v>
          </cell>
        </row>
        <row r="911">
          <cell r="F911">
            <v>1712400</v>
          </cell>
        </row>
        <row r="912">
          <cell r="F912">
            <v>480000</v>
          </cell>
        </row>
        <row r="913">
          <cell r="F913">
            <v>10500</v>
          </cell>
        </row>
        <row r="914">
          <cell r="F914">
            <v>329300</v>
          </cell>
        </row>
        <row r="915">
          <cell r="F915">
            <v>108400</v>
          </cell>
        </row>
        <row r="916">
          <cell r="F916">
            <v>153000</v>
          </cell>
        </row>
        <row r="917">
          <cell r="E917">
            <v>17076000</v>
          </cell>
          <cell r="F917">
            <v>30000</v>
          </cell>
        </row>
        <row r="918">
          <cell r="E918">
            <v>7000000</v>
          </cell>
          <cell r="F918">
            <v>195000</v>
          </cell>
        </row>
        <row r="919">
          <cell r="E919">
            <v>7000000</v>
          </cell>
          <cell r="F919">
            <v>13000</v>
          </cell>
        </row>
        <row r="920">
          <cell r="E920">
            <v>5000000</v>
          </cell>
          <cell r="F920">
            <v>31800</v>
          </cell>
        </row>
        <row r="921">
          <cell r="E921">
            <v>50000000</v>
          </cell>
          <cell r="F921">
            <v>10000</v>
          </cell>
        </row>
        <row r="922">
          <cell r="E922">
            <v>930500</v>
          </cell>
          <cell r="F922">
            <v>15000</v>
          </cell>
        </row>
        <row r="923">
          <cell r="E923">
            <v>5000000</v>
          </cell>
          <cell r="F923">
            <v>30000</v>
          </cell>
        </row>
        <row r="924">
          <cell r="E924">
            <v>5000000</v>
          </cell>
          <cell r="F924">
            <v>26300</v>
          </cell>
        </row>
        <row r="925">
          <cell r="F925">
            <v>24000</v>
          </cell>
        </row>
        <row r="926">
          <cell r="F926">
            <v>35460500</v>
          </cell>
        </row>
        <row r="927">
          <cell r="E927">
            <v>2502600</v>
          </cell>
          <cell r="F927">
            <v>7500000</v>
          </cell>
        </row>
        <row r="928">
          <cell r="E928">
            <v>2567000</v>
          </cell>
          <cell r="F928">
            <v>7000000</v>
          </cell>
        </row>
        <row r="929">
          <cell r="F929">
            <v>240000</v>
          </cell>
        </row>
        <row r="930">
          <cell r="F930">
            <v>229000</v>
          </cell>
        </row>
        <row r="931">
          <cell r="F931">
            <v>175000</v>
          </cell>
        </row>
        <row r="932">
          <cell r="F932">
            <v>492000</v>
          </cell>
        </row>
        <row r="933">
          <cell r="F933">
            <v>108000</v>
          </cell>
        </row>
        <row r="934">
          <cell r="E934">
            <v>860900</v>
          </cell>
          <cell r="F934">
            <v>323000</v>
          </cell>
        </row>
        <row r="935">
          <cell r="E935">
            <v>4410000</v>
          </cell>
        </row>
        <row r="936">
          <cell r="E936">
            <v>80000</v>
          </cell>
          <cell r="F936">
            <v>4410000</v>
          </cell>
        </row>
        <row r="937">
          <cell r="E937">
            <v>50000</v>
          </cell>
          <cell r="F937">
            <v>151500</v>
          </cell>
        </row>
        <row r="938">
          <cell r="E938">
            <v>50000</v>
          </cell>
          <cell r="F938">
            <v>60000</v>
          </cell>
        </row>
        <row r="939">
          <cell r="E939">
            <v>30000</v>
          </cell>
          <cell r="F939">
            <v>60000</v>
          </cell>
        </row>
        <row r="940">
          <cell r="E940">
            <v>25000</v>
          </cell>
          <cell r="F940">
            <v>60000</v>
          </cell>
        </row>
        <row r="941">
          <cell r="E941">
            <v>30000</v>
          </cell>
          <cell r="F941">
            <v>60000</v>
          </cell>
        </row>
        <row r="942">
          <cell r="E942">
            <v>50000</v>
          </cell>
          <cell r="F942">
            <v>7600</v>
          </cell>
        </row>
        <row r="943">
          <cell r="E943">
            <v>30000</v>
          </cell>
          <cell r="F943">
            <v>20000</v>
          </cell>
        </row>
        <row r="944">
          <cell r="E944">
            <v>15000</v>
          </cell>
          <cell r="F944">
            <v>36500</v>
          </cell>
        </row>
        <row r="945">
          <cell r="E945">
            <v>30000</v>
          </cell>
          <cell r="F945">
            <v>1000</v>
          </cell>
        </row>
        <row r="946">
          <cell r="E946">
            <v>20000</v>
          </cell>
          <cell r="F946">
            <v>53700</v>
          </cell>
        </row>
        <row r="947">
          <cell r="E947">
            <v>20000</v>
          </cell>
          <cell r="F947">
            <v>855100</v>
          </cell>
        </row>
        <row r="948">
          <cell r="F948">
            <v>200000</v>
          </cell>
        </row>
        <row r="949">
          <cell r="F949">
            <v>103000</v>
          </cell>
        </row>
        <row r="950">
          <cell r="F950">
            <v>263400</v>
          </cell>
        </row>
        <row r="951">
          <cell r="F951">
            <v>108000</v>
          </cell>
        </row>
        <row r="952">
          <cell r="F952">
            <v>65000</v>
          </cell>
        </row>
        <row r="953">
          <cell r="F953">
            <v>3000</v>
          </cell>
        </row>
        <row r="954">
          <cell r="F954">
            <v>8000</v>
          </cell>
        </row>
        <row r="955">
          <cell r="F955">
            <v>33500</v>
          </cell>
        </row>
        <row r="956">
          <cell r="F956">
            <v>50000</v>
          </cell>
        </row>
        <row r="957">
          <cell r="F957">
            <v>11000</v>
          </cell>
        </row>
        <row r="958">
          <cell r="F958">
            <v>7000</v>
          </cell>
        </row>
        <row r="959">
          <cell r="F959">
            <v>10000</v>
          </cell>
        </row>
        <row r="960">
          <cell r="E960">
            <v>815914</v>
          </cell>
          <cell r="F960">
            <v>7000</v>
          </cell>
        </row>
        <row r="961">
          <cell r="F961">
            <v>815914</v>
          </cell>
        </row>
        <row r="962">
          <cell r="F962">
            <v>3500</v>
          </cell>
        </row>
        <row r="963">
          <cell r="F963">
            <v>455000</v>
          </cell>
        </row>
        <row r="964">
          <cell r="F964">
            <v>24000</v>
          </cell>
        </row>
        <row r="965">
          <cell r="F965">
            <v>15000</v>
          </cell>
        </row>
        <row r="966">
          <cell r="F966">
            <v>26000</v>
          </cell>
        </row>
        <row r="967">
          <cell r="F967">
            <v>11300</v>
          </cell>
        </row>
        <row r="968">
          <cell r="F968">
            <v>15000</v>
          </cell>
        </row>
        <row r="969">
          <cell r="F969">
            <v>8000</v>
          </cell>
        </row>
        <row r="970">
          <cell r="F970">
            <v>492000</v>
          </cell>
        </row>
        <row r="971">
          <cell r="F971">
            <v>7600</v>
          </cell>
        </row>
        <row r="972">
          <cell r="E972">
            <v>49563258</v>
          </cell>
          <cell r="F972">
            <v>28500</v>
          </cell>
        </row>
        <row r="973">
          <cell r="E973">
            <v>645000</v>
          </cell>
          <cell r="F973">
            <v>1736234</v>
          </cell>
        </row>
        <row r="974">
          <cell r="E974">
            <v>8000000</v>
          </cell>
          <cell r="F974">
            <v>4039564</v>
          </cell>
        </row>
        <row r="975">
          <cell r="E975">
            <v>2762000</v>
          </cell>
          <cell r="F975">
            <v>31279605</v>
          </cell>
        </row>
        <row r="976">
          <cell r="F976">
            <v>6587855</v>
          </cell>
        </row>
        <row r="977">
          <cell r="F977">
            <v>5920000</v>
          </cell>
        </row>
        <row r="978">
          <cell r="F978">
            <v>300000</v>
          </cell>
        </row>
        <row r="979">
          <cell r="F979">
            <v>500000</v>
          </cell>
        </row>
        <row r="980">
          <cell r="E980">
            <v>2643000</v>
          </cell>
          <cell r="F980">
            <v>36000</v>
          </cell>
        </row>
        <row r="981">
          <cell r="F981">
            <v>1300</v>
          </cell>
        </row>
        <row r="982">
          <cell r="F982">
            <v>19000</v>
          </cell>
        </row>
        <row r="983">
          <cell r="F983">
            <v>27800</v>
          </cell>
        </row>
        <row r="984">
          <cell r="F984">
            <v>5000</v>
          </cell>
        </row>
        <row r="985">
          <cell r="F985">
            <v>4000</v>
          </cell>
        </row>
        <row r="986">
          <cell r="F986">
            <v>10000</v>
          </cell>
        </row>
        <row r="987">
          <cell r="F987">
            <v>15000</v>
          </cell>
        </row>
        <row r="988">
          <cell r="F988">
            <v>395000</v>
          </cell>
        </row>
        <row r="989">
          <cell r="F989">
            <v>225000</v>
          </cell>
        </row>
        <row r="990">
          <cell r="F990">
            <v>328000</v>
          </cell>
        </row>
        <row r="991">
          <cell r="F991">
            <v>225000</v>
          </cell>
        </row>
        <row r="992">
          <cell r="F992">
            <v>90000</v>
          </cell>
        </row>
        <row r="993">
          <cell r="F993">
            <v>80000</v>
          </cell>
        </row>
        <row r="994">
          <cell r="F994">
            <v>300000</v>
          </cell>
        </row>
        <row r="995">
          <cell r="F995">
            <v>10000</v>
          </cell>
        </row>
        <row r="996">
          <cell r="F996">
            <v>34500</v>
          </cell>
        </row>
        <row r="997">
          <cell r="F997">
            <v>27200</v>
          </cell>
        </row>
        <row r="998">
          <cell r="F998">
            <v>60000</v>
          </cell>
        </row>
        <row r="999">
          <cell r="F999">
            <v>49000</v>
          </cell>
        </row>
        <row r="1000">
          <cell r="F1000">
            <v>117000</v>
          </cell>
        </row>
        <row r="1001">
          <cell r="F1001">
            <v>60000</v>
          </cell>
        </row>
        <row r="1002">
          <cell r="F1002">
            <v>60000</v>
          </cell>
        </row>
        <row r="1003">
          <cell r="F1003">
            <v>60000</v>
          </cell>
        </row>
        <row r="1004">
          <cell r="F1004">
            <v>69500</v>
          </cell>
        </row>
        <row r="1005">
          <cell r="F1005">
            <v>270000</v>
          </cell>
        </row>
        <row r="1006">
          <cell r="F1006">
            <v>57920</v>
          </cell>
        </row>
        <row r="1007">
          <cell r="F1007">
            <v>485000</v>
          </cell>
        </row>
        <row r="1008">
          <cell r="F1008">
            <v>600000</v>
          </cell>
        </row>
        <row r="1009">
          <cell r="F1009">
            <v>300000</v>
          </cell>
        </row>
        <row r="1010">
          <cell r="E1010">
            <v>17076000</v>
          </cell>
          <cell r="F1010">
            <v>27500</v>
          </cell>
        </row>
        <row r="1011">
          <cell r="E1011">
            <v>7000000</v>
          </cell>
          <cell r="F1011">
            <v>20000</v>
          </cell>
        </row>
        <row r="1012">
          <cell r="E1012">
            <v>7000000</v>
          </cell>
          <cell r="F1012">
            <v>30000</v>
          </cell>
        </row>
        <row r="1013">
          <cell r="E1013">
            <v>5000000</v>
          </cell>
          <cell r="F1013">
            <v>38500</v>
          </cell>
        </row>
        <row r="1014">
          <cell r="E1014">
            <v>50000000</v>
          </cell>
          <cell r="F1014">
            <v>26500</v>
          </cell>
        </row>
        <row r="1015">
          <cell r="E1015">
            <v>930500</v>
          </cell>
          <cell r="F1015">
            <v>10300</v>
          </cell>
        </row>
        <row r="1016">
          <cell r="E1016">
            <v>5000000</v>
          </cell>
          <cell r="F1016">
            <v>3176050</v>
          </cell>
        </row>
        <row r="1017">
          <cell r="E1017">
            <v>5000000</v>
          </cell>
        </row>
        <row r="1018">
          <cell r="E1018">
            <v>6940000</v>
          </cell>
          <cell r="F1018">
            <v>15000</v>
          </cell>
        </row>
        <row r="1019">
          <cell r="F1019">
            <v>29250</v>
          </cell>
        </row>
        <row r="1020">
          <cell r="F1020">
            <v>57994630</v>
          </cell>
        </row>
        <row r="1021">
          <cell r="F1021">
            <v>12115000</v>
          </cell>
        </row>
        <row r="1022">
          <cell r="F1022">
            <v>2349300</v>
          </cell>
        </row>
        <row r="1023">
          <cell r="E1023">
            <v>860900</v>
          </cell>
          <cell r="F1023">
            <v>1700</v>
          </cell>
        </row>
        <row r="1024">
          <cell r="E1024">
            <v>4091000</v>
          </cell>
          <cell r="F1024">
            <v>4000</v>
          </cell>
        </row>
        <row r="1025">
          <cell r="E1025">
            <v>80000</v>
          </cell>
          <cell r="F1025">
            <v>500000</v>
          </cell>
        </row>
        <row r="1026">
          <cell r="E1026">
            <v>50000</v>
          </cell>
          <cell r="F1026">
            <v>24800</v>
          </cell>
        </row>
        <row r="1027">
          <cell r="E1027">
            <v>50000</v>
          </cell>
          <cell r="F1027">
            <v>20000</v>
          </cell>
        </row>
        <row r="1028">
          <cell r="E1028">
            <v>30000</v>
          </cell>
          <cell r="F1028">
            <v>1400000</v>
          </cell>
        </row>
        <row r="1029">
          <cell r="E1029">
            <v>25000</v>
          </cell>
          <cell r="F1029">
            <v>190000</v>
          </cell>
        </row>
        <row r="1030">
          <cell r="E1030">
            <v>30000</v>
          </cell>
          <cell r="F1030">
            <v>1799100</v>
          </cell>
        </row>
        <row r="1031">
          <cell r="E1031">
            <v>50000</v>
          </cell>
          <cell r="F1031">
            <v>450000</v>
          </cell>
        </row>
        <row r="1032">
          <cell r="E1032">
            <v>30000</v>
          </cell>
          <cell r="F1032">
            <v>15000</v>
          </cell>
        </row>
        <row r="1033">
          <cell r="E1033">
            <v>15000</v>
          </cell>
          <cell r="F1033">
            <v>28600</v>
          </cell>
        </row>
        <row r="1034">
          <cell r="E1034">
            <v>30000</v>
          </cell>
          <cell r="F1034">
            <v>80000</v>
          </cell>
        </row>
        <row r="1035">
          <cell r="E1035">
            <v>20000</v>
          </cell>
          <cell r="F1035">
            <v>10000</v>
          </cell>
        </row>
        <row r="1036">
          <cell r="E1036">
            <v>20000</v>
          </cell>
          <cell r="F1036">
            <v>60000</v>
          </cell>
        </row>
        <row r="1037">
          <cell r="F1037">
            <v>60000</v>
          </cell>
        </row>
        <row r="1038">
          <cell r="F1038">
            <v>20000</v>
          </cell>
        </row>
        <row r="1039">
          <cell r="F1039">
            <v>15000</v>
          </cell>
        </row>
        <row r="1040">
          <cell r="F1040">
            <v>8000</v>
          </cell>
        </row>
        <row r="1041">
          <cell r="F1041">
            <v>9000</v>
          </cell>
        </row>
        <row r="1042">
          <cell r="F1042">
            <v>12500</v>
          </cell>
        </row>
        <row r="1043">
          <cell r="F1043">
            <v>5000</v>
          </cell>
        </row>
        <row r="1044">
          <cell r="F1044">
            <v>29400</v>
          </cell>
        </row>
        <row r="1045">
          <cell r="F1045">
            <v>75000</v>
          </cell>
        </row>
        <row r="1046">
          <cell r="F1046">
            <v>85000</v>
          </cell>
        </row>
        <row r="1047">
          <cell r="F1047">
            <v>25000</v>
          </cell>
        </row>
        <row r="1048">
          <cell r="F1048">
            <v>35000</v>
          </cell>
        </row>
        <row r="1049">
          <cell r="F1049">
            <v>7000</v>
          </cell>
        </row>
        <row r="1050">
          <cell r="F1050">
            <v>27200</v>
          </cell>
        </row>
        <row r="1051">
          <cell r="F1051">
            <v>13000</v>
          </cell>
        </row>
        <row r="1052">
          <cell r="F1052">
            <v>47000</v>
          </cell>
        </row>
        <row r="1053">
          <cell r="E1053">
            <v>9887700</v>
          </cell>
          <cell r="F1053">
            <v>30000</v>
          </cell>
        </row>
        <row r="1054">
          <cell r="E1054">
            <v>668000</v>
          </cell>
          <cell r="F1054">
            <v>25800</v>
          </cell>
        </row>
        <row r="1055">
          <cell r="F1055">
            <v>10000</v>
          </cell>
        </row>
        <row r="1056">
          <cell r="F1056">
            <v>20000</v>
          </cell>
        </row>
        <row r="1057">
          <cell r="F1057">
            <v>3500</v>
          </cell>
        </row>
        <row r="1058">
          <cell r="E1058">
            <v>3948000</v>
          </cell>
          <cell r="F1058">
            <v>36500</v>
          </cell>
        </row>
        <row r="1059">
          <cell r="F1059">
            <v>50000</v>
          </cell>
        </row>
        <row r="1060">
          <cell r="F1060">
            <v>15000</v>
          </cell>
        </row>
        <row r="1061">
          <cell r="F1061">
            <v>28500</v>
          </cell>
        </row>
        <row r="1062">
          <cell r="E1062">
            <v>645000</v>
          </cell>
          <cell r="F1062">
            <v>180000</v>
          </cell>
        </row>
        <row r="1063">
          <cell r="F1063">
            <v>645000</v>
          </cell>
        </row>
        <row r="1064">
          <cell r="E1064">
            <v>2762000</v>
          </cell>
          <cell r="F1064">
            <v>20700</v>
          </cell>
        </row>
        <row r="1065">
          <cell r="F1065">
            <v>370000</v>
          </cell>
        </row>
        <row r="1066">
          <cell r="F1066">
            <v>500000</v>
          </cell>
        </row>
        <row r="1067">
          <cell r="F1067">
            <v>209000</v>
          </cell>
        </row>
        <row r="1068">
          <cell r="F1068">
            <v>563000</v>
          </cell>
        </row>
        <row r="1069">
          <cell r="F1069">
            <v>60000</v>
          </cell>
        </row>
        <row r="1070">
          <cell r="F1070">
            <v>60000</v>
          </cell>
        </row>
        <row r="1071">
          <cell r="F1071">
            <v>60000</v>
          </cell>
        </row>
        <row r="1072">
          <cell r="E1072">
            <v>2835933</v>
          </cell>
          <cell r="F1072">
            <v>89000</v>
          </cell>
        </row>
        <row r="1073">
          <cell r="F1073">
            <v>36000</v>
          </cell>
        </row>
        <row r="1074">
          <cell r="F1074">
            <v>131000</v>
          </cell>
        </row>
        <row r="1075">
          <cell r="F1075">
            <v>184400</v>
          </cell>
        </row>
        <row r="1076">
          <cell r="F1076">
            <v>9500</v>
          </cell>
        </row>
        <row r="1077">
          <cell r="F1077">
            <v>27200</v>
          </cell>
        </row>
        <row r="1078">
          <cell r="F1078">
            <v>15000</v>
          </cell>
        </row>
        <row r="1079">
          <cell r="F1079">
            <v>118600</v>
          </cell>
        </row>
        <row r="1080">
          <cell r="F1080">
            <v>300000</v>
          </cell>
        </row>
        <row r="1081">
          <cell r="F1081">
            <v>10000</v>
          </cell>
        </row>
        <row r="1082">
          <cell r="F1082">
            <v>26700</v>
          </cell>
        </row>
        <row r="1083">
          <cell r="E1083">
            <v>2745000</v>
          </cell>
          <cell r="F1083">
            <v>15000</v>
          </cell>
        </row>
        <row r="1084">
          <cell r="E1084">
            <v>12645316</v>
          </cell>
          <cell r="F1084">
            <v>15000</v>
          </cell>
        </row>
        <row r="1085">
          <cell r="F1085">
            <v>4800815</v>
          </cell>
        </row>
        <row r="1086">
          <cell r="F1086">
            <v>2348346</v>
          </cell>
        </row>
        <row r="1087">
          <cell r="F1087">
            <v>4581518</v>
          </cell>
        </row>
        <row r="1088">
          <cell r="F1088">
            <v>100000</v>
          </cell>
        </row>
        <row r="1089">
          <cell r="F1089">
            <v>7000</v>
          </cell>
        </row>
        <row r="1090">
          <cell r="F1090">
            <v>25000</v>
          </cell>
        </row>
        <row r="1091">
          <cell r="E1091">
            <v>771500</v>
          </cell>
          <cell r="F1091">
            <v>417700</v>
          </cell>
        </row>
        <row r="1092">
          <cell r="F1092">
            <v>382500</v>
          </cell>
        </row>
        <row r="1093">
          <cell r="F1093">
            <v>217500</v>
          </cell>
        </row>
        <row r="1094">
          <cell r="F1094">
            <v>119400</v>
          </cell>
        </row>
        <row r="1095">
          <cell r="F1095">
            <v>29600</v>
          </cell>
        </row>
        <row r="1096">
          <cell r="F1096">
            <v>82000</v>
          </cell>
        </row>
        <row r="1097">
          <cell r="F1097">
            <v>33600</v>
          </cell>
        </row>
        <row r="1098">
          <cell r="F1098">
            <v>224600</v>
          </cell>
        </row>
        <row r="1099">
          <cell r="F1099">
            <v>60500</v>
          </cell>
        </row>
        <row r="1100">
          <cell r="F1100">
            <v>7500</v>
          </cell>
        </row>
        <row r="1101">
          <cell r="F1101">
            <v>27500</v>
          </cell>
        </row>
        <row r="1102">
          <cell r="F1102">
            <v>26700</v>
          </cell>
        </row>
        <row r="1103">
          <cell r="F1103">
            <v>40000</v>
          </cell>
        </row>
        <row r="1104">
          <cell r="F1104">
            <v>68750</v>
          </cell>
        </row>
        <row r="1105">
          <cell r="F1105">
            <v>9000</v>
          </cell>
        </row>
        <row r="1106">
          <cell r="E1106">
            <v>59216600</v>
          </cell>
          <cell r="F1106">
            <v>219500</v>
          </cell>
        </row>
        <row r="1107">
          <cell r="F1107">
            <v>27500</v>
          </cell>
        </row>
        <row r="1108">
          <cell r="F1108">
            <v>20000</v>
          </cell>
        </row>
        <row r="1109">
          <cell r="F1109">
            <v>30000</v>
          </cell>
        </row>
        <row r="1110">
          <cell r="E1110">
            <v>3170950</v>
          </cell>
          <cell r="F1110">
            <v>38500</v>
          </cell>
        </row>
        <row r="1111">
          <cell r="E1111">
            <v>868400</v>
          </cell>
          <cell r="F1111">
            <v>26500</v>
          </cell>
        </row>
        <row r="1112">
          <cell r="E1112">
            <v>50000</v>
          </cell>
          <cell r="F1112">
            <v>10300</v>
          </cell>
        </row>
        <row r="1113">
          <cell r="E1113">
            <v>50000</v>
          </cell>
          <cell r="F1113">
            <v>38319690</v>
          </cell>
        </row>
        <row r="1114">
          <cell r="E1114">
            <v>50000</v>
          </cell>
          <cell r="F1114">
            <v>4091000</v>
          </cell>
        </row>
        <row r="1115">
          <cell r="E1115">
            <v>30000</v>
          </cell>
          <cell r="F1115">
            <v>395000</v>
          </cell>
        </row>
        <row r="1116">
          <cell r="E1116">
            <v>25000</v>
          </cell>
          <cell r="F1116">
            <v>290000</v>
          </cell>
        </row>
        <row r="1117">
          <cell r="E1117">
            <v>50000</v>
          </cell>
          <cell r="F1117">
            <v>105000</v>
          </cell>
        </row>
        <row r="1118">
          <cell r="E1118">
            <v>30000</v>
          </cell>
          <cell r="F1118">
            <v>1590000</v>
          </cell>
        </row>
        <row r="1119">
          <cell r="E1119">
            <v>15000</v>
          </cell>
          <cell r="F1119">
            <v>2000000</v>
          </cell>
        </row>
        <row r="1120">
          <cell r="E1120">
            <v>140000</v>
          </cell>
          <cell r="F1120">
            <v>300000</v>
          </cell>
        </row>
        <row r="1121">
          <cell r="E1121">
            <v>5680000</v>
          </cell>
        </row>
        <row r="1122">
          <cell r="E1122">
            <v>6940000</v>
          </cell>
        </row>
        <row r="1123">
          <cell r="E1123">
            <v>30000</v>
          </cell>
          <cell r="F1123">
            <v>2131326</v>
          </cell>
        </row>
        <row r="1124">
          <cell r="E1124">
            <v>20000</v>
          </cell>
          <cell r="F1124">
            <v>237468</v>
          </cell>
        </row>
        <row r="1125">
          <cell r="E1125">
            <v>30000</v>
          </cell>
          <cell r="F1125">
            <v>4566085</v>
          </cell>
        </row>
        <row r="1126">
          <cell r="F1126">
            <v>20000</v>
          </cell>
        </row>
        <row r="1127">
          <cell r="F1127">
            <v>1700</v>
          </cell>
        </row>
        <row r="1128">
          <cell r="F1128">
            <v>4000</v>
          </cell>
        </row>
        <row r="1129">
          <cell r="F1129">
            <v>500000</v>
          </cell>
        </row>
        <row r="1130">
          <cell r="E1130">
            <v>4485500</v>
          </cell>
          <cell r="F1130">
            <v>24800</v>
          </cell>
        </row>
        <row r="1131">
          <cell r="E1131">
            <v>3739400</v>
          </cell>
          <cell r="F1131">
            <v>20000</v>
          </cell>
        </row>
        <row r="1132">
          <cell r="E1132">
            <v>3579500</v>
          </cell>
          <cell r="F1132">
            <v>1400000</v>
          </cell>
        </row>
        <row r="1133">
          <cell r="E1133">
            <v>7500000</v>
          </cell>
          <cell r="F1133">
            <v>190000</v>
          </cell>
        </row>
        <row r="1134">
          <cell r="E1134">
            <v>7000000</v>
          </cell>
          <cell r="F1134">
            <v>1799100</v>
          </cell>
        </row>
        <row r="1135">
          <cell r="E1135">
            <v>7000000</v>
          </cell>
          <cell r="F1135">
            <v>450000</v>
          </cell>
        </row>
        <row r="1136">
          <cell r="E1136">
            <v>5000000</v>
          </cell>
          <cell r="F1136">
            <v>15000</v>
          </cell>
        </row>
        <row r="1137">
          <cell r="F1137">
            <v>28600</v>
          </cell>
        </row>
        <row r="1138">
          <cell r="F1138">
            <v>80000</v>
          </cell>
        </row>
        <row r="1139">
          <cell r="F1139">
            <v>10000</v>
          </cell>
        </row>
        <row r="1140">
          <cell r="E1140">
            <v>856700</v>
          </cell>
          <cell r="F1140">
            <v>60000</v>
          </cell>
        </row>
        <row r="1141">
          <cell r="F1141">
            <v>650000</v>
          </cell>
        </row>
        <row r="1142">
          <cell r="F1142">
            <v>60000</v>
          </cell>
        </row>
        <row r="1143">
          <cell r="F1143">
            <v>16000</v>
          </cell>
        </row>
        <row r="1144">
          <cell r="F1144">
            <v>29550</v>
          </cell>
        </row>
        <row r="1145">
          <cell r="F1145">
            <v>13000</v>
          </cell>
        </row>
        <row r="1146">
          <cell r="F1146">
            <v>27100</v>
          </cell>
        </row>
        <row r="1147">
          <cell r="F1147">
            <v>60000</v>
          </cell>
        </row>
        <row r="1148">
          <cell r="F1148">
            <v>4000</v>
          </cell>
        </row>
        <row r="1149">
          <cell r="F1149">
            <v>60000</v>
          </cell>
        </row>
        <row r="1150">
          <cell r="F1150">
            <v>200500</v>
          </cell>
        </row>
        <row r="1151">
          <cell r="F1151">
            <v>16500</v>
          </cell>
        </row>
        <row r="1152">
          <cell r="F1152">
            <v>285000</v>
          </cell>
        </row>
        <row r="1153">
          <cell r="F1153">
            <v>225000</v>
          </cell>
        </row>
        <row r="1154">
          <cell r="F1154">
            <v>1300</v>
          </cell>
        </row>
        <row r="1155">
          <cell r="F1155">
            <v>8000</v>
          </cell>
        </row>
        <row r="1156">
          <cell r="F1156">
            <v>42500</v>
          </cell>
        </row>
        <row r="1157">
          <cell r="E1157">
            <v>9887700</v>
          </cell>
          <cell r="F1157">
            <v>7500</v>
          </cell>
        </row>
        <row r="1158">
          <cell r="E1158">
            <v>668000</v>
          </cell>
          <cell r="F1158">
            <v>10000</v>
          </cell>
        </row>
        <row r="1159">
          <cell r="F1159">
            <v>4766930</v>
          </cell>
        </row>
        <row r="1160">
          <cell r="F1160">
            <v>3948000</v>
          </cell>
        </row>
        <row r="1161">
          <cell r="F1161">
            <v>252000</v>
          </cell>
        </row>
        <row r="1162">
          <cell r="E1162">
            <v>3948000</v>
          </cell>
          <cell r="F1162">
            <v>1500</v>
          </cell>
        </row>
        <row r="1163">
          <cell r="F1163">
            <v>20000</v>
          </cell>
        </row>
        <row r="1164">
          <cell r="F1164">
            <v>23700</v>
          </cell>
        </row>
        <row r="1165">
          <cell r="E1165">
            <v>2585000</v>
          </cell>
          <cell r="F1165">
            <v>5000</v>
          </cell>
        </row>
        <row r="1166">
          <cell r="F1166">
            <v>5788675</v>
          </cell>
        </row>
        <row r="1167">
          <cell r="F1167">
            <v>180000</v>
          </cell>
        </row>
        <row r="1168">
          <cell r="F1168">
            <v>15000</v>
          </cell>
        </row>
        <row r="1169">
          <cell r="F1169">
            <v>20700</v>
          </cell>
        </row>
        <row r="1170">
          <cell r="F1170">
            <v>20000</v>
          </cell>
        </row>
        <row r="1171">
          <cell r="F1171">
            <v>79300</v>
          </cell>
        </row>
        <row r="1172">
          <cell r="F1172">
            <v>449100</v>
          </cell>
        </row>
        <row r="1173">
          <cell r="F1173">
            <v>140500</v>
          </cell>
        </row>
        <row r="1174">
          <cell r="F1174">
            <v>3000</v>
          </cell>
        </row>
        <row r="1175">
          <cell r="F1175">
            <v>4500</v>
          </cell>
        </row>
        <row r="1176">
          <cell r="F1176">
            <v>55500</v>
          </cell>
        </row>
        <row r="1177">
          <cell r="E1177">
            <v>2835933</v>
          </cell>
          <cell r="F1177">
            <v>67000</v>
          </cell>
        </row>
        <row r="1178">
          <cell r="F1178">
            <v>4000</v>
          </cell>
        </row>
        <row r="1179">
          <cell r="F1179">
            <v>1406733</v>
          </cell>
        </row>
        <row r="1180">
          <cell r="F1180">
            <v>50000</v>
          </cell>
        </row>
        <row r="1181">
          <cell r="F1181">
            <v>16500</v>
          </cell>
        </row>
        <row r="1182">
          <cell r="F1182">
            <v>23700</v>
          </cell>
        </row>
        <row r="1183">
          <cell r="F1183">
            <v>30000</v>
          </cell>
        </row>
        <row r="1184">
          <cell r="F1184">
            <v>12500</v>
          </cell>
        </row>
        <row r="1185">
          <cell r="F1185">
            <v>35500</v>
          </cell>
        </row>
        <row r="1186">
          <cell r="F1186">
            <v>20000</v>
          </cell>
        </row>
        <row r="1187">
          <cell r="F1187">
            <v>7000</v>
          </cell>
        </row>
        <row r="1188">
          <cell r="E1188">
            <v>2745000</v>
          </cell>
          <cell r="F1188">
            <v>35000</v>
          </cell>
        </row>
        <row r="1189">
          <cell r="F1189">
            <v>365000</v>
          </cell>
        </row>
        <row r="1190">
          <cell r="F1190">
            <v>650000</v>
          </cell>
        </row>
        <row r="1191">
          <cell r="F1191">
            <v>180000</v>
          </cell>
        </row>
        <row r="1192">
          <cell r="F1192">
            <v>550000</v>
          </cell>
        </row>
        <row r="1193">
          <cell r="F1193">
            <v>15000</v>
          </cell>
        </row>
        <row r="1194">
          <cell r="F1194">
            <v>60000</v>
          </cell>
        </row>
        <row r="1195">
          <cell r="F1195">
            <v>15000</v>
          </cell>
        </row>
        <row r="1196">
          <cell r="F1196">
            <v>35000</v>
          </cell>
        </row>
        <row r="1197">
          <cell r="F1197">
            <v>1786800</v>
          </cell>
        </row>
        <row r="1198">
          <cell r="F1198">
            <v>292600</v>
          </cell>
        </row>
        <row r="1199">
          <cell r="F1199">
            <v>6000</v>
          </cell>
        </row>
        <row r="1200">
          <cell r="F1200">
            <v>760500</v>
          </cell>
        </row>
        <row r="1201">
          <cell r="F1201">
            <v>10000</v>
          </cell>
        </row>
        <row r="1202">
          <cell r="E1202">
            <v>442500</v>
          </cell>
          <cell r="F1202">
            <v>8100</v>
          </cell>
        </row>
        <row r="1203">
          <cell r="F1203">
            <v>6300</v>
          </cell>
        </row>
        <row r="1204">
          <cell r="E1204">
            <v>4870000</v>
          </cell>
          <cell r="F1204">
            <v>22300</v>
          </cell>
        </row>
        <row r="1205">
          <cell r="F1205">
            <v>48000</v>
          </cell>
        </row>
        <row r="1206">
          <cell r="F1206">
            <v>46575</v>
          </cell>
        </row>
        <row r="1207">
          <cell r="F1207">
            <v>34500</v>
          </cell>
        </row>
        <row r="1208">
          <cell r="F1208">
            <v>14000</v>
          </cell>
        </row>
        <row r="1209">
          <cell r="F1209">
            <v>10000</v>
          </cell>
        </row>
        <row r="1210">
          <cell r="F1210">
            <v>4800</v>
          </cell>
        </row>
        <row r="1211">
          <cell r="F1211">
            <v>64000</v>
          </cell>
        </row>
        <row r="1212">
          <cell r="F1212">
            <v>20000</v>
          </cell>
        </row>
        <row r="1213">
          <cell r="F1213">
            <v>210000</v>
          </cell>
        </row>
        <row r="1214">
          <cell r="E1214">
            <v>59216600</v>
          </cell>
          <cell r="F1214">
            <v>510000</v>
          </cell>
        </row>
        <row r="1215">
          <cell r="F1215">
            <v>58316600</v>
          </cell>
        </row>
        <row r="1216">
          <cell r="F1216">
            <v>900000</v>
          </cell>
        </row>
        <row r="1217">
          <cell r="F1217">
            <v>13145000</v>
          </cell>
        </row>
        <row r="1218">
          <cell r="F1218">
            <v>1882800</v>
          </cell>
        </row>
        <row r="1219">
          <cell r="F1219">
            <v>57994600</v>
          </cell>
        </row>
        <row r="1220">
          <cell r="E1220">
            <v>4085950</v>
          </cell>
          <cell r="F1220">
            <v>43500</v>
          </cell>
        </row>
        <row r="1221">
          <cell r="E1221">
            <v>868400</v>
          </cell>
          <cell r="F1221">
            <v>44500</v>
          </cell>
        </row>
        <row r="1222">
          <cell r="E1222">
            <v>50000</v>
          </cell>
          <cell r="F1222">
            <v>1000</v>
          </cell>
        </row>
        <row r="1223">
          <cell r="E1223">
            <v>50000</v>
          </cell>
          <cell r="F1223">
            <v>12500</v>
          </cell>
        </row>
        <row r="1224">
          <cell r="E1224">
            <v>50000</v>
          </cell>
          <cell r="F1224">
            <v>30000</v>
          </cell>
        </row>
        <row r="1225">
          <cell r="E1225">
            <v>30000</v>
          </cell>
          <cell r="F1225">
            <v>10000</v>
          </cell>
        </row>
        <row r="1226">
          <cell r="E1226">
            <v>25000</v>
          </cell>
          <cell r="F1226">
            <v>50000</v>
          </cell>
        </row>
        <row r="1227">
          <cell r="E1227">
            <v>50000</v>
          </cell>
          <cell r="F1227">
            <v>6000</v>
          </cell>
        </row>
        <row r="1228">
          <cell r="E1228">
            <v>30000</v>
          </cell>
          <cell r="F1228">
            <v>4000</v>
          </cell>
        </row>
        <row r="1229">
          <cell r="E1229">
            <v>15000</v>
          </cell>
          <cell r="F1229">
            <v>210000</v>
          </cell>
        </row>
        <row r="1230">
          <cell r="E1230">
            <v>140000</v>
          </cell>
          <cell r="F1230">
            <v>27500</v>
          </cell>
        </row>
        <row r="1231">
          <cell r="E1231">
            <v>20000</v>
          </cell>
          <cell r="F1231">
            <v>4000</v>
          </cell>
        </row>
        <row r="1232">
          <cell r="E1232">
            <v>30000</v>
          </cell>
          <cell r="F1232">
            <v>31250</v>
          </cell>
        </row>
        <row r="1233">
          <cell r="E1233">
            <v>30000</v>
          </cell>
        </row>
        <row r="1234">
          <cell r="E1234">
            <v>20000</v>
          </cell>
          <cell r="F1234">
            <v>8673380</v>
          </cell>
        </row>
        <row r="1235">
          <cell r="E1235">
            <v>30000</v>
          </cell>
          <cell r="F1235">
            <v>30000</v>
          </cell>
        </row>
        <row r="1236">
          <cell r="F1236">
            <v>300000</v>
          </cell>
        </row>
        <row r="1237">
          <cell r="F1237">
            <v>600000</v>
          </cell>
        </row>
        <row r="1238">
          <cell r="F1238">
            <v>167300</v>
          </cell>
        </row>
        <row r="1239">
          <cell r="E1239">
            <v>771500</v>
          </cell>
        </row>
        <row r="1240">
          <cell r="E1240">
            <v>4485500</v>
          </cell>
          <cell r="F1240">
            <v>144000</v>
          </cell>
        </row>
        <row r="1241">
          <cell r="E1241">
            <v>3739400</v>
          </cell>
          <cell r="F1241">
            <v>145200</v>
          </cell>
        </row>
        <row r="1242">
          <cell r="E1242">
            <v>3519500</v>
          </cell>
          <cell r="F1242">
            <v>135000</v>
          </cell>
        </row>
        <row r="1243">
          <cell r="E1243">
            <v>7500000</v>
          </cell>
        </row>
        <row r="1244">
          <cell r="E1244">
            <v>7000000</v>
          </cell>
          <cell r="F1244">
            <v>15000</v>
          </cell>
        </row>
        <row r="1245">
          <cell r="E1245">
            <v>7000000</v>
          </cell>
          <cell r="F1245">
            <v>28900</v>
          </cell>
        </row>
        <row r="1246">
          <cell r="E1246">
            <v>5000000</v>
          </cell>
          <cell r="F1246">
            <v>1000</v>
          </cell>
        </row>
        <row r="1247">
          <cell r="F1247">
            <v>771500</v>
          </cell>
        </row>
        <row r="1248">
          <cell r="F1248">
            <v>70000</v>
          </cell>
        </row>
        <row r="1249">
          <cell r="F1249">
            <v>8000</v>
          </cell>
        </row>
        <row r="1250">
          <cell r="E1250">
            <v>865700</v>
          </cell>
          <cell r="F1250">
            <v>12500</v>
          </cell>
        </row>
        <row r="1251">
          <cell r="F1251">
            <v>10000</v>
          </cell>
        </row>
        <row r="1252">
          <cell r="F1252">
            <v>330000</v>
          </cell>
        </row>
        <row r="1253">
          <cell r="E1253">
            <v>7672400</v>
          </cell>
          <cell r="F1253">
            <v>805000</v>
          </cell>
        </row>
        <row r="1254">
          <cell r="F1254">
            <v>60000</v>
          </cell>
        </row>
        <row r="1255">
          <cell r="F1255">
            <v>60000</v>
          </cell>
        </row>
        <row r="1256">
          <cell r="F1256">
            <v>25000</v>
          </cell>
        </row>
        <row r="1257">
          <cell r="F1257">
            <v>15000</v>
          </cell>
        </row>
        <row r="1258">
          <cell r="F1258">
            <v>10000</v>
          </cell>
        </row>
        <row r="1259">
          <cell r="F1259">
            <v>11000</v>
          </cell>
        </row>
        <row r="1260">
          <cell r="F1260">
            <v>10000</v>
          </cell>
        </row>
        <row r="1261">
          <cell r="F1261">
            <v>1000</v>
          </cell>
        </row>
        <row r="1262">
          <cell r="F1262">
            <v>7500</v>
          </cell>
        </row>
        <row r="1263">
          <cell r="F1263">
            <v>10000</v>
          </cell>
        </row>
        <row r="1264">
          <cell r="F1264">
            <v>4000</v>
          </cell>
        </row>
        <row r="1265">
          <cell r="F1265">
            <v>9300</v>
          </cell>
        </row>
        <row r="1266">
          <cell r="F1266">
            <v>3000</v>
          </cell>
        </row>
        <row r="1267">
          <cell r="E1267">
            <v>2643000</v>
          </cell>
          <cell r="F1267">
            <v>1500</v>
          </cell>
        </row>
        <row r="1268">
          <cell r="F1268">
            <v>60000</v>
          </cell>
        </row>
        <row r="1269">
          <cell r="F1269">
            <v>49500</v>
          </cell>
        </row>
        <row r="1270">
          <cell r="F1270">
            <v>495000</v>
          </cell>
        </row>
        <row r="1271">
          <cell r="F1271">
            <v>126000</v>
          </cell>
        </row>
        <row r="1272">
          <cell r="F1272">
            <v>624000</v>
          </cell>
        </row>
        <row r="1273">
          <cell r="F1273">
            <v>50000</v>
          </cell>
        </row>
        <row r="1274">
          <cell r="F1274">
            <v>100000</v>
          </cell>
        </row>
        <row r="1275">
          <cell r="E1275">
            <v>2585000</v>
          </cell>
          <cell r="F1275">
            <v>37500</v>
          </cell>
        </row>
        <row r="1276">
          <cell r="F1276">
            <v>10000</v>
          </cell>
        </row>
        <row r="1277">
          <cell r="E1277">
            <v>4034000</v>
          </cell>
          <cell r="F1277">
            <v>34500</v>
          </cell>
        </row>
        <row r="1278">
          <cell r="E1278">
            <v>2017000</v>
          </cell>
          <cell r="F1278">
            <v>6000</v>
          </cell>
        </row>
        <row r="1279">
          <cell r="F1279">
            <v>3500</v>
          </cell>
        </row>
        <row r="1280">
          <cell r="F1280">
            <v>15000</v>
          </cell>
        </row>
        <row r="1281">
          <cell r="F1281">
            <v>17200</v>
          </cell>
        </row>
        <row r="1282">
          <cell r="F1282">
            <v>41500</v>
          </cell>
        </row>
        <row r="1283">
          <cell r="F1283">
            <v>4000</v>
          </cell>
        </row>
        <row r="1284">
          <cell r="F1284">
            <v>4000</v>
          </cell>
        </row>
        <row r="1285">
          <cell r="F1285">
            <v>18000</v>
          </cell>
        </row>
        <row r="1286">
          <cell r="F1286">
            <v>67000</v>
          </cell>
        </row>
        <row r="1287">
          <cell r="F1287">
            <v>2500</v>
          </cell>
        </row>
        <row r="1288">
          <cell r="F1288">
            <v>50000</v>
          </cell>
        </row>
        <row r="1289">
          <cell r="F1289">
            <v>4000</v>
          </cell>
        </row>
        <row r="1290">
          <cell r="F1290">
            <v>24000</v>
          </cell>
        </row>
        <row r="1291">
          <cell r="F1291">
            <v>16600</v>
          </cell>
        </row>
        <row r="1292">
          <cell r="F1292">
            <v>25000</v>
          </cell>
        </row>
        <row r="1293">
          <cell r="F1293">
            <v>30000</v>
          </cell>
        </row>
        <row r="1294">
          <cell r="F1294">
            <v>258500</v>
          </cell>
        </row>
        <row r="1295">
          <cell r="F1295">
            <v>77920</v>
          </cell>
        </row>
        <row r="1296">
          <cell r="F1296">
            <v>24300</v>
          </cell>
        </row>
        <row r="1297">
          <cell r="F1297">
            <v>35000</v>
          </cell>
        </row>
        <row r="1298">
          <cell r="E1298">
            <v>22609877</v>
          </cell>
          <cell r="F1298">
            <v>10000</v>
          </cell>
        </row>
        <row r="1299">
          <cell r="F1299">
            <v>2320000</v>
          </cell>
        </row>
        <row r="1300">
          <cell r="E1300">
            <v>1241045</v>
          </cell>
          <cell r="F1300">
            <v>1851046</v>
          </cell>
        </row>
        <row r="1301">
          <cell r="F1301">
            <v>2394400</v>
          </cell>
        </row>
        <row r="1302">
          <cell r="F1302">
            <v>1512931</v>
          </cell>
        </row>
        <row r="1303">
          <cell r="F1303">
            <v>60000</v>
          </cell>
        </row>
        <row r="1304">
          <cell r="F1304">
            <v>20000</v>
          </cell>
        </row>
        <row r="1305">
          <cell r="F1305">
            <v>3500</v>
          </cell>
        </row>
        <row r="1306">
          <cell r="F1306">
            <v>8000</v>
          </cell>
        </row>
        <row r="1307">
          <cell r="F1307">
            <v>4085950</v>
          </cell>
        </row>
        <row r="1308">
          <cell r="F1308">
            <v>26400</v>
          </cell>
        </row>
        <row r="1309">
          <cell r="F1309">
            <v>10000</v>
          </cell>
        </row>
        <row r="1310">
          <cell r="F1310">
            <v>30000</v>
          </cell>
        </row>
        <row r="1311">
          <cell r="F1311">
            <v>50000</v>
          </cell>
        </row>
        <row r="1312">
          <cell r="F1312">
            <v>20000</v>
          </cell>
        </row>
        <row r="1313">
          <cell r="F1313">
            <v>26900</v>
          </cell>
        </row>
        <row r="1314">
          <cell r="F1314">
            <v>493000</v>
          </cell>
        </row>
        <row r="1315">
          <cell r="F1315">
            <v>624000</v>
          </cell>
        </row>
        <row r="1316">
          <cell r="E1316">
            <v>442500</v>
          </cell>
          <cell r="F1316">
            <v>24000</v>
          </cell>
        </row>
        <row r="1317">
          <cell r="F1317">
            <v>10000</v>
          </cell>
        </row>
        <row r="1318">
          <cell r="E1318">
            <v>4870000</v>
          </cell>
          <cell r="F1318">
            <v>17400</v>
          </cell>
        </row>
        <row r="1319">
          <cell r="F1319">
            <v>240000</v>
          </cell>
        </row>
        <row r="1320">
          <cell r="E1320">
            <v>2384000</v>
          </cell>
          <cell r="F1320">
            <v>246000</v>
          </cell>
        </row>
        <row r="1321">
          <cell r="F1321">
            <v>210000</v>
          </cell>
        </row>
        <row r="1322">
          <cell r="F1322">
            <v>424000</v>
          </cell>
        </row>
        <row r="1323">
          <cell r="F1323">
            <v>250000</v>
          </cell>
        </row>
        <row r="1324">
          <cell r="F1324">
            <v>2500000</v>
          </cell>
        </row>
        <row r="1325">
          <cell r="F1325">
            <v>60000</v>
          </cell>
        </row>
        <row r="1326">
          <cell r="F1326">
            <v>60000</v>
          </cell>
        </row>
        <row r="1327">
          <cell r="F1327">
            <v>60000</v>
          </cell>
        </row>
        <row r="1328">
          <cell r="F1328">
            <v>30000</v>
          </cell>
        </row>
        <row r="1329">
          <cell r="F1329">
            <v>38500</v>
          </cell>
        </row>
        <row r="1330">
          <cell r="F1330">
            <v>31800</v>
          </cell>
        </row>
        <row r="1331">
          <cell r="F1331">
            <v>15000</v>
          </cell>
        </row>
        <row r="1332">
          <cell r="F1332">
            <v>1739500</v>
          </cell>
        </row>
        <row r="1333">
          <cell r="E1333">
            <v>40000000</v>
          </cell>
          <cell r="F1333">
            <v>698500</v>
          </cell>
        </row>
        <row r="1334">
          <cell r="E1334">
            <v>30838900</v>
          </cell>
          <cell r="F1334">
            <v>510000</v>
          </cell>
        </row>
        <row r="1335">
          <cell r="F1335">
            <v>261000</v>
          </cell>
        </row>
        <row r="1336">
          <cell r="F1336">
            <v>61200</v>
          </cell>
        </row>
        <row r="1337">
          <cell r="F1337">
            <v>50400</v>
          </cell>
        </row>
        <row r="1338">
          <cell r="E1338">
            <v>872700</v>
          </cell>
          <cell r="F1338">
            <v>73800</v>
          </cell>
        </row>
        <row r="1339">
          <cell r="E1339">
            <v>50000</v>
          </cell>
          <cell r="F1339">
            <v>126100</v>
          </cell>
        </row>
        <row r="1340">
          <cell r="E1340">
            <v>50000</v>
          </cell>
          <cell r="F1340">
            <v>43500</v>
          </cell>
        </row>
        <row r="1341">
          <cell r="E1341">
            <v>30000</v>
          </cell>
          <cell r="F1341">
            <v>44500</v>
          </cell>
        </row>
        <row r="1342">
          <cell r="E1342">
            <v>25000</v>
          </cell>
          <cell r="F1342">
            <v>1000</v>
          </cell>
        </row>
        <row r="1343">
          <cell r="E1343">
            <v>50000</v>
          </cell>
          <cell r="F1343">
            <v>12500</v>
          </cell>
        </row>
        <row r="1344">
          <cell r="E1344">
            <v>30000</v>
          </cell>
          <cell r="F1344">
            <v>30000</v>
          </cell>
        </row>
        <row r="1345">
          <cell r="E1345">
            <v>50000</v>
          </cell>
          <cell r="F1345">
            <v>10000</v>
          </cell>
        </row>
        <row r="1346">
          <cell r="E1346">
            <v>15000</v>
          </cell>
          <cell r="F1346">
            <v>50000</v>
          </cell>
        </row>
        <row r="1347">
          <cell r="E1347">
            <v>30000</v>
          </cell>
          <cell r="F1347">
            <v>6000</v>
          </cell>
        </row>
        <row r="1348">
          <cell r="E1348">
            <v>30000</v>
          </cell>
          <cell r="F1348">
            <v>4000</v>
          </cell>
        </row>
        <row r="1349">
          <cell r="E1349">
            <v>20000</v>
          </cell>
          <cell r="F1349">
            <v>210000</v>
          </cell>
        </row>
        <row r="1350">
          <cell r="E1350">
            <v>20000</v>
          </cell>
          <cell r="F1350">
            <v>27500</v>
          </cell>
        </row>
        <row r="1351">
          <cell r="F1351">
            <v>212400</v>
          </cell>
        </row>
        <row r="1352">
          <cell r="F1352">
            <v>4000</v>
          </cell>
        </row>
        <row r="1353">
          <cell r="F1353">
            <v>31250</v>
          </cell>
        </row>
        <row r="1354">
          <cell r="E1354">
            <v>8673380</v>
          </cell>
        </row>
        <row r="1355">
          <cell r="F1355">
            <v>8673380</v>
          </cell>
        </row>
        <row r="1356">
          <cell r="F1356">
            <v>30000</v>
          </cell>
        </row>
        <row r="1357">
          <cell r="F1357">
            <v>4500</v>
          </cell>
        </row>
        <row r="1358">
          <cell r="F1358">
            <v>26600</v>
          </cell>
        </row>
        <row r="1359">
          <cell r="F1359">
            <v>15000</v>
          </cell>
        </row>
        <row r="1360">
          <cell r="E1360">
            <v>540000</v>
          </cell>
          <cell r="F1360">
            <v>50000</v>
          </cell>
        </row>
        <row r="1361">
          <cell r="F1361">
            <v>144000</v>
          </cell>
        </row>
        <row r="1362">
          <cell r="F1362">
            <v>145200</v>
          </cell>
        </row>
        <row r="1363">
          <cell r="F1363">
            <v>135000</v>
          </cell>
        </row>
        <row r="1364">
          <cell r="F1364">
            <v>15000</v>
          </cell>
        </row>
        <row r="1365">
          <cell r="F1365">
            <v>28900</v>
          </cell>
        </row>
        <row r="1366">
          <cell r="F1366">
            <v>1000</v>
          </cell>
        </row>
        <row r="1367">
          <cell r="F1367">
            <v>14000</v>
          </cell>
        </row>
        <row r="1368">
          <cell r="F1368">
            <v>60000</v>
          </cell>
        </row>
        <row r="1369">
          <cell r="F1369">
            <v>50000</v>
          </cell>
        </row>
        <row r="1370">
          <cell r="F1370">
            <v>12500</v>
          </cell>
        </row>
        <row r="1371">
          <cell r="F1371">
            <v>395000</v>
          </cell>
        </row>
        <row r="1372">
          <cell r="F1372">
            <v>100000</v>
          </cell>
        </row>
        <row r="1373">
          <cell r="E1373">
            <v>7672400</v>
          </cell>
          <cell r="F1373">
            <v>10000</v>
          </cell>
        </row>
        <row r="1374">
          <cell r="F1374">
            <v>2361950</v>
          </cell>
        </row>
        <row r="1375">
          <cell r="F1375">
            <v>311400</v>
          </cell>
        </row>
        <row r="1376">
          <cell r="E1376">
            <v>2702000</v>
          </cell>
          <cell r="F1376">
            <v>4978055</v>
          </cell>
        </row>
        <row r="1377">
          <cell r="F1377">
            <v>349200</v>
          </cell>
        </row>
        <row r="1378">
          <cell r="F1378">
            <v>26700</v>
          </cell>
        </row>
        <row r="1379">
          <cell r="F1379">
            <v>10000</v>
          </cell>
        </row>
        <row r="1380">
          <cell r="F1380">
            <v>2000</v>
          </cell>
        </row>
        <row r="1381">
          <cell r="F1381">
            <v>4000</v>
          </cell>
        </row>
        <row r="1382">
          <cell r="F1382">
            <v>24400</v>
          </cell>
        </row>
        <row r="1383">
          <cell r="F1383">
            <v>60000</v>
          </cell>
        </row>
        <row r="1384">
          <cell r="F1384">
            <v>60000</v>
          </cell>
        </row>
        <row r="1385">
          <cell r="F1385">
            <v>60000</v>
          </cell>
        </row>
        <row r="1386">
          <cell r="F1386">
            <v>15000</v>
          </cell>
        </row>
        <row r="1387">
          <cell r="E1387">
            <v>2643000</v>
          </cell>
          <cell r="F1387">
            <v>128000</v>
          </cell>
        </row>
        <row r="1388">
          <cell r="F1388">
            <v>9000</v>
          </cell>
        </row>
        <row r="1389">
          <cell r="F1389">
            <v>36500</v>
          </cell>
        </row>
        <row r="1390">
          <cell r="F1390">
            <v>7400</v>
          </cell>
        </row>
        <row r="1391">
          <cell r="F1391">
            <v>219500</v>
          </cell>
        </row>
        <row r="1392">
          <cell r="F1392">
            <v>9500</v>
          </cell>
        </row>
        <row r="1393">
          <cell r="F1393">
            <v>37000</v>
          </cell>
        </row>
        <row r="1394">
          <cell r="F1394">
            <v>28000</v>
          </cell>
        </row>
        <row r="1395">
          <cell r="F1395">
            <v>37500</v>
          </cell>
        </row>
        <row r="1396">
          <cell r="F1396">
            <v>36000</v>
          </cell>
        </row>
        <row r="1397">
          <cell r="E1397">
            <v>4034000</v>
          </cell>
          <cell r="F1397">
            <v>24300</v>
          </cell>
        </row>
        <row r="1398">
          <cell r="E1398">
            <v>2017000</v>
          </cell>
          <cell r="F1398">
            <v>60000</v>
          </cell>
        </row>
        <row r="1399">
          <cell r="F1399">
            <v>2017000</v>
          </cell>
        </row>
        <row r="1400">
          <cell r="F1400">
            <v>6089930</v>
          </cell>
        </row>
        <row r="1401">
          <cell r="F1401">
            <v>27600</v>
          </cell>
        </row>
        <row r="1402">
          <cell r="F1402">
            <v>570000</v>
          </cell>
        </row>
        <row r="1403">
          <cell r="F1403">
            <v>25000</v>
          </cell>
        </row>
        <row r="1404">
          <cell r="F1404">
            <v>30000</v>
          </cell>
        </row>
        <row r="1405">
          <cell r="F1405">
            <v>10000</v>
          </cell>
        </row>
        <row r="1406">
          <cell r="F1406">
            <v>23400</v>
          </cell>
        </row>
        <row r="1407">
          <cell r="E1407">
            <v>0</v>
          </cell>
          <cell r="F1407">
            <v>42000</v>
          </cell>
        </row>
        <row r="1408">
          <cell r="F1408">
            <v>7000</v>
          </cell>
        </row>
        <row r="1409">
          <cell r="E1409">
            <v>3377500</v>
          </cell>
          <cell r="F1409">
            <v>246600</v>
          </cell>
        </row>
        <row r="1410">
          <cell r="F1410">
            <v>66000</v>
          </cell>
        </row>
        <row r="1411">
          <cell r="F1411">
            <v>246000</v>
          </cell>
        </row>
        <row r="1412">
          <cell r="F1412">
            <v>76000</v>
          </cell>
        </row>
        <row r="1413">
          <cell r="F1413">
            <v>469750</v>
          </cell>
        </row>
        <row r="1414">
          <cell r="F1414">
            <v>20000</v>
          </cell>
        </row>
        <row r="1415">
          <cell r="F1415">
            <v>50000</v>
          </cell>
        </row>
        <row r="1416">
          <cell r="F1416">
            <v>4000</v>
          </cell>
        </row>
        <row r="1417">
          <cell r="F1417">
            <v>27700</v>
          </cell>
        </row>
        <row r="1418">
          <cell r="F1418">
            <v>10000</v>
          </cell>
        </row>
        <row r="1419">
          <cell r="F1419">
            <v>10000</v>
          </cell>
        </row>
        <row r="1420">
          <cell r="F1420">
            <v>30000</v>
          </cell>
        </row>
        <row r="1421">
          <cell r="E1421">
            <v>1241045</v>
          </cell>
          <cell r="F1421">
            <v>44000</v>
          </cell>
        </row>
        <row r="1422">
          <cell r="F1422">
            <v>1241045</v>
          </cell>
        </row>
        <row r="1423">
          <cell r="F1423">
            <v>70000</v>
          </cell>
        </row>
        <row r="1424">
          <cell r="F1424">
            <v>365400</v>
          </cell>
        </row>
        <row r="1425">
          <cell r="F1425">
            <v>108000</v>
          </cell>
        </row>
        <row r="1426">
          <cell r="F1426">
            <v>20000</v>
          </cell>
        </row>
        <row r="1427">
          <cell r="F1427">
            <v>12500</v>
          </cell>
        </row>
        <row r="1428">
          <cell r="F1428">
            <v>27700</v>
          </cell>
        </row>
        <row r="1429">
          <cell r="F1429">
            <v>60000</v>
          </cell>
        </row>
        <row r="1430">
          <cell r="F1430">
            <v>60000</v>
          </cell>
        </row>
        <row r="1431">
          <cell r="F1431">
            <v>60000</v>
          </cell>
        </row>
        <row r="1432">
          <cell r="F1432">
            <v>60000</v>
          </cell>
        </row>
        <row r="1433">
          <cell r="F1433">
            <v>120000</v>
          </cell>
        </row>
        <row r="1434">
          <cell r="F1434">
            <v>38500</v>
          </cell>
        </row>
        <row r="1435">
          <cell r="F1435">
            <v>16500</v>
          </cell>
        </row>
        <row r="1436">
          <cell r="F1436">
            <v>1500</v>
          </cell>
        </row>
        <row r="1437">
          <cell r="F1437">
            <v>24000</v>
          </cell>
        </row>
        <row r="1438">
          <cell r="F1438">
            <v>15000</v>
          </cell>
        </row>
        <row r="1439">
          <cell r="F1439">
            <v>17400</v>
          </cell>
        </row>
        <row r="1440">
          <cell r="F1440">
            <v>68900</v>
          </cell>
        </row>
        <row r="1441">
          <cell r="E1441">
            <v>2384000</v>
          </cell>
          <cell r="F1441">
            <v>28000</v>
          </cell>
        </row>
        <row r="1442">
          <cell r="F1442">
            <v>495000</v>
          </cell>
        </row>
        <row r="1443">
          <cell r="F1443">
            <v>644000</v>
          </cell>
        </row>
        <row r="1444">
          <cell r="F1444">
            <v>145000</v>
          </cell>
        </row>
        <row r="1445">
          <cell r="F1445">
            <v>100000</v>
          </cell>
        </row>
        <row r="1446">
          <cell r="F1446">
            <v>28500</v>
          </cell>
        </row>
        <row r="1447">
          <cell r="F1447">
            <v>30000</v>
          </cell>
        </row>
        <row r="1448">
          <cell r="F1448">
            <v>25000</v>
          </cell>
        </row>
        <row r="1449">
          <cell r="F1449">
            <v>10500</v>
          </cell>
        </row>
        <row r="1450">
          <cell r="F1450">
            <v>29000</v>
          </cell>
        </row>
        <row r="1451">
          <cell r="F1451">
            <v>7500</v>
          </cell>
        </row>
        <row r="1452">
          <cell r="F1452">
            <v>67115</v>
          </cell>
        </row>
        <row r="1453">
          <cell r="F1453">
            <v>220000</v>
          </cell>
        </row>
        <row r="1454">
          <cell r="F1454">
            <v>543000</v>
          </cell>
        </row>
        <row r="1455">
          <cell r="F1455">
            <v>250000</v>
          </cell>
        </row>
        <row r="1456">
          <cell r="F1456">
            <v>160000</v>
          </cell>
        </row>
        <row r="1457">
          <cell r="F1457">
            <v>470000</v>
          </cell>
        </row>
        <row r="1458">
          <cell r="F1458">
            <v>15000</v>
          </cell>
        </row>
        <row r="1459">
          <cell r="F1459">
            <v>26200</v>
          </cell>
        </row>
        <row r="1460">
          <cell r="F1460">
            <v>30000</v>
          </cell>
        </row>
        <row r="1461">
          <cell r="F1461">
            <v>60000</v>
          </cell>
        </row>
        <row r="1462">
          <cell r="E1462">
            <v>8561000</v>
          </cell>
          <cell r="F1462">
            <v>88000</v>
          </cell>
        </row>
        <row r="1463">
          <cell r="E1463">
            <v>40000000</v>
          </cell>
          <cell r="F1463">
            <v>2704800</v>
          </cell>
        </row>
        <row r="1464">
          <cell r="E1464">
            <v>30838900</v>
          </cell>
          <cell r="F1464">
            <v>448300</v>
          </cell>
        </row>
        <row r="1465">
          <cell r="F1465">
            <v>58598095</v>
          </cell>
        </row>
        <row r="1466">
          <cell r="F1466">
            <v>1685600</v>
          </cell>
        </row>
        <row r="1467">
          <cell r="F1467">
            <v>13525000</v>
          </cell>
        </row>
        <row r="1468">
          <cell r="E1468">
            <v>4102450</v>
          </cell>
          <cell r="F1468">
            <v>6500</v>
          </cell>
        </row>
        <row r="1469">
          <cell r="E1469">
            <v>50000</v>
          </cell>
          <cell r="F1469">
            <v>8000</v>
          </cell>
        </row>
        <row r="1470">
          <cell r="E1470">
            <v>50000</v>
          </cell>
          <cell r="F1470">
            <v>29600</v>
          </cell>
        </row>
        <row r="1471">
          <cell r="E1471">
            <v>30000</v>
          </cell>
          <cell r="F1471">
            <v>125000</v>
          </cell>
        </row>
        <row r="1472">
          <cell r="E1472">
            <v>25000</v>
          </cell>
          <cell r="F1472">
            <v>15000</v>
          </cell>
        </row>
        <row r="1473">
          <cell r="E1473">
            <v>50000</v>
          </cell>
          <cell r="F1473">
            <v>25900</v>
          </cell>
        </row>
        <row r="1474">
          <cell r="E1474">
            <v>30000</v>
          </cell>
          <cell r="F1474">
            <v>416400</v>
          </cell>
        </row>
        <row r="1475">
          <cell r="E1475">
            <v>50000</v>
          </cell>
        </row>
        <row r="1476">
          <cell r="E1476">
            <v>15000</v>
          </cell>
          <cell r="F1476">
            <v>30000</v>
          </cell>
        </row>
        <row r="1477">
          <cell r="E1477">
            <v>30000</v>
          </cell>
          <cell r="F1477">
            <v>92200</v>
          </cell>
        </row>
        <row r="1478">
          <cell r="E1478">
            <v>30000</v>
          </cell>
          <cell r="F1478">
            <v>110000</v>
          </cell>
        </row>
        <row r="1479">
          <cell r="E1479">
            <v>20000</v>
          </cell>
          <cell r="F1479">
            <v>27200</v>
          </cell>
        </row>
        <row r="1480">
          <cell r="E1480">
            <v>20000</v>
          </cell>
          <cell r="F1480">
            <v>10000</v>
          </cell>
        </row>
        <row r="1481">
          <cell r="E1481">
            <v>30000</v>
          </cell>
          <cell r="F1481">
            <v>1598000</v>
          </cell>
        </row>
        <row r="1482">
          <cell r="F1482">
            <v>24000</v>
          </cell>
        </row>
        <row r="1483">
          <cell r="F1483">
            <v>10000</v>
          </cell>
        </row>
        <row r="1484">
          <cell r="E1484">
            <v>1060125</v>
          </cell>
          <cell r="F1484">
            <v>3500</v>
          </cell>
        </row>
        <row r="1485">
          <cell r="F1485">
            <v>8000</v>
          </cell>
        </row>
        <row r="1486">
          <cell r="F1486">
            <v>1105600</v>
          </cell>
        </row>
        <row r="1487">
          <cell r="F1487">
            <v>95100</v>
          </cell>
        </row>
        <row r="1488">
          <cell r="F1488">
            <v>49600</v>
          </cell>
        </row>
        <row r="1489">
          <cell r="F1489">
            <v>46500</v>
          </cell>
        </row>
        <row r="1490">
          <cell r="F1490">
            <v>50000</v>
          </cell>
        </row>
        <row r="1491">
          <cell r="F1491">
            <v>14000</v>
          </cell>
        </row>
        <row r="1492">
          <cell r="F1492">
            <v>1500</v>
          </cell>
        </row>
        <row r="1493">
          <cell r="F1493">
            <v>28300</v>
          </cell>
        </row>
        <row r="1494">
          <cell r="F1494">
            <v>40000</v>
          </cell>
        </row>
        <row r="1495">
          <cell r="F1495">
            <v>60000</v>
          </cell>
        </row>
        <row r="1496">
          <cell r="F1496">
            <v>60000</v>
          </cell>
        </row>
        <row r="1497">
          <cell r="F1497">
            <v>60000</v>
          </cell>
        </row>
        <row r="1498">
          <cell r="F1498">
            <v>15000</v>
          </cell>
        </row>
        <row r="1499">
          <cell r="F1499">
            <v>34500</v>
          </cell>
        </row>
        <row r="1500">
          <cell r="F1500">
            <v>3500</v>
          </cell>
        </row>
        <row r="1501">
          <cell r="F1501">
            <v>22250</v>
          </cell>
        </row>
        <row r="1502">
          <cell r="E1502">
            <v>2664000</v>
          </cell>
          <cell r="F1502">
            <v>15000</v>
          </cell>
        </row>
        <row r="1503">
          <cell r="F1503">
            <v>10000</v>
          </cell>
        </row>
        <row r="1504">
          <cell r="F1504">
            <v>300000</v>
          </cell>
        </row>
        <row r="1505">
          <cell r="F1505">
            <v>600000</v>
          </cell>
        </row>
        <row r="1506">
          <cell r="E1506">
            <v>2702000</v>
          </cell>
          <cell r="F1506">
            <v>9000</v>
          </cell>
        </row>
        <row r="1507">
          <cell r="F1507">
            <v>15000</v>
          </cell>
        </row>
        <row r="1508">
          <cell r="F1508">
            <v>27900</v>
          </cell>
        </row>
        <row r="1509">
          <cell r="F1509">
            <v>30000</v>
          </cell>
        </row>
        <row r="1510">
          <cell r="F1510">
            <v>15000</v>
          </cell>
        </row>
        <row r="1511">
          <cell r="F1511">
            <v>25800</v>
          </cell>
        </row>
        <row r="1512">
          <cell r="F1512">
            <v>240000</v>
          </cell>
        </row>
        <row r="1513">
          <cell r="F1513">
            <v>117000</v>
          </cell>
        </row>
        <row r="1514">
          <cell r="F1514">
            <v>175000</v>
          </cell>
        </row>
        <row r="1515">
          <cell r="F1515">
            <v>270000</v>
          </cell>
        </row>
        <row r="1516">
          <cell r="F1516">
            <v>475000</v>
          </cell>
        </row>
        <row r="1517">
          <cell r="F1517">
            <v>75000</v>
          </cell>
        </row>
        <row r="1518">
          <cell r="F1518">
            <v>350000</v>
          </cell>
        </row>
        <row r="1519">
          <cell r="F1519">
            <v>7500</v>
          </cell>
        </row>
        <row r="1520">
          <cell r="F1520">
            <v>27500</v>
          </cell>
        </row>
        <row r="1521">
          <cell r="F1521">
            <v>10000</v>
          </cell>
        </row>
        <row r="1522">
          <cell r="F1522">
            <v>350000</v>
          </cell>
        </row>
        <row r="1523">
          <cell r="F1523">
            <v>30000</v>
          </cell>
        </row>
        <row r="1524">
          <cell r="F1524">
            <v>128000</v>
          </cell>
        </row>
        <row r="1525">
          <cell r="F1525">
            <v>119000</v>
          </cell>
        </row>
        <row r="1526">
          <cell r="F1526">
            <v>3500</v>
          </cell>
        </row>
        <row r="1527">
          <cell r="F1527">
            <v>29700</v>
          </cell>
        </row>
        <row r="1528">
          <cell r="F1528">
            <v>214000</v>
          </cell>
        </row>
        <row r="1529">
          <cell r="E1529">
            <v>50000000</v>
          </cell>
          <cell r="F1529">
            <v>250000</v>
          </cell>
        </row>
        <row r="1530">
          <cell r="E1530">
            <v>20173800</v>
          </cell>
          <cell r="F1530">
            <v>60000</v>
          </cell>
        </row>
        <row r="1531">
          <cell r="E1531">
            <v>15000000</v>
          </cell>
          <cell r="F1531">
            <v>30000</v>
          </cell>
        </row>
        <row r="1532">
          <cell r="E1532">
            <v>14000000</v>
          </cell>
          <cell r="F1532">
            <v>300000</v>
          </cell>
        </row>
        <row r="1533">
          <cell r="E1533">
            <v>14000000</v>
          </cell>
          <cell r="F1533">
            <v>4000</v>
          </cell>
        </row>
        <row r="1534">
          <cell r="E1534">
            <v>10000000</v>
          </cell>
          <cell r="F1534">
            <v>24300</v>
          </cell>
        </row>
        <row r="1535">
          <cell r="F1535">
            <v>60000</v>
          </cell>
        </row>
        <row r="1536">
          <cell r="F1536">
            <v>60000</v>
          </cell>
        </row>
        <row r="1537">
          <cell r="F1537">
            <v>23300</v>
          </cell>
        </row>
        <row r="1538">
          <cell r="F1538">
            <v>7000</v>
          </cell>
        </row>
        <row r="1539">
          <cell r="F1539">
            <v>25000</v>
          </cell>
        </row>
        <row r="1540">
          <cell r="F1540">
            <v>9400</v>
          </cell>
        </row>
        <row r="1541">
          <cell r="F1541">
            <v>109000</v>
          </cell>
        </row>
        <row r="1542">
          <cell r="F1542">
            <v>38000</v>
          </cell>
        </row>
        <row r="1543">
          <cell r="E1543">
            <v>855200</v>
          </cell>
          <cell r="F1543">
            <v>69500</v>
          </cell>
        </row>
        <row r="1544">
          <cell r="E1544">
            <v>3043250</v>
          </cell>
          <cell r="F1544">
            <v>34500</v>
          </cell>
        </row>
        <row r="1545">
          <cell r="E1545">
            <v>50000</v>
          </cell>
          <cell r="F1545">
            <v>4102450</v>
          </cell>
        </row>
        <row r="1546">
          <cell r="E1546">
            <v>3377500</v>
          </cell>
        </row>
        <row r="1547">
          <cell r="E1547">
            <v>50000</v>
          </cell>
          <cell r="F1547">
            <v>50000</v>
          </cell>
        </row>
        <row r="1548">
          <cell r="E1548">
            <v>125000</v>
          </cell>
          <cell r="F1548">
            <v>4500</v>
          </cell>
        </row>
        <row r="1549">
          <cell r="E1549">
            <v>30000</v>
          </cell>
          <cell r="F1549">
            <v>5400</v>
          </cell>
        </row>
        <row r="1550">
          <cell r="E1550">
            <v>30000</v>
          </cell>
          <cell r="F1550">
            <v>4500</v>
          </cell>
        </row>
        <row r="1551">
          <cell r="E1551">
            <v>30000</v>
          </cell>
          <cell r="F1551">
            <v>27200</v>
          </cell>
        </row>
        <row r="1552">
          <cell r="E1552">
            <v>30000</v>
          </cell>
          <cell r="F1552">
            <v>10000</v>
          </cell>
        </row>
        <row r="1553">
          <cell r="E1553">
            <v>30000</v>
          </cell>
          <cell r="F1553">
            <v>402500</v>
          </cell>
        </row>
        <row r="1554">
          <cell r="E1554">
            <v>20000</v>
          </cell>
          <cell r="F1554">
            <v>200000</v>
          </cell>
        </row>
        <row r="1555">
          <cell r="E1555">
            <v>30000</v>
          </cell>
          <cell r="F1555">
            <v>210000</v>
          </cell>
        </row>
        <row r="1556">
          <cell r="F1556">
            <v>205000</v>
          </cell>
        </row>
        <row r="1557">
          <cell r="F1557">
            <v>125000</v>
          </cell>
        </row>
        <row r="1558">
          <cell r="F1558">
            <v>235000</v>
          </cell>
        </row>
        <row r="1559">
          <cell r="F1559">
            <v>400000</v>
          </cell>
        </row>
        <row r="1560">
          <cell r="F1560">
            <v>8400</v>
          </cell>
        </row>
        <row r="1561">
          <cell r="F1561">
            <v>6000</v>
          </cell>
        </row>
        <row r="1562">
          <cell r="F1562">
            <v>3500</v>
          </cell>
        </row>
        <row r="1563">
          <cell r="F1563">
            <v>255000</v>
          </cell>
        </row>
        <row r="1564">
          <cell r="E1564">
            <v>4895000</v>
          </cell>
          <cell r="F1564">
            <v>236250</v>
          </cell>
        </row>
        <row r="1565">
          <cell r="F1565">
            <v>44000</v>
          </cell>
        </row>
        <row r="1566">
          <cell r="F1566">
            <v>83500</v>
          </cell>
        </row>
        <row r="1567">
          <cell r="F1567">
            <v>391300</v>
          </cell>
        </row>
        <row r="1568">
          <cell r="F1568">
            <v>175000</v>
          </cell>
        </row>
        <row r="1569">
          <cell r="F1569">
            <v>80000</v>
          </cell>
        </row>
        <row r="1570">
          <cell r="F1570">
            <v>35000</v>
          </cell>
        </row>
        <row r="1571">
          <cell r="F1571">
            <v>27600</v>
          </cell>
        </row>
        <row r="1572">
          <cell r="F1572">
            <v>60000</v>
          </cell>
        </row>
        <row r="1573">
          <cell r="F1573">
            <v>27900</v>
          </cell>
        </row>
        <row r="1574">
          <cell r="E1574">
            <v>15243792</v>
          </cell>
          <cell r="F1574">
            <v>4500</v>
          </cell>
        </row>
        <row r="1575">
          <cell r="F1575">
            <v>10408792</v>
          </cell>
        </row>
        <row r="1576">
          <cell r="F1576">
            <v>3920000</v>
          </cell>
        </row>
        <row r="1577">
          <cell r="F1577">
            <v>30000</v>
          </cell>
        </row>
        <row r="1578">
          <cell r="F1578">
            <v>70000</v>
          </cell>
        </row>
        <row r="1579">
          <cell r="F1579">
            <v>31600</v>
          </cell>
        </row>
        <row r="1580">
          <cell r="F1580">
            <v>200000</v>
          </cell>
        </row>
        <row r="1581">
          <cell r="F1581">
            <v>60000</v>
          </cell>
        </row>
        <row r="1582">
          <cell r="F1582">
            <v>60000</v>
          </cell>
        </row>
        <row r="1583">
          <cell r="F1583">
            <v>128000</v>
          </cell>
        </row>
        <row r="1584">
          <cell r="F1584">
            <v>9500</v>
          </cell>
        </row>
        <row r="1585">
          <cell r="F1585">
            <v>27500</v>
          </cell>
        </row>
        <row r="1586">
          <cell r="F1586">
            <v>50000</v>
          </cell>
        </row>
        <row r="1587">
          <cell r="F1587">
            <v>36500</v>
          </cell>
        </row>
        <row r="1588">
          <cell r="F1588">
            <v>28000</v>
          </cell>
        </row>
        <row r="1589">
          <cell r="F1589">
            <v>90770</v>
          </cell>
        </row>
        <row r="1590">
          <cell r="F1590">
            <v>345000</v>
          </cell>
        </row>
        <row r="1591">
          <cell r="F1591">
            <v>25000</v>
          </cell>
        </row>
        <row r="1592">
          <cell r="F1592">
            <v>91600</v>
          </cell>
        </row>
        <row r="1593">
          <cell r="F1593">
            <v>467500</v>
          </cell>
        </row>
        <row r="1594">
          <cell r="F1594">
            <v>26400</v>
          </cell>
        </row>
        <row r="1595">
          <cell r="F1595">
            <v>114400</v>
          </cell>
        </row>
        <row r="1596">
          <cell r="F1596">
            <v>25000</v>
          </cell>
        </row>
        <row r="1597">
          <cell r="F1597">
            <v>122222</v>
          </cell>
        </row>
        <row r="1598">
          <cell r="F1598">
            <v>178400</v>
          </cell>
        </row>
        <row r="1599">
          <cell r="F1599">
            <v>20000</v>
          </cell>
        </row>
        <row r="1600">
          <cell r="F1600">
            <v>35000</v>
          </cell>
        </row>
        <row r="1601">
          <cell r="F1601">
            <v>64000</v>
          </cell>
        </row>
        <row r="1602">
          <cell r="F1602">
            <v>50000</v>
          </cell>
        </row>
        <row r="1603">
          <cell r="F1603">
            <v>32000</v>
          </cell>
        </row>
        <row r="1604">
          <cell r="F1604">
            <v>5000</v>
          </cell>
        </row>
        <row r="1605">
          <cell r="F1605">
            <v>14900</v>
          </cell>
        </row>
        <row r="1606">
          <cell r="F1606">
            <v>10000</v>
          </cell>
        </row>
        <row r="1607">
          <cell r="F1607">
            <v>60000</v>
          </cell>
        </row>
        <row r="1608">
          <cell r="F1608">
            <v>28400</v>
          </cell>
        </row>
        <row r="1609">
          <cell r="E1609">
            <v>8561000</v>
          </cell>
          <cell r="F1609">
            <v>20000</v>
          </cell>
        </row>
        <row r="1610">
          <cell r="F1610">
            <v>42400</v>
          </cell>
        </row>
        <row r="1611">
          <cell r="F1611">
            <v>30000</v>
          </cell>
        </row>
        <row r="1612">
          <cell r="F1612">
            <v>6500</v>
          </cell>
        </row>
        <row r="1613">
          <cell r="F1613">
            <v>8000</v>
          </cell>
        </row>
        <row r="1614">
          <cell r="F1614">
            <v>29600</v>
          </cell>
        </row>
        <row r="1615">
          <cell r="F1615">
            <v>125000</v>
          </cell>
        </row>
        <row r="1616">
          <cell r="F1616">
            <v>15000</v>
          </cell>
        </row>
        <row r="1617">
          <cell r="F1617">
            <v>25900</v>
          </cell>
        </row>
        <row r="1618">
          <cell r="E1618">
            <v>9370401</v>
          </cell>
          <cell r="F1618">
            <v>416400</v>
          </cell>
        </row>
        <row r="1619">
          <cell r="F1619">
            <v>3314793</v>
          </cell>
        </row>
        <row r="1620">
          <cell r="F1620">
            <v>448323</v>
          </cell>
        </row>
        <row r="1621">
          <cell r="F1621">
            <v>4998055</v>
          </cell>
        </row>
        <row r="1622">
          <cell r="E1622">
            <v>4918000</v>
          </cell>
          <cell r="F1622">
            <v>20000</v>
          </cell>
        </row>
        <row r="1623">
          <cell r="F1623">
            <v>375000</v>
          </cell>
        </row>
        <row r="1624">
          <cell r="F1624">
            <v>592000</v>
          </cell>
        </row>
        <row r="1625">
          <cell r="F1625">
            <v>210000</v>
          </cell>
        </row>
        <row r="1626">
          <cell r="F1626">
            <v>290000</v>
          </cell>
        </row>
        <row r="1627">
          <cell r="F1627">
            <v>235000</v>
          </cell>
        </row>
        <row r="1628">
          <cell r="F1628">
            <v>2216000</v>
          </cell>
        </row>
        <row r="1629">
          <cell r="F1629">
            <v>30000</v>
          </cell>
        </row>
        <row r="1630">
          <cell r="F1630">
            <v>92200</v>
          </cell>
        </row>
        <row r="1631">
          <cell r="F1631">
            <v>110000</v>
          </cell>
        </row>
        <row r="1632">
          <cell r="F1632">
            <v>27200</v>
          </cell>
        </row>
        <row r="1633">
          <cell r="F1633">
            <v>10000</v>
          </cell>
        </row>
        <row r="1634">
          <cell r="E1634">
            <v>4954000</v>
          </cell>
          <cell r="F1634">
            <v>1598000</v>
          </cell>
        </row>
        <row r="1635">
          <cell r="E1635">
            <v>1173500</v>
          </cell>
          <cell r="F1635">
            <v>618500</v>
          </cell>
        </row>
        <row r="1636">
          <cell r="F1636">
            <v>300000</v>
          </cell>
        </row>
        <row r="1637">
          <cell r="F1637">
            <v>3500</v>
          </cell>
        </row>
        <row r="1638">
          <cell r="F1638">
            <v>8000</v>
          </cell>
        </row>
        <row r="1639">
          <cell r="F1639">
            <v>395500</v>
          </cell>
        </row>
        <row r="1640">
          <cell r="F1640">
            <v>162500</v>
          </cell>
        </row>
        <row r="1641">
          <cell r="F1641">
            <v>756000</v>
          </cell>
        </row>
        <row r="1642">
          <cell r="F1642">
            <v>300000</v>
          </cell>
        </row>
        <row r="1643">
          <cell r="F1643">
            <v>495000</v>
          </cell>
        </row>
        <row r="1644">
          <cell r="F1644">
            <v>350000</v>
          </cell>
        </row>
        <row r="1645">
          <cell r="F1645">
            <v>302500</v>
          </cell>
        </row>
        <row r="1646">
          <cell r="F1646">
            <v>500000</v>
          </cell>
        </row>
        <row r="1647">
          <cell r="F1647">
            <v>2248000</v>
          </cell>
        </row>
        <row r="1648">
          <cell r="F1648">
            <v>60000</v>
          </cell>
        </row>
        <row r="1649">
          <cell r="F1649">
            <v>60000</v>
          </cell>
        </row>
        <row r="1650">
          <cell r="F1650">
            <v>60000</v>
          </cell>
        </row>
        <row r="1651">
          <cell r="F1651">
            <v>10500</v>
          </cell>
        </row>
        <row r="1652">
          <cell r="F1652">
            <v>27000</v>
          </cell>
        </row>
        <row r="1653">
          <cell r="F1653">
            <v>10000</v>
          </cell>
        </row>
        <row r="1654">
          <cell r="F1654">
            <v>20000</v>
          </cell>
        </row>
        <row r="1655">
          <cell r="F1655">
            <v>116000</v>
          </cell>
        </row>
        <row r="1656">
          <cell r="F1656">
            <v>38500</v>
          </cell>
        </row>
        <row r="1657">
          <cell r="F1657">
            <v>4600</v>
          </cell>
        </row>
        <row r="1658">
          <cell r="F1658">
            <v>282500</v>
          </cell>
        </row>
        <row r="1659">
          <cell r="F1659">
            <v>51500</v>
          </cell>
        </row>
        <row r="1660">
          <cell r="F1660">
            <v>50000</v>
          </cell>
        </row>
        <row r="1661">
          <cell r="F1661">
            <v>37500</v>
          </cell>
        </row>
        <row r="1662">
          <cell r="F1662">
            <v>34800</v>
          </cell>
        </row>
        <row r="1663">
          <cell r="F1663">
            <v>2000</v>
          </cell>
        </row>
        <row r="1664">
          <cell r="E1664">
            <v>2664000</v>
          </cell>
          <cell r="F1664">
            <v>8000</v>
          </cell>
        </row>
        <row r="1665">
          <cell r="F1665">
            <v>30000</v>
          </cell>
        </row>
        <row r="1666">
          <cell r="F1666">
            <v>60000</v>
          </cell>
        </row>
        <row r="1667">
          <cell r="E1667">
            <v>7996000</v>
          </cell>
          <cell r="F1667">
            <v>200000</v>
          </cell>
        </row>
        <row r="1668">
          <cell r="F1668">
            <v>9000</v>
          </cell>
        </row>
        <row r="1669">
          <cell r="F1669">
            <v>27200</v>
          </cell>
        </row>
        <row r="1670">
          <cell r="F1670">
            <v>10500</v>
          </cell>
        </row>
        <row r="1671">
          <cell r="F1671">
            <v>210000</v>
          </cell>
        </row>
        <row r="1672">
          <cell r="F1672">
            <v>5000</v>
          </cell>
        </row>
        <row r="1673">
          <cell r="F1673">
            <v>20000</v>
          </cell>
        </row>
        <row r="1674">
          <cell r="F1674">
            <v>25900</v>
          </cell>
        </row>
        <row r="1675">
          <cell r="F1675">
            <v>60000</v>
          </cell>
        </row>
        <row r="1676">
          <cell r="F1676">
            <v>30000</v>
          </cell>
        </row>
        <row r="1677">
          <cell r="F1677">
            <v>212400</v>
          </cell>
        </row>
        <row r="1678">
          <cell r="F1678">
            <v>293700</v>
          </cell>
        </row>
        <row r="1679">
          <cell r="F1679">
            <v>80400</v>
          </cell>
        </row>
        <row r="1680">
          <cell r="F1680">
            <v>218200</v>
          </cell>
        </row>
        <row r="1681">
          <cell r="F1681">
            <v>25000</v>
          </cell>
        </row>
        <row r="1682">
          <cell r="F1682">
            <v>330750</v>
          </cell>
        </row>
        <row r="1683">
          <cell r="F1683">
            <v>66000</v>
          </cell>
        </row>
        <row r="1684">
          <cell r="F1684">
            <v>355550</v>
          </cell>
        </row>
        <row r="1685">
          <cell r="F1685">
            <v>26700</v>
          </cell>
        </row>
        <row r="1686">
          <cell r="F1686">
            <v>40000</v>
          </cell>
        </row>
        <row r="1687">
          <cell r="F1687">
            <v>198900</v>
          </cell>
        </row>
        <row r="1688">
          <cell r="F1688">
            <v>8000</v>
          </cell>
        </row>
        <row r="1689">
          <cell r="F1689">
            <v>60000</v>
          </cell>
        </row>
        <row r="1690">
          <cell r="F1690">
            <v>99000</v>
          </cell>
        </row>
        <row r="1691">
          <cell r="E1691">
            <v>50000000</v>
          </cell>
          <cell r="F1691">
            <v>128000</v>
          </cell>
        </row>
        <row r="1692">
          <cell r="E1692">
            <v>20173800</v>
          </cell>
          <cell r="F1692">
            <v>8000</v>
          </cell>
        </row>
        <row r="1693">
          <cell r="E1693">
            <v>15000000</v>
          </cell>
          <cell r="F1693">
            <v>56400</v>
          </cell>
        </row>
        <row r="1694">
          <cell r="E1694">
            <v>14000000</v>
          </cell>
          <cell r="F1694">
            <v>96000</v>
          </cell>
        </row>
        <row r="1695">
          <cell r="E1695">
            <v>14000000</v>
          </cell>
          <cell r="F1695">
            <v>202200</v>
          </cell>
        </row>
        <row r="1696">
          <cell r="E1696">
            <v>10000000</v>
          </cell>
          <cell r="F1696">
            <v>148000</v>
          </cell>
        </row>
        <row r="1697">
          <cell r="F1697">
            <v>60000</v>
          </cell>
        </row>
        <row r="1698">
          <cell r="F1698">
            <v>60000</v>
          </cell>
        </row>
        <row r="1699">
          <cell r="F1699">
            <v>60000</v>
          </cell>
        </row>
        <row r="1700">
          <cell r="E1700">
            <v>2592000</v>
          </cell>
          <cell r="F1700">
            <v>36500</v>
          </cell>
        </row>
        <row r="1701">
          <cell r="F1701">
            <v>26500</v>
          </cell>
        </row>
        <row r="1702">
          <cell r="F1702">
            <v>56666845</v>
          </cell>
        </row>
        <row r="1703">
          <cell r="F1703">
            <v>2683200</v>
          </cell>
        </row>
        <row r="1704">
          <cell r="F1704">
            <v>13525000</v>
          </cell>
        </row>
        <row r="1705">
          <cell r="E1705">
            <v>855200</v>
          </cell>
          <cell r="F1705">
            <v>7400</v>
          </cell>
        </row>
        <row r="1706">
          <cell r="E1706">
            <v>3958250</v>
          </cell>
          <cell r="F1706">
            <v>10700</v>
          </cell>
        </row>
        <row r="1707">
          <cell r="E1707">
            <v>50000</v>
          </cell>
          <cell r="F1707">
            <v>3500</v>
          </cell>
        </row>
        <row r="1708">
          <cell r="E1708">
            <v>300000</v>
          </cell>
          <cell r="F1708">
            <v>20000</v>
          </cell>
        </row>
        <row r="1709">
          <cell r="E1709">
            <v>50000</v>
          </cell>
          <cell r="F1709">
            <v>7000</v>
          </cell>
        </row>
        <row r="1710">
          <cell r="E1710">
            <v>125000</v>
          </cell>
          <cell r="F1710">
            <v>90000</v>
          </cell>
        </row>
        <row r="1711">
          <cell r="E1711">
            <v>30000</v>
          </cell>
          <cell r="F1711">
            <v>60000</v>
          </cell>
        </row>
        <row r="1712">
          <cell r="E1712">
            <v>30000</v>
          </cell>
          <cell r="F1712">
            <v>60000</v>
          </cell>
        </row>
        <row r="1713">
          <cell r="E1713">
            <v>30000</v>
          </cell>
          <cell r="F1713">
            <v>60000</v>
          </cell>
        </row>
        <row r="1714">
          <cell r="E1714">
            <v>30000</v>
          </cell>
          <cell r="F1714">
            <v>38500</v>
          </cell>
        </row>
        <row r="1715">
          <cell r="E1715">
            <v>30000</v>
          </cell>
          <cell r="F1715">
            <v>3500</v>
          </cell>
        </row>
        <row r="1716">
          <cell r="E1716">
            <v>20000</v>
          </cell>
          <cell r="F1716">
            <v>25000</v>
          </cell>
        </row>
        <row r="1717">
          <cell r="E1717">
            <v>30000</v>
          </cell>
          <cell r="F1717">
            <v>25600</v>
          </cell>
        </row>
        <row r="1718">
          <cell r="F1718">
            <v>300000</v>
          </cell>
        </row>
        <row r="1719">
          <cell r="F1719">
            <v>500000</v>
          </cell>
        </row>
        <row r="1720">
          <cell r="E1720">
            <v>69078300</v>
          </cell>
          <cell r="F1720">
            <v>15000</v>
          </cell>
        </row>
        <row r="1721">
          <cell r="F1721">
            <v>54500</v>
          </cell>
        </row>
        <row r="1722">
          <cell r="E1722">
            <v>4895000</v>
          </cell>
          <cell r="F1722">
            <v>2254700</v>
          </cell>
        </row>
        <row r="1723">
          <cell r="E1723">
            <v>9120120</v>
          </cell>
          <cell r="F1723">
            <v>12155000</v>
          </cell>
        </row>
        <row r="1724">
          <cell r="E1724">
            <v>3036550</v>
          </cell>
          <cell r="F1724">
            <v>4240000</v>
          </cell>
        </row>
        <row r="1725">
          <cell r="E1725">
            <v>859700</v>
          </cell>
          <cell r="F1725">
            <v>3964120</v>
          </cell>
        </row>
        <row r="1726">
          <cell r="E1726">
            <v>50000</v>
          </cell>
          <cell r="F1726">
            <v>83450</v>
          </cell>
        </row>
        <row r="1727">
          <cell r="E1727">
            <v>50000</v>
          </cell>
          <cell r="F1727">
            <v>8000</v>
          </cell>
        </row>
        <row r="1728">
          <cell r="E1728">
            <v>20000</v>
          </cell>
          <cell r="F1728">
            <v>30000</v>
          </cell>
        </row>
        <row r="1729">
          <cell r="E1729">
            <v>30000</v>
          </cell>
          <cell r="F1729">
            <v>25900</v>
          </cell>
        </row>
        <row r="1730">
          <cell r="E1730">
            <v>30000</v>
          </cell>
          <cell r="F1730">
            <v>75000</v>
          </cell>
        </row>
        <row r="1731">
          <cell r="E1731">
            <v>30000</v>
          </cell>
          <cell r="F1731">
            <v>4000</v>
          </cell>
        </row>
        <row r="1732">
          <cell r="E1732">
            <v>30000</v>
          </cell>
          <cell r="F1732">
            <v>15000</v>
          </cell>
        </row>
        <row r="1733">
          <cell r="E1733">
            <v>20000</v>
          </cell>
          <cell r="F1733">
            <v>72000</v>
          </cell>
        </row>
        <row r="1734">
          <cell r="E1734">
            <v>30000</v>
          </cell>
          <cell r="F1734">
            <v>7500</v>
          </cell>
        </row>
        <row r="1735">
          <cell r="E1735">
            <v>30000</v>
          </cell>
          <cell r="F1735">
            <v>4500</v>
          </cell>
        </row>
        <row r="1736">
          <cell r="E1736">
            <v>30000</v>
          </cell>
          <cell r="F1736">
            <v>15000</v>
          </cell>
        </row>
        <row r="1737">
          <cell r="E1737">
            <v>7500000</v>
          </cell>
          <cell r="F1737">
            <v>100000</v>
          </cell>
        </row>
        <row r="1738">
          <cell r="E1738">
            <v>7000000</v>
          </cell>
          <cell r="F1738">
            <v>4500</v>
          </cell>
        </row>
        <row r="1739">
          <cell r="E1739">
            <v>7000000</v>
          </cell>
          <cell r="F1739">
            <v>60000</v>
          </cell>
        </row>
        <row r="1740">
          <cell r="E1740">
            <v>5000000</v>
          </cell>
          <cell r="F1740">
            <v>11500</v>
          </cell>
        </row>
        <row r="1741">
          <cell r="F1741">
            <v>24400</v>
          </cell>
        </row>
        <row r="1742">
          <cell r="F1742">
            <v>71000</v>
          </cell>
        </row>
        <row r="1743">
          <cell r="F1743">
            <v>10500</v>
          </cell>
        </row>
        <row r="1744">
          <cell r="F1744">
            <v>9500</v>
          </cell>
        </row>
        <row r="1745">
          <cell r="F1745">
            <v>7500</v>
          </cell>
        </row>
        <row r="1746">
          <cell r="F1746">
            <v>60000</v>
          </cell>
        </row>
        <row r="1747">
          <cell r="F1747">
            <v>60000</v>
          </cell>
        </row>
        <row r="1748">
          <cell r="F1748">
            <v>60000</v>
          </cell>
        </row>
        <row r="1749">
          <cell r="F1749">
            <v>325500</v>
          </cell>
        </row>
        <row r="1750">
          <cell r="E1750">
            <v>2735000</v>
          </cell>
          <cell r="F1750">
            <v>34500</v>
          </cell>
        </row>
        <row r="1751">
          <cell r="F1751">
            <v>3500</v>
          </cell>
        </row>
        <row r="1752">
          <cell r="F1752">
            <v>20000</v>
          </cell>
        </row>
        <row r="1753">
          <cell r="F1753">
            <v>23400</v>
          </cell>
        </row>
        <row r="1754">
          <cell r="F1754">
            <v>28100</v>
          </cell>
        </row>
        <row r="1755">
          <cell r="F1755">
            <v>68750</v>
          </cell>
        </row>
        <row r="1756">
          <cell r="F1756">
            <v>30000</v>
          </cell>
        </row>
        <row r="1757">
          <cell r="F1757">
            <v>30500</v>
          </cell>
        </row>
        <row r="1758">
          <cell r="F1758">
            <v>3958250</v>
          </cell>
        </row>
        <row r="1759">
          <cell r="F1759">
            <v>29000</v>
          </cell>
        </row>
        <row r="1760">
          <cell r="F1760">
            <v>100000</v>
          </cell>
        </row>
        <row r="1761">
          <cell r="F1761">
            <v>229000</v>
          </cell>
        </row>
        <row r="1762">
          <cell r="F1762">
            <v>257500</v>
          </cell>
        </row>
        <row r="1763">
          <cell r="F1763">
            <v>57600</v>
          </cell>
        </row>
        <row r="1764">
          <cell r="F1764">
            <v>15000</v>
          </cell>
        </row>
        <row r="1765">
          <cell r="F1765">
            <v>27900</v>
          </cell>
        </row>
        <row r="1766">
          <cell r="F1766">
            <v>35000</v>
          </cell>
        </row>
        <row r="1767">
          <cell r="F1767">
            <v>5000</v>
          </cell>
        </row>
        <row r="1768">
          <cell r="F1768">
            <v>30000</v>
          </cell>
        </row>
        <row r="1769">
          <cell r="F1769">
            <v>100000</v>
          </cell>
        </row>
        <row r="1770">
          <cell r="F1770">
            <v>20000</v>
          </cell>
        </row>
        <row r="1771">
          <cell r="F1771">
            <v>26700</v>
          </cell>
        </row>
        <row r="1772">
          <cell r="F1772">
            <v>40000</v>
          </cell>
        </row>
        <row r="1773">
          <cell r="F1773">
            <v>370200</v>
          </cell>
        </row>
        <row r="1774">
          <cell r="F1774">
            <v>25900</v>
          </cell>
        </row>
        <row r="1775">
          <cell r="F1775">
            <v>11500</v>
          </cell>
        </row>
        <row r="1776">
          <cell r="F1776">
            <v>7500</v>
          </cell>
        </row>
        <row r="1777">
          <cell r="F1777">
            <v>55000</v>
          </cell>
        </row>
        <row r="1778">
          <cell r="F1778">
            <v>35500</v>
          </cell>
        </row>
        <row r="1779">
          <cell r="E1779">
            <v>9370401</v>
          </cell>
          <cell r="F1779">
            <v>75000</v>
          </cell>
        </row>
        <row r="1780">
          <cell r="F1780">
            <v>1046901</v>
          </cell>
        </row>
        <row r="1781">
          <cell r="F1781">
            <v>1537000</v>
          </cell>
        </row>
        <row r="1782">
          <cell r="F1782">
            <v>77500</v>
          </cell>
        </row>
        <row r="1783">
          <cell r="F1783">
            <v>20000</v>
          </cell>
        </row>
        <row r="1784">
          <cell r="F1784">
            <v>9000</v>
          </cell>
        </row>
        <row r="1785">
          <cell r="F1785">
            <v>10000</v>
          </cell>
        </row>
        <row r="1786">
          <cell r="F1786">
            <v>27000</v>
          </cell>
        </row>
        <row r="1787">
          <cell r="F1787">
            <v>10500</v>
          </cell>
        </row>
        <row r="1788">
          <cell r="F1788">
            <v>60000</v>
          </cell>
        </row>
        <row r="1789">
          <cell r="F1789">
            <v>60000</v>
          </cell>
        </row>
        <row r="1790">
          <cell r="F1790">
            <v>60000</v>
          </cell>
        </row>
        <row r="1791">
          <cell r="F1791">
            <v>60000</v>
          </cell>
        </row>
        <row r="1792">
          <cell r="F1792">
            <v>38500</v>
          </cell>
        </row>
        <row r="1793">
          <cell r="F1793">
            <v>3500</v>
          </cell>
        </row>
        <row r="1794">
          <cell r="F1794">
            <v>24550</v>
          </cell>
        </row>
        <row r="1795">
          <cell r="E1795">
            <v>4954000</v>
          </cell>
          <cell r="F1795">
            <v>229500</v>
          </cell>
        </row>
        <row r="1796">
          <cell r="E1796">
            <v>1173500</v>
          </cell>
          <cell r="F1796">
            <v>100000</v>
          </cell>
        </row>
        <row r="1797">
          <cell r="F1797">
            <v>1173500</v>
          </cell>
        </row>
        <row r="1798">
          <cell r="F1798">
            <v>23000</v>
          </cell>
        </row>
        <row r="1799">
          <cell r="F1799">
            <v>6000000</v>
          </cell>
        </row>
        <row r="1800">
          <cell r="F1800">
            <v>6000000</v>
          </cell>
        </row>
        <row r="1801">
          <cell r="F1801">
            <v>40000</v>
          </cell>
        </row>
        <row r="1802">
          <cell r="F1802">
            <v>98400</v>
          </cell>
        </row>
        <row r="1803">
          <cell r="F1803">
            <v>22500</v>
          </cell>
        </row>
        <row r="1804">
          <cell r="F1804">
            <v>448650</v>
          </cell>
        </row>
        <row r="1805">
          <cell r="F1805">
            <v>718500</v>
          </cell>
        </row>
        <row r="1806">
          <cell r="F1806">
            <v>42500</v>
          </cell>
        </row>
        <row r="1807">
          <cell r="F1807">
            <v>297500</v>
          </cell>
        </row>
        <row r="1808">
          <cell r="F1808">
            <v>502500</v>
          </cell>
        </row>
        <row r="1809">
          <cell r="F1809">
            <v>200000</v>
          </cell>
        </row>
        <row r="1810">
          <cell r="F1810">
            <v>448000</v>
          </cell>
        </row>
        <row r="1811">
          <cell r="F1811">
            <v>2506000</v>
          </cell>
        </row>
        <row r="1812">
          <cell r="F1812">
            <v>68000</v>
          </cell>
        </row>
        <row r="1813">
          <cell r="F1813">
            <v>75000</v>
          </cell>
        </row>
        <row r="1814">
          <cell r="F1814">
            <v>7000</v>
          </cell>
        </row>
        <row r="1815">
          <cell r="F1815">
            <v>10000</v>
          </cell>
        </row>
        <row r="1816">
          <cell r="E1816">
            <v>2686000</v>
          </cell>
          <cell r="F1816">
            <v>23700</v>
          </cell>
        </row>
        <row r="1817">
          <cell r="E1817">
            <v>425000</v>
          </cell>
          <cell r="F1817">
            <v>32000</v>
          </cell>
        </row>
        <row r="1818">
          <cell r="F1818">
            <v>11000</v>
          </cell>
        </row>
        <row r="1819">
          <cell r="F1819">
            <v>1558200</v>
          </cell>
        </row>
        <row r="1820">
          <cell r="F1820">
            <v>918500</v>
          </cell>
        </row>
        <row r="1821">
          <cell r="F1821">
            <v>302500</v>
          </cell>
        </row>
        <row r="1822">
          <cell r="F1822">
            <v>35000</v>
          </cell>
        </row>
        <row r="1823">
          <cell r="F1823">
            <v>10000</v>
          </cell>
        </row>
        <row r="1824">
          <cell r="F1824">
            <v>32000</v>
          </cell>
        </row>
        <row r="1825">
          <cell r="F1825">
            <v>1524000</v>
          </cell>
        </row>
        <row r="1826">
          <cell r="F1826">
            <v>3470000</v>
          </cell>
        </row>
        <row r="1827">
          <cell r="F1827">
            <v>1795200</v>
          </cell>
        </row>
        <row r="1828">
          <cell r="F1828">
            <v>26600</v>
          </cell>
        </row>
        <row r="1829">
          <cell r="F1829">
            <v>15000</v>
          </cell>
        </row>
        <row r="1830">
          <cell r="F1830">
            <v>8000</v>
          </cell>
        </row>
        <row r="1831">
          <cell r="F1831">
            <v>10500</v>
          </cell>
        </row>
        <row r="1832">
          <cell r="F1832">
            <v>25000</v>
          </cell>
        </row>
        <row r="1833">
          <cell r="E1833">
            <v>7996000</v>
          </cell>
          <cell r="F1833">
            <v>51000</v>
          </cell>
        </row>
        <row r="1834">
          <cell r="F1834">
            <v>2428000</v>
          </cell>
        </row>
        <row r="1835">
          <cell r="E1835">
            <v>3675400</v>
          </cell>
          <cell r="F1835">
            <v>449755</v>
          </cell>
        </row>
        <row r="1836">
          <cell r="F1836">
            <v>5078535</v>
          </cell>
        </row>
        <row r="1837">
          <cell r="F1837">
            <v>60000</v>
          </cell>
        </row>
        <row r="1838">
          <cell r="F1838">
            <v>26700</v>
          </cell>
        </row>
        <row r="1839">
          <cell r="F1839">
            <v>300000</v>
          </cell>
        </row>
        <row r="1840">
          <cell r="E1840">
            <v>7325000</v>
          </cell>
          <cell r="F1840">
            <v>34500</v>
          </cell>
        </row>
        <row r="1841">
          <cell r="E1841">
            <v>4610000</v>
          </cell>
          <cell r="F1841">
            <v>24000</v>
          </cell>
        </row>
        <row r="1842">
          <cell r="F1842">
            <v>6000</v>
          </cell>
        </row>
        <row r="1843">
          <cell r="F1843">
            <v>60000</v>
          </cell>
        </row>
        <row r="1844">
          <cell r="F1844">
            <v>33800</v>
          </cell>
        </row>
        <row r="1845">
          <cell r="F1845">
            <v>10000</v>
          </cell>
        </row>
        <row r="1846">
          <cell r="F1846">
            <v>50000</v>
          </cell>
        </row>
        <row r="1847">
          <cell r="F1847">
            <v>13000</v>
          </cell>
        </row>
        <row r="1848">
          <cell r="F1848">
            <v>34600</v>
          </cell>
        </row>
        <row r="1849">
          <cell r="F1849">
            <v>25000</v>
          </cell>
        </row>
        <row r="1850">
          <cell r="F1850">
            <v>25000</v>
          </cell>
        </row>
        <row r="1851">
          <cell r="F1851">
            <v>25700</v>
          </cell>
        </row>
        <row r="1852">
          <cell r="F1852">
            <v>30000</v>
          </cell>
        </row>
        <row r="1853">
          <cell r="F1853">
            <v>525500</v>
          </cell>
        </row>
        <row r="1854">
          <cell r="F1854">
            <v>385000</v>
          </cell>
        </row>
        <row r="1855">
          <cell r="F1855">
            <v>281000</v>
          </cell>
        </row>
        <row r="1856">
          <cell r="F1856">
            <v>401000</v>
          </cell>
        </row>
        <row r="1857">
          <cell r="F1857">
            <v>60000</v>
          </cell>
        </row>
        <row r="1858">
          <cell r="F1858">
            <v>60000</v>
          </cell>
        </row>
        <row r="1859">
          <cell r="F1859">
            <v>10000</v>
          </cell>
        </row>
        <row r="1860">
          <cell r="F1860">
            <v>27800</v>
          </cell>
        </row>
        <row r="1861">
          <cell r="F1861">
            <v>128000</v>
          </cell>
        </row>
        <row r="1862">
          <cell r="F1862">
            <v>8000</v>
          </cell>
        </row>
        <row r="1863">
          <cell r="F1863">
            <v>56400</v>
          </cell>
        </row>
        <row r="1864">
          <cell r="F1864">
            <v>96000</v>
          </cell>
        </row>
        <row r="1865">
          <cell r="E1865">
            <v>6710495</v>
          </cell>
          <cell r="F1865">
            <v>202200</v>
          </cell>
        </row>
        <row r="1866">
          <cell r="F1866">
            <v>148000</v>
          </cell>
        </row>
        <row r="1867">
          <cell r="F1867">
            <v>50000</v>
          </cell>
        </row>
        <row r="1868">
          <cell r="F1868">
            <v>2000</v>
          </cell>
        </row>
        <row r="1869">
          <cell r="F1869">
            <v>25100</v>
          </cell>
        </row>
        <row r="1870">
          <cell r="E1870">
            <v>2592000</v>
          </cell>
          <cell r="F1870">
            <v>35000</v>
          </cell>
        </row>
        <row r="1871">
          <cell r="F1871">
            <v>35000</v>
          </cell>
        </row>
        <row r="1872">
          <cell r="F1872">
            <v>203500</v>
          </cell>
        </row>
        <row r="1873">
          <cell r="F1873">
            <v>30000</v>
          </cell>
        </row>
        <row r="1874">
          <cell r="F1874">
            <v>60000</v>
          </cell>
        </row>
        <row r="1875">
          <cell r="F1875">
            <v>7400</v>
          </cell>
        </row>
        <row r="1876">
          <cell r="F1876">
            <v>10700</v>
          </cell>
        </row>
        <row r="1877">
          <cell r="F1877">
            <v>3500</v>
          </cell>
        </row>
        <row r="1878">
          <cell r="F1878">
            <v>20000</v>
          </cell>
        </row>
        <row r="1879">
          <cell r="F1879">
            <v>7000</v>
          </cell>
        </row>
        <row r="1880">
          <cell r="F1880">
            <v>90000</v>
          </cell>
        </row>
        <row r="1881">
          <cell r="F1881">
            <v>60000</v>
          </cell>
        </row>
        <row r="1882">
          <cell r="F1882">
            <v>60000</v>
          </cell>
        </row>
        <row r="1883">
          <cell r="F1883">
            <v>60000</v>
          </cell>
        </row>
        <row r="1884">
          <cell r="F1884">
            <v>38500</v>
          </cell>
        </row>
        <row r="1885">
          <cell r="F1885">
            <v>3500</v>
          </cell>
        </row>
        <row r="1886">
          <cell r="F1886">
            <v>25000</v>
          </cell>
        </row>
        <row r="1887">
          <cell r="F1887">
            <v>25600</v>
          </cell>
        </row>
        <row r="1888">
          <cell r="F1888">
            <v>15000</v>
          </cell>
        </row>
        <row r="1889">
          <cell r="F1889">
            <v>25400</v>
          </cell>
        </row>
        <row r="1890">
          <cell r="E1890">
            <v>69078300</v>
          </cell>
          <cell r="F1890">
            <v>41095</v>
          </cell>
        </row>
        <row r="1891">
          <cell r="F1891">
            <v>42696000</v>
          </cell>
        </row>
        <row r="1892">
          <cell r="E1892">
            <v>993500</v>
          </cell>
          <cell r="F1892">
            <v>56409895</v>
          </cell>
        </row>
        <row r="1893">
          <cell r="F1893">
            <v>2254700</v>
          </cell>
        </row>
        <row r="1894">
          <cell r="E1894">
            <v>2941000</v>
          </cell>
          <cell r="F1894">
            <v>12155000</v>
          </cell>
        </row>
        <row r="1895">
          <cell r="E1895">
            <v>3951550</v>
          </cell>
        </row>
        <row r="1896">
          <cell r="E1896">
            <v>859700</v>
          </cell>
        </row>
        <row r="1897">
          <cell r="E1897">
            <v>50000</v>
          </cell>
          <cell r="F1897">
            <v>60000</v>
          </cell>
        </row>
        <row r="1898">
          <cell r="E1898">
            <v>50000</v>
          </cell>
          <cell r="F1898">
            <v>10000</v>
          </cell>
        </row>
        <row r="1899">
          <cell r="E1899">
            <v>20000</v>
          </cell>
          <cell r="F1899">
            <v>89700</v>
          </cell>
        </row>
        <row r="1900">
          <cell r="E1900">
            <v>30000</v>
          </cell>
          <cell r="F1900">
            <v>384400</v>
          </cell>
        </row>
        <row r="1901">
          <cell r="E1901">
            <v>30000</v>
          </cell>
          <cell r="F1901">
            <v>228500</v>
          </cell>
        </row>
        <row r="1902">
          <cell r="E1902">
            <v>30000</v>
          </cell>
          <cell r="F1902">
            <v>88400</v>
          </cell>
        </row>
        <row r="1903">
          <cell r="E1903">
            <v>30000</v>
          </cell>
          <cell r="F1903">
            <v>18500</v>
          </cell>
        </row>
        <row r="1904">
          <cell r="E1904">
            <v>20000</v>
          </cell>
          <cell r="F1904">
            <v>3500</v>
          </cell>
        </row>
        <row r="1905">
          <cell r="E1905">
            <v>30000</v>
          </cell>
          <cell r="F1905">
            <v>8000</v>
          </cell>
        </row>
        <row r="1906">
          <cell r="E1906">
            <v>30000</v>
          </cell>
          <cell r="F1906">
            <v>30000</v>
          </cell>
        </row>
        <row r="1907">
          <cell r="E1907">
            <v>30000</v>
          </cell>
          <cell r="F1907">
            <v>5076000</v>
          </cell>
        </row>
        <row r="1908">
          <cell r="E1908">
            <v>7500000</v>
          </cell>
          <cell r="F1908">
            <v>10152000</v>
          </cell>
        </row>
        <row r="1909">
          <cell r="E1909">
            <v>7000000</v>
          </cell>
          <cell r="F1909">
            <v>38100</v>
          </cell>
        </row>
        <row r="1910">
          <cell r="E1910">
            <v>7000000</v>
          </cell>
          <cell r="F1910">
            <v>10000</v>
          </cell>
        </row>
        <row r="1911">
          <cell r="E1911">
            <v>5000000</v>
          </cell>
          <cell r="F1911">
            <v>6000</v>
          </cell>
        </row>
        <row r="1912">
          <cell r="F1912">
            <v>300000</v>
          </cell>
        </row>
        <row r="1913">
          <cell r="F1913">
            <v>9150</v>
          </cell>
        </row>
        <row r="1914">
          <cell r="F1914">
            <v>30000</v>
          </cell>
        </row>
        <row r="1915">
          <cell r="F1915">
            <v>52000</v>
          </cell>
        </row>
        <row r="1916">
          <cell r="F1916">
            <v>500000</v>
          </cell>
        </row>
        <row r="1917">
          <cell r="F1917">
            <v>395000</v>
          </cell>
        </row>
        <row r="1918">
          <cell r="F1918">
            <v>248000</v>
          </cell>
        </row>
        <row r="1919">
          <cell r="F1919">
            <v>200000</v>
          </cell>
        </row>
        <row r="1920">
          <cell r="F1920">
            <v>322000</v>
          </cell>
        </row>
        <row r="1921">
          <cell r="F1921">
            <v>250000</v>
          </cell>
        </row>
        <row r="1922">
          <cell r="F1922">
            <v>200000</v>
          </cell>
        </row>
        <row r="1923">
          <cell r="E1923">
            <v>2735000</v>
          </cell>
          <cell r="F1923">
            <v>45500</v>
          </cell>
        </row>
        <row r="1924">
          <cell r="F1924">
            <v>30000</v>
          </cell>
        </row>
        <row r="1925">
          <cell r="F1925">
            <v>14000</v>
          </cell>
        </row>
        <row r="1926">
          <cell r="F1926">
            <v>27400</v>
          </cell>
        </row>
        <row r="1927">
          <cell r="F1927">
            <v>15500</v>
          </cell>
        </row>
        <row r="1928">
          <cell r="F1928">
            <v>60000</v>
          </cell>
        </row>
        <row r="1929">
          <cell r="F1929">
            <v>15000</v>
          </cell>
        </row>
        <row r="1930">
          <cell r="F1930">
            <v>96800</v>
          </cell>
        </row>
        <row r="1931">
          <cell r="F1931">
            <v>195400</v>
          </cell>
        </row>
        <row r="1932">
          <cell r="F1932">
            <v>239950</v>
          </cell>
        </row>
        <row r="1933">
          <cell r="F1933">
            <v>102000</v>
          </cell>
        </row>
        <row r="1934">
          <cell r="F1934">
            <v>15400</v>
          </cell>
        </row>
        <row r="1935">
          <cell r="F1935">
            <v>131250</v>
          </cell>
        </row>
        <row r="1936">
          <cell r="F1936">
            <v>45000</v>
          </cell>
        </row>
        <row r="1937">
          <cell r="F1937">
            <v>6000</v>
          </cell>
        </row>
        <row r="1938">
          <cell r="F1938">
            <v>100500</v>
          </cell>
        </row>
        <row r="1939">
          <cell r="F1939">
            <v>3000</v>
          </cell>
        </row>
        <row r="1940">
          <cell r="F1940">
            <v>8000</v>
          </cell>
        </row>
        <row r="1941">
          <cell r="F1941">
            <v>100000</v>
          </cell>
        </row>
        <row r="1942">
          <cell r="F1942">
            <v>27000</v>
          </cell>
        </row>
        <row r="1943">
          <cell r="F1943">
            <v>35000</v>
          </cell>
        </row>
        <row r="1944">
          <cell r="F1944">
            <v>60000</v>
          </cell>
        </row>
        <row r="1945">
          <cell r="F1945">
            <v>60000</v>
          </cell>
        </row>
        <row r="1946">
          <cell r="F1946">
            <v>60000</v>
          </cell>
        </row>
        <row r="1947">
          <cell r="F1947">
            <v>36500</v>
          </cell>
        </row>
        <row r="1948">
          <cell r="F1948">
            <v>3500</v>
          </cell>
        </row>
        <row r="1949">
          <cell r="F1949">
            <v>682750</v>
          </cell>
        </row>
        <row r="1950">
          <cell r="F1950">
            <v>194250</v>
          </cell>
        </row>
        <row r="1951">
          <cell r="F1951">
            <v>117000</v>
          </cell>
        </row>
        <row r="1952">
          <cell r="E1952">
            <v>65533000</v>
          </cell>
          <cell r="F1952">
            <v>75000</v>
          </cell>
        </row>
        <row r="1953">
          <cell r="E1953">
            <v>7500000</v>
          </cell>
          <cell r="F1953">
            <v>165000</v>
          </cell>
        </row>
        <row r="1954">
          <cell r="E1954">
            <v>7000000</v>
          </cell>
          <cell r="F1954">
            <v>86500</v>
          </cell>
        </row>
        <row r="1955">
          <cell r="E1955">
            <v>7000000</v>
          </cell>
          <cell r="F1955">
            <v>25000</v>
          </cell>
        </row>
        <row r="1956">
          <cell r="E1956">
            <v>5000000</v>
          </cell>
          <cell r="F1956">
            <v>20000</v>
          </cell>
        </row>
        <row r="1957">
          <cell r="F1957">
            <v>35000</v>
          </cell>
        </row>
        <row r="1958">
          <cell r="F1958">
            <v>6200</v>
          </cell>
        </row>
        <row r="1959">
          <cell r="F1959">
            <v>15000</v>
          </cell>
        </row>
        <row r="1960">
          <cell r="F1960">
            <v>27400</v>
          </cell>
        </row>
        <row r="1961">
          <cell r="F1961">
            <v>19000</v>
          </cell>
        </row>
        <row r="1962">
          <cell r="F1962">
            <v>510000</v>
          </cell>
        </row>
        <row r="1963">
          <cell r="F1963">
            <v>94500</v>
          </cell>
        </row>
        <row r="1964">
          <cell r="F1964">
            <v>44000</v>
          </cell>
        </row>
        <row r="1965">
          <cell r="F1965">
            <v>246000</v>
          </cell>
        </row>
        <row r="1966">
          <cell r="F1966">
            <v>86000</v>
          </cell>
        </row>
        <row r="1967">
          <cell r="F1967">
            <v>310850</v>
          </cell>
        </row>
        <row r="1968">
          <cell r="F1968">
            <v>229500</v>
          </cell>
        </row>
        <row r="1969">
          <cell r="F1969">
            <v>100000</v>
          </cell>
        </row>
        <row r="1970">
          <cell r="F1970">
            <v>2500</v>
          </cell>
        </row>
        <row r="1971">
          <cell r="F1971">
            <v>15500</v>
          </cell>
        </row>
        <row r="1972">
          <cell r="F1972">
            <v>38300</v>
          </cell>
        </row>
        <row r="1973">
          <cell r="E1973">
            <v>2916950</v>
          </cell>
          <cell r="F1973">
            <v>15000</v>
          </cell>
        </row>
        <row r="1974">
          <cell r="E1974">
            <v>829300</v>
          </cell>
          <cell r="F1974">
            <v>345000</v>
          </cell>
        </row>
        <row r="1975">
          <cell r="E1975">
            <v>50000</v>
          </cell>
          <cell r="F1975">
            <v>3951550</v>
          </cell>
        </row>
        <row r="1976">
          <cell r="E1976">
            <v>50000</v>
          </cell>
          <cell r="F1976">
            <v>32400</v>
          </cell>
        </row>
        <row r="1977">
          <cell r="E1977">
            <v>30000</v>
          </cell>
          <cell r="F1977">
            <v>22000</v>
          </cell>
        </row>
        <row r="1978">
          <cell r="E1978">
            <v>25000</v>
          </cell>
          <cell r="F1978">
            <v>15000</v>
          </cell>
        </row>
        <row r="1979">
          <cell r="E1979">
            <v>20000</v>
          </cell>
          <cell r="F1979">
            <v>30000</v>
          </cell>
        </row>
        <row r="1980">
          <cell r="E1980">
            <v>30000</v>
          </cell>
          <cell r="F1980">
            <v>51500</v>
          </cell>
        </row>
        <row r="1981">
          <cell r="E1981">
            <v>30000</v>
          </cell>
          <cell r="F1981">
            <v>225000</v>
          </cell>
        </row>
        <row r="1982">
          <cell r="E1982">
            <v>30000</v>
          </cell>
          <cell r="F1982">
            <v>200000</v>
          </cell>
        </row>
        <row r="1983">
          <cell r="E1983">
            <v>30000</v>
          </cell>
          <cell r="F1983">
            <v>60000</v>
          </cell>
        </row>
        <row r="1984">
          <cell r="E1984">
            <v>30000</v>
          </cell>
          <cell r="F1984">
            <v>60000</v>
          </cell>
        </row>
        <row r="1985">
          <cell r="E1985">
            <v>30000</v>
          </cell>
          <cell r="F1985">
            <v>8000</v>
          </cell>
        </row>
        <row r="1986">
          <cell r="E1986">
            <v>2754000</v>
          </cell>
          <cell r="F1986">
            <v>8500</v>
          </cell>
        </row>
        <row r="1987">
          <cell r="F1987">
            <v>26900</v>
          </cell>
        </row>
        <row r="1988">
          <cell r="F1988">
            <v>120000</v>
          </cell>
        </row>
        <row r="1989">
          <cell r="E1989">
            <v>2686000</v>
          </cell>
          <cell r="F1989">
            <v>60000</v>
          </cell>
        </row>
        <row r="1990">
          <cell r="E1990">
            <v>425000</v>
          </cell>
          <cell r="F1990">
            <v>60000</v>
          </cell>
        </row>
        <row r="1991">
          <cell r="F1991">
            <v>655000</v>
          </cell>
        </row>
        <row r="1992">
          <cell r="F1992">
            <v>60000</v>
          </cell>
        </row>
        <row r="1993">
          <cell r="F1993">
            <v>15000</v>
          </cell>
        </row>
        <row r="1994">
          <cell r="F1994">
            <v>3500</v>
          </cell>
        </row>
        <row r="1995">
          <cell r="F1995">
            <v>45500</v>
          </cell>
        </row>
        <row r="1996">
          <cell r="F1996">
            <v>21000</v>
          </cell>
        </row>
        <row r="1997">
          <cell r="F1997">
            <v>20000</v>
          </cell>
        </row>
        <row r="1998">
          <cell r="F1998">
            <v>50000</v>
          </cell>
        </row>
        <row r="1999">
          <cell r="F1999">
            <v>40000</v>
          </cell>
        </row>
        <row r="2000">
          <cell r="F2000">
            <v>15000</v>
          </cell>
        </row>
        <row r="2001">
          <cell r="F2001">
            <v>60000</v>
          </cell>
        </row>
        <row r="2002">
          <cell r="F2002">
            <v>46500</v>
          </cell>
        </row>
        <row r="2003">
          <cell r="F2003">
            <v>63000</v>
          </cell>
        </row>
        <row r="2004">
          <cell r="F2004">
            <v>51000</v>
          </cell>
        </row>
        <row r="2005">
          <cell r="F2005">
            <v>15000</v>
          </cell>
        </row>
        <row r="2006">
          <cell r="E2006">
            <v>3675400</v>
          </cell>
          <cell r="F2006">
            <v>323800</v>
          </cell>
        </row>
        <row r="2007">
          <cell r="F2007">
            <v>1697000</v>
          </cell>
        </row>
        <row r="2008">
          <cell r="F2008">
            <v>1978400</v>
          </cell>
        </row>
        <row r="2009">
          <cell r="F2009">
            <v>29000</v>
          </cell>
        </row>
        <row r="2010">
          <cell r="F2010">
            <v>30000</v>
          </cell>
        </row>
        <row r="2011">
          <cell r="E2011">
            <v>7325000</v>
          </cell>
          <cell r="F2011">
            <v>88000</v>
          </cell>
        </row>
        <row r="2012">
          <cell r="E2012">
            <v>4610000</v>
          </cell>
          <cell r="F2012">
            <v>117000</v>
          </cell>
        </row>
        <row r="2013">
          <cell r="F2013">
            <v>2178300</v>
          </cell>
        </row>
        <row r="2014">
          <cell r="F2014">
            <v>336400</v>
          </cell>
        </row>
        <row r="2015">
          <cell r="E2015">
            <v>2453000</v>
          </cell>
          <cell r="F2015">
            <v>4817280</v>
          </cell>
        </row>
        <row r="2016">
          <cell r="F2016">
            <v>8000</v>
          </cell>
        </row>
        <row r="2017">
          <cell r="F2017">
            <v>10000</v>
          </cell>
        </row>
        <row r="2018">
          <cell r="F2018">
            <v>4000</v>
          </cell>
        </row>
        <row r="2019">
          <cell r="F2019">
            <v>13500</v>
          </cell>
        </row>
        <row r="2020">
          <cell r="F2020">
            <v>135000</v>
          </cell>
        </row>
        <row r="2021">
          <cell r="F2021">
            <v>13200</v>
          </cell>
        </row>
        <row r="2022">
          <cell r="F2022">
            <v>1000000</v>
          </cell>
        </row>
        <row r="2023">
          <cell r="F2023">
            <v>30000</v>
          </cell>
        </row>
        <row r="2024">
          <cell r="F2024">
            <v>16500</v>
          </cell>
        </row>
        <row r="2025">
          <cell r="F2025">
            <v>50000</v>
          </cell>
        </row>
        <row r="2026">
          <cell r="F2026">
            <v>4000</v>
          </cell>
        </row>
        <row r="2027">
          <cell r="F2027">
            <v>15000</v>
          </cell>
        </row>
        <row r="2028">
          <cell r="F2028">
            <v>60000</v>
          </cell>
        </row>
        <row r="2029">
          <cell r="F2029">
            <v>60000</v>
          </cell>
        </row>
        <row r="2030">
          <cell r="F2030">
            <v>25000</v>
          </cell>
        </row>
        <row r="2031">
          <cell r="F2031">
            <v>1804500</v>
          </cell>
        </row>
        <row r="2032">
          <cell r="F2032">
            <v>668500</v>
          </cell>
        </row>
        <row r="2033">
          <cell r="F2033">
            <v>19500</v>
          </cell>
        </row>
        <row r="2034">
          <cell r="F2034">
            <v>3500</v>
          </cell>
        </row>
        <row r="2035">
          <cell r="E2035">
            <v>6710495</v>
          </cell>
          <cell r="F2035">
            <v>4000</v>
          </cell>
        </row>
        <row r="2036">
          <cell r="F2036">
            <v>1537000</v>
          </cell>
        </row>
        <row r="2037">
          <cell r="F2037">
            <v>1168495</v>
          </cell>
        </row>
        <row r="2038">
          <cell r="F2038">
            <v>100000</v>
          </cell>
        </row>
        <row r="2039">
          <cell r="F2039">
            <v>7500</v>
          </cell>
        </row>
        <row r="2040">
          <cell r="F2040">
            <v>35000</v>
          </cell>
        </row>
        <row r="2041">
          <cell r="F2041">
            <v>3000000</v>
          </cell>
        </row>
        <row r="2042">
          <cell r="F2042">
            <v>24700</v>
          </cell>
        </row>
        <row r="2043">
          <cell r="F2043">
            <v>44000</v>
          </cell>
        </row>
        <row r="2044">
          <cell r="F2044">
            <v>10000</v>
          </cell>
        </row>
        <row r="2045">
          <cell r="F2045">
            <v>37500</v>
          </cell>
        </row>
        <row r="2046">
          <cell r="F2046">
            <v>157000</v>
          </cell>
        </row>
        <row r="2047">
          <cell r="F2047">
            <v>292250</v>
          </cell>
        </row>
        <row r="2048">
          <cell r="F2048">
            <v>47000</v>
          </cell>
        </row>
        <row r="2049">
          <cell r="F2049">
            <v>132000</v>
          </cell>
        </row>
        <row r="2050">
          <cell r="F2050">
            <v>3500</v>
          </cell>
        </row>
        <row r="2051">
          <cell r="F2051">
            <v>15000</v>
          </cell>
        </row>
        <row r="2052">
          <cell r="F2052">
            <v>20000</v>
          </cell>
        </row>
        <row r="2053">
          <cell r="F2053">
            <v>26300</v>
          </cell>
        </row>
        <row r="2054">
          <cell r="E2054">
            <v>4375000</v>
          </cell>
          <cell r="F2054">
            <v>15000</v>
          </cell>
        </row>
        <row r="2055">
          <cell r="E2055">
            <v>3150000</v>
          </cell>
          <cell r="F2055">
            <v>15000</v>
          </cell>
        </row>
        <row r="2056">
          <cell r="F2056">
            <v>30000</v>
          </cell>
        </row>
        <row r="2057">
          <cell r="F2057">
            <v>10000</v>
          </cell>
        </row>
        <row r="2058">
          <cell r="F2058">
            <v>30000</v>
          </cell>
        </row>
        <row r="2059">
          <cell r="F2059">
            <v>41095</v>
          </cell>
        </row>
        <row r="2060">
          <cell r="F2060">
            <v>20700</v>
          </cell>
        </row>
        <row r="2061">
          <cell r="E2061">
            <v>993500</v>
          </cell>
          <cell r="F2061">
            <v>9600</v>
          </cell>
        </row>
        <row r="2062">
          <cell r="F2062">
            <v>993500</v>
          </cell>
        </row>
        <row r="2063">
          <cell r="E2063">
            <v>2941000</v>
          </cell>
          <cell r="F2063">
            <v>16500</v>
          </cell>
        </row>
        <row r="2064">
          <cell r="E2064">
            <v>10152000</v>
          </cell>
          <cell r="F2064">
            <v>15400</v>
          </cell>
        </row>
        <row r="2065">
          <cell r="E2065">
            <v>5076000</v>
          </cell>
          <cell r="F2065">
            <v>3831950</v>
          </cell>
        </row>
        <row r="2066">
          <cell r="F2066">
            <v>60000</v>
          </cell>
        </row>
        <row r="2067">
          <cell r="F2067">
            <v>10000</v>
          </cell>
        </row>
        <row r="2068">
          <cell r="F2068">
            <v>89700</v>
          </cell>
        </row>
        <row r="2069">
          <cell r="F2069">
            <v>384400</v>
          </cell>
        </row>
        <row r="2070">
          <cell r="F2070">
            <v>228500</v>
          </cell>
        </row>
        <row r="2071">
          <cell r="F2071">
            <v>88400</v>
          </cell>
        </row>
        <row r="2072">
          <cell r="F2072">
            <v>18500</v>
          </cell>
        </row>
        <row r="2073">
          <cell r="F2073">
            <v>3500</v>
          </cell>
        </row>
        <row r="2074">
          <cell r="F2074">
            <v>8000</v>
          </cell>
        </row>
        <row r="2075">
          <cell r="F2075">
            <v>30000</v>
          </cell>
        </row>
        <row r="2076">
          <cell r="F2076">
            <v>5076000</v>
          </cell>
        </row>
        <row r="2077">
          <cell r="F2077">
            <v>10152000</v>
          </cell>
        </row>
        <row r="2078">
          <cell r="F2078">
            <v>38100</v>
          </cell>
        </row>
        <row r="2079">
          <cell r="E2079">
            <v>7840000</v>
          </cell>
          <cell r="F2079">
            <v>140000</v>
          </cell>
        </row>
        <row r="2080">
          <cell r="F2080">
            <v>375000</v>
          </cell>
        </row>
        <row r="2081">
          <cell r="F2081">
            <v>295000</v>
          </cell>
        </row>
        <row r="2082">
          <cell r="F2082">
            <v>655000</v>
          </cell>
        </row>
        <row r="2083">
          <cell r="E2083">
            <v>2402000</v>
          </cell>
          <cell r="F2083">
            <v>221000</v>
          </cell>
        </row>
        <row r="2084">
          <cell r="E2084">
            <v>9500000</v>
          </cell>
          <cell r="F2084">
            <v>19600</v>
          </cell>
        </row>
        <row r="2085">
          <cell r="E2085">
            <v>4518000</v>
          </cell>
          <cell r="F2085">
            <v>1500</v>
          </cell>
        </row>
        <row r="2086">
          <cell r="F2086">
            <v>2161761</v>
          </cell>
        </row>
        <row r="2087">
          <cell r="F2087">
            <v>336407</v>
          </cell>
        </row>
        <row r="2088">
          <cell r="F2088">
            <v>4827285</v>
          </cell>
        </row>
        <row r="2089">
          <cell r="F2089">
            <v>445000</v>
          </cell>
        </row>
        <row r="2090">
          <cell r="F2090">
            <v>417000</v>
          </cell>
        </row>
        <row r="2091">
          <cell r="F2091">
            <v>125000</v>
          </cell>
        </row>
        <row r="2092">
          <cell r="F2092">
            <v>100000</v>
          </cell>
        </row>
        <row r="2093">
          <cell r="F2093">
            <v>50000</v>
          </cell>
        </row>
        <row r="2094">
          <cell r="F2094">
            <v>2473000</v>
          </cell>
        </row>
        <row r="2095">
          <cell r="F2095">
            <v>525000</v>
          </cell>
        </row>
        <row r="2096">
          <cell r="F2096">
            <v>500000</v>
          </cell>
        </row>
        <row r="2097">
          <cell r="F2097">
            <v>448000</v>
          </cell>
        </row>
        <row r="2098">
          <cell r="F2098">
            <v>145000</v>
          </cell>
        </row>
        <row r="2099">
          <cell r="F2099">
            <v>10000</v>
          </cell>
        </row>
        <row r="2100">
          <cell r="F2100">
            <v>6000</v>
          </cell>
        </row>
        <row r="2101">
          <cell r="F2101">
            <v>218000</v>
          </cell>
        </row>
        <row r="2102">
          <cell r="E2102">
            <v>5551000</v>
          </cell>
          <cell r="F2102">
            <v>284000</v>
          </cell>
        </row>
        <row r="2103">
          <cell r="F2103">
            <v>36500</v>
          </cell>
        </row>
        <row r="2104">
          <cell r="F2104">
            <v>60000</v>
          </cell>
        </row>
        <row r="2105">
          <cell r="F2105">
            <v>60000</v>
          </cell>
        </row>
        <row r="2106">
          <cell r="F2106">
            <v>60000</v>
          </cell>
        </row>
        <row r="2107">
          <cell r="F2107">
            <v>60000</v>
          </cell>
        </row>
        <row r="2108">
          <cell r="F2108">
            <v>30000</v>
          </cell>
        </row>
        <row r="2109">
          <cell r="F2109">
            <v>24500</v>
          </cell>
        </row>
        <row r="2110">
          <cell r="F2110">
            <v>27600</v>
          </cell>
        </row>
        <row r="2111">
          <cell r="F2111">
            <v>12500</v>
          </cell>
        </row>
        <row r="2112">
          <cell r="F2112">
            <v>45500</v>
          </cell>
        </row>
        <row r="2113">
          <cell r="F2113">
            <v>393500</v>
          </cell>
        </row>
        <row r="2114">
          <cell r="F2114">
            <v>176000</v>
          </cell>
        </row>
        <row r="2115">
          <cell r="F2115">
            <v>40000</v>
          </cell>
        </row>
        <row r="2116">
          <cell r="F2116">
            <v>33600</v>
          </cell>
        </row>
        <row r="2117">
          <cell r="F2117">
            <v>49200</v>
          </cell>
        </row>
        <row r="2118">
          <cell r="F2118">
            <v>98300</v>
          </cell>
        </row>
        <row r="2119">
          <cell r="F2119">
            <v>145800</v>
          </cell>
        </row>
        <row r="2120">
          <cell r="F2120">
            <v>300000</v>
          </cell>
        </row>
        <row r="2121">
          <cell r="F2121">
            <v>68300</v>
          </cell>
        </row>
        <row r="2122">
          <cell r="F2122">
            <v>661300</v>
          </cell>
        </row>
        <row r="2123">
          <cell r="F2123">
            <v>323000</v>
          </cell>
        </row>
        <row r="2124">
          <cell r="F2124">
            <v>15000</v>
          </cell>
        </row>
        <row r="2125">
          <cell r="F2125">
            <v>33400</v>
          </cell>
        </row>
        <row r="2126">
          <cell r="F2126">
            <v>130500</v>
          </cell>
        </row>
        <row r="2127">
          <cell r="F2127">
            <v>49100</v>
          </cell>
        </row>
        <row r="2128">
          <cell r="F2128">
            <v>77000</v>
          </cell>
        </row>
        <row r="2129">
          <cell r="F2129">
            <v>11700</v>
          </cell>
        </row>
        <row r="2130">
          <cell r="F2130">
            <v>8000</v>
          </cell>
        </row>
        <row r="2131">
          <cell r="F2131">
            <v>20000</v>
          </cell>
        </row>
        <row r="2132">
          <cell r="F2132">
            <v>28400</v>
          </cell>
        </row>
        <row r="2133">
          <cell r="F2133">
            <v>30000</v>
          </cell>
        </row>
        <row r="2134">
          <cell r="F2134">
            <v>27400</v>
          </cell>
        </row>
        <row r="2135">
          <cell r="F2135">
            <v>9500</v>
          </cell>
        </row>
        <row r="2136">
          <cell r="F2136">
            <v>501500</v>
          </cell>
        </row>
        <row r="2137">
          <cell r="F2137">
            <v>15000</v>
          </cell>
        </row>
        <row r="2138">
          <cell r="E2138">
            <v>1500000</v>
          </cell>
          <cell r="F2138">
            <v>236600</v>
          </cell>
        </row>
        <row r="2139">
          <cell r="E2139">
            <v>2988000</v>
          </cell>
          <cell r="F2139">
            <v>201600</v>
          </cell>
        </row>
        <row r="2140">
          <cell r="E2140">
            <v>6005108</v>
          </cell>
          <cell r="F2140">
            <v>4000</v>
          </cell>
        </row>
        <row r="2141">
          <cell r="F2141">
            <v>15000</v>
          </cell>
        </row>
        <row r="2142">
          <cell r="E2142">
            <v>65533000</v>
          </cell>
          <cell r="F2142">
            <v>2435608</v>
          </cell>
        </row>
        <row r="2143">
          <cell r="F2143">
            <v>15152100</v>
          </cell>
        </row>
        <row r="2144">
          <cell r="E2144">
            <v>7500000</v>
          </cell>
          <cell r="F2144">
            <v>30000</v>
          </cell>
        </row>
        <row r="2145">
          <cell r="E2145">
            <v>7000000</v>
          </cell>
          <cell r="F2145">
            <v>150000</v>
          </cell>
        </row>
        <row r="2146">
          <cell r="E2146">
            <v>7000000</v>
          </cell>
          <cell r="F2146">
            <v>195000</v>
          </cell>
        </row>
        <row r="2147">
          <cell r="E2147">
            <v>5000000</v>
          </cell>
          <cell r="F2147">
            <v>4000</v>
          </cell>
        </row>
        <row r="2148">
          <cell r="E2148">
            <v>10109185</v>
          </cell>
          <cell r="F2148">
            <v>80000</v>
          </cell>
        </row>
        <row r="2149">
          <cell r="F2149">
            <v>1382688</v>
          </cell>
        </row>
        <row r="2150">
          <cell r="F2150">
            <v>3326497</v>
          </cell>
        </row>
        <row r="2151">
          <cell r="F2151">
            <v>5400000</v>
          </cell>
        </row>
        <row r="2152">
          <cell r="F2152">
            <v>100000</v>
          </cell>
        </row>
        <row r="2153">
          <cell r="F2153">
            <v>30000</v>
          </cell>
        </row>
        <row r="2154">
          <cell r="F2154">
            <v>23200</v>
          </cell>
        </row>
        <row r="2155">
          <cell r="F2155">
            <v>1500</v>
          </cell>
        </row>
        <row r="2156">
          <cell r="F2156">
            <v>4500</v>
          </cell>
        </row>
        <row r="2157">
          <cell r="F2157">
            <v>11500</v>
          </cell>
        </row>
        <row r="2158">
          <cell r="F2158">
            <v>45100</v>
          </cell>
        </row>
        <row r="2159">
          <cell r="F2159">
            <v>300000</v>
          </cell>
        </row>
        <row r="2160">
          <cell r="F2160">
            <v>2500</v>
          </cell>
        </row>
        <row r="2161">
          <cell r="F2161">
            <v>54256730</v>
          </cell>
        </row>
        <row r="2162">
          <cell r="F2162">
            <v>2179100</v>
          </cell>
        </row>
        <row r="2163">
          <cell r="F2163">
            <v>10980000</v>
          </cell>
        </row>
        <row r="2164">
          <cell r="E2164">
            <v>3831950</v>
          </cell>
          <cell r="F2164">
            <v>10800</v>
          </cell>
        </row>
        <row r="2165">
          <cell r="E2165">
            <v>829300</v>
          </cell>
          <cell r="F2165">
            <v>50000</v>
          </cell>
        </row>
        <row r="2166">
          <cell r="E2166">
            <v>50000</v>
          </cell>
          <cell r="F2166">
            <v>2000</v>
          </cell>
        </row>
        <row r="2167">
          <cell r="E2167">
            <v>50000</v>
          </cell>
          <cell r="F2167">
            <v>60000</v>
          </cell>
        </row>
        <row r="2168">
          <cell r="E2168">
            <v>30000</v>
          </cell>
          <cell r="F2168">
            <v>60000</v>
          </cell>
        </row>
        <row r="2169">
          <cell r="E2169">
            <v>25000</v>
          </cell>
          <cell r="F2169">
            <v>60000</v>
          </cell>
        </row>
        <row r="2170">
          <cell r="E2170">
            <v>20000</v>
          </cell>
          <cell r="F2170">
            <v>38500</v>
          </cell>
        </row>
        <row r="2171">
          <cell r="E2171">
            <v>30000</v>
          </cell>
          <cell r="F2171">
            <v>14000</v>
          </cell>
        </row>
        <row r="2172">
          <cell r="E2172">
            <v>30000</v>
          </cell>
          <cell r="F2172">
            <v>17000</v>
          </cell>
        </row>
        <row r="2173">
          <cell r="E2173">
            <v>30000</v>
          </cell>
          <cell r="F2173">
            <v>20000</v>
          </cell>
        </row>
        <row r="2174">
          <cell r="E2174">
            <v>30000</v>
          </cell>
          <cell r="F2174">
            <v>126000</v>
          </cell>
        </row>
        <row r="2175">
          <cell r="E2175">
            <v>30000</v>
          </cell>
          <cell r="F2175">
            <v>30000</v>
          </cell>
        </row>
        <row r="2176">
          <cell r="E2176">
            <v>30000</v>
          </cell>
          <cell r="F2176">
            <v>57600</v>
          </cell>
        </row>
        <row r="2177">
          <cell r="E2177">
            <v>2754000</v>
          </cell>
          <cell r="F2177">
            <v>101400</v>
          </cell>
        </row>
        <row r="2178">
          <cell r="F2178">
            <v>60000</v>
          </cell>
        </row>
        <row r="2179">
          <cell r="E2179">
            <v>66146900</v>
          </cell>
          <cell r="F2179">
            <v>60000</v>
          </cell>
        </row>
        <row r="2180">
          <cell r="E2180">
            <v>7500000</v>
          </cell>
          <cell r="F2180">
            <v>60000</v>
          </cell>
        </row>
        <row r="2181">
          <cell r="E2181">
            <v>7000000</v>
          </cell>
          <cell r="F2181">
            <v>60000</v>
          </cell>
        </row>
        <row r="2182">
          <cell r="E2182">
            <v>7000000</v>
          </cell>
          <cell r="F2182">
            <v>38500</v>
          </cell>
        </row>
        <row r="2183">
          <cell r="E2183">
            <v>5000000</v>
          </cell>
          <cell r="F2183">
            <v>10000</v>
          </cell>
        </row>
        <row r="2184">
          <cell r="F2184">
            <v>20700</v>
          </cell>
        </row>
        <row r="2185">
          <cell r="F2185">
            <v>28000</v>
          </cell>
        </row>
        <row r="2186">
          <cell r="F2186">
            <v>26800</v>
          </cell>
        </row>
        <row r="2187">
          <cell r="E2187">
            <v>844100</v>
          </cell>
          <cell r="F2187">
            <v>15000</v>
          </cell>
        </row>
        <row r="2188">
          <cell r="E2188">
            <v>3001950</v>
          </cell>
          <cell r="F2188">
            <v>30000</v>
          </cell>
        </row>
        <row r="2189">
          <cell r="E2189">
            <v>50000</v>
          </cell>
          <cell r="F2189">
            <v>8000</v>
          </cell>
        </row>
        <row r="2190">
          <cell r="E2190">
            <v>50000</v>
          </cell>
          <cell r="F2190">
            <v>10000</v>
          </cell>
        </row>
        <row r="2191">
          <cell r="E2191">
            <v>30000</v>
          </cell>
          <cell r="F2191">
            <v>25000</v>
          </cell>
        </row>
        <row r="2192">
          <cell r="E2192">
            <v>30000</v>
          </cell>
          <cell r="F2192">
            <v>100000</v>
          </cell>
        </row>
        <row r="2193">
          <cell r="E2193">
            <v>30000</v>
          </cell>
          <cell r="F2193">
            <v>23800</v>
          </cell>
        </row>
        <row r="2194">
          <cell r="E2194">
            <v>25000</v>
          </cell>
          <cell r="F2194">
            <v>15000</v>
          </cell>
        </row>
        <row r="2195">
          <cell r="E2195">
            <v>30000</v>
          </cell>
          <cell r="F2195">
            <v>50000</v>
          </cell>
        </row>
        <row r="2196">
          <cell r="E2196">
            <v>30000</v>
          </cell>
          <cell r="F2196">
            <v>160000</v>
          </cell>
        </row>
        <row r="2197">
          <cell r="E2197">
            <v>20000</v>
          </cell>
          <cell r="F2197">
            <v>323800</v>
          </cell>
        </row>
        <row r="2198">
          <cell r="E2198">
            <v>30000</v>
          </cell>
          <cell r="F2198">
            <v>21000</v>
          </cell>
        </row>
        <row r="2199">
          <cell r="E2199">
            <v>30000</v>
          </cell>
          <cell r="F2199">
            <v>765000</v>
          </cell>
        </row>
        <row r="2200">
          <cell r="F2200">
            <v>359100</v>
          </cell>
        </row>
        <row r="2201">
          <cell r="F2201">
            <v>41000</v>
          </cell>
        </row>
        <row r="2202">
          <cell r="F2202">
            <v>88000</v>
          </cell>
        </row>
        <row r="2203">
          <cell r="F2203">
            <v>117000</v>
          </cell>
        </row>
        <row r="2204">
          <cell r="F2204">
            <v>300000</v>
          </cell>
        </row>
        <row r="2205">
          <cell r="F2205">
            <v>95500</v>
          </cell>
        </row>
        <row r="2206">
          <cell r="E2206">
            <v>2453000</v>
          </cell>
          <cell r="F2206">
            <v>18600</v>
          </cell>
        </row>
        <row r="2207">
          <cell r="F2207">
            <v>240000</v>
          </cell>
        </row>
        <row r="2208">
          <cell r="F2208">
            <v>125000</v>
          </cell>
        </row>
        <row r="2209">
          <cell r="E2209">
            <v>1900000</v>
          </cell>
          <cell r="F2209">
            <v>100000</v>
          </cell>
        </row>
        <row r="2210">
          <cell r="E2210">
            <v>3720000</v>
          </cell>
          <cell r="F2210">
            <v>175000</v>
          </cell>
        </row>
        <row r="2211">
          <cell r="F2211">
            <v>253000</v>
          </cell>
        </row>
        <row r="2212">
          <cell r="F2212">
            <v>170000</v>
          </cell>
        </row>
        <row r="2213">
          <cell r="F2213">
            <v>100000</v>
          </cell>
        </row>
        <row r="2214">
          <cell r="F2214">
            <v>165000</v>
          </cell>
        </row>
        <row r="2215">
          <cell r="F2215">
            <v>60000</v>
          </cell>
        </row>
        <row r="2216">
          <cell r="F2216">
            <v>20000</v>
          </cell>
        </row>
        <row r="2217">
          <cell r="F2217">
            <v>50000</v>
          </cell>
        </row>
        <row r="2218">
          <cell r="F2218">
            <v>8000</v>
          </cell>
        </row>
        <row r="2219">
          <cell r="F2219">
            <v>59900</v>
          </cell>
        </row>
        <row r="2220">
          <cell r="F2220">
            <v>25000</v>
          </cell>
        </row>
        <row r="2221">
          <cell r="F2221">
            <v>60000</v>
          </cell>
        </row>
        <row r="2222">
          <cell r="F2222">
            <v>60000</v>
          </cell>
        </row>
        <row r="2223">
          <cell r="F2223">
            <v>60000</v>
          </cell>
        </row>
        <row r="2224">
          <cell r="F2224">
            <v>40500</v>
          </cell>
        </row>
        <row r="2225">
          <cell r="F2225">
            <v>13600</v>
          </cell>
        </row>
        <row r="2226">
          <cell r="F2226">
            <v>10500</v>
          </cell>
        </row>
        <row r="2227">
          <cell r="F2227">
            <v>42000</v>
          </cell>
        </row>
        <row r="2228">
          <cell r="F2228">
            <v>39700</v>
          </cell>
        </row>
        <row r="2229">
          <cell r="F2229">
            <v>295800</v>
          </cell>
        </row>
        <row r="2230">
          <cell r="F2230">
            <v>340000</v>
          </cell>
        </row>
        <row r="2231">
          <cell r="F2231">
            <v>177200</v>
          </cell>
        </row>
        <row r="2232">
          <cell r="F2232">
            <v>395000</v>
          </cell>
        </row>
        <row r="2233">
          <cell r="F2233">
            <v>300000</v>
          </cell>
        </row>
        <row r="2234">
          <cell r="F2234">
            <v>559000</v>
          </cell>
        </row>
        <row r="2235">
          <cell r="F2235">
            <v>500000</v>
          </cell>
        </row>
        <row r="2236">
          <cell r="F2236">
            <v>15000</v>
          </cell>
        </row>
        <row r="2237">
          <cell r="F2237">
            <v>9600</v>
          </cell>
        </row>
        <row r="2238">
          <cell r="F2238">
            <v>4000</v>
          </cell>
        </row>
        <row r="2239">
          <cell r="F2239">
            <v>15000</v>
          </cell>
        </row>
        <row r="2240">
          <cell r="F2240">
            <v>100000</v>
          </cell>
        </row>
        <row r="2241">
          <cell r="F2241">
            <v>32000</v>
          </cell>
        </row>
        <row r="2242">
          <cell r="F2242">
            <v>162000</v>
          </cell>
        </row>
        <row r="2243">
          <cell r="F2243">
            <v>4500</v>
          </cell>
        </row>
        <row r="2244">
          <cell r="F2244">
            <v>12700</v>
          </cell>
        </row>
        <row r="2245">
          <cell r="F2245">
            <v>2000</v>
          </cell>
        </row>
        <row r="2246">
          <cell r="F2246">
            <v>88000</v>
          </cell>
        </row>
        <row r="2247">
          <cell r="F2247">
            <v>200000</v>
          </cell>
        </row>
        <row r="2248">
          <cell r="F2248">
            <v>395000</v>
          </cell>
        </row>
        <row r="2249">
          <cell r="E2249">
            <v>2625000</v>
          </cell>
          <cell r="F2249">
            <v>412000</v>
          </cell>
        </row>
        <row r="2250">
          <cell r="F2250">
            <v>240000</v>
          </cell>
        </row>
        <row r="2251">
          <cell r="F2251">
            <v>126000</v>
          </cell>
        </row>
        <row r="2252">
          <cell r="F2252">
            <v>150000</v>
          </cell>
        </row>
        <row r="2253">
          <cell r="F2253">
            <v>225000</v>
          </cell>
        </row>
        <row r="2254">
          <cell r="F2254">
            <v>265000</v>
          </cell>
        </row>
        <row r="2255">
          <cell r="F2255">
            <v>159000</v>
          </cell>
        </row>
        <row r="2256">
          <cell r="F2256">
            <v>473000</v>
          </cell>
        </row>
        <row r="2257">
          <cell r="F2257">
            <v>350000</v>
          </cell>
        </row>
        <row r="2258">
          <cell r="F2258">
            <v>30000</v>
          </cell>
        </row>
        <row r="2259">
          <cell r="F2259">
            <v>15000</v>
          </cell>
        </row>
        <row r="2260">
          <cell r="F2260">
            <v>36000</v>
          </cell>
        </row>
        <row r="2261">
          <cell r="F2261">
            <v>4500</v>
          </cell>
        </row>
        <row r="2262">
          <cell r="F2262">
            <v>22000</v>
          </cell>
        </row>
        <row r="2263">
          <cell r="F2263">
            <v>4500</v>
          </cell>
        </row>
        <row r="2264">
          <cell r="F2264">
            <v>25000</v>
          </cell>
        </row>
        <row r="2265">
          <cell r="F2265">
            <v>15000</v>
          </cell>
        </row>
        <row r="2266">
          <cell r="F2266">
            <v>338200</v>
          </cell>
        </row>
        <row r="2267">
          <cell r="F2267">
            <v>21100</v>
          </cell>
        </row>
        <row r="2268">
          <cell r="E2268">
            <v>4375000</v>
          </cell>
          <cell r="F2268">
            <v>30000</v>
          </cell>
        </row>
        <row r="2269">
          <cell r="E2269">
            <v>3150000</v>
          </cell>
          <cell r="F2269">
            <v>15000</v>
          </cell>
        </row>
        <row r="2270">
          <cell r="F2270">
            <v>3150000</v>
          </cell>
        </row>
        <row r="2271">
          <cell r="E2271">
            <v>5000000</v>
          </cell>
          <cell r="F2271">
            <v>4375000</v>
          </cell>
        </row>
        <row r="2272">
          <cell r="E2272">
            <v>5000000</v>
          </cell>
          <cell r="F2272">
            <v>30000</v>
          </cell>
        </row>
        <row r="2273">
          <cell r="E2273">
            <v>2500000</v>
          </cell>
          <cell r="F2273">
            <v>12000</v>
          </cell>
        </row>
        <row r="2274">
          <cell r="F2274">
            <v>8000</v>
          </cell>
        </row>
        <row r="2275">
          <cell r="F2275">
            <v>9600</v>
          </cell>
        </row>
        <row r="2276">
          <cell r="F2276">
            <v>65000</v>
          </cell>
        </row>
        <row r="2277">
          <cell r="F2277">
            <v>16500</v>
          </cell>
        </row>
        <row r="2278">
          <cell r="F2278">
            <v>15400</v>
          </cell>
        </row>
        <row r="2279">
          <cell r="F2279">
            <v>3831950</v>
          </cell>
        </row>
        <row r="2280">
          <cell r="F2280">
            <v>60000</v>
          </cell>
        </row>
        <row r="2281">
          <cell r="E2281">
            <v>3113000</v>
          </cell>
          <cell r="F2281">
            <v>60000</v>
          </cell>
        </row>
        <row r="2282">
          <cell r="F2282">
            <v>60000</v>
          </cell>
        </row>
        <row r="2283">
          <cell r="F2283">
            <v>60000</v>
          </cell>
        </row>
        <row r="2284">
          <cell r="F2284">
            <v>15000</v>
          </cell>
        </row>
        <row r="2285">
          <cell r="F2285">
            <v>20000</v>
          </cell>
        </row>
        <row r="2286">
          <cell r="F2286">
            <v>27500</v>
          </cell>
        </row>
        <row r="2287">
          <cell r="E2287">
            <v>1843700</v>
          </cell>
          <cell r="F2287">
            <v>10500</v>
          </cell>
        </row>
        <row r="2288">
          <cell r="F2288">
            <v>3500</v>
          </cell>
        </row>
        <row r="2289">
          <cell r="F2289">
            <v>12800</v>
          </cell>
        </row>
        <row r="2290">
          <cell r="F2290">
            <v>45500</v>
          </cell>
        </row>
        <row r="2291">
          <cell r="F2291">
            <v>170000</v>
          </cell>
        </row>
        <row r="2292">
          <cell r="F2292">
            <v>42000</v>
          </cell>
        </row>
        <row r="2293">
          <cell r="E2293">
            <v>7840000</v>
          </cell>
          <cell r="F2293">
            <v>10500</v>
          </cell>
        </row>
        <row r="2294">
          <cell r="F2294">
            <v>2342337</v>
          </cell>
        </row>
        <row r="2295">
          <cell r="F2295">
            <v>329713</v>
          </cell>
        </row>
        <row r="2296">
          <cell r="E2296">
            <v>8743000</v>
          </cell>
          <cell r="F2296">
            <v>5165915</v>
          </cell>
        </row>
        <row r="2297">
          <cell r="E2297">
            <v>2402000</v>
          </cell>
          <cell r="F2297">
            <v>3156600</v>
          </cell>
        </row>
        <row r="2298">
          <cell r="E2298">
            <v>9500000</v>
          </cell>
          <cell r="F2298">
            <v>597237</v>
          </cell>
        </row>
        <row r="2299">
          <cell r="E2299">
            <v>4518000</v>
          </cell>
          <cell r="F2299">
            <v>4998150</v>
          </cell>
        </row>
        <row r="2300">
          <cell r="F2300">
            <v>9500000</v>
          </cell>
        </row>
        <row r="2301">
          <cell r="F2301">
            <v>36500</v>
          </cell>
        </row>
        <row r="2302">
          <cell r="F2302">
            <v>60000</v>
          </cell>
        </row>
        <row r="2303">
          <cell r="F2303">
            <v>4518000</v>
          </cell>
        </row>
        <row r="2304">
          <cell r="F2304">
            <v>15000</v>
          </cell>
        </row>
        <row r="2305">
          <cell r="F2305">
            <v>25700</v>
          </cell>
        </row>
        <row r="2306">
          <cell r="F2306">
            <v>16000</v>
          </cell>
        </row>
        <row r="2307">
          <cell r="F2307">
            <v>15000</v>
          </cell>
        </row>
        <row r="2308">
          <cell r="F2308">
            <v>20000</v>
          </cell>
        </row>
        <row r="2309">
          <cell r="F2309">
            <v>15000</v>
          </cell>
        </row>
        <row r="2310">
          <cell r="F2310">
            <v>19800</v>
          </cell>
        </row>
        <row r="2311">
          <cell r="F2311">
            <v>20000</v>
          </cell>
        </row>
        <row r="2312">
          <cell r="F2312">
            <v>11500</v>
          </cell>
        </row>
        <row r="2313">
          <cell r="E2313">
            <v>10405000</v>
          </cell>
          <cell r="F2313">
            <v>3500</v>
          </cell>
        </row>
        <row r="2314">
          <cell r="E2314">
            <v>9693986</v>
          </cell>
          <cell r="F2314">
            <v>20000</v>
          </cell>
        </row>
        <row r="2315">
          <cell r="E2315">
            <v>4998000</v>
          </cell>
          <cell r="F2315">
            <v>15000</v>
          </cell>
        </row>
        <row r="2316">
          <cell r="E2316">
            <v>5551000</v>
          </cell>
          <cell r="F2316">
            <v>1537000</v>
          </cell>
        </row>
        <row r="2317">
          <cell r="F2317">
            <v>30000</v>
          </cell>
        </row>
        <row r="2318">
          <cell r="F2318">
            <v>30000</v>
          </cell>
        </row>
        <row r="2319">
          <cell r="F2319">
            <v>50000</v>
          </cell>
        </row>
        <row r="2320">
          <cell r="F2320">
            <v>4000</v>
          </cell>
        </row>
        <row r="2321">
          <cell r="F2321">
            <v>4000</v>
          </cell>
        </row>
        <row r="2322">
          <cell r="F2322">
            <v>2600</v>
          </cell>
        </row>
        <row r="2323">
          <cell r="F2323">
            <v>9800</v>
          </cell>
        </row>
        <row r="2324">
          <cell r="F2324">
            <v>34500</v>
          </cell>
        </row>
        <row r="2325">
          <cell r="F2325">
            <v>10000</v>
          </cell>
        </row>
        <row r="2326">
          <cell r="F2326">
            <v>15000</v>
          </cell>
        </row>
        <row r="2327">
          <cell r="F2327">
            <v>60000</v>
          </cell>
        </row>
        <row r="2328">
          <cell r="F2328">
            <v>12000</v>
          </cell>
        </row>
        <row r="2329">
          <cell r="F2329">
            <v>10500</v>
          </cell>
        </row>
        <row r="2330">
          <cell r="F2330">
            <v>3500</v>
          </cell>
        </row>
        <row r="2331">
          <cell r="F2331">
            <v>25200</v>
          </cell>
        </row>
        <row r="2332">
          <cell r="F2332">
            <v>35000</v>
          </cell>
        </row>
        <row r="2333">
          <cell r="F2333">
            <v>43300</v>
          </cell>
        </row>
        <row r="2334">
          <cell r="F2334">
            <v>1903500</v>
          </cell>
        </row>
        <row r="2335">
          <cell r="F2335">
            <v>1262000</v>
          </cell>
        </row>
        <row r="2336">
          <cell r="F2336">
            <v>60000</v>
          </cell>
        </row>
        <row r="2337">
          <cell r="F2337">
            <v>60000</v>
          </cell>
        </row>
        <row r="2338">
          <cell r="F2338">
            <v>48000</v>
          </cell>
        </row>
        <row r="2339">
          <cell r="F2339">
            <v>74400</v>
          </cell>
        </row>
        <row r="2340">
          <cell r="F2340">
            <v>61200</v>
          </cell>
        </row>
        <row r="2341">
          <cell r="F2341">
            <v>228000</v>
          </cell>
        </row>
        <row r="2342">
          <cell r="F2342">
            <v>185000</v>
          </cell>
        </row>
        <row r="2343">
          <cell r="F2343">
            <v>116200</v>
          </cell>
        </row>
        <row r="2344">
          <cell r="F2344">
            <v>172200</v>
          </cell>
        </row>
        <row r="2345">
          <cell r="F2345">
            <v>393900</v>
          </cell>
        </row>
        <row r="2346">
          <cell r="F2346">
            <v>29750</v>
          </cell>
        </row>
        <row r="2347">
          <cell r="F2347">
            <v>100000</v>
          </cell>
        </row>
        <row r="2348">
          <cell r="E2348">
            <v>67362400</v>
          </cell>
          <cell r="F2348">
            <v>27500</v>
          </cell>
        </row>
        <row r="2349">
          <cell r="E2349">
            <v>7500000</v>
          </cell>
          <cell r="F2349">
            <v>90000</v>
          </cell>
        </row>
        <row r="2350">
          <cell r="E2350">
            <v>7000000</v>
          </cell>
          <cell r="F2350">
            <v>10000</v>
          </cell>
        </row>
        <row r="2351">
          <cell r="E2351">
            <v>7000000</v>
          </cell>
          <cell r="F2351">
            <v>158500</v>
          </cell>
        </row>
        <row r="2352">
          <cell r="E2352">
            <v>5000000</v>
          </cell>
          <cell r="F2352">
            <v>240000</v>
          </cell>
        </row>
        <row r="2353">
          <cell r="F2353">
            <v>500000</v>
          </cell>
        </row>
        <row r="2354">
          <cell r="F2354">
            <v>225000</v>
          </cell>
        </row>
        <row r="2355">
          <cell r="F2355">
            <v>301000</v>
          </cell>
        </row>
        <row r="2356">
          <cell r="F2356">
            <v>3165000</v>
          </cell>
        </row>
        <row r="2357">
          <cell r="F2357">
            <v>120000</v>
          </cell>
        </row>
        <row r="2358">
          <cell r="E2358">
            <v>1500000</v>
          </cell>
          <cell r="F2358">
            <v>26700</v>
          </cell>
        </row>
        <row r="2359">
          <cell r="E2359">
            <v>1500000</v>
          </cell>
          <cell r="F2359">
            <v>1500000</v>
          </cell>
        </row>
        <row r="2360">
          <cell r="E2360">
            <v>2988000</v>
          </cell>
        </row>
        <row r="2361">
          <cell r="E2361">
            <v>6005108</v>
          </cell>
          <cell r="F2361">
            <v>1000000</v>
          </cell>
        </row>
        <row r="2362">
          <cell r="F2362">
            <v>1537000</v>
          </cell>
        </row>
        <row r="2363">
          <cell r="F2363">
            <v>2433108</v>
          </cell>
        </row>
        <row r="2364">
          <cell r="F2364">
            <v>2035000</v>
          </cell>
        </row>
        <row r="2365">
          <cell r="F2365">
            <v>2435608</v>
          </cell>
        </row>
        <row r="2366">
          <cell r="F2366">
            <v>30000</v>
          </cell>
        </row>
        <row r="2367">
          <cell r="F2367">
            <v>30000</v>
          </cell>
        </row>
        <row r="2368">
          <cell r="F2368">
            <v>150000</v>
          </cell>
        </row>
        <row r="2369">
          <cell r="F2369">
            <v>195000</v>
          </cell>
        </row>
        <row r="2370">
          <cell r="F2370">
            <v>4000</v>
          </cell>
        </row>
        <row r="2371">
          <cell r="F2371">
            <v>80000</v>
          </cell>
        </row>
        <row r="2372">
          <cell r="F2372">
            <v>10000</v>
          </cell>
        </row>
        <row r="2373">
          <cell r="F2373">
            <v>25200</v>
          </cell>
        </row>
        <row r="2374">
          <cell r="F2374">
            <v>265000</v>
          </cell>
        </row>
        <row r="2375">
          <cell r="F2375">
            <v>43000</v>
          </cell>
        </row>
        <row r="2376">
          <cell r="F2376">
            <v>30000</v>
          </cell>
        </row>
        <row r="2377">
          <cell r="F2377">
            <v>26600</v>
          </cell>
        </row>
        <row r="2378">
          <cell r="F2378">
            <v>20000</v>
          </cell>
        </row>
        <row r="2379">
          <cell r="F2379">
            <v>1500000</v>
          </cell>
        </row>
        <row r="2380">
          <cell r="F2380">
            <v>7100</v>
          </cell>
        </row>
        <row r="2381">
          <cell r="F2381">
            <v>25000</v>
          </cell>
        </row>
        <row r="2382">
          <cell r="F2382">
            <v>47290</v>
          </cell>
        </row>
        <row r="2383">
          <cell r="F2383">
            <v>30000</v>
          </cell>
        </row>
        <row r="2384">
          <cell r="F2384">
            <v>8000</v>
          </cell>
        </row>
        <row r="2385">
          <cell r="F2385">
            <v>6250</v>
          </cell>
        </row>
        <row r="2386">
          <cell r="E2386">
            <v>3001950</v>
          </cell>
          <cell r="F2386">
            <v>30000</v>
          </cell>
        </row>
        <row r="2387">
          <cell r="E2387">
            <v>844100</v>
          </cell>
          <cell r="F2387">
            <v>10800</v>
          </cell>
        </row>
        <row r="2388">
          <cell r="E2388">
            <v>50000</v>
          </cell>
          <cell r="F2388">
            <v>50000</v>
          </cell>
        </row>
        <row r="2389">
          <cell r="E2389">
            <v>50000</v>
          </cell>
          <cell r="F2389">
            <v>2000</v>
          </cell>
        </row>
        <row r="2390">
          <cell r="E2390">
            <v>30000</v>
          </cell>
          <cell r="F2390">
            <v>60000</v>
          </cell>
        </row>
        <row r="2391">
          <cell r="E2391">
            <v>30000</v>
          </cell>
          <cell r="F2391">
            <v>60000</v>
          </cell>
        </row>
        <row r="2392">
          <cell r="E2392">
            <v>30000</v>
          </cell>
          <cell r="F2392">
            <v>60000</v>
          </cell>
        </row>
        <row r="2393">
          <cell r="E2393">
            <v>20000</v>
          </cell>
          <cell r="F2393">
            <v>38500</v>
          </cell>
        </row>
        <row r="2394">
          <cell r="E2394">
            <v>30000</v>
          </cell>
          <cell r="F2394">
            <v>14000</v>
          </cell>
        </row>
        <row r="2395">
          <cell r="E2395">
            <v>30000</v>
          </cell>
          <cell r="F2395">
            <v>17000</v>
          </cell>
        </row>
        <row r="2396">
          <cell r="E2396">
            <v>25000</v>
          </cell>
          <cell r="F2396">
            <v>20000</v>
          </cell>
        </row>
        <row r="2397">
          <cell r="E2397">
            <v>30000</v>
          </cell>
          <cell r="F2397">
            <v>126000</v>
          </cell>
        </row>
        <row r="2398">
          <cell r="E2398">
            <v>30000</v>
          </cell>
          <cell r="F2398">
            <v>30000</v>
          </cell>
        </row>
        <row r="2399">
          <cell r="F2399">
            <v>57600</v>
          </cell>
        </row>
        <row r="2400">
          <cell r="F2400">
            <v>101400</v>
          </cell>
        </row>
        <row r="2401">
          <cell r="F2401">
            <v>2030000</v>
          </cell>
        </row>
        <row r="2402">
          <cell r="E2402">
            <v>66146900</v>
          </cell>
          <cell r="F2402">
            <v>267800</v>
          </cell>
        </row>
        <row r="2403">
          <cell r="E2403">
            <v>7500000</v>
          </cell>
          <cell r="F2403">
            <v>432800</v>
          </cell>
        </row>
        <row r="2404">
          <cell r="E2404">
            <v>7000000</v>
          </cell>
          <cell r="F2404">
            <v>11000</v>
          </cell>
        </row>
        <row r="2405">
          <cell r="E2405">
            <v>7000000</v>
          </cell>
          <cell r="F2405">
            <v>27500</v>
          </cell>
        </row>
        <row r="2406">
          <cell r="E2406">
            <v>5000000</v>
          </cell>
        </row>
        <row r="2407">
          <cell r="F2407">
            <v>55606730</v>
          </cell>
        </row>
        <row r="2408">
          <cell r="F2408">
            <v>2912000</v>
          </cell>
        </row>
        <row r="2409">
          <cell r="F2409">
            <v>11205000</v>
          </cell>
        </row>
        <row r="2410">
          <cell r="E2410">
            <v>844100</v>
          </cell>
          <cell r="F2410">
            <v>1000000</v>
          </cell>
        </row>
        <row r="2411">
          <cell r="E2411">
            <v>3916950</v>
          </cell>
          <cell r="F2411">
            <v>451000</v>
          </cell>
        </row>
        <row r="2412">
          <cell r="E2412">
            <v>50000</v>
          </cell>
          <cell r="F2412">
            <v>200000</v>
          </cell>
        </row>
        <row r="2413">
          <cell r="E2413">
            <v>50000</v>
          </cell>
          <cell r="F2413">
            <v>150000</v>
          </cell>
        </row>
        <row r="2414">
          <cell r="E2414">
            <v>30000</v>
          </cell>
          <cell r="F2414">
            <v>442000</v>
          </cell>
        </row>
        <row r="2415">
          <cell r="E2415">
            <v>30000</v>
          </cell>
          <cell r="F2415">
            <v>330000</v>
          </cell>
        </row>
        <row r="2416">
          <cell r="E2416">
            <v>30000</v>
          </cell>
        </row>
        <row r="2417">
          <cell r="E2417">
            <v>25000</v>
          </cell>
          <cell r="F2417">
            <v>2000000</v>
          </cell>
        </row>
        <row r="2418">
          <cell r="E2418">
            <v>30000</v>
          </cell>
        </row>
        <row r="2419">
          <cell r="E2419">
            <v>30000</v>
          </cell>
          <cell r="F2419">
            <v>71836100</v>
          </cell>
        </row>
        <row r="2420">
          <cell r="E2420">
            <v>20000</v>
          </cell>
          <cell r="F2420">
            <v>7500000</v>
          </cell>
        </row>
        <row r="2421">
          <cell r="E2421">
            <v>30000</v>
          </cell>
          <cell r="F2421">
            <v>7000000</v>
          </cell>
        </row>
        <row r="2422">
          <cell r="E2422">
            <v>30000</v>
          </cell>
          <cell r="F2422">
            <v>7000000</v>
          </cell>
        </row>
        <row r="2423">
          <cell r="F2423">
            <v>169000</v>
          </cell>
        </row>
        <row r="2424">
          <cell r="E2424">
            <v>6240000</v>
          </cell>
          <cell r="F2424">
            <v>60000</v>
          </cell>
        </row>
        <row r="2425">
          <cell r="E2425">
            <v>4990000</v>
          </cell>
          <cell r="F2425">
            <v>18600</v>
          </cell>
        </row>
        <row r="2426">
          <cell r="F2426">
            <v>9500</v>
          </cell>
        </row>
        <row r="2427">
          <cell r="F2427">
            <v>71900</v>
          </cell>
        </row>
        <row r="2428">
          <cell r="E2428">
            <v>1900000</v>
          </cell>
          <cell r="F2428">
            <v>298000</v>
          </cell>
        </row>
        <row r="2429">
          <cell r="E2429">
            <v>3720000</v>
          </cell>
          <cell r="F2429">
            <v>398000</v>
          </cell>
        </row>
        <row r="2430">
          <cell r="F2430">
            <v>6000</v>
          </cell>
        </row>
        <row r="2431">
          <cell r="F2431">
            <v>60000</v>
          </cell>
        </row>
        <row r="2432">
          <cell r="F2432">
            <v>20000</v>
          </cell>
        </row>
        <row r="2433">
          <cell r="F2433">
            <v>20000</v>
          </cell>
        </row>
        <row r="2434">
          <cell r="E2434">
            <v>12064000</v>
          </cell>
          <cell r="F2434">
            <v>25250</v>
          </cell>
        </row>
        <row r="2435">
          <cell r="E2435">
            <v>38000000</v>
          </cell>
          <cell r="F2435">
            <v>15000</v>
          </cell>
        </row>
        <row r="2436">
          <cell r="F2436">
            <v>140000</v>
          </cell>
        </row>
        <row r="2437">
          <cell r="F2437">
            <v>403000</v>
          </cell>
        </row>
        <row r="2438">
          <cell r="F2438">
            <v>205000</v>
          </cell>
        </row>
        <row r="2439">
          <cell r="F2439">
            <v>100000</v>
          </cell>
        </row>
        <row r="2440">
          <cell r="F2440">
            <v>1752000</v>
          </cell>
        </row>
        <row r="2441">
          <cell r="F2441">
            <v>1150000</v>
          </cell>
        </row>
        <row r="2442">
          <cell r="E2442">
            <v>115000000</v>
          </cell>
          <cell r="F2442">
            <v>750000</v>
          </cell>
        </row>
        <row r="2443">
          <cell r="E2443">
            <v>29781818</v>
          </cell>
          <cell r="F2443">
            <v>31700</v>
          </cell>
        </row>
        <row r="2444">
          <cell r="F2444">
            <v>30000</v>
          </cell>
        </row>
        <row r="2445">
          <cell r="F2445">
            <v>10000</v>
          </cell>
        </row>
        <row r="2446">
          <cell r="F2446">
            <v>50000</v>
          </cell>
        </row>
        <row r="2447">
          <cell r="F2447">
            <v>23600</v>
          </cell>
        </row>
        <row r="2448">
          <cell r="F2448">
            <v>9000</v>
          </cell>
        </row>
        <row r="2449">
          <cell r="F2449">
            <v>3600</v>
          </cell>
        </row>
        <row r="2450">
          <cell r="F2450">
            <v>3700</v>
          </cell>
        </row>
        <row r="2451">
          <cell r="F2451">
            <v>15000</v>
          </cell>
        </row>
        <row r="2452">
          <cell r="F2452">
            <v>30000</v>
          </cell>
        </row>
        <row r="2453">
          <cell r="F2453">
            <v>15000</v>
          </cell>
        </row>
        <row r="2454">
          <cell r="F2454">
            <v>30000</v>
          </cell>
        </row>
        <row r="2455">
          <cell r="F2455">
            <v>9800</v>
          </cell>
        </row>
        <row r="2456">
          <cell r="F2456">
            <v>60000</v>
          </cell>
        </row>
        <row r="2457">
          <cell r="F2457">
            <v>26700</v>
          </cell>
        </row>
        <row r="2458">
          <cell r="F2458">
            <v>8000</v>
          </cell>
        </row>
        <row r="2459">
          <cell r="F2459">
            <v>12500</v>
          </cell>
        </row>
        <row r="2460">
          <cell r="F2460">
            <v>472800</v>
          </cell>
        </row>
        <row r="2461">
          <cell r="F2461">
            <v>200000</v>
          </cell>
        </row>
        <row r="2462">
          <cell r="F2462">
            <v>35400</v>
          </cell>
        </row>
        <row r="2463">
          <cell r="F2463">
            <v>100000</v>
          </cell>
        </row>
        <row r="2464">
          <cell r="F2464">
            <v>208150</v>
          </cell>
        </row>
        <row r="2465">
          <cell r="F2465">
            <v>140000</v>
          </cell>
        </row>
        <row r="2466">
          <cell r="F2466">
            <v>446500</v>
          </cell>
        </row>
        <row r="2467">
          <cell r="F2467">
            <v>110000</v>
          </cell>
        </row>
        <row r="2468">
          <cell r="F2468">
            <v>178500</v>
          </cell>
        </row>
        <row r="2469">
          <cell r="F2469">
            <v>60000</v>
          </cell>
        </row>
        <row r="2470">
          <cell r="F2470">
            <v>60000</v>
          </cell>
        </row>
        <row r="2471">
          <cell r="F2471">
            <v>60000</v>
          </cell>
        </row>
        <row r="2472">
          <cell r="F2472">
            <v>15000</v>
          </cell>
        </row>
        <row r="2473">
          <cell r="E2473">
            <v>2625000</v>
          </cell>
          <cell r="F2473">
            <v>8000000</v>
          </cell>
        </row>
        <row r="2474">
          <cell r="F2474">
            <v>2625000</v>
          </cell>
        </row>
        <row r="2475">
          <cell r="E2475">
            <v>33261187</v>
          </cell>
          <cell r="F2475">
            <v>7000000</v>
          </cell>
        </row>
        <row r="2476">
          <cell r="F2476">
            <v>1442187</v>
          </cell>
        </row>
        <row r="2477">
          <cell r="F2477">
            <v>2740000</v>
          </cell>
        </row>
        <row r="2478">
          <cell r="E2478">
            <v>15403</v>
          </cell>
          <cell r="F2478">
            <v>3412500</v>
          </cell>
        </row>
        <row r="2479">
          <cell r="F2479">
            <v>500000</v>
          </cell>
        </row>
        <row r="2480">
          <cell r="F2480">
            <v>18119500</v>
          </cell>
        </row>
        <row r="2481">
          <cell r="F2481">
            <v>7047000</v>
          </cell>
        </row>
        <row r="2482">
          <cell r="F2482">
            <v>30000</v>
          </cell>
        </row>
        <row r="2483">
          <cell r="F2483">
            <v>30000</v>
          </cell>
        </row>
        <row r="2484">
          <cell r="E2484">
            <v>12480000</v>
          </cell>
          <cell r="F2484">
            <v>41500</v>
          </cell>
        </row>
        <row r="2485">
          <cell r="F2485">
            <v>24000</v>
          </cell>
        </row>
        <row r="2486">
          <cell r="F2486">
            <v>20000</v>
          </cell>
        </row>
        <row r="2487">
          <cell r="F2487">
            <v>210000</v>
          </cell>
        </row>
        <row r="2488">
          <cell r="F2488">
            <v>10500</v>
          </cell>
        </row>
        <row r="2489">
          <cell r="F2489">
            <v>3916950</v>
          </cell>
        </row>
        <row r="2490">
          <cell r="F2490">
            <v>73500</v>
          </cell>
        </row>
        <row r="2491">
          <cell r="F2491">
            <v>1718700</v>
          </cell>
        </row>
        <row r="2492">
          <cell r="E2492">
            <v>12064000</v>
          </cell>
          <cell r="F2492">
            <v>25000</v>
          </cell>
        </row>
        <row r="2493">
          <cell r="F2493">
            <v>32250</v>
          </cell>
        </row>
        <row r="2494">
          <cell r="F2494">
            <v>25000</v>
          </cell>
        </row>
        <row r="2495">
          <cell r="F2495">
            <v>24500</v>
          </cell>
        </row>
        <row r="2496">
          <cell r="F2496">
            <v>30000</v>
          </cell>
        </row>
        <row r="2497">
          <cell r="F2497">
            <v>38000</v>
          </cell>
        </row>
        <row r="2498">
          <cell r="F2498">
            <v>10000</v>
          </cell>
        </row>
        <row r="2499">
          <cell r="F2499">
            <v>30000</v>
          </cell>
        </row>
        <row r="2500">
          <cell r="F2500">
            <v>15000</v>
          </cell>
        </row>
        <row r="2501">
          <cell r="F2501">
            <v>10000</v>
          </cell>
        </row>
        <row r="2502">
          <cell r="E2502">
            <v>5000000</v>
          </cell>
          <cell r="F2502">
            <v>100000</v>
          </cell>
        </row>
        <row r="2503">
          <cell r="E2503">
            <v>5000000</v>
          </cell>
          <cell r="F2503">
            <v>1679288</v>
          </cell>
        </row>
        <row r="2504">
          <cell r="E2504">
            <v>2500000</v>
          </cell>
          <cell r="F2504">
            <v>628908</v>
          </cell>
        </row>
        <row r="2505">
          <cell r="F2505">
            <v>10000000</v>
          </cell>
        </row>
        <row r="2506">
          <cell r="F2506">
            <v>30000</v>
          </cell>
        </row>
        <row r="2507">
          <cell r="F2507">
            <v>9000</v>
          </cell>
        </row>
        <row r="2508">
          <cell r="F2508">
            <v>3600</v>
          </cell>
        </row>
        <row r="2509">
          <cell r="F2509">
            <v>4000</v>
          </cell>
        </row>
        <row r="2510">
          <cell r="F2510">
            <v>24500</v>
          </cell>
        </row>
        <row r="2511">
          <cell r="F2511">
            <v>40000</v>
          </cell>
        </row>
        <row r="2512">
          <cell r="E2512">
            <v>3113000</v>
          </cell>
          <cell r="F2512">
            <v>535000</v>
          </cell>
        </row>
        <row r="2513">
          <cell r="F2513">
            <v>520000</v>
          </cell>
        </row>
        <row r="2514">
          <cell r="F2514">
            <v>368000</v>
          </cell>
        </row>
        <row r="2515">
          <cell r="F2515">
            <v>450000</v>
          </cell>
        </row>
        <row r="2516">
          <cell r="E2516">
            <v>18700000</v>
          </cell>
          <cell r="F2516">
            <v>275000</v>
          </cell>
        </row>
        <row r="2517">
          <cell r="E2517">
            <v>17000000</v>
          </cell>
          <cell r="F2517">
            <v>400000</v>
          </cell>
        </row>
        <row r="2518">
          <cell r="E2518">
            <v>1649640</v>
          </cell>
          <cell r="F2518">
            <v>15000</v>
          </cell>
        </row>
        <row r="2519">
          <cell r="F2519">
            <v>10000</v>
          </cell>
        </row>
        <row r="2520">
          <cell r="F2520">
            <v>21000</v>
          </cell>
        </row>
        <row r="2521">
          <cell r="F2521">
            <v>25000</v>
          </cell>
        </row>
        <row r="2522">
          <cell r="F2522">
            <v>20000</v>
          </cell>
        </row>
        <row r="2523">
          <cell r="E2523">
            <v>1843700</v>
          </cell>
          <cell r="F2523">
            <v>178000</v>
          </cell>
        </row>
        <row r="2524">
          <cell r="F2524">
            <v>1843700</v>
          </cell>
        </row>
        <row r="2525">
          <cell r="F2525">
            <v>42000</v>
          </cell>
        </row>
        <row r="2526">
          <cell r="F2526">
            <v>30000</v>
          </cell>
        </row>
        <row r="2527">
          <cell r="F2527">
            <v>10000</v>
          </cell>
        </row>
        <row r="2528">
          <cell r="F2528">
            <v>30000</v>
          </cell>
        </row>
        <row r="2529">
          <cell r="E2529">
            <v>30000000</v>
          </cell>
          <cell r="F2529">
            <v>10500</v>
          </cell>
        </row>
        <row r="2530">
          <cell r="F2530">
            <v>23800</v>
          </cell>
        </row>
        <row r="2531">
          <cell r="E2531">
            <v>35695800</v>
          </cell>
          <cell r="F2531">
            <v>60000</v>
          </cell>
        </row>
        <row r="2532">
          <cell r="E2532">
            <v>8743000</v>
          </cell>
          <cell r="F2532">
            <v>22114600</v>
          </cell>
        </row>
        <row r="2533">
          <cell r="F2533">
            <v>3156600</v>
          </cell>
        </row>
        <row r="2534">
          <cell r="F2534">
            <v>597237</v>
          </cell>
        </row>
        <row r="2535">
          <cell r="F2535">
            <v>4998150</v>
          </cell>
        </row>
        <row r="2536">
          <cell r="F2536">
            <v>2500000</v>
          </cell>
        </row>
        <row r="2537">
          <cell r="F2537">
            <v>60000</v>
          </cell>
        </row>
        <row r="2538">
          <cell r="E2538">
            <v>7016</v>
          </cell>
          <cell r="F2538">
            <v>60000</v>
          </cell>
        </row>
        <row r="2539">
          <cell r="F2539">
            <v>60000</v>
          </cell>
        </row>
        <row r="2540">
          <cell r="F2540">
            <v>30000</v>
          </cell>
        </row>
        <row r="2541">
          <cell r="F2541">
            <v>60900</v>
          </cell>
        </row>
        <row r="2542">
          <cell r="E2542">
            <v>5000000</v>
          </cell>
          <cell r="F2542">
            <v>10000</v>
          </cell>
        </row>
        <row r="2543">
          <cell r="F2543">
            <v>27400</v>
          </cell>
        </row>
        <row r="2544">
          <cell r="F2544">
            <v>20000</v>
          </cell>
        </row>
        <row r="2545">
          <cell r="F2545">
            <v>14000</v>
          </cell>
        </row>
        <row r="2546">
          <cell r="F2546">
            <v>118750</v>
          </cell>
        </row>
        <row r="2547">
          <cell r="F2547">
            <v>22400</v>
          </cell>
        </row>
        <row r="2548">
          <cell r="E2548">
            <v>10405000</v>
          </cell>
          <cell r="F2548">
            <v>230000</v>
          </cell>
        </row>
        <row r="2549">
          <cell r="E2549">
            <v>9693986</v>
          </cell>
          <cell r="F2549">
            <v>152000</v>
          </cell>
        </row>
        <row r="2550">
          <cell r="F2550">
            <v>1537000</v>
          </cell>
        </row>
        <row r="2551">
          <cell r="F2551">
            <v>1284486</v>
          </cell>
        </row>
        <row r="2552">
          <cell r="F2552">
            <v>2280000</v>
          </cell>
        </row>
        <row r="2553">
          <cell r="F2553">
            <v>1210000</v>
          </cell>
        </row>
        <row r="2554">
          <cell r="F2554">
            <v>882500</v>
          </cell>
        </row>
        <row r="2555">
          <cell r="E2555">
            <v>4998000</v>
          </cell>
          <cell r="F2555">
            <v>2000000</v>
          </cell>
        </row>
        <row r="2556">
          <cell r="F2556">
            <v>162100</v>
          </cell>
        </row>
        <row r="2557">
          <cell r="F2557">
            <v>7500</v>
          </cell>
        </row>
        <row r="2558">
          <cell r="F2558">
            <v>2600000</v>
          </cell>
        </row>
        <row r="2559">
          <cell r="E2559">
            <v>14169690</v>
          </cell>
          <cell r="F2559">
            <v>344589</v>
          </cell>
        </row>
        <row r="2560">
          <cell r="F2560">
            <v>15000</v>
          </cell>
        </row>
        <row r="2561">
          <cell r="F2561">
            <v>7000</v>
          </cell>
        </row>
        <row r="2562">
          <cell r="E2562">
            <v>21403497</v>
          </cell>
          <cell r="F2562">
            <v>50000</v>
          </cell>
        </row>
        <row r="2563">
          <cell r="F2563">
            <v>4000</v>
          </cell>
        </row>
        <row r="2564">
          <cell r="F2564">
            <v>20000</v>
          </cell>
        </row>
        <row r="2565">
          <cell r="F2565">
            <v>20000</v>
          </cell>
        </row>
        <row r="2566">
          <cell r="F2566">
            <v>30000</v>
          </cell>
        </row>
        <row r="2567">
          <cell r="F2567">
            <v>25800</v>
          </cell>
        </row>
        <row r="2568">
          <cell r="F2568">
            <v>7000000</v>
          </cell>
        </row>
        <row r="2569">
          <cell r="F2569">
            <v>3405000</v>
          </cell>
        </row>
        <row r="2570">
          <cell r="F2570">
            <v>1210000</v>
          </cell>
        </row>
        <row r="2571">
          <cell r="F2571">
            <v>341200</v>
          </cell>
        </row>
        <row r="2572">
          <cell r="F2572">
            <v>390000</v>
          </cell>
        </row>
        <row r="2573">
          <cell r="F2573">
            <v>420000</v>
          </cell>
        </row>
        <row r="2574">
          <cell r="F2574">
            <v>406000</v>
          </cell>
        </row>
        <row r="2575">
          <cell r="F2575">
            <v>395000</v>
          </cell>
        </row>
        <row r="2576">
          <cell r="F2576">
            <v>163000</v>
          </cell>
        </row>
        <row r="2577">
          <cell r="F2577">
            <v>2224500</v>
          </cell>
        </row>
        <row r="2578">
          <cell r="F2578">
            <v>1628000</v>
          </cell>
        </row>
        <row r="2579">
          <cell r="F2579">
            <v>596500</v>
          </cell>
        </row>
        <row r="2580">
          <cell r="F2580">
            <v>3900</v>
          </cell>
        </row>
        <row r="2581">
          <cell r="F2581">
            <v>9000</v>
          </cell>
        </row>
        <row r="2582">
          <cell r="F2582">
            <v>25200</v>
          </cell>
        </row>
        <row r="2583">
          <cell r="F2583">
            <v>20000</v>
          </cell>
        </row>
        <row r="2584">
          <cell r="E2584">
            <v>76843</v>
          </cell>
          <cell r="F2584">
            <v>20000</v>
          </cell>
        </row>
        <row r="2585">
          <cell r="F2585">
            <v>395000</v>
          </cell>
        </row>
        <row r="2586">
          <cell r="F2586">
            <v>28200</v>
          </cell>
        </row>
        <row r="2587">
          <cell r="F2587">
            <v>20000</v>
          </cell>
        </row>
        <row r="2588">
          <cell r="F2588">
            <v>60000</v>
          </cell>
        </row>
        <row r="2589">
          <cell r="E2589">
            <v>100000000</v>
          </cell>
          <cell r="F2589">
            <v>60000</v>
          </cell>
        </row>
        <row r="2590">
          <cell r="F2590">
            <v>60000</v>
          </cell>
        </row>
        <row r="2591">
          <cell r="F2591">
            <v>60000</v>
          </cell>
        </row>
        <row r="2592">
          <cell r="E2592">
            <v>67362400</v>
          </cell>
          <cell r="F2592">
            <v>5000000</v>
          </cell>
        </row>
        <row r="2593">
          <cell r="E2593">
            <v>7500000</v>
          </cell>
          <cell r="F2593">
            <v>50000000</v>
          </cell>
        </row>
        <row r="2594">
          <cell r="E2594">
            <v>7000000</v>
          </cell>
          <cell r="F2594">
            <v>930500</v>
          </cell>
        </row>
        <row r="2595">
          <cell r="E2595">
            <v>7000000</v>
          </cell>
          <cell r="F2595">
            <v>1120000</v>
          </cell>
        </row>
        <row r="2596">
          <cell r="E2596">
            <v>5000000</v>
          </cell>
          <cell r="F2596">
            <v>370000</v>
          </cell>
        </row>
        <row r="2597">
          <cell r="F2597">
            <v>30000</v>
          </cell>
        </row>
        <row r="2598">
          <cell r="F2598">
            <v>26700</v>
          </cell>
        </row>
        <row r="2599">
          <cell r="E2599">
            <v>1500000</v>
          </cell>
          <cell r="F2599">
            <v>563000</v>
          </cell>
        </row>
        <row r="2600">
          <cell r="E2600">
            <v>1000000</v>
          </cell>
          <cell r="F2600">
            <v>1000000</v>
          </cell>
        </row>
        <row r="2601">
          <cell r="F2601">
            <v>1000000</v>
          </cell>
        </row>
        <row r="2602">
          <cell r="F2602">
            <v>52500</v>
          </cell>
        </row>
        <row r="2603">
          <cell r="F2603">
            <v>30000</v>
          </cell>
        </row>
        <row r="2604">
          <cell r="F2604">
            <v>283500</v>
          </cell>
        </row>
        <row r="2605">
          <cell r="F2605">
            <v>9000</v>
          </cell>
        </row>
        <row r="2606">
          <cell r="F2606">
            <v>6000</v>
          </cell>
        </row>
        <row r="2607">
          <cell r="F2607">
            <v>35000</v>
          </cell>
        </row>
        <row r="2608">
          <cell r="F2608">
            <v>2280000</v>
          </cell>
        </row>
        <row r="2609">
          <cell r="F2609">
            <v>1500000</v>
          </cell>
        </row>
        <row r="2610">
          <cell r="F2610">
            <v>206500</v>
          </cell>
        </row>
        <row r="2611">
          <cell r="F2611">
            <v>2448000</v>
          </cell>
        </row>
        <row r="2612">
          <cell r="F2612">
            <v>450000</v>
          </cell>
        </row>
        <row r="2613">
          <cell r="F2613">
            <v>70000</v>
          </cell>
        </row>
        <row r="2614">
          <cell r="F2614">
            <v>300000</v>
          </cell>
        </row>
        <row r="2615">
          <cell r="F2615">
            <v>40000</v>
          </cell>
        </row>
        <row r="2616">
          <cell r="F2616">
            <v>196800</v>
          </cell>
        </row>
        <row r="2617">
          <cell r="F2617">
            <v>60000</v>
          </cell>
        </row>
        <row r="2618">
          <cell r="F2618">
            <v>97000</v>
          </cell>
        </row>
        <row r="2619">
          <cell r="E2619">
            <v>55000000</v>
          </cell>
          <cell r="F2619">
            <v>421150</v>
          </cell>
        </row>
        <row r="2620">
          <cell r="F2620">
            <v>98500</v>
          </cell>
        </row>
        <row r="2621">
          <cell r="F2621">
            <v>925000</v>
          </cell>
        </row>
        <row r="2622">
          <cell r="E2622">
            <v>30830</v>
          </cell>
          <cell r="F2622">
            <v>139500</v>
          </cell>
        </row>
        <row r="2623">
          <cell r="F2623">
            <v>55606730</v>
          </cell>
        </row>
        <row r="2624">
          <cell r="F2624">
            <v>9875000</v>
          </cell>
        </row>
        <row r="2625">
          <cell r="E2625">
            <v>3916950</v>
          </cell>
          <cell r="F2625">
            <v>5000</v>
          </cell>
        </row>
        <row r="2626">
          <cell r="E2626">
            <v>844100</v>
          </cell>
          <cell r="F2626">
            <v>15000</v>
          </cell>
        </row>
        <row r="2627">
          <cell r="E2627">
            <v>50000</v>
          </cell>
        </row>
        <row r="2628">
          <cell r="E2628">
            <v>50000</v>
          </cell>
          <cell r="F2628">
            <v>1000000</v>
          </cell>
        </row>
        <row r="2629">
          <cell r="E2629">
            <v>30000</v>
          </cell>
          <cell r="F2629">
            <v>495000</v>
          </cell>
        </row>
        <row r="2630">
          <cell r="E2630">
            <v>30000</v>
          </cell>
          <cell r="F2630">
            <v>644000</v>
          </cell>
        </row>
        <row r="2631">
          <cell r="E2631">
            <v>30000</v>
          </cell>
          <cell r="F2631">
            <v>145000</v>
          </cell>
        </row>
        <row r="2632">
          <cell r="E2632">
            <v>20000</v>
          </cell>
          <cell r="F2632">
            <v>100000</v>
          </cell>
        </row>
        <row r="2633">
          <cell r="E2633">
            <v>30000</v>
          </cell>
        </row>
        <row r="2634">
          <cell r="E2634">
            <v>30000</v>
          </cell>
          <cell r="F2634">
            <v>40000000</v>
          </cell>
        </row>
        <row r="2635">
          <cell r="E2635">
            <v>25000</v>
          </cell>
        </row>
        <row r="2636">
          <cell r="E2636">
            <v>30000</v>
          </cell>
          <cell r="F2636">
            <v>5000</v>
          </cell>
        </row>
        <row r="2637">
          <cell r="E2637">
            <v>30000</v>
          </cell>
          <cell r="F2637">
            <v>1600000</v>
          </cell>
        </row>
        <row r="2638">
          <cell r="F2638">
            <v>300000</v>
          </cell>
        </row>
        <row r="2639">
          <cell r="F2639">
            <v>20000</v>
          </cell>
        </row>
        <row r="2640">
          <cell r="F2640">
            <v>87200</v>
          </cell>
        </row>
        <row r="2641">
          <cell r="F2641">
            <v>267800</v>
          </cell>
        </row>
        <row r="2642">
          <cell r="F2642">
            <v>432800</v>
          </cell>
        </row>
        <row r="2643">
          <cell r="F2643">
            <v>11000</v>
          </cell>
        </row>
        <row r="2644">
          <cell r="F2644">
            <v>27500</v>
          </cell>
        </row>
        <row r="2645">
          <cell r="E2645">
            <v>22048000</v>
          </cell>
          <cell r="F2645">
            <v>11500</v>
          </cell>
        </row>
        <row r="2646">
          <cell r="F2646">
            <v>3314793</v>
          </cell>
        </row>
        <row r="2647">
          <cell r="F2647">
            <v>448323</v>
          </cell>
        </row>
        <row r="2648">
          <cell r="F2648">
            <v>2200000</v>
          </cell>
        </row>
        <row r="2649">
          <cell r="F2649">
            <v>5000</v>
          </cell>
        </row>
        <row r="2650">
          <cell r="F2650">
            <v>2753000</v>
          </cell>
        </row>
        <row r="2651">
          <cell r="E2651">
            <v>4498131</v>
          </cell>
          <cell r="F2651">
            <v>592000</v>
          </cell>
        </row>
        <row r="2652">
          <cell r="F2652">
            <v>2000000</v>
          </cell>
        </row>
        <row r="2653">
          <cell r="E2653">
            <v>100000000</v>
          </cell>
          <cell r="F2653">
            <v>290000</v>
          </cell>
        </row>
        <row r="2654">
          <cell r="F2654">
            <v>71836100</v>
          </cell>
        </row>
        <row r="2655">
          <cell r="F2655">
            <v>7500000</v>
          </cell>
        </row>
        <row r="2656">
          <cell r="F2656">
            <v>7000000</v>
          </cell>
        </row>
        <row r="2657">
          <cell r="F2657">
            <v>7000000</v>
          </cell>
        </row>
        <row r="2658">
          <cell r="F2658">
            <v>5000000</v>
          </cell>
        </row>
        <row r="2659">
          <cell r="E2659">
            <v>6240000</v>
          </cell>
          <cell r="F2659">
            <v>756000</v>
          </cell>
        </row>
        <row r="2660">
          <cell r="E2660">
            <v>4990000</v>
          </cell>
          <cell r="F2660">
            <v>300000</v>
          </cell>
        </row>
        <row r="2661">
          <cell r="F2661">
            <v>3297000</v>
          </cell>
        </row>
        <row r="2662">
          <cell r="F2662">
            <v>2600000</v>
          </cell>
        </row>
        <row r="2663">
          <cell r="E2663">
            <v>12064000</v>
          </cell>
          <cell r="F2663">
            <v>350000</v>
          </cell>
        </row>
        <row r="2664">
          <cell r="E2664">
            <v>38000000</v>
          </cell>
          <cell r="F2664">
            <v>302500</v>
          </cell>
        </row>
        <row r="2665">
          <cell r="F2665">
            <v>34592500</v>
          </cell>
        </row>
        <row r="2666">
          <cell r="F2666">
            <v>7500000</v>
          </cell>
        </row>
        <row r="2667">
          <cell r="E2667">
            <v>1100000</v>
          </cell>
          <cell r="F2667">
            <v>7000000</v>
          </cell>
        </row>
        <row r="2668">
          <cell r="E2668">
            <v>12064000</v>
          </cell>
          <cell r="F2668">
            <v>5000000</v>
          </cell>
        </row>
        <row r="2669">
          <cell r="E2669">
            <v>115000000</v>
          </cell>
        </row>
        <row r="2670">
          <cell r="E2670">
            <v>29781818</v>
          </cell>
          <cell r="F2670">
            <v>5000</v>
          </cell>
        </row>
        <row r="2671">
          <cell r="F2671">
            <v>40000</v>
          </cell>
        </row>
        <row r="2672">
          <cell r="F2672">
            <v>77264800</v>
          </cell>
        </row>
        <row r="2673">
          <cell r="F2673">
            <v>7500000</v>
          </cell>
        </row>
        <row r="2674">
          <cell r="F2674">
            <v>7000000</v>
          </cell>
        </row>
        <row r="2675">
          <cell r="E2675">
            <v>15403</v>
          </cell>
          <cell r="F2675">
            <v>448000</v>
          </cell>
        </row>
        <row r="2676">
          <cell r="F2676">
            <v>2310</v>
          </cell>
        </row>
        <row r="2677">
          <cell r="F2677">
            <v>7000000</v>
          </cell>
        </row>
        <row r="2678">
          <cell r="F2678">
            <v>5000000</v>
          </cell>
        </row>
        <row r="2679">
          <cell r="F2679">
            <v>4340000</v>
          </cell>
        </row>
        <row r="2680">
          <cell r="F2680">
            <v>1365000</v>
          </cell>
        </row>
        <row r="2681">
          <cell r="E2681">
            <v>46843191</v>
          </cell>
          <cell r="F2681">
            <v>14400000</v>
          </cell>
        </row>
        <row r="2682">
          <cell r="E2682">
            <v>25000000</v>
          </cell>
          <cell r="F2682">
            <v>7200000</v>
          </cell>
        </row>
        <row r="2683">
          <cell r="F2683">
            <v>7706000</v>
          </cell>
        </row>
        <row r="2684">
          <cell r="E2684">
            <v>5854</v>
          </cell>
          <cell r="F2684">
            <v>2809000</v>
          </cell>
        </row>
        <row r="2685">
          <cell r="F2685">
            <v>5203000</v>
          </cell>
        </row>
        <row r="2686">
          <cell r="F2686">
            <v>75738600</v>
          </cell>
        </row>
        <row r="2687">
          <cell r="F2687">
            <v>8000000</v>
          </cell>
        </row>
        <row r="2688">
          <cell r="F2688">
            <v>7500000</v>
          </cell>
        </row>
        <row r="2689">
          <cell r="F2689">
            <v>7000000</v>
          </cell>
        </row>
        <row r="2690">
          <cell r="E2690">
            <v>115000000</v>
          </cell>
          <cell r="F2690">
            <v>322000</v>
          </cell>
        </row>
        <row r="2691">
          <cell r="F2691">
            <v>55000</v>
          </cell>
        </row>
        <row r="2692">
          <cell r="F2692">
            <v>7000000</v>
          </cell>
        </row>
        <row r="2693">
          <cell r="E2693">
            <v>12480000</v>
          </cell>
          <cell r="F2693">
            <v>225000</v>
          </cell>
        </row>
        <row r="2694">
          <cell r="F2694">
            <v>5000000</v>
          </cell>
        </row>
        <row r="2695">
          <cell r="E2695">
            <v>793900</v>
          </cell>
          <cell r="F2695">
            <v>3006000</v>
          </cell>
        </row>
        <row r="2696">
          <cell r="E2696">
            <v>12064000</v>
          </cell>
        </row>
        <row r="2697">
          <cell r="F2697">
            <v>1288000</v>
          </cell>
        </row>
        <row r="2698">
          <cell r="F2698">
            <v>3929000</v>
          </cell>
        </row>
        <row r="2699">
          <cell r="F2699">
            <v>5563000</v>
          </cell>
        </row>
        <row r="2700">
          <cell r="F2700">
            <v>4298369</v>
          </cell>
        </row>
        <row r="2701">
          <cell r="F2701">
            <v>4078000</v>
          </cell>
        </row>
        <row r="2702">
          <cell r="E2702">
            <v>18700000</v>
          </cell>
          <cell r="F2702">
            <v>445000</v>
          </cell>
        </row>
        <row r="2703">
          <cell r="E2703">
            <v>17000000</v>
          </cell>
          <cell r="F2703">
            <v>417000</v>
          </cell>
        </row>
        <row r="2704">
          <cell r="E2704">
            <v>1649640</v>
          </cell>
          <cell r="F2704">
            <v>125000</v>
          </cell>
        </row>
        <row r="2705">
          <cell r="F2705">
            <v>17000000</v>
          </cell>
        </row>
        <row r="2706">
          <cell r="F2706">
            <v>3908000</v>
          </cell>
        </row>
        <row r="2707">
          <cell r="F2707">
            <v>4410000</v>
          </cell>
        </row>
        <row r="2708">
          <cell r="F2708">
            <v>1649640</v>
          </cell>
        </row>
        <row r="2709">
          <cell r="F2709">
            <v>645000</v>
          </cell>
        </row>
        <row r="2710">
          <cell r="E2710">
            <v>30000000</v>
          </cell>
          <cell r="F2710">
            <v>500000</v>
          </cell>
        </row>
        <row r="2711">
          <cell r="F2711">
            <v>448000</v>
          </cell>
        </row>
        <row r="2712">
          <cell r="E2712">
            <v>35695800</v>
          </cell>
          <cell r="F2712">
            <v>145000</v>
          </cell>
        </row>
        <row r="2713">
          <cell r="F2713">
            <v>22114600</v>
          </cell>
        </row>
        <row r="2714">
          <cell r="F2714">
            <v>8000000</v>
          </cell>
        </row>
        <row r="2715">
          <cell r="F2715">
            <v>7500000</v>
          </cell>
        </row>
        <row r="2716">
          <cell r="F2716">
            <v>7000000</v>
          </cell>
        </row>
        <row r="2717">
          <cell r="F2717">
            <v>7000000</v>
          </cell>
        </row>
        <row r="2718">
          <cell r="E2718">
            <v>5859</v>
          </cell>
          <cell r="F2718">
            <v>5000000</v>
          </cell>
        </row>
        <row r="2719">
          <cell r="E2719">
            <v>7016</v>
          </cell>
          <cell r="F2719">
            <v>5000</v>
          </cell>
        </row>
        <row r="2720">
          <cell r="E2720">
            <v>14998750</v>
          </cell>
          <cell r="F2720">
            <v>1052</v>
          </cell>
        </row>
        <row r="2721">
          <cell r="F2721">
            <v>5000</v>
          </cell>
        </row>
        <row r="2722">
          <cell r="F2722">
            <v>6695016</v>
          </cell>
        </row>
        <row r="2723">
          <cell r="E2723">
            <v>5000000</v>
          </cell>
          <cell r="F2723">
            <v>125000</v>
          </cell>
        </row>
        <row r="2724">
          <cell r="F2724">
            <v>2975000</v>
          </cell>
        </row>
        <row r="2725">
          <cell r="F2725">
            <v>5247000</v>
          </cell>
        </row>
        <row r="2726">
          <cell r="F2726">
            <v>6935000</v>
          </cell>
        </row>
        <row r="2727">
          <cell r="F2727">
            <v>2520000</v>
          </cell>
        </row>
        <row r="2728">
          <cell r="E2728">
            <v>21403497</v>
          </cell>
          <cell r="F2728">
            <v>100000</v>
          </cell>
        </row>
        <row r="2729">
          <cell r="F2729">
            <v>2502600</v>
          </cell>
        </row>
        <row r="2730">
          <cell r="F2730">
            <v>2567000</v>
          </cell>
        </row>
        <row r="2731">
          <cell r="F2731">
            <v>815914</v>
          </cell>
        </row>
        <row r="2732">
          <cell r="F2732">
            <v>2643000</v>
          </cell>
        </row>
        <row r="2733">
          <cell r="F2733">
            <v>17076000</v>
          </cell>
        </row>
        <row r="2734">
          <cell r="E2734">
            <v>76843</v>
          </cell>
          <cell r="F2734">
            <v>395000</v>
          </cell>
        </row>
        <row r="2735">
          <cell r="F2735">
            <v>11526</v>
          </cell>
        </row>
        <row r="2736">
          <cell r="F2736">
            <v>40000</v>
          </cell>
        </row>
        <row r="2737">
          <cell r="E2737">
            <v>100000000</v>
          </cell>
          <cell r="F2737">
            <v>500000</v>
          </cell>
        </row>
        <row r="2738">
          <cell r="F2738">
            <v>7000000</v>
          </cell>
        </row>
        <row r="2739">
          <cell r="F2739">
            <v>7000000</v>
          </cell>
        </row>
        <row r="2740">
          <cell r="F2740">
            <v>5000000</v>
          </cell>
        </row>
        <row r="2741">
          <cell r="F2741">
            <v>50000000</v>
          </cell>
        </row>
        <row r="2742">
          <cell r="F2742">
            <v>930500</v>
          </cell>
        </row>
        <row r="2743">
          <cell r="F2743">
            <v>2762000</v>
          </cell>
        </row>
        <row r="2744">
          <cell r="E2744">
            <v>5500000</v>
          </cell>
          <cell r="F2744">
            <v>5680000</v>
          </cell>
        </row>
        <row r="2745">
          <cell r="E2745">
            <v>2047500</v>
          </cell>
          <cell r="F2745">
            <v>6940000</v>
          </cell>
        </row>
        <row r="2746">
          <cell r="F2746">
            <v>9887700</v>
          </cell>
        </row>
        <row r="2747">
          <cell r="F2747">
            <v>668000</v>
          </cell>
        </row>
        <row r="2748">
          <cell r="F2748">
            <v>2745000</v>
          </cell>
        </row>
        <row r="2749">
          <cell r="E2749">
            <v>55000000</v>
          </cell>
          <cell r="F2749">
            <v>126000</v>
          </cell>
        </row>
        <row r="2750">
          <cell r="F2750">
            <v>59216600</v>
          </cell>
        </row>
        <row r="2751">
          <cell r="E2751">
            <v>30830</v>
          </cell>
          <cell r="F2751">
            <v>225000</v>
          </cell>
        </row>
        <row r="2752">
          <cell r="F2752">
            <v>4624</v>
          </cell>
        </row>
        <row r="2753">
          <cell r="F2753">
            <v>20000</v>
          </cell>
        </row>
        <row r="2754">
          <cell r="E2754">
            <v>22048000</v>
          </cell>
          <cell r="F2754">
            <v>473000</v>
          </cell>
        </row>
        <row r="2755">
          <cell r="F2755">
            <v>2384000</v>
          </cell>
        </row>
        <row r="2756">
          <cell r="E2756">
            <v>24128000</v>
          </cell>
          <cell r="F2756">
            <v>1244650</v>
          </cell>
        </row>
        <row r="2757">
          <cell r="E2757">
            <v>100000000</v>
          </cell>
          <cell r="F2757">
            <v>40000000</v>
          </cell>
        </row>
        <row r="2758">
          <cell r="E2758">
            <v>4391</v>
          </cell>
          <cell r="F2758">
            <v>66146900</v>
          </cell>
        </row>
        <row r="2759">
          <cell r="F2759">
            <v>5000</v>
          </cell>
        </row>
        <row r="2760">
          <cell r="F2760">
            <v>3377500</v>
          </cell>
        </row>
        <row r="2761">
          <cell r="E2761">
            <v>22048000</v>
          </cell>
          <cell r="F2761">
            <v>7000000</v>
          </cell>
        </row>
        <row r="2762">
          <cell r="F2762">
            <v>8561000</v>
          </cell>
        </row>
        <row r="2763">
          <cell r="F2763">
            <v>4918000</v>
          </cell>
        </row>
        <row r="2764">
          <cell r="F2764">
            <v>2664000</v>
          </cell>
        </row>
        <row r="2765">
          <cell r="F2765">
            <v>4895000</v>
          </cell>
        </row>
        <row r="2766">
          <cell r="E2766">
            <v>1100000</v>
          </cell>
          <cell r="F2766">
            <v>140000</v>
          </cell>
        </row>
        <row r="2767">
          <cell r="E2767">
            <v>12064000</v>
          </cell>
          <cell r="F2767">
            <v>403000</v>
          </cell>
        </row>
        <row r="2768">
          <cell r="E2768">
            <v>4389</v>
          </cell>
          <cell r="F2768">
            <v>205000</v>
          </cell>
        </row>
        <row r="2769">
          <cell r="F2769">
            <v>5000</v>
          </cell>
        </row>
        <row r="2770">
          <cell r="F2770">
            <v>4954000</v>
          </cell>
        </row>
        <row r="2771">
          <cell r="E2771">
            <v>28496000</v>
          </cell>
          <cell r="F2771">
            <v>1173500</v>
          </cell>
        </row>
        <row r="2772">
          <cell r="F2772">
            <v>7996000</v>
          </cell>
        </row>
        <row r="2773">
          <cell r="E2773">
            <v>46843191</v>
          </cell>
          <cell r="F2773">
            <v>520000</v>
          </cell>
        </row>
        <row r="2774">
          <cell r="E2774">
            <v>25000000</v>
          </cell>
          <cell r="F2774">
            <v>368000</v>
          </cell>
        </row>
        <row r="2775">
          <cell r="F2775">
            <v>69078300</v>
          </cell>
        </row>
        <row r="2776">
          <cell r="E2776">
            <v>5854</v>
          </cell>
          <cell r="F2776">
            <v>275000</v>
          </cell>
        </row>
        <row r="2777">
          <cell r="F2777">
            <v>55000</v>
          </cell>
        </row>
        <row r="2778">
          <cell r="F2778">
            <v>2735000</v>
          </cell>
        </row>
        <row r="2779">
          <cell r="E2779">
            <v>44036200</v>
          </cell>
          <cell r="F2779">
            <v>425000</v>
          </cell>
        </row>
        <row r="2780">
          <cell r="E2780">
            <v>793900</v>
          </cell>
          <cell r="F2780">
            <v>3147466</v>
          </cell>
        </row>
        <row r="2781">
          <cell r="E2781">
            <v>14379950</v>
          </cell>
          <cell r="F2781">
            <v>597237</v>
          </cell>
        </row>
        <row r="2782">
          <cell r="F2782">
            <v>7325000</v>
          </cell>
        </row>
        <row r="2783">
          <cell r="F2783">
            <v>793900</v>
          </cell>
        </row>
        <row r="2784">
          <cell r="F2784">
            <v>4610000</v>
          </cell>
        </row>
        <row r="2785">
          <cell r="F2785">
            <v>2941000</v>
          </cell>
        </row>
        <row r="2786">
          <cell r="E2786">
            <v>70000000</v>
          </cell>
          <cell r="F2786">
            <v>2280000</v>
          </cell>
        </row>
        <row r="2787">
          <cell r="F2787">
            <v>65533400</v>
          </cell>
        </row>
        <row r="2788">
          <cell r="E2788">
            <v>5859</v>
          </cell>
          <cell r="F2788">
            <v>1210000</v>
          </cell>
        </row>
        <row r="2789">
          <cell r="F2789">
            <v>5000</v>
          </cell>
        </row>
        <row r="2790">
          <cell r="E2790">
            <v>14998750</v>
          </cell>
        </row>
        <row r="2791">
          <cell r="F2791">
            <v>2453000</v>
          </cell>
        </row>
        <row r="2792">
          <cell r="F2792">
            <v>7840000</v>
          </cell>
        </row>
        <row r="2793">
          <cell r="F2793">
            <v>2754000</v>
          </cell>
        </row>
        <row r="2794">
          <cell r="F2794">
            <v>3150000</v>
          </cell>
        </row>
        <row r="2795">
          <cell r="F2795">
            <v>2402000</v>
          </cell>
        </row>
        <row r="2796">
          <cell r="E2796">
            <v>5500000</v>
          </cell>
          <cell r="F2796">
            <v>163000</v>
          </cell>
        </row>
        <row r="2797">
          <cell r="E2797">
            <v>2047500</v>
          </cell>
          <cell r="F2797">
            <v>2224500</v>
          </cell>
        </row>
        <row r="2798">
          <cell r="F2798">
            <v>1500000</v>
          </cell>
        </row>
        <row r="2799">
          <cell r="F2799">
            <v>2988000</v>
          </cell>
        </row>
        <row r="2800">
          <cell r="F2800">
            <v>1244650</v>
          </cell>
        </row>
        <row r="2801">
          <cell r="E2801">
            <v>100000000</v>
          </cell>
          <cell r="F2801">
            <v>7000000</v>
          </cell>
        </row>
        <row r="2802">
          <cell r="F2802">
            <v>66146900</v>
          </cell>
        </row>
        <row r="2803">
          <cell r="F2803">
            <v>7500000</v>
          </cell>
        </row>
        <row r="2804">
          <cell r="F2804">
            <v>7000000</v>
          </cell>
        </row>
        <row r="2805">
          <cell r="E2805">
            <v>8772</v>
          </cell>
          <cell r="F2805">
            <v>7000000</v>
          </cell>
        </row>
        <row r="2806">
          <cell r="F2806">
            <v>5000000</v>
          </cell>
        </row>
        <row r="2807">
          <cell r="F2807">
            <v>5000</v>
          </cell>
        </row>
        <row r="2808">
          <cell r="F2808">
            <v>1900000</v>
          </cell>
        </row>
        <row r="2809">
          <cell r="F2809">
            <v>3720000</v>
          </cell>
        </row>
        <row r="2810">
          <cell r="E2810">
            <v>28496000</v>
          </cell>
        </row>
        <row r="2811">
          <cell r="F2811">
            <v>3113000</v>
          </cell>
        </row>
        <row r="2812">
          <cell r="F2812">
            <v>1843700</v>
          </cell>
        </row>
        <row r="2813">
          <cell r="E2813">
            <v>44036200</v>
          </cell>
          <cell r="F2813">
            <v>1120000</v>
          </cell>
        </row>
        <row r="2814">
          <cell r="F2814">
            <v>8743000</v>
          </cell>
        </row>
        <row r="2815">
          <cell r="F2815">
            <v>10405000</v>
          </cell>
        </row>
        <row r="2816">
          <cell r="F2816">
            <v>9693986</v>
          </cell>
        </row>
        <row r="2817">
          <cell r="E2817">
            <v>65000000</v>
          </cell>
          <cell r="F2817">
            <v>605000</v>
          </cell>
        </row>
        <row r="2818">
          <cell r="F2818">
            <v>4998000</v>
          </cell>
        </row>
        <row r="2819">
          <cell r="F2819">
            <v>67362400</v>
          </cell>
        </row>
        <row r="2820">
          <cell r="F2820">
            <v>7500000</v>
          </cell>
        </row>
        <row r="2821">
          <cell r="F2821">
            <v>7000000</v>
          </cell>
        </row>
        <row r="2822">
          <cell r="E2822">
            <v>39109996</v>
          </cell>
          <cell r="F2822">
            <v>7000000</v>
          </cell>
        </row>
        <row r="2823">
          <cell r="F2823">
            <v>5000000</v>
          </cell>
        </row>
        <row r="2824">
          <cell r="E2824">
            <v>1625952.55</v>
          </cell>
          <cell r="F2824">
            <v>1500000</v>
          </cell>
        </row>
        <row r="2825">
          <cell r="E2825">
            <v>625000</v>
          </cell>
          <cell r="F2825">
            <v>1000000</v>
          </cell>
        </row>
        <row r="2826">
          <cell r="E2826">
            <v>8772</v>
          </cell>
          <cell r="F2826">
            <v>30000</v>
          </cell>
        </row>
        <row r="2827">
          <cell r="F2827">
            <v>55000</v>
          </cell>
        </row>
        <row r="2828">
          <cell r="F2828">
            <v>100</v>
          </cell>
        </row>
        <row r="2829">
          <cell r="F2829">
            <v>6784666.6200000001</v>
          </cell>
        </row>
        <row r="2830">
          <cell r="E2830">
            <v>300000000</v>
          </cell>
          <cell r="F2830">
            <v>2349600</v>
          </cell>
        </row>
        <row r="2831">
          <cell r="F2831">
            <v>62600</v>
          </cell>
        </row>
        <row r="2832">
          <cell r="E2832">
            <v>6043590</v>
          </cell>
          <cell r="F2832">
            <v>4440520</v>
          </cell>
        </row>
        <row r="2833">
          <cell r="F2833">
            <v>3808500</v>
          </cell>
        </row>
        <row r="2834">
          <cell r="E2834">
            <v>1625952.55</v>
          </cell>
          <cell r="F2834">
            <v>915000</v>
          </cell>
        </row>
        <row r="2835">
          <cell r="F2835">
            <v>7760000</v>
          </cell>
        </row>
        <row r="2836">
          <cell r="E2836">
            <v>39109996</v>
          </cell>
          <cell r="F2836">
            <v>6000000</v>
          </cell>
        </row>
        <row r="2837">
          <cell r="E2837">
            <v>625000</v>
          </cell>
          <cell r="F2837">
            <v>4000000</v>
          </cell>
        </row>
        <row r="2838">
          <cell r="F2838">
            <v>6784666.6200000001</v>
          </cell>
        </row>
        <row r="2839">
          <cell r="F2839">
            <v>30000</v>
          </cell>
        </row>
        <row r="2840">
          <cell r="F2840">
            <v>35360000</v>
          </cell>
        </row>
        <row r="2841">
          <cell r="F2841">
            <v>6043590</v>
          </cell>
        </row>
        <row r="2842">
          <cell r="E2842">
            <v>300000000</v>
          </cell>
          <cell r="F2842">
            <v>399793</v>
          </cell>
        </row>
        <row r="2843">
          <cell r="E2843">
            <v>6043590</v>
          </cell>
          <cell r="F2843">
            <v>3989055</v>
          </cell>
        </row>
        <row r="2844">
          <cell r="F2844">
            <v>4664925</v>
          </cell>
        </row>
        <row r="2845">
          <cell r="F2845">
            <v>6000000</v>
          </cell>
        </row>
        <row r="2846">
          <cell r="F2846">
            <v>6000000</v>
          </cell>
        </row>
        <row r="2847">
          <cell r="F2847">
            <v>2500</v>
          </cell>
        </row>
        <row r="2848">
          <cell r="F2848">
            <v>4000000</v>
          </cell>
        </row>
        <row r="2849">
          <cell r="E2849">
            <v>1450955</v>
          </cell>
          <cell r="F2849">
            <v>2500000</v>
          </cell>
        </row>
        <row r="2850">
          <cell r="E2850">
            <v>4064000</v>
          </cell>
          <cell r="F2850">
            <v>1000000</v>
          </cell>
        </row>
        <row r="2851">
          <cell r="E2851">
            <v>3020000</v>
          </cell>
          <cell r="F2851">
            <v>6250000</v>
          </cell>
        </row>
        <row r="2852">
          <cell r="F2852">
            <v>500000</v>
          </cell>
        </row>
        <row r="2853">
          <cell r="F2853">
            <v>500000</v>
          </cell>
        </row>
        <row r="2854">
          <cell r="F2854">
            <v>4121179.58</v>
          </cell>
        </row>
        <row r="2855">
          <cell r="E2855">
            <v>1450955</v>
          </cell>
          <cell r="F2855">
            <v>1560000</v>
          </cell>
        </row>
        <row r="2856">
          <cell r="F2856">
            <v>115000000</v>
          </cell>
        </row>
        <row r="2857">
          <cell r="F2857">
            <v>75000000</v>
          </cell>
        </row>
        <row r="2858">
          <cell r="F2858">
            <v>6300000</v>
          </cell>
        </row>
        <row r="2859">
          <cell r="F2859">
            <v>600500</v>
          </cell>
        </row>
        <row r="2860">
          <cell r="F2860">
            <v>3600000</v>
          </cell>
        </row>
        <row r="2861">
          <cell r="E2861">
            <v>79200000</v>
          </cell>
          <cell r="F2861">
            <v>344000</v>
          </cell>
        </row>
        <row r="2862">
          <cell r="F2862">
            <v>1560000</v>
          </cell>
        </row>
        <row r="2863">
          <cell r="E2863">
            <v>79200000</v>
          </cell>
          <cell r="F2863">
            <v>1600000</v>
          </cell>
        </row>
        <row r="2864">
          <cell r="F2864">
            <v>4425000</v>
          </cell>
        </row>
        <row r="2865">
          <cell r="F2865">
            <v>3300000</v>
          </cell>
        </row>
        <row r="2866">
          <cell r="F2866">
            <v>30000000</v>
          </cell>
        </row>
        <row r="2867">
          <cell r="E2867">
            <v>61552150</v>
          </cell>
          <cell r="F2867">
            <v>1600000</v>
          </cell>
        </row>
        <row r="2868">
          <cell r="F2868">
            <v>1450955</v>
          </cell>
        </row>
        <row r="2869">
          <cell r="E2869">
            <v>61552150</v>
          </cell>
        </row>
        <row r="2870">
          <cell r="F2870">
            <v>4378636</v>
          </cell>
        </row>
        <row r="2871">
          <cell r="E2871">
            <v>119127273</v>
          </cell>
          <cell r="F2871">
            <v>3074000</v>
          </cell>
        </row>
        <row r="2872">
          <cell r="F2872">
            <v>3167643</v>
          </cell>
        </row>
        <row r="2873">
          <cell r="F2873">
            <v>3074000</v>
          </cell>
        </row>
        <row r="2874">
          <cell r="F2874">
            <v>11745644</v>
          </cell>
        </row>
        <row r="2875">
          <cell r="F2875">
            <v>115000000</v>
          </cell>
        </row>
        <row r="2876">
          <cell r="F2876">
            <v>50000000</v>
          </cell>
        </row>
        <row r="2877">
          <cell r="F2877">
            <v>5544000</v>
          </cell>
        </row>
        <row r="2878">
          <cell r="F2878">
            <v>3686375.29</v>
          </cell>
        </row>
        <row r="2879">
          <cell r="F2879">
            <v>30000</v>
          </cell>
        </row>
        <row r="2880">
          <cell r="F2880">
            <v>100</v>
          </cell>
        </row>
        <row r="2881">
          <cell r="F2881">
            <v>2500</v>
          </cell>
        </row>
        <row r="2882">
          <cell r="F2882">
            <v>2500</v>
          </cell>
        </row>
        <row r="2883">
          <cell r="F2883">
            <v>100</v>
          </cell>
        </row>
        <row r="2884">
          <cell r="F2884">
            <v>2500</v>
          </cell>
        </row>
        <row r="2885">
          <cell r="F2885">
            <v>2500</v>
          </cell>
        </row>
        <row r="2886">
          <cell r="F2886">
            <v>30000</v>
          </cell>
        </row>
        <row r="2887">
          <cell r="F2887">
            <v>2404960</v>
          </cell>
        </row>
        <row r="2888">
          <cell r="F2888">
            <v>27594695</v>
          </cell>
        </row>
        <row r="2889">
          <cell r="F2889">
            <v>1500000</v>
          </cell>
        </row>
        <row r="2890">
          <cell r="F2890">
            <v>32500</v>
          </cell>
        </row>
        <row r="2891">
          <cell r="F2891">
            <v>30000000</v>
          </cell>
        </row>
        <row r="2892">
          <cell r="F2892">
            <v>5742562.8899999997</v>
          </cell>
        </row>
        <row r="2893">
          <cell r="F2893">
            <v>5000000</v>
          </cell>
        </row>
        <row r="2894">
          <cell r="F2894">
            <v>4040000</v>
          </cell>
        </row>
        <row r="2895">
          <cell r="E2895">
            <v>47650909</v>
          </cell>
          <cell r="F2895">
            <v>1500000</v>
          </cell>
        </row>
        <row r="2896">
          <cell r="F2896">
            <v>22600000</v>
          </cell>
        </row>
        <row r="2897">
          <cell r="F2897">
            <v>1550700</v>
          </cell>
        </row>
        <row r="2898">
          <cell r="E2898">
            <v>19980004</v>
          </cell>
          <cell r="F2898">
            <v>30000000</v>
          </cell>
        </row>
        <row r="2899">
          <cell r="F2899">
            <v>49563258</v>
          </cell>
        </row>
        <row r="2900">
          <cell r="F2900">
            <v>62700</v>
          </cell>
        </row>
        <row r="2901">
          <cell r="F2901">
            <v>6466973.7800000003</v>
          </cell>
        </row>
        <row r="2902">
          <cell r="F2902">
            <v>30200</v>
          </cell>
        </row>
        <row r="2903">
          <cell r="E2903">
            <v>12064000</v>
          </cell>
          <cell r="F2903">
            <v>6600000</v>
          </cell>
        </row>
        <row r="2904">
          <cell r="F2904">
            <v>12645316</v>
          </cell>
        </row>
        <row r="2905">
          <cell r="E2905">
            <v>12064000</v>
          </cell>
          <cell r="F2905">
            <v>1200000</v>
          </cell>
        </row>
        <row r="2906">
          <cell r="E2906">
            <v>46739893</v>
          </cell>
          <cell r="F2906">
            <v>765000</v>
          </cell>
        </row>
        <row r="2907">
          <cell r="F2907">
            <v>3948000</v>
          </cell>
        </row>
        <row r="2908">
          <cell r="F2908">
            <v>2835933</v>
          </cell>
        </row>
        <row r="2909">
          <cell r="E2909">
            <v>47650909</v>
          </cell>
          <cell r="F2909">
            <v>15000000</v>
          </cell>
        </row>
        <row r="2910">
          <cell r="E2910">
            <v>34800000</v>
          </cell>
        </row>
        <row r="2911">
          <cell r="F2911">
            <v>55000000</v>
          </cell>
        </row>
        <row r="2912">
          <cell r="F2912">
            <v>6104083</v>
          </cell>
        </row>
        <row r="2913">
          <cell r="F2913">
            <v>6496476.8300000001</v>
          </cell>
        </row>
        <row r="2914">
          <cell r="F2914">
            <v>95100</v>
          </cell>
        </row>
        <row r="2915">
          <cell r="F2915">
            <v>771500</v>
          </cell>
        </row>
        <row r="2916">
          <cell r="E2916">
            <v>40768000</v>
          </cell>
          <cell r="F2916">
            <v>5920000</v>
          </cell>
        </row>
        <row r="2917">
          <cell r="F2917">
            <v>865700</v>
          </cell>
        </row>
        <row r="2918">
          <cell r="E2918">
            <v>108251444</v>
          </cell>
          <cell r="F2918">
            <v>100</v>
          </cell>
        </row>
        <row r="2919">
          <cell r="F2919">
            <v>3519500</v>
          </cell>
        </row>
        <row r="2920">
          <cell r="F2920">
            <v>7000000</v>
          </cell>
        </row>
        <row r="2921">
          <cell r="F2921">
            <v>3739400</v>
          </cell>
        </row>
        <row r="2922">
          <cell r="E2922">
            <v>12064000</v>
          </cell>
          <cell r="F2922">
            <v>4485500</v>
          </cell>
        </row>
        <row r="2923">
          <cell r="F2923">
            <v>7500000</v>
          </cell>
        </row>
        <row r="2924">
          <cell r="F2924">
            <v>5000000</v>
          </cell>
        </row>
        <row r="2925">
          <cell r="F2925">
            <v>7000000</v>
          </cell>
        </row>
        <row r="2926">
          <cell r="F2926">
            <v>2585000</v>
          </cell>
        </row>
        <row r="2927">
          <cell r="E2927">
            <v>12064000</v>
          </cell>
          <cell r="F2927">
            <v>50000000</v>
          </cell>
        </row>
        <row r="2928">
          <cell r="E2928">
            <v>46739893</v>
          </cell>
          <cell r="F2928">
            <v>22609877</v>
          </cell>
        </row>
        <row r="2929">
          <cell r="F2929">
            <v>10000000</v>
          </cell>
        </row>
        <row r="2930">
          <cell r="E2930">
            <v>23200000</v>
          </cell>
          <cell r="F2930">
            <v>6104083</v>
          </cell>
        </row>
        <row r="2931">
          <cell r="F2931">
            <v>4870000</v>
          </cell>
        </row>
        <row r="2932">
          <cell r="F2932">
            <v>7672400</v>
          </cell>
        </row>
        <row r="2933">
          <cell r="F2933">
            <v>2643000</v>
          </cell>
        </row>
        <row r="2934">
          <cell r="E2934">
            <v>34800000</v>
          </cell>
          <cell r="F2934">
            <v>2017000</v>
          </cell>
        </row>
        <row r="2935">
          <cell r="F2935">
            <v>4034000</v>
          </cell>
        </row>
        <row r="2936">
          <cell r="F2936">
            <v>1241045</v>
          </cell>
        </row>
        <row r="2937">
          <cell r="F2937">
            <v>865700</v>
          </cell>
        </row>
        <row r="2938">
          <cell r="F2938">
            <v>8673380</v>
          </cell>
        </row>
        <row r="2939">
          <cell r="F2939">
            <v>6300930</v>
          </cell>
        </row>
        <row r="2940">
          <cell r="E2940">
            <v>30290000</v>
          </cell>
        </row>
        <row r="2941">
          <cell r="F2941">
            <v>30838900</v>
          </cell>
        </row>
        <row r="2942">
          <cell r="F2942">
            <v>6161372</v>
          </cell>
        </row>
        <row r="2943">
          <cell r="F2943">
            <v>3120000</v>
          </cell>
        </row>
        <row r="2944">
          <cell r="F2944">
            <v>45000</v>
          </cell>
        </row>
        <row r="2945">
          <cell r="E2945">
            <v>108251444</v>
          </cell>
          <cell r="F2945">
            <v>15243792</v>
          </cell>
        </row>
        <row r="2946">
          <cell r="E2946">
            <v>1972269</v>
          </cell>
          <cell r="F2946">
            <v>1120000</v>
          </cell>
        </row>
        <row r="2947">
          <cell r="F2947">
            <v>865700</v>
          </cell>
        </row>
        <row r="2948">
          <cell r="E2948">
            <v>287535730</v>
          </cell>
          <cell r="F2948">
            <v>126000</v>
          </cell>
        </row>
        <row r="2949">
          <cell r="F2949">
            <v>20173800</v>
          </cell>
        </row>
        <row r="2950">
          <cell r="F2950">
            <v>6911802</v>
          </cell>
        </row>
        <row r="2951">
          <cell r="F2951">
            <v>14000000</v>
          </cell>
        </row>
        <row r="2952">
          <cell r="F2952">
            <v>15000000</v>
          </cell>
        </row>
        <row r="2953">
          <cell r="F2953">
            <v>50000000</v>
          </cell>
        </row>
        <row r="2954">
          <cell r="F2954">
            <v>10000000</v>
          </cell>
        </row>
        <row r="2955">
          <cell r="F2955">
            <v>14000000</v>
          </cell>
        </row>
        <row r="2956">
          <cell r="F2956">
            <v>30300</v>
          </cell>
        </row>
        <row r="2957">
          <cell r="F2957">
            <v>9120120</v>
          </cell>
        </row>
        <row r="2958">
          <cell r="F2958">
            <v>1500000</v>
          </cell>
        </row>
        <row r="2959">
          <cell r="E2959">
            <v>23200000</v>
          </cell>
          <cell r="F2959">
            <v>6000000</v>
          </cell>
        </row>
        <row r="2960">
          <cell r="F2960">
            <v>6326000</v>
          </cell>
        </row>
        <row r="2961">
          <cell r="F2961">
            <v>25000000</v>
          </cell>
        </row>
        <row r="2962">
          <cell r="F2962">
            <v>9370401</v>
          </cell>
        </row>
        <row r="2963">
          <cell r="F2963">
            <v>12436400</v>
          </cell>
        </row>
        <row r="2964">
          <cell r="F2964">
            <v>34600000</v>
          </cell>
        </row>
        <row r="2965">
          <cell r="F2965">
            <v>30000000</v>
          </cell>
        </row>
        <row r="2966">
          <cell r="F2966">
            <v>3120000</v>
          </cell>
        </row>
        <row r="2967">
          <cell r="E2967">
            <v>63001575</v>
          </cell>
          <cell r="F2967">
            <v>8673380</v>
          </cell>
        </row>
        <row r="2968">
          <cell r="F2968">
            <v>5406333</v>
          </cell>
        </row>
        <row r="2969">
          <cell r="F2969">
            <v>865700</v>
          </cell>
        </row>
        <row r="2970">
          <cell r="F2970">
            <v>820000</v>
          </cell>
        </row>
        <row r="2971">
          <cell r="F2971">
            <v>7000000</v>
          </cell>
        </row>
        <row r="2972">
          <cell r="F2972">
            <v>1000000</v>
          </cell>
        </row>
        <row r="2973">
          <cell r="F2973">
            <v>4600000</v>
          </cell>
        </row>
        <row r="2974">
          <cell r="F2974">
            <v>2592000</v>
          </cell>
        </row>
        <row r="2975">
          <cell r="F2975">
            <v>7000000</v>
          </cell>
        </row>
        <row r="2976">
          <cell r="F2976">
            <v>7500000</v>
          </cell>
        </row>
        <row r="2977">
          <cell r="F2977">
            <v>5000000</v>
          </cell>
        </row>
        <row r="2978">
          <cell r="F2978">
            <v>7217844</v>
          </cell>
        </row>
        <row r="2979">
          <cell r="F2979">
            <v>2686000</v>
          </cell>
        </row>
        <row r="2980">
          <cell r="F2980">
            <v>180000</v>
          </cell>
        </row>
        <row r="2981">
          <cell r="F2981">
            <v>3675400</v>
          </cell>
        </row>
        <row r="2982">
          <cell r="E2982">
            <v>35490000</v>
          </cell>
          <cell r="F2982">
            <v>30838900</v>
          </cell>
        </row>
        <row r="2983">
          <cell r="E2983">
            <v>17859646</v>
          </cell>
        </row>
        <row r="2984">
          <cell r="F2984">
            <v>6710495</v>
          </cell>
        </row>
        <row r="2985">
          <cell r="E2985">
            <v>56160000</v>
          </cell>
          <cell r="F2985">
            <v>100</v>
          </cell>
        </row>
        <row r="2986">
          <cell r="F2986">
            <v>10152000</v>
          </cell>
        </row>
        <row r="2987">
          <cell r="F2987">
            <v>5076000</v>
          </cell>
        </row>
        <row r="2988">
          <cell r="F2988">
            <v>993500</v>
          </cell>
        </row>
        <row r="2989">
          <cell r="F2989">
            <v>2017000</v>
          </cell>
        </row>
        <row r="2990">
          <cell r="F2990">
            <v>2203056</v>
          </cell>
        </row>
        <row r="2991">
          <cell r="F2991">
            <v>2167000</v>
          </cell>
        </row>
        <row r="2992">
          <cell r="E2992">
            <v>287535730</v>
          </cell>
          <cell r="F2992">
            <v>6125000</v>
          </cell>
        </row>
        <row r="2993">
          <cell r="F2993">
            <v>70000000</v>
          </cell>
        </row>
        <row r="2994">
          <cell r="F2994">
            <v>6107336</v>
          </cell>
        </row>
        <row r="2995">
          <cell r="F2995">
            <v>95300</v>
          </cell>
        </row>
        <row r="2996">
          <cell r="E2996">
            <v>25000000</v>
          </cell>
          <cell r="F2996">
            <v>865700</v>
          </cell>
        </row>
        <row r="2997">
          <cell r="E2997">
            <v>1972269</v>
          </cell>
          <cell r="F2997">
            <v>7000000</v>
          </cell>
        </row>
        <row r="2998">
          <cell r="F2998">
            <v>7500000</v>
          </cell>
        </row>
        <row r="2999">
          <cell r="F2999">
            <v>7000000</v>
          </cell>
        </row>
        <row r="3000">
          <cell r="F3000">
            <v>5000000</v>
          </cell>
        </row>
        <row r="3001">
          <cell r="F3001">
            <v>10109185</v>
          </cell>
        </row>
        <row r="3002">
          <cell r="F3002">
            <v>4375000</v>
          </cell>
        </row>
        <row r="3003">
          <cell r="E3003">
            <v>73288800</v>
          </cell>
          <cell r="F3003">
            <v>10000000</v>
          </cell>
        </row>
        <row r="3004">
          <cell r="F3004">
            <v>9500000</v>
          </cell>
        </row>
        <row r="3005">
          <cell r="F3005">
            <v>4518000</v>
          </cell>
        </row>
        <row r="3006">
          <cell r="E3006">
            <v>28496000</v>
          </cell>
          <cell r="F3006">
            <v>4240000</v>
          </cell>
        </row>
        <row r="3007">
          <cell r="F3007">
            <v>15000</v>
          </cell>
        </row>
        <row r="3008">
          <cell r="F3008">
            <v>6005108</v>
          </cell>
        </row>
        <row r="3009">
          <cell r="F3009">
            <v>5551000</v>
          </cell>
        </row>
        <row r="3010">
          <cell r="E3010">
            <v>188442800</v>
          </cell>
          <cell r="F3010">
            <v>12436400</v>
          </cell>
        </row>
        <row r="3011">
          <cell r="F3011">
            <v>7124000</v>
          </cell>
        </row>
        <row r="3012">
          <cell r="F3012">
            <v>6315000</v>
          </cell>
        </row>
        <row r="3013">
          <cell r="F3013">
            <v>100000000</v>
          </cell>
        </row>
        <row r="3014">
          <cell r="F3014">
            <v>5562620</v>
          </cell>
        </row>
        <row r="3015">
          <cell r="F3015">
            <v>38000000</v>
          </cell>
        </row>
        <row r="3016">
          <cell r="F3016">
            <v>30300</v>
          </cell>
        </row>
        <row r="3017">
          <cell r="F3017">
            <v>1575000</v>
          </cell>
        </row>
        <row r="3018">
          <cell r="E3018">
            <v>104945454</v>
          </cell>
          <cell r="F3018">
            <v>180000</v>
          </cell>
        </row>
        <row r="3019">
          <cell r="F3019">
            <v>30588907</v>
          </cell>
        </row>
        <row r="3020">
          <cell r="F3020">
            <v>33261187</v>
          </cell>
        </row>
        <row r="3021">
          <cell r="F3021">
            <v>2625000</v>
          </cell>
        </row>
        <row r="3022">
          <cell r="F3022">
            <v>12177000</v>
          </cell>
        </row>
        <row r="3023">
          <cell r="E3023">
            <v>6300000</v>
          </cell>
          <cell r="F3023">
            <v>401000</v>
          </cell>
        </row>
        <row r="3024">
          <cell r="E3024">
            <v>63001575</v>
          </cell>
          <cell r="F3024">
            <v>6900500</v>
          </cell>
        </row>
        <row r="3025">
          <cell r="F3025">
            <v>5000000</v>
          </cell>
        </row>
        <row r="3026">
          <cell r="F3026">
            <v>65000000</v>
          </cell>
        </row>
        <row r="3027">
          <cell r="F3027">
            <v>5000000</v>
          </cell>
        </row>
        <row r="3028">
          <cell r="F3028">
            <v>2500000</v>
          </cell>
        </row>
        <row r="3029">
          <cell r="E3029">
            <v>187200000</v>
          </cell>
          <cell r="F3029">
            <v>7000000</v>
          </cell>
        </row>
        <row r="3030">
          <cell r="F3030">
            <v>4110000</v>
          </cell>
        </row>
        <row r="3031">
          <cell r="F3031">
            <v>4625429</v>
          </cell>
        </row>
        <row r="3032">
          <cell r="F3032">
            <v>62600</v>
          </cell>
        </row>
        <row r="3033">
          <cell r="F3033">
            <v>7217844</v>
          </cell>
        </row>
        <row r="3034">
          <cell r="F3034">
            <v>1000000</v>
          </cell>
        </row>
        <row r="3035">
          <cell r="E3035">
            <v>21316.17</v>
          </cell>
          <cell r="F3035">
            <v>140000</v>
          </cell>
        </row>
        <row r="3036">
          <cell r="F3036">
            <v>3197</v>
          </cell>
        </row>
        <row r="3037">
          <cell r="F3037">
            <v>341708</v>
          </cell>
        </row>
        <row r="3038">
          <cell r="F3038">
            <v>5408131</v>
          </cell>
        </row>
        <row r="3039">
          <cell r="F3039">
            <v>5000</v>
          </cell>
        </row>
        <row r="3040">
          <cell r="E3040">
            <v>17498.97</v>
          </cell>
          <cell r="F3040">
            <v>3675400</v>
          </cell>
        </row>
        <row r="3041">
          <cell r="E3041">
            <v>35490000</v>
          </cell>
          <cell r="F3041">
            <v>2624</v>
          </cell>
        </row>
        <row r="3042">
          <cell r="F3042">
            <v>5000</v>
          </cell>
        </row>
        <row r="3043">
          <cell r="F3043">
            <v>424534</v>
          </cell>
        </row>
        <row r="3044">
          <cell r="E3044">
            <v>5140.2</v>
          </cell>
          <cell r="F3044">
            <v>1173495</v>
          </cell>
        </row>
        <row r="3045">
          <cell r="F3045">
            <v>771</v>
          </cell>
        </row>
        <row r="3046">
          <cell r="F3046">
            <v>5000</v>
          </cell>
        </row>
        <row r="3047">
          <cell r="F3047">
            <v>319446</v>
          </cell>
        </row>
        <row r="3048">
          <cell r="F3048">
            <v>3000</v>
          </cell>
        </row>
        <row r="3049">
          <cell r="E3049">
            <v>4263.6499999999996</v>
          </cell>
        </row>
        <row r="3050">
          <cell r="F3050">
            <v>639</v>
          </cell>
        </row>
        <row r="3051">
          <cell r="F3051">
            <v>5000</v>
          </cell>
        </row>
        <row r="3052">
          <cell r="E3052">
            <v>17859646</v>
          </cell>
          <cell r="F3052">
            <v>100</v>
          </cell>
        </row>
        <row r="3053">
          <cell r="F3053">
            <v>816551</v>
          </cell>
        </row>
        <row r="3054">
          <cell r="E3054">
            <v>3000000</v>
          </cell>
          <cell r="F3054">
            <v>70000000</v>
          </cell>
        </row>
        <row r="3055">
          <cell r="E3055">
            <v>25000000</v>
          </cell>
          <cell r="F3055">
            <v>3000000</v>
          </cell>
        </row>
        <row r="3056">
          <cell r="E3056">
            <v>7951500</v>
          </cell>
          <cell r="F3056">
            <v>7500000</v>
          </cell>
        </row>
        <row r="3057">
          <cell r="E3057">
            <v>4321.92</v>
          </cell>
          <cell r="F3057">
            <v>7000000</v>
          </cell>
        </row>
        <row r="3058">
          <cell r="F3058">
            <v>646</v>
          </cell>
        </row>
        <row r="3059">
          <cell r="F3059">
            <v>5000</v>
          </cell>
        </row>
        <row r="3060">
          <cell r="F3060">
            <v>437206</v>
          </cell>
        </row>
        <row r="3061">
          <cell r="E3061">
            <v>27167.63</v>
          </cell>
          <cell r="F3061">
            <v>30000</v>
          </cell>
        </row>
        <row r="3062">
          <cell r="F3062">
            <v>4075</v>
          </cell>
        </row>
        <row r="3063">
          <cell r="F3063">
            <v>347928</v>
          </cell>
        </row>
        <row r="3064">
          <cell r="F3064">
            <v>8000</v>
          </cell>
        </row>
        <row r="3065">
          <cell r="E3065">
            <v>25057.360000000001</v>
          </cell>
          <cell r="F3065">
            <v>32500</v>
          </cell>
        </row>
        <row r="3066">
          <cell r="F3066">
            <v>3758</v>
          </cell>
        </row>
        <row r="3067">
          <cell r="F3067">
            <v>5000</v>
          </cell>
        </row>
        <row r="3068">
          <cell r="F3068">
            <v>378897</v>
          </cell>
        </row>
        <row r="3069">
          <cell r="F3069">
            <v>3000</v>
          </cell>
        </row>
        <row r="3070">
          <cell r="F3070">
            <v>2702000</v>
          </cell>
        </row>
        <row r="3071">
          <cell r="E3071">
            <v>24592.82</v>
          </cell>
          <cell r="F3071">
            <v>4375000</v>
          </cell>
        </row>
        <row r="3072">
          <cell r="E3072">
            <v>73288800</v>
          </cell>
          <cell r="F3072">
            <v>3688</v>
          </cell>
        </row>
        <row r="3073">
          <cell r="F3073">
            <v>5000</v>
          </cell>
        </row>
        <row r="3074">
          <cell r="F3074">
            <v>429798</v>
          </cell>
        </row>
        <row r="3075">
          <cell r="F3075">
            <v>7000</v>
          </cell>
        </row>
        <row r="3076">
          <cell r="E3076">
            <v>28496000</v>
          </cell>
          <cell r="F3076">
            <v>839358</v>
          </cell>
        </row>
        <row r="3077">
          <cell r="F3077">
            <v>2382</v>
          </cell>
        </row>
        <row r="3078">
          <cell r="E3078">
            <v>15881</v>
          </cell>
          <cell r="F3078">
            <v>1537000</v>
          </cell>
        </row>
        <row r="3079">
          <cell r="E3079">
            <v>11884.22</v>
          </cell>
          <cell r="F3079">
            <v>2433108</v>
          </cell>
        </row>
        <row r="3080">
          <cell r="F3080">
            <v>1782</v>
          </cell>
        </row>
        <row r="3081">
          <cell r="F3081">
            <v>5000</v>
          </cell>
        </row>
        <row r="3082">
          <cell r="F3082">
            <v>339913</v>
          </cell>
        </row>
        <row r="3083">
          <cell r="F3083">
            <v>2000</v>
          </cell>
        </row>
        <row r="3084">
          <cell r="E3084">
            <v>10102.219999999999</v>
          </cell>
          <cell r="F3084">
            <v>240000</v>
          </cell>
        </row>
        <row r="3085">
          <cell r="F3085">
            <v>1515</v>
          </cell>
        </row>
        <row r="3086">
          <cell r="F3086">
            <v>5000</v>
          </cell>
        </row>
        <row r="3087">
          <cell r="F3087">
            <v>385265</v>
          </cell>
        </row>
        <row r="3088">
          <cell r="F3088">
            <v>2000</v>
          </cell>
        </row>
        <row r="3089">
          <cell r="E3089">
            <v>8636.58</v>
          </cell>
          <cell r="F3089">
            <v>120000</v>
          </cell>
        </row>
        <row r="3090">
          <cell r="E3090">
            <v>188442800</v>
          </cell>
          <cell r="F3090">
            <v>5000</v>
          </cell>
        </row>
        <row r="3091">
          <cell r="F3091">
            <v>1295</v>
          </cell>
        </row>
        <row r="3092">
          <cell r="F3092">
            <v>409845</v>
          </cell>
        </row>
        <row r="3093">
          <cell r="F3093">
            <v>2000</v>
          </cell>
        </row>
        <row r="3094">
          <cell r="F3094">
            <v>100</v>
          </cell>
        </row>
        <row r="3095">
          <cell r="F3095">
            <v>100</v>
          </cell>
        </row>
        <row r="3096">
          <cell r="E3096">
            <v>14605</v>
          </cell>
          <cell r="F3096">
            <v>100</v>
          </cell>
        </row>
        <row r="3097">
          <cell r="E3097">
            <v>0</v>
          </cell>
          <cell r="F3097">
            <v>5562620</v>
          </cell>
        </row>
        <row r="3098">
          <cell r="E3098">
            <v>0</v>
          </cell>
          <cell r="F3098">
            <v>4600</v>
          </cell>
        </row>
        <row r="3099">
          <cell r="E3099">
            <v>0</v>
          </cell>
          <cell r="F3099">
            <v>2625000</v>
          </cell>
        </row>
        <row r="3100">
          <cell r="E3100">
            <v>14628</v>
          </cell>
          <cell r="F3100">
            <v>1442187</v>
          </cell>
        </row>
        <row r="3101">
          <cell r="E3101">
            <v>0</v>
          </cell>
          <cell r="F3101">
            <v>2740000</v>
          </cell>
        </row>
        <row r="3102">
          <cell r="E3102">
            <v>0</v>
          </cell>
          <cell r="F3102">
            <v>3412500</v>
          </cell>
        </row>
        <row r="3103">
          <cell r="E3103">
            <v>13685</v>
          </cell>
          <cell r="F3103">
            <v>500000</v>
          </cell>
        </row>
        <row r="3104">
          <cell r="E3104">
            <v>0</v>
          </cell>
          <cell r="F3104">
            <v>18119500</v>
          </cell>
        </row>
        <row r="3105">
          <cell r="E3105">
            <v>14651</v>
          </cell>
          <cell r="F3105">
            <v>7047000</v>
          </cell>
        </row>
        <row r="3106">
          <cell r="E3106">
            <v>0</v>
          </cell>
          <cell r="F3106">
            <v>30588907</v>
          </cell>
        </row>
        <row r="3107">
          <cell r="E3107">
            <v>0</v>
          </cell>
          <cell r="F3107">
            <v>5000000</v>
          </cell>
        </row>
        <row r="3108">
          <cell r="E3108">
            <v>14191</v>
          </cell>
          <cell r="F3108">
            <v>5000000</v>
          </cell>
        </row>
        <row r="3109">
          <cell r="E3109">
            <v>0</v>
          </cell>
          <cell r="F3109">
            <v>2500000</v>
          </cell>
        </row>
        <row r="3110">
          <cell r="E3110">
            <v>0</v>
          </cell>
          <cell r="F3110">
            <v>2500000</v>
          </cell>
        </row>
        <row r="3111">
          <cell r="E3111">
            <v>14674</v>
          </cell>
          <cell r="F3111">
            <v>2000000</v>
          </cell>
        </row>
        <row r="3112">
          <cell r="E3112">
            <v>0</v>
          </cell>
          <cell r="F3112">
            <v>12177000</v>
          </cell>
        </row>
        <row r="3113">
          <cell r="E3113">
            <v>0</v>
          </cell>
          <cell r="F3113">
            <v>4600</v>
          </cell>
        </row>
        <row r="3114">
          <cell r="E3114">
            <v>105747238</v>
          </cell>
          <cell r="F3114">
            <v>65000000</v>
          </cell>
        </row>
        <row r="3115">
          <cell r="E3115">
            <v>0</v>
          </cell>
          <cell r="F3115">
            <v>6172000</v>
          </cell>
        </row>
        <row r="3116">
          <cell r="E3116">
            <v>14214</v>
          </cell>
          <cell r="F3116">
            <v>2020000</v>
          </cell>
        </row>
        <row r="3117">
          <cell r="E3117">
            <v>0</v>
          </cell>
          <cell r="F3117">
            <v>2116</v>
          </cell>
        </row>
        <row r="3118">
          <cell r="E3118">
            <v>0</v>
          </cell>
          <cell r="F3118">
            <v>4600</v>
          </cell>
        </row>
        <row r="3119">
          <cell r="E3119">
            <v>0</v>
          </cell>
          <cell r="F3119">
            <v>6900500</v>
          </cell>
        </row>
        <row r="3120">
          <cell r="E3120">
            <v>0</v>
          </cell>
          <cell r="F3120">
            <v>600500</v>
          </cell>
        </row>
        <row r="3121">
          <cell r="E3121">
            <v>53268</v>
          </cell>
          <cell r="F3121">
            <v>4110000</v>
          </cell>
        </row>
        <row r="3122">
          <cell r="E3122">
            <v>0</v>
          </cell>
          <cell r="F3122">
            <v>1575000</v>
          </cell>
        </row>
        <row r="3123">
          <cell r="E3123">
            <v>0</v>
          </cell>
          <cell r="F3123">
            <v>30000</v>
          </cell>
        </row>
        <row r="3124">
          <cell r="E3124">
            <v>53360</v>
          </cell>
          <cell r="F3124">
            <v>32500</v>
          </cell>
        </row>
        <row r="3125">
          <cell r="E3125">
            <v>0</v>
          </cell>
          <cell r="F3125">
            <v>100</v>
          </cell>
        </row>
        <row r="3126">
          <cell r="E3126">
            <v>0</v>
          </cell>
          <cell r="F3126">
            <v>4625429</v>
          </cell>
        </row>
        <row r="3127">
          <cell r="E3127">
            <v>51704</v>
          </cell>
          <cell r="F3127">
            <v>0</v>
          </cell>
        </row>
        <row r="3128">
          <cell r="E3128">
            <v>0</v>
          </cell>
          <cell r="F3128">
            <v>7751</v>
          </cell>
        </row>
        <row r="3129">
          <cell r="E3129">
            <v>0</v>
          </cell>
          <cell r="F3129">
            <v>1853651</v>
          </cell>
        </row>
        <row r="3130">
          <cell r="E3130">
            <v>53521</v>
          </cell>
          <cell r="F3130">
            <v>2644480</v>
          </cell>
        </row>
        <row r="3131">
          <cell r="E3131">
            <v>0</v>
          </cell>
          <cell r="F3131">
            <v>910000</v>
          </cell>
        </row>
        <row r="3132">
          <cell r="E3132">
            <v>0</v>
          </cell>
          <cell r="F3132">
            <v>341708</v>
          </cell>
        </row>
        <row r="3133">
          <cell r="E3133">
            <v>51865</v>
          </cell>
          <cell r="F3133">
            <v>0</v>
          </cell>
        </row>
        <row r="3134">
          <cell r="E3134">
            <v>0</v>
          </cell>
          <cell r="F3134">
            <v>3197</v>
          </cell>
        </row>
        <row r="3135">
          <cell r="E3135">
            <v>0</v>
          </cell>
          <cell r="F3135">
            <v>5000</v>
          </cell>
        </row>
        <row r="3136">
          <cell r="E3136">
            <v>17498.97</v>
          </cell>
        </row>
        <row r="3137">
          <cell r="F3137">
            <v>2624</v>
          </cell>
        </row>
        <row r="3138">
          <cell r="F3138">
            <v>5000</v>
          </cell>
        </row>
        <row r="3139">
          <cell r="F3139">
            <v>424534</v>
          </cell>
        </row>
        <row r="3140">
          <cell r="E3140">
            <v>5140.2</v>
          </cell>
        </row>
        <row r="3141">
          <cell r="F3141">
            <v>771</v>
          </cell>
        </row>
        <row r="3142">
          <cell r="F3142">
            <v>5000</v>
          </cell>
        </row>
        <row r="3143">
          <cell r="F3143">
            <v>319446</v>
          </cell>
        </row>
        <row r="3144">
          <cell r="F3144">
            <v>3000</v>
          </cell>
        </row>
        <row r="3145">
          <cell r="E3145">
            <v>4263.6499999999996</v>
          </cell>
        </row>
        <row r="3146">
          <cell r="F3146">
            <v>639</v>
          </cell>
        </row>
        <row r="3147">
          <cell r="F3147">
            <v>5000</v>
          </cell>
        </row>
        <row r="3148">
          <cell r="F3148">
            <v>100</v>
          </cell>
        </row>
        <row r="3149">
          <cell r="F3149">
            <v>816551</v>
          </cell>
        </row>
        <row r="3150">
          <cell r="E3150">
            <v>7951500</v>
          </cell>
        </row>
        <row r="3151">
          <cell r="E3151">
            <v>4321.92</v>
          </cell>
        </row>
        <row r="3152">
          <cell r="F3152">
            <v>646</v>
          </cell>
        </row>
        <row r="3153">
          <cell r="F3153">
            <v>5000</v>
          </cell>
        </row>
        <row r="3154">
          <cell r="F3154">
            <v>437206</v>
          </cell>
        </row>
        <row r="3155">
          <cell r="E3155">
            <v>27167.63</v>
          </cell>
        </row>
        <row r="3156">
          <cell r="F3156">
            <v>4075</v>
          </cell>
        </row>
        <row r="3157">
          <cell r="F3157">
            <v>347928</v>
          </cell>
        </row>
        <row r="3158">
          <cell r="F3158">
            <v>5000</v>
          </cell>
        </row>
        <row r="3159">
          <cell r="F3159">
            <v>3000</v>
          </cell>
        </row>
        <row r="3160">
          <cell r="E3160">
            <v>25057.360000000001</v>
          </cell>
        </row>
        <row r="3161">
          <cell r="F3161">
            <v>3758</v>
          </cell>
        </row>
        <row r="3162">
          <cell r="F3162">
            <v>378897</v>
          </cell>
        </row>
        <row r="3163">
          <cell r="F3163">
            <v>3000</v>
          </cell>
        </row>
        <row r="3164">
          <cell r="F3164">
            <v>1000000</v>
          </cell>
        </row>
        <row r="3165">
          <cell r="F3165">
            <v>240000</v>
          </cell>
        </row>
        <row r="3166">
          <cell r="F3166">
            <v>117000</v>
          </cell>
        </row>
        <row r="3167">
          <cell r="F3167">
            <v>175000</v>
          </cell>
        </row>
        <row r="3168">
          <cell r="F3168">
            <v>270000</v>
          </cell>
        </row>
        <row r="3169">
          <cell r="F3169">
            <v>475000</v>
          </cell>
        </row>
        <row r="3170">
          <cell r="F3170">
            <v>75000</v>
          </cell>
        </row>
        <row r="3171">
          <cell r="F3171">
            <v>350000</v>
          </cell>
        </row>
        <row r="3172">
          <cell r="E3172">
            <v>13499.27</v>
          </cell>
        </row>
        <row r="3173">
          <cell r="F3173">
            <v>7000</v>
          </cell>
        </row>
        <row r="3174">
          <cell r="F3174">
            <v>839358</v>
          </cell>
        </row>
        <row r="3175">
          <cell r="E3175">
            <v>10102.219999999999</v>
          </cell>
        </row>
        <row r="3176">
          <cell r="F3176">
            <v>7000</v>
          </cell>
        </row>
        <row r="3177">
          <cell r="F3177">
            <v>339913</v>
          </cell>
        </row>
        <row r="3178">
          <cell r="E3178">
            <v>8586.4699999999993</v>
          </cell>
        </row>
        <row r="3179">
          <cell r="F3179">
            <v>5000</v>
          </cell>
        </row>
        <row r="3180">
          <cell r="F3180">
            <v>385265</v>
          </cell>
        </row>
        <row r="3181">
          <cell r="F3181">
            <v>2000</v>
          </cell>
        </row>
        <row r="3182">
          <cell r="E3182">
            <v>7341.38</v>
          </cell>
        </row>
        <row r="3183">
          <cell r="F3183">
            <v>409845</v>
          </cell>
        </row>
        <row r="3184">
          <cell r="F3184">
            <v>5000</v>
          </cell>
        </row>
        <row r="3185">
          <cell r="F3185">
            <v>2000</v>
          </cell>
        </row>
        <row r="3187">
          <cell r="E3187">
            <v>64586.700000000004</v>
          </cell>
          <cell r="F3187">
            <v>5090036</v>
          </cell>
        </row>
        <row r="3191">
          <cell r="E3191">
            <v>14605</v>
          </cell>
          <cell r="F3191">
            <v>0</v>
          </cell>
        </row>
        <row r="3192">
          <cell r="E3192">
            <v>0</v>
          </cell>
          <cell r="F3192">
            <v>2185</v>
          </cell>
        </row>
        <row r="3193">
          <cell r="E3193">
            <v>0</v>
          </cell>
          <cell r="F3193">
            <v>4600</v>
          </cell>
        </row>
        <row r="3194">
          <cell r="E3194">
            <v>0</v>
          </cell>
          <cell r="F3194">
            <v>2185</v>
          </cell>
        </row>
        <row r="3195">
          <cell r="E3195">
            <v>14628</v>
          </cell>
          <cell r="F3195">
            <v>0</v>
          </cell>
        </row>
        <row r="3196">
          <cell r="E3196">
            <v>0</v>
          </cell>
          <cell r="F3196">
            <v>4600</v>
          </cell>
        </row>
        <row r="3197">
          <cell r="E3197">
            <v>0</v>
          </cell>
          <cell r="F3197">
            <v>4600</v>
          </cell>
        </row>
        <row r="3198">
          <cell r="E3198">
            <v>13685</v>
          </cell>
          <cell r="F3198">
            <v>0</v>
          </cell>
        </row>
        <row r="3199">
          <cell r="E3199">
            <v>0</v>
          </cell>
          <cell r="F3199">
            <v>2047</v>
          </cell>
        </row>
        <row r="3200">
          <cell r="E3200">
            <v>14651</v>
          </cell>
          <cell r="F3200">
            <v>0</v>
          </cell>
        </row>
        <row r="3201">
          <cell r="E3201">
            <v>0</v>
          </cell>
          <cell r="F3201">
            <v>2185</v>
          </cell>
        </row>
        <row r="3202">
          <cell r="E3202">
            <v>0</v>
          </cell>
          <cell r="F3202">
            <v>4600</v>
          </cell>
        </row>
        <row r="3203">
          <cell r="E3203">
            <v>14191</v>
          </cell>
          <cell r="F3203">
            <v>0</v>
          </cell>
        </row>
        <row r="3204">
          <cell r="E3204">
            <v>0</v>
          </cell>
          <cell r="F3204">
            <v>2116</v>
          </cell>
        </row>
        <row r="3205">
          <cell r="E3205">
            <v>0</v>
          </cell>
          <cell r="F3205">
            <v>4600</v>
          </cell>
        </row>
        <row r="3206">
          <cell r="E3206">
            <v>14674</v>
          </cell>
          <cell r="F3206">
            <v>0</v>
          </cell>
        </row>
        <row r="3207">
          <cell r="E3207">
            <v>0</v>
          </cell>
          <cell r="F3207">
            <v>2185</v>
          </cell>
        </row>
        <row r="3208">
          <cell r="E3208">
            <v>0</v>
          </cell>
          <cell r="F3208">
            <v>4600</v>
          </cell>
        </row>
        <row r="3209">
          <cell r="E3209">
            <v>105747238</v>
          </cell>
          <cell r="F3209">
            <v>0</v>
          </cell>
        </row>
        <row r="3210">
          <cell r="E3210">
            <v>0</v>
          </cell>
          <cell r="F3210">
            <v>34500000</v>
          </cell>
        </row>
        <row r="3211">
          <cell r="E3211">
            <v>14214</v>
          </cell>
          <cell r="F3211">
            <v>0</v>
          </cell>
        </row>
        <row r="3212">
          <cell r="E3212">
            <v>0</v>
          </cell>
          <cell r="F3212">
            <v>2116</v>
          </cell>
        </row>
        <row r="3213">
          <cell r="E3213">
            <v>0</v>
          </cell>
          <cell r="F3213">
            <v>4600</v>
          </cell>
        </row>
        <row r="3214">
          <cell r="E3214">
            <v>0</v>
          </cell>
          <cell r="F3214">
            <v>23000000</v>
          </cell>
        </row>
        <row r="3215">
          <cell r="E3215">
            <v>0</v>
          </cell>
          <cell r="F3215">
            <v>29900000</v>
          </cell>
        </row>
        <row r="3216">
          <cell r="E3216">
            <v>53268</v>
          </cell>
          <cell r="F3216">
            <v>0</v>
          </cell>
        </row>
        <row r="3217">
          <cell r="E3217">
            <v>0</v>
          </cell>
          <cell r="F3217">
            <v>7981</v>
          </cell>
        </row>
        <row r="3218">
          <cell r="E3218">
            <v>0</v>
          </cell>
          <cell r="F3218">
            <v>4600</v>
          </cell>
        </row>
        <row r="3219">
          <cell r="E3219">
            <v>53360</v>
          </cell>
          <cell r="F3219">
            <v>0</v>
          </cell>
        </row>
        <row r="3220">
          <cell r="E3220">
            <v>0</v>
          </cell>
          <cell r="F3220">
            <v>8004</v>
          </cell>
        </row>
        <row r="3221">
          <cell r="E3221">
            <v>0</v>
          </cell>
          <cell r="F3221">
            <v>4600</v>
          </cell>
        </row>
        <row r="3222">
          <cell r="E3222">
            <v>51704</v>
          </cell>
          <cell r="F3222">
            <v>0</v>
          </cell>
        </row>
        <row r="3223">
          <cell r="E3223">
            <v>0</v>
          </cell>
          <cell r="F3223">
            <v>7751</v>
          </cell>
        </row>
        <row r="3224">
          <cell r="E3224">
            <v>0</v>
          </cell>
          <cell r="F3224">
            <v>4600</v>
          </cell>
        </row>
        <row r="3225">
          <cell r="E3225">
            <v>53521</v>
          </cell>
          <cell r="F3225">
            <v>0</v>
          </cell>
        </row>
        <row r="3226">
          <cell r="E3226">
            <v>0</v>
          </cell>
          <cell r="F3226">
            <v>8027.0000000000009</v>
          </cell>
        </row>
        <row r="3227">
          <cell r="E3227">
            <v>0</v>
          </cell>
          <cell r="F3227">
            <v>4600</v>
          </cell>
        </row>
        <row r="3228">
          <cell r="E3228">
            <v>51865</v>
          </cell>
          <cell r="F3228">
            <v>0</v>
          </cell>
        </row>
        <row r="3229">
          <cell r="E3229">
            <v>0</v>
          </cell>
          <cell r="F3229">
            <v>7774</v>
          </cell>
        </row>
        <row r="3230">
          <cell r="E3230">
            <v>0</v>
          </cell>
          <cell r="F3230">
            <v>4600</v>
          </cell>
        </row>
      </sheetData>
      <sheetData sheetId="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PMK"/>
      <sheetName val="intern-neraca"/>
      <sheetName val="intern-RL"/>
      <sheetName val="Neraca Lajur"/>
      <sheetName val="rek-koran"/>
      <sheetName val="catat-8"/>
      <sheetName val="catat-7"/>
      <sheetName val="catat-4"/>
      <sheetName val="catat-3"/>
      <sheetName val="catat-2"/>
      <sheetName val="catat-1"/>
      <sheetName val="RATIO"/>
      <sheetName val="Pend-lain"/>
      <sheetName val="By-Usaha"/>
      <sheetName val="OHP"/>
      <sheetName val="HPP"/>
      <sheetName val="hutang-LC"/>
      <sheetName val="hutang-usaha"/>
      <sheetName val="persediaan"/>
      <sheetName val="piutang"/>
      <sheetName val="arus-kas"/>
      <sheetName val="ekuitas"/>
      <sheetName val="laba-rugi"/>
      <sheetName val="NERACA-2"/>
      <sheetName val="NERACA"/>
      <sheetName val="WTB"/>
      <sheetName val="K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DAF_ISI"/>
      <sheetName val="Data_SSP"/>
      <sheetName val="SSP21_tsk"/>
      <sheetName val="SSP23_tsk"/>
      <sheetName val="SSP_Final"/>
      <sheetName val="SSP25_tsk"/>
      <sheetName val="SSPppn_tsk"/>
      <sheetName val="SS21_tjo"/>
      <sheetName val="SSP25_tjo"/>
      <sheetName val="SSPppn_tjo"/>
      <sheetName val="Data_Umum"/>
      <sheetName val="adm"/>
      <sheetName val="TSK21_1"/>
      <sheetName val="TSK21_2"/>
      <sheetName val="TJO21_1"/>
      <sheetName val="TJO21_2"/>
      <sheetName val="Data_23"/>
      <sheetName val="SPT23_1N"/>
      <sheetName val="SPT23_2N"/>
      <sheetName val="BP1_23"/>
      <sheetName val="BP_23"/>
      <sheetName val="BA"/>
      <sheetName val="WTB"/>
      <sheetName val="K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ITPRICE"/>
      <sheetName val="OVERVIEW"/>
      <sheetName val="SEK"/>
      <sheetName val="VSP"/>
      <sheetName val="Price schedule"/>
      <sheetName val="Subcont"/>
      <sheetName val="Subcont (2)"/>
      <sheetName val="Calc. (without factor)1 (3)"/>
      <sheetName val="Scope of Works"/>
      <sheetName val="To Building"/>
      <sheetName val="BUT-1"/>
      <sheetName val="HEX-A"/>
      <sheetName val="HEX-E"/>
      <sheetName val="I-BUT"/>
      <sheetName val="RD I-BUT"/>
      <sheetName val="SE-46"/>
      <sheetName val="data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okasi TBM dan TM"/>
      <sheetName val="TB"/>
      <sheetName val="TBA"/>
      <sheetName val="COA"/>
      <sheetName val="COA Umum"/>
      <sheetName val="JOURNAL UMUM"/>
      <sheetName val="GL Jan"/>
      <sheetName val="Januari"/>
      <sheetName val="010109 bank site"/>
      <sheetName val="NRC"/>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Y"/>
      <sheetName val="Shopping_list_CME"/>
      <sheetName val="BOM"/>
      <sheetName val="Sheet1"/>
      <sheetName val="RC_Shoping_List"/>
      <sheetName val="Tornado Data"/>
      <sheetName val="item_cost_hrf_old"/>
      <sheetName val="Antennas"/>
      <sheetName val="Difference Cons"/>
      <sheetName val="laporan"/>
      <sheetName val="AUG02"/>
      <sheetName val="GLdownload"/>
      <sheetName val="NR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F-ISI"/>
      <sheetName val="BNI($)"/>
      <sheetName val="JurnBNI"/>
      <sheetName val="ASPAC"/>
      <sheetName val="BDN"/>
      <sheetName val="HAGABANK"/>
      <sheetName val="DANAMON"/>
      <sheetName val="Danamon LK"/>
      <sheetName val="BNI-2($)"/>
      <sheetName val="Kas-Besar"/>
      <sheetName val="Rp&amp;USD"/>
      <sheetName val="$"/>
      <sheetName val="Kurs"/>
      <sheetName val="Jrn-Kas_Besar"/>
      <sheetName val="Rekap-Kas(1111)"/>
      <sheetName val="12 perio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Umum"/>
      <sheetName val="PPh21"/>
      <sheetName val="PPh21_2"/>
      <sheetName val="SSP_Nop"/>
      <sheetName val="12 period"/>
    </sheetNames>
    <sheetDataSet>
      <sheetData sheetId="0"/>
      <sheetData sheetId="1"/>
      <sheetData sheetId="2"/>
      <sheetData sheetId="3"/>
      <sheetData sheetId="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Umum"/>
      <sheetName val="PPh21"/>
      <sheetName val="PPh21_2"/>
      <sheetName val="revisi-gltran"/>
    </sheetNames>
    <sheetDataSet>
      <sheetData sheetId="0"/>
      <sheetData sheetId="1" refreshError="1"/>
      <sheetData sheetId="2" refreshError="1"/>
      <sheetData sheetId="3"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udget_Input"/>
      <sheetName val="Budget_Input_Cust1"/>
      <sheetName val="Budget_Input_Cust2"/>
      <sheetName val="Budget_Input_Cust3"/>
      <sheetName val="Budget_Input_Cust4"/>
      <sheetName val="Budget_Input_Cust5"/>
      <sheetName val="Budget_Input_Cust6"/>
      <sheetName val="Budget_Input_Cust7"/>
      <sheetName val="Budget_Input_Cust8"/>
      <sheetName val="Budget_Input_Cust9"/>
      <sheetName val="Budget_Input_Cust10"/>
      <sheetName val="Ledger Import"/>
      <sheetName val="Account"/>
      <sheetName val="MASTER"/>
      <sheetName val="Ls_XLB_WorkbookFile"/>
      <sheetName val="revisi-gltran"/>
    </sheetNames>
    <sheetDataSet>
      <sheetData sheetId="0" refreshError="1">
        <row r="11">
          <cell r="E11" t="str">
            <v>YME</v>
          </cell>
        </row>
        <row r="13">
          <cell r="E13" t="str">
            <v>D</v>
          </cell>
        </row>
        <row r="15">
          <cell r="E15" t="str">
            <v>TRN</v>
          </cell>
        </row>
        <row r="17">
          <cell r="E17">
            <v>2006</v>
          </cell>
        </row>
        <row r="19">
          <cell r="E19" t="str">
            <v>1010010</v>
          </cell>
          <cell r="G19" t="e">
            <v>#NAME?</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ITPRICE"/>
      <sheetName val="OVERVIEW"/>
      <sheetName val="SEK"/>
      <sheetName val="VSP"/>
      <sheetName val="IVDUCT"/>
      <sheetName val="IVBURIED"/>
      <sheetName val="IVAERIAL"/>
      <sheetName val="IVTOTAL"/>
      <sheetName val="Assumptions"/>
      <sheetName val="Cost Summary"/>
      <sheetName val="CashFlow"/>
      <sheetName val="Bid"/>
      <sheetName val="Project Management"/>
      <sheetName val="CL &amp; FA"/>
      <sheetName val="Finance &amp; Insurance "/>
      <sheetName val="Contingency"/>
      <sheetName val="Currency Rates"/>
      <sheetName val="BGT Cashflow "/>
      <sheetName val="NEGARA"/>
      <sheetName val="SUPPORT"/>
      <sheetName val="Post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NIT"/>
      <sheetName val="SEK"/>
      <sheetName val="VF"/>
      <sheetName val="UNITPRICE"/>
      <sheetName val="KS TUBUN"/>
      <sheetName val="SENT-DALAM-ROBAN"/>
      <sheetName val="PRICE-SUM"/>
      <sheetName val="EXEC.SUM"/>
      <sheetName val="APPROVAL"/>
      <sheetName val="ASS_UNIT"/>
      <sheetName val="LWLOPT"/>
      <sheetName val="Ex_Rate"/>
      <sheetName val="Post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MUS PAJAK"/>
      <sheetName val="SANKSI"/>
      <sheetName val="TIME TEST"/>
      <sheetName val="P3B"/>
      <sheetName val="Deemed"/>
      <sheetName val="DbRp"/>
      <sheetName val="SSP"/>
      <sheetName val="SPT MASA 21"/>
      <sheetName val="Sheet1"/>
    </sheetNames>
    <sheetDataSet>
      <sheetData sheetId="0"/>
      <sheetData sheetId="1"/>
      <sheetData sheetId="2"/>
      <sheetData sheetId="3"/>
      <sheetData sheetId="4"/>
      <sheetData sheetId="5" refreshError="1"/>
      <sheetData sheetId="6" refreshError="1"/>
      <sheetData sheetId="7" refreshError="1"/>
      <sheetData sheetId="8"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DAF_ISI"/>
      <sheetName val="Data_Umum"/>
      <sheetName val="SSP(PPh21)"/>
      <sheetName val="TSK21_1"/>
      <sheetName val="TSK21_2"/>
      <sheetName val="Data_23"/>
      <sheetName val="SSP(PPh23)"/>
      <sheetName val="SPT23_1N"/>
      <sheetName val="SPT23_2N"/>
      <sheetName val="BP1_23"/>
      <sheetName val=" BP_23 Nikmat"/>
      <sheetName val=" BP_23 Secom"/>
      <sheetName val="S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UNSUB1"/>
      <sheetName val="AS1MODD"/>
      <sheetName val="COPPER ACCESS"/>
      <sheetName val="OVERVIEW"/>
      <sheetName val="SEK"/>
      <sheetName val="VSP"/>
      <sheetName val="UNPRDUCT"/>
      <sheetName val="UNPRCABLE"/>
      <sheetName val="ASUNSUB2"/>
      <sheetName val="LWLOPT"/>
      <sheetName val="ASUNSUB3"/>
      <sheetName val="AS1MODL"/>
      <sheetName val="AS1MODM"/>
      <sheetName val="AS1MODH"/>
      <sheetName val="TRAINING"/>
      <sheetName val="cooper"/>
      <sheetName val="ASS-UNIT"/>
      <sheetName val="NL290"/>
      <sheetName val="NL290 WGACC &amp; DEHYDR."/>
      <sheetName val="Ex_Rate"/>
      <sheetName val="Q1000"/>
      <sheetName val="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KT_PJK"/>
      <sheetName val="Neraca"/>
    </sheetNames>
    <sheetDataSet>
      <sheetData sheetId="0"/>
      <sheetData sheetId="1"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Neraca"/>
      <sheetName val="RL"/>
      <sheetName val="Daftar Aktiva"/>
      <sheetName val="SSP"/>
      <sheetName val="1771(a)"/>
      <sheetName val="1771(b)"/>
      <sheetName val="1771-I"/>
      <sheetName val="1771-II"/>
      <sheetName val="1771-III"/>
      <sheetName val="1771-IV"/>
      <sheetName val="1771-V"/>
      <sheetName val="1771-V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Data_Umum"/>
      <sheetName val="Dit_1"/>
      <sheetName val="Dit_2"/>
      <sheetName val="SSP_Juli"/>
      <sheetName val="BP1_23"/>
      <sheetName val="Periode"/>
    </sheetNames>
    <sheetDataSet>
      <sheetData sheetId="0"/>
      <sheetData sheetId="1"/>
      <sheetData sheetId="2"/>
      <sheetData sheetId="3"/>
      <sheetData sheetId="4"/>
      <sheetData sheetId="5"/>
      <sheetData sheetId="6"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DAF_ISI"/>
      <sheetName val="Data_SSP"/>
      <sheetName val="SSP21_tsk"/>
      <sheetName val="SSP23_tsk"/>
      <sheetName val="SSP_Final"/>
      <sheetName val="SSP25_tsk"/>
      <sheetName val="SSPppn_tsk"/>
      <sheetName val="SS21_tjo"/>
      <sheetName val="SSP25_tjo"/>
      <sheetName val="SSPppn_tjo"/>
      <sheetName val="Data_Umum"/>
      <sheetName val="adm"/>
      <sheetName val="TSK21_1"/>
      <sheetName val="TSK21_2"/>
      <sheetName val="TJO21_1"/>
      <sheetName val="TJO21_2"/>
      <sheetName val="Data_23"/>
      <sheetName val="SPT23_1N"/>
      <sheetName val="SPT23_2N"/>
      <sheetName val="BP1_23"/>
      <sheetName val="BP_23"/>
      <sheetName val="BA"/>
      <sheetName val="Perio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Neraca"/>
      <sheetName val="RL"/>
      <sheetName val="Daftar Aktiva"/>
      <sheetName val="SSP"/>
      <sheetName val="1771(a)"/>
      <sheetName val="1771(b)"/>
      <sheetName val="1771-I"/>
      <sheetName val="1771-II"/>
      <sheetName val="1771-III"/>
      <sheetName val="1771-IV"/>
      <sheetName val="1771-V"/>
      <sheetName val="1771-VI"/>
      <sheetName val="0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S RP"/>
      <sheetName val="KAS $"/>
      <sheetName val="RAK"/>
      <sheetName val="ANL2"/>
      <sheetName val="ELIM LBU1"/>
      <sheetName val="NERLKP"/>
      <sheetName val="pnllkp"/>
      <sheetName val="PNLLBUALL"/>
      <sheetName val="PNL1 A"/>
      <sheetName val="PNL2 A"/>
      <sheetName val="RRA"/>
      <sheetName val="LIK"/>
      <sheetName val="RRP&amp;K2L"/>
      <sheetName val="KAS _"/>
      <sheetName val="As"/>
      <sheetName val="AUG02"/>
      <sheetName val="Irregular Income"/>
      <sheetName val="FE-1770.P1"/>
      <sheetName val="Sheet8"/>
      <sheetName val="status"/>
      <sheetName val="P&amp;L98"/>
      <sheetName val="Permanent info"/>
      <sheetName val="Tax Rate"/>
      <sheetName val="BP1_23"/>
      <sheetName val="PPH1298S"/>
      <sheetName val="FKT_PJK"/>
      <sheetName val="T.material"/>
      <sheetName val="BANK"/>
      <sheetName val="Forecast"/>
      <sheetName val="Tax Computation"/>
      <sheetName val="REPORT180501"/>
      <sheetName val="Amortization Table"/>
      <sheetName val="Ex-Rate"/>
      <sheetName val="@GeneralInfo"/>
      <sheetName val="GeneralInfo"/>
      <sheetName val="RPO"/>
      <sheetName val="Scenario&amp;Sensitivity"/>
      <sheetName val="Mine Assumptions"/>
      <sheetName val="Cover-01"/>
      <sheetName val="LPP-1"/>
      <sheetName val="E-2 Capital AFE - Carryover"/>
      <sheetName val="SUMMARY"/>
      <sheetName val="Casing"/>
      <sheetName val="Rp Banten"/>
      <sheetName val="DATA HRG"/>
      <sheetName val="CODE"/>
      <sheetName val="Sheet1"/>
      <sheetName val="Data Jual"/>
      <sheetName val="TRF-JKT"/>
      <sheetName val="tanah (2)"/>
      <sheetName val="Asumsi"/>
      <sheetName val="NAP"/>
      <sheetName val="Sheet2"/>
      <sheetName val="Tax"/>
      <sheetName val="LAAS"/>
      <sheetName val="bs"/>
      <sheetName val="Marshal"/>
      <sheetName val="KM12"/>
      <sheetName val="Jual Mtr 12"/>
      <sheetName val="Indr"/>
      <sheetName val="Agst"/>
      <sheetName val="ID MENADO"/>
      <sheetName val="hitung"/>
      <sheetName val="HITUNG-HPP,25"/>
      <sheetName val="Draft"/>
      <sheetName val="WS"/>
      <sheetName val="Bobot rev"/>
      <sheetName val="KODE"/>
      <sheetName val="LOOKUP"/>
      <sheetName val="DWP"/>
      <sheetName val="BS-PL Komersil and Fiskal"/>
      <sheetName val="2703.1"/>
      <sheetName val="UnitDP"/>
      <sheetName val="Discount Tables"/>
      <sheetName val="FS"/>
      <sheetName val="CFWork"/>
      <sheetName val="Results"/>
      <sheetName val="Write Off &amp; Disposal05"/>
      <sheetName val="2703_1"/>
      <sheetName val="Credit-22"/>
      <sheetName val="harga"/>
      <sheetName val="PC-1"/>
      <sheetName val="data (2)"/>
      <sheetName val="Gmd3"/>
      <sheetName val="Wil 1"/>
      <sheetName val="Ending SP"/>
      <sheetName val="Sheet4"/>
      <sheetName val="PANDUAN"/>
      <sheetName val="Sheet3"/>
      <sheetName val="analis"/>
      <sheetName val="Salary"/>
      <sheetName val="WP-PBM-04"/>
      <sheetName val="3. PL ASCO"/>
      <sheetName val="Interface"/>
      <sheetName val="HRG BHN"/>
      <sheetName val="Effort.P"/>
      <sheetName val="Profit &amp; Loss Account"/>
      <sheetName val="StandardJobTitle"/>
      <sheetName val="Corporate"/>
      <sheetName val="DATA"/>
      <sheetName val="Simple Coff."/>
      <sheetName val="DOC"/>
      <sheetName val="FEED"/>
      <sheetName val="Equipment"/>
      <sheetName val="Data_Neraca_Kom"/>
      <sheetName val="STOCK AKHIR"/>
      <sheetName val="TM"/>
      <sheetName val="Price"/>
      <sheetName val="PL"/>
      <sheetName val="Job Code Table"/>
      <sheetName val="Data Request"/>
      <sheetName val="1"/>
      <sheetName val="Source"/>
      <sheetName val="Utlz03"/>
      <sheetName val="Hua Yang Quarterly"/>
      <sheetName val="Macro1"/>
      <sheetName val="Analytical"/>
      <sheetName val="DATA2"/>
      <sheetName val="JL_BEL"/>
      <sheetName val="Hutang"/>
      <sheetName val="Alamat"/>
      <sheetName val="8400.2"/>
      <sheetName val="TBM"/>
      <sheetName val="Worksheet-03"/>
      <sheetName val="ut_no stm"/>
      <sheetName val="KAS_RP"/>
      <sheetName val="KAS_$"/>
      <sheetName val="ELIM_LBU1"/>
      <sheetName val="PNL1_A"/>
      <sheetName val="PNL2_A"/>
      <sheetName val="KAS__"/>
      <sheetName val="BS-PL_Komersil_and_Fiskal"/>
      <sheetName val="Irregular_Income"/>
      <sheetName val="FE-1770_P1"/>
      <sheetName val="Permanent_info"/>
      <sheetName val="Tax_Rate"/>
      <sheetName val="T_material"/>
      <sheetName val="Tax_Computation"/>
      <sheetName val="Amortization_Table"/>
      <sheetName val="Mine_Assumptions"/>
      <sheetName val="Rp_Banten"/>
      <sheetName val="ut_no_stm"/>
      <sheetName val="EQ"/>
      <sheetName val="DATA_HRG"/>
      <sheetName val="inv-enc"/>
      <sheetName val="inv-ssi"/>
      <sheetName val="Minority"/>
      <sheetName val="mutinv"/>
      <sheetName val="mutlab"/>
      <sheetName val="#REF"/>
      <sheetName val="Hotel"/>
      <sheetName val="DAF-9"/>
      <sheetName val="SAP 27JAN 12PM"/>
      <sheetName val="TO"/>
      <sheetName val="INSTMATR"/>
      <sheetName val="NL180"/>
      <sheetName val="NL240"/>
      <sheetName val="Access Radio NL400"/>
      <sheetName val="SPARE"/>
      <sheetName val="EXC-R2004"/>
      <sheetName val="S e p"/>
      <sheetName val="00 received in 01"/>
      <sheetName val="F e b"/>
      <sheetName val="Per GL J a n"/>
      <sheetName val="A p r"/>
      <sheetName val="M a y"/>
      <sheetName val="TLKM-J"/>
      <sheetName val="N-TLKM"/>
      <sheetName val="data_val"/>
      <sheetName val="table"/>
      <sheetName val="HPP_19_"/>
      <sheetName val="commercial"/>
      <sheetName val="Lamp-14(Manajemen)"/>
      <sheetName val="DIRECT COST"/>
      <sheetName val="co_data"/>
      <sheetName val="Consolidated"/>
      <sheetName val="MasterSheet"/>
      <sheetName val="Jabar"/>
      <sheetName val="Jateng"/>
      <sheetName val="Jatim"/>
      <sheetName val="Pusat"/>
      <sheetName val="Sulawesi"/>
      <sheetName val="Sumbagsel"/>
      <sheetName val="HG_BEL"/>
      <sheetName val="CoA"/>
      <sheetName val="fr BS"/>
      <sheetName val="Income Statement"/>
      <sheetName val="Feb_12"/>
      <sheetName val="Mar_12"/>
      <sheetName val="trf-d-w"/>
      <sheetName val="trf d-i"/>
      <sheetName val="Jan"/>
      <sheetName val="Feb"/>
      <sheetName val="Mar"/>
      <sheetName val="Apr"/>
      <sheetName val="May"/>
      <sheetName val="Jun"/>
      <sheetName val="Jul"/>
      <sheetName val="Aug"/>
      <sheetName val="Sept"/>
      <sheetName val="Okt"/>
      <sheetName val="Nov"/>
      <sheetName val="Des"/>
      <sheetName val="Bonus (CP)"/>
      <sheetName val="Bonus  (Des)"/>
      <sheetName val="THR Leb"/>
      <sheetName val="THR Nat"/>
      <sheetName val="ISI SPT"/>
      <sheetName val="Kontrak"/>
      <sheetName val="Erick"/>
      <sheetName val="Wilmart"/>
      <sheetName val="Yohanes"/>
      <sheetName val="DATA INPUT"/>
      <sheetName val="BGT97STAFF"/>
      <sheetName val="BS_Recon"/>
      <sheetName val="KAS_RP1"/>
      <sheetName val="KAS_$1"/>
      <sheetName val="ELIM_LBU11"/>
      <sheetName val="PNL1_A1"/>
      <sheetName val="PNL2_A1"/>
      <sheetName val="KAS__1"/>
      <sheetName val="E-2_Capital_AFE_-_Carryover"/>
      <sheetName val="Data_Jual"/>
      <sheetName val="tanah_(2)"/>
      <sheetName val="Jual_Mtr_12"/>
      <sheetName val="ID_MENADO"/>
      <sheetName val="Bobot_rev"/>
      <sheetName val="Write_Off_&amp;_Disposal05"/>
      <sheetName val="2703_11"/>
      <sheetName val="KAS_RP2"/>
      <sheetName val="KAS_$2"/>
      <sheetName val="ELIM_LBU12"/>
      <sheetName val="PNL1_A2"/>
      <sheetName val="PNL2_A2"/>
      <sheetName val="KAS__2"/>
      <sheetName val="Permanent_info1"/>
      <sheetName val="Irregular_Income1"/>
      <sheetName val="FE-1770_P11"/>
      <sheetName val="Tax_Rate1"/>
      <sheetName val="Tax_Computation1"/>
      <sheetName val="Amortization_Table1"/>
      <sheetName val="T_material1"/>
      <sheetName val="Mine_Assumptions1"/>
      <sheetName val="E-2_Capital_AFE_-_Carryover1"/>
      <sheetName val="Rp_Banten1"/>
      <sheetName val="DATA_HRG1"/>
      <sheetName val="Data_Jual1"/>
      <sheetName val="tanah_(2)1"/>
      <sheetName val="Jual_Mtr_121"/>
      <sheetName val="ID_MENADO1"/>
      <sheetName val="BS-PL_Komersil_and_Fiskal1"/>
      <sheetName val="Bobot_rev1"/>
      <sheetName val="Write_Off_&amp;_Disposal051"/>
      <sheetName val="2703_12"/>
      <sheetName val="PRO"/>
      <sheetName val="Links"/>
      <sheetName val="Terbilang sertifikat"/>
      <sheetName val="data_(2)"/>
      <sheetName val="Wil_1"/>
      <sheetName val="Ending_SP"/>
      <sheetName val="Profit_&amp;_Loss_Account"/>
      <sheetName val="Discount_Tables"/>
      <sheetName val="Job_Code_Table"/>
      <sheetName val="Data_Request"/>
      <sheetName val="Access_Radio_NL400"/>
      <sheetName val="Effort_P"/>
      <sheetName val="3__PL_ASCO"/>
      <sheetName val="HRG_BHN"/>
      <sheetName val="Simple_Coff_"/>
      <sheetName val="SAP_27JAN_12PM"/>
      <sheetName val="ut_no_stm1"/>
      <sheetName val="S_e_p"/>
      <sheetName val="00_received_in_01"/>
      <sheetName val="F_e_b"/>
      <sheetName val="Per_GL_J_a_n"/>
      <sheetName val="A_p_r"/>
      <sheetName val="M_a_y"/>
      <sheetName val="fr_BS"/>
      <sheetName val="Income_Statement"/>
      <sheetName val="trf_d-i"/>
      <sheetName val="Bonus_(CP)"/>
      <sheetName val="Bonus__(Des)"/>
      <sheetName val="THR_Leb"/>
      <sheetName val="THR_Nat"/>
      <sheetName val="ISI_SPT"/>
      <sheetName val="DATA_INPUT"/>
      <sheetName val="STOCK_AKHIR"/>
      <sheetName val="Terbilang_sertifikat"/>
      <sheetName val="Hua_Yang_Quarterly"/>
      <sheetName val="8400_2"/>
      <sheetName val="Bgt"/>
      <sheetName val="DDJAN05"/>
      <sheetName val="KAS_RP3"/>
      <sheetName val="KAS_$3"/>
      <sheetName val="ELIM_LBU13"/>
      <sheetName val="PNL1_A3"/>
      <sheetName val="PNL2_A3"/>
      <sheetName val="KAS__3"/>
      <sheetName val="Permanent_info2"/>
      <sheetName val="Irregular_Income2"/>
      <sheetName val="FE-1770_P12"/>
      <sheetName val="Tax_Rate2"/>
      <sheetName val="Tax_Computation2"/>
      <sheetName val="Amortization_Table2"/>
      <sheetName val="T_material2"/>
      <sheetName val="Mine_Assumptions2"/>
      <sheetName val="E-2_Capital_AFE_-_Carryover2"/>
      <sheetName val="Rp_Banten2"/>
      <sheetName val="DATA_HRG2"/>
      <sheetName val="Data_Jual2"/>
      <sheetName val="tanah_(2)2"/>
      <sheetName val="Jual_Mtr_122"/>
      <sheetName val="ID_MENADO2"/>
      <sheetName val="BS-PL_Komersil_and_Fiskal2"/>
      <sheetName val="Bobot_rev2"/>
      <sheetName val="Write_Off_&amp;_Disposal052"/>
      <sheetName val="2703_13"/>
      <sheetName val="data_(2)1"/>
      <sheetName val="Wil_11"/>
      <sheetName val="Ending_SP1"/>
      <sheetName val="Discount_Tables1"/>
      <sheetName val="Profit_&amp;_Loss_Account1"/>
      <sheetName val="Job_Code_Table1"/>
      <sheetName val="Data_Request1"/>
      <sheetName val="Access_Radio_NL4001"/>
      <sheetName val="Effort_P1"/>
      <sheetName val="3__PL_ASCO1"/>
      <sheetName val="HRG_BHN1"/>
      <sheetName val="Simple_Coff_1"/>
      <sheetName val="STOCK_AKHIR1"/>
      <sheetName val="SAP_27JAN_12PM1"/>
      <sheetName val="ut_no_stm2"/>
      <sheetName val="S_e_p1"/>
      <sheetName val="00_received_in_011"/>
      <sheetName val="F_e_b1"/>
      <sheetName val="Per_GL_J_a_n1"/>
      <sheetName val="A_p_r1"/>
      <sheetName val="M_a_y1"/>
      <sheetName val="fr_BS1"/>
      <sheetName val="Income_Statement1"/>
      <sheetName val="trf_d-i1"/>
      <sheetName val="Bonus_(CP)1"/>
      <sheetName val="Bonus__(Des)1"/>
      <sheetName val="THR_Leb1"/>
      <sheetName val="THR_Nat1"/>
      <sheetName val="ISI_SPT1"/>
      <sheetName val="DATA_INPUT1"/>
      <sheetName val="Terbilang_sertifikat1"/>
      <sheetName val="Hua_Yang_Quarterly1"/>
      <sheetName val="8400_21"/>
      <sheetName val="B"/>
      <sheetName val="Cover_01"/>
      <sheetName val="1200.5 ffe1"/>
      <sheetName val="KKP-II.2.2.1.2"/>
      <sheetName val="sepdua"/>
      <sheetName val="Ford Options"/>
      <sheetName val="NMN"/>
      <sheetName val="Menu"/>
      <sheetName val="XLS Avg Rev"/>
      <sheetName val="Option List"/>
      <sheetName val="HP 18 th"/>
      <sheetName val="pesd_bahan"/>
      <sheetName val="Retail Spider"/>
      <sheetName val="Rumus PL"/>
      <sheetName val="Sep"/>
      <sheetName val="#REF!"/>
      <sheetName val="_REF_"/>
      <sheetName val="AGG_aggr2"/>
      <sheetName val="WBS 2005"/>
      <sheetName val="MPP0102"/>
      <sheetName val="Lead Schedule"/>
      <sheetName val="SALES_EQUITY"/>
      <sheetName val="gg.1"/>
      <sheetName val="AJE"/>
      <sheetName val="RJE"/>
      <sheetName val="Ranges"/>
      <sheetName val="05_2003-compute"/>
      <sheetName val="WBS (2)salah"/>
      <sheetName val="DSU1001"/>
      <sheetName val="mat&amp;upah"/>
      <sheetName val="analisa-pagar"/>
      <sheetName val="2005"/>
      <sheetName val="Assumptions"/>
      <sheetName val="HPP_18_"/>
      <sheetName val="DAF-1"/>
      <sheetName val="prelim"/>
      <sheetName val="SheetGMP"/>
      <sheetName val="SheetGMT"/>
      <sheetName val="THN"/>
      <sheetName val="1999"/>
      <sheetName val="LHP7"/>
      <sheetName val="DAT_1"/>
      <sheetName val="AJE&amp;RJE"/>
      <sheetName val="Ex Rate"/>
      <sheetName val="Angs.B.Group"/>
      <sheetName val="DailyOvertime"/>
      <sheetName val="9"/>
      <sheetName val="Balance Sheet"/>
      <sheetName val="DB "/>
      <sheetName val="JSiar"/>
      <sheetName val="Table Array"/>
      <sheetName val="TBH"/>
      <sheetName val="Jurnal"/>
      <sheetName val="TB"/>
      <sheetName val="Cost Ctr"/>
      <sheetName val="Account"/>
      <sheetName val="Table 1"/>
      <sheetName val="IGSYC"/>
      <sheetName val="HPP"/>
      <sheetName val="Detail"/>
      <sheetName val="Rincian Bah&amp;Ten"/>
      <sheetName val="Plan vs Real"/>
      <sheetName val="Rinci Progres"/>
      <sheetName val="Asumsi Sls"/>
      <sheetName val="RL2010"/>
      <sheetName val="PC_1"/>
      <sheetName val="PC_2"/>
      <sheetName val="Budget 2002"/>
      <sheetName val="Data SRL"/>
      <sheetName val="Data Prod_Graf"/>
      <sheetName val="DIRECT_COST"/>
      <sheetName val="Irregu hÚ_x0005__x001e_ú=_x0015_"/>
      <sheetName val=""/>
      <sheetName val="bayar_04_fak"/>
      <sheetName val="Mutasi"/>
      <sheetName val="LM_29"/>
      <sheetName val="data_benefit(2)"/>
      <sheetName val="Trans"/>
      <sheetName val="Irregu hÚ_x0005__x001e_???ú=_x0015_"/>
      <sheetName val="TRAFIK KAPAL"/>
      <sheetName val="PRODUKSI"/>
      <sheetName val="INVESTASI"/>
      <sheetName val="ARUS KAS"/>
      <sheetName val="COMBINE"/>
      <sheetName val="Bahan"/>
      <sheetName val="Sub"/>
      <sheetName val="Cover"/>
      <sheetName val="grafik fisik"/>
      <sheetName val="BOP-P2"/>
      <sheetName val="HPP_0503"/>
      <sheetName val="name"/>
      <sheetName val="IS"/>
      <sheetName val="feb'08"/>
      <sheetName val="017SR99"/>
      <sheetName val="Grouping"/>
      <sheetName val="TB2015"/>
      <sheetName val="TB2016"/>
      <sheetName val="GOR-SHKJ"/>
      <sheetName val="Front"/>
      <sheetName val="Check Sheet"/>
      <sheetName val="PLHOENG"/>
      <sheetName val="Irregu hÚ_x0005__x001e_"/>
      <sheetName val="DbRp"/>
      <sheetName val="I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refreshError="1"/>
      <sheetData sheetId="290" refreshError="1"/>
      <sheetData sheetId="291" refreshError="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P_MODI"/>
      <sheetName val="FKT_PJK"/>
      <sheetName val="Sheet2"/>
      <sheetName val="PPh Final"/>
      <sheetName val="Lap_PPh"/>
      <sheetName val="DATA_FP"/>
      <sheetName val="KUIT"/>
      <sheetName val="KUIT Final"/>
      <sheetName val="REV 96"/>
      <sheetName val="KD PERS"/>
      <sheetName val="SSP"/>
      <sheetName val="SSP (final)"/>
      <sheetName val="Sheet1"/>
      <sheetName val="FP MODI_A"/>
      <sheetName val="KUIT MODI"/>
      <sheetName val="Kuit Pusdik"/>
      <sheetName val="I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UMUM"/>
      <sheetName val="1195a"/>
      <sheetName val="1195b"/>
      <sheetName val="1195c"/>
      <sheetName val="A1"/>
      <sheetName val="1195 A1"/>
      <sheetName val="1195 A2"/>
      <sheetName val="1195 A3"/>
      <sheetName val="1195 B1"/>
      <sheetName val="B1 (2)"/>
      <sheetName val="1195 B1 (2)"/>
      <sheetName val="1195 B1 (3)"/>
      <sheetName val="1195 B1 (4)"/>
      <sheetName val="1195 B2"/>
      <sheetName val="1195 B3"/>
      <sheetName val="1195 B3 (2)"/>
      <sheetName val="1195 B4"/>
    </sheetNames>
    <sheetDataSet>
      <sheetData sheetId="0"/>
      <sheetData sheetId="1"/>
      <sheetData sheetId="2" refreshError="1"/>
      <sheetData sheetId="3"/>
      <sheetData sheetId="4" refreshError="1"/>
      <sheetData sheetId="5"/>
      <sheetData sheetId="6"/>
      <sheetData sheetId="7"/>
      <sheetData sheetId="8"/>
      <sheetData sheetId="9" refreshError="1"/>
      <sheetData sheetId="10" refreshError="1"/>
      <sheetData sheetId="11" refreshError="1"/>
      <sheetData sheetId="12" refreshError="1"/>
      <sheetData sheetId="13"/>
      <sheetData sheetId="14" refreshError="1"/>
      <sheetData sheetId="15" refreshError="1"/>
      <sheetData sheetId="16"/>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ENDARAAN"/>
      <sheetName val="INV-KTR"/>
      <sheetName val="PERALATAN PABRIK"/>
      <sheetName val="MBL+PART"/>
      <sheetName val="PREPAID-EXP"/>
      <sheetName val="INV_KTR"/>
      <sheetName val="KAS $"/>
    </sheetNames>
    <sheetDataSet>
      <sheetData sheetId="0"/>
      <sheetData sheetId="1"/>
      <sheetData sheetId="2"/>
      <sheetData sheetId="3"/>
      <sheetData sheetId="4"/>
      <sheetData sheetId="5"/>
      <sheetData sheetId="6"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A"/>
      <sheetName val="JU"/>
      <sheetName val="BB"/>
      <sheetName val="NR"/>
      <sheetName val="LR"/>
      <sheetName val="LR Komersil (2)"/>
      <sheetName val="LR Komersil"/>
      <sheetName val="depr"/>
      <sheetName val="Sheet2"/>
      <sheetName val="List Pegawai tidak tetap"/>
    </sheetNames>
    <sheetDataSet>
      <sheetData sheetId="0">
        <row r="11">
          <cell r="D11" t="str">
            <v>AKTIVA</v>
          </cell>
          <cell r="E11" t="str">
            <v>Harta</v>
          </cell>
          <cell r="F11" t="str">
            <v>Debit</v>
          </cell>
          <cell r="G11">
            <v>1</v>
          </cell>
          <cell r="H11">
            <v>9451974156</v>
          </cell>
        </row>
        <row r="12">
          <cell r="D12" t="str">
            <v>Aktiva Lancar</v>
          </cell>
          <cell r="E12" t="str">
            <v>Harta</v>
          </cell>
          <cell r="F12" t="str">
            <v>Debit</v>
          </cell>
          <cell r="G12">
            <v>2</v>
          </cell>
          <cell r="H12">
            <v>8922676473</v>
          </cell>
        </row>
        <row r="13">
          <cell r="D13" t="str">
            <v>Kas</v>
          </cell>
          <cell r="E13" t="str">
            <v>Harta</v>
          </cell>
          <cell r="F13" t="str">
            <v>Debit</v>
          </cell>
          <cell r="G13">
            <v>3</v>
          </cell>
          <cell r="H13">
            <v>3134000</v>
          </cell>
        </row>
        <row r="14">
          <cell r="D14" t="str">
            <v>Pajak dibayar dimuka</v>
          </cell>
          <cell r="E14" t="str">
            <v>Harta</v>
          </cell>
          <cell r="F14" t="str">
            <v>Debit</v>
          </cell>
          <cell r="G14">
            <v>3</v>
          </cell>
          <cell r="H14">
            <v>0</v>
          </cell>
        </row>
        <row r="15">
          <cell r="D15" t="str">
            <v>Biaya dibayar dimuka</v>
          </cell>
          <cell r="E15" t="str">
            <v>Harta</v>
          </cell>
          <cell r="F15" t="str">
            <v>Debit</v>
          </cell>
          <cell r="G15">
            <v>4</v>
          </cell>
          <cell r="H15">
            <v>0</v>
          </cell>
        </row>
        <row r="16">
          <cell r="D16" t="str">
            <v>Bank</v>
          </cell>
          <cell r="E16" t="str">
            <v>Harta</v>
          </cell>
          <cell r="F16" t="str">
            <v>Debit</v>
          </cell>
          <cell r="G16">
            <v>3</v>
          </cell>
          <cell r="H16">
            <v>0</v>
          </cell>
        </row>
        <row r="17">
          <cell r="D17" t="str">
            <v>Bank Danamon</v>
          </cell>
          <cell r="E17" t="str">
            <v>Harta</v>
          </cell>
          <cell r="F17" t="str">
            <v>Debit</v>
          </cell>
          <cell r="G17">
            <v>4</v>
          </cell>
        </row>
        <row r="21">
          <cell r="D21" t="str">
            <v>Piutang Usaha</v>
          </cell>
          <cell r="E21" t="str">
            <v>Harta</v>
          </cell>
          <cell r="F21" t="str">
            <v>Debit</v>
          </cell>
          <cell r="G21">
            <v>3</v>
          </cell>
          <cell r="H21">
            <v>2071742312</v>
          </cell>
        </row>
        <row r="27">
          <cell r="D27" t="str">
            <v>Piutang Karyawan</v>
          </cell>
          <cell r="E27" t="str">
            <v>Harta</v>
          </cell>
          <cell r="F27" t="str">
            <v>Debit</v>
          </cell>
          <cell r="G27">
            <v>3</v>
          </cell>
          <cell r="H27">
            <v>13044616</v>
          </cell>
        </row>
        <row r="28">
          <cell r="D28" t="str">
            <v>Uang Muka PPH</v>
          </cell>
          <cell r="E28" t="str">
            <v>Harta</v>
          </cell>
          <cell r="F28" t="str">
            <v>Debit</v>
          </cell>
          <cell r="G28">
            <v>3</v>
          </cell>
          <cell r="H28">
            <v>45105535</v>
          </cell>
        </row>
        <row r="29">
          <cell r="D29" t="str">
            <v>Persediaan Barang Dagangan</v>
          </cell>
          <cell r="E29" t="str">
            <v>Harta</v>
          </cell>
          <cell r="F29" t="str">
            <v>Debit</v>
          </cell>
          <cell r="G29">
            <v>3</v>
          </cell>
          <cell r="H29">
            <v>6789650010</v>
          </cell>
        </row>
        <row r="30">
          <cell r="D30" t="str">
            <v>Aktiva Tetap</v>
          </cell>
          <cell r="E30" t="str">
            <v>Harta</v>
          </cell>
          <cell r="F30" t="str">
            <v>Debit</v>
          </cell>
          <cell r="G30">
            <v>2</v>
          </cell>
          <cell r="H30">
            <v>529297683</v>
          </cell>
        </row>
        <row r="31">
          <cell r="D31" t="str">
            <v>HP Peralatan Kantor</v>
          </cell>
          <cell r="E31" t="str">
            <v>Harta</v>
          </cell>
          <cell r="F31" t="str">
            <v>Debit</v>
          </cell>
          <cell r="G31">
            <v>4</v>
          </cell>
          <cell r="H31">
            <v>158295000</v>
          </cell>
        </row>
        <row r="32">
          <cell r="D32" t="str">
            <v>Akum. Peny. Peralatan kantor</v>
          </cell>
          <cell r="E32" t="str">
            <v>Harta</v>
          </cell>
          <cell r="F32" t="str">
            <v>Debit</v>
          </cell>
          <cell r="G32">
            <v>4</v>
          </cell>
          <cell r="H32">
            <v>-87434768</v>
          </cell>
        </row>
        <row r="33">
          <cell r="D33" t="str">
            <v>Kendaraan</v>
          </cell>
          <cell r="E33" t="str">
            <v>Harta</v>
          </cell>
          <cell r="F33" t="str">
            <v>Debit</v>
          </cell>
          <cell r="G33">
            <v>3</v>
          </cell>
          <cell r="H33">
            <v>813934200</v>
          </cell>
        </row>
        <row r="34">
          <cell r="D34" t="str">
            <v>Akum. Peny. Kendaraan</v>
          </cell>
          <cell r="E34" t="str">
            <v>Harta</v>
          </cell>
          <cell r="F34" t="str">
            <v>Debit</v>
          </cell>
          <cell r="G34">
            <v>3</v>
          </cell>
          <cell r="H34">
            <v>-499191428</v>
          </cell>
        </row>
        <row r="35">
          <cell r="D35" t="str">
            <v>HP Bangunan</v>
          </cell>
          <cell r="E35" t="str">
            <v>Harta</v>
          </cell>
          <cell r="F35" t="str">
            <v>Debit</v>
          </cell>
          <cell r="G35">
            <v>3</v>
          </cell>
          <cell r="H35">
            <v>200000000</v>
          </cell>
        </row>
        <row r="36">
          <cell r="D36" t="str">
            <v>Akum. Peny. Bangunan</v>
          </cell>
          <cell r="E36" t="str">
            <v>Harta</v>
          </cell>
          <cell r="F36" t="str">
            <v>Debit</v>
          </cell>
          <cell r="H36">
            <v>-71100000</v>
          </cell>
        </row>
        <row r="37">
          <cell r="D37" t="str">
            <v>HP Mesin-mesin</v>
          </cell>
          <cell r="E37" t="str">
            <v>Harta</v>
          </cell>
          <cell r="F37" t="str">
            <v>Debit</v>
          </cell>
          <cell r="G37">
            <v>4</v>
          </cell>
          <cell r="H37">
            <v>66575000</v>
          </cell>
        </row>
        <row r="38">
          <cell r="D38" t="str">
            <v>Akum. Peny. Mesin-mesin</v>
          </cell>
          <cell r="E38" t="str">
            <v>Harta</v>
          </cell>
          <cell r="F38" t="str">
            <v>Debit</v>
          </cell>
          <cell r="G38">
            <v>4</v>
          </cell>
          <cell r="H38">
            <v>-51780321</v>
          </cell>
        </row>
        <row r="39">
          <cell r="D39" t="str">
            <v>KEWAJIBAN</v>
          </cell>
          <cell r="E39" t="str">
            <v>Kewajiban</v>
          </cell>
          <cell r="F39" t="str">
            <v>Kredit</v>
          </cell>
          <cell r="G39">
            <v>1</v>
          </cell>
          <cell r="H39">
            <v>9451974156</v>
          </cell>
        </row>
        <row r="40">
          <cell r="D40" t="str">
            <v>Kewajiban Lancar</v>
          </cell>
          <cell r="E40" t="str">
            <v>Kewajiban</v>
          </cell>
          <cell r="F40" t="str">
            <v>Kredit</v>
          </cell>
          <cell r="G40">
            <v>2</v>
          </cell>
          <cell r="H40">
            <v>9491620721</v>
          </cell>
        </row>
        <row r="41">
          <cell r="D41" t="str">
            <v>Hutang Gaji</v>
          </cell>
          <cell r="E41" t="str">
            <v>Kewajiban</v>
          </cell>
          <cell r="F41" t="str">
            <v>Kredit</v>
          </cell>
          <cell r="G41">
            <v>3</v>
          </cell>
          <cell r="H41">
            <v>0</v>
          </cell>
        </row>
        <row r="42">
          <cell r="D42" t="str">
            <v>Pendapatan Diterima Dimuka</v>
          </cell>
          <cell r="E42" t="str">
            <v>Kewajiban</v>
          </cell>
          <cell r="F42" t="str">
            <v>Kredit</v>
          </cell>
          <cell r="G42">
            <v>3</v>
          </cell>
          <cell r="H42">
            <v>0</v>
          </cell>
        </row>
        <row r="43">
          <cell r="D43" t="str">
            <v>Pinjaman Sementara</v>
          </cell>
          <cell r="E43" t="str">
            <v>Kewajiban</v>
          </cell>
          <cell r="F43" t="str">
            <v>Kredit</v>
          </cell>
          <cell r="G43">
            <v>3</v>
          </cell>
          <cell r="H43">
            <v>0</v>
          </cell>
        </row>
        <row r="44">
          <cell r="D44" t="str">
            <v>Hutang Usaha</v>
          </cell>
          <cell r="E44" t="str">
            <v>Kewajiban</v>
          </cell>
          <cell r="F44" t="str">
            <v>Kredit</v>
          </cell>
          <cell r="G44">
            <v>3</v>
          </cell>
          <cell r="H44">
            <v>9425613520</v>
          </cell>
        </row>
        <row r="45">
          <cell r="D45" t="str">
            <v>Hutang Supplier</v>
          </cell>
          <cell r="E45" t="str">
            <v>Kewajiban</v>
          </cell>
          <cell r="F45" t="str">
            <v>Kredit</v>
          </cell>
          <cell r="G45">
            <v>4</v>
          </cell>
          <cell r="H45">
            <v>9425613520</v>
          </cell>
        </row>
        <row r="46">
          <cell r="D46" t="str">
            <v xml:space="preserve">Hutang Pajak         </v>
          </cell>
          <cell r="E46" t="str">
            <v>Kewajiban</v>
          </cell>
          <cell r="F46" t="str">
            <v>Kredit</v>
          </cell>
          <cell r="G46">
            <v>4</v>
          </cell>
          <cell r="H46">
            <v>0</v>
          </cell>
        </row>
        <row r="47">
          <cell r="E47" t="str">
            <v>Kewajiban</v>
          </cell>
          <cell r="F47" t="str">
            <v>Kredit</v>
          </cell>
          <cell r="G47">
            <v>4</v>
          </cell>
        </row>
        <row r="48">
          <cell r="D48" t="str">
            <v>Hutang PPN</v>
          </cell>
          <cell r="E48" t="str">
            <v>Kewajiban</v>
          </cell>
          <cell r="F48" t="str">
            <v>Kredit</v>
          </cell>
          <cell r="G48">
            <v>3</v>
          </cell>
          <cell r="H48">
            <v>66007201</v>
          </cell>
        </row>
        <row r="49">
          <cell r="D49" t="str">
            <v>PPN Keluaran</v>
          </cell>
          <cell r="E49" t="str">
            <v>Kewajiban</v>
          </cell>
          <cell r="F49" t="str">
            <v>Kredit</v>
          </cell>
          <cell r="G49">
            <v>4</v>
          </cell>
          <cell r="H49">
            <v>11266806</v>
          </cell>
        </row>
        <row r="50">
          <cell r="D50" t="str">
            <v>PPN Masukan</v>
          </cell>
          <cell r="E50" t="str">
            <v>Kewajiban</v>
          </cell>
          <cell r="F50" t="str">
            <v>Kredit</v>
          </cell>
          <cell r="G50">
            <v>4</v>
          </cell>
          <cell r="H50">
            <v>0</v>
          </cell>
        </row>
        <row r="51">
          <cell r="D51" t="str">
            <v>Hutang PPH Pasal 21</v>
          </cell>
          <cell r="E51" t="str">
            <v>Kewajiban</v>
          </cell>
          <cell r="F51" t="str">
            <v>Kredit</v>
          </cell>
          <cell r="G51">
            <v>4</v>
          </cell>
          <cell r="H51">
            <v>4940495</v>
          </cell>
        </row>
        <row r="52">
          <cell r="D52" t="str">
            <v>Hutang PPH Pasal 25</v>
          </cell>
          <cell r="E52" t="str">
            <v>Kewajiban</v>
          </cell>
          <cell r="F52" t="str">
            <v>Kredit</v>
          </cell>
          <cell r="G52">
            <v>4</v>
          </cell>
          <cell r="H52">
            <v>49799900</v>
          </cell>
        </row>
        <row r="53">
          <cell r="D53" t="str">
            <v>Hutang PPH Pasal 23</v>
          </cell>
          <cell r="E53" t="str">
            <v>Kewajiban</v>
          </cell>
          <cell r="F53" t="str">
            <v>Kredit</v>
          </cell>
          <cell r="G53">
            <v>4</v>
          </cell>
        </row>
        <row r="54">
          <cell r="D54" t="str">
            <v>Hutang Pajak Penjualan</v>
          </cell>
          <cell r="E54" t="str">
            <v>Kewajiban</v>
          </cell>
          <cell r="F54" t="str">
            <v>Kredit</v>
          </cell>
          <cell r="G54">
            <v>3</v>
          </cell>
          <cell r="H54">
            <v>0</v>
          </cell>
        </row>
        <row r="55">
          <cell r="D55" t="str">
            <v>Kewajiban Jangka Panjang</v>
          </cell>
          <cell r="E55" t="str">
            <v>Kewajiban</v>
          </cell>
          <cell r="F55" t="str">
            <v>Kredit</v>
          </cell>
          <cell r="G55">
            <v>2</v>
          </cell>
          <cell r="H55">
            <v>1500595277</v>
          </cell>
        </row>
        <row r="56">
          <cell r="D56" t="str">
            <v xml:space="preserve">Hutang Bank </v>
          </cell>
          <cell r="E56" t="str">
            <v>Kewajiban</v>
          </cell>
          <cell r="F56" t="str">
            <v>Kredit</v>
          </cell>
          <cell r="G56">
            <v>3</v>
          </cell>
          <cell r="H56">
            <v>500595277</v>
          </cell>
        </row>
        <row r="57">
          <cell r="D57" t="str">
            <v>Hutang Jangka Panjang Lain</v>
          </cell>
          <cell r="E57" t="str">
            <v>Kewajiban</v>
          </cell>
          <cell r="F57" t="str">
            <v>Kredit</v>
          </cell>
          <cell r="G57">
            <v>3</v>
          </cell>
          <cell r="H57">
            <v>1000000000</v>
          </cell>
        </row>
        <row r="58">
          <cell r="D58" t="str">
            <v>EKUITAS</v>
          </cell>
          <cell r="E58" t="str">
            <v>Modal</v>
          </cell>
          <cell r="F58" t="str">
            <v>Kredit</v>
          </cell>
          <cell r="G58">
            <v>1</v>
          </cell>
          <cell r="H58">
            <v>-1540241842</v>
          </cell>
        </row>
        <row r="59">
          <cell r="D59" t="str">
            <v>Modal Saham</v>
          </cell>
          <cell r="E59" t="str">
            <v>Modal</v>
          </cell>
          <cell r="F59" t="str">
            <v>Kredit</v>
          </cell>
          <cell r="G59">
            <v>2</v>
          </cell>
          <cell r="H59">
            <v>250000000</v>
          </cell>
        </row>
        <row r="60">
          <cell r="D60" t="str">
            <v>Laba Ditahan</v>
          </cell>
          <cell r="E60" t="str">
            <v>Modal</v>
          </cell>
          <cell r="F60" t="str">
            <v>Kredit</v>
          </cell>
          <cell r="G60">
            <v>2</v>
          </cell>
          <cell r="H60">
            <v>-1790241842</v>
          </cell>
        </row>
        <row r="61">
          <cell r="D61" t="str">
            <v>Laba Periode Berjalan</v>
          </cell>
          <cell r="E61" t="str">
            <v>Modal</v>
          </cell>
          <cell r="F61" t="str">
            <v>Kredit</v>
          </cell>
          <cell r="G61">
            <v>2</v>
          </cell>
        </row>
        <row r="62">
          <cell r="D62" t="str">
            <v>PENDAPATAN</v>
          </cell>
          <cell r="E62" t="str">
            <v>Pendapatan</v>
          </cell>
          <cell r="F62" t="str">
            <v>Kredit</v>
          </cell>
          <cell r="G62">
            <v>1</v>
          </cell>
          <cell r="H62">
            <v>0</v>
          </cell>
        </row>
        <row r="63">
          <cell r="D63" t="str">
            <v>Penjualan Pakaian</v>
          </cell>
          <cell r="E63" t="str">
            <v>Pendapatan</v>
          </cell>
          <cell r="F63" t="str">
            <v>Kredit</v>
          </cell>
          <cell r="G63">
            <v>2</v>
          </cell>
          <cell r="H63">
            <v>0</v>
          </cell>
        </row>
        <row r="64">
          <cell r="E64" t="str">
            <v>Pendapatan</v>
          </cell>
          <cell r="F64" t="str">
            <v>Kredit</v>
          </cell>
          <cell r="G64">
            <v>2</v>
          </cell>
          <cell r="H64">
            <v>0</v>
          </cell>
        </row>
        <row r="65">
          <cell r="D65" t="str">
            <v>HARGA POKOK PENJUALAN</v>
          </cell>
          <cell r="E65" t="str">
            <v>HPP</v>
          </cell>
          <cell r="F65" t="str">
            <v>Debit</v>
          </cell>
          <cell r="G65">
            <v>1</v>
          </cell>
          <cell r="H65">
            <v>0</v>
          </cell>
        </row>
        <row r="66">
          <cell r="D66" t="str">
            <v>Pemakaian Bahan Baku</v>
          </cell>
          <cell r="E66" t="str">
            <v>HPP</v>
          </cell>
          <cell r="F66" t="str">
            <v>Debit</v>
          </cell>
          <cell r="G66">
            <v>2</v>
          </cell>
          <cell r="H66">
            <v>0</v>
          </cell>
        </row>
        <row r="67">
          <cell r="D67" t="str">
            <v>Upah langsung</v>
          </cell>
          <cell r="E67" t="str">
            <v>HPP</v>
          </cell>
          <cell r="F67" t="str">
            <v>Debit</v>
          </cell>
          <cell r="G67">
            <v>2</v>
          </cell>
          <cell r="H67">
            <v>0</v>
          </cell>
        </row>
        <row r="68">
          <cell r="D68" t="str">
            <v>Biaya Listrik Pabrik</v>
          </cell>
          <cell r="E68" t="str">
            <v>HPP</v>
          </cell>
          <cell r="F68" t="str">
            <v>Debit</v>
          </cell>
          <cell r="G68">
            <v>2</v>
          </cell>
          <cell r="H68">
            <v>0</v>
          </cell>
        </row>
        <row r="69">
          <cell r="D69" t="str">
            <v>Biaya Pengangkutan langsung</v>
          </cell>
          <cell r="E69" t="str">
            <v>HPP</v>
          </cell>
          <cell r="F69" t="str">
            <v>Debit</v>
          </cell>
          <cell r="G69">
            <v>2</v>
          </cell>
          <cell r="H69">
            <v>0</v>
          </cell>
        </row>
        <row r="70">
          <cell r="D70" t="str">
            <v>Biaya perlengkapan dan peralatan produksi langsung</v>
          </cell>
          <cell r="E70" t="str">
            <v>HPP</v>
          </cell>
          <cell r="F70" t="str">
            <v>Debit</v>
          </cell>
          <cell r="G70">
            <v>2</v>
          </cell>
          <cell r="H70">
            <v>0</v>
          </cell>
        </row>
        <row r="71">
          <cell r="D71" t="str">
            <v>Biaya pembungkus dan pengepakan langsung</v>
          </cell>
          <cell r="E71" t="str">
            <v>HPP</v>
          </cell>
          <cell r="F71" t="str">
            <v>Debit</v>
          </cell>
          <cell r="G71">
            <v>2</v>
          </cell>
          <cell r="H71">
            <v>0</v>
          </cell>
        </row>
        <row r="72">
          <cell r="D72" t="str">
            <v>Biaya pengobatan langsung</v>
          </cell>
          <cell r="E72" t="str">
            <v>HPP</v>
          </cell>
          <cell r="F72" t="str">
            <v>Debit</v>
          </cell>
          <cell r="G72">
            <v>2</v>
          </cell>
          <cell r="H72">
            <v>0</v>
          </cell>
        </row>
        <row r="73">
          <cell r="D73" t="str">
            <v>Biaya Astek tenaga kerja langsung</v>
          </cell>
          <cell r="E73" t="str">
            <v>HPP</v>
          </cell>
          <cell r="F73" t="str">
            <v>Debit</v>
          </cell>
          <cell r="G73">
            <v>2</v>
          </cell>
          <cell r="H73">
            <v>0</v>
          </cell>
        </row>
        <row r="74">
          <cell r="D74" t="str">
            <v>Biaya sparepart alat langsung</v>
          </cell>
          <cell r="E74" t="str">
            <v>HPP</v>
          </cell>
          <cell r="F74" t="str">
            <v>Debit</v>
          </cell>
          <cell r="G74">
            <v>2</v>
          </cell>
          <cell r="H74">
            <v>0</v>
          </cell>
        </row>
        <row r="75">
          <cell r="D75" t="str">
            <v>Biaya perbaikan alat langsung</v>
          </cell>
          <cell r="E75" t="str">
            <v>HPP</v>
          </cell>
          <cell r="F75" t="str">
            <v>Debit</v>
          </cell>
          <cell r="G75">
            <v>2</v>
          </cell>
          <cell r="H75">
            <v>0</v>
          </cell>
        </row>
        <row r="76">
          <cell r="D76" t="str">
            <v>Biaya lain-lain langsung</v>
          </cell>
          <cell r="E76" t="str">
            <v>HPP</v>
          </cell>
          <cell r="F76" t="str">
            <v>Debit</v>
          </cell>
          <cell r="G76">
            <v>2</v>
          </cell>
          <cell r="H76">
            <v>0</v>
          </cell>
        </row>
        <row r="77">
          <cell r="D77" t="str">
            <v>Biaya penyusutan mesin-mesin langsung</v>
          </cell>
          <cell r="E77" t="str">
            <v>HPP</v>
          </cell>
          <cell r="F77" t="str">
            <v>Debit</v>
          </cell>
          <cell r="G77">
            <v>2</v>
          </cell>
          <cell r="H77">
            <v>0</v>
          </cell>
        </row>
        <row r="78">
          <cell r="D78" t="str">
            <v>Biaya penyusutan peralatan</v>
          </cell>
          <cell r="E78" t="str">
            <v>HPP</v>
          </cell>
          <cell r="F78" t="str">
            <v>Debit</v>
          </cell>
          <cell r="G78">
            <v>2</v>
          </cell>
          <cell r="H78">
            <v>0</v>
          </cell>
        </row>
        <row r="79">
          <cell r="D79" t="str">
            <v>Biaya Lab Test Bahan</v>
          </cell>
          <cell r="E79" t="str">
            <v>HPP</v>
          </cell>
          <cell r="F79" t="str">
            <v>Debit</v>
          </cell>
          <cell r="G79">
            <v>2</v>
          </cell>
          <cell r="H79">
            <v>0</v>
          </cell>
        </row>
        <row r="81">
          <cell r="D81" t="str">
            <v>BIAYA</v>
          </cell>
          <cell r="E81" t="str">
            <v>Biaya</v>
          </cell>
          <cell r="F81" t="str">
            <v>Debit</v>
          </cell>
          <cell r="G81">
            <v>1</v>
          </cell>
          <cell r="H81">
            <v>0</v>
          </cell>
        </row>
        <row r="82">
          <cell r="D82" t="str">
            <v>Gaji Karyawan</v>
          </cell>
          <cell r="E82" t="str">
            <v>Biaya</v>
          </cell>
          <cell r="F82" t="str">
            <v>Debit</v>
          </cell>
          <cell r="G82">
            <v>2</v>
          </cell>
          <cell r="H82">
            <v>0</v>
          </cell>
        </row>
        <row r="83">
          <cell r="D83" t="str">
            <v>Biaya Uang Makan</v>
          </cell>
          <cell r="E83" t="str">
            <v>Biaya</v>
          </cell>
          <cell r="F83" t="str">
            <v>Debit</v>
          </cell>
          <cell r="G83">
            <v>2</v>
          </cell>
          <cell r="H83">
            <v>0</v>
          </cell>
        </row>
        <row r="84">
          <cell r="D84" t="str">
            <v>Biaya listrik kantor</v>
          </cell>
          <cell r="E84" t="str">
            <v>Biaya</v>
          </cell>
          <cell r="F84" t="str">
            <v>Debit</v>
          </cell>
          <cell r="G84">
            <v>2</v>
          </cell>
          <cell r="H84">
            <v>0</v>
          </cell>
        </row>
        <row r="85">
          <cell r="D85" t="str">
            <v>Biaya telepon dan fak kantor</v>
          </cell>
          <cell r="E85" t="str">
            <v>Biaya</v>
          </cell>
          <cell r="F85" t="str">
            <v>Debit</v>
          </cell>
          <cell r="G85">
            <v>2</v>
          </cell>
          <cell r="H85">
            <v>0</v>
          </cell>
        </row>
        <row r="86">
          <cell r="D86" t="str">
            <v>Biaya air pam kantor</v>
          </cell>
          <cell r="E86" t="str">
            <v>Biaya</v>
          </cell>
          <cell r="F86" t="str">
            <v>Debit</v>
          </cell>
          <cell r="G86">
            <v>2</v>
          </cell>
          <cell r="H86">
            <v>0</v>
          </cell>
        </row>
        <row r="87">
          <cell r="D87" t="str">
            <v>Biaya alat-alat tulis kantor</v>
          </cell>
          <cell r="E87" t="str">
            <v>Biaya</v>
          </cell>
          <cell r="F87" t="str">
            <v>Debit</v>
          </cell>
          <cell r="G87">
            <v>2</v>
          </cell>
          <cell r="H87">
            <v>0</v>
          </cell>
        </row>
        <row r="88">
          <cell r="D88" t="str">
            <v>Biaya Perlengkapan Kantor</v>
          </cell>
          <cell r="E88" t="str">
            <v>Biaya</v>
          </cell>
          <cell r="F88" t="str">
            <v>Debit</v>
          </cell>
          <cell r="G88">
            <v>2</v>
          </cell>
          <cell r="H88">
            <v>0</v>
          </cell>
        </row>
        <row r="89">
          <cell r="D89" t="str">
            <v>Biaya transport, Tol, Pengangkutan kantor</v>
          </cell>
          <cell r="E89" t="str">
            <v>Biaya</v>
          </cell>
          <cell r="F89" t="str">
            <v>Debit</v>
          </cell>
          <cell r="G89">
            <v>2</v>
          </cell>
          <cell r="H89">
            <v>0</v>
          </cell>
        </row>
        <row r="90">
          <cell r="D90" t="str">
            <v>Biaya Parkir</v>
          </cell>
          <cell r="E90" t="str">
            <v>Biaya</v>
          </cell>
          <cell r="F90" t="str">
            <v>Debit</v>
          </cell>
          <cell r="G90">
            <v>2</v>
          </cell>
          <cell r="H90">
            <v>0</v>
          </cell>
        </row>
        <row r="91">
          <cell r="D91" t="str">
            <v>Biaya kebersihan dan keamanan kantor</v>
          </cell>
          <cell r="E91" t="str">
            <v>Biaya</v>
          </cell>
          <cell r="F91" t="str">
            <v>Debit</v>
          </cell>
          <cell r="G91">
            <v>2</v>
          </cell>
          <cell r="H91">
            <v>0</v>
          </cell>
        </row>
        <row r="92">
          <cell r="D92" t="str">
            <v>Biaya perbaikan / sparepart inventaris kantor</v>
          </cell>
          <cell r="E92" t="str">
            <v>Biaya</v>
          </cell>
          <cell r="F92" t="str">
            <v>Debit</v>
          </cell>
          <cell r="G92">
            <v>2</v>
          </cell>
          <cell r="H92">
            <v>0</v>
          </cell>
        </row>
        <row r="93">
          <cell r="D93" t="str">
            <v>Biaya bunga bank</v>
          </cell>
          <cell r="E93" t="str">
            <v>Biaya</v>
          </cell>
          <cell r="F93" t="str">
            <v>Debit</v>
          </cell>
          <cell r="G93">
            <v>2</v>
          </cell>
          <cell r="H93">
            <v>0</v>
          </cell>
        </row>
        <row r="94">
          <cell r="D94" t="str">
            <v>Biaya administrasi bank</v>
          </cell>
          <cell r="E94" t="str">
            <v>Biaya</v>
          </cell>
          <cell r="F94" t="str">
            <v>Debit</v>
          </cell>
          <cell r="G94">
            <v>2</v>
          </cell>
          <cell r="H94">
            <v>0</v>
          </cell>
        </row>
        <row r="95">
          <cell r="D95" t="str">
            <v>Biaya asuransi</v>
          </cell>
          <cell r="E95" t="str">
            <v>Biaya</v>
          </cell>
          <cell r="F95" t="str">
            <v>Debit</v>
          </cell>
          <cell r="G95">
            <v>2</v>
          </cell>
          <cell r="H95">
            <v>0</v>
          </cell>
        </row>
        <row r="96">
          <cell r="D96" t="str">
            <v>Biaya lain-lain kantor</v>
          </cell>
          <cell r="E96" t="str">
            <v>Biaya</v>
          </cell>
          <cell r="F96" t="str">
            <v>Debit</v>
          </cell>
          <cell r="G96">
            <v>2</v>
          </cell>
          <cell r="H96">
            <v>0</v>
          </cell>
        </row>
        <row r="97">
          <cell r="D97" t="str">
            <v>Biaya PPh 21</v>
          </cell>
          <cell r="E97" t="str">
            <v>Biaya</v>
          </cell>
          <cell r="F97" t="str">
            <v>Debit</v>
          </cell>
          <cell r="G97">
            <v>2</v>
          </cell>
          <cell r="H97">
            <v>0</v>
          </cell>
        </row>
        <row r="98">
          <cell r="D98" t="str">
            <v>Biaya PPh Badan</v>
          </cell>
          <cell r="E98" t="str">
            <v>Biaya</v>
          </cell>
          <cell r="F98" t="str">
            <v>Debit</v>
          </cell>
          <cell r="G98">
            <v>2</v>
          </cell>
          <cell r="H98">
            <v>0</v>
          </cell>
        </row>
        <row r="99">
          <cell r="D99" t="str">
            <v>Denda Pajak</v>
          </cell>
          <cell r="E99" t="str">
            <v>Biaya</v>
          </cell>
          <cell r="F99" t="str">
            <v>Debit</v>
          </cell>
          <cell r="G99">
            <v>2</v>
          </cell>
          <cell r="H99">
            <v>0</v>
          </cell>
        </row>
        <row r="100">
          <cell r="D100" t="str">
            <v xml:space="preserve">Biaya penyusutan inventaris </v>
          </cell>
          <cell r="E100" t="str">
            <v>Biaya</v>
          </cell>
          <cell r="F100" t="str">
            <v>Debit</v>
          </cell>
          <cell r="G100">
            <v>2</v>
          </cell>
          <cell r="H100">
            <v>0</v>
          </cell>
        </row>
        <row r="101">
          <cell r="D101" t="str">
            <v>Biaya penyusutan inventaris kelompok II</v>
          </cell>
          <cell r="E101" t="str">
            <v>Biaya</v>
          </cell>
          <cell r="F101" t="str">
            <v>Debit</v>
          </cell>
          <cell r="G101">
            <v>2</v>
          </cell>
          <cell r="H101">
            <v>0</v>
          </cell>
        </row>
        <row r="102">
          <cell r="D102" t="str">
            <v>Pajak penghasilan</v>
          </cell>
          <cell r="E102" t="str">
            <v>Biaya</v>
          </cell>
          <cell r="F102" t="str">
            <v>Debit</v>
          </cell>
          <cell r="G102">
            <v>2</v>
          </cell>
          <cell r="H102">
            <v>0</v>
          </cell>
        </row>
        <row r="103">
          <cell r="D103" t="str">
            <v>Biaya Entertainment</v>
          </cell>
          <cell r="E103" t="str">
            <v>Biaya</v>
          </cell>
          <cell r="F103" t="str">
            <v>Debit</v>
          </cell>
          <cell r="G103">
            <v>2</v>
          </cell>
          <cell r="H103">
            <v>0</v>
          </cell>
        </row>
        <row r="104">
          <cell r="D104" t="str">
            <v>Biaya Keperluan Kantor</v>
          </cell>
          <cell r="E104" t="str">
            <v>Biaya</v>
          </cell>
          <cell r="F104" t="str">
            <v>Debit</v>
          </cell>
          <cell r="G104">
            <v>2</v>
          </cell>
          <cell r="H104">
            <v>0</v>
          </cell>
        </row>
        <row r="105">
          <cell r="D105" t="str">
            <v>Biaya Pos</v>
          </cell>
          <cell r="E105" t="str">
            <v>Biaya</v>
          </cell>
          <cell r="F105" t="str">
            <v>Debit</v>
          </cell>
          <cell r="G105">
            <v>2</v>
          </cell>
          <cell r="H105">
            <v>0</v>
          </cell>
        </row>
        <row r="106">
          <cell r="D106" t="str">
            <v>Biaya Internet</v>
          </cell>
          <cell r="E106" t="str">
            <v>Biaya</v>
          </cell>
          <cell r="F106" t="str">
            <v>Debit</v>
          </cell>
          <cell r="G106">
            <v>2</v>
          </cell>
          <cell r="H106">
            <v>0</v>
          </cell>
        </row>
        <row r="107">
          <cell r="D107" t="str">
            <v>Biaya Legal</v>
          </cell>
          <cell r="E107" t="str">
            <v>Biaya</v>
          </cell>
          <cell r="F107" t="str">
            <v>Debit</v>
          </cell>
          <cell r="G107">
            <v>2</v>
          </cell>
          <cell r="H107">
            <v>0</v>
          </cell>
        </row>
        <row r="108">
          <cell r="D108" t="str">
            <v>Biaya Lembur</v>
          </cell>
          <cell r="E108" t="str">
            <v>Biaya</v>
          </cell>
          <cell r="F108" t="str">
            <v>Debit</v>
          </cell>
          <cell r="G108">
            <v>2</v>
          </cell>
          <cell r="H108">
            <v>0</v>
          </cell>
        </row>
        <row r="109">
          <cell r="D109" t="str">
            <v>Biaya Sewa Mesin Fotocopy</v>
          </cell>
          <cell r="E109" t="str">
            <v>Biaya</v>
          </cell>
          <cell r="F109" t="str">
            <v>Debit</v>
          </cell>
          <cell r="G109">
            <v>2</v>
          </cell>
          <cell r="H109">
            <v>0</v>
          </cell>
        </row>
        <row r="111">
          <cell r="D111" t="str">
            <v>PENDAPATAN LAIN-LAIN</v>
          </cell>
          <cell r="E111" t="str">
            <v>Pendapatan Lainnya</v>
          </cell>
          <cell r="F111" t="str">
            <v>Kredit</v>
          </cell>
          <cell r="G111">
            <v>1</v>
          </cell>
          <cell r="H111">
            <v>0</v>
          </cell>
        </row>
        <row r="112">
          <cell r="D112" t="str">
            <v>Bunga Bank</v>
          </cell>
          <cell r="E112" t="str">
            <v>Pendapatan Lainnya</v>
          </cell>
          <cell r="F112" t="str">
            <v>Kredit</v>
          </cell>
          <cell r="G112">
            <v>2</v>
          </cell>
          <cell r="H112">
            <v>0</v>
          </cell>
        </row>
        <row r="113">
          <cell r="D113" t="str">
            <v>Laba Penjualan Aktiva</v>
          </cell>
          <cell r="E113" t="str">
            <v>Pendapatan Lainnya</v>
          </cell>
          <cell r="F113" t="str">
            <v>Kredit</v>
          </cell>
          <cell r="G113">
            <v>2</v>
          </cell>
          <cell r="H113">
            <v>0</v>
          </cell>
        </row>
        <row r="114">
          <cell r="D114" t="str">
            <v>Pendapatan lain-lain</v>
          </cell>
          <cell r="E114" t="str">
            <v>Pendapatan Lainnya</v>
          </cell>
          <cell r="F114" t="str">
            <v>Kredit</v>
          </cell>
          <cell r="G114">
            <v>2</v>
          </cell>
          <cell r="H114">
            <v>0</v>
          </cell>
        </row>
        <row r="115">
          <cell r="D115" t="str">
            <v>BIAYA LAIN-LAIN</v>
          </cell>
          <cell r="E115" t="str">
            <v>Biaya Lainnya</v>
          </cell>
          <cell r="F115" t="str">
            <v>Debit</v>
          </cell>
          <cell r="G115">
            <v>1</v>
          </cell>
          <cell r="H115">
            <v>0</v>
          </cell>
        </row>
        <row r="116">
          <cell r="D116" t="str">
            <v>Bunga Pinjaman Bank</v>
          </cell>
          <cell r="E116" t="str">
            <v>Biaya Lainnya</v>
          </cell>
          <cell r="F116" t="str">
            <v>Debit</v>
          </cell>
          <cell r="G116">
            <v>2</v>
          </cell>
          <cell r="H116">
            <v>0</v>
          </cell>
        </row>
        <row r="117">
          <cell r="D117" t="str">
            <v>Pajak Atas Pendapatan Bunga</v>
          </cell>
          <cell r="E117" t="str">
            <v>Biaya Lainnya</v>
          </cell>
          <cell r="F117" t="str">
            <v>Debit</v>
          </cell>
          <cell r="G117">
            <v>2</v>
          </cell>
          <cell r="H117">
            <v>0</v>
          </cell>
        </row>
        <row r="118">
          <cell r="D118" t="str">
            <v>Rugi Penjualan Aktiva</v>
          </cell>
          <cell r="E118" t="str">
            <v>Biaya Lainnya</v>
          </cell>
          <cell r="F118" t="str">
            <v>Debit</v>
          </cell>
          <cell r="G118">
            <v>2</v>
          </cell>
          <cell r="H118">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WEXT"/>
      <sheetName val="Sheet1"/>
      <sheetName val="Factors"/>
      <sheetName val="BER CAL"/>
      <sheetName val="Calc. Overview"/>
      <sheetName val="Auflistung"/>
      <sheetName val="CONV_TAB"/>
      <sheetName val="COSY"/>
      <sheetName val="File references"/>
      <sheetName val="NMS Configuration"/>
      <sheetName val="Rekap-ME"/>
      <sheetName val="September 06"/>
      <sheetName val="June 06"/>
      <sheetName val="Drop Down"/>
      <sheetName val="Tax R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FFEREXT"/>
      <sheetName val="NWEXT"/>
      <sheetName val="Micro outdoor"/>
      <sheetName val="Factors"/>
      <sheetName val="BER CAL"/>
      <sheetName val="Sheet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sting"/>
      <sheetName val="COA Baru"/>
      <sheetName val="Laporan"/>
      <sheetName val="PPh 21"/>
      <sheetName val="RL"/>
      <sheetName val="BII"/>
      <sheetName val="ner"/>
      <sheetName val="KasBank"/>
      <sheetName val="BII$0"/>
      <sheetName val="RL Asli"/>
      <sheetName val="COA (2)"/>
      <sheetName val="COA"/>
      <sheetName val="BII (2)"/>
    </sheetNames>
    <sheetDataSet>
      <sheetData sheetId="0" refreshError="1">
        <row r="3">
          <cell r="A3" t="str">
            <v>KodePerk</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R (2)"/>
      <sheetName val="SAA"/>
      <sheetName val="JU"/>
      <sheetName val="BB"/>
      <sheetName val="Sheet1"/>
      <sheetName val="NR"/>
      <sheetName val="LR"/>
      <sheetName val="FA"/>
      <sheetName val="Neraca Komersial"/>
    </sheetNames>
    <sheetDataSet>
      <sheetData sheetId="0"/>
      <sheetData sheetId="1"/>
      <sheetData sheetId="2"/>
      <sheetData sheetId="3"/>
      <sheetData sheetId="4"/>
      <sheetData sheetId="5"/>
      <sheetData sheetId="6"/>
      <sheetData sheetId="7"/>
      <sheetData sheetId="8"/>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sheetName val="Income Statement"/>
      <sheetName val="Trial Balance"/>
      <sheetName val="INV-KTR"/>
    </sheetNames>
    <sheetDataSet>
      <sheetData sheetId="0"/>
      <sheetData sheetId="1"/>
      <sheetData sheetId="2"/>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PEXT"/>
      <sheetName val="AM-MARGIN"/>
      <sheetName val="Tower 61 Meter "/>
      <sheetName val="Material List T 55 M "/>
      <sheetName val="OFFEREXT"/>
      <sheetName val="BSC_UPGRADES"/>
      <sheetName val="MatList"/>
      <sheetName val="Curr, Site Names, Flex conf"/>
      <sheetName val="GLP-DISCOUNT"/>
      <sheetName val="AN_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
      <sheetName val="Daf_Isi"/>
      <sheetName val="BS"/>
      <sheetName val="IC"/>
      <sheetName val="CF"/>
      <sheetName val="FA"/>
      <sheetName val="TrialBlc"/>
      <sheetName val="Jounal_Entry"/>
      <sheetName val="Adjustment"/>
      <sheetName val="Tab_CF"/>
      <sheetName val="Exp"/>
      <sheetName val="A1"/>
      <sheetName val="A2"/>
      <sheetName val="A3"/>
      <sheetName val="A4"/>
      <sheetName val="B1"/>
      <sheetName val="B2"/>
      <sheetName val="B3"/>
      <sheetName val="B4"/>
      <sheetName val="Ques_List"/>
      <sheetName val="Coa"/>
      <sheetName val="Sal_Gross"/>
      <sheetName val="Sal_Paid"/>
      <sheetName val="Sal_Diff_Expl"/>
      <sheetName val="Sal_Diff_Summ"/>
      <sheetName val="Sal_Diff"/>
      <sheetName val="PPhPs21"/>
      <sheetName val="SSP"/>
      <sheetName val="Sheet1"/>
      <sheetName val="PPh21"/>
      <sheetName val="Sal_gros"/>
      <sheetName val="Sheet2"/>
      <sheetName val="IC (2)"/>
      <sheetName val="BS (2)"/>
      <sheetName val="SE (2)"/>
      <sheetName val="CF (2)"/>
      <sheetName val="FA (2)"/>
      <sheetName val="TrialBlc (2)"/>
      <sheetName val="Jounal_Entry (2)"/>
      <sheetName val="Adjustment (2)"/>
      <sheetName val="Tab_CF (2)"/>
      <sheetName val="Exp (2)"/>
      <sheetName val="Sal_Gross (2)"/>
      <sheetName val="Sal_Paid (2)"/>
      <sheetName val="Sal_Diff_Expl (2)"/>
      <sheetName val="Sal_Diff_Summ (2)"/>
      <sheetName val="Sal_Diff (2)"/>
      <sheetName val="PPhPs21 (2)"/>
      <sheetName val="SSP (2)"/>
      <sheetName val="Sal_gros (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sheetData sheetId="4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Neraca"/>
      <sheetName val="RL"/>
      <sheetName val="Daftar Aktiva"/>
      <sheetName val="SSP"/>
      <sheetName val="1771(a)"/>
      <sheetName val="1771(b)"/>
      <sheetName val="1771-I"/>
      <sheetName val="1771-II"/>
      <sheetName val="1771-III"/>
      <sheetName val="1771-IV"/>
      <sheetName val="1771-V"/>
      <sheetName val="1771-V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WLOPT"/>
      <sheetName val="ASUNSUB1"/>
      <sheetName val="ASUNSUB3"/>
      <sheetName val="guyan"/>
      <sheetName val="OVERVIEW"/>
      <sheetName val="SEK"/>
      <sheetName val="VSP"/>
      <sheetName val="UNPRDUCT"/>
      <sheetName val="UNPRCABLE"/>
      <sheetName val="ASUNSUB2"/>
      <sheetName val="UNIT PRICE"/>
      <sheetName val="KS TUBUN"/>
      <sheetName val="OTHER STO's"/>
      <sheetName val="AS1MODM"/>
      <sheetName val="AS1MODH"/>
      <sheetName val="AS1MODD"/>
      <sheetName val="COPPER ACCESS"/>
      <sheetName val="TRAINING"/>
      <sheetName val="cooper"/>
      <sheetName val="Tax Rate"/>
      <sheetName val="UNITPRICE"/>
      <sheetName val="RPO"/>
      <sheetName val="AGING"/>
      <sheetName val="Material Installation"/>
    </sheetNames>
    <sheetDataSet>
      <sheetData sheetId="0" refreshError="1">
        <row r="4">
          <cell r="AG4">
            <v>1.52</v>
          </cell>
        </row>
        <row r="5">
          <cell r="AG5">
            <v>2326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BS"/>
      <sheetName val="SE"/>
      <sheetName val="CF"/>
      <sheetName val="CityBank"/>
      <sheetName val="Bank charges"/>
      <sheetName val="Penerimaan"/>
      <sheetName val="Trans"/>
      <sheetName val="Accrued Expenses"/>
      <sheetName val="pv group"/>
      <sheetName val="pivot - coa"/>
      <sheetName val="salary &amp; loan"/>
      <sheetName val="IC"/>
      <sheetName val="Trans (2)"/>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
          <cell r="A1" t="str">
            <v>ELF ATOCHEM SOUTH EAST ASIA</v>
          </cell>
        </row>
      </sheetData>
      <sheetData sheetId="13"/>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njelasan Neraca"/>
      <sheetName val="Perbandingan Neraca"/>
      <sheetName val=" Neraca "/>
      <sheetName val=" RL"/>
      <sheetName val="Daftar Isi"/>
      <sheetName val="Laba ditahan"/>
      <sheetName val="Arus_Kas"/>
      <sheetName val="A.Tetap"/>
      <sheetName val="Penjelasan Piutang LAin-lain"/>
      <sheetName val="Penjelasan HPP"/>
      <sheetName val="Adjustments"/>
      <sheetName val="Pendapatan dan biaya lain-lain"/>
      <sheetName val="Pendapatan"/>
      <sheetName val="Beban Eksplotasi Langsung"/>
      <sheetName val="Tambahan"/>
      <sheetName val="Advance"/>
      <sheetName val="Sewa"/>
      <sheetName val="B.Penjualan"/>
      <sheetName val="Rekap BI_umum &amp; adm"/>
      <sheetName val="B,Gaji"/>
      <sheetName val="Tunjangan Karyawan"/>
      <sheetName val="Pengobatan"/>
      <sheetName val="Alat Tulis"/>
      <sheetName val="Telpon"/>
      <sheetName val="Postal"/>
      <sheetName val="Sewa Kantor"/>
      <sheetName val="Perawatan Kantor"/>
      <sheetName val="Pemeliharaan Kendaraan"/>
      <sheetName val="Perjalanan Dinas"/>
      <sheetName val="Tenaga Ahli"/>
      <sheetName val="Iuran dan Iklan"/>
      <sheetName val="Penyusutan Inventaris"/>
      <sheetName val="Amortisasi Pra Operasi"/>
      <sheetName val="B.Adm bank"/>
      <sheetName val="Jamuan &amp; Sumbangan"/>
      <sheetName val="Penyusutan Kendaraan"/>
      <sheetName val="Bunga Leasing"/>
      <sheetName val="Beban Pajak"/>
      <sheetName val="Pendapatan bunga"/>
      <sheetName val="RL Penjualan aktiva"/>
      <sheetName val="Selisih kurs"/>
      <sheetName val="Kas"/>
      <sheetName val="BDN"/>
      <sheetName val="ASPAC"/>
      <sheetName val="BNI"/>
      <sheetName val="Sheet1"/>
      <sheetName val="SelKurs"/>
      <sheetName val="Danamon"/>
      <sheetName val="Piutang Karyawan"/>
      <sheetName val="Wesel Tagih"/>
      <sheetName val="Piutang Usaha"/>
      <sheetName val="Piutang Afiliasi"/>
      <sheetName val="Uang Muka"/>
      <sheetName val="Biaya Pra Operasi"/>
      <sheetName val="Pajak Dibayar Di Muka"/>
      <sheetName val="Biaya Dibayar Di muka"/>
      <sheetName val="Rekap Aktiva"/>
      <sheetName val="Hutang Usaha"/>
      <sheetName val="Hutang Pajak"/>
      <sheetName val="Hutang Afiliasi dan Hutang lain"/>
      <sheetName val="Hutang Pemegang Saham"/>
      <sheetName val="Biaya YMH dibayar"/>
      <sheetName val="DATA WP"/>
      <sheetName val="TB"/>
      <sheetName val="OthAsset roll"/>
      <sheetName val="Cal"/>
      <sheetName val="Danamon LK"/>
      <sheetName val="3800"/>
      <sheetName val="GeneralInfo"/>
      <sheetName val="fr BS"/>
      <sheetName val="detailed"/>
      <sheetName val="Building"/>
      <sheetName val="Machinery"/>
      <sheetName val="Office Equipment1"/>
      <sheetName val="Vehicle"/>
      <sheetName val="Movement"/>
      <sheetName val="FE-1770.P1"/>
      <sheetName val="Permanent info"/>
      <sheetName val="accumdeprn"/>
      <sheetName val="2001 Employee roster"/>
      <sheetName val="วงเครดิต 3"/>
      <sheetName val="VAT out"/>
      <sheetName val="wpl"/>
      <sheetName val="Order_Nov_w45"/>
      <sheetName val="Notes to BS"/>
      <sheetName val="Order_Oct_w40"/>
      <sheetName val="Order_Oct_w41"/>
      <sheetName val="WBS1"/>
      <sheetName val="SE"/>
      <sheetName val="data_val"/>
      <sheetName val="laporan96"/>
      <sheetName val="A.4.2"/>
      <sheetName val="DT"/>
      <sheetName val="Rekap kuantitatif"/>
      <sheetName val="Income Statement"/>
      <sheetName val="IC"/>
      <sheetName val="MacPro"/>
      <sheetName val="Identitas"/>
      <sheetName val="SUPPORT"/>
      <sheetName val="Opening"/>
      <sheetName val="Ex_Rate"/>
      <sheetName val="Rates"/>
      <sheetName val="XREF"/>
      <sheetName val="Journal Template"/>
      <sheetName val="BS-RTI"/>
      <sheetName val="FKT_PJK"/>
      <sheetName val="STKBB"/>
      <sheetName val="List"/>
      <sheetName val="BB"/>
      <sheetName val="VendData"/>
      <sheetName val="Trial"/>
      <sheetName val="laporan"/>
      <sheetName val="Bal 1997-1998"/>
      <sheetName val="Parameters"/>
      <sheetName val="Client Aje"/>
      <sheetName val="Ex-Rate"/>
      <sheetName val="C13"/>
      <sheetName val="CDYW"/>
      <sheetName val="Penyusutan_Inventaris"/>
      <sheetName val="Penyusutan_Kendaraan"/>
      <sheetName val="Penjelasan_Neraca"/>
      <sheetName val="Perbandingan_Neraca"/>
      <sheetName val="_Neraca_"/>
      <sheetName val="_RL"/>
      <sheetName val="Daftar_Isi"/>
      <sheetName val="Laba_ditahan"/>
      <sheetName val="A_Tetap"/>
      <sheetName val="Penjelasan_Piutang_LAin-lain"/>
      <sheetName val="Penjelasan_HPP"/>
      <sheetName val="Pendapatan_dan_biaya_lain-lain"/>
      <sheetName val="Beban_Eksplotasi_Langsung"/>
      <sheetName val="B_Penjualan"/>
      <sheetName val="Rekap_BI_umum_&amp;_adm"/>
      <sheetName val="Tunjangan_Karyawan"/>
      <sheetName val="Alat_Tulis"/>
      <sheetName val="Sewa_Kantor"/>
      <sheetName val="Perawatan_Kantor"/>
      <sheetName val="Pemeliharaan_Kendaraan"/>
      <sheetName val="Perjalanan_Dinas"/>
      <sheetName val="Tenaga_Ahli"/>
      <sheetName val="Iuran_dan_Iklan"/>
      <sheetName val="Amortisasi_Pra_Operasi"/>
      <sheetName val="B_Adm_bank"/>
      <sheetName val="Jamuan_&amp;_Sumbangan"/>
      <sheetName val="Bunga_Leasing"/>
      <sheetName val="Beban_Pajak"/>
      <sheetName val="Pendapatan_bunga"/>
      <sheetName val="RL_Penjualan_aktiva"/>
      <sheetName val="Selisih_kurs"/>
      <sheetName val="Piutang_Karyawan"/>
      <sheetName val="Wesel_Tagih"/>
      <sheetName val="Piutang_Usaha"/>
      <sheetName val="Piutang_Afiliasi"/>
      <sheetName val="Uang_Muka"/>
      <sheetName val="Biaya_Pra_Operasi"/>
      <sheetName val="Pajak_Dibayar_Di_Muka"/>
      <sheetName val="Biaya_Dibayar_Di_muka"/>
      <sheetName val="Rekap_Aktiva"/>
      <sheetName val="Hutang_Usaha"/>
      <sheetName val="Hutang_Pajak"/>
      <sheetName val="Hutang_Afiliasi_dan_Hutang_lain"/>
      <sheetName val="Hutang_Pemegang_Saham"/>
      <sheetName val="Biaya_YMH_dibayar"/>
      <sheetName val="Notes_to_BS"/>
      <sheetName val="TAX LIST"/>
      <sheetName val="GUDANG"/>
      <sheetName val="#REF"/>
      <sheetName val="Interbank detail"/>
      <sheetName val="FS - US$"/>
      <sheetName val="Cost-Price for IPIS Euro"/>
      <sheetName val="Marshal"/>
      <sheetName val="DLOAD"/>
      <sheetName val="Chittagong"/>
      <sheetName val="Bal Sheet"/>
      <sheetName val="COGS"/>
      <sheetName val="Table 5"/>
      <sheetName val="AR EXPORT"/>
      <sheetName val="totalg&amp;a"/>
      <sheetName val="Lead"/>
      <sheetName val="TB0"/>
      <sheetName val="SL1006 (VLS)"/>
      <sheetName val="jobhist"/>
      <sheetName val="NAP"/>
      <sheetName val="Sheet2"/>
      <sheetName val="Yield"/>
      <sheetName val="OthAsset_roll"/>
      <sheetName val="Danamon_LK"/>
      <sheetName val="2001_Employee_roster"/>
      <sheetName val="Permanent_info"/>
      <sheetName val="A_4_2"/>
      <sheetName val="VAT_out"/>
      <sheetName val="DATA_WP"/>
      <sheetName val="Journal_Template"/>
      <sheetName val="วงเครดิต_3"/>
      <sheetName val="Office_Equipment1"/>
      <sheetName val="FE-1770_P1"/>
      <sheetName val="fr_BS"/>
      <sheetName val="Rekap_kuantitatif"/>
      <sheetName val="Income_Statement"/>
      <sheetName val="purchase adv"/>
      <sheetName val="C Section"/>
      <sheetName val="FE-1771$.P1"/>
      <sheetName val="K 2.1"/>
      <sheetName val="Input Sheet"/>
      <sheetName val="Actual &amp; Valuation by PY"/>
      <sheetName val="Acccounts"/>
      <sheetName val="kary21"/>
      <sheetName val="OT Feb 08"/>
      <sheetName val="GL"/>
      <sheetName val="11b"/>
      <sheetName val="BSINDEX"/>
      <sheetName val="BS3"/>
      <sheetName val="BS2"/>
      <sheetName val="BS2.1"/>
      <sheetName val="BS3.5"/>
      <sheetName val="BS2.4"/>
      <sheetName val="BS 4"/>
      <sheetName val="SMP97 Laporan Keuangan2"/>
      <sheetName val="3800-Interim"/>
      <sheetName val="P20"/>
      <sheetName val="A9 - Fair Value"/>
      <sheetName val="Mort"/>
      <sheetName val="NO FAKTUR"/>
      <sheetName val="PPH1298S"/>
      <sheetName val="5"/>
      <sheetName val="Curr list"/>
      <sheetName val="Soc cov"/>
      <sheetName val="QOL"/>
      <sheetName val="Catatan"/>
      <sheetName val="RATE"/>
      <sheetName val="Macro5"/>
      <sheetName val="Summer"/>
      <sheetName val="Winter"/>
      <sheetName val="Difference Cons"/>
      <sheetName val="File references"/>
      <sheetName val="YTD_02"/>
      <sheetName val="SE-C"/>
      <sheetName val="analisa L-K"/>
      <sheetName val="capex_incl_rp"/>
      <sheetName val="AUG02"/>
      <sheetName val="LWLOPT"/>
      <sheetName val="Instructions"/>
      <sheetName val="RPO"/>
      <sheetName val="Detail accrue"/>
      <sheetName val="Cash &amp; Cash Equivalent"/>
      <sheetName val="Trade Receivable"/>
      <sheetName val="CF"/>
      <sheetName val="Inventory"/>
      <sheetName val="Prepayment and other AR"/>
      <sheetName val="Due from Relpar"/>
      <sheetName val="Taxation"/>
      <sheetName val="Fixed Asset"/>
      <sheetName val="Trade Payable"/>
      <sheetName val="Advance from customer"/>
      <sheetName val="Due to Relpar"/>
      <sheetName val="Other Payable"/>
      <sheetName val="Loan"/>
      <sheetName val="Accrued expense"/>
      <sheetName val="Perfomance Bond"/>
      <sheetName val="Employee Benefit Obligation "/>
      <sheetName val="Capital"/>
      <sheetName val="2007"/>
      <sheetName val="Sales"/>
      <sheetName val="GnA"/>
      <sheetName val="Other Income"/>
      <sheetName val="BSAUG09"/>
      <sheetName val="Beli1-7"/>
      <sheetName val="SCORE_RC_Code"/>
      <sheetName val="Transactions"/>
      <sheetName val="LEDGER"/>
      <sheetName val="Bal.Sheet"/>
      <sheetName val="CAT_5"/>
      <sheetName val="Jun 98"/>
      <sheetName val="rab_50"/>
      <sheetName val="VALIDASI"/>
      <sheetName val="rekapitulasi"/>
      <sheetName val="As"/>
      <sheetName val="data_sap"/>
      <sheetName val="CAN"/>
      <sheetName val="TS-DM-ITEM "/>
      <sheetName val="Oracle"/>
      <sheetName val="WCrestated"/>
      <sheetName val="CORPDIV - Summary"/>
      <sheetName val="Links"/>
      <sheetName val="FSA"/>
      <sheetName val="Note"/>
      <sheetName val="I1"/>
      <sheetName val="Safety 2"/>
      <sheetName val="TO"/>
      <sheetName val="POTO MAC"/>
      <sheetName val="NONCAB"/>
      <sheetName val="LN"/>
      <sheetName val="DKI"/>
      <sheetName val="GABUNGAN"/>
      <sheetName val="LRK"/>
      <sheetName val="NONNRC"/>
      <sheetName val="KURS"/>
      <sheetName val="A u g"/>
      <sheetName val="J u l"/>
      <sheetName val="O c t"/>
      <sheetName val="A p r"/>
      <sheetName val="M a y"/>
      <sheetName val="S e p"/>
      <sheetName val="00 received in 01"/>
      <sheetName val="F e b"/>
      <sheetName val="Per GL J a n"/>
      <sheetName val="J u n"/>
      <sheetName val="M a r"/>
      <sheetName val="BS Consol"/>
      <sheetName val="Sheet5"/>
      <sheetName val="BBRI-N"/>
      <sheetName val="UNVR-J"/>
      <sheetName val="Interdata"/>
      <sheetName val="UM"/>
      <sheetName val="Kalender2009"/>
      <sheetName val="Lists"/>
      <sheetName val="AA.1 BNI"/>
      <sheetName val="PORTO"/>
      <sheetName val="CM Tgl"/>
      <sheetName val="NMN"/>
      <sheetName val="GBSM"/>
      <sheetName val="KKP 01"/>
      <sheetName val="5610.1-1 TOP"/>
      <sheetName val="CODE VENDOR"/>
      <sheetName val="ANGGARAN"/>
      <sheetName val="22 July 2010"/>
      <sheetName val="AN_Input"/>
      <sheetName val="dasar G13"/>
      <sheetName val="JAN 2001"/>
      <sheetName val="EQ"/>
      <sheetName val="NRC"/>
      <sheetName val="ocean voyage"/>
      <sheetName val="COSY"/>
      <sheetName val="Analisa"/>
      <sheetName val="General Info"/>
      <sheetName val="Disposals"/>
      <sheetName val="Data Sheet"/>
      <sheetName val="TOP "/>
      <sheetName val="KKP"/>
      <sheetName val="NERACA"/>
      <sheetName val="Lamp-14(Manajemen)"/>
      <sheetName val="BUDGET_1999"/>
      <sheetName val="Bank Rec"/>
      <sheetName val="Op AP"/>
      <sheetName val="1001 Op"/>
      <sheetName val="1002 Cap"/>
      <sheetName val="1003 BNI"/>
      <sheetName val="1005 Amro"/>
      <sheetName val="1007 kas"/>
      <sheetName val="JV"/>
      <sheetName val="FA"/>
      <sheetName val="Bank_Rec"/>
      <sheetName val="Op_AP"/>
      <sheetName val="1001_Op"/>
      <sheetName val="1002_Cap"/>
      <sheetName val="1003_BNI"/>
      <sheetName val="1005_Amro"/>
      <sheetName val="1007_kas"/>
      <sheetName val="1.Rollfwd"/>
      <sheetName val="20-25-MAR"/>
      <sheetName val="12"/>
      <sheetName val="9608"/>
      <sheetName val="HPP"/>
      <sheetName val="Format Report-for analysis only"/>
      <sheetName val="U.P"/>
      <sheetName val="CIP_USD"/>
      <sheetName val="121-PBC"/>
      <sheetName val="161-PBC"/>
      <sheetName val="Employment Benefits"/>
      <sheetName val="TARIP"/>
      <sheetName val="BS"/>
      <sheetName val="Cash Flow &amp; PAJE"/>
      <sheetName val="ﾏﾄﾘｯｸｽ"/>
      <sheetName val="YR HITUNG 21 Gross Up-ASING"/>
      <sheetName val="2131 YTD 2003 HKD TP Formatted"/>
      <sheetName val="menu"/>
      <sheetName val="CPC"/>
      <sheetName val="Lookup2"/>
      <sheetName val="A-HC"/>
      <sheetName val="Fill this out first___"/>
      <sheetName val="BP1_23"/>
      <sheetName val="CIP"/>
      <sheetName val="User Data"/>
      <sheetName val="PC-1"/>
      <sheetName val="YAKUIN"/>
      <sheetName val="412"/>
      <sheetName val="harga"/>
      <sheetName val="KU-Ajt'03"/>
      <sheetName val="KB-Ajt'03"/>
      <sheetName val="KS-Ajt'03"/>
      <sheetName val="KT-Ajt'03"/>
      <sheetName val="Mill-Ajt'03"/>
      <sheetName val="02-Ikhtisar Keuangan-1&amp;2-i"/>
      <sheetName val="WK Local"/>
      <sheetName val="TEMP"/>
      <sheetName val=" WP SPT 2012 - 23.04.2013.xlsx"/>
      <sheetName val="margin nbbm"/>
      <sheetName val="Grandtotals"/>
      <sheetName val="Jurnal"/>
      <sheetName val="Total_Cost"/>
      <sheetName val="P-05"/>
      <sheetName val="Penyusutan_Inventaris1"/>
      <sheetName val="Penyusutan_Kendaraan1"/>
      <sheetName val="Penjelasan_Neraca1"/>
      <sheetName val="Perbandingan_Neraca1"/>
      <sheetName val="_Neraca_1"/>
      <sheetName val="_RL1"/>
      <sheetName val="Daftar_Isi1"/>
      <sheetName val="Laba_ditahan1"/>
      <sheetName val="A_Tetap1"/>
      <sheetName val="Penjelasan_Piutang_LAin-lain1"/>
      <sheetName val="Penjelasan_HPP1"/>
      <sheetName val="Pendapatan_dan_biaya_lain-lain1"/>
      <sheetName val="Beban_Eksplotasi_Langsung1"/>
      <sheetName val="B_Penjualan1"/>
      <sheetName val="Rekap_BI_umum_&amp;_adm1"/>
      <sheetName val="Tunjangan_Karyawan1"/>
      <sheetName val="Alat_Tulis1"/>
      <sheetName val="Sewa_Kantor1"/>
      <sheetName val="Perawatan_Kantor1"/>
      <sheetName val="Pemeliharaan_Kendaraan1"/>
      <sheetName val="Perjalanan_Dinas1"/>
      <sheetName val="Tenaga_Ahli1"/>
      <sheetName val="Iuran_dan_Iklan1"/>
      <sheetName val="Amortisasi_Pra_Operasi1"/>
      <sheetName val="B_Adm_bank1"/>
      <sheetName val="Jamuan_&amp;_Sumbangan1"/>
      <sheetName val="Bunga_Leasing1"/>
      <sheetName val="Beban_Pajak1"/>
      <sheetName val="Pendapatan_bunga1"/>
      <sheetName val="RL_Penjualan_aktiva1"/>
      <sheetName val="Selisih_kurs1"/>
      <sheetName val="Piutang_Karyawan1"/>
      <sheetName val="Wesel_Tagih1"/>
      <sheetName val="Piutang_Usaha1"/>
      <sheetName val="Piutang_Afiliasi1"/>
      <sheetName val="Uang_Muka1"/>
      <sheetName val="Biaya_Pra_Operasi1"/>
      <sheetName val="Pajak_Dibayar_Di_Muka1"/>
      <sheetName val="Biaya_Dibayar_Di_muka1"/>
      <sheetName val="Rekap_Aktiva1"/>
      <sheetName val="Hutang_Usaha1"/>
      <sheetName val="Hutang_Pajak1"/>
      <sheetName val="Hutang_Afiliasi_dan_Hutang_lai1"/>
      <sheetName val="Hutang_Pemegang_Saham1"/>
      <sheetName val="Biaya_YMH_dibayar1"/>
      <sheetName val="KKAGS06"/>
      <sheetName val="Nominals"/>
      <sheetName val="Para_Assumption"/>
      <sheetName val="AR"/>
      <sheetName val="Cover Sheet"/>
      <sheetName val="FISIK RAB 2000"/>
      <sheetName val="A.4.1"/>
      <sheetName val="Account Code"/>
      <sheetName val="A1-B ASSET"/>
      <sheetName val="A1-B ASSETS"/>
      <sheetName val="Invoice"/>
      <sheetName val="CIVIC 1.7L(7ｶ国MA輸出)GKN同一"/>
      <sheetName val="Summary"/>
      <sheetName val="Input"/>
      <sheetName val="KK_Cadangan"/>
      <sheetName val="DES 02"/>
      <sheetName val="実績"/>
      <sheetName val="PDPC0908"/>
      <sheetName val="R Lead"/>
      <sheetName val="CONSOL"/>
      <sheetName val="PROV RETIREMENT"/>
      <sheetName val="LPP"/>
      <sheetName val="vlookup"/>
      <sheetName val="t"/>
      <sheetName val="Stock FG"/>
      <sheetName val="OPNAME GOOD STOCK"/>
      <sheetName val="OPNAME SALES"/>
      <sheetName val="acc"/>
      <sheetName val="Petty cash Mei 15"/>
      <sheetName val="PL (MONTHLY)"/>
      <sheetName val="BP 23"/>
      <sheetName val="FA Fin"/>
      <sheetName val="SBM"/>
      <sheetName val="Meka"/>
      <sheetName val="NTM"/>
      <sheetName val="BBM-03"/>
      <sheetName val="RWP 33"/>
      <sheetName val="OthAsset_roll1"/>
      <sheetName val="Danamon_LK1"/>
      <sheetName val="2001_Employee_roster1"/>
      <sheetName val="Permanent_info1"/>
      <sheetName val="VAT_out1"/>
      <sheetName val="DATA_WP1"/>
      <sheetName val="Journal_Template1"/>
      <sheetName val="วงเครดิต_31"/>
      <sheetName val="Bal_Sheet"/>
      <sheetName val="Income_Statement1"/>
      <sheetName val="A_4_21"/>
      <sheetName val="fr_BS1"/>
      <sheetName val="SL1006_(VLS)"/>
      <sheetName val="Notes_to_BS1"/>
      <sheetName val="TAX_LIST"/>
      <sheetName val="Cost-Price_for_IPIS_Euro"/>
      <sheetName val="Interbank_detail"/>
      <sheetName val="FS_-_US$"/>
      <sheetName val="Office_Equipment11"/>
      <sheetName val="FE-1770_P11"/>
      <sheetName val="Rekap_kuantitatif1"/>
      <sheetName val="purchase_adv"/>
      <sheetName val="C_Section"/>
      <sheetName val="Bal_1997-1998"/>
      <sheetName val="FE-1771$_P1"/>
      <sheetName val="K_2_1"/>
      <sheetName val="Client_Aje"/>
      <sheetName val="Input_Sheet"/>
      <sheetName val="Actual_&amp;_Valuation_by_PY"/>
      <sheetName val="Table_5"/>
      <sheetName val="AR_EXPORT"/>
      <sheetName val="OT_Feb_08"/>
      <sheetName val="Curr_list"/>
      <sheetName val="Soc_cov"/>
      <sheetName val="Difference_Cons"/>
      <sheetName val="File_references"/>
      <sheetName val="analisa_L-K"/>
      <sheetName val="CORPDIV_-_Summary"/>
      <sheetName val="BS2_1"/>
      <sheetName val="BS3_5"/>
      <sheetName val="BS2_4"/>
      <sheetName val="BS_4"/>
      <sheetName val="SMP97_Laporan_Keuangan2"/>
      <sheetName val="JAN_2001"/>
      <sheetName val="ocean_voyage"/>
      <sheetName val="02-Ikhtisar_Keuangan-1&amp;2-i"/>
      <sheetName val="Detail_accrue"/>
      <sheetName val="Cash_&amp;_Cash_Equivalent"/>
      <sheetName val="Trade_Receivable"/>
      <sheetName val="Prepayment_and_other_AR"/>
      <sheetName val="Due_from_Relpar"/>
      <sheetName val="Fixed_Asset"/>
      <sheetName val="Trade_Payable"/>
      <sheetName val="Advance_from_customer"/>
      <sheetName val="Due_to_Relpar"/>
      <sheetName val="Other_Payable"/>
      <sheetName val="Accrued_expense"/>
      <sheetName val="Perfomance_Bond"/>
      <sheetName val="Employee_Benefit_Obligation_"/>
      <sheetName val="Other_Income"/>
      <sheetName val="NO_FAKTUR"/>
      <sheetName val="General_Info"/>
      <sheetName val="TBJakarta"/>
      <sheetName val="TBKalimantan"/>
      <sheetName val="Asumsi"/>
      <sheetName val="July"/>
      <sheetName val=".2 Fixed Asset Movement"/>
      <sheetName val="Kewajiban Lainnya"/>
      <sheetName val="COA"/>
      <sheetName val="Historical"/>
      <sheetName val="BoD"/>
      <sheetName val="Operations"/>
      <sheetName val="Research"/>
      <sheetName val="General Analysis"/>
      <sheetName val="mu"/>
      <sheetName val="Ch"/>
      <sheetName val="TBM"/>
      <sheetName val="FORMULA"/>
      <sheetName val="sepdua"/>
      <sheetName val="Act"/>
      <sheetName val="A300"/>
      <sheetName val="Data Client"/>
      <sheetName val="Assump"/>
      <sheetName val="Acuan"/>
      <sheetName val="DbRp"/>
      <sheetName val="F1771-V"/>
      <sheetName val="Home"/>
      <sheetName val="CAF 2005"/>
      <sheetName val=" BP22A"/>
      <sheetName val="Sheet8"/>
      <sheetName val="Dep. PIT"/>
      <sheetName val="F.A. Movement"/>
      <sheetName val="DropDowns"/>
      <sheetName val="Norma_HK"/>
      <sheetName val="Draft for Review SMG"/>
      <sheetName val="WBS2"/>
      <sheetName val="REV_1702"/>
      <sheetName val="Penjelasan_Neraca2"/>
      <sheetName val="Perbandingan_Neraca2"/>
      <sheetName val="_Neraca_2"/>
      <sheetName val="_RL2"/>
      <sheetName val="Daftar_Isi2"/>
      <sheetName val="Laba_ditahan2"/>
      <sheetName val="A_Tetap2"/>
      <sheetName val="Penjelasan_Piutang_LAin-lain2"/>
      <sheetName val="Penjelasan_HPP2"/>
      <sheetName val="Pendapatan_dan_biaya_lain-lain2"/>
      <sheetName val="Beban_Eksplotasi_Langsung2"/>
      <sheetName val="B_Penjualan2"/>
      <sheetName val="Rekap_BI_umum_&amp;_adm2"/>
      <sheetName val="Tunjangan_Karyawan2"/>
      <sheetName val="Alat_Tulis2"/>
      <sheetName val="Sewa_Kantor2"/>
      <sheetName val="Perawatan_Kantor2"/>
      <sheetName val="Pemeliharaan_Kendaraan2"/>
      <sheetName val="Perjalanan_Dinas2"/>
      <sheetName val="Tenaga_Ahli2"/>
      <sheetName val="Iuran_dan_Iklan2"/>
      <sheetName val="Penyusutan_Inventaris2"/>
      <sheetName val="Amortisasi_Pra_Operasi2"/>
      <sheetName val="B_Adm_bank2"/>
      <sheetName val="Jamuan_&amp;_Sumbangan2"/>
      <sheetName val="Penyusutan_Kendaraan2"/>
      <sheetName val="Bunga_Leasing2"/>
      <sheetName val="Beban_Pajak2"/>
      <sheetName val="Pendapatan_bunga2"/>
      <sheetName val="RL_Penjualan_aktiva2"/>
      <sheetName val="Selisih_kurs2"/>
      <sheetName val="Piutang_Karyawan2"/>
      <sheetName val="Wesel_Tagih2"/>
      <sheetName val="Piutang_Usaha2"/>
      <sheetName val="Piutang_Afiliasi2"/>
      <sheetName val="Uang_Muka2"/>
      <sheetName val="Biaya_Pra_Operasi2"/>
      <sheetName val="Pajak_Dibayar_Di_Muka2"/>
      <sheetName val="Biaya_Dibayar_Di_muka2"/>
      <sheetName val="Rekap_Aktiva2"/>
      <sheetName val="Hutang_Usaha2"/>
      <sheetName val="Hutang_Pajak2"/>
      <sheetName val="Hutang_Afiliasi_dan_Hutang_lai2"/>
      <sheetName val="Hutang_Pemegang_Saham2"/>
      <sheetName val="Biaya_YMH_dibayar2"/>
      <sheetName val="Danamon_LK2"/>
      <sheetName val="Bal_Sheet1"/>
      <sheetName val="Income_Statement2"/>
      <sheetName val="OthAsset_roll2"/>
      <sheetName val="VAT_out2"/>
      <sheetName val="DATA_WP2"/>
      <sheetName val="Notes_to_BS2"/>
      <sheetName val="TAX_LIST1"/>
      <sheetName val="Permanent_info2"/>
      <sheetName val="A_4_22"/>
      <sheetName val="วงเครดิต_32"/>
      <sheetName val="Journal_Template2"/>
      <sheetName val="2001_Employee_roster2"/>
      <sheetName val="R_Lead"/>
      <sheetName val="fr_BS2"/>
      <sheetName val="Actual_&amp;_Valuation_by_PY1"/>
      <sheetName val="Safety_2"/>
      <sheetName val="CORPDIV_-_Summary1"/>
      <sheetName val="ocean_voyage1"/>
      <sheetName val="AR_EXPORT1"/>
      <sheetName val="Table_51"/>
      <sheetName val="Bal_1997-19981"/>
      <sheetName val="FS_-_US$1"/>
      <sheetName val="SL1006_(VLS)1"/>
      <sheetName val="FE-1771$_P11"/>
      <sheetName val="FE-1770_P12"/>
      <sheetName val="Rekap_kuantitatif2"/>
      <sheetName val="OT_Feb_081"/>
      <sheetName val="Cost-Price_for_IPIS_Euro1"/>
      <sheetName val="Interbank_detail1"/>
      <sheetName val="02-Ikhtisar_Keuangan-1&amp;2-i1"/>
      <sheetName val="Difference_Cons1"/>
      <sheetName val="File_references1"/>
      <sheetName val="Curr_list1"/>
      <sheetName val="Soc_cov1"/>
      <sheetName val="analisa_L-K1"/>
      <sheetName val="Detail_accrue1"/>
      <sheetName val="Cash_&amp;_Cash_Equivalent1"/>
      <sheetName val="Trade_Receivable1"/>
      <sheetName val="Prepayment_and_other_AR1"/>
      <sheetName val="Due_from_Relpar1"/>
      <sheetName val="Fixed_Asset1"/>
      <sheetName val="Trade_Payable1"/>
      <sheetName val="Advance_from_customer1"/>
      <sheetName val="Due_to_Relpar1"/>
      <sheetName val="Other_Payable1"/>
      <sheetName val="Accrued_expense1"/>
      <sheetName val="Perfomance_Bond1"/>
      <sheetName val="Employee_Benefit_Obligation_1"/>
      <sheetName val="Other_Income1"/>
      <sheetName val="SMP97_Laporan_Keuangan21"/>
      <sheetName val="purchase_adv1"/>
      <sheetName val="Client_Aje1"/>
      <sheetName val="K_2_11"/>
      <sheetName val="Office_Equipment12"/>
      <sheetName val="BS2_11"/>
      <sheetName val="BS3_51"/>
      <sheetName val="BS2_41"/>
      <sheetName val="BS_41"/>
      <sheetName val="BS_Consol"/>
      <sheetName val="POTO_MAC"/>
      <sheetName val="A_u_g"/>
      <sheetName val="J_u_l"/>
      <sheetName val="O_c_t"/>
      <sheetName val="A_p_r"/>
      <sheetName val="M_a_y"/>
      <sheetName val="S_e_p"/>
      <sheetName val="00_received_in_01"/>
      <sheetName val="F_e_b"/>
      <sheetName val="Per_GL_J_a_n"/>
      <sheetName val="J_u_n"/>
      <sheetName val="M_a_r"/>
      <sheetName val="WK_Local"/>
      <sheetName val="FISIK_RAB_2000"/>
      <sheetName val="Data_Sheet"/>
      <sheetName val="_WP_SPT_2012_-_23_04_2013_xlsx"/>
      <sheetName val="NO_FAKTUR1"/>
      <sheetName val="A_4_1"/>
      <sheetName val="Petty_cash_Mei_15"/>
      <sheetName val="TS-DM-ITEM_"/>
      <sheetName val="C_Section1"/>
      <sheetName val="Input_Sheet1"/>
      <sheetName val="Jun_98"/>
      <sheetName val="JAN_20011"/>
      <sheetName val="General_Info1"/>
      <sheetName val="Bal_Sheet2"/>
      <sheetName val="DES_02"/>
      <sheetName val="User_Data"/>
      <sheetName val="_BP22A"/>
      <sheetName val="dasar_G13"/>
      <sheetName val="KKP_01"/>
      <sheetName val="CODE_VENDOR"/>
      <sheetName val="Bank_Rec1"/>
      <sheetName val="Op_AP1"/>
      <sheetName val="1001_Op1"/>
      <sheetName val="1002_Cap1"/>
      <sheetName val="1003_BNI1"/>
      <sheetName val="1005_Amro1"/>
      <sheetName val="1007_kas1"/>
      <sheetName val="1_Rollfwd"/>
      <sheetName val="Format_Report-for_analysis_only"/>
      <sheetName val="U_P"/>
      <sheetName val="Employment_Benefits"/>
      <sheetName val="AA_1_BNI"/>
      <sheetName val="CM_Tgl"/>
      <sheetName val="5610_1-1_TOP"/>
      <sheetName val="Dep__PIT"/>
      <sheetName val="F_A__Movement"/>
      <sheetName val="Cover_Sheet"/>
      <sheetName val="22_July_2010"/>
      <sheetName val="PROV_RETIREMENT"/>
      <sheetName val="RWP_33"/>
      <sheetName val="Cash_Flow_&amp;_PAJE"/>
      <sheetName val="YR_HITUNG_21_Gross_Up-ASING"/>
      <sheetName val="2131_YTD_2003_HKD_TP_Formatted"/>
      <sheetName val="TOP_"/>
      <sheetName val="_2_Fixed_Asset_Movement"/>
      <sheetName val="Account_Code"/>
      <sheetName val="A1-B_ASSET"/>
      <sheetName val="A1-B_ASSETS"/>
      <sheetName val="CIVIC_1_7L(7ｶ国MA輸出)GKN同一"/>
      <sheetName val="A9_-_Fair_Value"/>
      <sheetName val="OPNAME_GOOD_STOCK"/>
      <sheetName val="OPNAME_SALES"/>
      <sheetName val="PL_(MONTHLY)"/>
      <sheetName val="BSR Control Sheet"/>
      <sheetName val="102211"/>
      <sheetName val="Master Trial Balance"/>
      <sheetName val="P&amp;L Review"/>
      <sheetName val="Master File"/>
      <sheetName val="Mar 17 TB"/>
      <sheetName val="Feb 17 TB"/>
      <sheetName val="Jan 17 TB"/>
      <sheetName val="Dec 16 TB"/>
      <sheetName val="102212"/>
      <sheetName val="Bank 78051EUR"/>
      <sheetName val="AR subledger"/>
      <sheetName val="AR subledger backup"/>
      <sheetName val="119370"/>
      <sheetName val="119390"/>
      <sheetName val="119710"/>
      <sheetName val="119710 Backup"/>
      <sheetName val="125110"/>
      <sheetName val="126110"/>
      <sheetName val="125115"/>
      <sheetName val="128170"/>
      <sheetName val="128170 - support"/>
      <sheetName val="128190"/>
      <sheetName val="131110"/>
      <sheetName val="132710"/>
      <sheetName val="132730"/>
      <sheetName val="134330"/>
      <sheetName val="134610"/>
      <sheetName val="134630"/>
      <sheetName val="134950"/>
      <sheetName val="134951"/>
      <sheetName val="134972"/>
      <sheetName val="136010"/>
      <sheetName val="141110"/>
      <sheetName val="BneWorkBookProperties"/>
      <sheetName val="141130"/>
      <sheetName val="141710"/>
      <sheetName val="144310"/>
      <sheetName val="145330"/>
      <sheetName val="BneLog"/>
      <sheetName val="141610 Backup"/>
      <sheetName val="144320"/>
      <sheetName val="VAT bf Workings"/>
      <sheetName val="147090 Backup"/>
      <sheetName val="147130"/>
      <sheetName val="148990"/>
      <sheetName val="176110"/>
      <sheetName val="181210"/>
      <sheetName val="181220"/>
      <sheetName val="181411"/>
      <sheetName val="189930"/>
      <sheetName val="181711"/>
      <sheetName val="147093"/>
      <sheetName val="Fixed Assets"/>
      <sheetName val="AP subledger"/>
      <sheetName val="Pivot of AP TB_203110"/>
      <sheetName val="AP TB_203110"/>
      <sheetName val="203125"/>
      <sheetName val="203125 Backup"/>
      <sheetName val="203170 Back up"/>
      <sheetName val="203125_2015"/>
      <sheetName val="203126"/>
      <sheetName val="203170"/>
      <sheetName val="203190"/>
      <sheetName val="203190 Backup"/>
      <sheetName val="203195"/>
      <sheetName val="203210"/>
      <sheetName val="203210 Backup"/>
      <sheetName val="203190 Rec"/>
      <sheetName val="203511"/>
      <sheetName val="203512"/>
      <sheetName val="205511"/>
      <sheetName val="205511 Backup"/>
      <sheetName val="205511 TB"/>
      <sheetName val="205541"/>
      <sheetName val="AP Summary"/>
      <sheetName val="205610"/>
      <sheetName val="205630"/>
      <sheetName val="212110"/>
      <sheetName val="212190"/>
      <sheetName val="212191"/>
      <sheetName val="212191 Backup"/>
      <sheetName val="212192"/>
      <sheetName val="212192 Backup"/>
      <sheetName val="212192 Backup_2"/>
      <sheetName val="212370"/>
      <sheetName val="212310"/>
      <sheetName val="212371"/>
      <sheetName val="212431"/>
      <sheetName val="212431 Backup"/>
      <sheetName val="212610"/>
      <sheetName val="212611"/>
      <sheetName val="212613"/>
      <sheetName val="212613 Backup"/>
      <sheetName val="212613 Backup 2"/>
      <sheetName val="212614"/>
      <sheetName val="212632"/>
      <sheetName val="212632 Backup"/>
      <sheetName val="212633"/>
      <sheetName val="212633 - Backup"/>
      <sheetName val="212750"/>
      <sheetName val="235130"/>
      <sheetName val="235820"/>
      <sheetName val="MIP Fringe"/>
      <sheetName val="MIP Bonus"/>
      <sheetName val="244511"/>
      <sheetName val="SIP Fringe"/>
      <sheetName val="SIP Bonus"/>
      <sheetName val="212634"/>
      <sheetName val="212634 - Backup "/>
      <sheetName val="212635"/>
      <sheetName val="212770"/>
      <sheetName val="212790"/>
      <sheetName val="212810"/>
      <sheetName val="212851"/>
      <sheetName val="212851 Backup"/>
      <sheetName val="212852"/>
      <sheetName val="221010"/>
      <sheetName val="221050"/>
      <sheetName val="221050 backup"/>
      <sheetName val="232110"/>
      <sheetName val="232130"/>
      <sheetName val="NETBEHEER"/>
      <sheetName val="NLA revised incl 10y warranty"/>
      <sheetName val="Water warranty calc Sep'16"/>
      <sheetName val="237010"/>
      <sheetName val="Deferred rev Backup2014"/>
      <sheetName val="237030"/>
      <sheetName val="237050"/>
      <sheetName val="237090"/>
      <sheetName val="241011"/>
      <sheetName val="241011 backup"/>
      <sheetName val="244230"/>
      <sheetName val="244230 Backup3"/>
      <sheetName val="244711"/>
      <sheetName val="244711 back up"/>
      <sheetName val="244901"/>
      <sheetName val="245900"/>
      <sheetName val="245900 Backup"/>
      <sheetName val="244902"/>
      <sheetName val="244906"/>
      <sheetName val="273110"/>
      <sheetName val="274210"/>
      <sheetName val="275670"/>
      <sheetName val="307110"/>
      <sheetName val="244901 Backup"/>
      <sheetName val="257010"/>
      <sheetName val="262030"/>
      <sheetName val="262030 Backup"/>
      <sheetName val="268001"/>
      <sheetName val="272130"/>
      <sheetName val="302110"/>
      <sheetName val="302410"/>
      <sheetName val="302530"/>
      <sheetName val="307130"/>
      <sheetName val="307481"/>
      <sheetName val="307491"/>
      <sheetName val="340001"/>
      <sheetName val="Jan 16 TB"/>
      <sheetName val="Feb 16 TB"/>
      <sheetName val="Mar 16 TB"/>
      <sheetName val="Apr 16 TB"/>
      <sheetName val="May 16 TB"/>
      <sheetName val="Jun 16 TB"/>
      <sheetName val="Jul 16 TB"/>
      <sheetName val="Aug 16 TB"/>
      <sheetName val="Dec 15 TB"/>
      <sheetName val="Sep 15 TB"/>
      <sheetName val="Nov 16 TB"/>
      <sheetName val="Oct 16 TB"/>
      <sheetName val="Sep 16 TB"/>
      <sheetName val="128170 Backup"/>
      <sheetName val="Uninvoiced receipts Jan- 17"/>
      <sheetName val="Misc Accruals Report Jan' 17"/>
      <sheetName val="203190 Cost Management blanks"/>
      <sheetName val="302110 Common stock"/>
      <sheetName val="302-430.530 Paid in capital"/>
      <sheetName val="307-110.130.481.491 Retained E"/>
      <sheetName val="523521 Gain Scrap Sale"/>
      <sheetName val="Jun 17 TB"/>
      <sheetName val="May 17 TB"/>
      <sheetName val="128170 - support details"/>
      <sheetName val="132710 - 134610 Inventory"/>
      <sheetName val="Apr 17 TB"/>
      <sheetName val="인건비"/>
      <sheetName val="tkpp"/>
      <sheetName val="PL"/>
      <sheetName val="feb"/>
      <sheetName val="Jan"/>
      <sheetName val="Mar"/>
      <sheetName val="2005"/>
      <sheetName val="recl JV437"/>
      <sheetName val="LOOKUP"/>
      <sheetName val="Factors"/>
      <sheetName val="Tabelle2"/>
      <sheetName val="Other charges (income)"/>
      <sheetName val="DataValidation"/>
      <sheetName val="A"/>
      <sheetName val="Rekap"/>
      <sheetName val="A2.1 CAJE"/>
      <sheetName val="Testing"/>
      <sheetName val="WS_ACT"/>
      <sheetName val="CSM"/>
      <sheetName val="inv-equity"/>
      <sheetName val="CA"/>
      <sheetName val="FE_1770_P1"/>
      <sheetName val="Transfer"/>
      <sheetName val="5614.a Factory Machinery"/>
      <sheetName val="5614.b Diesel "/>
      <sheetName val="5614.c Factory Equipment"/>
      <sheetName val="5614.C Coal Boiler"/>
      <sheetName val="Facilities"/>
      <sheetName val="Coal Boiler"/>
      <sheetName val="Fact Truck"/>
      <sheetName val="5313 Test Allowance (aging)"/>
      <sheetName val="Pain data"/>
      <sheetName val="YIELD Euro"/>
      <sheetName val="default"/>
      <sheetName val="MAIN"/>
      <sheetName val="Kertas kerja dan lap. keuangan"/>
      <sheetName val="N_Saldo"/>
      <sheetName val="3. PT. DEM"/>
      <sheetName val="TBCons KMB04"/>
      <sheetName val="A.4.3"/>
      <sheetName val="SALESAGT'03"/>
      <sheetName val="SALESAPR'03"/>
      <sheetName val="SALESDES'03"/>
      <sheetName val="SALESFEB'03"/>
      <sheetName val="SALESJAN'03"/>
      <sheetName val="SALESJULI'03"/>
      <sheetName val="SALESJUNI'03"/>
      <sheetName val="SALESMEI'03"/>
      <sheetName val="SALESMRT'03"/>
      <sheetName val="SALESNOP'03"/>
      <sheetName val="SALESOKT'03"/>
      <sheetName val="SALESSEP'03"/>
      <sheetName val="original"/>
      <sheetName val="OFF"/>
      <sheetName val="TB98,oct99&amp;sap99-WPL"/>
      <sheetName val="bre"/>
      <sheetName val="BUT-1"/>
      <sheetName val="HEX-A"/>
      <sheetName val="HEX-E"/>
      <sheetName val="I-BUT"/>
      <sheetName val="RD I-BUT"/>
      <sheetName val="Movement p2"/>
      <sheetName val="DTCT"/>
      <sheetName val="FF-6"/>
      <sheetName val="wp"/>
      <sheetName val="SPT"/>
      <sheetName val="AGING"/>
      <sheetName val="Zahir - P&amp;L Jan14"/>
      <sheetName val="Zahir - BS Feb14"/>
      <sheetName val="Zahir - BS Jan14"/>
      <sheetName val="2002"/>
      <sheetName val="Analysis"/>
      <sheetName val="DATA UMUM"/>
      <sheetName val="1195a"/>
      <sheetName val="1195b"/>
      <sheetName val="1195c"/>
      <sheetName val="1195 A1 "/>
      <sheetName val="1195 A2"/>
      <sheetName val="1195 A3"/>
      <sheetName val="1195 B1"/>
      <sheetName val="1195 B2"/>
      <sheetName val="1195 B3"/>
      <sheetName val="1195 B3 (2)"/>
      <sheetName val="1195 B4"/>
      <sheetName val="SSP"/>
      <sheetName val="WACC_VDF"/>
      <sheetName val="Noodles (assumptions)"/>
      <sheetName val="XLR_NoRangeSheet"/>
      <sheetName val="Pmkt"/>
      <sheetName val="TTP STNK "/>
      <sheetName val="TMR2"/>
      <sheetName val="10401"/>
      <sheetName val="MPP0102"/>
      <sheetName val="Daftar Hutang"/>
      <sheetName val="WIP2010"/>
      <sheetName val="Facility B1- Principal"/>
      <sheetName val="COVER"/>
      <sheetName val="NERACA JUL"/>
      <sheetName val="CurMonPMAC"/>
      <sheetName val="WACC"/>
      <sheetName val="JobCode"/>
      <sheetName val="IMPUT PENERIMAAN BULK WB"/>
      <sheetName val="HUTANG PER VENDOR 09"/>
      <sheetName val="IMPUT PENERIMAAN BAG PRODUKSI"/>
      <sheetName val="PEMAKAIAN BY PRODUKSI"/>
      <sheetName val="PT"/>
      <sheetName val="Rumus Prosesing"/>
      <sheetName val="kepmenaker150"/>
      <sheetName val="hitung"/>
      <sheetName val="Tickmarks"/>
      <sheetName val="Exc. Rate"/>
      <sheetName val="P3_5"/>
      <sheetName val="Other receivable (C)"/>
      <sheetName val="xrate"/>
      <sheetName val="ISAT-N"/>
      <sheetName val="PGASN"/>
      <sheetName val="TABEL"/>
      <sheetName val="DIRPROD"/>
      <sheetName val="Tax Rate"/>
      <sheetName val="gVL"/>
      <sheetName val="Employee List"/>
      <sheetName val="F1771"/>
      <sheetName val="Ist"/>
      <sheetName val="11h"/>
      <sheetName val="lookup_trend"/>
      <sheetName val="PEGAWAI"/>
      <sheetName val="BAG_2"/>
      <sheetName val="Finance Projection-07"/>
      <sheetName val="uu13"/>
      <sheetName val="BSC"/>
      <sheetName val="V_List"/>
      <sheetName val="instalasi disp Mei"/>
      <sheetName val="XFER"/>
      <sheetName val="Cash In Banks"/>
      <sheetName val="MD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row r="1">
          <cell r="A1" t="str">
            <v>PT SAMUDERA ANDARA PERSADA</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ow r="1">
          <cell r="A1" t="str">
            <v>PT SAMUDERA ANDARA PERSADA</v>
          </cell>
        </row>
      </sheetData>
      <sheetData sheetId="608">
        <row r="1">
          <cell r="A1" t="str">
            <v>PT SAMUDERA ANDARA PERSADA</v>
          </cell>
        </row>
      </sheetData>
      <sheetData sheetId="609">
        <row r="1">
          <cell r="A1" t="str">
            <v>PT SAMUDERA ANDARA PERSADA</v>
          </cell>
        </row>
      </sheetData>
      <sheetData sheetId="610">
        <row r="1">
          <cell r="A1" t="str">
            <v>PT SAMUDERA ANDARA PERSADA</v>
          </cell>
        </row>
      </sheetData>
      <sheetData sheetId="611">
        <row r="1">
          <cell r="A1" t="str">
            <v>PT SAMUDERA ANDARA PERSADA</v>
          </cell>
        </row>
      </sheetData>
      <sheetData sheetId="612">
        <row r="1">
          <cell r="A1" t="str">
            <v>PT SAMUDERA ANDARA PERSADA</v>
          </cell>
        </row>
      </sheetData>
      <sheetData sheetId="613">
        <row r="1">
          <cell r="A1" t="str">
            <v>PT SAMUDERA ANDARA PERSADA</v>
          </cell>
        </row>
      </sheetData>
      <sheetData sheetId="614">
        <row r="1">
          <cell r="A1" t="str">
            <v>NL_690_USGAAP_EU</v>
          </cell>
        </row>
      </sheetData>
      <sheetData sheetId="615">
        <row r="1">
          <cell r="A1" t="str">
            <v>PT SAMUDERA ANDARA PERSADA</v>
          </cell>
        </row>
      </sheetData>
      <sheetData sheetId="616">
        <row r="1">
          <cell r="A1" t="str">
            <v>PT SAMUDERA ANDARA PERSADA</v>
          </cell>
        </row>
      </sheetData>
      <sheetData sheetId="617">
        <row r="1">
          <cell r="A1" t="str">
            <v>PT SAMUDERA ANDARA PERSADA</v>
          </cell>
        </row>
      </sheetData>
      <sheetData sheetId="618">
        <row r="1">
          <cell r="A1" t="str">
            <v>PT SAMUDERA ANDARA PERSADA</v>
          </cell>
        </row>
      </sheetData>
      <sheetData sheetId="619">
        <row r="1">
          <cell r="A1" t="str">
            <v>PT SAMUDERA ANDARA PERSADA</v>
          </cell>
        </row>
      </sheetData>
      <sheetData sheetId="620">
        <row r="1">
          <cell r="A1" t="str">
            <v>PT SAMUDERA ANDARA PERSADA</v>
          </cell>
        </row>
      </sheetData>
      <sheetData sheetId="621">
        <row r="1">
          <cell r="A1" t="str">
            <v>PT SAMUDERA ANDARA PERSADA</v>
          </cell>
        </row>
      </sheetData>
      <sheetData sheetId="622">
        <row r="1">
          <cell r="A1" t="str">
            <v>PT SAMUDERA ANDARA PERSADA</v>
          </cell>
        </row>
      </sheetData>
      <sheetData sheetId="623">
        <row r="1">
          <cell r="A1" t="str">
            <v>PT SAMUDERA ANDARA PERSADA</v>
          </cell>
        </row>
      </sheetData>
      <sheetData sheetId="624">
        <row r="1">
          <cell r="A1" t="str">
            <v>PT SAMUDERA ANDARA PERSADA</v>
          </cell>
        </row>
      </sheetData>
      <sheetData sheetId="625">
        <row r="1">
          <cell r="A1" t="str">
            <v>PT SAMUDERA ANDARA PERSADA</v>
          </cell>
        </row>
      </sheetData>
      <sheetData sheetId="626" refreshError="1"/>
      <sheetData sheetId="627" refreshError="1"/>
      <sheetData sheetId="628" refreshError="1"/>
      <sheetData sheetId="629" refreshError="1"/>
      <sheetData sheetId="630" refreshError="1"/>
      <sheetData sheetId="631" refreshError="1"/>
      <sheetData sheetId="632">
        <row r="1">
          <cell r="A1" t="str">
            <v>PT SAMUDERA ANDARA PERSADA</v>
          </cell>
        </row>
      </sheetData>
      <sheetData sheetId="633">
        <row r="1">
          <cell r="A1" t="str">
            <v>PT SAMUDERA ANDARA PERSADA</v>
          </cell>
        </row>
      </sheetData>
      <sheetData sheetId="634">
        <row r="1">
          <cell r="A1" t="str">
            <v>PT SAMUDERA ANDARA PERSADA</v>
          </cell>
        </row>
      </sheetData>
      <sheetData sheetId="635">
        <row r="1">
          <cell r="A1" t="str">
            <v>PT SAMUDERA ANDARA PERSADA</v>
          </cell>
        </row>
      </sheetData>
      <sheetData sheetId="636">
        <row r="1">
          <cell r="A1" t="str">
            <v>PT SAMUDERA ANDARA PERSADA</v>
          </cell>
        </row>
      </sheetData>
      <sheetData sheetId="637">
        <row r="1">
          <cell r="A1" t="str">
            <v>PT SAMUDERA ANDARA PERSADA</v>
          </cell>
        </row>
      </sheetData>
      <sheetData sheetId="638">
        <row r="1">
          <cell r="A1" t="str">
            <v>PT SAMUDERA ANDARA PERSADA</v>
          </cell>
        </row>
      </sheetData>
      <sheetData sheetId="639">
        <row r="1">
          <cell r="A1" t="str">
            <v>NL_690_USGAAP_EU</v>
          </cell>
        </row>
      </sheetData>
      <sheetData sheetId="640">
        <row r="1">
          <cell r="A1" t="str">
            <v>PT SAMUDERA ANDARA PERSADA</v>
          </cell>
        </row>
      </sheetData>
      <sheetData sheetId="641">
        <row r="1">
          <cell r="A1" t="str">
            <v>PT SAMUDERA ANDARA PERSADA</v>
          </cell>
        </row>
      </sheetData>
      <sheetData sheetId="642">
        <row r="1">
          <cell r="A1" t="str">
            <v>PT SAMUDERA ANDARA PERSADA</v>
          </cell>
        </row>
      </sheetData>
      <sheetData sheetId="643">
        <row r="1">
          <cell r="A1" t="str">
            <v>PT SAMUDERA ANDARA PERSADA</v>
          </cell>
        </row>
      </sheetData>
      <sheetData sheetId="644">
        <row r="1">
          <cell r="A1" t="str">
            <v>PT SAMUDERA ANDARA PERSADA</v>
          </cell>
        </row>
      </sheetData>
      <sheetData sheetId="645">
        <row r="1">
          <cell r="A1" t="str">
            <v>PT SAMUDERA ANDARA PERSADA</v>
          </cell>
        </row>
      </sheetData>
      <sheetData sheetId="646">
        <row r="1">
          <cell r="A1" t="str">
            <v>PT SAMUDERA ANDARA PERSADA</v>
          </cell>
        </row>
      </sheetData>
      <sheetData sheetId="647">
        <row r="1">
          <cell r="A1" t="str">
            <v>PT SAMUDERA ANDARA PERSADA</v>
          </cell>
        </row>
      </sheetData>
      <sheetData sheetId="648">
        <row r="1">
          <cell r="A1" t="str">
            <v>PT SAMUDERA ANDARA PERSADA</v>
          </cell>
        </row>
      </sheetData>
      <sheetData sheetId="649">
        <row r="1">
          <cell r="A1" t="str">
            <v>PT SAMUDERA ANDARA PERSADA</v>
          </cell>
        </row>
      </sheetData>
      <sheetData sheetId="650">
        <row r="1">
          <cell r="A1" t="str">
            <v>PT SAMUDERA ANDARA PERSADA</v>
          </cell>
        </row>
      </sheetData>
      <sheetData sheetId="651">
        <row r="1">
          <cell r="A1" t="str">
            <v>PT SAMUDERA ANDARA PERSADA</v>
          </cell>
        </row>
      </sheetData>
      <sheetData sheetId="652">
        <row r="1">
          <cell r="A1" t="str">
            <v>PT SAMUDERA ANDARA PERSADA</v>
          </cell>
        </row>
      </sheetData>
      <sheetData sheetId="653">
        <row r="1">
          <cell r="A1" t="str">
            <v>PT SAMUDERA ANDARA PERSADA</v>
          </cell>
        </row>
      </sheetData>
      <sheetData sheetId="654">
        <row r="1">
          <cell r="A1" t="str">
            <v>PT SAMUDERA ANDARA PERSADA</v>
          </cell>
        </row>
      </sheetData>
      <sheetData sheetId="655">
        <row r="1">
          <cell r="A1" t="str">
            <v>PT SAMUDERA ANDARA PERSADA</v>
          </cell>
        </row>
      </sheetData>
      <sheetData sheetId="656">
        <row r="1">
          <cell r="A1" t="str">
            <v>PT SAMUDERA ANDARA PERSADA</v>
          </cell>
        </row>
      </sheetData>
      <sheetData sheetId="657">
        <row r="1">
          <cell r="A1" t="str">
            <v>PT SAMUDERA ANDARA PERSADA</v>
          </cell>
        </row>
      </sheetData>
      <sheetData sheetId="658">
        <row r="1">
          <cell r="A1" t="str">
            <v>PT SAMUDERA ANDARA PERSADA</v>
          </cell>
        </row>
      </sheetData>
      <sheetData sheetId="659">
        <row r="1">
          <cell r="A1" t="str">
            <v>PT SAMUDERA ANDARA PERSADA</v>
          </cell>
        </row>
      </sheetData>
      <sheetData sheetId="660">
        <row r="1">
          <cell r="A1" t="str">
            <v>PT SAMUDERA ANDARA PERSADA</v>
          </cell>
        </row>
      </sheetData>
      <sheetData sheetId="661">
        <row r="1">
          <cell r="A1" t="str">
            <v>PT SAMUDERA ANDARA PERSADA</v>
          </cell>
        </row>
      </sheetData>
      <sheetData sheetId="662">
        <row r="1">
          <cell r="A1" t="str">
            <v>PT SAMUDERA ANDARA PERSADA</v>
          </cell>
        </row>
      </sheetData>
      <sheetData sheetId="663">
        <row r="1">
          <cell r="A1" t="str">
            <v>PT SAMUDERA ANDARA PERSADA</v>
          </cell>
        </row>
      </sheetData>
      <sheetData sheetId="664">
        <row r="1">
          <cell r="A1" t="str">
            <v>PT SAMUDERA ANDARA PERSADA</v>
          </cell>
        </row>
      </sheetData>
      <sheetData sheetId="665">
        <row r="1">
          <cell r="A1" t="str">
            <v>PT SAMUDERA ANDARA PERSADA</v>
          </cell>
        </row>
      </sheetData>
      <sheetData sheetId="666">
        <row r="1">
          <cell r="A1" t="str">
            <v>PT SAMUDERA ANDARA PERSADA</v>
          </cell>
        </row>
      </sheetData>
      <sheetData sheetId="667">
        <row r="1">
          <cell r="A1" t="str">
            <v>NL_690_USGAAP_EU</v>
          </cell>
        </row>
      </sheetData>
      <sheetData sheetId="668">
        <row r="1">
          <cell r="A1" t="str">
            <v>PT SAMUDERA ANDARA PERSADA</v>
          </cell>
        </row>
      </sheetData>
      <sheetData sheetId="669">
        <row r="1">
          <cell r="A1" t="str">
            <v>PT SAMUDERA ANDARA PERSADA</v>
          </cell>
        </row>
      </sheetData>
      <sheetData sheetId="670">
        <row r="1">
          <cell r="A1" t="str">
            <v>PT SAMUDERA ANDARA PERSADA</v>
          </cell>
        </row>
      </sheetData>
      <sheetData sheetId="671">
        <row r="1">
          <cell r="A1" t="str">
            <v>PT SAMUDERA ANDARA PERSADA</v>
          </cell>
        </row>
      </sheetData>
      <sheetData sheetId="672">
        <row r="1">
          <cell r="A1" t="str">
            <v>NL_690_USGAAP_EU</v>
          </cell>
        </row>
      </sheetData>
      <sheetData sheetId="673">
        <row r="1">
          <cell r="A1" t="str">
            <v>PT SAMUDERA ANDARA PERSADA</v>
          </cell>
        </row>
      </sheetData>
      <sheetData sheetId="674">
        <row r="1">
          <cell r="A1" t="str">
            <v>PT SAMUDERA ANDARA PERSADA</v>
          </cell>
        </row>
      </sheetData>
      <sheetData sheetId="675">
        <row r="1">
          <cell r="A1" t="str">
            <v>PT SAMUDERA ANDARA PERSADA</v>
          </cell>
        </row>
      </sheetData>
      <sheetData sheetId="676">
        <row r="1">
          <cell r="A1" t="str">
            <v>PT SAMUDERA ANDARA PERSADA</v>
          </cell>
        </row>
      </sheetData>
      <sheetData sheetId="677">
        <row r="1">
          <cell r="A1" t="str">
            <v>PT SAMUDERA ANDARA PERSADA</v>
          </cell>
        </row>
      </sheetData>
      <sheetData sheetId="678" refreshError="1"/>
      <sheetData sheetId="679">
        <row r="1">
          <cell r="A1" t="str">
            <v>PT SAMUDERA ANDARA PERSADA</v>
          </cell>
        </row>
      </sheetData>
      <sheetData sheetId="680">
        <row r="1">
          <cell r="A1" t="str">
            <v>PT SAMUDERA ANDARA PERSADA</v>
          </cell>
        </row>
      </sheetData>
      <sheetData sheetId="681">
        <row r="1">
          <cell r="A1" t="str">
            <v>PT SAMUDERA ANDARA PERSADA</v>
          </cell>
        </row>
      </sheetData>
      <sheetData sheetId="682">
        <row r="1">
          <cell r="A1" t="str">
            <v>PT SAMUDERA ANDARA PERSADA</v>
          </cell>
        </row>
      </sheetData>
      <sheetData sheetId="683">
        <row r="1">
          <cell r="A1" t="str">
            <v>PT SAMUDERA ANDARA PERSADA</v>
          </cell>
        </row>
      </sheetData>
      <sheetData sheetId="684">
        <row r="1">
          <cell r="A1" t="str">
            <v>PT SAMUDERA ANDARA PERSADA</v>
          </cell>
        </row>
      </sheetData>
      <sheetData sheetId="685">
        <row r="1">
          <cell r="A1" t="str">
            <v>PT SAMUDERA ANDARA PERSADA</v>
          </cell>
        </row>
      </sheetData>
      <sheetData sheetId="686">
        <row r="1">
          <cell r="A1" t="str">
            <v>PT SAMUDERA ANDARA PERSADA</v>
          </cell>
        </row>
      </sheetData>
      <sheetData sheetId="687">
        <row r="1">
          <cell r="A1" t="str">
            <v>PT SAMUDERA ANDARA PERSADA</v>
          </cell>
        </row>
      </sheetData>
      <sheetData sheetId="688">
        <row r="1">
          <cell r="A1" t="str">
            <v>PT SAMUDERA ANDARA PERSADA</v>
          </cell>
        </row>
      </sheetData>
      <sheetData sheetId="689">
        <row r="1">
          <cell r="A1" t="str">
            <v>PT SAMUDERA ANDARA PERSADA</v>
          </cell>
        </row>
      </sheetData>
      <sheetData sheetId="690">
        <row r="1">
          <cell r="A1" t="str">
            <v>PT SAMUDERA ANDARA PERSADA</v>
          </cell>
        </row>
      </sheetData>
      <sheetData sheetId="691">
        <row r="1">
          <cell r="A1" t="str">
            <v>PT SAMUDERA ANDARA PERSADA</v>
          </cell>
        </row>
      </sheetData>
      <sheetData sheetId="692">
        <row r="1">
          <cell r="A1" t="str">
            <v>PT SAMUDERA ANDARA PERSADA</v>
          </cell>
        </row>
      </sheetData>
      <sheetData sheetId="693">
        <row r="1">
          <cell r="A1" t="str">
            <v>PT SAMUDERA ANDARA PERSADA</v>
          </cell>
        </row>
      </sheetData>
      <sheetData sheetId="694">
        <row r="1">
          <cell r="A1" t="str">
            <v>PT SAMUDERA ANDARA PERSADA</v>
          </cell>
        </row>
      </sheetData>
      <sheetData sheetId="695">
        <row r="1">
          <cell r="A1" t="str">
            <v>PT SAMUDERA ANDARA PERSADA</v>
          </cell>
        </row>
      </sheetData>
      <sheetData sheetId="696">
        <row r="1">
          <cell r="A1" t="str">
            <v>PT SAMUDERA ANDARA PERSADA</v>
          </cell>
        </row>
      </sheetData>
      <sheetData sheetId="697">
        <row r="1">
          <cell r="A1" t="str">
            <v>PT SAMUDERA ANDARA PERSADA</v>
          </cell>
        </row>
      </sheetData>
      <sheetData sheetId="698">
        <row r="1">
          <cell r="A1" t="str">
            <v>PT SAMUDERA ANDARA PERSADA</v>
          </cell>
        </row>
      </sheetData>
      <sheetData sheetId="699">
        <row r="1">
          <cell r="A1" t="str">
            <v>PT SAMUDERA ANDARA PERSADA</v>
          </cell>
        </row>
      </sheetData>
      <sheetData sheetId="700">
        <row r="1">
          <cell r="A1" t="str">
            <v>PT SAMUDERA ANDARA PERSADA</v>
          </cell>
        </row>
      </sheetData>
      <sheetData sheetId="701">
        <row r="1">
          <cell r="A1" t="str">
            <v>PT SAMUDERA ANDARA PERSADA</v>
          </cell>
        </row>
      </sheetData>
      <sheetData sheetId="702">
        <row r="1">
          <cell r="A1" t="str">
            <v>PT SAMUDERA ANDARA PERSADA</v>
          </cell>
        </row>
      </sheetData>
      <sheetData sheetId="703">
        <row r="1">
          <cell r="A1" t="str">
            <v>PT SAMUDERA ANDARA PERSADA</v>
          </cell>
        </row>
      </sheetData>
      <sheetData sheetId="704">
        <row r="1">
          <cell r="A1" t="str">
            <v>PT SAMUDERA ANDARA PERSADA</v>
          </cell>
        </row>
      </sheetData>
      <sheetData sheetId="705">
        <row r="1">
          <cell r="A1" t="str">
            <v>PT SAMUDERA ANDARA PERSADA</v>
          </cell>
        </row>
      </sheetData>
      <sheetData sheetId="706">
        <row r="1">
          <cell r="A1" t="str">
            <v>PT SAMUDERA ANDARA PERSADA</v>
          </cell>
        </row>
      </sheetData>
      <sheetData sheetId="707">
        <row r="1">
          <cell r="A1" t="str">
            <v>PT SAMUDERA ANDARA PERSADA</v>
          </cell>
        </row>
      </sheetData>
      <sheetData sheetId="708">
        <row r="1">
          <cell r="A1" t="str">
            <v>PT SAMUDERA ANDARA PERSADA</v>
          </cell>
        </row>
      </sheetData>
      <sheetData sheetId="709">
        <row r="1">
          <cell r="A1" t="str">
            <v>PT SAMUDERA ANDARA PERSADA</v>
          </cell>
        </row>
      </sheetData>
      <sheetData sheetId="710">
        <row r="1">
          <cell r="A1" t="str">
            <v>PT SAMUDERA ANDARA PERSADA</v>
          </cell>
        </row>
      </sheetData>
      <sheetData sheetId="711">
        <row r="1">
          <cell r="A1" t="str">
            <v>PT SAMUDERA ANDARA PERSADA</v>
          </cell>
        </row>
      </sheetData>
      <sheetData sheetId="712">
        <row r="1">
          <cell r="A1" t="str">
            <v>PT SAMUDERA ANDARA PERSADA</v>
          </cell>
        </row>
      </sheetData>
      <sheetData sheetId="713">
        <row r="1">
          <cell r="A1" t="str">
            <v>PT SAMUDERA ANDARA PERSADA</v>
          </cell>
        </row>
      </sheetData>
      <sheetData sheetId="714">
        <row r="1">
          <cell r="A1" t="str">
            <v>PT SAMUDERA ANDARA PERSADA</v>
          </cell>
        </row>
      </sheetData>
      <sheetData sheetId="715">
        <row r="1">
          <cell r="A1" t="str">
            <v>PT SAMUDERA ANDARA PERSADA</v>
          </cell>
        </row>
      </sheetData>
      <sheetData sheetId="716">
        <row r="1">
          <cell r="A1" t="str">
            <v>PT SAMUDERA ANDARA PERSADA</v>
          </cell>
        </row>
      </sheetData>
      <sheetData sheetId="717">
        <row r="1">
          <cell r="A1" t="str">
            <v>PT SAMUDERA ANDARA PERSADA</v>
          </cell>
        </row>
      </sheetData>
      <sheetData sheetId="718">
        <row r="1">
          <cell r="A1" t="str">
            <v>PT SAMUDERA ANDARA PERSADA</v>
          </cell>
        </row>
      </sheetData>
      <sheetData sheetId="719">
        <row r="1">
          <cell r="A1" t="str">
            <v>PT SAMUDERA ANDARA PERSADA</v>
          </cell>
        </row>
      </sheetData>
      <sheetData sheetId="720">
        <row r="1">
          <cell r="A1" t="str">
            <v>NL_690_USGAAP_EU</v>
          </cell>
        </row>
      </sheetData>
      <sheetData sheetId="721">
        <row r="1">
          <cell r="A1" t="str">
            <v>PT SAMUDERA ANDARA PERSADA</v>
          </cell>
        </row>
      </sheetData>
      <sheetData sheetId="722">
        <row r="1">
          <cell r="A1" t="str">
            <v>PT SAMUDERA ANDARA PERSADA</v>
          </cell>
        </row>
      </sheetData>
      <sheetData sheetId="723">
        <row r="1">
          <cell r="A1" t="str">
            <v>PT SAMUDERA ANDARA PERSADA</v>
          </cell>
        </row>
      </sheetData>
      <sheetData sheetId="724">
        <row r="1">
          <cell r="A1" t="str">
            <v>PT SAMUDERA ANDARA PERSADA</v>
          </cell>
        </row>
      </sheetData>
      <sheetData sheetId="725">
        <row r="1">
          <cell r="A1" t="str">
            <v>NL_690_USGAAP_EU</v>
          </cell>
        </row>
      </sheetData>
      <sheetData sheetId="726">
        <row r="1">
          <cell r="A1" t="str">
            <v>PT SAMUDERA ANDARA PERSADA</v>
          </cell>
        </row>
      </sheetData>
      <sheetData sheetId="727">
        <row r="1">
          <cell r="A1" t="str">
            <v>PT SAMUDERA ANDARA PERSADA</v>
          </cell>
        </row>
      </sheetData>
      <sheetData sheetId="728">
        <row r="1">
          <cell r="A1" t="str">
            <v>PT SAMUDERA ANDARA PERSADA</v>
          </cell>
        </row>
      </sheetData>
      <sheetData sheetId="729">
        <row r="1">
          <cell r="A1" t="str">
            <v>PT SAMUDERA ANDARA PERSADA</v>
          </cell>
        </row>
      </sheetData>
      <sheetData sheetId="730">
        <row r="1">
          <cell r="A1" t="str">
            <v>NL_690_USGAAP_EU</v>
          </cell>
        </row>
      </sheetData>
      <sheetData sheetId="731">
        <row r="1">
          <cell r="A1" t="str">
            <v>PT SAMUDERA ANDARA PERSADA</v>
          </cell>
        </row>
      </sheetData>
      <sheetData sheetId="732">
        <row r="1">
          <cell r="A1" t="str">
            <v>NL_690_USGAAP_EU</v>
          </cell>
        </row>
      </sheetData>
      <sheetData sheetId="733">
        <row r="1">
          <cell r="A1" t="str">
            <v>PT SAMUDERA ANDARA PERSADA</v>
          </cell>
        </row>
      </sheetData>
      <sheetData sheetId="734">
        <row r="1">
          <cell r="A1" t="str">
            <v>PT SAMUDERA ANDARA PERSADA</v>
          </cell>
        </row>
      </sheetData>
      <sheetData sheetId="735">
        <row r="1">
          <cell r="A1" t="str">
            <v>PT SAMUDERA ANDARA PERSADA</v>
          </cell>
        </row>
      </sheetData>
      <sheetData sheetId="736">
        <row r="1">
          <cell r="A1" t="str">
            <v>PT SAMUDERA ANDARA PERSADA</v>
          </cell>
        </row>
      </sheetData>
      <sheetData sheetId="737">
        <row r="1">
          <cell r="A1" t="str">
            <v>NL_690_USGAAP_EU</v>
          </cell>
        </row>
      </sheetData>
      <sheetData sheetId="738">
        <row r="1">
          <cell r="A1" t="str">
            <v>PT SAMUDERA ANDARA PERSADA</v>
          </cell>
        </row>
      </sheetData>
      <sheetData sheetId="739">
        <row r="1">
          <cell r="A1" t="str">
            <v>PT SAMUDERA ANDARA PERSADA</v>
          </cell>
        </row>
      </sheetData>
      <sheetData sheetId="740">
        <row r="1">
          <cell r="A1" t="str">
            <v>PT SAMUDERA ANDARA PERSADA</v>
          </cell>
        </row>
      </sheetData>
      <sheetData sheetId="741">
        <row r="1">
          <cell r="A1" t="str">
            <v>PT SAMUDERA ANDARA PERSADA</v>
          </cell>
        </row>
      </sheetData>
      <sheetData sheetId="742">
        <row r="1">
          <cell r="A1" t="str">
            <v>NL_690_USGAAP_EU</v>
          </cell>
        </row>
      </sheetData>
      <sheetData sheetId="743">
        <row r="1">
          <cell r="A1" t="str">
            <v>PT SAMUDERA ANDARA PERSADA</v>
          </cell>
        </row>
      </sheetData>
      <sheetData sheetId="744">
        <row r="1">
          <cell r="A1" t="str">
            <v>NL_690_USGAAP_EU</v>
          </cell>
        </row>
      </sheetData>
      <sheetData sheetId="745">
        <row r="1">
          <cell r="A1" t="str">
            <v>PT SAMUDERA ANDARA PERSADA</v>
          </cell>
        </row>
      </sheetData>
      <sheetData sheetId="746">
        <row r="1">
          <cell r="A1" t="str">
            <v>PT SAMUDERA ANDARA PERSADA</v>
          </cell>
        </row>
      </sheetData>
      <sheetData sheetId="747">
        <row r="1">
          <cell r="A1" t="str">
            <v>PT SAMUDERA ANDARA PERSADA</v>
          </cell>
        </row>
      </sheetData>
      <sheetData sheetId="748">
        <row r="1">
          <cell r="A1" t="str">
            <v>PT SAMUDERA ANDARA PERSADA</v>
          </cell>
        </row>
      </sheetData>
      <sheetData sheetId="749">
        <row r="1">
          <cell r="A1" t="str">
            <v>PT SAMUDERA ANDARA PERSADA</v>
          </cell>
        </row>
      </sheetData>
      <sheetData sheetId="750">
        <row r="1">
          <cell r="A1" t="str">
            <v>PT SAMUDERA ANDARA PERSADA</v>
          </cell>
        </row>
      </sheetData>
      <sheetData sheetId="751">
        <row r="1">
          <cell r="A1" t="str">
            <v>PT SAMUDERA ANDARA PERSADA</v>
          </cell>
        </row>
      </sheetData>
      <sheetData sheetId="752">
        <row r="1">
          <cell r="A1" t="str">
            <v>PT SAMUDERA ANDARA PERSADA</v>
          </cell>
        </row>
      </sheetData>
      <sheetData sheetId="753">
        <row r="1">
          <cell r="A1" t="str">
            <v>PT SAMUDERA ANDARA PERSADA</v>
          </cell>
        </row>
      </sheetData>
      <sheetData sheetId="754">
        <row r="1">
          <cell r="A1" t="str">
            <v>NL_690_USGAAP_EU</v>
          </cell>
        </row>
      </sheetData>
      <sheetData sheetId="755">
        <row r="1">
          <cell r="A1" t="str">
            <v>NL_690_USGAAP_EU</v>
          </cell>
        </row>
      </sheetData>
      <sheetData sheetId="756">
        <row r="1">
          <cell r="A1" t="str">
            <v>PT SAMUDERA ANDARA PERSADA</v>
          </cell>
        </row>
      </sheetData>
      <sheetData sheetId="757">
        <row r="1">
          <cell r="A1" t="str">
            <v>PT SAMUDERA ANDARA PERSADA</v>
          </cell>
        </row>
      </sheetData>
      <sheetData sheetId="758">
        <row r="1">
          <cell r="A1" t="str">
            <v>PT SAMUDERA ANDARA PERSADA</v>
          </cell>
        </row>
      </sheetData>
      <sheetData sheetId="759">
        <row r="1">
          <cell r="A1" t="str">
            <v>PT SAMUDERA ANDARA PERSADA</v>
          </cell>
        </row>
      </sheetData>
      <sheetData sheetId="760">
        <row r="1">
          <cell r="A1" t="str">
            <v>PT SAMUDERA ANDARA PERSADA</v>
          </cell>
        </row>
      </sheetData>
      <sheetData sheetId="761">
        <row r="1">
          <cell r="A1" t="str">
            <v>PT SAMUDERA ANDARA PERSADA</v>
          </cell>
        </row>
      </sheetData>
      <sheetData sheetId="762">
        <row r="1">
          <cell r="A1" t="str">
            <v>PT SAMUDERA ANDARA PERSADA</v>
          </cell>
        </row>
      </sheetData>
      <sheetData sheetId="763">
        <row r="1">
          <cell r="A1" t="str">
            <v>PT SAMUDERA ANDARA PERSADA</v>
          </cell>
        </row>
      </sheetData>
      <sheetData sheetId="764">
        <row r="1">
          <cell r="A1" t="str">
            <v>PT SAMUDERA ANDARA PERSADA</v>
          </cell>
        </row>
      </sheetData>
      <sheetData sheetId="765">
        <row r="1">
          <cell r="A1" t="str">
            <v>PT SAMUDERA ANDARA PERSADA</v>
          </cell>
        </row>
      </sheetData>
      <sheetData sheetId="766">
        <row r="1">
          <cell r="A1" t="str">
            <v>PT SAMUDERA ANDARA PERSADA</v>
          </cell>
        </row>
      </sheetData>
      <sheetData sheetId="767">
        <row r="1">
          <cell r="A1" t="str">
            <v>PT SAMUDERA ANDARA PERSADA</v>
          </cell>
        </row>
      </sheetData>
      <sheetData sheetId="768">
        <row r="1">
          <cell r="A1" t="str">
            <v>PT SAMUDERA ANDARA PERSADA</v>
          </cell>
        </row>
      </sheetData>
      <sheetData sheetId="769">
        <row r="1">
          <cell r="A1" t="str">
            <v>NL_690_USGAAP_EU</v>
          </cell>
        </row>
      </sheetData>
      <sheetData sheetId="770">
        <row r="1">
          <cell r="A1" t="str">
            <v>PT SAMUDERA ANDARA PERSADA</v>
          </cell>
        </row>
      </sheetData>
      <sheetData sheetId="771">
        <row r="1">
          <cell r="A1" t="str">
            <v>PT SAMUDERA ANDARA PERSADA</v>
          </cell>
        </row>
      </sheetData>
      <sheetData sheetId="772">
        <row r="1">
          <cell r="A1" t="str">
            <v>PT SAMUDERA ANDARA PERSADA</v>
          </cell>
        </row>
      </sheetData>
      <sheetData sheetId="773">
        <row r="1">
          <cell r="A1" t="str">
            <v>PT SAMUDERA ANDARA PERSADA</v>
          </cell>
        </row>
      </sheetData>
      <sheetData sheetId="774">
        <row r="1">
          <cell r="A1" t="str">
            <v>PT SAMUDERA ANDARA PERSADA</v>
          </cell>
        </row>
      </sheetData>
      <sheetData sheetId="775">
        <row r="1">
          <cell r="A1" t="str">
            <v>NL_690_USGAAP_EU</v>
          </cell>
        </row>
      </sheetData>
      <sheetData sheetId="776">
        <row r="1">
          <cell r="A1" t="str">
            <v>PT SAMUDERA ANDARA PERSADA</v>
          </cell>
        </row>
      </sheetData>
      <sheetData sheetId="777">
        <row r="1">
          <cell r="A1" t="str">
            <v>PT SAMUDERA ANDARA PERSADA</v>
          </cell>
        </row>
      </sheetData>
      <sheetData sheetId="778">
        <row r="1">
          <cell r="A1" t="str">
            <v>PT SAMUDERA ANDARA PERSADA</v>
          </cell>
        </row>
      </sheetData>
      <sheetData sheetId="779">
        <row r="1">
          <cell r="A1" t="str">
            <v>PT SAMUDERA ANDARA PERSADA</v>
          </cell>
        </row>
      </sheetData>
      <sheetData sheetId="780">
        <row r="1">
          <cell r="A1" t="str">
            <v>PT SAMUDERA ANDARA PERSADA</v>
          </cell>
        </row>
      </sheetData>
      <sheetData sheetId="781">
        <row r="1">
          <cell r="A1" t="str">
            <v>PT SAMUDERA ANDARA PERSADA</v>
          </cell>
        </row>
      </sheetData>
      <sheetData sheetId="782">
        <row r="1">
          <cell r="A1" t="str">
            <v>NL_690_USGAAP_EU</v>
          </cell>
        </row>
      </sheetData>
      <sheetData sheetId="783">
        <row r="1">
          <cell r="A1" t="str">
            <v>PT SAMUDERA ANDARA PERSADA</v>
          </cell>
        </row>
      </sheetData>
      <sheetData sheetId="784">
        <row r="1">
          <cell r="A1" t="str">
            <v>PT SAMUDERA ANDARA PERSADA</v>
          </cell>
        </row>
      </sheetData>
      <sheetData sheetId="785">
        <row r="1">
          <cell r="A1" t="str">
            <v>PT SAMUDERA ANDARA PERSADA</v>
          </cell>
        </row>
      </sheetData>
      <sheetData sheetId="786">
        <row r="1">
          <cell r="A1" t="str">
            <v>PT SAMUDERA ANDARA PERSADA</v>
          </cell>
        </row>
      </sheetData>
      <sheetData sheetId="787">
        <row r="1">
          <cell r="A1" t="str">
            <v>PT SAMUDERA ANDARA PERSADA</v>
          </cell>
        </row>
      </sheetData>
      <sheetData sheetId="788">
        <row r="1">
          <cell r="A1" t="str">
            <v>PT SAMUDERA ANDARA PERSADA</v>
          </cell>
        </row>
      </sheetData>
      <sheetData sheetId="789">
        <row r="1">
          <cell r="A1" t="str">
            <v>NL_690_USGAAP_EU</v>
          </cell>
        </row>
      </sheetData>
      <sheetData sheetId="790">
        <row r="1">
          <cell r="A1" t="str">
            <v>PT SAMUDERA ANDARA PERSADA</v>
          </cell>
        </row>
      </sheetData>
      <sheetData sheetId="791">
        <row r="1">
          <cell r="A1" t="str">
            <v>PT SAMUDERA ANDARA PERSADA</v>
          </cell>
        </row>
      </sheetData>
      <sheetData sheetId="792">
        <row r="1">
          <cell r="A1" t="str">
            <v>NL_690_USGAAP_EU</v>
          </cell>
        </row>
      </sheetData>
      <sheetData sheetId="793">
        <row r="1">
          <cell r="A1" t="str">
            <v>PT SAMUDERA ANDARA PERSADA</v>
          </cell>
        </row>
      </sheetData>
      <sheetData sheetId="794">
        <row r="1">
          <cell r="A1" t="str">
            <v>PT SAMUDERA ANDARA PERSADA</v>
          </cell>
        </row>
      </sheetData>
      <sheetData sheetId="795">
        <row r="1">
          <cell r="A1" t="str">
            <v>PT SAMUDERA ANDARA PERSADA</v>
          </cell>
        </row>
      </sheetData>
      <sheetData sheetId="796">
        <row r="1">
          <cell r="A1" t="str">
            <v>PT SAMUDERA ANDARA PERSADA</v>
          </cell>
        </row>
      </sheetData>
      <sheetData sheetId="797">
        <row r="1">
          <cell r="A1" t="str">
            <v>PT SAMUDERA ANDARA PERSADA</v>
          </cell>
        </row>
      </sheetData>
      <sheetData sheetId="798">
        <row r="1">
          <cell r="A1" t="str">
            <v>PT SAMUDERA ANDARA PERSADA</v>
          </cell>
        </row>
      </sheetData>
      <sheetData sheetId="799">
        <row r="1">
          <cell r="A1" t="str">
            <v>NL_690_USGAAP_EU</v>
          </cell>
        </row>
      </sheetData>
      <sheetData sheetId="800">
        <row r="1">
          <cell r="A1" t="str">
            <v>PT SAMUDERA ANDARA PERSADA</v>
          </cell>
        </row>
      </sheetData>
      <sheetData sheetId="801">
        <row r="1">
          <cell r="A1" t="str">
            <v>PT SAMUDERA ANDARA PERSADA</v>
          </cell>
        </row>
      </sheetData>
      <sheetData sheetId="802">
        <row r="1">
          <cell r="A1" t="str">
            <v>PT SAMUDERA ANDARA PERSADA</v>
          </cell>
        </row>
      </sheetData>
      <sheetData sheetId="803">
        <row r="1">
          <cell r="A1" t="str">
            <v>PT SAMUDERA ANDARA PERSADA</v>
          </cell>
        </row>
      </sheetData>
      <sheetData sheetId="804">
        <row r="1">
          <cell r="A1" t="str">
            <v>PT SAMUDERA ANDARA PERSADA</v>
          </cell>
        </row>
      </sheetData>
      <sheetData sheetId="805">
        <row r="1">
          <cell r="A1" t="str">
            <v>PT SAMUDERA ANDARA PERSADA</v>
          </cell>
        </row>
      </sheetData>
      <sheetData sheetId="806">
        <row r="1">
          <cell r="A1" t="str">
            <v>NL_690_USGAAP_EU</v>
          </cell>
        </row>
      </sheetData>
      <sheetData sheetId="807">
        <row r="1">
          <cell r="A1" t="str">
            <v>PT SAMUDERA ANDARA PERSADA</v>
          </cell>
        </row>
      </sheetData>
      <sheetData sheetId="808">
        <row r="1">
          <cell r="A1" t="str">
            <v>PT SAMUDERA ANDARA PERSADA</v>
          </cell>
        </row>
      </sheetData>
      <sheetData sheetId="809">
        <row r="1">
          <cell r="A1" t="str">
            <v>PT SAMUDERA ANDARA PERSADA</v>
          </cell>
        </row>
      </sheetData>
      <sheetData sheetId="810">
        <row r="1">
          <cell r="A1" t="str">
            <v>PT SAMUDERA ANDARA PERSADA</v>
          </cell>
        </row>
      </sheetData>
      <sheetData sheetId="811">
        <row r="1">
          <cell r="A1" t="str">
            <v>PT SAMUDERA ANDARA PERSADA</v>
          </cell>
        </row>
      </sheetData>
      <sheetData sheetId="812">
        <row r="1">
          <cell r="A1" t="str">
            <v>PT SAMUDERA ANDARA PERSADA</v>
          </cell>
        </row>
      </sheetData>
      <sheetData sheetId="813">
        <row r="1">
          <cell r="A1" t="str">
            <v>NL_690_USGAAP_EU</v>
          </cell>
        </row>
      </sheetData>
      <sheetData sheetId="814">
        <row r="1">
          <cell r="A1" t="str">
            <v>PT SAMUDERA ANDARA PERSADA</v>
          </cell>
        </row>
      </sheetData>
      <sheetData sheetId="815">
        <row r="1">
          <cell r="A1" t="str">
            <v>PT SAMUDERA ANDARA PERSADA</v>
          </cell>
        </row>
      </sheetData>
      <sheetData sheetId="816">
        <row r="1">
          <cell r="A1" t="str">
            <v>PT SAMUDERA ANDARA PERSADA</v>
          </cell>
        </row>
      </sheetData>
      <sheetData sheetId="817"/>
      <sheetData sheetId="818">
        <row r="1">
          <cell r="A1" t="str">
            <v>PT SAMUDERA ANDARA PERSADA</v>
          </cell>
        </row>
      </sheetData>
      <sheetData sheetId="819">
        <row r="1">
          <cell r="A1" t="str">
            <v>PT SAMUDERA ANDARA PERSADA</v>
          </cell>
        </row>
      </sheetData>
      <sheetData sheetId="820"/>
      <sheetData sheetId="821">
        <row r="1">
          <cell r="A1" t="str">
            <v>PT SAMUDERA ANDARA PERSADA</v>
          </cell>
        </row>
      </sheetData>
      <sheetData sheetId="822">
        <row r="1">
          <cell r="A1" t="str">
            <v>PT SAMUDERA ANDARA PERSADA</v>
          </cell>
        </row>
      </sheetData>
      <sheetData sheetId="823">
        <row r="1">
          <cell r="A1" t="str">
            <v>PT SAMUDERA ANDARA PERSADA</v>
          </cell>
        </row>
      </sheetData>
      <sheetData sheetId="824">
        <row r="1">
          <cell r="A1" t="str">
            <v>PT SAMUDERA ANDARA PERSADA</v>
          </cell>
        </row>
      </sheetData>
      <sheetData sheetId="825">
        <row r="1">
          <cell r="A1" t="str">
            <v>PT SAMUDERA ANDARA PERSADA</v>
          </cell>
        </row>
      </sheetData>
      <sheetData sheetId="826">
        <row r="1">
          <cell r="A1" t="str">
            <v>PT SAMUDERA ANDARA PERSADA</v>
          </cell>
        </row>
      </sheetData>
      <sheetData sheetId="827">
        <row r="1">
          <cell r="A1" t="str">
            <v>PT SAMUDERA ANDARA PERSADA</v>
          </cell>
        </row>
      </sheetData>
      <sheetData sheetId="828"/>
      <sheetData sheetId="829">
        <row r="1">
          <cell r="A1" t="str">
            <v>PT SAMUDERA ANDARA PERSADA</v>
          </cell>
        </row>
      </sheetData>
      <sheetData sheetId="830">
        <row r="1">
          <cell r="A1" t="str">
            <v>NL_690_USGAAP_EU</v>
          </cell>
        </row>
      </sheetData>
      <sheetData sheetId="831"/>
      <sheetData sheetId="832">
        <row r="1">
          <cell r="A1" t="str">
            <v>PT SAMUDERA ANDARA PERSADA</v>
          </cell>
        </row>
      </sheetData>
      <sheetData sheetId="833">
        <row r="1">
          <cell r="A1" t="str">
            <v>PT SAMUDERA ANDARA PERSADA</v>
          </cell>
        </row>
      </sheetData>
      <sheetData sheetId="834"/>
      <sheetData sheetId="835">
        <row r="1">
          <cell r="A1" t="str">
            <v>PT SAMUDERA ANDARA PERSADA</v>
          </cell>
        </row>
      </sheetData>
      <sheetData sheetId="836" refreshError="1"/>
      <sheetData sheetId="837"/>
      <sheetData sheetId="838">
        <row r="1">
          <cell r="A1" t="str">
            <v>PT SAMUDERA ANDARA PERSADA</v>
          </cell>
        </row>
      </sheetData>
      <sheetData sheetId="839"/>
      <sheetData sheetId="840">
        <row r="1">
          <cell r="A1" t="str">
            <v>PT SAMUDERA ANDARA PERSADA</v>
          </cell>
        </row>
      </sheetData>
      <sheetData sheetId="841"/>
      <sheetData sheetId="842"/>
      <sheetData sheetId="843">
        <row r="1">
          <cell r="A1" t="str">
            <v>PT SAMUDERA ANDARA PERSADA</v>
          </cell>
        </row>
      </sheetData>
      <sheetData sheetId="844"/>
      <sheetData sheetId="845"/>
      <sheetData sheetId="846">
        <row r="1">
          <cell r="A1" t="str">
            <v>PT SAMUDERA ANDARA PERSADA</v>
          </cell>
        </row>
      </sheetData>
      <sheetData sheetId="847"/>
      <sheetData sheetId="848"/>
      <sheetData sheetId="849">
        <row r="1">
          <cell r="A1" t="str">
            <v>PT SAMUDERA ANDARA PERSADA</v>
          </cell>
        </row>
      </sheetData>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row r="1">
          <cell r="A1" t="str">
            <v>PT SAMUDERA ANDARA PERSADA</v>
          </cell>
        </row>
      </sheetData>
      <sheetData sheetId="897"/>
      <sheetData sheetId="898"/>
      <sheetData sheetId="899" refreshError="1"/>
      <sheetData sheetId="900" refreshError="1"/>
      <sheetData sheetId="901" refreshError="1"/>
      <sheetData sheetId="902"/>
      <sheetData sheetId="903"/>
      <sheetData sheetId="904"/>
      <sheetData sheetId="905"/>
      <sheetData sheetId="906"/>
      <sheetData sheetId="907">
        <row r="1">
          <cell r="A1" t="str">
            <v>PT SAMUDERA ANDARA PERSADA</v>
          </cell>
        </row>
      </sheetData>
      <sheetData sheetId="908"/>
      <sheetData sheetId="909"/>
      <sheetData sheetId="910">
        <row r="1">
          <cell r="A1" t="str">
            <v>PT SAMUDERA ANDARA PERSADA</v>
          </cell>
        </row>
      </sheetData>
      <sheetData sheetId="911"/>
      <sheetData sheetId="912"/>
      <sheetData sheetId="913">
        <row r="1">
          <cell r="A1" t="str">
            <v>PT SAMUDERA ANDARA PERSADA</v>
          </cell>
        </row>
      </sheetData>
      <sheetData sheetId="914"/>
      <sheetData sheetId="915">
        <row r="1">
          <cell r="A1" t="str">
            <v>PT SAMUDERA ANDARA PERSADA</v>
          </cell>
        </row>
      </sheetData>
      <sheetData sheetId="916">
        <row r="1">
          <cell r="A1" t="str">
            <v>PT SAMUDERA ANDARA PERSADA</v>
          </cell>
        </row>
      </sheetData>
      <sheetData sheetId="917"/>
      <sheetData sheetId="918"/>
      <sheetData sheetId="919"/>
      <sheetData sheetId="920"/>
      <sheetData sheetId="921">
        <row r="1">
          <cell r="A1" t="str">
            <v>PT SAMUDERA ANDARA PERSADA</v>
          </cell>
        </row>
      </sheetData>
      <sheetData sheetId="922"/>
      <sheetData sheetId="923"/>
      <sheetData sheetId="924">
        <row r="1">
          <cell r="A1" t="str">
            <v>PT SAMUDERA ANDARA PERSADA</v>
          </cell>
        </row>
      </sheetData>
      <sheetData sheetId="925"/>
      <sheetData sheetId="926">
        <row r="1">
          <cell r="A1" t="str">
            <v>PT SAMUDERA ANDARA PERSADA</v>
          </cell>
        </row>
      </sheetData>
      <sheetData sheetId="927">
        <row r="1">
          <cell r="A1" t="str">
            <v>PT SAMUDERA ANDARA PERSADA</v>
          </cell>
        </row>
      </sheetData>
      <sheetData sheetId="928" refreshError="1"/>
      <sheetData sheetId="929" refreshError="1"/>
      <sheetData sheetId="930" refreshError="1"/>
      <sheetData sheetId="931" refreshError="1"/>
      <sheetData sheetId="932" refreshError="1"/>
      <sheetData sheetId="933"/>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ow r="1">
          <cell r="A1" t="str">
            <v>PT SAMUDERA ANDARA PERSADA</v>
          </cell>
        </row>
      </sheetData>
      <sheetData sheetId="946">
        <row r="1">
          <cell r="A1" t="str">
            <v>PT SAMUDERA ANDARA PERSADA</v>
          </cell>
        </row>
      </sheetData>
      <sheetData sheetId="947">
        <row r="1">
          <cell r="A1" t="str">
            <v>PT SAMUDERA ANDARA PERSADA</v>
          </cell>
        </row>
      </sheetData>
      <sheetData sheetId="948" refreshError="1"/>
      <sheetData sheetId="949"/>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0"/>
  </sheetPr>
  <dimension ref="A1:F16"/>
  <sheetViews>
    <sheetView showGridLines="0" workbookViewId="0">
      <selection activeCell="D6" sqref="D6"/>
    </sheetView>
  </sheetViews>
  <sheetFormatPr defaultColWidth="0" defaultRowHeight="12.75" zeroHeight="1" x14ac:dyDescent="0.2"/>
  <cols>
    <col min="1" max="1" width="5.28515625" customWidth="1"/>
    <col min="2" max="2" width="2.5703125" customWidth="1"/>
    <col min="3" max="3" width="8.7109375" customWidth="1"/>
    <col min="4" max="4" width="25.7109375" customWidth="1"/>
    <col min="5" max="5" width="3.42578125" customWidth="1"/>
    <col min="6" max="6" width="6.42578125" customWidth="1"/>
    <col min="7" max="16384" width="9.140625" hidden="1"/>
  </cols>
  <sheetData>
    <row r="1" spans="2:5" x14ac:dyDescent="0.2"/>
    <row r="2" spans="2:5" x14ac:dyDescent="0.2"/>
    <row r="3" spans="2:5" x14ac:dyDescent="0.2"/>
    <row r="4" spans="2:5" x14ac:dyDescent="0.2"/>
    <row r="5" spans="2:5" s="69" customFormat="1" ht="12" customHeight="1" x14ac:dyDescent="0.2">
      <c r="B5" s="158"/>
      <c r="C5" s="158"/>
      <c r="D5" s="158"/>
      <c r="E5" s="158"/>
    </row>
    <row r="6" spans="2:5" ht="15.75" x14ac:dyDescent="0.25">
      <c r="B6" s="155"/>
      <c r="C6" s="156" t="s">
        <v>0</v>
      </c>
      <c r="D6" s="197" t="s">
        <v>1</v>
      </c>
      <c r="E6" s="155"/>
    </row>
    <row r="7" spans="2:5" s="69" customFormat="1" ht="12" customHeight="1" x14ac:dyDescent="0.2">
      <c r="B7" s="158"/>
      <c r="C7" s="158"/>
      <c r="D7" s="158"/>
      <c r="E7" s="158"/>
    </row>
    <row r="8" spans="2:5" x14ac:dyDescent="0.2"/>
    <row r="9" spans="2:5" x14ac:dyDescent="0.2"/>
    <row r="15" spans="2:5" ht="12.75" hidden="1" customHeight="1" x14ac:dyDescent="0.2"/>
    <row r="16" spans="2:5" ht="12.75" hidden="1" customHeight="1" x14ac:dyDescent="0.2"/>
  </sheetData>
  <dataValidations count="1">
    <dataValidation allowBlank="1" showInputMessage="1" showErrorMessage="1" promptTitle="www.xclmedia.net" prompt="Program by Syarifuddin" sqref="A1:F9" xr:uid="{00000000-0002-0000-0000-000000000000}"/>
  </dataValidations>
  <pageMargins left="0.75" right="0.75" top="1" bottom="1" header="0.5" footer="0.5"/>
  <pageSetup orientation="portrait"/>
  <headerFooter alignWithMargins="0"/>
  <drawing r:id="rId1"/>
  <pictur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tabColor indexed="10"/>
  </sheetPr>
  <dimension ref="A1:IK15"/>
  <sheetViews>
    <sheetView showGridLines="0" workbookViewId="0">
      <pane xSplit="6" ySplit="15" topLeftCell="IL16" activePane="bottomRight" state="frozen"/>
      <selection pane="topRight"/>
      <selection pane="bottomLeft"/>
      <selection pane="bottomRight" activeCell="C7" sqref="C7"/>
    </sheetView>
  </sheetViews>
  <sheetFormatPr defaultColWidth="0" defaultRowHeight="12.75" zeroHeight="1" x14ac:dyDescent="0.2"/>
  <cols>
    <col min="1" max="1" width="4" customWidth="1"/>
    <col min="2" max="2" width="18" customWidth="1"/>
    <col min="3" max="3" width="25.7109375" customWidth="1"/>
    <col min="4" max="4" width="9.140625" customWidth="1"/>
    <col min="5" max="5" width="10.7109375" customWidth="1"/>
    <col min="6" max="6" width="5.7109375" customWidth="1"/>
    <col min="7" max="245" width="9.140625" hidden="1" customWidth="1"/>
  </cols>
  <sheetData>
    <row r="1" spans="1:5" x14ac:dyDescent="0.2">
      <c r="A1" s="72" t="s">
        <v>2</v>
      </c>
    </row>
    <row r="2" spans="1:5" x14ac:dyDescent="0.2">
      <c r="B2" s="305"/>
      <c r="C2" s="305"/>
      <c r="D2" s="305"/>
      <c r="E2" s="305"/>
    </row>
    <row r="3" spans="1:5" x14ac:dyDescent="0.2"/>
    <row r="4" spans="1:5" x14ac:dyDescent="0.2"/>
    <row r="5" spans="1:5" x14ac:dyDescent="0.2">
      <c r="B5" s="194" t="s">
        <v>3</v>
      </c>
      <c r="C5" s="194" t="s">
        <v>4</v>
      </c>
    </row>
    <row r="6" spans="1:5" x14ac:dyDescent="0.2">
      <c r="B6" s="195" t="s">
        <v>5</v>
      </c>
      <c r="C6" s="196">
        <v>2026</v>
      </c>
    </row>
    <row r="7" spans="1:5" x14ac:dyDescent="0.2"/>
    <row r="8" spans="1:5" x14ac:dyDescent="0.2"/>
    <row r="9" spans="1:5" x14ac:dyDescent="0.2"/>
    <row r="10" spans="1:5" x14ac:dyDescent="0.2"/>
    <row r="11" spans="1:5" x14ac:dyDescent="0.2"/>
    <row r="12" spans="1:5" x14ac:dyDescent="0.2"/>
    <row r="13" spans="1:5" x14ac:dyDescent="0.2"/>
    <row r="14" spans="1:5" x14ac:dyDescent="0.2"/>
    <row r="15" spans="1:5" x14ac:dyDescent="0.2"/>
  </sheetData>
  <mergeCells count="1">
    <mergeCell ref="B2:E2"/>
  </mergeCells>
  <conditionalFormatting sqref="B5">
    <cfRule type="expression" dxfId="26" priority="2" stopIfTrue="1">
      <formula>C5&lt;&gt;0</formula>
    </cfRule>
  </conditionalFormatting>
  <conditionalFormatting sqref="B6">
    <cfRule type="expression" dxfId="25" priority="3" stopIfTrue="1">
      <formula>C6&lt;&gt;0</formula>
    </cfRule>
  </conditionalFormatting>
  <conditionalFormatting sqref="C5:C6">
    <cfRule type="cellIs" dxfId="24" priority="1" stopIfTrue="1" operator="equal">
      <formula>0</formula>
    </cfRule>
  </conditionalFormatting>
  <dataValidations count="1">
    <dataValidation allowBlank="1" showInputMessage="1" showErrorMessage="1" promptTitle="www.xclmedia.net" prompt="Program by Syarifuddin" sqref="A1:F15" xr:uid="{00000000-0002-0000-0100-000000000000}"/>
  </dataValidations>
  <printOptions horizontalCentered="1"/>
  <pageMargins left="0.39370078740157499" right="0.39370078740157499" top="0.59055118110236204" bottom="0.59055118110236204" header="0.39370078740157499" footer="0.39370078740157499"/>
  <pageSetup paperSize="9" fitToHeight="0" orientation="portrait" blackAndWhite="1" horizontalDpi="300" verticalDpi="300"/>
  <headerFooter alignWithMargins="0"/>
  <drawing r:id="rId1"/>
  <pictur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indexed="39"/>
  </sheetPr>
  <dimension ref="A1:J202"/>
  <sheetViews>
    <sheetView showGridLines="0" zoomScale="85" zoomScaleNormal="85" workbookViewId="0">
      <pane xSplit="7" ySplit="6" topLeftCell="H89" activePane="bottomRight" state="frozen"/>
      <selection pane="topRight"/>
      <selection pane="bottomLeft"/>
      <selection pane="bottomRight" activeCell="A121" sqref="A121"/>
    </sheetView>
  </sheetViews>
  <sheetFormatPr defaultColWidth="9" defaultRowHeight="12.75" x14ac:dyDescent="0.2"/>
  <cols>
    <col min="1" max="1" width="13.7109375" customWidth="1"/>
    <col min="2" max="2" width="80.7109375" customWidth="1"/>
    <col min="3" max="4" width="8.7109375" customWidth="1"/>
    <col min="5" max="5" width="4.42578125" customWidth="1"/>
    <col min="6" max="7" width="15.7109375" customWidth="1"/>
    <col min="9" max="9" width="11.140625" customWidth="1"/>
  </cols>
  <sheetData>
    <row r="1" spans="1:9" ht="15.75" x14ac:dyDescent="0.25">
      <c r="A1" s="70" t="str">
        <f>NAMA</f>
        <v>ARYA USAHA TIRTA, CV</v>
      </c>
    </row>
    <row r="2" spans="1:9" ht="15.75" x14ac:dyDescent="0.25">
      <c r="A2" s="71" t="s">
        <v>6</v>
      </c>
    </row>
    <row r="3" spans="1:9" ht="15.75" x14ac:dyDescent="0.25">
      <c r="A3" s="70" t="str">
        <f>"Tahun : "&amp;THN</f>
        <v>Tahun : 2026</v>
      </c>
    </row>
    <row r="5" spans="1:9" x14ac:dyDescent="0.2">
      <c r="A5" s="93" t="s">
        <v>7</v>
      </c>
      <c r="B5" s="94" t="s">
        <v>8</v>
      </c>
      <c r="C5" s="94" t="s">
        <v>9</v>
      </c>
      <c r="D5" s="119" t="s">
        <v>9</v>
      </c>
      <c r="F5" s="93" t="s">
        <v>10</v>
      </c>
      <c r="G5" s="119" t="s">
        <v>10</v>
      </c>
    </row>
    <row r="6" spans="1:9" x14ac:dyDescent="0.2">
      <c r="A6" s="96" t="s">
        <v>11</v>
      </c>
      <c r="B6" s="97"/>
      <c r="C6" s="97" t="s">
        <v>12</v>
      </c>
      <c r="D6" s="136" t="s">
        <v>13</v>
      </c>
      <c r="F6" s="96" t="s">
        <v>14</v>
      </c>
      <c r="G6" s="136" t="s">
        <v>15</v>
      </c>
    </row>
    <row r="7" spans="1:9" x14ac:dyDescent="0.2">
      <c r="A7" s="86">
        <v>100000000</v>
      </c>
      <c r="B7" s="88" t="s">
        <v>16</v>
      </c>
      <c r="C7" s="86"/>
      <c r="D7" s="86"/>
      <c r="F7" s="89"/>
      <c r="G7" s="89"/>
    </row>
    <row r="8" spans="1:9" x14ac:dyDescent="0.2">
      <c r="A8" s="90" t="s">
        <v>17</v>
      </c>
      <c r="B8" s="73" t="s">
        <v>18</v>
      </c>
      <c r="C8" s="90"/>
      <c r="D8" s="90"/>
      <c r="F8" s="178"/>
      <c r="G8" s="178"/>
    </row>
    <row r="9" spans="1:9" s="72" customFormat="1" x14ac:dyDescent="0.2">
      <c r="A9" s="126" t="s">
        <v>19</v>
      </c>
      <c r="B9" s="127" t="s">
        <v>20</v>
      </c>
      <c r="C9" s="126" t="s">
        <v>21</v>
      </c>
      <c r="D9" s="126" t="s">
        <v>22</v>
      </c>
      <c r="F9" s="189"/>
      <c r="G9" s="189"/>
    </row>
    <row r="10" spans="1:9" x14ac:dyDescent="0.2">
      <c r="A10" s="202" t="s">
        <v>23</v>
      </c>
      <c r="B10" s="204" t="s">
        <v>24</v>
      </c>
      <c r="C10" s="90" t="s">
        <v>21</v>
      </c>
      <c r="D10" s="90" t="s">
        <v>22</v>
      </c>
      <c r="F10" s="178">
        <v>0</v>
      </c>
      <c r="G10" s="178"/>
    </row>
    <row r="11" spans="1:9" x14ac:dyDescent="0.2">
      <c r="A11" s="202" t="s">
        <v>25</v>
      </c>
      <c r="B11" s="204" t="s">
        <v>26</v>
      </c>
      <c r="C11" s="90" t="s">
        <v>21</v>
      </c>
      <c r="D11" s="90" t="s">
        <v>22</v>
      </c>
      <c r="F11" s="178">
        <v>3043241</v>
      </c>
      <c r="G11" s="178"/>
      <c r="I11" s="79"/>
    </row>
    <row r="12" spans="1:9" x14ac:dyDescent="0.2">
      <c r="A12" s="90" t="s">
        <v>27</v>
      </c>
      <c r="B12" s="177" t="s">
        <v>28</v>
      </c>
      <c r="C12" s="90" t="s">
        <v>21</v>
      </c>
      <c r="D12" s="90" t="s">
        <v>22</v>
      </c>
      <c r="F12" s="178">
        <v>0</v>
      </c>
      <c r="G12" s="178"/>
      <c r="I12" s="79"/>
    </row>
    <row r="13" spans="1:9" x14ac:dyDescent="0.2">
      <c r="A13" s="90" t="s">
        <v>29</v>
      </c>
      <c r="B13" s="73" t="s">
        <v>30</v>
      </c>
      <c r="C13" s="90" t="s">
        <v>21</v>
      </c>
      <c r="D13" s="90" t="s">
        <v>22</v>
      </c>
      <c r="F13" s="178">
        <v>0</v>
      </c>
      <c r="G13" s="178"/>
    </row>
    <row r="14" spans="1:9" x14ac:dyDescent="0.2">
      <c r="A14" s="90" t="s">
        <v>31</v>
      </c>
      <c r="B14" s="73" t="s">
        <v>32</v>
      </c>
      <c r="C14" s="90" t="s">
        <v>21</v>
      </c>
      <c r="D14" s="90" t="s">
        <v>22</v>
      </c>
      <c r="F14" s="178">
        <v>0</v>
      </c>
      <c r="G14" s="178"/>
    </row>
    <row r="15" spans="1:9" x14ac:dyDescent="0.2">
      <c r="A15" s="90" t="s">
        <v>33</v>
      </c>
      <c r="B15" s="73" t="s">
        <v>34</v>
      </c>
      <c r="C15" s="90" t="s">
        <v>21</v>
      </c>
      <c r="D15" s="90" t="s">
        <v>22</v>
      </c>
      <c r="F15" s="178">
        <v>0</v>
      </c>
      <c r="G15" s="178"/>
    </row>
    <row r="16" spans="1:9" x14ac:dyDescent="0.2">
      <c r="A16" s="90" t="s">
        <v>35</v>
      </c>
      <c r="B16" s="177" t="s">
        <v>36</v>
      </c>
      <c r="C16" s="90" t="s">
        <v>21</v>
      </c>
      <c r="D16" s="90" t="s">
        <v>22</v>
      </c>
      <c r="F16" s="178">
        <v>0</v>
      </c>
      <c r="G16" s="178"/>
    </row>
    <row r="17" spans="1:7" x14ac:dyDescent="0.2">
      <c r="A17" s="202" t="s">
        <v>37</v>
      </c>
      <c r="B17" s="204" t="s">
        <v>38</v>
      </c>
      <c r="C17" s="90" t="s">
        <v>21</v>
      </c>
      <c r="D17" s="90" t="s">
        <v>22</v>
      </c>
      <c r="F17" s="178">
        <v>0</v>
      </c>
      <c r="G17" s="178"/>
    </row>
    <row r="18" spans="1:7" s="72" customFormat="1" x14ac:dyDescent="0.2">
      <c r="A18" s="126" t="s">
        <v>39</v>
      </c>
      <c r="B18" s="127" t="s">
        <v>40</v>
      </c>
      <c r="C18" s="126" t="s">
        <v>21</v>
      </c>
      <c r="D18" s="126" t="s">
        <v>22</v>
      </c>
      <c r="F18" s="178">
        <v>0</v>
      </c>
      <c r="G18" s="189"/>
    </row>
    <row r="19" spans="1:7" x14ac:dyDescent="0.2">
      <c r="A19" s="90" t="s">
        <v>41</v>
      </c>
      <c r="B19" s="190" t="s">
        <v>42</v>
      </c>
      <c r="C19" s="90" t="s">
        <v>21</v>
      </c>
      <c r="D19" s="90" t="s">
        <v>22</v>
      </c>
      <c r="F19" s="178">
        <v>13548978</v>
      </c>
      <c r="G19" s="178"/>
    </row>
    <row r="20" spans="1:7" x14ac:dyDescent="0.2">
      <c r="A20" s="90" t="s">
        <v>43</v>
      </c>
      <c r="B20" s="190" t="s">
        <v>44</v>
      </c>
      <c r="C20" s="90" t="s">
        <v>21</v>
      </c>
      <c r="D20" s="90" t="s">
        <v>22</v>
      </c>
      <c r="F20" s="178">
        <v>0</v>
      </c>
      <c r="G20" s="178"/>
    </row>
    <row r="21" spans="1:7" x14ac:dyDescent="0.2">
      <c r="A21" s="90" t="s">
        <v>45</v>
      </c>
      <c r="B21" s="190" t="s">
        <v>46</v>
      </c>
      <c r="C21" s="90" t="s">
        <v>21</v>
      </c>
      <c r="D21" s="90" t="s">
        <v>22</v>
      </c>
      <c r="F21" s="178">
        <v>0</v>
      </c>
      <c r="G21" s="178"/>
    </row>
    <row r="22" spans="1:7" x14ac:dyDescent="0.2">
      <c r="A22" s="90" t="s">
        <v>47</v>
      </c>
      <c r="B22" s="190" t="s">
        <v>48</v>
      </c>
      <c r="C22" s="90" t="s">
        <v>21</v>
      </c>
      <c r="D22" s="90" t="s">
        <v>22</v>
      </c>
      <c r="F22" s="178">
        <v>0</v>
      </c>
      <c r="G22" s="178"/>
    </row>
    <row r="23" spans="1:7" x14ac:dyDescent="0.2">
      <c r="A23" s="90" t="s">
        <v>49</v>
      </c>
      <c r="B23" s="73" t="s">
        <v>50</v>
      </c>
      <c r="C23" s="90" t="s">
        <v>21</v>
      </c>
      <c r="D23" s="90" t="s">
        <v>22</v>
      </c>
      <c r="F23" s="178">
        <v>0</v>
      </c>
      <c r="G23" s="178"/>
    </row>
    <row r="24" spans="1:7" x14ac:dyDescent="0.2">
      <c r="A24" s="90" t="s">
        <v>51</v>
      </c>
      <c r="B24" s="177" t="s">
        <v>52</v>
      </c>
      <c r="C24" s="90" t="s">
        <v>21</v>
      </c>
      <c r="D24" s="90" t="s">
        <v>22</v>
      </c>
      <c r="F24" s="178">
        <v>0</v>
      </c>
      <c r="G24" s="178"/>
    </row>
    <row r="25" spans="1:7" x14ac:dyDescent="0.2">
      <c r="A25" s="90" t="s">
        <v>53</v>
      </c>
      <c r="B25" s="73" t="s">
        <v>54</v>
      </c>
      <c r="C25" s="90" t="s">
        <v>21</v>
      </c>
      <c r="D25" s="90" t="s">
        <v>22</v>
      </c>
      <c r="F25" s="178">
        <v>0</v>
      </c>
      <c r="G25" s="178"/>
    </row>
    <row r="26" spans="1:7" x14ac:dyDescent="0.2">
      <c r="A26" s="90" t="s">
        <v>55</v>
      </c>
      <c r="B26" s="190" t="s">
        <v>56</v>
      </c>
      <c r="C26" s="90" t="s">
        <v>21</v>
      </c>
      <c r="D26" s="90" t="s">
        <v>22</v>
      </c>
      <c r="F26" s="178">
        <v>0</v>
      </c>
      <c r="G26" s="178"/>
    </row>
    <row r="27" spans="1:7" x14ac:dyDescent="0.2">
      <c r="A27" s="90" t="s">
        <v>57</v>
      </c>
      <c r="B27" s="190" t="s">
        <v>58</v>
      </c>
      <c r="C27" s="90" t="s">
        <v>21</v>
      </c>
      <c r="D27" s="90" t="s">
        <v>22</v>
      </c>
      <c r="F27" s="178">
        <v>0</v>
      </c>
      <c r="G27" s="178"/>
    </row>
    <row r="28" spans="1:7" x14ac:dyDescent="0.2">
      <c r="A28" s="90" t="s">
        <v>59</v>
      </c>
      <c r="B28" s="73" t="s">
        <v>60</v>
      </c>
      <c r="C28" s="90" t="s">
        <v>21</v>
      </c>
      <c r="D28" s="90" t="s">
        <v>22</v>
      </c>
      <c r="F28" s="178">
        <v>0</v>
      </c>
      <c r="G28" s="178"/>
    </row>
    <row r="29" spans="1:7" x14ac:dyDescent="0.2">
      <c r="A29" s="90" t="s">
        <v>61</v>
      </c>
      <c r="B29" s="73" t="s">
        <v>62</v>
      </c>
      <c r="C29" s="90" t="s">
        <v>21</v>
      </c>
      <c r="D29" s="90" t="s">
        <v>22</v>
      </c>
      <c r="F29" s="178">
        <v>0</v>
      </c>
      <c r="G29" s="178"/>
    </row>
    <row r="30" spans="1:7" x14ac:dyDescent="0.2">
      <c r="A30" s="90" t="s">
        <v>63</v>
      </c>
      <c r="B30" s="73" t="s">
        <v>64</v>
      </c>
      <c r="C30" s="90" t="s">
        <v>21</v>
      </c>
      <c r="D30" s="90" t="s">
        <v>22</v>
      </c>
      <c r="F30" s="178">
        <v>0</v>
      </c>
      <c r="G30" s="178"/>
    </row>
    <row r="31" spans="1:7" x14ac:dyDescent="0.2">
      <c r="A31" s="90" t="s">
        <v>65</v>
      </c>
      <c r="B31" s="177" t="s">
        <v>66</v>
      </c>
      <c r="C31" s="90" t="s">
        <v>21</v>
      </c>
      <c r="D31" s="90" t="s">
        <v>22</v>
      </c>
      <c r="F31" s="178">
        <v>0</v>
      </c>
      <c r="G31" s="178"/>
    </row>
    <row r="32" spans="1:7" x14ac:dyDescent="0.2">
      <c r="A32" s="90" t="s">
        <v>67</v>
      </c>
      <c r="B32" s="73" t="s">
        <v>68</v>
      </c>
      <c r="C32" s="90" t="s">
        <v>21</v>
      </c>
      <c r="D32" s="90" t="s">
        <v>22</v>
      </c>
      <c r="F32" s="178">
        <v>0</v>
      </c>
      <c r="G32" s="178"/>
    </row>
    <row r="33" spans="1:7" x14ac:dyDescent="0.2">
      <c r="A33" s="90" t="s">
        <v>69</v>
      </c>
      <c r="B33" s="73" t="s">
        <v>70</v>
      </c>
      <c r="C33" s="90" t="s">
        <v>21</v>
      </c>
      <c r="D33" s="90" t="s">
        <v>22</v>
      </c>
      <c r="F33" s="178">
        <v>0</v>
      </c>
      <c r="G33" s="178"/>
    </row>
    <row r="34" spans="1:7" x14ac:dyDescent="0.2">
      <c r="A34" s="90" t="s">
        <v>71</v>
      </c>
      <c r="B34" s="73" t="s">
        <v>72</v>
      </c>
      <c r="C34" s="90" t="s">
        <v>21</v>
      </c>
      <c r="D34" s="90" t="s">
        <v>22</v>
      </c>
      <c r="F34" s="178">
        <v>0</v>
      </c>
      <c r="G34" s="178"/>
    </row>
    <row r="35" spans="1:7" x14ac:dyDescent="0.2">
      <c r="A35" s="90" t="s">
        <v>73</v>
      </c>
      <c r="B35" s="73" t="s">
        <v>74</v>
      </c>
      <c r="C35" s="90" t="s">
        <v>21</v>
      </c>
      <c r="D35" s="90" t="s">
        <v>22</v>
      </c>
      <c r="F35" s="178">
        <v>0</v>
      </c>
      <c r="G35" s="178"/>
    </row>
    <row r="36" spans="1:7" x14ac:dyDescent="0.2">
      <c r="A36" s="90" t="s">
        <v>75</v>
      </c>
      <c r="B36" s="177" t="s">
        <v>76</v>
      </c>
      <c r="C36" s="90" t="s">
        <v>21</v>
      </c>
      <c r="D36" s="90" t="s">
        <v>22</v>
      </c>
      <c r="F36" s="178">
        <v>0</v>
      </c>
      <c r="G36" s="178"/>
    </row>
    <row r="37" spans="1:7" x14ac:dyDescent="0.2">
      <c r="A37" s="90" t="s">
        <v>77</v>
      </c>
      <c r="B37" s="73" t="s">
        <v>78</v>
      </c>
      <c r="C37" s="90" t="s">
        <v>21</v>
      </c>
      <c r="D37" s="90" t="s">
        <v>22</v>
      </c>
      <c r="F37" s="178">
        <v>0</v>
      </c>
      <c r="G37" s="178"/>
    </row>
    <row r="38" spans="1:7" x14ac:dyDescent="0.2">
      <c r="A38" s="90" t="s">
        <v>79</v>
      </c>
      <c r="B38" s="177" t="s">
        <v>80</v>
      </c>
      <c r="C38" s="90" t="s">
        <v>21</v>
      </c>
      <c r="D38" s="90" t="s">
        <v>22</v>
      </c>
      <c r="F38" s="178">
        <v>0</v>
      </c>
      <c r="G38" s="178"/>
    </row>
    <row r="39" spans="1:7" x14ac:dyDescent="0.2">
      <c r="A39" s="90" t="s">
        <v>81</v>
      </c>
      <c r="B39" s="177" t="s">
        <v>82</v>
      </c>
      <c r="C39" s="90" t="s">
        <v>21</v>
      </c>
      <c r="D39" s="90" t="s">
        <v>22</v>
      </c>
      <c r="F39" s="178">
        <v>0</v>
      </c>
      <c r="G39" s="178"/>
    </row>
    <row r="40" spans="1:7" x14ac:dyDescent="0.2">
      <c r="A40" s="90" t="s">
        <v>83</v>
      </c>
      <c r="B40" s="73" t="s">
        <v>84</v>
      </c>
      <c r="C40" s="90" t="s">
        <v>21</v>
      </c>
      <c r="D40" s="90" t="s">
        <v>22</v>
      </c>
      <c r="F40" s="178">
        <v>0</v>
      </c>
      <c r="G40" s="178"/>
    </row>
    <row r="41" spans="1:7" x14ac:dyDescent="0.2">
      <c r="A41" s="90" t="s">
        <v>85</v>
      </c>
      <c r="B41" s="73" t="s">
        <v>86</v>
      </c>
      <c r="C41" s="90" t="s">
        <v>21</v>
      </c>
      <c r="D41" s="90" t="s">
        <v>22</v>
      </c>
      <c r="F41" s="178">
        <v>0</v>
      </c>
      <c r="G41" s="178"/>
    </row>
    <row r="42" spans="1:7" x14ac:dyDescent="0.2">
      <c r="A42" s="90" t="s">
        <v>87</v>
      </c>
      <c r="B42" s="73" t="s">
        <v>88</v>
      </c>
      <c r="C42" s="90" t="s">
        <v>21</v>
      </c>
      <c r="D42" s="90" t="s">
        <v>22</v>
      </c>
      <c r="F42" s="178">
        <v>0</v>
      </c>
      <c r="G42" s="178"/>
    </row>
    <row r="43" spans="1:7" x14ac:dyDescent="0.2">
      <c r="A43" s="90" t="s">
        <v>89</v>
      </c>
      <c r="B43" s="177" t="s">
        <v>90</v>
      </c>
      <c r="C43" s="90" t="s">
        <v>21</v>
      </c>
      <c r="D43" s="90" t="s">
        <v>22</v>
      </c>
      <c r="F43" s="178">
        <v>0</v>
      </c>
      <c r="G43" s="178"/>
    </row>
    <row r="44" spans="1:7" x14ac:dyDescent="0.2">
      <c r="A44" s="90" t="s">
        <v>91</v>
      </c>
      <c r="B44" s="73" t="s">
        <v>92</v>
      </c>
      <c r="C44" s="90" t="s">
        <v>21</v>
      </c>
      <c r="D44" s="90" t="s">
        <v>22</v>
      </c>
      <c r="F44" s="178">
        <v>0</v>
      </c>
      <c r="G44" s="178"/>
    </row>
    <row r="45" spans="1:7" x14ac:dyDescent="0.2">
      <c r="A45" s="90" t="s">
        <v>93</v>
      </c>
      <c r="B45" s="177" t="s">
        <v>94</v>
      </c>
      <c r="C45" s="90" t="s">
        <v>21</v>
      </c>
      <c r="D45" s="90" t="s">
        <v>22</v>
      </c>
      <c r="F45" s="178">
        <v>0</v>
      </c>
      <c r="G45" s="178"/>
    </row>
    <row r="46" spans="1:7" x14ac:dyDescent="0.2">
      <c r="A46" s="90" t="s">
        <v>95</v>
      </c>
      <c r="B46" s="177" t="s">
        <v>96</v>
      </c>
      <c r="C46" s="90" t="s">
        <v>21</v>
      </c>
      <c r="D46" s="90" t="s">
        <v>22</v>
      </c>
      <c r="F46" s="178">
        <v>0</v>
      </c>
      <c r="G46" s="178"/>
    </row>
    <row r="47" spans="1:7" x14ac:dyDescent="0.2">
      <c r="A47" s="90" t="s">
        <v>97</v>
      </c>
      <c r="B47" s="73" t="s">
        <v>544</v>
      </c>
      <c r="C47" s="90" t="s">
        <v>21</v>
      </c>
      <c r="D47" s="90" t="s">
        <v>22</v>
      </c>
      <c r="F47" s="178">
        <v>9550321</v>
      </c>
      <c r="G47" s="178"/>
    </row>
    <row r="48" spans="1:7" x14ac:dyDescent="0.2">
      <c r="A48" s="90" t="s">
        <v>98</v>
      </c>
      <c r="B48" s="73" t="s">
        <v>99</v>
      </c>
      <c r="C48" s="90" t="s">
        <v>21</v>
      </c>
      <c r="D48" s="90" t="s">
        <v>22</v>
      </c>
      <c r="F48" s="178">
        <v>0</v>
      </c>
      <c r="G48" s="178"/>
    </row>
    <row r="49" spans="1:7" x14ac:dyDescent="0.2">
      <c r="A49" s="90" t="s">
        <v>100</v>
      </c>
      <c r="B49" s="73" t="s">
        <v>101</v>
      </c>
      <c r="C49" s="90" t="s">
        <v>21</v>
      </c>
      <c r="D49" s="90" t="s">
        <v>22</v>
      </c>
      <c r="F49" s="178">
        <v>0</v>
      </c>
      <c r="G49" s="178"/>
    </row>
    <row r="50" spans="1:7" x14ac:dyDescent="0.2">
      <c r="A50" s="90" t="s">
        <v>102</v>
      </c>
      <c r="B50" s="73" t="s">
        <v>103</v>
      </c>
      <c r="C50" s="90" t="s">
        <v>21</v>
      </c>
      <c r="D50" s="90" t="s">
        <v>22</v>
      </c>
      <c r="F50" s="178">
        <v>0</v>
      </c>
      <c r="G50" s="178"/>
    </row>
    <row r="51" spans="1:7" x14ac:dyDescent="0.2">
      <c r="A51" s="90" t="s">
        <v>104</v>
      </c>
      <c r="B51" s="73" t="s">
        <v>105</v>
      </c>
      <c r="C51" s="90" t="s">
        <v>21</v>
      </c>
      <c r="D51" s="90" t="s">
        <v>22</v>
      </c>
      <c r="F51" s="178">
        <v>0</v>
      </c>
      <c r="G51" s="178"/>
    </row>
    <row r="52" spans="1:7" x14ac:dyDescent="0.2">
      <c r="A52" s="90" t="s">
        <v>106</v>
      </c>
      <c r="B52" s="73" t="s">
        <v>545</v>
      </c>
      <c r="C52" s="90" t="s">
        <v>21</v>
      </c>
      <c r="D52" s="90" t="s">
        <v>22</v>
      </c>
      <c r="F52" s="178">
        <v>-476032</v>
      </c>
      <c r="G52" s="178"/>
    </row>
    <row r="53" spans="1:7" x14ac:dyDescent="0.2">
      <c r="A53" s="75" t="s">
        <v>107</v>
      </c>
      <c r="B53" s="177" t="s">
        <v>108</v>
      </c>
      <c r="C53" s="90" t="s">
        <v>21</v>
      </c>
      <c r="D53" s="90" t="s">
        <v>22</v>
      </c>
      <c r="F53" s="178">
        <v>0</v>
      </c>
      <c r="G53" s="178"/>
    </row>
    <row r="54" spans="1:7" s="72" customFormat="1" x14ac:dyDescent="0.2">
      <c r="A54" s="126" t="s">
        <v>109</v>
      </c>
      <c r="B54" s="127" t="s">
        <v>110</v>
      </c>
      <c r="C54" s="126" t="s">
        <v>111</v>
      </c>
      <c r="D54" s="126" t="s">
        <v>22</v>
      </c>
      <c r="F54" s="189"/>
      <c r="G54" s="189">
        <v>0</v>
      </c>
    </row>
    <row r="55" spans="1:7" x14ac:dyDescent="0.2">
      <c r="A55" s="90" t="s">
        <v>112</v>
      </c>
      <c r="B55" s="73" t="s">
        <v>113</v>
      </c>
      <c r="C55" s="90" t="s">
        <v>111</v>
      </c>
      <c r="D55" s="90" t="s">
        <v>22</v>
      </c>
      <c r="F55" s="178"/>
      <c r="G55" s="178">
        <v>0</v>
      </c>
    </row>
    <row r="56" spans="1:7" x14ac:dyDescent="0.2">
      <c r="A56" s="90" t="s">
        <v>114</v>
      </c>
      <c r="B56" s="73" t="s">
        <v>115</v>
      </c>
      <c r="C56" s="90" t="s">
        <v>111</v>
      </c>
      <c r="D56" s="90" t="s">
        <v>22</v>
      </c>
      <c r="F56" s="178"/>
      <c r="G56" s="178">
        <v>0</v>
      </c>
    </row>
    <row r="57" spans="1:7" x14ac:dyDescent="0.2">
      <c r="A57" s="90" t="s">
        <v>116</v>
      </c>
      <c r="B57" s="73" t="s">
        <v>117</v>
      </c>
      <c r="C57" s="90" t="s">
        <v>111</v>
      </c>
      <c r="D57" s="90" t="s">
        <v>22</v>
      </c>
      <c r="F57" s="178"/>
      <c r="G57" s="178">
        <v>0</v>
      </c>
    </row>
    <row r="58" spans="1:7" x14ac:dyDescent="0.2">
      <c r="A58" s="90" t="s">
        <v>118</v>
      </c>
      <c r="B58" s="73" t="s">
        <v>119</v>
      </c>
      <c r="C58" s="90" t="s">
        <v>111</v>
      </c>
      <c r="D58" s="90" t="s">
        <v>22</v>
      </c>
      <c r="F58" s="178"/>
      <c r="G58" s="178">
        <v>0</v>
      </c>
    </row>
    <row r="59" spans="1:7" x14ac:dyDescent="0.2">
      <c r="A59" s="90" t="s">
        <v>120</v>
      </c>
      <c r="B59" s="73" t="s">
        <v>121</v>
      </c>
      <c r="C59" s="90" t="s">
        <v>111</v>
      </c>
      <c r="D59" s="90" t="s">
        <v>22</v>
      </c>
      <c r="F59" s="178"/>
      <c r="G59" s="178">
        <v>0</v>
      </c>
    </row>
    <row r="60" spans="1:7" x14ac:dyDescent="0.2">
      <c r="A60" s="90" t="s">
        <v>122</v>
      </c>
      <c r="B60" s="73" t="s">
        <v>123</v>
      </c>
      <c r="C60" s="90" t="s">
        <v>111</v>
      </c>
      <c r="D60" s="90" t="s">
        <v>22</v>
      </c>
      <c r="F60" s="178"/>
      <c r="G60" s="178">
        <v>0</v>
      </c>
    </row>
    <row r="61" spans="1:7" x14ac:dyDescent="0.2">
      <c r="A61" s="90" t="s">
        <v>124</v>
      </c>
      <c r="B61" s="73" t="s">
        <v>125</v>
      </c>
      <c r="C61" s="90" t="s">
        <v>111</v>
      </c>
      <c r="D61" s="90" t="s">
        <v>22</v>
      </c>
      <c r="F61" s="178"/>
      <c r="G61" s="178">
        <v>0</v>
      </c>
    </row>
    <row r="62" spans="1:7" x14ac:dyDescent="0.2">
      <c r="A62" s="90" t="s">
        <v>126</v>
      </c>
      <c r="B62" s="73" t="s">
        <v>127</v>
      </c>
      <c r="C62" s="90" t="s">
        <v>111</v>
      </c>
      <c r="D62" s="90" t="s">
        <v>22</v>
      </c>
      <c r="F62" s="178"/>
      <c r="G62" s="178">
        <v>0</v>
      </c>
    </row>
    <row r="63" spans="1:7" x14ac:dyDescent="0.2">
      <c r="A63" s="90" t="s">
        <v>128</v>
      </c>
      <c r="B63" s="73" t="s">
        <v>129</v>
      </c>
      <c r="C63" s="90" t="s">
        <v>111</v>
      </c>
      <c r="D63" s="90" t="s">
        <v>22</v>
      </c>
      <c r="F63" s="178"/>
      <c r="G63" s="178">
        <v>0</v>
      </c>
    </row>
    <row r="64" spans="1:7" x14ac:dyDescent="0.2">
      <c r="A64" s="90" t="s">
        <v>130</v>
      </c>
      <c r="B64" s="177" t="s">
        <v>131</v>
      </c>
      <c r="C64" s="90" t="s">
        <v>111</v>
      </c>
      <c r="D64" s="90" t="s">
        <v>22</v>
      </c>
      <c r="F64" s="178"/>
      <c r="G64" s="178">
        <v>0</v>
      </c>
    </row>
    <row r="65" spans="1:7" x14ac:dyDescent="0.2">
      <c r="A65" s="90" t="s">
        <v>132</v>
      </c>
      <c r="B65" s="73" t="s">
        <v>133</v>
      </c>
      <c r="C65" s="90" t="s">
        <v>111</v>
      </c>
      <c r="D65" s="90" t="s">
        <v>22</v>
      </c>
      <c r="F65" s="178"/>
      <c r="G65" s="178">
        <v>0</v>
      </c>
    </row>
    <row r="66" spans="1:7" x14ac:dyDescent="0.2">
      <c r="A66" s="90" t="s">
        <v>134</v>
      </c>
      <c r="B66" s="73" t="s">
        <v>135</v>
      </c>
      <c r="C66" s="90" t="s">
        <v>111</v>
      </c>
      <c r="D66" s="90" t="s">
        <v>22</v>
      </c>
      <c r="F66" s="178"/>
      <c r="G66" s="178">
        <v>0</v>
      </c>
    </row>
    <row r="67" spans="1:7" x14ac:dyDescent="0.2">
      <c r="A67" s="90" t="s">
        <v>136</v>
      </c>
      <c r="B67" s="73" t="s">
        <v>137</v>
      </c>
      <c r="C67" s="90" t="s">
        <v>111</v>
      </c>
      <c r="D67" s="90" t="s">
        <v>22</v>
      </c>
      <c r="F67" s="178"/>
      <c r="G67" s="178">
        <v>10000</v>
      </c>
    </row>
    <row r="68" spans="1:7" x14ac:dyDescent="0.2">
      <c r="A68" s="90" t="s">
        <v>138</v>
      </c>
      <c r="B68" s="177" t="s">
        <v>139</v>
      </c>
      <c r="C68" s="90" t="s">
        <v>111</v>
      </c>
      <c r="D68" s="90" t="s">
        <v>22</v>
      </c>
      <c r="F68" s="178"/>
      <c r="G68" s="178">
        <v>0</v>
      </c>
    </row>
    <row r="69" spans="1:7" x14ac:dyDescent="0.2">
      <c r="A69" s="90" t="s">
        <v>140</v>
      </c>
      <c r="B69" s="73" t="s">
        <v>141</v>
      </c>
      <c r="C69" s="90" t="s">
        <v>111</v>
      </c>
      <c r="D69" s="90" t="s">
        <v>22</v>
      </c>
      <c r="F69" s="178"/>
      <c r="G69" s="178">
        <v>0</v>
      </c>
    </row>
    <row r="70" spans="1:7" x14ac:dyDescent="0.2">
      <c r="A70" s="90" t="s">
        <v>142</v>
      </c>
      <c r="B70" s="73" t="s">
        <v>143</v>
      </c>
      <c r="C70" s="90" t="s">
        <v>111</v>
      </c>
      <c r="D70" s="90" t="s">
        <v>22</v>
      </c>
      <c r="F70" s="178"/>
      <c r="G70" s="178">
        <v>0</v>
      </c>
    </row>
    <row r="71" spans="1:7" x14ac:dyDescent="0.2">
      <c r="A71" s="90" t="s">
        <v>144</v>
      </c>
      <c r="B71" s="73" t="s">
        <v>145</v>
      </c>
      <c r="C71" s="90" t="s">
        <v>111</v>
      </c>
      <c r="D71" s="90" t="s">
        <v>22</v>
      </c>
      <c r="F71" s="178"/>
      <c r="G71" s="178">
        <v>0</v>
      </c>
    </row>
    <row r="72" spans="1:7" x14ac:dyDescent="0.2">
      <c r="A72" s="90" t="s">
        <v>146</v>
      </c>
      <c r="B72" s="73" t="s">
        <v>147</v>
      </c>
      <c r="C72" s="90" t="s">
        <v>111</v>
      </c>
      <c r="D72" s="90" t="s">
        <v>22</v>
      </c>
      <c r="F72" s="178"/>
      <c r="G72" s="178">
        <v>0</v>
      </c>
    </row>
    <row r="73" spans="1:7" x14ac:dyDescent="0.2">
      <c r="A73" s="90" t="s">
        <v>148</v>
      </c>
      <c r="B73" s="73" t="s">
        <v>149</v>
      </c>
      <c r="C73" s="90" t="s">
        <v>111</v>
      </c>
      <c r="D73" s="90" t="s">
        <v>22</v>
      </c>
      <c r="F73" s="178"/>
      <c r="G73" s="178">
        <v>0</v>
      </c>
    </row>
    <row r="74" spans="1:7" x14ac:dyDescent="0.2">
      <c r="A74" s="90" t="s">
        <v>150</v>
      </c>
      <c r="B74" s="73" t="s">
        <v>151</v>
      </c>
      <c r="C74" s="90" t="s">
        <v>111</v>
      </c>
      <c r="D74" s="90" t="s">
        <v>22</v>
      </c>
      <c r="F74" s="178"/>
      <c r="G74" s="178">
        <v>0</v>
      </c>
    </row>
    <row r="75" spans="1:7" x14ac:dyDescent="0.2">
      <c r="A75" s="90" t="s">
        <v>152</v>
      </c>
      <c r="B75" s="73" t="s">
        <v>153</v>
      </c>
      <c r="C75" s="90" t="s">
        <v>111</v>
      </c>
      <c r="D75" s="90" t="s">
        <v>22</v>
      </c>
      <c r="F75" s="178"/>
      <c r="G75" s="178">
        <v>0</v>
      </c>
    </row>
    <row r="76" spans="1:7" x14ac:dyDescent="0.2">
      <c r="A76" s="90" t="s">
        <v>154</v>
      </c>
      <c r="B76" s="73" t="s">
        <v>28</v>
      </c>
      <c r="C76" s="90" t="s">
        <v>111</v>
      </c>
      <c r="D76" s="90" t="s">
        <v>22</v>
      </c>
      <c r="F76" s="178"/>
      <c r="G76" s="178">
        <v>0</v>
      </c>
    </row>
    <row r="77" spans="1:7" x14ac:dyDescent="0.2">
      <c r="A77" s="90" t="s">
        <v>155</v>
      </c>
      <c r="B77" s="73" t="s">
        <v>156</v>
      </c>
      <c r="C77" s="90" t="s">
        <v>111</v>
      </c>
      <c r="D77" s="90" t="s">
        <v>22</v>
      </c>
      <c r="F77" s="178"/>
      <c r="G77" s="178">
        <v>0</v>
      </c>
    </row>
    <row r="78" spans="1:7" x14ac:dyDescent="0.2">
      <c r="A78" s="90" t="s">
        <v>157</v>
      </c>
      <c r="B78" s="73" t="s">
        <v>158</v>
      </c>
      <c r="C78" s="90" t="s">
        <v>111</v>
      </c>
      <c r="D78" s="90" t="s">
        <v>22</v>
      </c>
      <c r="F78" s="178"/>
      <c r="G78" s="178">
        <v>0</v>
      </c>
    </row>
    <row r="79" spans="1:7" x14ac:dyDescent="0.2">
      <c r="A79" s="90" t="s">
        <v>159</v>
      </c>
      <c r="B79" s="73" t="s">
        <v>160</v>
      </c>
      <c r="C79" s="90" t="s">
        <v>111</v>
      </c>
      <c r="D79" s="90" t="s">
        <v>22</v>
      </c>
      <c r="F79" s="178"/>
      <c r="G79" s="178">
        <v>0</v>
      </c>
    </row>
    <row r="80" spans="1:7" x14ac:dyDescent="0.2">
      <c r="A80" s="90" t="s">
        <v>161</v>
      </c>
      <c r="B80" s="73" t="s">
        <v>162</v>
      </c>
      <c r="C80" s="90" t="s">
        <v>111</v>
      </c>
      <c r="D80" s="90" t="s">
        <v>22</v>
      </c>
      <c r="F80" s="178"/>
      <c r="G80" s="178">
        <v>0</v>
      </c>
    </row>
    <row r="81" spans="1:10" s="72" customFormat="1" x14ac:dyDescent="0.2">
      <c r="A81" s="126" t="s">
        <v>163</v>
      </c>
      <c r="B81" s="127" t="s">
        <v>164</v>
      </c>
      <c r="C81" s="126" t="s">
        <v>111</v>
      </c>
      <c r="D81" s="126" t="s">
        <v>22</v>
      </c>
      <c r="F81" s="189"/>
      <c r="G81" s="178">
        <v>0</v>
      </c>
    </row>
    <row r="82" spans="1:10" x14ac:dyDescent="0.2">
      <c r="A82" s="90" t="s">
        <v>165</v>
      </c>
      <c r="B82" s="73" t="s">
        <v>166</v>
      </c>
      <c r="C82" s="90" t="s">
        <v>111</v>
      </c>
      <c r="D82" s="90" t="s">
        <v>22</v>
      </c>
      <c r="F82" s="178"/>
      <c r="G82" s="178">
        <v>0</v>
      </c>
    </row>
    <row r="83" spans="1:10" x14ac:dyDescent="0.2">
      <c r="A83" s="90" t="s">
        <v>167</v>
      </c>
      <c r="B83" s="73" t="s">
        <v>168</v>
      </c>
      <c r="C83" s="90" t="s">
        <v>111</v>
      </c>
      <c r="D83" s="90" t="s">
        <v>22</v>
      </c>
      <c r="F83" s="178"/>
      <c r="G83" s="178">
        <v>0</v>
      </c>
    </row>
    <row r="84" spans="1:10" x14ac:dyDescent="0.2">
      <c r="A84" s="90" t="s">
        <v>169</v>
      </c>
      <c r="B84" s="73" t="s">
        <v>170</v>
      </c>
      <c r="C84" s="90" t="s">
        <v>111</v>
      </c>
      <c r="D84" s="90" t="s">
        <v>22</v>
      </c>
      <c r="F84" s="178"/>
      <c r="G84" s="178">
        <v>0</v>
      </c>
    </row>
    <row r="85" spans="1:10" x14ac:dyDescent="0.2">
      <c r="A85" s="90" t="s">
        <v>171</v>
      </c>
      <c r="B85" s="73" t="s">
        <v>172</v>
      </c>
      <c r="C85" s="90" t="s">
        <v>111</v>
      </c>
      <c r="D85" s="90" t="s">
        <v>22</v>
      </c>
      <c r="F85" s="178"/>
      <c r="G85" s="178">
        <v>4315514</v>
      </c>
      <c r="I85" s="79"/>
      <c r="J85" s="178"/>
    </row>
    <row r="86" spans="1:10" x14ac:dyDescent="0.2">
      <c r="A86" s="90" t="s">
        <v>173</v>
      </c>
      <c r="B86" s="177" t="s">
        <v>174</v>
      </c>
      <c r="C86" s="90" t="s">
        <v>111</v>
      </c>
      <c r="D86" s="90" t="s">
        <v>22</v>
      </c>
      <c r="F86" s="178"/>
      <c r="G86" s="178">
        <v>1677186</v>
      </c>
      <c r="J86" s="178"/>
    </row>
    <row r="87" spans="1:10" x14ac:dyDescent="0.2">
      <c r="A87" s="90" t="s">
        <v>175</v>
      </c>
      <c r="B87" s="177" t="s">
        <v>176</v>
      </c>
      <c r="C87" s="90" t="s">
        <v>111</v>
      </c>
      <c r="D87" s="90" t="s">
        <v>22</v>
      </c>
      <c r="F87" s="178"/>
      <c r="G87" s="178">
        <v>0</v>
      </c>
    </row>
    <row r="88" spans="1:10" s="72" customFormat="1" x14ac:dyDescent="0.2">
      <c r="A88" s="90" t="s">
        <v>177</v>
      </c>
      <c r="B88" s="191" t="s">
        <v>178</v>
      </c>
      <c r="C88" s="75" t="s">
        <v>111</v>
      </c>
      <c r="D88" s="75" t="s">
        <v>179</v>
      </c>
      <c r="F88" s="189"/>
      <c r="G88" s="178">
        <v>19663808</v>
      </c>
    </row>
    <row r="89" spans="1:10" x14ac:dyDescent="0.2">
      <c r="A89" s="126" t="s">
        <v>180</v>
      </c>
      <c r="B89" s="127" t="s">
        <v>181</v>
      </c>
      <c r="C89" s="75" t="s">
        <v>111</v>
      </c>
      <c r="D89" s="75" t="s">
        <v>179</v>
      </c>
      <c r="F89" s="178"/>
      <c r="G89" s="178"/>
    </row>
    <row r="90" spans="1:10" x14ac:dyDescent="0.2">
      <c r="A90" s="90" t="s">
        <v>182</v>
      </c>
      <c r="B90" s="73" t="s">
        <v>183</v>
      </c>
      <c r="C90" s="90" t="s">
        <v>111</v>
      </c>
      <c r="D90" s="90" t="s">
        <v>179</v>
      </c>
      <c r="F90" s="178"/>
      <c r="G90" s="178"/>
    </row>
    <row r="91" spans="1:10" x14ac:dyDescent="0.2">
      <c r="A91" s="202" t="s">
        <v>184</v>
      </c>
      <c r="B91" s="203" t="s">
        <v>185</v>
      </c>
      <c r="C91" s="90" t="s">
        <v>111</v>
      </c>
      <c r="D91" s="90" t="s">
        <v>179</v>
      </c>
      <c r="F91" s="178"/>
      <c r="G91" s="178"/>
    </row>
    <row r="92" spans="1:10" hidden="1" x14ac:dyDescent="0.2">
      <c r="A92" s="90" t="s">
        <v>186</v>
      </c>
      <c r="B92" s="73" t="s">
        <v>187</v>
      </c>
      <c r="C92" s="90" t="s">
        <v>111</v>
      </c>
      <c r="D92" s="90" t="s">
        <v>179</v>
      </c>
      <c r="F92" s="178"/>
      <c r="G92" s="178"/>
    </row>
    <row r="93" spans="1:10" hidden="1" x14ac:dyDescent="0.2">
      <c r="A93" s="90" t="s">
        <v>188</v>
      </c>
      <c r="B93" s="73" t="s">
        <v>187</v>
      </c>
      <c r="C93" s="90" t="s">
        <v>111</v>
      </c>
      <c r="D93" s="90" t="s">
        <v>179</v>
      </c>
      <c r="F93" s="178"/>
      <c r="G93" s="178"/>
    </row>
    <row r="94" spans="1:10" hidden="1" x14ac:dyDescent="0.2">
      <c r="A94" s="90" t="s">
        <v>189</v>
      </c>
      <c r="B94" s="73" t="s">
        <v>187</v>
      </c>
      <c r="C94" s="90" t="s">
        <v>111</v>
      </c>
      <c r="D94" s="90" t="s">
        <v>179</v>
      </c>
      <c r="F94" s="178"/>
      <c r="G94" s="178"/>
    </row>
    <row r="95" spans="1:10" hidden="1" x14ac:dyDescent="0.2">
      <c r="A95" s="90" t="s">
        <v>190</v>
      </c>
      <c r="B95" s="73" t="s">
        <v>187</v>
      </c>
      <c r="C95" s="90" t="s">
        <v>111</v>
      </c>
      <c r="D95" s="90" t="s">
        <v>179</v>
      </c>
      <c r="F95" s="178"/>
      <c r="G95" s="178"/>
    </row>
    <row r="96" spans="1:10" hidden="1" x14ac:dyDescent="0.2">
      <c r="A96" s="90" t="s">
        <v>191</v>
      </c>
      <c r="B96" s="73" t="s">
        <v>187</v>
      </c>
      <c r="C96" s="90" t="s">
        <v>111</v>
      </c>
      <c r="D96" s="90" t="s">
        <v>179</v>
      </c>
      <c r="F96" s="178"/>
      <c r="G96" s="178"/>
    </row>
    <row r="97" spans="1:7" hidden="1" x14ac:dyDescent="0.2">
      <c r="A97" s="90" t="s">
        <v>192</v>
      </c>
      <c r="B97" s="73" t="s">
        <v>187</v>
      </c>
      <c r="C97" s="90" t="s">
        <v>111</v>
      </c>
      <c r="D97" s="90" t="s">
        <v>179</v>
      </c>
      <c r="F97" s="178"/>
      <c r="G97" s="178"/>
    </row>
    <row r="98" spans="1:7" hidden="1" x14ac:dyDescent="0.2">
      <c r="A98" s="90" t="s">
        <v>193</v>
      </c>
      <c r="B98" s="73" t="s">
        <v>187</v>
      </c>
      <c r="C98" s="90" t="s">
        <v>111</v>
      </c>
      <c r="D98" s="90" t="s">
        <v>179</v>
      </c>
      <c r="F98" s="178"/>
      <c r="G98" s="178"/>
    </row>
    <row r="99" spans="1:7" hidden="1" x14ac:dyDescent="0.2">
      <c r="A99" s="90" t="s">
        <v>194</v>
      </c>
      <c r="B99" s="73" t="s">
        <v>187</v>
      </c>
      <c r="C99" s="90" t="s">
        <v>111</v>
      </c>
      <c r="D99" s="90" t="s">
        <v>179</v>
      </c>
      <c r="F99" s="178"/>
      <c r="G99" s="178"/>
    </row>
    <row r="100" spans="1:7" s="72" customFormat="1" x14ac:dyDescent="0.2">
      <c r="A100" s="90" t="s">
        <v>195</v>
      </c>
      <c r="B100" s="73" t="s">
        <v>196</v>
      </c>
      <c r="C100" s="90" t="s">
        <v>111</v>
      </c>
      <c r="D100" s="90" t="s">
        <v>179</v>
      </c>
      <c r="F100" s="189"/>
      <c r="G100" s="189"/>
    </row>
    <row r="101" spans="1:7" hidden="1" x14ac:dyDescent="0.2">
      <c r="A101" s="126" t="s">
        <v>197</v>
      </c>
      <c r="B101" s="127" t="s">
        <v>198</v>
      </c>
      <c r="C101" s="126" t="s">
        <v>111</v>
      </c>
      <c r="D101" s="126" t="s">
        <v>179</v>
      </c>
      <c r="F101" s="178"/>
      <c r="G101" s="178"/>
    </row>
    <row r="102" spans="1:7" hidden="1" x14ac:dyDescent="0.2">
      <c r="A102" s="90" t="s">
        <v>199</v>
      </c>
      <c r="B102" s="73" t="s">
        <v>200</v>
      </c>
      <c r="C102" s="90" t="s">
        <v>111</v>
      </c>
      <c r="D102" s="90" t="s">
        <v>179</v>
      </c>
      <c r="F102" s="178"/>
      <c r="G102" s="178"/>
    </row>
    <row r="103" spans="1:7" hidden="1" x14ac:dyDescent="0.2">
      <c r="A103" s="90" t="s">
        <v>201</v>
      </c>
      <c r="B103" s="73" t="s">
        <v>202</v>
      </c>
      <c r="C103" s="90" t="s">
        <v>111</v>
      </c>
      <c r="D103" s="90" t="s">
        <v>179</v>
      </c>
      <c r="F103" s="178"/>
      <c r="G103" s="178"/>
    </row>
    <row r="104" spans="1:7" s="72" customFormat="1" hidden="1" x14ac:dyDescent="0.2">
      <c r="A104" s="90" t="s">
        <v>203</v>
      </c>
      <c r="B104" s="73" t="s">
        <v>204</v>
      </c>
      <c r="C104" s="90" t="s">
        <v>111</v>
      </c>
      <c r="D104" s="90" t="s">
        <v>179</v>
      </c>
      <c r="F104" s="189"/>
      <c r="G104" s="189"/>
    </row>
    <row r="105" spans="1:7" hidden="1" x14ac:dyDescent="0.2">
      <c r="A105" s="126" t="s">
        <v>205</v>
      </c>
      <c r="B105" s="127" t="s">
        <v>206</v>
      </c>
      <c r="C105" s="126" t="s">
        <v>111</v>
      </c>
      <c r="D105" s="126" t="s">
        <v>179</v>
      </c>
      <c r="F105" s="178"/>
      <c r="G105" s="178"/>
    </row>
    <row r="106" spans="1:7" hidden="1" x14ac:dyDescent="0.2">
      <c r="A106" s="90" t="s">
        <v>207</v>
      </c>
      <c r="B106" s="177" t="s">
        <v>208</v>
      </c>
      <c r="C106" s="90" t="s">
        <v>111</v>
      </c>
      <c r="D106" s="90" t="s">
        <v>179</v>
      </c>
      <c r="F106" s="178"/>
      <c r="G106" s="178"/>
    </row>
    <row r="107" spans="1:7" hidden="1" x14ac:dyDescent="0.2">
      <c r="A107" s="90" t="s">
        <v>209</v>
      </c>
      <c r="B107" s="73" t="s">
        <v>210</v>
      </c>
      <c r="C107" s="90" t="s">
        <v>111</v>
      </c>
      <c r="D107" s="90" t="s">
        <v>179</v>
      </c>
      <c r="F107" s="178"/>
      <c r="G107" s="178"/>
    </row>
    <row r="108" spans="1:7" hidden="1" x14ac:dyDescent="0.2">
      <c r="A108" s="90" t="s">
        <v>211</v>
      </c>
      <c r="B108" s="73" t="s">
        <v>212</v>
      </c>
      <c r="C108" s="90" t="s">
        <v>111</v>
      </c>
      <c r="D108" s="90" t="s">
        <v>179</v>
      </c>
      <c r="F108" s="178"/>
      <c r="G108" s="178"/>
    </row>
    <row r="109" spans="1:7" hidden="1" x14ac:dyDescent="0.2">
      <c r="A109" s="90" t="s">
        <v>213</v>
      </c>
      <c r="B109" s="73" t="s">
        <v>214</v>
      </c>
      <c r="C109" s="90" t="s">
        <v>111</v>
      </c>
      <c r="D109" s="90" t="s">
        <v>179</v>
      </c>
      <c r="F109" s="178"/>
      <c r="G109" s="178"/>
    </row>
    <row r="110" spans="1:7" s="72" customFormat="1" hidden="1" x14ac:dyDescent="0.2">
      <c r="A110" s="90" t="s">
        <v>215</v>
      </c>
      <c r="B110" s="177" t="s">
        <v>216</v>
      </c>
      <c r="C110" s="90" t="s">
        <v>111</v>
      </c>
      <c r="D110" s="90" t="s">
        <v>179</v>
      </c>
      <c r="F110" s="189"/>
      <c r="G110" s="189"/>
    </row>
    <row r="111" spans="1:7" hidden="1" x14ac:dyDescent="0.2">
      <c r="A111" s="126" t="s">
        <v>217</v>
      </c>
      <c r="B111" s="127" t="s">
        <v>218</v>
      </c>
      <c r="C111" s="126" t="s">
        <v>111</v>
      </c>
      <c r="D111" s="126" t="s">
        <v>179</v>
      </c>
      <c r="F111" s="178"/>
      <c r="G111" s="178"/>
    </row>
    <row r="112" spans="1:7" hidden="1" x14ac:dyDescent="0.2">
      <c r="A112" s="90" t="s">
        <v>219</v>
      </c>
      <c r="B112" s="177" t="s">
        <v>220</v>
      </c>
      <c r="C112" s="90" t="s">
        <v>111</v>
      </c>
      <c r="D112" s="90" t="s">
        <v>179</v>
      </c>
      <c r="F112" s="178"/>
      <c r="G112" s="178"/>
    </row>
    <row r="113" spans="1:7" hidden="1" x14ac:dyDescent="0.2">
      <c r="A113" s="90" t="s">
        <v>221</v>
      </c>
      <c r="B113" s="177" t="s">
        <v>222</v>
      </c>
      <c r="C113" s="90" t="s">
        <v>111</v>
      </c>
      <c r="D113" s="90" t="s">
        <v>179</v>
      </c>
      <c r="F113" s="178"/>
      <c r="G113" s="178"/>
    </row>
    <row r="114" spans="1:7" hidden="1" x14ac:dyDescent="0.2">
      <c r="A114" s="90" t="s">
        <v>223</v>
      </c>
      <c r="B114" s="177" t="s">
        <v>224</v>
      </c>
      <c r="C114" s="90" t="s">
        <v>111</v>
      </c>
      <c r="D114" s="90" t="s">
        <v>179</v>
      </c>
      <c r="F114" s="178"/>
      <c r="G114" s="178"/>
    </row>
    <row r="115" spans="1:7" hidden="1" x14ac:dyDescent="0.2">
      <c r="A115" s="90" t="s">
        <v>225</v>
      </c>
      <c r="B115" s="177" t="s">
        <v>226</v>
      </c>
      <c r="C115" s="90" t="s">
        <v>111</v>
      </c>
      <c r="D115" s="90" t="s">
        <v>179</v>
      </c>
      <c r="F115" s="178"/>
      <c r="G115" s="178"/>
    </row>
    <row r="116" spans="1:7" s="72" customFormat="1" x14ac:dyDescent="0.2">
      <c r="A116" s="90" t="s">
        <v>227</v>
      </c>
      <c r="B116" s="73" t="s">
        <v>228</v>
      </c>
      <c r="C116" s="90" t="s">
        <v>111</v>
      </c>
      <c r="D116" s="90" t="s">
        <v>179</v>
      </c>
      <c r="F116" s="189"/>
      <c r="G116" s="189"/>
    </row>
    <row r="117" spans="1:7" x14ac:dyDescent="0.2">
      <c r="A117" s="126" t="s">
        <v>229</v>
      </c>
      <c r="B117" s="127" t="s">
        <v>536</v>
      </c>
      <c r="C117" s="126" t="s">
        <v>21</v>
      </c>
      <c r="D117" s="126" t="s">
        <v>179</v>
      </c>
      <c r="F117" s="178"/>
      <c r="G117" s="178"/>
    </row>
    <row r="118" spans="1:7" x14ac:dyDescent="0.2">
      <c r="A118" s="90" t="s">
        <v>230</v>
      </c>
      <c r="B118" s="73" t="s">
        <v>537</v>
      </c>
      <c r="C118" s="90" t="s">
        <v>21</v>
      </c>
      <c r="D118" s="90" t="s">
        <v>179</v>
      </c>
      <c r="F118" s="178"/>
      <c r="G118" s="178"/>
    </row>
    <row r="119" spans="1:7" x14ac:dyDescent="0.2">
      <c r="A119" s="90" t="s">
        <v>231</v>
      </c>
      <c r="B119" s="191" t="s">
        <v>538</v>
      </c>
      <c r="C119" s="90" t="s">
        <v>21</v>
      </c>
      <c r="D119" s="90" t="s">
        <v>179</v>
      </c>
      <c r="F119" s="178"/>
      <c r="G119" s="178"/>
    </row>
    <row r="120" spans="1:7" x14ac:dyDescent="0.2">
      <c r="A120" s="90" t="s">
        <v>232</v>
      </c>
      <c r="B120" s="191" t="s">
        <v>542</v>
      </c>
      <c r="C120" s="90" t="s">
        <v>21</v>
      </c>
      <c r="D120" s="90" t="s">
        <v>179</v>
      </c>
      <c r="F120" s="178"/>
      <c r="G120" s="178"/>
    </row>
    <row r="121" spans="1:7" x14ac:dyDescent="0.2">
      <c r="A121" s="90" t="s">
        <v>233</v>
      </c>
      <c r="B121" s="190" t="s">
        <v>549</v>
      </c>
      <c r="C121" s="90" t="s">
        <v>21</v>
      </c>
      <c r="D121" s="90" t="s">
        <v>179</v>
      </c>
      <c r="F121" s="178"/>
      <c r="G121" s="178"/>
    </row>
    <row r="122" spans="1:7" x14ac:dyDescent="0.2">
      <c r="A122" s="90" t="s">
        <v>234</v>
      </c>
      <c r="B122" s="73" t="s">
        <v>539</v>
      </c>
      <c r="C122" s="90" t="s">
        <v>21</v>
      </c>
      <c r="D122" s="90" t="s">
        <v>179</v>
      </c>
      <c r="F122" s="178"/>
      <c r="G122" s="178"/>
    </row>
    <row r="123" spans="1:7" x14ac:dyDescent="0.2">
      <c r="A123" s="90" t="s">
        <v>235</v>
      </c>
      <c r="B123" s="73" t="s">
        <v>540</v>
      </c>
      <c r="C123" s="90" t="s">
        <v>21</v>
      </c>
      <c r="D123" s="90" t="s">
        <v>179</v>
      </c>
      <c r="F123" s="178"/>
      <c r="G123" s="178"/>
    </row>
    <row r="124" spans="1:7" x14ac:dyDescent="0.2">
      <c r="A124" s="90" t="s">
        <v>236</v>
      </c>
      <c r="B124" s="177" t="s">
        <v>541</v>
      </c>
      <c r="C124" s="90" t="s">
        <v>21</v>
      </c>
      <c r="D124" s="90" t="s">
        <v>179</v>
      </c>
      <c r="F124" s="178"/>
      <c r="G124" s="178"/>
    </row>
    <row r="125" spans="1:7" hidden="1" x14ac:dyDescent="0.2">
      <c r="A125" s="90" t="s">
        <v>237</v>
      </c>
      <c r="B125" s="73" t="s">
        <v>238</v>
      </c>
      <c r="C125" s="90" t="s">
        <v>21</v>
      </c>
      <c r="D125" s="90" t="s">
        <v>179</v>
      </c>
      <c r="F125" s="178"/>
      <c r="G125" s="178"/>
    </row>
    <row r="126" spans="1:7" hidden="1" x14ac:dyDescent="0.2">
      <c r="A126" s="90" t="s">
        <v>239</v>
      </c>
      <c r="B126" s="73" t="s">
        <v>240</v>
      </c>
      <c r="C126" s="90" t="s">
        <v>21</v>
      </c>
      <c r="D126" s="90" t="s">
        <v>179</v>
      </c>
      <c r="F126" s="178"/>
      <c r="G126" s="178"/>
    </row>
    <row r="127" spans="1:7" hidden="1" x14ac:dyDescent="0.2">
      <c r="A127" s="90" t="s">
        <v>241</v>
      </c>
      <c r="B127" s="73" t="s">
        <v>242</v>
      </c>
      <c r="C127" s="90" t="s">
        <v>21</v>
      </c>
      <c r="D127" s="90" t="s">
        <v>179</v>
      </c>
      <c r="F127" s="178"/>
      <c r="G127" s="178"/>
    </row>
    <row r="128" spans="1:7" hidden="1" x14ac:dyDescent="0.2">
      <c r="A128" s="90" t="s">
        <v>243</v>
      </c>
      <c r="B128" s="73" t="s">
        <v>244</v>
      </c>
      <c r="C128" s="90" t="s">
        <v>21</v>
      </c>
      <c r="D128" s="90" t="s">
        <v>179</v>
      </c>
      <c r="F128" s="178"/>
      <c r="G128" s="178"/>
    </row>
    <row r="129" spans="1:7" hidden="1" x14ac:dyDescent="0.2">
      <c r="A129" s="90" t="s">
        <v>245</v>
      </c>
      <c r="B129" s="73" t="s">
        <v>246</v>
      </c>
      <c r="C129" s="90" t="s">
        <v>21</v>
      </c>
      <c r="D129" s="90" t="s">
        <v>179</v>
      </c>
      <c r="F129" s="178"/>
      <c r="G129" s="178"/>
    </row>
    <row r="130" spans="1:7" hidden="1" x14ac:dyDescent="0.2">
      <c r="A130" s="90" t="s">
        <v>247</v>
      </c>
      <c r="B130" s="73" t="s">
        <v>248</v>
      </c>
      <c r="C130" s="90" t="s">
        <v>21</v>
      </c>
      <c r="D130" s="90" t="s">
        <v>179</v>
      </c>
      <c r="F130" s="178"/>
      <c r="G130" s="178"/>
    </row>
    <row r="131" spans="1:7" hidden="1" x14ac:dyDescent="0.2">
      <c r="A131" s="90" t="s">
        <v>249</v>
      </c>
      <c r="B131" s="73" t="s">
        <v>250</v>
      </c>
      <c r="C131" s="90" t="s">
        <v>21</v>
      </c>
      <c r="D131" s="90" t="s">
        <v>179</v>
      </c>
      <c r="F131" s="178"/>
      <c r="G131" s="178"/>
    </row>
    <row r="132" spans="1:7" hidden="1" x14ac:dyDescent="0.2">
      <c r="A132" s="90" t="s">
        <v>251</v>
      </c>
      <c r="B132" s="73" t="s">
        <v>252</v>
      </c>
      <c r="C132" s="90" t="s">
        <v>21</v>
      </c>
      <c r="D132" s="90" t="s">
        <v>179</v>
      </c>
      <c r="F132" s="178"/>
      <c r="G132" s="178"/>
    </row>
    <row r="133" spans="1:7" s="72" customFormat="1" hidden="1" x14ac:dyDescent="0.2">
      <c r="A133" s="90" t="s">
        <v>253</v>
      </c>
      <c r="B133" s="73" t="s">
        <v>254</v>
      </c>
      <c r="C133" s="90" t="s">
        <v>21</v>
      </c>
      <c r="D133" s="90" t="s">
        <v>179</v>
      </c>
      <c r="F133" s="189"/>
      <c r="G133" s="189"/>
    </row>
    <row r="134" spans="1:7" x14ac:dyDescent="0.2">
      <c r="A134" s="126" t="s">
        <v>255</v>
      </c>
      <c r="B134" s="127" t="s">
        <v>256</v>
      </c>
      <c r="C134" s="126" t="s">
        <v>21</v>
      </c>
      <c r="D134" s="126" t="s">
        <v>179</v>
      </c>
      <c r="F134" s="178"/>
      <c r="G134" s="178"/>
    </row>
    <row r="135" spans="1:7" x14ac:dyDescent="0.2">
      <c r="A135" s="90" t="s">
        <v>257</v>
      </c>
      <c r="B135" s="73" t="s">
        <v>258</v>
      </c>
      <c r="C135" s="90" t="s">
        <v>21</v>
      </c>
      <c r="D135" s="90" t="s">
        <v>179</v>
      </c>
      <c r="F135" s="178"/>
      <c r="G135" s="178"/>
    </row>
    <row r="136" spans="1:7" x14ac:dyDescent="0.2">
      <c r="A136" s="198" t="s">
        <v>259</v>
      </c>
      <c r="B136" s="177" t="s">
        <v>260</v>
      </c>
      <c r="C136" s="90" t="s">
        <v>21</v>
      </c>
      <c r="D136" s="90" t="s">
        <v>179</v>
      </c>
      <c r="F136" s="178"/>
      <c r="G136" s="178"/>
    </row>
    <row r="137" spans="1:7" x14ac:dyDescent="0.2">
      <c r="A137" s="198" t="s">
        <v>261</v>
      </c>
      <c r="B137" s="177" t="s">
        <v>262</v>
      </c>
      <c r="C137" s="90" t="s">
        <v>21</v>
      </c>
      <c r="D137" s="90" t="s">
        <v>179</v>
      </c>
      <c r="F137" s="178"/>
      <c r="G137" s="178"/>
    </row>
    <row r="138" spans="1:7" x14ac:dyDescent="0.2">
      <c r="A138" s="198" t="s">
        <v>263</v>
      </c>
      <c r="B138" s="177" t="s">
        <v>264</v>
      </c>
      <c r="C138" s="90" t="s">
        <v>21</v>
      </c>
      <c r="D138" s="90" t="s">
        <v>179</v>
      </c>
      <c r="F138" s="178"/>
      <c r="G138" s="178"/>
    </row>
    <row r="139" spans="1:7" x14ac:dyDescent="0.2">
      <c r="A139" s="198" t="s">
        <v>265</v>
      </c>
      <c r="B139" s="177" t="s">
        <v>266</v>
      </c>
      <c r="C139" s="90" t="s">
        <v>21</v>
      </c>
      <c r="D139" s="90" t="s">
        <v>179</v>
      </c>
      <c r="F139" s="178"/>
      <c r="G139" s="178"/>
    </row>
    <row r="140" spans="1:7" x14ac:dyDescent="0.2">
      <c r="A140" s="198" t="s">
        <v>267</v>
      </c>
      <c r="B140" s="177" t="s">
        <v>268</v>
      </c>
      <c r="C140" s="90" t="s">
        <v>21</v>
      </c>
      <c r="D140" s="90" t="s">
        <v>179</v>
      </c>
      <c r="F140" s="178"/>
      <c r="G140" s="178"/>
    </row>
    <row r="141" spans="1:7" x14ac:dyDescent="0.2">
      <c r="A141" s="198" t="s">
        <v>269</v>
      </c>
      <c r="B141" s="177" t="s">
        <v>270</v>
      </c>
      <c r="C141" s="90" t="s">
        <v>21</v>
      </c>
      <c r="D141" s="90" t="s">
        <v>179</v>
      </c>
      <c r="F141" s="178"/>
      <c r="G141" s="178"/>
    </row>
    <row r="142" spans="1:7" x14ac:dyDescent="0.2">
      <c r="A142" s="198" t="s">
        <v>271</v>
      </c>
      <c r="B142" s="177" t="s">
        <v>272</v>
      </c>
      <c r="C142" s="90" t="s">
        <v>21</v>
      </c>
      <c r="D142" s="90" t="s">
        <v>179</v>
      </c>
      <c r="F142" s="178"/>
      <c r="G142" s="178"/>
    </row>
    <row r="143" spans="1:7" x14ac:dyDescent="0.2">
      <c r="A143" s="198" t="s">
        <v>273</v>
      </c>
      <c r="B143" s="191" t="s">
        <v>543</v>
      </c>
      <c r="C143" s="90" t="s">
        <v>21</v>
      </c>
      <c r="D143" s="90" t="s">
        <v>179</v>
      </c>
      <c r="F143" s="178"/>
      <c r="G143" s="178"/>
    </row>
    <row r="144" spans="1:7" x14ac:dyDescent="0.2">
      <c r="A144" s="198" t="s">
        <v>274</v>
      </c>
      <c r="B144" s="177" t="s">
        <v>275</v>
      </c>
      <c r="C144" s="90" t="s">
        <v>21</v>
      </c>
      <c r="D144" s="90" t="s">
        <v>179</v>
      </c>
      <c r="F144" s="178"/>
      <c r="G144" s="178"/>
    </row>
    <row r="145" spans="1:7" x14ac:dyDescent="0.2">
      <c r="A145" s="198" t="s">
        <v>276</v>
      </c>
      <c r="B145" s="177" t="s">
        <v>277</v>
      </c>
      <c r="C145" s="90" t="s">
        <v>21</v>
      </c>
      <c r="D145" s="90" t="s">
        <v>179</v>
      </c>
      <c r="F145" s="178"/>
      <c r="G145" s="178"/>
    </row>
    <row r="146" spans="1:7" x14ac:dyDescent="0.2">
      <c r="A146" s="198" t="s">
        <v>278</v>
      </c>
      <c r="B146" s="177" t="s">
        <v>279</v>
      </c>
      <c r="C146" s="90" t="s">
        <v>21</v>
      </c>
      <c r="D146" s="90" t="s">
        <v>179</v>
      </c>
      <c r="F146" s="178"/>
      <c r="G146" s="178"/>
    </row>
    <row r="147" spans="1:7" x14ac:dyDescent="0.2">
      <c r="A147" s="198" t="s">
        <v>280</v>
      </c>
      <c r="B147" s="177" t="s">
        <v>281</v>
      </c>
      <c r="C147" s="90" t="s">
        <v>21</v>
      </c>
      <c r="D147" s="90" t="s">
        <v>179</v>
      </c>
      <c r="F147" s="178"/>
      <c r="G147" s="178"/>
    </row>
    <row r="148" spans="1:7" x14ac:dyDescent="0.2">
      <c r="A148" s="198" t="s">
        <v>282</v>
      </c>
      <c r="B148" s="177" t="s">
        <v>283</v>
      </c>
      <c r="C148" s="90" t="s">
        <v>21</v>
      </c>
      <c r="D148" s="90" t="s">
        <v>179</v>
      </c>
      <c r="F148" s="178"/>
      <c r="G148" s="178"/>
    </row>
    <row r="149" spans="1:7" s="72" customFormat="1" x14ac:dyDescent="0.2">
      <c r="A149" s="198" t="s">
        <v>284</v>
      </c>
      <c r="B149" s="177" t="s">
        <v>285</v>
      </c>
      <c r="C149" s="90" t="s">
        <v>21</v>
      </c>
      <c r="D149" s="90" t="s">
        <v>179</v>
      </c>
      <c r="F149" s="189"/>
      <c r="G149" s="189"/>
    </row>
    <row r="150" spans="1:7" x14ac:dyDescent="0.2">
      <c r="A150" s="199" t="s">
        <v>286</v>
      </c>
      <c r="B150" s="127" t="s">
        <v>287</v>
      </c>
      <c r="C150" s="126" t="s">
        <v>21</v>
      </c>
      <c r="D150" s="126" t="s">
        <v>179</v>
      </c>
      <c r="F150" s="178"/>
      <c r="G150" s="178"/>
    </row>
    <row r="151" spans="1:7" x14ac:dyDescent="0.2">
      <c r="A151" s="198" t="s">
        <v>288</v>
      </c>
      <c r="B151" s="177" t="s">
        <v>289</v>
      </c>
      <c r="C151" s="90" t="s">
        <v>21</v>
      </c>
      <c r="D151" s="90" t="s">
        <v>179</v>
      </c>
      <c r="F151" s="178"/>
      <c r="G151" s="178"/>
    </row>
    <row r="152" spans="1:7" x14ac:dyDescent="0.2">
      <c r="A152" s="198" t="s">
        <v>290</v>
      </c>
      <c r="B152" s="177" t="s">
        <v>291</v>
      </c>
      <c r="C152" s="90" t="s">
        <v>21</v>
      </c>
      <c r="D152" s="90" t="s">
        <v>179</v>
      </c>
      <c r="F152" s="178"/>
      <c r="G152" s="178"/>
    </row>
    <row r="153" spans="1:7" x14ac:dyDescent="0.2">
      <c r="A153" s="198" t="s">
        <v>292</v>
      </c>
      <c r="B153" s="177" t="s">
        <v>293</v>
      </c>
      <c r="C153" s="90" t="s">
        <v>21</v>
      </c>
      <c r="D153" s="90" t="s">
        <v>179</v>
      </c>
      <c r="F153" s="178"/>
      <c r="G153" s="178"/>
    </row>
    <row r="154" spans="1:7" x14ac:dyDescent="0.2">
      <c r="A154" s="198" t="s">
        <v>294</v>
      </c>
      <c r="B154" s="177" t="s">
        <v>295</v>
      </c>
      <c r="C154" s="90" t="s">
        <v>21</v>
      </c>
      <c r="D154" s="90" t="s">
        <v>179</v>
      </c>
      <c r="F154" s="178"/>
      <c r="G154" s="178"/>
    </row>
    <row r="155" spans="1:7" x14ac:dyDescent="0.2">
      <c r="A155" s="198" t="s">
        <v>296</v>
      </c>
      <c r="B155" s="177" t="s">
        <v>297</v>
      </c>
      <c r="C155" s="90" t="s">
        <v>21</v>
      </c>
      <c r="D155" s="90" t="s">
        <v>179</v>
      </c>
      <c r="F155" s="178"/>
      <c r="G155" s="178"/>
    </row>
    <row r="156" spans="1:7" x14ac:dyDescent="0.2">
      <c r="A156" s="198" t="s">
        <v>298</v>
      </c>
      <c r="B156" s="177" t="s">
        <v>299</v>
      </c>
      <c r="C156" s="90" t="s">
        <v>21</v>
      </c>
      <c r="D156" s="90" t="s">
        <v>179</v>
      </c>
      <c r="F156" s="178"/>
      <c r="G156" s="178"/>
    </row>
    <row r="157" spans="1:7" x14ac:dyDescent="0.2">
      <c r="A157" s="198" t="s">
        <v>300</v>
      </c>
      <c r="B157" s="177" t="s">
        <v>301</v>
      </c>
      <c r="C157" s="90" t="s">
        <v>21</v>
      </c>
      <c r="D157" s="90" t="s">
        <v>179</v>
      </c>
      <c r="F157" s="178"/>
      <c r="G157" s="178"/>
    </row>
    <row r="158" spans="1:7" x14ac:dyDescent="0.2">
      <c r="A158" s="198" t="s">
        <v>302</v>
      </c>
      <c r="B158" s="177" t="s">
        <v>303</v>
      </c>
      <c r="C158" s="90" t="s">
        <v>21</v>
      </c>
      <c r="D158" s="90" t="s">
        <v>179</v>
      </c>
      <c r="F158" s="178"/>
      <c r="G158" s="178"/>
    </row>
    <row r="159" spans="1:7" x14ac:dyDescent="0.2">
      <c r="A159" s="198" t="s">
        <v>304</v>
      </c>
      <c r="B159" s="177" t="s">
        <v>305</v>
      </c>
      <c r="C159" s="90" t="s">
        <v>21</v>
      </c>
      <c r="D159" s="90" t="s">
        <v>179</v>
      </c>
      <c r="F159" s="178"/>
      <c r="G159" s="178"/>
    </row>
    <row r="160" spans="1:7" x14ac:dyDescent="0.2">
      <c r="A160" s="198" t="s">
        <v>306</v>
      </c>
      <c r="B160" s="177" t="s">
        <v>307</v>
      </c>
      <c r="C160" s="90" t="s">
        <v>21</v>
      </c>
      <c r="D160" s="90" t="s">
        <v>179</v>
      </c>
      <c r="F160" s="178"/>
      <c r="G160" s="178"/>
    </row>
    <row r="161" spans="1:7" x14ac:dyDescent="0.2">
      <c r="A161" s="198" t="s">
        <v>308</v>
      </c>
      <c r="B161" s="177" t="s">
        <v>546</v>
      </c>
      <c r="C161" s="90" t="s">
        <v>21</v>
      </c>
      <c r="D161" s="90" t="s">
        <v>179</v>
      </c>
      <c r="F161" s="178"/>
      <c r="G161" s="178"/>
    </row>
    <row r="162" spans="1:7" x14ac:dyDescent="0.2">
      <c r="A162" s="198" t="s">
        <v>309</v>
      </c>
      <c r="B162" s="177" t="s">
        <v>310</v>
      </c>
      <c r="C162" s="90" t="s">
        <v>21</v>
      </c>
      <c r="D162" s="90" t="s">
        <v>179</v>
      </c>
      <c r="F162" s="178"/>
      <c r="G162" s="178"/>
    </row>
    <row r="163" spans="1:7" x14ac:dyDescent="0.2">
      <c r="A163" s="198" t="s">
        <v>311</v>
      </c>
      <c r="B163" s="177" t="s">
        <v>312</v>
      </c>
      <c r="C163" s="90" t="s">
        <v>21</v>
      </c>
      <c r="D163" s="90" t="s">
        <v>179</v>
      </c>
      <c r="F163" s="178"/>
      <c r="G163" s="178"/>
    </row>
    <row r="164" spans="1:7" x14ac:dyDescent="0.2">
      <c r="A164" s="198" t="s">
        <v>313</v>
      </c>
      <c r="B164" s="177" t="s">
        <v>314</v>
      </c>
      <c r="C164" s="90" t="s">
        <v>21</v>
      </c>
      <c r="D164" s="90" t="s">
        <v>179</v>
      </c>
      <c r="F164" s="178"/>
      <c r="G164" s="178"/>
    </row>
    <row r="165" spans="1:7" x14ac:dyDescent="0.2">
      <c r="A165" s="198" t="s">
        <v>315</v>
      </c>
      <c r="B165" s="177" t="s">
        <v>316</v>
      </c>
      <c r="C165" s="90" t="s">
        <v>21</v>
      </c>
      <c r="D165" s="90" t="s">
        <v>179</v>
      </c>
      <c r="F165" s="178"/>
      <c r="G165" s="178"/>
    </row>
    <row r="166" spans="1:7" x14ac:dyDescent="0.2">
      <c r="A166" s="198" t="s">
        <v>317</v>
      </c>
      <c r="B166" s="177" t="s">
        <v>318</v>
      </c>
      <c r="C166" s="90" t="s">
        <v>21</v>
      </c>
      <c r="D166" s="90" t="s">
        <v>179</v>
      </c>
      <c r="F166" s="178"/>
      <c r="G166" s="178"/>
    </row>
    <row r="167" spans="1:7" s="72" customFormat="1" x14ac:dyDescent="0.2">
      <c r="A167" s="198" t="s">
        <v>319</v>
      </c>
      <c r="B167" s="177" t="s">
        <v>320</v>
      </c>
      <c r="C167" s="90" t="s">
        <v>21</v>
      </c>
      <c r="D167" s="90" t="s">
        <v>179</v>
      </c>
      <c r="F167" s="189"/>
      <c r="G167" s="189"/>
    </row>
    <row r="168" spans="1:7" x14ac:dyDescent="0.2">
      <c r="A168" s="199" t="s">
        <v>321</v>
      </c>
      <c r="B168" s="127" t="s">
        <v>322</v>
      </c>
      <c r="C168" s="126" t="s">
        <v>21</v>
      </c>
      <c r="D168" s="126" t="s">
        <v>179</v>
      </c>
      <c r="F168" s="178"/>
      <c r="G168" s="178"/>
    </row>
    <row r="169" spans="1:7" x14ac:dyDescent="0.2">
      <c r="A169" s="198" t="s">
        <v>323</v>
      </c>
      <c r="B169" s="177" t="s">
        <v>324</v>
      </c>
      <c r="C169" s="90" t="s">
        <v>21</v>
      </c>
      <c r="D169" s="90" t="s">
        <v>179</v>
      </c>
      <c r="F169" s="178"/>
      <c r="G169" s="178"/>
    </row>
    <row r="170" spans="1:7" x14ac:dyDescent="0.2">
      <c r="A170" s="198" t="s">
        <v>325</v>
      </c>
      <c r="B170" s="177" t="s">
        <v>326</v>
      </c>
      <c r="C170" s="90" t="s">
        <v>21</v>
      </c>
      <c r="D170" s="90" t="s">
        <v>179</v>
      </c>
      <c r="F170" s="178"/>
      <c r="G170" s="178"/>
    </row>
    <row r="171" spans="1:7" x14ac:dyDescent="0.2">
      <c r="A171" s="198" t="s">
        <v>327</v>
      </c>
      <c r="B171" s="177" t="s">
        <v>328</v>
      </c>
      <c r="C171" s="90" t="s">
        <v>21</v>
      </c>
      <c r="D171" s="90" t="s">
        <v>179</v>
      </c>
      <c r="F171" s="178"/>
      <c r="G171" s="178"/>
    </row>
    <row r="172" spans="1:7" x14ac:dyDescent="0.2">
      <c r="A172" s="198" t="s">
        <v>329</v>
      </c>
      <c r="B172" s="177" t="s">
        <v>330</v>
      </c>
      <c r="C172" s="90" t="s">
        <v>21</v>
      </c>
      <c r="D172" s="90" t="s">
        <v>179</v>
      </c>
      <c r="F172" s="178"/>
      <c r="G172" s="178"/>
    </row>
    <row r="173" spans="1:7" x14ac:dyDescent="0.2">
      <c r="A173" s="198" t="s">
        <v>331</v>
      </c>
      <c r="B173" s="177" t="s">
        <v>332</v>
      </c>
      <c r="C173" s="90" t="s">
        <v>21</v>
      </c>
      <c r="D173" s="90" t="s">
        <v>179</v>
      </c>
      <c r="F173" s="178"/>
      <c r="G173" s="178"/>
    </row>
    <row r="174" spans="1:7" x14ac:dyDescent="0.2">
      <c r="A174" s="198" t="s">
        <v>333</v>
      </c>
      <c r="B174" s="177" t="s">
        <v>334</v>
      </c>
      <c r="C174" s="90" t="s">
        <v>21</v>
      </c>
      <c r="D174" s="90" t="s">
        <v>179</v>
      </c>
      <c r="F174" s="178"/>
      <c r="G174" s="178"/>
    </row>
    <row r="175" spans="1:7" s="69" customFormat="1" x14ac:dyDescent="0.2">
      <c r="A175" s="198" t="s">
        <v>335</v>
      </c>
      <c r="B175" s="177" t="s">
        <v>336</v>
      </c>
      <c r="C175" s="90" t="s">
        <v>21</v>
      </c>
      <c r="D175" s="90" t="s">
        <v>179</v>
      </c>
      <c r="F175" s="192"/>
      <c r="G175" s="192"/>
    </row>
    <row r="176" spans="1:7" x14ac:dyDescent="0.2">
      <c r="A176" s="198" t="s">
        <v>337</v>
      </c>
      <c r="B176" s="177" t="s">
        <v>338</v>
      </c>
      <c r="C176" s="75" t="s">
        <v>21</v>
      </c>
      <c r="D176" s="75" t="s">
        <v>179</v>
      </c>
      <c r="F176" s="178"/>
      <c r="G176" s="178"/>
    </row>
    <row r="177" spans="1:7" x14ac:dyDescent="0.2">
      <c r="A177" s="198" t="s">
        <v>339</v>
      </c>
      <c r="B177" s="177" t="s">
        <v>340</v>
      </c>
      <c r="C177" s="90" t="s">
        <v>21</v>
      </c>
      <c r="D177" s="90" t="s">
        <v>179</v>
      </c>
      <c r="F177" s="178"/>
      <c r="G177" s="178"/>
    </row>
    <row r="178" spans="1:7" x14ac:dyDescent="0.2">
      <c r="A178" s="198" t="s">
        <v>341</v>
      </c>
      <c r="B178" s="177" t="s">
        <v>342</v>
      </c>
      <c r="C178" s="90" t="s">
        <v>21</v>
      </c>
      <c r="D178" s="90" t="s">
        <v>179</v>
      </c>
      <c r="F178" s="178"/>
      <c r="G178" s="178"/>
    </row>
    <row r="179" spans="1:7" x14ac:dyDescent="0.2">
      <c r="A179" s="198" t="s">
        <v>343</v>
      </c>
      <c r="B179" s="177" t="s">
        <v>344</v>
      </c>
      <c r="C179" s="90" t="s">
        <v>21</v>
      </c>
      <c r="D179" s="90" t="s">
        <v>179</v>
      </c>
      <c r="F179" s="178"/>
      <c r="G179" s="178"/>
    </row>
    <row r="180" spans="1:7" x14ac:dyDescent="0.2">
      <c r="A180" s="198" t="s">
        <v>345</v>
      </c>
      <c r="B180" s="177" t="s">
        <v>346</v>
      </c>
      <c r="C180" s="90" t="s">
        <v>21</v>
      </c>
      <c r="D180" s="90" t="s">
        <v>179</v>
      </c>
      <c r="F180" s="178"/>
      <c r="G180" s="178"/>
    </row>
    <row r="181" spans="1:7" x14ac:dyDescent="0.2">
      <c r="A181" s="198" t="s">
        <v>347</v>
      </c>
      <c r="B181" s="177" t="s">
        <v>348</v>
      </c>
      <c r="C181" s="90" t="s">
        <v>21</v>
      </c>
      <c r="D181" s="90" t="s">
        <v>179</v>
      </c>
      <c r="F181" s="178"/>
      <c r="G181" s="178"/>
    </row>
    <row r="182" spans="1:7" x14ac:dyDescent="0.2">
      <c r="A182" s="198" t="s">
        <v>349</v>
      </c>
      <c r="B182" s="177" t="s">
        <v>350</v>
      </c>
      <c r="C182" s="90" t="s">
        <v>21</v>
      </c>
      <c r="D182" s="90" t="s">
        <v>179</v>
      </c>
      <c r="F182" s="178"/>
      <c r="G182" s="178"/>
    </row>
    <row r="183" spans="1:7" x14ac:dyDescent="0.2">
      <c r="A183" s="198" t="s">
        <v>351</v>
      </c>
      <c r="B183" s="177" t="s">
        <v>352</v>
      </c>
      <c r="C183" s="75" t="s">
        <v>111</v>
      </c>
      <c r="D183" s="90" t="s">
        <v>179</v>
      </c>
      <c r="F183" s="178"/>
      <c r="G183" s="178"/>
    </row>
    <row r="184" spans="1:7" x14ac:dyDescent="0.2">
      <c r="A184" s="198" t="s">
        <v>353</v>
      </c>
      <c r="B184" s="177" t="s">
        <v>354</v>
      </c>
      <c r="C184" s="75" t="s">
        <v>111</v>
      </c>
      <c r="D184" s="90" t="s">
        <v>179</v>
      </c>
      <c r="F184" s="178"/>
      <c r="G184" s="178"/>
    </row>
    <row r="185" spans="1:7" x14ac:dyDescent="0.2">
      <c r="A185" s="198" t="s">
        <v>355</v>
      </c>
      <c r="B185" s="177" t="s">
        <v>356</v>
      </c>
      <c r="C185" s="75" t="s">
        <v>111</v>
      </c>
      <c r="D185" s="90" t="s">
        <v>179</v>
      </c>
      <c r="F185" s="178"/>
      <c r="G185" s="178"/>
    </row>
    <row r="186" spans="1:7" x14ac:dyDescent="0.2">
      <c r="A186" s="198" t="s">
        <v>357</v>
      </c>
      <c r="B186" s="177" t="s">
        <v>358</v>
      </c>
      <c r="C186" s="75" t="s">
        <v>111</v>
      </c>
      <c r="D186" s="90" t="s">
        <v>179</v>
      </c>
      <c r="F186" s="178"/>
      <c r="G186" s="178"/>
    </row>
    <row r="187" spans="1:7" x14ac:dyDescent="0.2">
      <c r="A187" s="198" t="s">
        <v>359</v>
      </c>
      <c r="B187" s="177" t="s">
        <v>360</v>
      </c>
      <c r="C187" s="75" t="s">
        <v>111</v>
      </c>
      <c r="D187" s="90" t="s">
        <v>179</v>
      </c>
      <c r="F187" s="178"/>
      <c r="G187" s="178"/>
    </row>
    <row r="188" spans="1:7" x14ac:dyDescent="0.2">
      <c r="A188" s="198" t="s">
        <v>361</v>
      </c>
      <c r="B188" s="177" t="s">
        <v>362</v>
      </c>
      <c r="C188" s="75" t="s">
        <v>111</v>
      </c>
      <c r="D188" s="90" t="s">
        <v>179</v>
      </c>
      <c r="F188" s="178"/>
      <c r="G188" s="178"/>
    </row>
    <row r="189" spans="1:7" x14ac:dyDescent="0.2">
      <c r="A189" s="198" t="s">
        <v>363</v>
      </c>
      <c r="B189" s="177" t="s">
        <v>364</v>
      </c>
      <c r="C189" s="90" t="s">
        <v>21</v>
      </c>
      <c r="D189" s="90" t="s">
        <v>179</v>
      </c>
      <c r="F189" s="178"/>
      <c r="G189" s="178"/>
    </row>
    <row r="190" spans="1:7" x14ac:dyDescent="0.2">
      <c r="A190" s="198" t="s">
        <v>365</v>
      </c>
      <c r="B190" s="177" t="s">
        <v>366</v>
      </c>
      <c r="C190" s="90" t="s">
        <v>21</v>
      </c>
      <c r="D190" s="90" t="s">
        <v>179</v>
      </c>
      <c r="F190" s="178"/>
      <c r="G190" s="178"/>
    </row>
    <row r="191" spans="1:7" x14ac:dyDescent="0.2">
      <c r="A191" s="198" t="s">
        <v>367</v>
      </c>
      <c r="B191" s="177" t="s">
        <v>368</v>
      </c>
      <c r="C191" s="90" t="s">
        <v>21</v>
      </c>
      <c r="D191" s="90" t="s">
        <v>179</v>
      </c>
      <c r="F191" s="178"/>
      <c r="G191" s="178"/>
    </row>
    <row r="192" spans="1:7" x14ac:dyDescent="0.2">
      <c r="A192" s="198" t="s">
        <v>369</v>
      </c>
      <c r="B192" s="177" t="s">
        <v>370</v>
      </c>
      <c r="C192" s="90" t="s">
        <v>21</v>
      </c>
      <c r="D192" s="90" t="s">
        <v>179</v>
      </c>
      <c r="F192" s="178"/>
      <c r="G192" s="178"/>
    </row>
    <row r="193" spans="1:7" x14ac:dyDescent="0.2">
      <c r="A193" s="198" t="s">
        <v>371</v>
      </c>
      <c r="B193" s="177" t="s">
        <v>372</v>
      </c>
      <c r="C193" s="90" t="s">
        <v>21</v>
      </c>
      <c r="D193" s="90" t="s">
        <v>179</v>
      </c>
      <c r="F193" s="178"/>
      <c r="G193" s="178"/>
    </row>
    <row r="194" spans="1:7" x14ac:dyDescent="0.2">
      <c r="A194" s="198" t="s">
        <v>373</v>
      </c>
      <c r="B194" s="177" t="s">
        <v>374</v>
      </c>
      <c r="C194" s="90" t="s">
        <v>21</v>
      </c>
      <c r="D194" s="90" t="s">
        <v>179</v>
      </c>
      <c r="F194" s="178"/>
      <c r="G194" s="178"/>
    </row>
    <row r="195" spans="1:7" x14ac:dyDescent="0.2">
      <c r="A195" s="198" t="s">
        <v>375</v>
      </c>
      <c r="B195" s="177" t="s">
        <v>376</v>
      </c>
      <c r="C195" s="90" t="s">
        <v>21</v>
      </c>
      <c r="D195" s="90" t="s">
        <v>179</v>
      </c>
      <c r="F195" s="178"/>
      <c r="G195" s="178"/>
    </row>
    <row r="196" spans="1:7" x14ac:dyDescent="0.2">
      <c r="A196" s="198" t="s">
        <v>377</v>
      </c>
      <c r="B196" s="191" t="s">
        <v>378</v>
      </c>
      <c r="C196" s="90" t="s">
        <v>21</v>
      </c>
      <c r="D196" s="90" t="s">
        <v>179</v>
      </c>
      <c r="F196" s="178"/>
      <c r="G196" s="178"/>
    </row>
    <row r="197" spans="1:7" x14ac:dyDescent="0.2">
      <c r="A197" s="198" t="s">
        <v>379</v>
      </c>
      <c r="B197" s="177" t="s">
        <v>380</v>
      </c>
      <c r="C197" s="90" t="s">
        <v>21</v>
      </c>
      <c r="D197" s="90" t="s">
        <v>179</v>
      </c>
      <c r="F197" s="178"/>
      <c r="G197" s="178"/>
    </row>
    <row r="198" spans="1:7" x14ac:dyDescent="0.2">
      <c r="A198" s="198" t="s">
        <v>381</v>
      </c>
      <c r="B198" s="177" t="s">
        <v>382</v>
      </c>
      <c r="C198" s="90" t="s">
        <v>21</v>
      </c>
      <c r="D198" s="90" t="s">
        <v>179</v>
      </c>
      <c r="F198" s="178"/>
      <c r="G198" s="178"/>
    </row>
    <row r="199" spans="1:7" x14ac:dyDescent="0.2">
      <c r="A199" s="198" t="s">
        <v>383</v>
      </c>
      <c r="B199" s="177" t="s">
        <v>384</v>
      </c>
      <c r="C199" s="90" t="s">
        <v>21</v>
      </c>
      <c r="D199" s="90" t="s">
        <v>179</v>
      </c>
      <c r="F199" s="178"/>
      <c r="G199" s="178"/>
    </row>
    <row r="200" spans="1:7" x14ac:dyDescent="0.2">
      <c r="A200" s="198" t="s">
        <v>385</v>
      </c>
      <c r="B200" s="177" t="s">
        <v>386</v>
      </c>
      <c r="C200" s="90" t="s">
        <v>21</v>
      </c>
      <c r="D200" s="90" t="s">
        <v>179</v>
      </c>
      <c r="F200" s="178"/>
      <c r="G200" s="178"/>
    </row>
    <row r="201" spans="1:7" x14ac:dyDescent="0.2">
      <c r="A201" s="198" t="s">
        <v>387</v>
      </c>
      <c r="B201" s="177" t="s">
        <v>388</v>
      </c>
      <c r="C201" s="90" t="s">
        <v>21</v>
      </c>
      <c r="D201" s="90" t="s">
        <v>179</v>
      </c>
      <c r="F201" s="178"/>
      <c r="G201" s="178"/>
    </row>
    <row r="202" spans="1:7" x14ac:dyDescent="0.2">
      <c r="A202" s="90"/>
      <c r="B202" s="126" t="s">
        <v>389</v>
      </c>
      <c r="C202" s="90"/>
      <c r="D202" s="193"/>
      <c r="F202" s="189">
        <f>SUM(F7:F201)</f>
        <v>25666508</v>
      </c>
      <c r="G202" s="189">
        <f>SUM(G7:G201)</f>
        <v>25666508</v>
      </c>
    </row>
  </sheetData>
  <conditionalFormatting sqref="A1">
    <cfRule type="cellIs" dxfId="23" priority="1" stopIfTrue="1" operator="equal">
      <formula>0</formula>
    </cfRule>
  </conditionalFormatting>
  <dataValidations count="2">
    <dataValidation type="list" showInputMessage="1" showErrorMessage="1" error="MAAF! POS SALDO SALAH" sqref="C7:C202" xr:uid="{00000000-0002-0000-0200-000000000000}">
      <formula1>"Db,Kr,-"</formula1>
    </dataValidation>
    <dataValidation type="list" showInputMessage="1" showErrorMessage="1" error="MAAF! POS LAPORAN SALAH" sqref="D7:D202" xr:uid="{00000000-0002-0000-0200-000001000000}">
      <formula1>"NRC,LR,-"</formula1>
    </dataValidation>
  </dataValidations>
  <printOptions horizontalCentered="1"/>
  <pageMargins left="0.39370078740157499" right="0.39370078740157499" top="0.59055118110236204" bottom="0.59055118110236204" header="0.39370078740157499" footer="0.39370078740157499"/>
  <pageSetup paperSize="9" scale="95" fitToHeight="0" orientation="portrait" blackAndWhite="1"/>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indexed="39"/>
    <pageSetUpPr fitToPage="1"/>
  </sheetPr>
  <dimension ref="A1:E38"/>
  <sheetViews>
    <sheetView showGridLines="0" zoomScale="90" zoomScaleNormal="90" workbookViewId="0">
      <pane xSplit="4" ySplit="5" topLeftCell="E6" activePane="bottomRight" state="frozen"/>
      <selection pane="topRight"/>
      <selection pane="bottomLeft"/>
      <selection pane="bottomRight" activeCell="A21" sqref="A21"/>
    </sheetView>
  </sheetViews>
  <sheetFormatPr defaultColWidth="9" defaultRowHeight="12.75" x14ac:dyDescent="0.2"/>
  <cols>
    <col min="1" max="1" width="8.7109375" customWidth="1"/>
    <col min="2" max="2" width="30.7109375" customWidth="1"/>
    <col min="3" max="3" width="9.7109375" customWidth="1"/>
    <col min="4" max="4" width="13.7109375" customWidth="1"/>
    <col min="5" max="5" width="12.140625" customWidth="1"/>
  </cols>
  <sheetData>
    <row r="1" spans="1:5" ht="15.75" x14ac:dyDescent="0.25">
      <c r="A1" s="70" t="str">
        <f>NAMA</f>
        <v>ARYA USAHA TIRTA, CV</v>
      </c>
    </row>
    <row r="2" spans="1:5" ht="15.75" x14ac:dyDescent="0.25">
      <c r="A2" s="71" t="s">
        <v>390</v>
      </c>
    </row>
    <row r="3" spans="1:5" ht="15.75" x14ac:dyDescent="0.25">
      <c r="A3" s="70" t="str">
        <f>"Tahun : "&amp;THN</f>
        <v>Tahun : 2026</v>
      </c>
    </row>
    <row r="5" spans="1:5" ht="15" customHeight="1" x14ac:dyDescent="0.2">
      <c r="A5" s="183" t="s">
        <v>7</v>
      </c>
      <c r="B5" s="184" t="s">
        <v>391</v>
      </c>
      <c r="C5" s="184" t="s">
        <v>392</v>
      </c>
      <c r="D5" s="185" t="s">
        <v>10</v>
      </c>
    </row>
    <row r="6" spans="1:5" x14ac:dyDescent="0.2">
      <c r="A6" s="90"/>
      <c r="B6" s="73"/>
      <c r="C6" s="90"/>
      <c r="D6" s="186"/>
    </row>
    <row r="7" spans="1:5" x14ac:dyDescent="0.2">
      <c r="A7" s="90"/>
      <c r="B7" s="73"/>
      <c r="C7" s="90"/>
      <c r="D7" s="186"/>
    </row>
    <row r="8" spans="1:5" x14ac:dyDescent="0.2">
      <c r="A8" s="90"/>
      <c r="B8" s="73"/>
      <c r="C8" s="90"/>
      <c r="D8" s="186"/>
    </row>
    <row r="9" spans="1:5" x14ac:dyDescent="0.2">
      <c r="A9" s="90"/>
      <c r="B9" s="73"/>
      <c r="C9" s="90"/>
      <c r="D9" s="186"/>
    </row>
    <row r="10" spans="1:5" x14ac:dyDescent="0.2">
      <c r="A10" s="90"/>
      <c r="B10" s="73"/>
      <c r="C10" s="90"/>
      <c r="D10" s="186"/>
      <c r="E10" s="187"/>
    </row>
    <row r="11" spans="1:5" x14ac:dyDescent="0.2">
      <c r="A11" s="90"/>
      <c r="B11" s="73"/>
      <c r="C11" s="90"/>
      <c r="D11" s="186"/>
      <c r="E11" s="187"/>
    </row>
    <row r="12" spans="1:5" x14ac:dyDescent="0.2">
      <c r="A12" s="90"/>
      <c r="B12" s="73"/>
      <c r="C12" s="90"/>
      <c r="D12" s="186"/>
      <c r="E12" s="187"/>
    </row>
    <row r="13" spans="1:5" x14ac:dyDescent="0.2">
      <c r="A13" s="90"/>
      <c r="B13" s="73"/>
      <c r="C13" s="90"/>
      <c r="D13" s="186"/>
    </row>
    <row r="14" spans="1:5" x14ac:dyDescent="0.2">
      <c r="A14" s="90"/>
      <c r="B14" s="126" t="s">
        <v>389</v>
      </c>
      <c r="C14" s="90"/>
      <c r="D14" s="188">
        <f>SUM(D6:D13)</f>
        <v>0</v>
      </c>
    </row>
    <row r="17" spans="1:4" x14ac:dyDescent="0.2">
      <c r="A17" s="183" t="s">
        <v>7</v>
      </c>
      <c r="B17" s="184" t="s">
        <v>393</v>
      </c>
      <c r="C17" s="184" t="s">
        <v>392</v>
      </c>
      <c r="D17" s="185" t="s">
        <v>10</v>
      </c>
    </row>
    <row r="18" spans="1:4" x14ac:dyDescent="0.2">
      <c r="A18" s="90" t="s">
        <v>394</v>
      </c>
      <c r="B18" s="73" t="s">
        <v>395</v>
      </c>
      <c r="C18" s="90" t="s">
        <v>396</v>
      </c>
      <c r="D18" s="186">
        <v>0</v>
      </c>
    </row>
    <row r="19" spans="1:4" x14ac:dyDescent="0.2">
      <c r="A19" s="90" t="s">
        <v>397</v>
      </c>
      <c r="B19" s="73" t="s">
        <v>398</v>
      </c>
      <c r="C19" s="90" t="s">
        <v>396</v>
      </c>
      <c r="D19" s="186">
        <v>0</v>
      </c>
    </row>
    <row r="20" spans="1:4" x14ac:dyDescent="0.2">
      <c r="A20" s="90" t="s">
        <v>399</v>
      </c>
      <c r="B20" s="73"/>
      <c r="C20" s="90" t="s">
        <v>396</v>
      </c>
      <c r="D20" s="186">
        <v>0</v>
      </c>
    </row>
    <row r="21" spans="1:4" x14ac:dyDescent="0.2">
      <c r="A21" s="90" t="s">
        <v>400</v>
      </c>
      <c r="B21" s="73" t="s">
        <v>401</v>
      </c>
      <c r="C21" s="90" t="s">
        <v>396</v>
      </c>
      <c r="D21" s="186">
        <v>0</v>
      </c>
    </row>
    <row r="22" spans="1:4" x14ac:dyDescent="0.2">
      <c r="A22" s="90" t="s">
        <v>402</v>
      </c>
      <c r="B22" s="73" t="s">
        <v>403</v>
      </c>
      <c r="C22" s="90" t="s">
        <v>396</v>
      </c>
      <c r="D22" s="186">
        <v>0</v>
      </c>
    </row>
    <row r="23" spans="1:4" x14ac:dyDescent="0.2">
      <c r="A23" s="90" t="s">
        <v>404</v>
      </c>
      <c r="B23" s="73" t="s">
        <v>405</v>
      </c>
      <c r="C23" s="90" t="s">
        <v>396</v>
      </c>
      <c r="D23" s="186">
        <v>0</v>
      </c>
    </row>
    <row r="24" spans="1:4" x14ac:dyDescent="0.2">
      <c r="A24" s="90" t="s">
        <v>406</v>
      </c>
      <c r="B24" s="73" t="s">
        <v>407</v>
      </c>
      <c r="C24" s="90" t="s">
        <v>396</v>
      </c>
      <c r="D24" s="186">
        <v>0</v>
      </c>
    </row>
    <row r="25" spans="1:4" x14ac:dyDescent="0.2">
      <c r="A25" s="90"/>
      <c r="B25" s="73"/>
      <c r="C25" s="90" t="s">
        <v>396</v>
      </c>
      <c r="D25" s="186">
        <v>0</v>
      </c>
    </row>
    <row r="26" spans="1:4" x14ac:dyDescent="0.2">
      <c r="A26" s="90"/>
      <c r="B26" s="73"/>
      <c r="C26" s="90" t="s">
        <v>396</v>
      </c>
      <c r="D26" s="186">
        <v>0</v>
      </c>
    </row>
    <row r="27" spans="1:4" x14ac:dyDescent="0.2">
      <c r="A27" s="90"/>
      <c r="B27" s="126" t="s">
        <v>389</v>
      </c>
      <c r="C27" s="90"/>
      <c r="D27" s="188">
        <f>SUM(D18:D26)</f>
        <v>0</v>
      </c>
    </row>
    <row r="30" spans="1:4" x14ac:dyDescent="0.2">
      <c r="A30" s="183" t="s">
        <v>7</v>
      </c>
      <c r="B30" s="184" t="s">
        <v>408</v>
      </c>
      <c r="C30" s="184" t="s">
        <v>392</v>
      </c>
      <c r="D30" s="185" t="s">
        <v>10</v>
      </c>
    </row>
    <row r="31" spans="1:4" x14ac:dyDescent="0.2">
      <c r="A31" s="90" t="s">
        <v>409</v>
      </c>
      <c r="B31" s="73" t="s">
        <v>410</v>
      </c>
      <c r="C31" s="90" t="s">
        <v>411</v>
      </c>
      <c r="D31" s="186">
        <v>0</v>
      </c>
    </row>
    <row r="32" spans="1:4" x14ac:dyDescent="0.2">
      <c r="A32" s="90" t="s">
        <v>412</v>
      </c>
      <c r="B32" s="73" t="s">
        <v>413</v>
      </c>
      <c r="C32" s="90" t="s">
        <v>411</v>
      </c>
      <c r="D32" s="186">
        <v>0</v>
      </c>
    </row>
    <row r="33" spans="1:4" x14ac:dyDescent="0.2">
      <c r="A33" s="90"/>
      <c r="B33" s="73"/>
      <c r="C33" s="90" t="s">
        <v>411</v>
      </c>
      <c r="D33" s="186">
        <v>0</v>
      </c>
    </row>
    <row r="34" spans="1:4" x14ac:dyDescent="0.2">
      <c r="A34" s="90"/>
      <c r="B34" s="73"/>
      <c r="C34" s="90" t="s">
        <v>411</v>
      </c>
      <c r="D34" s="186">
        <v>0</v>
      </c>
    </row>
    <row r="35" spans="1:4" x14ac:dyDescent="0.2">
      <c r="A35" s="90"/>
      <c r="B35" s="73"/>
      <c r="C35" s="90" t="s">
        <v>411</v>
      </c>
      <c r="D35" s="186">
        <v>0</v>
      </c>
    </row>
    <row r="36" spans="1:4" x14ac:dyDescent="0.2">
      <c r="A36" s="90"/>
      <c r="B36" s="73"/>
      <c r="C36" s="90"/>
      <c r="D36" s="186"/>
    </row>
    <row r="37" spans="1:4" x14ac:dyDescent="0.2">
      <c r="A37" s="90"/>
      <c r="B37" s="73"/>
      <c r="C37" s="90"/>
      <c r="D37" s="186"/>
    </row>
    <row r="38" spans="1:4" x14ac:dyDescent="0.2">
      <c r="A38" s="90"/>
      <c r="B38" s="126" t="s">
        <v>389</v>
      </c>
      <c r="C38" s="90"/>
      <c r="D38" s="188">
        <f>SUM(D31:D37)</f>
        <v>0</v>
      </c>
    </row>
  </sheetData>
  <conditionalFormatting sqref="A1">
    <cfRule type="cellIs" dxfId="22" priority="1" stopIfTrue="1" operator="equal">
      <formula>0</formula>
    </cfRule>
  </conditionalFormatting>
  <dataValidations count="1">
    <dataValidation type="list" showInputMessage="1" showErrorMessage="1" error="MAAF! STATUS SALAH" sqref="C6:C14 C18:C27 C31:C38" xr:uid="{00000000-0002-0000-0300-000000000000}">
      <formula1>"Piutang,Hutang"</formula1>
    </dataValidation>
  </dataValidations>
  <printOptions horizontalCentered="1"/>
  <pageMargins left="0.39370078740157499" right="0.39370078740157499" top="0.59055118110236204" bottom="0.59055118110236204" header="0.39370078740157499" footer="0.39370078740157499"/>
  <pageSetup paperSize="9" fitToHeight="0" orientation="portrait" blackAndWhite="1"/>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indexed="39"/>
    <pageSetUpPr autoPageBreaks="0"/>
  </sheetPr>
  <dimension ref="A1:O4062"/>
  <sheetViews>
    <sheetView showGridLines="0" zoomScale="85" zoomScaleNormal="85" workbookViewId="0">
      <pane xSplit="13" ySplit="6" topLeftCell="N7" activePane="bottomRight" state="frozen"/>
      <selection pane="topRight"/>
      <selection pane="bottomLeft"/>
      <selection pane="bottomRight" activeCell="F1" sqref="F1"/>
    </sheetView>
  </sheetViews>
  <sheetFormatPr defaultColWidth="9" defaultRowHeight="12.75" outlineLevelCol="1" x14ac:dyDescent="0.2"/>
  <cols>
    <col min="1" max="1" width="15.42578125" hidden="1" customWidth="1" outlineLevel="1"/>
    <col min="2" max="2" width="14.7109375" hidden="1" customWidth="1" outlineLevel="1"/>
    <col min="3" max="3" width="7" hidden="1" customWidth="1" outlineLevel="1"/>
    <col min="4" max="4" width="8.7109375" hidden="1" customWidth="1" outlineLevel="1"/>
    <col min="5" max="5" width="3.42578125" hidden="1" customWidth="1" outlineLevel="1"/>
    <col min="6" max="6" width="10.42578125" style="161" customWidth="1" collapsed="1"/>
    <col min="7" max="7" width="13.85546875" customWidth="1"/>
    <col min="8" max="8" width="72.5703125" customWidth="1"/>
    <col min="9" max="9" width="13.7109375" customWidth="1"/>
    <col min="10" max="10" width="35.7109375" customWidth="1"/>
    <col min="11" max="11" width="7.7109375" customWidth="1"/>
    <col min="12" max="13" width="17.5703125" customWidth="1"/>
    <col min="14" max="14" width="11.85546875" bestFit="1" customWidth="1"/>
    <col min="15" max="15" width="14.28515625" customWidth="1"/>
  </cols>
  <sheetData>
    <row r="1" spans="1:15" ht="15.75" x14ac:dyDescent="0.25">
      <c r="F1" s="162" t="str">
        <f>NAMA</f>
        <v>ARYA USAHA TIRTA, CV</v>
      </c>
    </row>
    <row r="2" spans="1:15" ht="15.75" x14ac:dyDescent="0.25">
      <c r="F2" s="163" t="s">
        <v>414</v>
      </c>
    </row>
    <row r="3" spans="1:15" ht="15.75" x14ac:dyDescent="0.25">
      <c r="F3" s="162" t="str">
        <f>"Tahun : "&amp;THN</f>
        <v>Tahun : 2026</v>
      </c>
    </row>
    <row r="4" spans="1:15" x14ac:dyDescent="0.2">
      <c r="H4" s="164"/>
      <c r="L4" s="79">
        <f>SUM(L7:L1000)</f>
        <v>310838800</v>
      </c>
      <c r="M4" s="79">
        <f>SUM(M7:M1000)</f>
        <v>310838800</v>
      </c>
      <c r="N4" s="79">
        <f>L4-M4</f>
        <v>0</v>
      </c>
    </row>
    <row r="5" spans="1:15" x14ac:dyDescent="0.2">
      <c r="A5" s="165"/>
      <c r="B5" s="94"/>
      <c r="C5" s="94"/>
      <c r="D5" s="95"/>
      <c r="F5" s="166" t="s">
        <v>415</v>
      </c>
      <c r="G5" s="94" t="s">
        <v>416</v>
      </c>
      <c r="H5" s="94" t="s">
        <v>417</v>
      </c>
      <c r="I5" s="94" t="s">
        <v>7</v>
      </c>
      <c r="J5" s="94" t="s">
        <v>8</v>
      </c>
      <c r="K5" s="94" t="s">
        <v>7</v>
      </c>
      <c r="L5" s="94" t="s">
        <v>14</v>
      </c>
      <c r="M5" s="95" t="s">
        <v>15</v>
      </c>
      <c r="O5" s="167"/>
    </row>
    <row r="6" spans="1:15" x14ac:dyDescent="0.2">
      <c r="A6" s="168">
        <v>1</v>
      </c>
      <c r="B6" s="169">
        <v>2</v>
      </c>
      <c r="C6" s="169">
        <v>3</v>
      </c>
      <c r="D6" s="170">
        <v>4</v>
      </c>
      <c r="F6" s="171"/>
      <c r="G6" s="152"/>
      <c r="H6" s="152"/>
      <c r="I6" s="97" t="s">
        <v>11</v>
      </c>
      <c r="J6" s="97"/>
      <c r="K6" s="97" t="s">
        <v>418</v>
      </c>
      <c r="L6" s="152"/>
      <c r="M6" s="172"/>
    </row>
    <row r="7" spans="1:15" x14ac:dyDescent="0.2">
      <c r="A7" s="90" t="str">
        <f>IF(I7=VALUE,VALUE,COUNTIF($B$7:B7,B7))&amp;I7&amp;IF(F7&lt;&gt;VALUE,TEXT(F7,"mmmm"),VALUE)</f>
        <v>00</v>
      </c>
      <c r="B7" s="86" t="str">
        <f t="shared" ref="B7:B119" si="0">I7&amp;IF(F7&lt;&gt;VALUE,TEXT(F7,"mmmm"),VALUE)</f>
        <v>0</v>
      </c>
      <c r="C7" s="86" t="str">
        <f>COUNTIF($K$7:K7,K7)&amp;K7</f>
        <v>0</v>
      </c>
      <c r="D7" s="86" t="str">
        <f t="shared" ref="D7:D119" si="1">IF(MONTH(F7)&lt;MONTH(BLN),"1"&amp;I7,VALUE)</f>
        <v>1</v>
      </c>
      <c r="F7" s="173"/>
      <c r="G7" s="86"/>
      <c r="H7" s="174"/>
      <c r="I7" s="86"/>
      <c r="J7" s="175" t="str">
        <f t="shared" ref="J7:J11" si="2">IF(ISNA(VLOOKUP(I7,DAF_AKUN,2,FALSE)),"-",VLOOKUP(I7,DAF_AKUN,2,FALSE))</f>
        <v>-</v>
      </c>
      <c r="K7" s="86"/>
      <c r="L7" s="89"/>
      <c r="M7" s="89"/>
    </row>
    <row r="8" spans="1:15" x14ac:dyDescent="0.2">
      <c r="A8" s="90" t="str">
        <f>IF(I8=VALUE,VALUE,COUNTIF($B$7:B8,B8))&amp;I8&amp;IF(F8&lt;&gt;VALUE,TEXT(F8,"mmmm"),VALUE)</f>
        <v>00</v>
      </c>
      <c r="B8" s="86" t="str">
        <f t="shared" ref="B8:B24" si="3">I8&amp;IF(F8&lt;&gt;VALUE,TEXT(F8,"mmmm"),VALUE)</f>
        <v>0</v>
      </c>
      <c r="C8" s="86" t="str">
        <f>COUNTIF($K$7:K8,K8)&amp;K8</f>
        <v>0</v>
      </c>
      <c r="D8" s="86" t="str">
        <f t="shared" ref="D8:D24" si="4">IF(MONTH(F8)&lt;MONTH(BLN),"1"&amp;I8,VALUE)</f>
        <v>1</v>
      </c>
      <c r="F8" s="173"/>
      <c r="G8" s="86"/>
      <c r="H8" s="164" t="s">
        <v>709</v>
      </c>
      <c r="I8" s="86"/>
      <c r="J8" s="175" t="str">
        <f t="shared" si="2"/>
        <v>-</v>
      </c>
      <c r="K8" s="86"/>
      <c r="L8" s="89"/>
      <c r="M8" s="89"/>
    </row>
    <row r="9" spans="1:15" x14ac:dyDescent="0.2">
      <c r="A9" s="90" t="str">
        <f>IF(I9=VALUE,VALUE,COUNTIF($B$7:B9,B9))&amp;I9&amp;IF(F9&lt;&gt;VALUE,TEXT(F9,"mmmm"),VALUE)</f>
        <v>11-102-001January</v>
      </c>
      <c r="B9" s="86" t="str">
        <f t="shared" si="3"/>
        <v>1-102-001January</v>
      </c>
      <c r="C9" s="86" t="str">
        <f>COUNTIF($K$7:K9,K9)&amp;K9</f>
        <v>0</v>
      </c>
      <c r="D9" s="86" t="str">
        <f t="shared" si="4"/>
        <v>11-102-001</v>
      </c>
      <c r="F9" s="173">
        <v>46053</v>
      </c>
      <c r="G9" s="86"/>
      <c r="H9" s="176" t="s">
        <v>708</v>
      </c>
      <c r="I9" s="90" t="s">
        <v>41</v>
      </c>
      <c r="J9" s="175" t="str">
        <f t="shared" si="2"/>
        <v>Receivable - Trade</v>
      </c>
      <c r="K9" s="86"/>
      <c r="L9" s="89">
        <f>SUM(M10:M18)</f>
        <v>20321000</v>
      </c>
      <c r="M9" s="89"/>
    </row>
    <row r="10" spans="1:15" x14ac:dyDescent="0.2">
      <c r="A10" s="90" t="str">
        <f>IF(I10=VALUE,VALUE,COUNTIF($B$7:B10,B10))&amp;I10&amp;IF(F10&lt;&gt;VALUE,TEXT(F10,"mmmm"),VALUE)</f>
        <v>14-101-001January</v>
      </c>
      <c r="B10" s="86" t="str">
        <f t="shared" ref="B10:B18" si="5">I10&amp;IF(F10&lt;&gt;VALUE,TEXT(F10,"mmmm"),VALUE)</f>
        <v>4-101-001January</v>
      </c>
      <c r="C10" s="86" t="str">
        <f>COUNTIF($K$7:K10,K10)&amp;K10</f>
        <v>0</v>
      </c>
      <c r="D10" s="86" t="str">
        <f t="shared" ref="D10:D18" si="6">IF(MONTH(F10)&lt;MONTH(BLN),"1"&amp;I10,VALUE)</f>
        <v>14-101-001</v>
      </c>
      <c r="F10" s="173">
        <v>46030</v>
      </c>
      <c r="G10" s="86" t="s">
        <v>593</v>
      </c>
      <c r="H10" s="176" t="s">
        <v>594</v>
      </c>
      <c r="I10" s="90" t="s">
        <v>184</v>
      </c>
      <c r="J10" s="175" t="str">
        <f t="shared" si="2"/>
        <v>Pendapatan Usaha</v>
      </c>
      <c r="K10" s="90"/>
      <c r="L10" s="178"/>
      <c r="M10" s="89">
        <v>1960000</v>
      </c>
    </row>
    <row r="11" spans="1:15" x14ac:dyDescent="0.2">
      <c r="A11" s="90" t="str">
        <f>IF(I11=VALUE,VALUE,COUNTIF($B$7:B11,B11))&amp;I11&amp;IF(F11&lt;&gt;VALUE,TEXT(F11,"mmmm"),VALUE)</f>
        <v>24-101-001January</v>
      </c>
      <c r="B11" s="86" t="str">
        <f t="shared" si="5"/>
        <v>4-101-001January</v>
      </c>
      <c r="C11" s="86" t="str">
        <f>COUNTIF($K$7:K11,K11)&amp;K11</f>
        <v>0</v>
      </c>
      <c r="D11" s="86" t="str">
        <f t="shared" si="6"/>
        <v>14-101-001</v>
      </c>
      <c r="F11" s="173">
        <v>46034</v>
      </c>
      <c r="G11" s="90" t="s">
        <v>598</v>
      </c>
      <c r="H11" s="177" t="s">
        <v>599</v>
      </c>
      <c r="I11" s="90" t="s">
        <v>184</v>
      </c>
      <c r="J11" s="175" t="str">
        <f t="shared" si="2"/>
        <v>Pendapatan Usaha</v>
      </c>
      <c r="K11" s="90"/>
      <c r="L11" s="178"/>
      <c r="M11" s="178">
        <v>4060000</v>
      </c>
    </row>
    <row r="12" spans="1:15" x14ac:dyDescent="0.2">
      <c r="A12" s="90" t="str">
        <f>IF(I12=VALUE,VALUE,COUNTIF($B$7:B12,B12))&amp;I12&amp;IF(F12&lt;&gt;VALUE,TEXT(F12,"mmmm"),VALUE)</f>
        <v>34-101-001January</v>
      </c>
      <c r="B12" s="86" t="str">
        <f t="shared" si="5"/>
        <v>4-101-001January</v>
      </c>
      <c r="C12" s="86" t="str">
        <f>COUNTIF($K$7:K12,K12)&amp;K12</f>
        <v>0</v>
      </c>
      <c r="D12" s="86" t="str">
        <f t="shared" si="6"/>
        <v>14-101-001</v>
      </c>
      <c r="F12" s="173">
        <v>46034</v>
      </c>
      <c r="G12" s="90" t="s">
        <v>601</v>
      </c>
      <c r="H12" s="177" t="s">
        <v>602</v>
      </c>
      <c r="I12" s="90" t="s">
        <v>184</v>
      </c>
      <c r="J12" s="175" t="str">
        <f>IF(ISNA(VLOOKUP(I12,DAF_AKUN,2,FALSE)),"-",VLOOKUP(I12,DAF_AKUN,2,FALSE))</f>
        <v>Pendapatan Usaha</v>
      </c>
      <c r="K12" s="90"/>
      <c r="L12" s="178"/>
      <c r="M12" s="178">
        <v>2500000</v>
      </c>
      <c r="O12" s="179"/>
    </row>
    <row r="13" spans="1:15" x14ac:dyDescent="0.2">
      <c r="A13" s="90" t="str">
        <f>IF(I13=VALUE,VALUE,COUNTIF($B$7:B13,B13))&amp;I13&amp;IF(F13&lt;&gt;VALUE,TEXT(F13,"mmmm"),VALUE)</f>
        <v>44-101-001January</v>
      </c>
      <c r="B13" s="86" t="str">
        <f t="shared" si="5"/>
        <v>4-101-001January</v>
      </c>
      <c r="C13" s="86" t="str">
        <f>COUNTIF($K$7:K13,K13)&amp;K13</f>
        <v>0</v>
      </c>
      <c r="D13" s="86" t="str">
        <f t="shared" si="6"/>
        <v>14-101-001</v>
      </c>
      <c r="F13" s="173">
        <v>46036</v>
      </c>
      <c r="G13" s="90" t="s">
        <v>604</v>
      </c>
      <c r="H13" s="177" t="s">
        <v>605</v>
      </c>
      <c r="I13" s="90" t="s">
        <v>184</v>
      </c>
      <c r="J13" s="175" t="str">
        <f>IF(ISNA(VLOOKUP(I13,DAF_AKUN,2,FALSE)),"-",VLOOKUP(I13,DAF_AKUN,2,FALSE))</f>
        <v>Pendapatan Usaha</v>
      </c>
      <c r="K13" s="90"/>
      <c r="L13" s="178"/>
      <c r="M13" s="178">
        <v>1400000</v>
      </c>
    </row>
    <row r="14" spans="1:15" x14ac:dyDescent="0.2">
      <c r="A14" s="90" t="str">
        <f>IF(I14=VALUE,VALUE,COUNTIF($B$7:B14,B14))&amp;I14&amp;IF(F14&lt;&gt;VALUE,TEXT(F14,"mmmm"),VALUE)</f>
        <v>54-101-001January</v>
      </c>
      <c r="B14" s="86" t="str">
        <f t="shared" si="5"/>
        <v>4-101-001January</v>
      </c>
      <c r="C14" s="86" t="str">
        <f>COUNTIF($K$7:K14,K14)&amp;K14</f>
        <v>0</v>
      </c>
      <c r="D14" s="86" t="str">
        <f t="shared" si="6"/>
        <v>14-101-001</v>
      </c>
      <c r="F14" s="173">
        <v>46036</v>
      </c>
      <c r="G14" s="90" t="s">
        <v>604</v>
      </c>
      <c r="H14" s="177" t="s">
        <v>605</v>
      </c>
      <c r="I14" s="90" t="s">
        <v>184</v>
      </c>
      <c r="J14" s="175" t="str">
        <f t="shared" ref="J14:J50" si="7">IF(ISNA(VLOOKUP(I14,DAF_AKUN,2,FALSE)),"-",VLOOKUP(I14,DAF_AKUN,2,FALSE))</f>
        <v>Pendapatan Usaha</v>
      </c>
      <c r="K14" s="90"/>
      <c r="L14" s="178"/>
      <c r="M14" s="178">
        <v>721000</v>
      </c>
    </row>
    <row r="15" spans="1:15" x14ac:dyDescent="0.2">
      <c r="A15" s="90" t="str">
        <f>IF(I15=VALUE,VALUE,COUNTIF($B$7:B775,B15))&amp;I15&amp;IF(F15&lt;&gt;VALUE,TEXT(F15,"mmmm"),VALUE)</f>
        <v>104-101-001January</v>
      </c>
      <c r="B15" s="86" t="str">
        <f t="shared" si="5"/>
        <v>4-101-001January</v>
      </c>
      <c r="C15" s="86" t="str">
        <f>COUNTIF($K$7:K775,K15)&amp;K15</f>
        <v>0</v>
      </c>
      <c r="D15" s="86" t="str">
        <f t="shared" si="6"/>
        <v>14-101-001</v>
      </c>
      <c r="F15" s="173">
        <v>46041</v>
      </c>
      <c r="G15" s="90" t="s">
        <v>607</v>
      </c>
      <c r="H15" s="176" t="s">
        <v>608</v>
      </c>
      <c r="I15" s="90" t="s">
        <v>184</v>
      </c>
      <c r="J15" s="175" t="str">
        <f t="shared" si="7"/>
        <v>Pendapatan Usaha</v>
      </c>
      <c r="K15" s="90"/>
      <c r="L15" s="178"/>
      <c r="M15" s="178">
        <v>560000</v>
      </c>
    </row>
    <row r="16" spans="1:15" x14ac:dyDescent="0.2">
      <c r="A16" s="90" t="str">
        <f>IF(I16=VALUE,VALUE,COUNTIF($B$7:B16,B16))&amp;I16&amp;IF(F16&lt;&gt;VALUE,TEXT(F16,"mmmm"),VALUE)</f>
        <v>74-101-001January</v>
      </c>
      <c r="B16" s="86" t="str">
        <f t="shared" si="5"/>
        <v>4-101-001January</v>
      </c>
      <c r="C16" s="86" t="str">
        <f>COUNTIF($K$7:K16,K16)&amp;K16</f>
        <v>0</v>
      </c>
      <c r="D16" s="86" t="str">
        <f t="shared" si="6"/>
        <v>14-101-001</v>
      </c>
      <c r="F16" s="173">
        <v>46041</v>
      </c>
      <c r="G16" s="90" t="s">
        <v>609</v>
      </c>
      <c r="H16" s="176" t="s">
        <v>602</v>
      </c>
      <c r="I16" s="90" t="s">
        <v>184</v>
      </c>
      <c r="J16" s="175" t="str">
        <f t="shared" si="7"/>
        <v>Pendapatan Usaha</v>
      </c>
      <c r="K16" s="90"/>
      <c r="L16" s="178"/>
      <c r="M16" s="178">
        <v>4120000</v>
      </c>
    </row>
    <row r="17" spans="1:13" x14ac:dyDescent="0.2">
      <c r="A17" s="90" t="str">
        <f>IF(I17=VALUE,VALUE,COUNTIF($B$7:B775,B17))&amp;I17&amp;IF(F17&lt;&gt;VALUE,TEXT(F17,"mmmm"),VALUE)</f>
        <v>104-101-001January</v>
      </c>
      <c r="B17" s="86" t="str">
        <f t="shared" si="5"/>
        <v>4-101-001January</v>
      </c>
      <c r="C17" s="86" t="str">
        <f>COUNTIF($K$7:K775,K17)&amp;K17</f>
        <v>0</v>
      </c>
      <c r="D17" s="86" t="str">
        <f t="shared" si="6"/>
        <v>14-101-001</v>
      </c>
      <c r="F17" s="173">
        <v>46041</v>
      </c>
      <c r="G17" s="90" t="s">
        <v>611</v>
      </c>
      <c r="H17" s="177" t="s">
        <v>605</v>
      </c>
      <c r="I17" s="90" t="s">
        <v>184</v>
      </c>
      <c r="J17" s="175" t="str">
        <f t="shared" ref="J17" si="8">IF(ISNA(VLOOKUP(I17,DAF_AKUN,2,FALSE)),"-",VLOOKUP(I17,DAF_AKUN,2,FALSE))</f>
        <v>Pendapatan Usaha</v>
      </c>
      <c r="K17" s="90"/>
      <c r="L17" s="178"/>
      <c r="M17" s="178">
        <v>1500000</v>
      </c>
    </row>
    <row r="18" spans="1:13" x14ac:dyDescent="0.2">
      <c r="A18" s="90" t="str">
        <f>IF(I18=VALUE,VALUE,COUNTIF($B$7:B163,B18))&amp;I18&amp;IF(F18&lt;&gt;VALUE,TEXT(F18,"mmmm"),VALUE)</f>
        <v>104-101-001January</v>
      </c>
      <c r="B18" s="86" t="str">
        <f t="shared" si="5"/>
        <v>4-101-001January</v>
      </c>
      <c r="C18" s="86" t="str">
        <f>COUNTIF($K$7:K163,K18)&amp;K18</f>
        <v>0</v>
      </c>
      <c r="D18" s="86" t="str">
        <f t="shared" si="6"/>
        <v>14-101-001</v>
      </c>
      <c r="F18" s="173">
        <v>46042</v>
      </c>
      <c r="G18" s="90" t="s">
        <v>612</v>
      </c>
      <c r="H18" s="177" t="s">
        <v>613</v>
      </c>
      <c r="I18" s="90" t="s">
        <v>184</v>
      </c>
      <c r="J18" s="175" t="str">
        <f>IF(ISNA(VLOOKUP(I18,DAF_AKUN,2,FALSE)),"-",VLOOKUP(I18,DAF_AKUN,2,FALSE))</f>
        <v>Pendapatan Usaha</v>
      </c>
      <c r="K18" s="90"/>
      <c r="L18" s="178"/>
      <c r="M18" s="178">
        <v>3500000</v>
      </c>
    </row>
    <row r="19" spans="1:13" x14ac:dyDescent="0.2">
      <c r="A19" s="90" t="str">
        <f>IF(I19=VALUE,VALUE,COUNTIF($B$7:B19,B19))&amp;I19&amp;IF(F19&lt;&gt;VALUE,TEXT(F19,"mmmm"),VALUE)</f>
        <v>11-102-001February</v>
      </c>
      <c r="B19" s="86" t="str">
        <f t="shared" si="3"/>
        <v>1-102-001February</v>
      </c>
      <c r="C19" s="86" t="str">
        <f>COUNTIF($K$7:K19,K19)&amp;K19</f>
        <v>0</v>
      </c>
      <c r="D19" s="86" t="str">
        <f t="shared" si="4"/>
        <v>11-102-001</v>
      </c>
      <c r="F19" s="173">
        <v>46081</v>
      </c>
      <c r="G19" s="90"/>
      <c r="H19" s="176" t="s">
        <v>710</v>
      </c>
      <c r="I19" s="90" t="s">
        <v>41</v>
      </c>
      <c r="J19" s="175" t="str">
        <f>IF(ISNA(VLOOKUP(I19,DAF_AKUN,2,FALSE)),"-",VLOOKUP(I19,DAF_AKUN,2,FALSE))</f>
        <v>Receivable - Trade</v>
      </c>
      <c r="K19" s="90"/>
      <c r="L19" s="178">
        <f>SUM(M20:M26)</f>
        <v>16850000</v>
      </c>
      <c r="M19" s="178"/>
    </row>
    <row r="20" spans="1:13" x14ac:dyDescent="0.2">
      <c r="A20" s="90" t="str">
        <f>IF(I20=VALUE,VALUE,COUNTIF($B$7:B20,B20))&amp;I20&amp;IF(F20&lt;&gt;VALUE,TEXT(F20,"mmmm"),VALUE)</f>
        <v>14-101-001February</v>
      </c>
      <c r="B20" s="86" t="str">
        <f t="shared" si="3"/>
        <v>4-101-001February</v>
      </c>
      <c r="C20" s="86" t="str">
        <f>COUNTIF($K$7:K20,K20)&amp;K20</f>
        <v>0</v>
      </c>
      <c r="D20" s="86" t="str">
        <f t="shared" si="4"/>
        <v>14-101-001</v>
      </c>
      <c r="F20" s="173">
        <v>46058</v>
      </c>
      <c r="G20" s="90" t="s">
        <v>625</v>
      </c>
      <c r="H20" s="177" t="s">
        <v>616</v>
      </c>
      <c r="I20" s="90" t="s">
        <v>184</v>
      </c>
      <c r="J20" s="175" t="str">
        <f t="shared" ref="J20" si="9">IF(ISNA(VLOOKUP(I20,DAF_AKUN,2,FALSE)),"-",VLOOKUP(I20,DAF_AKUN,2,FALSE))</f>
        <v>Pendapatan Usaha</v>
      </c>
      <c r="K20" s="90"/>
      <c r="L20" s="178"/>
      <c r="M20" s="178">
        <v>4500000</v>
      </c>
    </row>
    <row r="21" spans="1:13" x14ac:dyDescent="0.2">
      <c r="A21" s="90" t="str">
        <f>IF(I21=VALUE,VALUE,COUNTIF($B$7:B21,B21))&amp;I21&amp;IF(F21&lt;&gt;VALUE,TEXT(F21,"mmmm"),VALUE)</f>
        <v>24-101-001February</v>
      </c>
      <c r="B21" s="86" t="str">
        <f t="shared" si="3"/>
        <v>4-101-001February</v>
      </c>
      <c r="C21" s="86" t="str">
        <f>COUNTIF($K$7:K21,K21)&amp;K21</f>
        <v>0</v>
      </c>
      <c r="D21" s="86" t="str">
        <f t="shared" si="4"/>
        <v>14-101-001</v>
      </c>
      <c r="F21" s="173">
        <v>46058</v>
      </c>
      <c r="G21" s="90" t="s">
        <v>618</v>
      </c>
      <c r="H21" s="176" t="s">
        <v>629</v>
      </c>
      <c r="I21" s="90" t="s">
        <v>184</v>
      </c>
      <c r="J21" s="175" t="str">
        <f t="shared" si="7"/>
        <v>Pendapatan Usaha</v>
      </c>
      <c r="K21" s="86"/>
      <c r="L21" s="178"/>
      <c r="M21" s="178">
        <v>1600000</v>
      </c>
    </row>
    <row r="22" spans="1:13" x14ac:dyDescent="0.2">
      <c r="A22" s="90" t="str">
        <f>IF(I22=VALUE,VALUE,COUNTIF($B$7:B22,B22))&amp;I22&amp;IF(F22&lt;&gt;VALUE,TEXT(F22,"mmmm"),VALUE)</f>
        <v>34-101-001February</v>
      </c>
      <c r="B22" s="86" t="str">
        <f t="shared" si="3"/>
        <v>4-101-001February</v>
      </c>
      <c r="C22" s="86" t="str">
        <f>COUNTIF($K$7:K22,K22)&amp;K22</f>
        <v>0</v>
      </c>
      <c r="D22" s="86" t="str">
        <f t="shared" si="4"/>
        <v>14-101-001</v>
      </c>
      <c r="F22" s="173">
        <v>46062</v>
      </c>
      <c r="G22" s="86" t="s">
        <v>618</v>
      </c>
      <c r="H22" s="176" t="s">
        <v>621</v>
      </c>
      <c r="I22" s="90" t="s">
        <v>184</v>
      </c>
      <c r="J22" s="175" t="str">
        <f t="shared" si="7"/>
        <v>Pendapatan Usaha</v>
      </c>
      <c r="K22" s="90"/>
      <c r="L22" s="178"/>
      <c r="M22" s="178">
        <v>1300000</v>
      </c>
    </row>
    <row r="23" spans="1:13" x14ac:dyDescent="0.2">
      <c r="A23" s="90" t="str">
        <f>IF(I23=VALUE,VALUE,COUNTIF($B$7:B23,B23))&amp;I23&amp;IF(F23&lt;&gt;VALUE,TEXT(F23,"mmmm"),VALUE)</f>
        <v>44-101-001February</v>
      </c>
      <c r="B23" s="86" t="str">
        <f t="shared" si="3"/>
        <v>4-101-001February</v>
      </c>
      <c r="C23" s="86" t="str">
        <f>COUNTIF($K$7:K23,K23)&amp;K23</f>
        <v>0</v>
      </c>
      <c r="D23" s="86" t="str">
        <f t="shared" si="4"/>
        <v>14-101-001</v>
      </c>
      <c r="F23" s="173">
        <v>46062</v>
      </c>
      <c r="G23" s="90" t="s">
        <v>618</v>
      </c>
      <c r="H23" s="177" t="s">
        <v>624</v>
      </c>
      <c r="I23" s="90" t="s">
        <v>184</v>
      </c>
      <c r="J23" s="175" t="str">
        <f t="shared" si="7"/>
        <v>Pendapatan Usaha</v>
      </c>
      <c r="K23" s="90"/>
      <c r="L23" s="178"/>
      <c r="M23" s="178">
        <v>4950000</v>
      </c>
    </row>
    <row r="24" spans="1:13" x14ac:dyDescent="0.2">
      <c r="A24" s="90" t="str">
        <f>IF(I24=VALUE,VALUE,COUNTIF($B$7:B24,B24))&amp;I24&amp;IF(F24&lt;&gt;VALUE,TEXT(F24,"mmmm"),VALUE)</f>
        <v>54-101-001February</v>
      </c>
      <c r="B24" s="86" t="str">
        <f t="shared" si="3"/>
        <v>4-101-001February</v>
      </c>
      <c r="C24" s="86" t="str">
        <f>COUNTIF($K$7:K24,K24)&amp;K24</f>
        <v>0</v>
      </c>
      <c r="D24" s="86" t="str">
        <f t="shared" si="4"/>
        <v>14-101-001</v>
      </c>
      <c r="F24" s="173">
        <v>46064</v>
      </c>
      <c r="G24" s="90" t="s">
        <v>615</v>
      </c>
      <c r="H24" s="177" t="s">
        <v>616</v>
      </c>
      <c r="I24" s="90" t="s">
        <v>184</v>
      </c>
      <c r="J24" s="175" t="str">
        <f t="shared" si="7"/>
        <v>Pendapatan Usaha</v>
      </c>
      <c r="K24" s="90"/>
      <c r="L24" s="89"/>
      <c r="M24" s="178">
        <v>500000</v>
      </c>
    </row>
    <row r="25" spans="1:13" x14ac:dyDescent="0.2">
      <c r="A25" s="90" t="str">
        <f>IF(I25=VALUE,VALUE,COUNTIF($B$7:B25,B25))&amp;I25&amp;IF(F25&lt;&gt;VALUE,TEXT(F25,"mmmm"),VALUE)</f>
        <v>64-101-001February</v>
      </c>
      <c r="B25" s="86" t="str">
        <f t="shared" si="0"/>
        <v>4-101-001February</v>
      </c>
      <c r="C25" s="86" t="str">
        <f>COUNTIF($K$7:K25,K25)&amp;K25</f>
        <v>0</v>
      </c>
      <c r="D25" s="86" t="str">
        <f t="shared" si="1"/>
        <v>14-101-001</v>
      </c>
      <c r="F25" s="173">
        <v>46068</v>
      </c>
      <c r="G25" s="86" t="s">
        <v>626</v>
      </c>
      <c r="H25" s="176" t="s">
        <v>602</v>
      </c>
      <c r="I25" s="90" t="s">
        <v>184</v>
      </c>
      <c r="J25" s="175" t="str">
        <f t="shared" si="7"/>
        <v>Pendapatan Usaha</v>
      </c>
      <c r="K25" s="86"/>
      <c r="L25" s="89"/>
      <c r="M25" s="178">
        <v>500000</v>
      </c>
    </row>
    <row r="26" spans="1:13" x14ac:dyDescent="0.2">
      <c r="A26" s="90" t="str">
        <f>IF(I26=VALUE,VALUE,COUNTIF($B$7:B26,B26))&amp;I26&amp;IF(F26&lt;&gt;VALUE,TEXT(F26,"mmmm"),VALUE)</f>
        <v>74-101-001February</v>
      </c>
      <c r="B26" s="86" t="str">
        <f t="shared" si="0"/>
        <v>4-101-001February</v>
      </c>
      <c r="C26" s="86" t="str">
        <f>COUNTIF($K$7:K26,K26)&amp;K26</f>
        <v>0</v>
      </c>
      <c r="D26" s="86" t="str">
        <f t="shared" si="1"/>
        <v>14-101-001</v>
      </c>
      <c r="F26" s="173">
        <v>46072</v>
      </c>
      <c r="G26" s="86" t="s">
        <v>627</v>
      </c>
      <c r="H26" s="176" t="s">
        <v>632</v>
      </c>
      <c r="I26" s="90" t="s">
        <v>184</v>
      </c>
      <c r="J26" s="175" t="str">
        <f t="shared" si="7"/>
        <v>Pendapatan Usaha</v>
      </c>
      <c r="K26" s="86"/>
      <c r="L26" s="89"/>
      <c r="M26" s="178">
        <v>3500000</v>
      </c>
    </row>
    <row r="27" spans="1:13" x14ac:dyDescent="0.2">
      <c r="A27" s="90" t="str">
        <f>IF(I27=VALUE,VALUE,COUNTIF($B$7:B27,B27))&amp;I27&amp;IF(F27&lt;&gt;VALUE,TEXT(F27,"mmmm"),VALUE)</f>
        <v>11-102-001March</v>
      </c>
      <c r="B27" s="86" t="str">
        <f t="shared" si="0"/>
        <v>1-102-001March</v>
      </c>
      <c r="C27" s="86" t="str">
        <f>COUNTIF($K$7:K27,K27)&amp;K27</f>
        <v>0</v>
      </c>
      <c r="D27" s="86" t="str">
        <f t="shared" si="1"/>
        <v>11-102-001</v>
      </c>
      <c r="F27" s="173">
        <v>46112</v>
      </c>
      <c r="G27" s="86"/>
      <c r="H27" s="177" t="s">
        <v>713</v>
      </c>
      <c r="I27" s="90" t="s">
        <v>41</v>
      </c>
      <c r="J27" s="175" t="str">
        <f t="shared" si="7"/>
        <v>Receivable - Trade</v>
      </c>
      <c r="K27" s="90"/>
      <c r="L27" s="178">
        <f>SUM(M28:M34)</f>
        <v>5625000</v>
      </c>
      <c r="M27" s="89"/>
    </row>
    <row r="28" spans="1:13" x14ac:dyDescent="0.2">
      <c r="A28" s="90" t="str">
        <f>IF(I28=VALUE,VALUE,COUNTIF($B$7:B28,B28))&amp;I28&amp;IF(F28&lt;&gt;VALUE,TEXT(F28,"mmmm"),VALUE)</f>
        <v>14-101-001March</v>
      </c>
      <c r="B28" s="86" t="str">
        <f t="shared" si="0"/>
        <v>4-101-001March</v>
      </c>
      <c r="C28" s="86" t="str">
        <f>COUNTIF($K$7:K28,K28)&amp;K28</f>
        <v>0</v>
      </c>
      <c r="D28" s="86" t="str">
        <f t="shared" si="1"/>
        <v>14-101-001</v>
      </c>
      <c r="F28" s="173">
        <v>46089</v>
      </c>
      <c r="G28" s="86" t="s">
        <v>619</v>
      </c>
      <c r="H28" s="177" t="s">
        <v>602</v>
      </c>
      <c r="I28" s="90" t="s">
        <v>184</v>
      </c>
      <c r="J28" s="175" t="str">
        <f t="shared" si="7"/>
        <v>Pendapatan Usaha</v>
      </c>
      <c r="K28" s="90"/>
      <c r="L28" s="178"/>
      <c r="M28" s="89">
        <v>1050000</v>
      </c>
    </row>
    <row r="29" spans="1:13" x14ac:dyDescent="0.2">
      <c r="A29" s="90" t="str">
        <f>IF(I29=VALUE,VALUE,COUNTIF($B$7:B29,B29))&amp;I29&amp;IF(F29&lt;&gt;VALUE,TEXT(F29,"mmmm"),VALUE)</f>
        <v>24-101-001March</v>
      </c>
      <c r="B29" s="86" t="str">
        <f t="shared" si="0"/>
        <v>4-101-001March</v>
      </c>
      <c r="C29" s="86" t="str">
        <f>COUNTIF($K$7:K29,K29)&amp;K29</f>
        <v>0</v>
      </c>
      <c r="D29" s="86" t="str">
        <f t="shared" si="1"/>
        <v>14-101-001</v>
      </c>
      <c r="F29" s="173">
        <v>46095</v>
      </c>
      <c r="G29" s="86" t="s">
        <v>619</v>
      </c>
      <c r="H29" s="177" t="s">
        <v>605</v>
      </c>
      <c r="I29" s="90" t="s">
        <v>184</v>
      </c>
      <c r="J29" s="175" t="str">
        <f t="shared" si="7"/>
        <v>Pendapatan Usaha</v>
      </c>
      <c r="K29" s="90"/>
      <c r="L29" s="178"/>
      <c r="M29" s="89">
        <v>275000</v>
      </c>
    </row>
    <row r="30" spans="1:13" x14ac:dyDescent="0.2">
      <c r="A30" s="90" t="str">
        <f>IF(I30=VALUE,VALUE,COUNTIF($B$7:B30,B30))&amp;I30&amp;IF(F30&lt;&gt;VALUE,TEXT(F30,"mmmm"),VALUE)</f>
        <v>34-101-001March</v>
      </c>
      <c r="B30" s="86" t="str">
        <f t="shared" si="0"/>
        <v>4-101-001March</v>
      </c>
      <c r="C30" s="86" t="str">
        <f>COUNTIF($K$7:K30,K30)&amp;K30</f>
        <v>0</v>
      </c>
      <c r="D30" s="86" t="str">
        <f t="shared" si="1"/>
        <v>14-101-001</v>
      </c>
      <c r="F30" s="173">
        <v>46101</v>
      </c>
      <c r="G30" s="90" t="s">
        <v>641</v>
      </c>
      <c r="H30" s="176" t="s">
        <v>642</v>
      </c>
      <c r="I30" s="90" t="s">
        <v>184</v>
      </c>
      <c r="J30" s="175" t="str">
        <f t="shared" si="7"/>
        <v>Pendapatan Usaha</v>
      </c>
      <c r="K30" s="90"/>
      <c r="L30" s="178"/>
      <c r="M30" s="178">
        <v>1575000</v>
      </c>
    </row>
    <row r="31" spans="1:13" x14ac:dyDescent="0.2">
      <c r="A31" s="90" t="str">
        <f>IF(I31=VALUE,VALUE,COUNTIF($B$7:B31,B31))&amp;I31&amp;IF(F31&lt;&gt;VALUE,TEXT(F31,"mmmm"),VALUE)</f>
        <v>44-101-001March</v>
      </c>
      <c r="B31" s="86" t="str">
        <f t="shared" si="0"/>
        <v>4-101-001March</v>
      </c>
      <c r="C31" s="86" t="str">
        <f>COUNTIF($K$7:K31,K31)&amp;K31</f>
        <v>0</v>
      </c>
      <c r="D31" s="86" t="str">
        <f t="shared" si="1"/>
        <v>14-101-001</v>
      </c>
      <c r="F31" s="173">
        <v>46101</v>
      </c>
      <c r="G31" s="90" t="s">
        <v>641</v>
      </c>
      <c r="H31" s="176" t="s">
        <v>629</v>
      </c>
      <c r="I31" s="90" t="s">
        <v>184</v>
      </c>
      <c r="J31" s="175" t="str">
        <f t="shared" si="7"/>
        <v>Pendapatan Usaha</v>
      </c>
      <c r="K31" s="90"/>
      <c r="L31" s="178"/>
      <c r="M31" s="178">
        <v>500000</v>
      </c>
    </row>
    <row r="32" spans="1:13" x14ac:dyDescent="0.2">
      <c r="A32" s="90" t="str">
        <f>IF(I32=VALUE,VALUE,COUNTIF($B$7:B32,B32))&amp;I32&amp;IF(F32&lt;&gt;VALUE,TEXT(F32,"mmmm"),VALUE)</f>
        <v>54-101-001March</v>
      </c>
      <c r="B32" s="86" t="str">
        <f t="shared" si="0"/>
        <v>4-101-001March</v>
      </c>
      <c r="C32" s="86" t="str">
        <f>COUNTIF($K$7:K32,K32)&amp;K32</f>
        <v>0</v>
      </c>
      <c r="D32" s="86" t="str">
        <f t="shared" si="1"/>
        <v>14-101-001</v>
      </c>
      <c r="F32" s="173">
        <v>46104</v>
      </c>
      <c r="G32" s="90" t="s">
        <v>644</v>
      </c>
      <c r="H32" s="177" t="s">
        <v>645</v>
      </c>
      <c r="I32" s="90" t="s">
        <v>184</v>
      </c>
      <c r="J32" s="175" t="str">
        <f t="shared" si="7"/>
        <v>Pendapatan Usaha</v>
      </c>
      <c r="K32" s="90"/>
      <c r="L32" s="178"/>
      <c r="M32" s="178">
        <v>275000</v>
      </c>
    </row>
    <row r="33" spans="1:13" x14ac:dyDescent="0.2">
      <c r="A33" s="90" t="str">
        <f>IF(I33=VALUE,VALUE,COUNTIF($B$7:B33,B33))&amp;I33&amp;IF(F33&lt;&gt;VALUE,TEXT(F33,"mmmm"),VALUE)</f>
        <v>64-101-001March</v>
      </c>
      <c r="B33" s="86" t="str">
        <f t="shared" si="0"/>
        <v>4-101-001March</v>
      </c>
      <c r="C33" s="86" t="str">
        <f>COUNTIF($K$7:K33,K33)&amp;K33</f>
        <v>0</v>
      </c>
      <c r="D33" s="86" t="str">
        <f t="shared" si="1"/>
        <v>14-101-001</v>
      </c>
      <c r="F33" s="173">
        <v>46104</v>
      </c>
      <c r="G33" s="90" t="s">
        <v>646</v>
      </c>
      <c r="H33" s="177" t="s">
        <v>647</v>
      </c>
      <c r="I33" s="90" t="s">
        <v>184</v>
      </c>
      <c r="J33" s="175" t="str">
        <f t="shared" si="7"/>
        <v>Pendapatan Usaha</v>
      </c>
      <c r="K33" s="90"/>
      <c r="L33" s="178"/>
      <c r="M33" s="178">
        <v>1350000</v>
      </c>
    </row>
    <row r="34" spans="1:13" x14ac:dyDescent="0.2">
      <c r="A34" s="90" t="str">
        <f>IF(I34=VALUE,VALUE,COUNTIF($B$7:B34,B34))&amp;I34&amp;IF(F34&lt;&gt;VALUE,TEXT(F34,"mmmm"),VALUE)</f>
        <v>74-101-001March</v>
      </c>
      <c r="B34" s="86" t="str">
        <f t="shared" si="0"/>
        <v>4-101-001March</v>
      </c>
      <c r="C34" s="86" t="str">
        <f>COUNTIF($K$7:K34,K34)&amp;K34</f>
        <v>0</v>
      </c>
      <c r="D34" s="86" t="str">
        <f t="shared" si="1"/>
        <v>14-101-001</v>
      </c>
      <c r="F34" s="173">
        <v>46109</v>
      </c>
      <c r="G34" s="90" t="s">
        <v>637</v>
      </c>
      <c r="H34" s="177" t="s">
        <v>602</v>
      </c>
      <c r="I34" s="90" t="s">
        <v>184</v>
      </c>
      <c r="J34" s="175" t="str">
        <f t="shared" si="7"/>
        <v>Pendapatan Usaha</v>
      </c>
      <c r="K34" s="90"/>
      <c r="L34" s="178"/>
      <c r="M34" s="178">
        <v>600000</v>
      </c>
    </row>
    <row r="35" spans="1:13" x14ac:dyDescent="0.2">
      <c r="A35" s="90" t="str">
        <f>IF(I35=VALUE,VALUE,COUNTIF($B$7:B35,B35))&amp;I35&amp;IF(F35&lt;&gt;VALUE,TEXT(F35,"mmmm"),VALUE)</f>
        <v>11-102-001April</v>
      </c>
      <c r="B35" s="86" t="str">
        <f t="shared" si="0"/>
        <v>1-102-001April</v>
      </c>
      <c r="C35" s="86" t="str">
        <f>COUNTIF($K$7:K35,K35)&amp;K35</f>
        <v>0</v>
      </c>
      <c r="D35" s="86" t="str">
        <f t="shared" si="1"/>
        <v>11-102-001</v>
      </c>
      <c r="F35" s="173">
        <v>46113</v>
      </c>
      <c r="G35" s="90" t="s">
        <v>637</v>
      </c>
      <c r="H35" s="176" t="s">
        <v>602</v>
      </c>
      <c r="I35" s="90" t="s">
        <v>41</v>
      </c>
      <c r="J35" s="175" t="str">
        <f t="shared" si="7"/>
        <v>Receivable - Trade</v>
      </c>
      <c r="K35" s="90"/>
      <c r="L35" s="178">
        <v>3850000</v>
      </c>
      <c r="M35" s="178"/>
    </row>
    <row r="36" spans="1:13" x14ac:dyDescent="0.2">
      <c r="A36" s="90" t="str">
        <f>IF(I36=VALUE,VALUE,COUNTIF($B$7:B36,B36))&amp;I36&amp;IF(F36&lt;&gt;VALUE,TEXT(F36,"mmmm"),VALUE)</f>
        <v>14-101-001April</v>
      </c>
      <c r="B36" s="86" t="str">
        <f t="shared" si="0"/>
        <v>4-101-001April</v>
      </c>
      <c r="C36" s="86" t="str">
        <f>COUNTIF($K$7:K36,K36)&amp;K36</f>
        <v>0</v>
      </c>
      <c r="D36" s="86" t="str">
        <f t="shared" si="1"/>
        <v>14-101-001</v>
      </c>
      <c r="F36" s="173">
        <v>46113</v>
      </c>
      <c r="G36" s="90" t="s">
        <v>637</v>
      </c>
      <c r="H36" s="176" t="s">
        <v>602</v>
      </c>
      <c r="I36" s="90" t="s">
        <v>184</v>
      </c>
      <c r="J36" s="175" t="str">
        <f t="shared" si="7"/>
        <v>Pendapatan Usaha</v>
      </c>
      <c r="K36" s="90"/>
      <c r="L36" s="178"/>
      <c r="M36" s="178">
        <v>3850000</v>
      </c>
    </row>
    <row r="37" spans="1:13" x14ac:dyDescent="0.2">
      <c r="A37" s="90" t="str">
        <f>IF(I37=VALUE,VALUE,COUNTIF($B$7:B37,B37))&amp;I37&amp;IF(F37&lt;&gt;VALUE,TEXT(F37,"mmmm"),VALUE)</f>
        <v>11-102-001June</v>
      </c>
      <c r="B37" s="86" t="str">
        <f t="shared" si="0"/>
        <v>1-102-001June</v>
      </c>
      <c r="C37" s="86" t="str">
        <f>COUNTIF($K$7:K37,K37)&amp;K37</f>
        <v>0</v>
      </c>
      <c r="D37" s="86" t="str">
        <f t="shared" si="1"/>
        <v>11-102-001</v>
      </c>
      <c r="F37" s="173">
        <v>46203</v>
      </c>
      <c r="G37" s="90"/>
      <c r="H37" s="176" t="s">
        <v>711</v>
      </c>
      <c r="I37" s="90" t="s">
        <v>41</v>
      </c>
      <c r="J37" s="175" t="str">
        <f t="shared" si="7"/>
        <v>Receivable - Trade</v>
      </c>
      <c r="K37" s="90"/>
      <c r="L37" s="178">
        <f>SUM(M38:M48)</f>
        <v>23140000</v>
      </c>
      <c r="M37" s="178"/>
    </row>
    <row r="38" spans="1:13" x14ac:dyDescent="0.2">
      <c r="A38" s="90" t="str">
        <f>IF(I38=VALUE,VALUE,COUNTIF($B$7:B38,B38))&amp;I38&amp;IF(F38&lt;&gt;VALUE,TEXT(F38,"mmmm"),VALUE)</f>
        <v>14-101-001June</v>
      </c>
      <c r="B38" s="86" t="str">
        <f>I38&amp;IF(F38&lt;&gt;VALUE,TEXT(F38,"mmmm"),VALUE)</f>
        <v>4-101-001June</v>
      </c>
      <c r="C38" s="86" t="str">
        <f>COUNTIF($K$7:K38,K38)&amp;K38</f>
        <v>0</v>
      </c>
      <c r="D38" s="86" t="str">
        <f>IF(MONTH(F38)&lt;MONTH(BLN),"1"&amp;I38,VALUE)</f>
        <v>14-101-001</v>
      </c>
      <c r="F38" s="173">
        <v>46186</v>
      </c>
      <c r="G38" s="90" t="s">
        <v>620</v>
      </c>
      <c r="H38" s="176" t="s">
        <v>613</v>
      </c>
      <c r="I38" s="90" t="s">
        <v>184</v>
      </c>
      <c r="J38" s="175" t="str">
        <f t="shared" si="7"/>
        <v>Pendapatan Usaha</v>
      </c>
      <c r="K38" s="90"/>
      <c r="L38" s="178"/>
      <c r="M38" s="178">
        <v>2250000</v>
      </c>
    </row>
    <row r="39" spans="1:13" x14ac:dyDescent="0.2">
      <c r="A39" s="90" t="str">
        <f>IF(I39=VALUE,VALUE,COUNTIF($B$7:B39,B39))&amp;I39&amp;IF(F39&lt;&gt;VALUE,TEXT(F39,"mmmm"),VALUE)</f>
        <v>24-101-001June</v>
      </c>
      <c r="B39" s="86" t="str">
        <f>I39&amp;IF(F39&lt;&gt;VALUE,TEXT(F39,"mmmm"),VALUE)</f>
        <v>4-101-001June</v>
      </c>
      <c r="C39" s="86" t="str">
        <f>COUNTIF($K$7:K39,K39)&amp;K39</f>
        <v>0</v>
      </c>
      <c r="D39" s="86" t="str">
        <f>IF(MONTH(F39)&lt;MONTH(BLN),"1"&amp;I39,VALUE)</f>
        <v>14-101-001</v>
      </c>
      <c r="F39" s="173">
        <v>46187</v>
      </c>
      <c r="G39" s="90" t="s">
        <v>659</v>
      </c>
      <c r="H39" s="176" t="s">
        <v>605</v>
      </c>
      <c r="I39" s="90" t="s">
        <v>184</v>
      </c>
      <c r="J39" s="175" t="str">
        <f t="shared" si="7"/>
        <v>Pendapatan Usaha</v>
      </c>
      <c r="K39" s="90"/>
      <c r="L39" s="178"/>
      <c r="M39" s="178">
        <v>1100000</v>
      </c>
    </row>
    <row r="40" spans="1:13" ht="12.95" customHeight="1" x14ac:dyDescent="0.2">
      <c r="A40" s="90" t="str">
        <f>IF(I40=VALUE,VALUE,COUNTIF($B$7:B40,B40))&amp;I40&amp;IF(F40&lt;&gt;VALUE,TEXT(F40,"mmmm"),VALUE)</f>
        <v>34-101-001June</v>
      </c>
      <c r="B40" s="86" t="str">
        <f>I40&amp;IF(F40&lt;&gt;VALUE,TEXT(F40,"mmmm"),VALUE)</f>
        <v>4-101-001June</v>
      </c>
      <c r="C40" s="86" t="str">
        <f>COUNTIF($K$7:K40,K40)&amp;K40</f>
        <v>0</v>
      </c>
      <c r="D40" s="86" t="str">
        <f>IF(MONTH(F40)&lt;MONTH(BLN),"1"&amp;I40,VALUE)</f>
        <v>14-101-001</v>
      </c>
      <c r="F40" s="173">
        <v>46187</v>
      </c>
      <c r="G40" s="90" t="s">
        <v>661</v>
      </c>
      <c r="H40" s="176" t="s">
        <v>602</v>
      </c>
      <c r="I40" s="90" t="s">
        <v>184</v>
      </c>
      <c r="J40" s="175" t="str">
        <f t="shared" si="7"/>
        <v>Pendapatan Usaha</v>
      </c>
      <c r="K40" s="90"/>
      <c r="L40" s="178"/>
      <c r="M40" s="178">
        <v>700000</v>
      </c>
    </row>
    <row r="41" spans="1:13" x14ac:dyDescent="0.2">
      <c r="A41" s="90" t="str">
        <f>IF(I41=VALUE,VALUE,COUNTIF($B$7:B41,B41))&amp;I41&amp;IF(F41&lt;&gt;VALUE,TEXT(F41,"mmmm"),VALUE)</f>
        <v>44-101-001June</v>
      </c>
      <c r="B41" s="86" t="str">
        <f>I41&amp;IF(F41&lt;&gt;VALUE,TEXT(F41,"mmmm"),VALUE)</f>
        <v>4-101-001June</v>
      </c>
      <c r="C41" s="86" t="str">
        <f>COUNTIF($K$7:K41,K41)&amp;K41</f>
        <v>0</v>
      </c>
      <c r="D41" s="86" t="str">
        <f>IF(MONTH(F41)&lt;MONTH(BLN),"1"&amp;I41,VALUE)</f>
        <v>14-101-001</v>
      </c>
      <c r="F41" s="173">
        <v>46188</v>
      </c>
      <c r="G41" s="90" t="s">
        <v>658</v>
      </c>
      <c r="H41" s="177" t="s">
        <v>616</v>
      </c>
      <c r="I41" s="90" t="s">
        <v>184</v>
      </c>
      <c r="J41" s="175" t="str">
        <f t="shared" si="7"/>
        <v>Pendapatan Usaha</v>
      </c>
      <c r="K41" s="90"/>
      <c r="L41" s="178"/>
      <c r="M41" s="178">
        <v>600000</v>
      </c>
    </row>
    <row r="42" spans="1:13" x14ac:dyDescent="0.2">
      <c r="A42" s="90" t="str">
        <f>IF(I42=VALUE,VALUE,COUNTIF($B$7:B42,B42))&amp;I42&amp;IF(F42&lt;&gt;VALUE,TEXT(F42,"mmmm"),VALUE)</f>
        <v>54-101-001June</v>
      </c>
      <c r="B42" s="86" t="str">
        <f t="shared" ref="B42:B57" si="10">I42&amp;IF(F42&lt;&gt;VALUE,TEXT(F42,"mmmm"),VALUE)</f>
        <v>4-101-001June</v>
      </c>
      <c r="C42" s="86" t="str">
        <f>COUNTIF($K$7:K42,K42)&amp;K42</f>
        <v>0</v>
      </c>
      <c r="D42" s="86" t="str">
        <f t="shared" ref="D42:D57" si="11">IF(MONTH(F42)&lt;MONTH(BLN),"1"&amp;I42,VALUE)</f>
        <v>14-101-001</v>
      </c>
      <c r="F42" s="173">
        <v>46189</v>
      </c>
      <c r="G42" s="90" t="s">
        <v>654</v>
      </c>
      <c r="H42" s="177" t="s">
        <v>655</v>
      </c>
      <c r="I42" s="90" t="s">
        <v>184</v>
      </c>
      <c r="J42" s="175" t="str">
        <f t="shared" si="7"/>
        <v>Pendapatan Usaha</v>
      </c>
      <c r="K42" s="90"/>
      <c r="L42" s="178"/>
      <c r="M42" s="178">
        <v>3650000</v>
      </c>
    </row>
    <row r="43" spans="1:13" x14ac:dyDescent="0.2">
      <c r="A43" s="90" t="str">
        <f>IF(I43=VALUE,VALUE,COUNTIF($B$7:B43,B43))&amp;I43&amp;IF(F43&lt;&gt;VALUE,TEXT(F43,"mmmm"),VALUE)</f>
        <v>64-101-001June</v>
      </c>
      <c r="B43" s="86" t="str">
        <f t="shared" si="10"/>
        <v>4-101-001June</v>
      </c>
      <c r="C43" s="86" t="str">
        <f>COUNTIF($K$7:K43,K43)&amp;K43</f>
        <v>0</v>
      </c>
      <c r="D43" s="86" t="str">
        <f t="shared" si="11"/>
        <v>14-101-001</v>
      </c>
      <c r="F43" s="173">
        <v>46190</v>
      </c>
      <c r="G43" s="90" t="s">
        <v>650</v>
      </c>
      <c r="H43" s="177" t="s">
        <v>616</v>
      </c>
      <c r="I43" s="90" t="s">
        <v>184</v>
      </c>
      <c r="J43" s="175" t="str">
        <f t="shared" si="7"/>
        <v>Pendapatan Usaha</v>
      </c>
      <c r="K43" s="90"/>
      <c r="L43" s="178"/>
      <c r="M43" s="178">
        <v>1500000</v>
      </c>
    </row>
    <row r="44" spans="1:13" x14ac:dyDescent="0.2">
      <c r="A44" s="90" t="str">
        <f>IF(I44=VALUE,VALUE,COUNTIF($B$7:B44,B44))&amp;I44&amp;IF(F44&lt;&gt;VALUE,TEXT(F44,"mmmm"),VALUE)</f>
        <v>74-101-001June</v>
      </c>
      <c r="B44" s="86" t="str">
        <f t="shared" si="10"/>
        <v>4-101-001June</v>
      </c>
      <c r="C44" s="86" t="str">
        <f>COUNTIF($K$7:K44,K44)&amp;K44</f>
        <v>0</v>
      </c>
      <c r="D44" s="86" t="str">
        <f t="shared" si="11"/>
        <v>14-101-001</v>
      </c>
      <c r="F44" s="173">
        <v>46190</v>
      </c>
      <c r="G44" s="90" t="s">
        <v>652</v>
      </c>
      <c r="H44" s="177" t="s">
        <v>605</v>
      </c>
      <c r="I44" s="90" t="s">
        <v>184</v>
      </c>
      <c r="J44" s="175" t="str">
        <f t="shared" si="7"/>
        <v>Pendapatan Usaha</v>
      </c>
      <c r="K44" s="90"/>
      <c r="L44" s="178"/>
      <c r="M44" s="178">
        <v>900000</v>
      </c>
    </row>
    <row r="45" spans="1:13" x14ac:dyDescent="0.2">
      <c r="A45" s="90" t="str">
        <f>IF(I45=VALUE,VALUE,COUNTIF($B$7:B45,B45))&amp;I45&amp;IF(F45&lt;&gt;VALUE,TEXT(F45,"mmmm"),VALUE)</f>
        <v>84-101-001June</v>
      </c>
      <c r="B45" s="86" t="str">
        <f t="shared" si="10"/>
        <v>4-101-001June</v>
      </c>
      <c r="C45" s="86" t="str">
        <f>COUNTIF($K$7:K45,K45)&amp;K45</f>
        <v>0</v>
      </c>
      <c r="D45" s="86" t="str">
        <f t="shared" si="11"/>
        <v>14-101-001</v>
      </c>
      <c r="F45" s="173">
        <v>46195</v>
      </c>
      <c r="G45" s="90" t="s">
        <v>664</v>
      </c>
      <c r="H45" s="177" t="s">
        <v>665</v>
      </c>
      <c r="I45" s="90" t="s">
        <v>184</v>
      </c>
      <c r="J45" s="175" t="str">
        <f t="shared" si="7"/>
        <v>Pendapatan Usaha</v>
      </c>
      <c r="K45" s="90"/>
      <c r="L45" s="178"/>
      <c r="M45" s="178">
        <v>2000000</v>
      </c>
    </row>
    <row r="46" spans="1:13" x14ac:dyDescent="0.2">
      <c r="A46" s="90" t="str">
        <f>IF(I46=VALUE,VALUE,COUNTIF($B$7:B46,B46))&amp;I46&amp;IF(F46&lt;&gt;VALUE,TEXT(F46,"mmmm"),VALUE)</f>
        <v>94-101-001June</v>
      </c>
      <c r="B46" s="86" t="str">
        <f t="shared" si="10"/>
        <v>4-101-001June</v>
      </c>
      <c r="C46" s="86" t="str">
        <f>COUNTIF($K$7:K46,K46)&amp;K46</f>
        <v>0</v>
      </c>
      <c r="D46" s="86" t="str">
        <f t="shared" si="11"/>
        <v>14-101-001</v>
      </c>
      <c r="F46" s="173">
        <v>46197</v>
      </c>
      <c r="G46" s="90" t="s">
        <v>667</v>
      </c>
      <c r="H46" s="176" t="s">
        <v>642</v>
      </c>
      <c r="I46" s="90" t="s">
        <v>184</v>
      </c>
      <c r="J46" s="175" t="str">
        <f t="shared" si="7"/>
        <v>Pendapatan Usaha</v>
      </c>
      <c r="K46" s="86"/>
      <c r="L46" s="178"/>
      <c r="M46" s="178">
        <v>2940000</v>
      </c>
    </row>
    <row r="47" spans="1:13" x14ac:dyDescent="0.2">
      <c r="A47" s="90" t="str">
        <f>IF(I47=VALUE,VALUE,COUNTIF($B$7:B47,B47))&amp;I47&amp;IF(F47&lt;&gt;VALUE,TEXT(F47,"mmmm"),VALUE)</f>
        <v>104-101-001June</v>
      </c>
      <c r="B47" s="86" t="str">
        <f t="shared" si="10"/>
        <v>4-101-001June</v>
      </c>
      <c r="C47" s="86" t="str">
        <f>COUNTIF($K$7:K47,K47)&amp;K47</f>
        <v>0</v>
      </c>
      <c r="D47" s="86" t="str">
        <f t="shared" si="11"/>
        <v>14-101-001</v>
      </c>
      <c r="F47" s="173">
        <v>46198</v>
      </c>
      <c r="G47" s="90" t="s">
        <v>669</v>
      </c>
      <c r="H47" s="176" t="s">
        <v>670</v>
      </c>
      <c r="I47" s="90" t="s">
        <v>184</v>
      </c>
      <c r="J47" s="175" t="str">
        <f t="shared" si="7"/>
        <v>Pendapatan Usaha</v>
      </c>
      <c r="K47" s="86"/>
      <c r="L47" s="89"/>
      <c r="M47" s="178">
        <v>2500000</v>
      </c>
    </row>
    <row r="48" spans="1:13" x14ac:dyDescent="0.2">
      <c r="A48" s="90" t="str">
        <f>IF(I48=VALUE,VALUE,COUNTIF($B$7:B48,B48))&amp;I48&amp;IF(F48&lt;&gt;VALUE,TEXT(F48,"mmmm"),VALUE)</f>
        <v>114-101-001June</v>
      </c>
      <c r="B48" s="86" t="str">
        <f t="shared" si="10"/>
        <v>4-101-001June</v>
      </c>
      <c r="C48" s="86" t="str">
        <f>COUNTIF($K$7:K48,K48)&amp;K48</f>
        <v>0</v>
      </c>
      <c r="D48" s="86" t="str">
        <f t="shared" si="11"/>
        <v>14-101-001</v>
      </c>
      <c r="F48" s="173">
        <v>46202</v>
      </c>
      <c r="G48" s="90" t="s">
        <v>609</v>
      </c>
      <c r="H48" s="177" t="s">
        <v>671</v>
      </c>
      <c r="I48" s="90" t="s">
        <v>184</v>
      </c>
      <c r="J48" s="175" t="str">
        <f t="shared" si="7"/>
        <v>Pendapatan Usaha</v>
      </c>
      <c r="K48" s="90"/>
      <c r="L48" s="178"/>
      <c r="M48" s="178">
        <v>5000000</v>
      </c>
    </row>
    <row r="49" spans="1:13" x14ac:dyDescent="0.2">
      <c r="A49" s="90" t="str">
        <f>IF(I49=VALUE,VALUE,COUNTIF($B$7:B49,B49))&amp;I49&amp;IF(F49&lt;&gt;VALUE,TEXT(F49,"mmmm"),VALUE)</f>
        <v>11-102-001July</v>
      </c>
      <c r="B49" s="86" t="str">
        <f t="shared" si="10"/>
        <v>1-102-001July</v>
      </c>
      <c r="C49" s="86" t="str">
        <f>COUNTIF($K$7:K49,K49)&amp;K49</f>
        <v>0</v>
      </c>
      <c r="D49" s="86">
        <f t="shared" si="11"/>
        <v>0</v>
      </c>
      <c r="F49" s="173">
        <v>46234</v>
      </c>
      <c r="G49" s="90"/>
      <c r="H49" s="176" t="s">
        <v>712</v>
      </c>
      <c r="I49" s="90" t="s">
        <v>41</v>
      </c>
      <c r="J49" s="201" t="str">
        <f t="shared" si="7"/>
        <v>Receivable - Trade</v>
      </c>
      <c r="K49" s="90"/>
      <c r="L49" s="178">
        <f>SUM(M50:M66)</f>
        <v>31074000</v>
      </c>
      <c r="M49" s="178"/>
    </row>
    <row r="50" spans="1:13" x14ac:dyDescent="0.2">
      <c r="A50" s="90" t="str">
        <f>IF(I50=VALUE,VALUE,COUNTIF($B$7:B50,B50))&amp;I50&amp;IF(F50&lt;&gt;VALUE,TEXT(F50,"mmmm"),VALUE)</f>
        <v>14-101-001July</v>
      </c>
      <c r="B50" s="86" t="str">
        <f t="shared" si="10"/>
        <v>4-101-001July</v>
      </c>
      <c r="C50" s="86" t="str">
        <f>COUNTIF($K$7:K50,K50)&amp;K50</f>
        <v>0</v>
      </c>
      <c r="D50" s="86">
        <f t="shared" si="11"/>
        <v>0</v>
      </c>
      <c r="F50" s="173">
        <v>46204</v>
      </c>
      <c r="G50" s="90" t="s">
        <v>607</v>
      </c>
      <c r="H50" s="177" t="s">
        <v>674</v>
      </c>
      <c r="I50" s="90" t="s">
        <v>184</v>
      </c>
      <c r="J50" s="175" t="str">
        <f t="shared" si="7"/>
        <v>Pendapatan Usaha</v>
      </c>
      <c r="K50" s="90"/>
      <c r="L50" s="178"/>
      <c r="M50" s="178">
        <v>600000</v>
      </c>
    </row>
    <row r="51" spans="1:13" x14ac:dyDescent="0.2">
      <c r="A51" s="90" t="str">
        <f>IF(I51=VALUE,VALUE,COUNTIF($B$7:B51,B51))&amp;I51&amp;IF(F51&lt;&gt;VALUE,TEXT(F51,"mmmm"),VALUE)</f>
        <v>24-101-001July</v>
      </c>
      <c r="B51" s="86" t="str">
        <f t="shared" si="10"/>
        <v>4-101-001July</v>
      </c>
      <c r="C51" s="86" t="str">
        <f>COUNTIF($K$7:K51,K51)&amp;K51</f>
        <v>0</v>
      </c>
      <c r="D51" s="86">
        <f t="shared" si="11"/>
        <v>0</v>
      </c>
      <c r="F51" s="173">
        <v>46207</v>
      </c>
      <c r="G51" s="90" t="s">
        <v>611</v>
      </c>
      <c r="H51" s="73" t="s">
        <v>665</v>
      </c>
      <c r="I51" s="90" t="s">
        <v>184</v>
      </c>
      <c r="J51" s="175" t="str">
        <f t="shared" ref="J51:J55" si="12">IF(ISNA(VLOOKUP(I51,DAF_AKUN,2,FALSE)),"-",VLOOKUP(I51,DAF_AKUN,2,FALSE))</f>
        <v>Pendapatan Usaha</v>
      </c>
      <c r="K51" s="90"/>
      <c r="L51" s="178"/>
      <c r="M51" s="178">
        <v>2800000</v>
      </c>
    </row>
    <row r="52" spans="1:13" x14ac:dyDescent="0.2">
      <c r="A52" s="90" t="str">
        <f>IF(I52=VALUE,VALUE,COUNTIF($B$7:B52,B52))&amp;I52&amp;IF(F52&lt;&gt;VALUE,TEXT(F52,"mmmm"),VALUE)</f>
        <v>34-101-001July</v>
      </c>
      <c r="B52" s="86" t="str">
        <f t="shared" si="10"/>
        <v>4-101-001July</v>
      </c>
      <c r="C52" s="86" t="str">
        <f>COUNTIF($K$7:K52,K52)&amp;K52</f>
        <v>0</v>
      </c>
      <c r="D52" s="86">
        <f t="shared" si="11"/>
        <v>0</v>
      </c>
      <c r="F52" s="173">
        <v>46207</v>
      </c>
      <c r="G52" s="90" t="s">
        <v>611</v>
      </c>
      <c r="H52" s="176" t="s">
        <v>613</v>
      </c>
      <c r="I52" s="90" t="s">
        <v>184</v>
      </c>
      <c r="J52" s="175" t="str">
        <f t="shared" si="12"/>
        <v>Pendapatan Usaha</v>
      </c>
      <c r="K52" s="90"/>
      <c r="L52" s="89"/>
      <c r="M52" s="89">
        <v>600000</v>
      </c>
    </row>
    <row r="53" spans="1:13" x14ac:dyDescent="0.2">
      <c r="A53" s="90" t="str">
        <f>IF(I53=VALUE,VALUE,COUNTIF($B$7:B53,B53))&amp;I53&amp;IF(F53&lt;&gt;VALUE,TEXT(F53,"mmmm"),VALUE)</f>
        <v>44-101-001July</v>
      </c>
      <c r="B53" s="86" t="str">
        <f t="shared" si="10"/>
        <v>4-101-001July</v>
      </c>
      <c r="C53" s="86" t="str">
        <f>COUNTIF($K$7:K53,K53)&amp;K53</f>
        <v>0</v>
      </c>
      <c r="D53" s="86">
        <f t="shared" si="11"/>
        <v>0</v>
      </c>
      <c r="F53" s="173">
        <v>46209</v>
      </c>
      <c r="G53" s="90" t="s">
        <v>612</v>
      </c>
      <c r="H53" s="176" t="s">
        <v>677</v>
      </c>
      <c r="I53" s="90" t="s">
        <v>184</v>
      </c>
      <c r="J53" s="175" t="str">
        <f t="shared" si="12"/>
        <v>Pendapatan Usaha</v>
      </c>
      <c r="K53" s="90"/>
      <c r="L53" s="178"/>
      <c r="M53" s="178">
        <v>75000</v>
      </c>
    </row>
    <row r="54" spans="1:13" x14ac:dyDescent="0.2">
      <c r="A54" s="90" t="str">
        <f>IF(I54=VALUE,VALUE,COUNTIF($B$7:B54,B54))&amp;I54&amp;IF(F54&lt;&gt;VALUE,TEXT(F54,"mmmm"),VALUE)</f>
        <v>54-101-001July</v>
      </c>
      <c r="B54" s="86" t="str">
        <f t="shared" si="10"/>
        <v>4-101-001July</v>
      </c>
      <c r="C54" s="86" t="str">
        <f>COUNTIF($K$7:K54,K54)&amp;K54</f>
        <v>0</v>
      </c>
      <c r="D54" s="86">
        <f t="shared" si="11"/>
        <v>0</v>
      </c>
      <c r="F54" s="173">
        <v>46209</v>
      </c>
      <c r="G54" s="90" t="s">
        <v>698</v>
      </c>
      <c r="H54" s="177" t="s">
        <v>677</v>
      </c>
      <c r="I54" s="90" t="s">
        <v>184</v>
      </c>
      <c r="J54" s="175" t="str">
        <f t="shared" si="12"/>
        <v>Pendapatan Usaha</v>
      </c>
      <c r="K54" s="86"/>
      <c r="L54" s="89"/>
      <c r="M54" s="178">
        <v>190000</v>
      </c>
    </row>
    <row r="55" spans="1:13" x14ac:dyDescent="0.2">
      <c r="A55" s="90" t="str">
        <f>IF(I55=VALUE,VALUE,COUNTIF($B$7:B55,B55))&amp;I55&amp;IF(F55&lt;&gt;VALUE,TEXT(F55,"mmmm"),VALUE)</f>
        <v>64-101-001July</v>
      </c>
      <c r="B55" s="86" t="str">
        <f t="shared" si="10"/>
        <v>4-101-001July</v>
      </c>
      <c r="C55" s="86" t="str">
        <f>COUNTIF($K$7:K55,K55)&amp;K55</f>
        <v>0</v>
      </c>
      <c r="D55" s="86">
        <f t="shared" si="11"/>
        <v>0</v>
      </c>
      <c r="F55" s="173">
        <v>46210</v>
      </c>
      <c r="G55" s="90" t="s">
        <v>679</v>
      </c>
      <c r="H55" s="177" t="s">
        <v>680</v>
      </c>
      <c r="I55" s="90" t="s">
        <v>184</v>
      </c>
      <c r="J55" s="175" t="str">
        <f t="shared" si="12"/>
        <v>Pendapatan Usaha</v>
      </c>
      <c r="K55" s="86"/>
      <c r="L55" s="178"/>
      <c r="M55" s="178">
        <v>1630000</v>
      </c>
    </row>
    <row r="56" spans="1:13" x14ac:dyDescent="0.2">
      <c r="A56" s="90" t="str">
        <f>IF(I56=VALUE,VALUE,COUNTIF($B$7:B56,B56))&amp;I56&amp;IF(F56&lt;&gt;VALUE,TEXT(F56,"mmmm"),VALUE)</f>
        <v>74-101-001July</v>
      </c>
      <c r="B56" s="86" t="str">
        <f t="shared" si="10"/>
        <v>4-101-001July</v>
      </c>
      <c r="C56" s="86" t="str">
        <f>COUNTIF($K$7:K56,K56)&amp;K56</f>
        <v>0</v>
      </c>
      <c r="D56" s="86">
        <f t="shared" si="11"/>
        <v>0</v>
      </c>
      <c r="F56" s="173">
        <v>46210</v>
      </c>
      <c r="G56" s="90" t="s">
        <v>681</v>
      </c>
      <c r="H56" s="176" t="s">
        <v>677</v>
      </c>
      <c r="I56" s="90" t="s">
        <v>184</v>
      </c>
      <c r="J56" s="175" t="str">
        <f t="shared" ref="J56:J57" si="13">IF(ISNA(VLOOKUP(I56,DAF_AKUN,2,FALSE)),"-",VLOOKUP(I56,DAF_AKUN,2,FALSE))</f>
        <v>Pendapatan Usaha</v>
      </c>
      <c r="K56" s="90"/>
      <c r="L56" s="178"/>
      <c r="M56" s="178">
        <v>170000</v>
      </c>
    </row>
    <row r="57" spans="1:13" x14ac:dyDescent="0.2">
      <c r="A57" s="90" t="str">
        <f>IF(I57=VALUE,VALUE,COUNTIF($B$7:B57,B57))&amp;I57&amp;IF(F57&lt;&gt;VALUE,TEXT(F57,"mmmm"),VALUE)</f>
        <v>84-101-001July</v>
      </c>
      <c r="B57" s="86" t="str">
        <f t="shared" si="10"/>
        <v>4-101-001July</v>
      </c>
      <c r="C57" s="86" t="str">
        <f>COUNTIF($K$7:K57,K57)&amp;K57</f>
        <v>0</v>
      </c>
      <c r="D57" s="86">
        <f t="shared" si="11"/>
        <v>0</v>
      </c>
      <c r="F57" s="173">
        <v>46210</v>
      </c>
      <c r="G57" s="90" t="s">
        <v>682</v>
      </c>
      <c r="H57" s="176" t="s">
        <v>677</v>
      </c>
      <c r="I57" s="90" t="s">
        <v>184</v>
      </c>
      <c r="J57" s="175" t="str">
        <f t="shared" si="13"/>
        <v>Pendapatan Usaha</v>
      </c>
      <c r="K57" s="90"/>
      <c r="L57" s="178"/>
      <c r="M57" s="178">
        <v>40000</v>
      </c>
    </row>
    <row r="58" spans="1:13" x14ac:dyDescent="0.2">
      <c r="A58" s="90" t="str">
        <f>IF(I58=VALUE,VALUE,COUNTIF($B$7:B61,B58))&amp;I58&amp;IF(F58&lt;&gt;VALUE,TEXT(F58,"mmmm"),VALUE)</f>
        <v>124-101-001July</v>
      </c>
      <c r="B58" s="86" t="str">
        <f>I58&amp;IF(F58&lt;&gt;VALUE,TEXT(F58,"mmmm"),VALUE)</f>
        <v>4-101-001July</v>
      </c>
      <c r="C58" s="86" t="str">
        <f>COUNTIF($K$7:K61,K58)&amp;K58</f>
        <v>0</v>
      </c>
      <c r="D58" s="86">
        <f>IF(MONTH(F58)&lt;MONTH(BLN),"1"&amp;I58,VALUE)</f>
        <v>0</v>
      </c>
      <c r="F58" s="173">
        <v>46210</v>
      </c>
      <c r="G58" s="90" t="s">
        <v>684</v>
      </c>
      <c r="H58" s="73" t="s">
        <v>685</v>
      </c>
      <c r="I58" s="90" t="s">
        <v>184</v>
      </c>
      <c r="J58" s="175" t="str">
        <f t="shared" ref="J58:J65" si="14">IF(ISNA(VLOOKUP(I58,DAF_AKUN,2,FALSE)),"-",VLOOKUP(I58,DAF_AKUN,2,FALSE))</f>
        <v>Pendapatan Usaha</v>
      </c>
      <c r="K58" s="90"/>
      <c r="L58" s="178"/>
      <c r="M58" s="178">
        <v>12250000</v>
      </c>
    </row>
    <row r="59" spans="1:13" x14ac:dyDescent="0.2">
      <c r="A59" s="90" t="str">
        <f>IF(I59=VALUE,VALUE,COUNTIF($B$7:B59,B59))&amp;I59&amp;IF(F59&lt;&gt;VALUE,TEXT(F59,"mmmm"),VALUE)</f>
        <v>104-101-001July</v>
      </c>
      <c r="B59" s="86" t="str">
        <f>I59&amp;IF(F59&lt;&gt;VALUE,TEXT(F59,"mmmm"),VALUE)</f>
        <v>4-101-001July</v>
      </c>
      <c r="C59" s="86" t="str">
        <f>COUNTIF($K$7:K59,K59)&amp;K59</f>
        <v>0</v>
      </c>
      <c r="D59" s="86">
        <f>IF(MONTH(F59)&lt;MONTH(BLN),"1"&amp;I59,VALUE)</f>
        <v>0</v>
      </c>
      <c r="F59" s="173">
        <v>46216</v>
      </c>
      <c r="G59" s="90" t="s">
        <v>702</v>
      </c>
      <c r="H59" s="177" t="s">
        <v>703</v>
      </c>
      <c r="I59" s="90" t="s">
        <v>184</v>
      </c>
      <c r="J59" s="175" t="str">
        <f t="shared" si="14"/>
        <v>Pendapatan Usaha</v>
      </c>
      <c r="K59" s="90"/>
      <c r="L59" s="89"/>
      <c r="M59" s="178">
        <v>150000</v>
      </c>
    </row>
    <row r="60" spans="1:13" x14ac:dyDescent="0.2">
      <c r="A60" s="90" t="str">
        <f>IF(I60=VALUE,VALUE,COUNTIF($B$7:B60,B60))&amp;I60&amp;IF(F60&lt;&gt;VALUE,TEXT(F60,"mmmm"),VALUE)</f>
        <v>114-101-001July</v>
      </c>
      <c r="B60" s="86" t="str">
        <f>I60&amp;IF(F60&lt;&gt;VALUE,TEXT(F60,"mmmm"),VALUE)</f>
        <v>4-101-001July</v>
      </c>
      <c r="C60" s="86" t="str">
        <f>COUNTIF($K$7:K60,K60)&amp;K60</f>
        <v>0</v>
      </c>
      <c r="D60" s="86">
        <f>IF(MONTH(F60)&lt;MONTH(BLN),"1"&amp;I60,VALUE)</f>
        <v>0</v>
      </c>
      <c r="F60" s="173">
        <v>46217</v>
      </c>
      <c r="G60" s="90" t="s">
        <v>687</v>
      </c>
      <c r="H60" s="177" t="s">
        <v>677</v>
      </c>
      <c r="I60" s="90" t="s">
        <v>184</v>
      </c>
      <c r="J60" s="175" t="str">
        <f t="shared" si="14"/>
        <v>Pendapatan Usaha</v>
      </c>
      <c r="K60" s="90"/>
      <c r="L60" s="89"/>
      <c r="M60" s="178">
        <v>145000</v>
      </c>
    </row>
    <row r="61" spans="1:13" x14ac:dyDescent="0.2">
      <c r="A61" s="90" t="str">
        <f>IF(I61=VALUE,VALUE,COUNTIF($B$7:B61,B61))&amp;I61&amp;IF(F61&lt;&gt;VALUE,TEXT(F61,"mmmm"),VALUE)</f>
        <v>124-101-001July</v>
      </c>
      <c r="B61" s="86" t="str">
        <f>I61&amp;IF(F61&lt;&gt;VALUE,TEXT(F61,"mmmm"),VALUE)</f>
        <v>4-101-001July</v>
      </c>
      <c r="C61" s="86" t="str">
        <f>COUNTIF($K$7:K61,K61)&amp;K61</f>
        <v>0</v>
      </c>
      <c r="D61" s="86">
        <f>IF(MONTH(F61)&lt;MONTH(BLN),"1"&amp;I61,VALUE)</f>
        <v>0</v>
      </c>
      <c r="F61" s="173">
        <v>46220</v>
      </c>
      <c r="G61" s="86" t="s">
        <v>695</v>
      </c>
      <c r="H61" s="177" t="s">
        <v>599</v>
      </c>
      <c r="I61" s="90" t="s">
        <v>184</v>
      </c>
      <c r="J61" s="175" t="str">
        <f t="shared" si="14"/>
        <v>Pendapatan Usaha</v>
      </c>
      <c r="K61" s="90"/>
      <c r="L61" s="89"/>
      <c r="M61" s="89">
        <v>550000</v>
      </c>
    </row>
    <row r="62" spans="1:13" x14ac:dyDescent="0.2">
      <c r="A62" s="90" t="str">
        <f>IF(I62=VALUE,VALUE,COUNTIF($B$7:B62,B62))&amp;I62&amp;IF(F62&lt;&gt;VALUE,TEXT(F62,"mmmm"),VALUE)</f>
        <v>134-101-001July</v>
      </c>
      <c r="B62" s="86" t="str">
        <f>I62&amp;IF(F62&lt;&gt;VALUE,TEXT(F62,"mmmm"),VALUE)</f>
        <v>4-101-001July</v>
      </c>
      <c r="C62" s="86" t="str">
        <f>COUNTIF($K$7:K62,K62)&amp;K62</f>
        <v>0</v>
      </c>
      <c r="D62" s="86">
        <f>IF(MONTH(F62)&lt;MONTH(BLN),"1"&amp;I62,VALUE)</f>
        <v>0</v>
      </c>
      <c r="F62" s="173">
        <v>46223</v>
      </c>
      <c r="G62" s="90" t="s">
        <v>689</v>
      </c>
      <c r="H62" s="176" t="s">
        <v>690</v>
      </c>
      <c r="I62" s="90" t="s">
        <v>184</v>
      </c>
      <c r="J62" s="175" t="str">
        <f t="shared" si="14"/>
        <v>Pendapatan Usaha</v>
      </c>
      <c r="K62" s="90"/>
      <c r="L62" s="89"/>
      <c r="M62" s="178">
        <v>1200000</v>
      </c>
    </row>
    <row r="63" spans="1:13" x14ac:dyDescent="0.2">
      <c r="A63" s="90" t="str">
        <f>IF(I63=VALUE,VALUE,COUNTIF($B$7:B63,B63))&amp;I63&amp;IF(F63&lt;&gt;VALUE,TEXT(F63,"mmmm"),VALUE)</f>
        <v>144-101-001July</v>
      </c>
      <c r="B63" s="86" t="str">
        <f t="shared" si="0"/>
        <v>4-101-001July</v>
      </c>
      <c r="C63" s="86" t="str">
        <f>COUNTIF($K$7:K63,K63)&amp;K63</f>
        <v>0</v>
      </c>
      <c r="D63" s="86">
        <f t="shared" si="1"/>
        <v>0</v>
      </c>
      <c r="F63" s="173">
        <v>46226</v>
      </c>
      <c r="G63" s="90" t="s">
        <v>696</v>
      </c>
      <c r="H63" s="176" t="s">
        <v>690</v>
      </c>
      <c r="I63" s="90" t="s">
        <v>184</v>
      </c>
      <c r="J63" s="175" t="str">
        <f t="shared" si="14"/>
        <v>Pendapatan Usaha</v>
      </c>
      <c r="K63" s="86"/>
      <c r="L63" s="89"/>
      <c r="M63" s="178">
        <v>600000</v>
      </c>
    </row>
    <row r="64" spans="1:13" x14ac:dyDescent="0.2">
      <c r="A64" s="90" t="str">
        <f>IF(I64=VALUE,VALUE,COUNTIF($B$7:B64,B64))&amp;I64&amp;IF(F64&lt;&gt;VALUE,TEXT(F64,"mmmm"),VALUE)</f>
        <v>154-101-001July</v>
      </c>
      <c r="B64" s="86" t="str">
        <f t="shared" si="0"/>
        <v>4-101-001July</v>
      </c>
      <c r="C64" s="86" t="str">
        <f>COUNTIF($K$7:K64,K64)&amp;K64</f>
        <v>0</v>
      </c>
      <c r="D64" s="86">
        <f t="shared" si="1"/>
        <v>0</v>
      </c>
      <c r="F64" s="173">
        <v>46228</v>
      </c>
      <c r="G64" s="90" t="s">
        <v>699</v>
      </c>
      <c r="H64" s="177" t="s">
        <v>700</v>
      </c>
      <c r="I64" s="90" t="s">
        <v>184</v>
      </c>
      <c r="J64" s="175" t="str">
        <f t="shared" si="14"/>
        <v>Pendapatan Usaha</v>
      </c>
      <c r="K64" s="86"/>
      <c r="L64" s="89"/>
      <c r="M64" s="178">
        <v>1920000</v>
      </c>
    </row>
    <row r="65" spans="1:13" x14ac:dyDescent="0.2">
      <c r="A65" s="90" t="str">
        <f>IF(I65=VALUE,VALUE,COUNTIF($B$7:B65,B65))&amp;I65&amp;IF(F65&lt;&gt;VALUE,TEXT(F65,"mmmm"),VALUE)</f>
        <v>164-101-001July</v>
      </c>
      <c r="B65" s="86" t="str">
        <f t="shared" si="0"/>
        <v>4-101-001July</v>
      </c>
      <c r="C65" s="86" t="str">
        <f>COUNTIF($K$7:K65,K65)&amp;K65</f>
        <v>0</v>
      </c>
      <c r="D65" s="86">
        <f t="shared" si="1"/>
        <v>0</v>
      </c>
      <c r="F65" s="173">
        <v>46230</v>
      </c>
      <c r="G65" s="86" t="s">
        <v>694</v>
      </c>
      <c r="H65" s="176" t="s">
        <v>693</v>
      </c>
      <c r="I65" s="90" t="s">
        <v>184</v>
      </c>
      <c r="J65" s="175" t="str">
        <f t="shared" si="14"/>
        <v>Pendapatan Usaha</v>
      </c>
      <c r="K65" s="90"/>
      <c r="L65" s="178"/>
      <c r="M65" s="178">
        <v>2180000</v>
      </c>
    </row>
    <row r="66" spans="1:13" x14ac:dyDescent="0.2">
      <c r="A66" s="90" t="str">
        <f>IF(I66=VALUE,VALUE,COUNTIF($B$7:B66,B66))&amp;I66&amp;IF(F66&lt;&gt;VALUE,TEXT(F66,"mmmm"),VALUE)</f>
        <v>174-101-001July</v>
      </c>
      <c r="B66" s="86" t="str">
        <f t="shared" ref="B66:B73" si="15">I66&amp;IF(F66&lt;&gt;VALUE,TEXT(F66,"mmmm"),VALUE)</f>
        <v>4-101-001July</v>
      </c>
      <c r="C66" s="86" t="str">
        <f>COUNTIF($K$7:K66,K66)&amp;K66</f>
        <v>0</v>
      </c>
      <c r="D66" s="86">
        <f t="shared" ref="D66:D73" si="16">IF(MONTH(F66)&lt;MONTH(BLN),"1"&amp;I66,VALUE)</f>
        <v>0</v>
      </c>
      <c r="F66" s="173">
        <v>46232</v>
      </c>
      <c r="G66" s="86" t="s">
        <v>707</v>
      </c>
      <c r="H66" s="174" t="s">
        <v>706</v>
      </c>
      <c r="I66" s="90" t="s">
        <v>184</v>
      </c>
      <c r="J66" s="175" t="str">
        <f t="shared" ref="J66:J73" si="17">IF(ISNA(VLOOKUP(I66,DAF_AKUN,2,FALSE)),"-",VLOOKUP(I66,DAF_AKUN,2,FALSE))</f>
        <v>Pendapatan Usaha</v>
      </c>
      <c r="K66" s="90"/>
      <c r="L66" s="89"/>
      <c r="M66" s="89">
        <v>5974000</v>
      </c>
    </row>
    <row r="67" spans="1:13" x14ac:dyDescent="0.2">
      <c r="A67" s="90" t="str">
        <f>IF(I67=VALUE,VALUE,COUNTIF($B$7:B67,B67))&amp;I67&amp;IF(F67&lt;&gt;VALUE,TEXT(F67,"mmmm"),VALUE)</f>
        <v>00</v>
      </c>
      <c r="B67" s="86" t="str">
        <f t="shared" si="15"/>
        <v>0</v>
      </c>
      <c r="C67" s="86" t="str">
        <f>COUNTIF($K$7:K67,K67)&amp;K67</f>
        <v>0</v>
      </c>
      <c r="D67" s="86" t="str">
        <f t="shared" si="16"/>
        <v>1</v>
      </c>
      <c r="F67" s="173"/>
      <c r="G67" s="90"/>
      <c r="H67" s="177"/>
      <c r="I67" s="198"/>
      <c r="J67" s="175" t="str">
        <f t="shared" si="17"/>
        <v>-</v>
      </c>
      <c r="K67" s="90"/>
      <c r="L67" s="178"/>
      <c r="M67" s="178"/>
    </row>
    <row r="68" spans="1:13" x14ac:dyDescent="0.2">
      <c r="A68" s="90" t="str">
        <f>IF(I68=VALUE,VALUE,COUNTIF($B$7:B68,B68))&amp;I68&amp;IF(F68&lt;&gt;VALUE,TEXT(F68,"mmmm"),VALUE)</f>
        <v>15-101-003January</v>
      </c>
      <c r="B68" s="86" t="str">
        <f t="shared" si="15"/>
        <v>5-101-003January</v>
      </c>
      <c r="C68" s="86" t="str">
        <f>COUNTIF($K$7:K68,K68)&amp;K68</f>
        <v>0</v>
      </c>
      <c r="D68" s="86" t="str">
        <f t="shared" si="16"/>
        <v>15-101-003</v>
      </c>
      <c r="F68" s="173">
        <v>46053</v>
      </c>
      <c r="G68" s="90">
        <v>1648205606</v>
      </c>
      <c r="H68" s="177" t="s">
        <v>714</v>
      </c>
      <c r="I68" s="90" t="s">
        <v>233</v>
      </c>
      <c r="J68" s="175" t="str">
        <f t="shared" si="17"/>
        <v>Transaction Cost</v>
      </c>
      <c r="K68" s="90"/>
      <c r="L68" s="178">
        <v>706193</v>
      </c>
      <c r="M68" s="178"/>
    </row>
    <row r="69" spans="1:13" x14ac:dyDescent="0.2">
      <c r="A69" s="90" t="str">
        <f>IF(I69=VALUE,VALUE,COUNTIF($B$7:B69,B69))&amp;I69&amp;IF(F69&lt;&gt;VALUE,TEXT(F69,"mmmm"),VALUE)</f>
        <v>25-101-003January</v>
      </c>
      <c r="B69" s="86" t="str">
        <f t="shared" si="15"/>
        <v>5-101-003January</v>
      </c>
      <c r="C69" s="86" t="str">
        <f>COUNTIF($K$7:K69,K69)&amp;K69</f>
        <v>0</v>
      </c>
      <c r="D69" s="86" t="str">
        <f t="shared" si="16"/>
        <v>15-101-003</v>
      </c>
      <c r="F69" s="173">
        <v>46053</v>
      </c>
      <c r="G69" s="90">
        <v>1648205606</v>
      </c>
      <c r="H69" s="176" t="s">
        <v>715</v>
      </c>
      <c r="I69" s="90" t="s">
        <v>233</v>
      </c>
      <c r="J69" s="175" t="str">
        <f t="shared" si="17"/>
        <v>Transaction Cost</v>
      </c>
      <c r="K69" s="90"/>
      <c r="L69" s="178">
        <v>5526720</v>
      </c>
      <c r="M69" s="178"/>
    </row>
    <row r="70" spans="1:13" x14ac:dyDescent="0.2">
      <c r="A70" s="90" t="str">
        <f>IF(I70=VALUE,VALUE,COUNTIF($B$7:B70,B70))&amp;I70&amp;IF(F70&lt;&gt;VALUE,TEXT(F70,"mmmm"),VALUE)</f>
        <v>35-101-003January</v>
      </c>
      <c r="B70" s="86" t="str">
        <f t="shared" si="15"/>
        <v>5-101-003January</v>
      </c>
      <c r="C70" s="86" t="str">
        <f>COUNTIF($K$7:K70,K70)&amp;K70</f>
        <v>0</v>
      </c>
      <c r="D70" s="86" t="str">
        <f t="shared" si="16"/>
        <v>15-101-003</v>
      </c>
      <c r="F70" s="173">
        <v>46053</v>
      </c>
      <c r="G70" s="90">
        <v>1648205606</v>
      </c>
      <c r="H70" s="177" t="s">
        <v>716</v>
      </c>
      <c r="I70" s="90" t="s">
        <v>233</v>
      </c>
      <c r="J70" s="175" t="str">
        <f t="shared" si="17"/>
        <v>Transaction Cost</v>
      </c>
      <c r="K70" s="90"/>
      <c r="L70" s="178">
        <v>685620</v>
      </c>
      <c r="M70" s="178"/>
    </row>
    <row r="71" spans="1:13" x14ac:dyDescent="0.2">
      <c r="A71" s="90" t="str">
        <f>IF(I71=VALUE,VALUE,COUNTIF($B$7:B71,B71))&amp;I71&amp;IF(F71&lt;&gt;VALUE,TEXT(F71,"mmmm"),VALUE)</f>
        <v>21-102-001January</v>
      </c>
      <c r="B71" s="86" t="str">
        <f t="shared" si="15"/>
        <v>1-102-001January</v>
      </c>
      <c r="C71" s="86" t="str">
        <f>COUNTIF($K$7:K71,K71)&amp;K71</f>
        <v>0</v>
      </c>
      <c r="D71" s="86" t="str">
        <f t="shared" si="16"/>
        <v>11-102-001</v>
      </c>
      <c r="F71" s="173">
        <v>46053</v>
      </c>
      <c r="G71" s="90">
        <v>1648205606</v>
      </c>
      <c r="H71" s="176" t="s">
        <v>717</v>
      </c>
      <c r="I71" s="90" t="s">
        <v>41</v>
      </c>
      <c r="J71" s="175" t="str">
        <f t="shared" si="17"/>
        <v>Receivable - Trade</v>
      </c>
      <c r="K71" s="86"/>
      <c r="L71" s="178">
        <f>M72-L68-L69-L70</f>
        <v>23785467</v>
      </c>
      <c r="M71" s="178"/>
    </row>
    <row r="72" spans="1:13" x14ac:dyDescent="0.2">
      <c r="A72" s="90" t="str">
        <f>IF(I72=VALUE,VALUE,COUNTIF($B$7:B72,B72))&amp;I72&amp;IF(F72&lt;&gt;VALUE,TEXT(F72,"mmmm"),VALUE)</f>
        <v>104-101-001January</v>
      </c>
      <c r="B72" s="86" t="str">
        <f t="shared" si="15"/>
        <v>4-101-001January</v>
      </c>
      <c r="C72" s="86" t="str">
        <f>COUNTIF($K$7:K72,K72)&amp;K72</f>
        <v>0</v>
      </c>
      <c r="D72" s="86" t="str">
        <f t="shared" si="16"/>
        <v>14-101-001</v>
      </c>
      <c r="F72" s="173">
        <v>46053</v>
      </c>
      <c r="G72" s="90">
        <v>1648205606</v>
      </c>
      <c r="H72" s="176" t="s">
        <v>717</v>
      </c>
      <c r="I72" s="90" t="s">
        <v>184</v>
      </c>
      <c r="J72" s="175" t="str">
        <f t="shared" si="17"/>
        <v>Pendapatan Usaha</v>
      </c>
      <c r="K72" s="90"/>
      <c r="L72" s="178"/>
      <c r="M72" s="178">
        <v>30704000</v>
      </c>
    </row>
    <row r="73" spans="1:13" x14ac:dyDescent="0.2">
      <c r="A73" s="90" t="str">
        <f>IF(I73=VALUE,VALUE,COUNTIF($B$7:B73,B73))&amp;I73&amp;IF(F73&lt;&gt;VALUE,TEXT(F73,"mmmm"),VALUE)</f>
        <v>00</v>
      </c>
      <c r="B73" s="86" t="str">
        <f t="shared" si="15"/>
        <v>0</v>
      </c>
      <c r="C73" s="86" t="str">
        <f>COUNTIF($K$7:K73,K73)&amp;K73</f>
        <v>0</v>
      </c>
      <c r="D73" s="86" t="str">
        <f t="shared" si="16"/>
        <v>1</v>
      </c>
      <c r="F73" s="173"/>
      <c r="G73" s="90"/>
      <c r="H73" s="177"/>
      <c r="I73" s="90"/>
      <c r="J73" s="175" t="str">
        <f t="shared" si="17"/>
        <v>-</v>
      </c>
      <c r="K73" s="90"/>
      <c r="L73" s="178"/>
      <c r="M73" s="178"/>
    </row>
    <row r="74" spans="1:13" x14ac:dyDescent="0.2">
      <c r="A74" s="90" t="str">
        <f>IF(I74=VALUE,VALUE,COUNTIF($B$7:B74,B74))&amp;I74&amp;IF(F74&lt;&gt;VALUE,TEXT(F74,"mmmm"),VALUE)</f>
        <v>15-101-003February</v>
      </c>
      <c r="B74" s="86" t="str">
        <f>I74&amp;IF(F74&lt;&gt;VALUE,TEXT(F74,"mmmm"),VALUE)</f>
        <v>5-101-003February</v>
      </c>
      <c r="C74" s="86" t="str">
        <f>COUNTIF($K$7:K74,K74)&amp;K74</f>
        <v>0</v>
      </c>
      <c r="D74" s="86" t="str">
        <f>IF(MONTH(F74)&lt;MONTH(BLN),"1"&amp;I74,VALUE)</f>
        <v>15-101-003</v>
      </c>
      <c r="F74" s="173">
        <v>46081</v>
      </c>
      <c r="G74" s="90">
        <v>1649792884</v>
      </c>
      <c r="H74" s="177" t="s">
        <v>714</v>
      </c>
      <c r="I74" s="90" t="s">
        <v>233</v>
      </c>
      <c r="J74" s="175" t="str">
        <f t="shared" ref="J74:J85" si="18">IF(ISNA(VLOOKUP(I74,DAF_AKUN,2,FALSE)),"-",VLOOKUP(I74,DAF_AKUN,2,FALSE))</f>
        <v>Transaction Cost</v>
      </c>
      <c r="K74" s="90"/>
      <c r="L74" s="178">
        <v>529868</v>
      </c>
      <c r="M74" s="178"/>
    </row>
    <row r="75" spans="1:13" x14ac:dyDescent="0.2">
      <c r="A75" s="90" t="str">
        <f>IF(I75=VALUE,VALUE,COUNTIF($B$7:B75,B75))&amp;I75&amp;IF(F75&lt;&gt;VALUE,TEXT(F75,"mmmm"),VALUE)</f>
        <v>25-101-003February</v>
      </c>
      <c r="B75" s="86" t="str">
        <f>I75&amp;IF(F75&lt;&gt;VALUE,TEXT(F75,"mmmm"),VALUE)</f>
        <v>5-101-003February</v>
      </c>
      <c r="C75" s="86" t="str">
        <f>COUNTIF($K$7:K75,K75)&amp;K75</f>
        <v>0</v>
      </c>
      <c r="D75" s="86" t="str">
        <f>IF(MONTH(F75)&lt;MONTH(BLN),"1"&amp;I75,VALUE)</f>
        <v>15-101-003</v>
      </c>
      <c r="F75" s="173">
        <v>46081</v>
      </c>
      <c r="G75" s="90">
        <v>1649792884</v>
      </c>
      <c r="H75" s="176" t="s">
        <v>715</v>
      </c>
      <c r="I75" s="90" t="s">
        <v>233</v>
      </c>
      <c r="J75" s="175" t="str">
        <f t="shared" si="18"/>
        <v>Transaction Cost</v>
      </c>
      <c r="K75" s="90"/>
      <c r="L75" s="178">
        <v>4146795</v>
      </c>
      <c r="M75" s="178"/>
    </row>
    <row r="76" spans="1:13" x14ac:dyDescent="0.2">
      <c r="A76" s="90" t="str">
        <f>IF(I76=VALUE,VALUE,COUNTIF($B$7:B76,B76))&amp;I76&amp;IF(F76&lt;&gt;VALUE,TEXT(F76,"mmmm"),VALUE)</f>
        <v>35-101-003February</v>
      </c>
      <c r="B76" s="86" t="str">
        <f t="shared" si="0"/>
        <v>5-101-003February</v>
      </c>
      <c r="C76" s="86" t="str">
        <f>COUNTIF($K$7:K76,K76)&amp;K76</f>
        <v>0</v>
      </c>
      <c r="D76" s="86" t="str">
        <f t="shared" si="1"/>
        <v>15-101-003</v>
      </c>
      <c r="F76" s="173">
        <v>46081</v>
      </c>
      <c r="G76" s="90">
        <v>1649792884</v>
      </c>
      <c r="H76" s="177" t="s">
        <v>716</v>
      </c>
      <c r="I76" s="90" t="s">
        <v>233</v>
      </c>
      <c r="J76" s="175" t="str">
        <f t="shared" si="18"/>
        <v>Transaction Cost</v>
      </c>
      <c r="K76" s="90"/>
      <c r="L76" s="178">
        <v>514432</v>
      </c>
      <c r="M76" s="178"/>
    </row>
    <row r="77" spans="1:13" x14ac:dyDescent="0.2">
      <c r="A77" s="90" t="str">
        <f>IF(I77=VALUE,VALUE,COUNTIF($B$7:B77,B77))&amp;I77&amp;IF(F77&lt;&gt;VALUE,TEXT(F77,"mmmm"),VALUE)</f>
        <v>21-102-001February</v>
      </c>
      <c r="B77" s="86" t="str">
        <f t="shared" si="0"/>
        <v>1-102-001February</v>
      </c>
      <c r="C77" s="86" t="str">
        <f>COUNTIF($K$7:K77,K77)&amp;K77</f>
        <v>0</v>
      </c>
      <c r="D77" s="86" t="str">
        <f t="shared" si="1"/>
        <v>11-102-001</v>
      </c>
      <c r="F77" s="173">
        <v>46081</v>
      </c>
      <c r="G77" s="90">
        <v>1649792884</v>
      </c>
      <c r="H77" s="176" t="s">
        <v>717</v>
      </c>
      <c r="I77" s="90" t="s">
        <v>41</v>
      </c>
      <c r="J77" s="175" t="str">
        <f t="shared" si="18"/>
        <v>Receivable - Trade</v>
      </c>
      <c r="K77" s="90"/>
      <c r="L77" s="178">
        <f>M78-L74-L75-L76</f>
        <v>17846655</v>
      </c>
      <c r="M77" s="178"/>
    </row>
    <row r="78" spans="1:13" x14ac:dyDescent="0.2">
      <c r="A78" s="90" t="str">
        <f>IF(I78=VALUE,VALUE,COUNTIF($B$7:B78,B78))&amp;I78&amp;IF(F78&lt;&gt;VALUE,TEXT(F78,"mmmm"),VALUE)</f>
        <v>84-101-001February</v>
      </c>
      <c r="B78" s="86" t="str">
        <f t="shared" si="0"/>
        <v>4-101-001February</v>
      </c>
      <c r="C78" s="86" t="str">
        <f>COUNTIF($K$7:K78,K78)&amp;K78</f>
        <v>0</v>
      </c>
      <c r="D78" s="86" t="str">
        <f t="shared" si="1"/>
        <v>14-101-001</v>
      </c>
      <c r="F78" s="173">
        <v>46081</v>
      </c>
      <c r="G78" s="90">
        <v>1649792884</v>
      </c>
      <c r="H78" s="176" t="s">
        <v>717</v>
      </c>
      <c r="I78" s="90" t="s">
        <v>184</v>
      </c>
      <c r="J78" s="175" t="str">
        <f t="shared" si="18"/>
        <v>Pendapatan Usaha</v>
      </c>
      <c r="K78" s="90"/>
      <c r="L78" s="178"/>
      <c r="M78" s="178">
        <v>23037750</v>
      </c>
    </row>
    <row r="79" spans="1:13" x14ac:dyDescent="0.2">
      <c r="A79" s="90" t="str">
        <f>IF(I79=VALUE,VALUE,COUNTIF($B$7:B79,B79))&amp;I79&amp;IF(F79&lt;&gt;VALUE,TEXT(F79,"mmmm"),VALUE)</f>
        <v>00</v>
      </c>
      <c r="B79" s="86" t="str">
        <f t="shared" si="0"/>
        <v>0</v>
      </c>
      <c r="C79" s="86" t="str">
        <f>COUNTIF($K$7:K79,K79)&amp;K79</f>
        <v>0</v>
      </c>
      <c r="D79" s="86" t="str">
        <f t="shared" si="1"/>
        <v>1</v>
      </c>
      <c r="F79" s="173"/>
      <c r="G79" s="90"/>
      <c r="H79" s="177"/>
      <c r="I79" s="198"/>
      <c r="J79" s="175" t="str">
        <f t="shared" si="18"/>
        <v>-</v>
      </c>
      <c r="K79" s="90"/>
      <c r="L79" s="178"/>
      <c r="M79" s="178"/>
    </row>
    <row r="80" spans="1:13" x14ac:dyDescent="0.2">
      <c r="A80" s="90" t="str">
        <f>IF(I80=VALUE,VALUE,COUNTIF($B$7:B80,B80))&amp;I80&amp;IF(F80&lt;&gt;VALUE,TEXT(F80,"mmmm"),VALUE)</f>
        <v>15-101-003March</v>
      </c>
      <c r="B80" s="86" t="str">
        <f t="shared" si="0"/>
        <v>5-101-003March</v>
      </c>
      <c r="C80" s="86" t="str">
        <f>COUNTIF($K$7:K80,K80)&amp;K80</f>
        <v>0</v>
      </c>
      <c r="D80" s="86" t="str">
        <f t="shared" si="1"/>
        <v>15-101-003</v>
      </c>
      <c r="F80" s="173">
        <v>46112</v>
      </c>
      <c r="G80" s="90">
        <v>1651102412</v>
      </c>
      <c r="H80" s="177" t="s">
        <v>714</v>
      </c>
      <c r="I80" s="90" t="s">
        <v>233</v>
      </c>
      <c r="J80" s="175" t="str">
        <f t="shared" si="18"/>
        <v>Transaction Cost</v>
      </c>
      <c r="K80" s="90"/>
      <c r="L80" s="178">
        <v>670056</v>
      </c>
      <c r="M80" s="178"/>
    </row>
    <row r="81" spans="1:13" x14ac:dyDescent="0.2">
      <c r="A81" s="90" t="str">
        <f>IF(I81=VALUE,VALUE,COUNTIF($B$7:B81,B81))&amp;I81&amp;IF(F81&lt;&gt;VALUE,TEXT(F81,"mmmm"),VALUE)</f>
        <v>25-101-003March</v>
      </c>
      <c r="B81" s="86" t="str">
        <f t="shared" si="0"/>
        <v>5-101-003March</v>
      </c>
      <c r="C81" s="86" t="str">
        <f>COUNTIF($K$7:K81,K81)&amp;K81</f>
        <v>0</v>
      </c>
      <c r="D81" s="86" t="str">
        <f t="shared" si="1"/>
        <v>15-101-003</v>
      </c>
      <c r="F81" s="173">
        <v>46112</v>
      </c>
      <c r="G81" s="90">
        <v>1651102412</v>
      </c>
      <c r="H81" s="176" t="s">
        <v>715</v>
      </c>
      <c r="I81" s="90" t="s">
        <v>233</v>
      </c>
      <c r="J81" s="175" t="str">
        <f t="shared" si="18"/>
        <v>Transaction Cost</v>
      </c>
      <c r="K81" s="90"/>
      <c r="L81" s="178">
        <v>5243922</v>
      </c>
      <c r="M81" s="178"/>
    </row>
    <row r="82" spans="1:13" x14ac:dyDescent="0.2">
      <c r="A82" s="90" t="str">
        <f>IF(I82=VALUE,VALUE,COUNTIF($B$7:B82,B82))&amp;I82&amp;IF(F82&lt;&gt;VALUE,TEXT(F82,"mmmm"),VALUE)</f>
        <v>35-101-003March</v>
      </c>
      <c r="B82" s="86" t="str">
        <f t="shared" si="0"/>
        <v>5-101-003March</v>
      </c>
      <c r="C82" s="86" t="str">
        <f>COUNTIF($K$7:K82,K82)&amp;K82</f>
        <v>0</v>
      </c>
      <c r="D82" s="86" t="str">
        <f t="shared" si="1"/>
        <v>15-101-003</v>
      </c>
      <c r="F82" s="173">
        <v>46112</v>
      </c>
      <c r="G82" s="90">
        <v>1651102412</v>
      </c>
      <c r="H82" s="177" t="s">
        <v>716</v>
      </c>
      <c r="I82" s="90" t="s">
        <v>233</v>
      </c>
      <c r="J82" s="175" t="str">
        <f t="shared" si="18"/>
        <v>Transaction Cost</v>
      </c>
      <c r="K82" s="90"/>
      <c r="L82" s="178">
        <v>650540</v>
      </c>
      <c r="M82" s="178"/>
    </row>
    <row r="83" spans="1:13" x14ac:dyDescent="0.2">
      <c r="A83" s="90" t="str">
        <f>IF(I83=VALUE,VALUE,COUNTIF($B$7:B83,B83))&amp;I83&amp;IF(F83&lt;&gt;VALUE,TEXT(F83,"mmmm"),VALUE)</f>
        <v>21-102-001March</v>
      </c>
      <c r="B83" s="86" t="str">
        <f t="shared" si="0"/>
        <v>1-102-001March</v>
      </c>
      <c r="C83" s="86" t="str">
        <f>COUNTIF($K$7:K83,K83)&amp;K83</f>
        <v>0</v>
      </c>
      <c r="D83" s="86" t="str">
        <f t="shared" si="1"/>
        <v>11-102-001</v>
      </c>
      <c r="F83" s="173">
        <v>46112</v>
      </c>
      <c r="G83" s="90">
        <v>1651102412</v>
      </c>
      <c r="H83" s="176" t="s">
        <v>717</v>
      </c>
      <c r="I83" s="90" t="s">
        <v>41</v>
      </c>
      <c r="J83" s="175" t="str">
        <f t="shared" si="18"/>
        <v>Receivable - Trade</v>
      </c>
      <c r="K83" s="86"/>
      <c r="L83" s="178">
        <f>M84-L80-L81-L82</f>
        <v>22568382</v>
      </c>
      <c r="M83" s="178"/>
    </row>
    <row r="84" spans="1:13" x14ac:dyDescent="0.2">
      <c r="A84" s="90" t="str">
        <f>IF(I84=VALUE,VALUE,COUNTIF($B$7:B84,B84))&amp;I84&amp;IF(F84&lt;&gt;VALUE,TEXT(F84,"mmmm"),VALUE)</f>
        <v>84-101-001March</v>
      </c>
      <c r="B84" s="86" t="str">
        <f t="shared" si="0"/>
        <v>4-101-001March</v>
      </c>
      <c r="C84" s="86" t="str">
        <f>COUNTIF($K$7:K84,K84)&amp;K84</f>
        <v>0</v>
      </c>
      <c r="D84" s="86" t="str">
        <f t="shared" si="1"/>
        <v>14-101-001</v>
      </c>
      <c r="F84" s="173">
        <v>46112</v>
      </c>
      <c r="G84" s="90">
        <v>1651102412</v>
      </c>
      <c r="H84" s="176" t="s">
        <v>717</v>
      </c>
      <c r="I84" s="90" t="s">
        <v>184</v>
      </c>
      <c r="J84" s="175" t="str">
        <f t="shared" si="18"/>
        <v>Pendapatan Usaha</v>
      </c>
      <c r="K84" s="86"/>
      <c r="L84" s="178"/>
      <c r="M84" s="178">
        <v>29132900</v>
      </c>
    </row>
    <row r="85" spans="1:13" x14ac:dyDescent="0.2">
      <c r="A85" s="90" t="str">
        <f>IF(I85=VALUE,VALUE,COUNTIF($B$7:B85,B85))&amp;I85&amp;IF(F85&lt;&gt;VALUE,TEXT(F85,"mmmm"),VALUE)</f>
        <v>00</v>
      </c>
      <c r="B85" s="86" t="str">
        <f t="shared" si="0"/>
        <v>0</v>
      </c>
      <c r="C85" s="86" t="str">
        <f>COUNTIF($K$7:K85,K85)&amp;K85</f>
        <v>0</v>
      </c>
      <c r="D85" s="86" t="str">
        <f t="shared" si="1"/>
        <v>1</v>
      </c>
      <c r="F85" s="173"/>
      <c r="G85" s="90"/>
      <c r="H85" s="176"/>
      <c r="I85" s="198"/>
      <c r="J85" s="175" t="str">
        <f t="shared" si="18"/>
        <v>-</v>
      </c>
      <c r="K85" s="90"/>
      <c r="L85" s="178"/>
      <c r="M85" s="178"/>
    </row>
    <row r="86" spans="1:13" x14ac:dyDescent="0.2">
      <c r="A86" s="90" t="str">
        <f>IF(I86=VALUE,VALUE,COUNTIF($B$7:B86,B86))&amp;I86&amp;IF(F86&lt;&gt;VALUE,TEXT(F86,"mmmm"),VALUE)</f>
        <v>15-101-003April</v>
      </c>
      <c r="B86" s="86" t="str">
        <f t="shared" si="0"/>
        <v>5-101-003April</v>
      </c>
      <c r="C86" s="86" t="str">
        <f>COUNTIF($K$7:K86,K86)&amp;K86</f>
        <v>0</v>
      </c>
      <c r="D86" s="86" t="str">
        <f t="shared" si="1"/>
        <v>15-101-003</v>
      </c>
      <c r="F86" s="173">
        <v>46142</v>
      </c>
      <c r="G86" s="90">
        <v>1653241482</v>
      </c>
      <c r="H86" s="177" t="s">
        <v>714</v>
      </c>
      <c r="I86" s="90" t="s">
        <v>233</v>
      </c>
      <c r="J86" s="175" t="str">
        <f t="shared" ref="J86:J149" si="19">IF(ISNA(VLOOKUP(I86,DAF_AKUN,2,FALSE)),"-",VLOOKUP(I86,DAF_AKUN,2,FALSE))</f>
        <v>Transaction Cost</v>
      </c>
      <c r="K86" s="90"/>
      <c r="L86" s="178">
        <v>692645</v>
      </c>
      <c r="M86" s="89"/>
    </row>
    <row r="87" spans="1:13" x14ac:dyDescent="0.2">
      <c r="A87" s="90" t="str">
        <f>IF(I87=VALUE,VALUE,COUNTIF($B$7:B87,B87))&amp;I87&amp;IF(F87&lt;&gt;VALUE,TEXT(F87,"mmmm"),VALUE)</f>
        <v>25-101-003April</v>
      </c>
      <c r="B87" s="86" t="str">
        <f t="shared" si="0"/>
        <v>5-101-003April</v>
      </c>
      <c r="C87" s="86" t="str">
        <f>COUNTIF($K$7:K87,K87)&amp;K87</f>
        <v>0</v>
      </c>
      <c r="D87" s="86" t="str">
        <f t="shared" si="1"/>
        <v>15-101-003</v>
      </c>
      <c r="F87" s="173">
        <v>46142</v>
      </c>
      <c r="G87" s="90">
        <v>1653241482</v>
      </c>
      <c r="H87" s="176" t="s">
        <v>715</v>
      </c>
      <c r="I87" s="90" t="s">
        <v>233</v>
      </c>
      <c r="J87" s="175" t="str">
        <f t="shared" si="19"/>
        <v>Transaction Cost</v>
      </c>
      <c r="K87" s="90"/>
      <c r="L87" s="89">
        <v>5420700</v>
      </c>
      <c r="M87" s="178"/>
    </row>
    <row r="88" spans="1:13" x14ac:dyDescent="0.2">
      <c r="A88" s="90" t="str">
        <f>IF(I88=VALUE,VALUE,COUNTIF($B$7:B88,B88))&amp;I88&amp;IF(F88&lt;&gt;VALUE,TEXT(F88,"mmmm"),VALUE)</f>
        <v>35-101-003April</v>
      </c>
      <c r="B88" s="86" t="str">
        <f t="shared" si="0"/>
        <v>5-101-003April</v>
      </c>
      <c r="C88" s="86" t="str">
        <f>COUNTIF($K$7:K88,K88)&amp;K88</f>
        <v>0</v>
      </c>
      <c r="D88" s="86" t="str">
        <f t="shared" si="1"/>
        <v>15-101-003</v>
      </c>
      <c r="F88" s="173">
        <v>46142</v>
      </c>
      <c r="G88" s="90">
        <v>1653241482</v>
      </c>
      <c r="H88" s="177" t="s">
        <v>716</v>
      </c>
      <c r="I88" s="90" t="s">
        <v>233</v>
      </c>
      <c r="J88" s="175" t="str">
        <f t="shared" si="19"/>
        <v>Transaction Cost</v>
      </c>
      <c r="K88" s="90"/>
      <c r="L88" s="178">
        <v>672469</v>
      </c>
      <c r="M88" s="178"/>
    </row>
    <row r="89" spans="1:13" x14ac:dyDescent="0.2">
      <c r="A89" s="90" t="str">
        <f>IF(I89=VALUE,VALUE,COUNTIF($B$7:B89,B89))&amp;I89&amp;IF(F89&lt;&gt;VALUE,TEXT(F89,"mmmm"),VALUE)</f>
        <v>21-102-001April</v>
      </c>
      <c r="B89" s="86" t="str">
        <f t="shared" si="0"/>
        <v>1-102-001April</v>
      </c>
      <c r="C89" s="86" t="str">
        <f>COUNTIF($K$7:K89,K89)&amp;K89</f>
        <v>0</v>
      </c>
      <c r="D89" s="86" t="str">
        <f t="shared" si="1"/>
        <v>11-102-001</v>
      </c>
      <c r="F89" s="173">
        <v>46142</v>
      </c>
      <c r="G89" s="90">
        <v>1653241482</v>
      </c>
      <c r="H89" s="176" t="s">
        <v>717</v>
      </c>
      <c r="I89" s="90" t="s">
        <v>41</v>
      </c>
      <c r="J89" s="175" t="str">
        <f t="shared" si="19"/>
        <v>Receivable - Trade</v>
      </c>
      <c r="K89" s="90"/>
      <c r="L89" s="178">
        <f>M90-L86-L87-L88</f>
        <v>23329186</v>
      </c>
      <c r="M89" s="178"/>
    </row>
    <row r="90" spans="1:13" x14ac:dyDescent="0.2">
      <c r="A90" s="90" t="str">
        <f>IF(I90=VALUE,VALUE,COUNTIF($B$7:B90,B90))&amp;I90&amp;IF(F90&lt;&gt;VALUE,TEXT(F90,"mmmm"),VALUE)</f>
        <v>24-101-001April</v>
      </c>
      <c r="B90" s="86" t="str">
        <f t="shared" si="0"/>
        <v>4-101-001April</v>
      </c>
      <c r="C90" s="86" t="str">
        <f>COUNTIF($K$7:K90,K90)&amp;K90</f>
        <v>0</v>
      </c>
      <c r="D90" s="86" t="str">
        <f t="shared" si="1"/>
        <v>14-101-001</v>
      </c>
      <c r="F90" s="173">
        <v>46142</v>
      </c>
      <c r="G90" s="90">
        <v>1653241482</v>
      </c>
      <c r="H90" s="176" t="s">
        <v>717</v>
      </c>
      <c r="I90" s="90" t="s">
        <v>184</v>
      </c>
      <c r="J90" s="175" t="str">
        <f t="shared" si="19"/>
        <v>Pendapatan Usaha</v>
      </c>
      <c r="K90" s="90"/>
      <c r="L90" s="178"/>
      <c r="M90" s="178">
        <v>30115000</v>
      </c>
    </row>
    <row r="91" spans="1:13" x14ac:dyDescent="0.2">
      <c r="A91" s="90" t="str">
        <f>IF(I91=VALUE,VALUE,COUNTIF($B$7:B91,B91))&amp;I91&amp;IF(F91&lt;&gt;VALUE,TEXT(F91,"mmmm"),VALUE)</f>
        <v>00</v>
      </c>
      <c r="B91" s="86" t="str">
        <f t="shared" si="0"/>
        <v>0</v>
      </c>
      <c r="C91" s="86" t="str">
        <f>COUNTIF($K$7:K91,K91)&amp;K91</f>
        <v>0</v>
      </c>
      <c r="D91" s="86" t="str">
        <f t="shared" si="1"/>
        <v>1</v>
      </c>
      <c r="F91" s="173"/>
      <c r="G91" s="90"/>
      <c r="H91" s="177"/>
      <c r="I91" s="90"/>
      <c r="J91" s="175" t="str">
        <f t="shared" si="19"/>
        <v>-</v>
      </c>
      <c r="K91" s="90"/>
      <c r="L91" s="178"/>
      <c r="M91" s="178"/>
    </row>
    <row r="92" spans="1:13" x14ac:dyDescent="0.2">
      <c r="A92" s="90" t="str">
        <f>IF(I92=VALUE,VALUE,COUNTIF($B$7:B92,B92))&amp;I92&amp;IF(F92&lt;&gt;VALUE,TEXT(F92,"mmmm"),VALUE)</f>
        <v>15-101-003May</v>
      </c>
      <c r="B92" s="86" t="str">
        <f t="shared" si="0"/>
        <v>5-101-003May</v>
      </c>
      <c r="C92" s="86" t="str">
        <f>COUNTIF($K$7:K92,K92)&amp;K92</f>
        <v>0</v>
      </c>
      <c r="D92" s="86" t="str">
        <f t="shared" si="1"/>
        <v>15-101-003</v>
      </c>
      <c r="F92" s="173">
        <v>46173</v>
      </c>
      <c r="G92" s="90">
        <v>1655511417</v>
      </c>
      <c r="H92" s="177" t="s">
        <v>714</v>
      </c>
      <c r="I92" s="90" t="s">
        <v>233</v>
      </c>
      <c r="J92" s="175" t="str">
        <f t="shared" si="19"/>
        <v>Transaction Cost</v>
      </c>
      <c r="K92" s="90"/>
      <c r="L92" s="178">
        <v>558785</v>
      </c>
      <c r="M92" s="178"/>
    </row>
    <row r="93" spans="1:13" x14ac:dyDescent="0.2">
      <c r="A93" s="90" t="str">
        <f>IF(I93=VALUE,VALUE,COUNTIF($B$7:B93,B93))&amp;I93&amp;IF(F93&lt;&gt;VALUE,TEXT(F93,"mmmm"),VALUE)</f>
        <v>25-101-003May</v>
      </c>
      <c r="B93" s="86" t="str">
        <f t="shared" si="0"/>
        <v>5-101-003May</v>
      </c>
      <c r="C93" s="86" t="str">
        <f>COUNTIF($K$7:K93,K93)&amp;K93</f>
        <v>0</v>
      </c>
      <c r="D93" s="86" t="str">
        <f t="shared" si="1"/>
        <v>15-101-003</v>
      </c>
      <c r="F93" s="173">
        <v>46173</v>
      </c>
      <c r="G93" s="90">
        <v>1655511417</v>
      </c>
      <c r="H93" s="176" t="s">
        <v>715</v>
      </c>
      <c r="I93" s="90" t="s">
        <v>233</v>
      </c>
      <c r="J93" s="175" t="str">
        <f t="shared" si="19"/>
        <v>Transaction Cost</v>
      </c>
      <c r="K93" s="90"/>
      <c r="L93" s="178">
        <v>4373100</v>
      </c>
      <c r="M93" s="178"/>
    </row>
    <row r="94" spans="1:13" x14ac:dyDescent="0.2">
      <c r="A94" s="90" t="str">
        <f>IF(I94=VALUE,VALUE,COUNTIF($B$7:B94,B94))&amp;I94&amp;IF(F94&lt;&gt;VALUE,TEXT(F94,"mmmm"),VALUE)</f>
        <v>35-101-003May</v>
      </c>
      <c r="B94" s="86" t="str">
        <f t="shared" si="0"/>
        <v>5-101-003May</v>
      </c>
      <c r="C94" s="86" t="str">
        <f>COUNTIF($K$7:K94,K94)&amp;K94</f>
        <v>0</v>
      </c>
      <c r="D94" s="86" t="str">
        <f t="shared" si="1"/>
        <v>15-101-003</v>
      </c>
      <c r="F94" s="173">
        <v>46173</v>
      </c>
      <c r="G94" s="90">
        <v>1655511417</v>
      </c>
      <c r="H94" s="177" t="s">
        <v>716</v>
      </c>
      <c r="I94" s="90" t="s">
        <v>233</v>
      </c>
      <c r="J94" s="175" t="str">
        <f t="shared" si="19"/>
        <v>Transaction Cost</v>
      </c>
      <c r="K94" s="90"/>
      <c r="L94" s="89">
        <v>542506</v>
      </c>
      <c r="M94" s="89"/>
    </row>
    <row r="95" spans="1:13" x14ac:dyDescent="0.2">
      <c r="A95" s="90" t="str">
        <f>IF(I95=VALUE,VALUE,COUNTIF($B$7:B95,B95))&amp;I95&amp;IF(F95&lt;&gt;VALUE,TEXT(F95,"mmmm"),VALUE)</f>
        <v>11-102-001May</v>
      </c>
      <c r="B95" s="86" t="str">
        <f t="shared" si="0"/>
        <v>1-102-001May</v>
      </c>
      <c r="C95" s="86" t="str">
        <f>COUNTIF($K$7:K95,K95)&amp;K95</f>
        <v>0</v>
      </c>
      <c r="D95" s="86" t="str">
        <f t="shared" si="1"/>
        <v>11-102-001</v>
      </c>
      <c r="F95" s="173">
        <v>46173</v>
      </c>
      <c r="G95" s="90">
        <v>1655511417</v>
      </c>
      <c r="H95" s="176" t="s">
        <v>717</v>
      </c>
      <c r="I95" s="90" t="s">
        <v>41</v>
      </c>
      <c r="J95" s="175" t="str">
        <f t="shared" si="19"/>
        <v>Receivable - Trade</v>
      </c>
      <c r="K95" s="90"/>
      <c r="L95" s="178">
        <f>M96-L92-L93-L94</f>
        <v>18820609</v>
      </c>
      <c r="M95" s="89"/>
    </row>
    <row r="96" spans="1:13" x14ac:dyDescent="0.2">
      <c r="A96" s="90" t="str">
        <f>IF(I96=VALUE,VALUE,COUNTIF($B$7:B96,B96))&amp;I96&amp;IF(F96&lt;&gt;VALUE,TEXT(F96,"mmmm"),VALUE)</f>
        <v>14-101-001May</v>
      </c>
      <c r="B96" s="86" t="str">
        <f t="shared" si="0"/>
        <v>4-101-001May</v>
      </c>
      <c r="C96" s="86" t="str">
        <f>COUNTIF($K$7:K96,K96)&amp;K96</f>
        <v>0</v>
      </c>
      <c r="D96" s="86" t="str">
        <f t="shared" si="1"/>
        <v>14-101-001</v>
      </c>
      <c r="F96" s="173">
        <v>46173</v>
      </c>
      <c r="G96" s="90">
        <v>1655511417</v>
      </c>
      <c r="H96" s="176" t="s">
        <v>717</v>
      </c>
      <c r="I96" s="90" t="s">
        <v>184</v>
      </c>
      <c r="J96" s="175" t="str">
        <f t="shared" si="19"/>
        <v>Pendapatan Usaha</v>
      </c>
      <c r="K96" s="86"/>
      <c r="L96" s="178"/>
      <c r="M96" s="178">
        <v>24295000</v>
      </c>
    </row>
    <row r="97" spans="1:13" x14ac:dyDescent="0.2">
      <c r="A97" s="90" t="str">
        <f>IF(I97=VALUE,VALUE,COUNTIF($B$7:B97,B97))&amp;I97&amp;IF(F97&lt;&gt;VALUE,TEXT(F97,"mmmm"),VALUE)</f>
        <v>00</v>
      </c>
      <c r="B97" s="86" t="str">
        <f>I97&amp;IF(F97&lt;&gt;VALUE,TEXT(F97,"mmmm"),VALUE)</f>
        <v>0</v>
      </c>
      <c r="C97" s="86" t="str">
        <f>COUNTIF($K$7:K97,K97)&amp;K97</f>
        <v>0</v>
      </c>
      <c r="D97" s="86" t="str">
        <f>IF(MONTH(F97)&lt;MONTH(BLN),"1"&amp;I97,VALUE)</f>
        <v>1</v>
      </c>
      <c r="F97" s="173"/>
      <c r="G97" s="86"/>
      <c r="H97" s="177"/>
      <c r="I97" s="90"/>
      <c r="J97" s="175" t="str">
        <f t="shared" si="19"/>
        <v>-</v>
      </c>
      <c r="K97" s="86"/>
      <c r="L97" s="89"/>
      <c r="M97" s="89"/>
    </row>
    <row r="98" spans="1:13" x14ac:dyDescent="0.2">
      <c r="A98" s="90" t="str">
        <f>IF(I98=VALUE,VALUE,COUNTIF($B$7:B98,B98))&amp;I98&amp;IF(F98&lt;&gt;VALUE,TEXT(F98,"mmmm"),VALUE)</f>
        <v>15-101-003June</v>
      </c>
      <c r="B98" s="86" t="str">
        <f>I98&amp;IF(F98&lt;&gt;VALUE,TEXT(F98,"mmmm"),VALUE)</f>
        <v>5-101-003June</v>
      </c>
      <c r="C98" s="86" t="str">
        <f>COUNTIF($K$7:K98,K98)&amp;K98</f>
        <v>0</v>
      </c>
      <c r="D98" s="86" t="str">
        <f>IF(MONTH(F98)&lt;MONTH(BLN),"1"&amp;I98,VALUE)</f>
        <v>15-101-003</v>
      </c>
      <c r="F98" s="173">
        <v>46203</v>
      </c>
      <c r="G98" s="90">
        <v>1656582425</v>
      </c>
      <c r="H98" s="177" t="s">
        <v>714</v>
      </c>
      <c r="I98" s="90" t="s">
        <v>233</v>
      </c>
      <c r="J98" s="175" t="str">
        <f t="shared" si="19"/>
        <v>Transaction Cost</v>
      </c>
      <c r="K98" s="90"/>
      <c r="L98" s="178">
        <v>558670</v>
      </c>
      <c r="M98" s="178"/>
    </row>
    <row r="99" spans="1:13" x14ac:dyDescent="0.2">
      <c r="A99" s="90" t="str">
        <f>IF(I99=VALUE,VALUE,COUNTIF($B$7:B99,B99))&amp;I99&amp;IF(F99&lt;&gt;VALUE,TEXT(F99,"mmmm"),VALUE)</f>
        <v>25-101-003June</v>
      </c>
      <c r="B99" s="86" t="str">
        <f>I99&amp;IF(F99&lt;&gt;VALUE,TEXT(F99,"mmmm"),VALUE)</f>
        <v>5-101-003June</v>
      </c>
      <c r="C99" s="86" t="str">
        <f>COUNTIF($K$7:K99,K99)&amp;K99</f>
        <v>0</v>
      </c>
      <c r="D99" s="86" t="str">
        <f>IF(MONTH(F99)&lt;MONTH(BLN),"1"&amp;I99,VALUE)</f>
        <v>15-101-003</v>
      </c>
      <c r="F99" s="173">
        <v>46203</v>
      </c>
      <c r="G99" s="90">
        <v>1656582425</v>
      </c>
      <c r="H99" s="176" t="s">
        <v>715</v>
      </c>
      <c r="I99" s="90" t="s">
        <v>233</v>
      </c>
      <c r="J99" s="175" t="str">
        <f t="shared" si="19"/>
        <v>Transaction Cost</v>
      </c>
      <c r="K99" s="86"/>
      <c r="L99" s="89">
        <v>4372200</v>
      </c>
      <c r="M99" s="89"/>
    </row>
    <row r="100" spans="1:13" x14ac:dyDescent="0.2">
      <c r="A100" s="90" t="str">
        <f>IF(I100=VALUE,VALUE,COUNTIF($B$7:B100,B100))&amp;I100&amp;IF(F100&lt;&gt;VALUE,TEXT(F100,"mmmm"),VALUE)</f>
        <v>35-101-003June</v>
      </c>
      <c r="B100" s="86" t="str">
        <f>I100&amp;IF(F100&lt;&gt;VALUE,TEXT(F100,"mmmm"),VALUE)</f>
        <v>5-101-003June</v>
      </c>
      <c r="C100" s="86" t="str">
        <f>COUNTIF($K$7:K100,K100)&amp;K100</f>
        <v>0</v>
      </c>
      <c r="D100" s="86" t="str">
        <f>IF(MONTH(F100)&lt;MONTH(BLN),"1"&amp;I100,VALUE)</f>
        <v>15-101-003</v>
      </c>
      <c r="F100" s="173">
        <v>46203</v>
      </c>
      <c r="G100" s="90">
        <v>1656582425</v>
      </c>
      <c r="H100" s="177" t="s">
        <v>716</v>
      </c>
      <c r="I100" s="90" t="s">
        <v>233</v>
      </c>
      <c r="J100" s="175" t="str">
        <f t="shared" si="19"/>
        <v>Transaction Cost</v>
      </c>
      <c r="K100" s="90"/>
      <c r="L100" s="178">
        <v>542397</v>
      </c>
      <c r="M100" s="178"/>
    </row>
    <row r="101" spans="1:13" x14ac:dyDescent="0.2">
      <c r="A101" s="90" t="str">
        <f>IF(I101=VALUE,VALUE,COUNTIF($B$7:B101,B101))&amp;I101&amp;IF(F101&lt;&gt;VALUE,TEXT(F101,"mmmm"),VALUE)</f>
        <v>21-102-001June</v>
      </c>
      <c r="B101" s="86" t="str">
        <f t="shared" si="0"/>
        <v>1-102-001June</v>
      </c>
      <c r="C101" s="86" t="str">
        <f>COUNTIF($K$7:K101,K101)&amp;K101</f>
        <v>0</v>
      </c>
      <c r="D101" s="86" t="str">
        <f t="shared" si="1"/>
        <v>11-102-001</v>
      </c>
      <c r="F101" s="173">
        <v>46203</v>
      </c>
      <c r="G101" s="90">
        <v>1656582425</v>
      </c>
      <c r="H101" s="176" t="s">
        <v>717</v>
      </c>
      <c r="I101" s="90" t="s">
        <v>41</v>
      </c>
      <c r="J101" s="175" t="str">
        <f t="shared" si="19"/>
        <v>Receivable - Trade</v>
      </c>
      <c r="K101" s="90"/>
      <c r="L101" s="178">
        <f>M102-L98-L99-L100</f>
        <v>18816733</v>
      </c>
      <c r="M101" s="89"/>
    </row>
    <row r="102" spans="1:13" x14ac:dyDescent="0.2">
      <c r="A102" s="90" t="str">
        <f>IF(I102=VALUE,VALUE,COUNTIF($B$7:B102,B102))&amp;I102&amp;IF(F102&lt;&gt;VALUE,TEXT(F102,"mmmm"),VALUE)</f>
        <v>124-101-001June</v>
      </c>
      <c r="B102" s="86" t="str">
        <f t="shared" si="0"/>
        <v>4-101-001June</v>
      </c>
      <c r="C102" s="86" t="str">
        <f>COUNTIF($K$7:K102,K102)&amp;K102</f>
        <v>0</v>
      </c>
      <c r="D102" s="86" t="str">
        <f t="shared" si="1"/>
        <v>14-101-001</v>
      </c>
      <c r="F102" s="173">
        <v>46203</v>
      </c>
      <c r="G102" s="90">
        <v>1656582425</v>
      </c>
      <c r="H102" s="176" t="s">
        <v>717</v>
      </c>
      <c r="I102" s="90" t="s">
        <v>184</v>
      </c>
      <c r="J102" s="175" t="str">
        <f t="shared" si="19"/>
        <v>Pendapatan Usaha</v>
      </c>
      <c r="K102" s="90"/>
      <c r="L102" s="178"/>
      <c r="M102" s="178">
        <v>24290000</v>
      </c>
    </row>
    <row r="103" spans="1:13" x14ac:dyDescent="0.2">
      <c r="A103" s="90" t="str">
        <f>IF(I103=VALUE,VALUE,COUNTIF($B$7:B103,B103))&amp;I103&amp;IF(F103&lt;&gt;VALUE,TEXT(F103,"mmmm"),VALUE)</f>
        <v>00</v>
      </c>
      <c r="B103" s="86" t="str">
        <f t="shared" si="0"/>
        <v>0</v>
      </c>
      <c r="C103" s="86" t="str">
        <f>COUNTIF($K$7:K103,K103)&amp;K103</f>
        <v>0</v>
      </c>
      <c r="D103" s="86" t="str">
        <f t="shared" si="1"/>
        <v>1</v>
      </c>
      <c r="F103" s="173"/>
      <c r="G103" s="90"/>
      <c r="H103" s="177"/>
      <c r="I103" s="198"/>
      <c r="J103" s="175" t="str">
        <f t="shared" si="19"/>
        <v>-</v>
      </c>
      <c r="K103" s="90"/>
      <c r="L103" s="178"/>
      <c r="M103" s="178"/>
    </row>
    <row r="104" spans="1:13" x14ac:dyDescent="0.2">
      <c r="A104" s="90" t="str">
        <f>IF(I104=VALUE,VALUE,COUNTIF($B$7:B104,B104))&amp;I104&amp;IF(F104&lt;&gt;VALUE,TEXT(F104,"mmmm"),VALUE)</f>
        <v>15-101-003July</v>
      </c>
      <c r="B104" s="86" t="str">
        <f t="shared" si="0"/>
        <v>5-101-003July</v>
      </c>
      <c r="C104" s="86" t="str">
        <f>COUNTIF($K$7:K104,K104)&amp;K104</f>
        <v>0</v>
      </c>
      <c r="D104" s="86">
        <f t="shared" si="1"/>
        <v>0</v>
      </c>
      <c r="F104" s="173">
        <v>46234</v>
      </c>
      <c r="G104" s="90">
        <v>1659350401</v>
      </c>
      <c r="H104" s="177" t="s">
        <v>714</v>
      </c>
      <c r="I104" s="90" t="s">
        <v>233</v>
      </c>
      <c r="J104" s="175" t="str">
        <f t="shared" si="19"/>
        <v>Transaction Cost</v>
      </c>
      <c r="K104" s="90"/>
      <c r="L104" s="178">
        <v>1058096</v>
      </c>
      <c r="M104" s="178"/>
    </row>
    <row r="105" spans="1:13" x14ac:dyDescent="0.2">
      <c r="A105" s="90" t="str">
        <f>IF(I105=VALUE,VALUE,COUNTIF($B$7:B105,B105))&amp;I105&amp;IF(F105&lt;&gt;VALUE,TEXT(F105,"mmmm"),VALUE)</f>
        <v>25-101-003July</v>
      </c>
      <c r="B105" s="86" t="str">
        <f t="shared" si="0"/>
        <v>5-101-003July</v>
      </c>
      <c r="C105" s="86" t="str">
        <f>COUNTIF($K$7:K105,K105)&amp;K105</f>
        <v>0</v>
      </c>
      <c r="D105" s="86">
        <f t="shared" si="1"/>
        <v>0</v>
      </c>
      <c r="F105" s="173">
        <v>46234</v>
      </c>
      <c r="G105" s="90">
        <v>1659350401</v>
      </c>
      <c r="H105" s="176" t="s">
        <v>715</v>
      </c>
      <c r="I105" s="90" t="s">
        <v>233</v>
      </c>
      <c r="J105" s="175" t="str">
        <f t="shared" si="19"/>
        <v>Transaction Cost</v>
      </c>
      <c r="K105" s="90"/>
      <c r="L105" s="178">
        <v>8712747</v>
      </c>
      <c r="M105" s="178"/>
    </row>
    <row r="106" spans="1:13" x14ac:dyDescent="0.2">
      <c r="A106" s="90" t="str">
        <f>IF(I106=VALUE,VALUE,COUNTIF($B$7:B106,B106))&amp;I106&amp;IF(F106&lt;&gt;VALUE,TEXT(F106,"mmmm"),VALUE)</f>
        <v>35-101-003July</v>
      </c>
      <c r="B106" s="86" t="str">
        <f>I106&amp;IF(F106&lt;&gt;VALUE,TEXT(F106,"mmmm"),VALUE)</f>
        <v>5-101-003July</v>
      </c>
      <c r="C106" s="86" t="str">
        <f>COUNTIF($K$7:K106,K106)&amp;K106</f>
        <v>0</v>
      </c>
      <c r="D106" s="86">
        <f>IF(MONTH(F106)&lt;MONTH(BLN),"1"&amp;I106,VALUE)</f>
        <v>0</v>
      </c>
      <c r="F106" s="173">
        <v>46234</v>
      </c>
      <c r="G106" s="90">
        <v>1659350401</v>
      </c>
      <c r="H106" s="177" t="s">
        <v>716</v>
      </c>
      <c r="I106" s="90" t="s">
        <v>233</v>
      </c>
      <c r="J106" s="175" t="str">
        <f t="shared" si="19"/>
        <v>Transaction Cost</v>
      </c>
      <c r="K106" s="90"/>
      <c r="L106" s="178">
        <v>1074792</v>
      </c>
      <c r="M106" s="178"/>
    </row>
    <row r="107" spans="1:13" x14ac:dyDescent="0.2">
      <c r="A107" s="90" t="str">
        <f>IF(I107=VALUE,VALUE,COUNTIF($B$7:B107,B107))&amp;I107&amp;IF(F107&lt;&gt;VALUE,TEXT(F107,"mmmm"),VALUE)</f>
        <v>21-102-001July</v>
      </c>
      <c r="B107" s="86" t="str">
        <f t="shared" si="0"/>
        <v>1-102-001July</v>
      </c>
      <c r="C107" s="86" t="str">
        <f>COUNTIF($K$7:K107,K107)&amp;K107</f>
        <v>0</v>
      </c>
      <c r="D107" s="86">
        <f t="shared" si="1"/>
        <v>0</v>
      </c>
      <c r="F107" s="173">
        <v>46234</v>
      </c>
      <c r="G107" s="90">
        <v>1659350401</v>
      </c>
      <c r="H107" s="176" t="s">
        <v>717</v>
      </c>
      <c r="I107" s="90" t="s">
        <v>41</v>
      </c>
      <c r="J107" s="175" t="str">
        <f t="shared" si="19"/>
        <v>Receivable - Trade</v>
      </c>
      <c r="K107" s="90"/>
      <c r="L107" s="178">
        <f>M108-L104-L105-L106</f>
        <v>37558515</v>
      </c>
      <c r="M107" s="178"/>
    </row>
    <row r="108" spans="1:13" x14ac:dyDescent="0.2">
      <c r="A108" s="90" t="str">
        <f>IF(I108=VALUE,VALUE,COUNTIF($B$7:B108,B108))&amp;I108&amp;IF(F108&lt;&gt;VALUE,TEXT(F108,"mmmm"),VALUE)</f>
        <v>184-101-001July</v>
      </c>
      <c r="B108" s="86" t="str">
        <f t="shared" si="0"/>
        <v>4-101-001July</v>
      </c>
      <c r="C108" s="86" t="str">
        <f>COUNTIF($K$7:K108,K108)&amp;K108</f>
        <v>0</v>
      </c>
      <c r="D108" s="86">
        <f t="shared" si="1"/>
        <v>0</v>
      </c>
      <c r="F108" s="173">
        <v>46234</v>
      </c>
      <c r="G108" s="90">
        <v>1659350401</v>
      </c>
      <c r="H108" s="176" t="s">
        <v>717</v>
      </c>
      <c r="I108" s="90" t="s">
        <v>184</v>
      </c>
      <c r="J108" s="175" t="str">
        <f t="shared" si="19"/>
        <v>Pendapatan Usaha</v>
      </c>
      <c r="K108" s="90"/>
      <c r="L108" s="178"/>
      <c r="M108" s="178">
        <v>48404150</v>
      </c>
    </row>
    <row r="109" spans="1:13" x14ac:dyDescent="0.2">
      <c r="A109" s="90" t="str">
        <f>IF(I109=VALUE,VALUE,COUNTIF($B$7:B109,B109))&amp;I109&amp;IF(F109&lt;&gt;VALUE,TEXT(F109,"mmmm"),VALUE)</f>
        <v>00</v>
      </c>
      <c r="B109" s="86" t="str">
        <f t="shared" si="0"/>
        <v>0</v>
      </c>
      <c r="C109" s="86" t="str">
        <f>COUNTIF($K$7:K109,K109)&amp;K109</f>
        <v>0</v>
      </c>
      <c r="D109" s="86" t="str">
        <f t="shared" si="1"/>
        <v>1</v>
      </c>
      <c r="F109" s="173"/>
      <c r="G109" s="90"/>
      <c r="H109" s="177"/>
      <c r="I109" s="90"/>
      <c r="J109" s="175" t="str">
        <f t="shared" si="19"/>
        <v>-</v>
      </c>
      <c r="K109" s="90"/>
      <c r="L109" s="178"/>
      <c r="M109" s="178"/>
    </row>
    <row r="110" spans="1:13" x14ac:dyDescent="0.2">
      <c r="A110" s="90" t="str">
        <f>IF(I110=VALUE,VALUE,COUNTIF($B$7:B110,B110))&amp;I110&amp;IF(F110&lt;&gt;VALUE,TEXT(F110,"mmmm"),VALUE)</f>
        <v>00</v>
      </c>
      <c r="B110" s="86" t="str">
        <f t="shared" si="0"/>
        <v>0</v>
      </c>
      <c r="C110" s="86" t="str">
        <f>COUNTIF($K$7:K110,K110)&amp;K110</f>
        <v>0</v>
      </c>
      <c r="D110" s="86" t="str">
        <f t="shared" si="1"/>
        <v>1</v>
      </c>
      <c r="F110" s="173"/>
      <c r="G110" s="73"/>
      <c r="H110" s="177"/>
      <c r="I110" s="90"/>
      <c r="J110" s="175" t="str">
        <f t="shared" si="19"/>
        <v>-</v>
      </c>
      <c r="K110" s="90"/>
      <c r="L110" s="178"/>
      <c r="M110" s="178"/>
    </row>
    <row r="111" spans="1:13" x14ac:dyDescent="0.2">
      <c r="A111" s="90" t="str">
        <f>IF(I111=VALUE,VALUE,COUNTIF($B$7:B111,B111))&amp;I111&amp;IF(F111&lt;&gt;VALUE,TEXT(F111,"mmmm"),VALUE)</f>
        <v>00</v>
      </c>
      <c r="B111" s="86" t="str">
        <f t="shared" si="0"/>
        <v>0</v>
      </c>
      <c r="C111" s="86" t="str">
        <f>COUNTIF($K$7:K111,K111)&amp;K111</f>
        <v>0</v>
      </c>
      <c r="D111" s="86" t="str">
        <f t="shared" si="1"/>
        <v>1</v>
      </c>
      <c r="F111" s="173"/>
      <c r="G111" s="73"/>
      <c r="H111" s="176"/>
      <c r="I111" s="198"/>
      <c r="J111" s="175" t="str">
        <f t="shared" si="19"/>
        <v>-</v>
      </c>
      <c r="K111" s="90"/>
      <c r="L111" s="178"/>
      <c r="M111" s="178"/>
    </row>
    <row r="112" spans="1:13" x14ac:dyDescent="0.2">
      <c r="A112" s="90" t="str">
        <f>IF(I112=VALUE,VALUE,COUNTIF($B$7:B112,B112))&amp;I112&amp;IF(F112&lt;&gt;VALUE,TEXT(F112,"mmmm"),VALUE)</f>
        <v>00</v>
      </c>
      <c r="B112" s="86" t="str">
        <f t="shared" si="0"/>
        <v>0</v>
      </c>
      <c r="C112" s="86" t="str">
        <f>COUNTIF($K$7:K112,K112)&amp;K112</f>
        <v>0</v>
      </c>
      <c r="D112" s="86" t="str">
        <f t="shared" si="1"/>
        <v>1</v>
      </c>
      <c r="F112" s="173"/>
      <c r="G112" s="90"/>
      <c r="H112" s="176"/>
      <c r="I112" s="90"/>
      <c r="J112" s="175" t="str">
        <f t="shared" si="19"/>
        <v>-</v>
      </c>
      <c r="K112" s="90"/>
      <c r="L112" s="178"/>
      <c r="M112" s="178"/>
    </row>
    <row r="113" spans="1:13" x14ac:dyDescent="0.2">
      <c r="A113" s="90" t="str">
        <f>IF(I113=VALUE,VALUE,COUNTIF($B$7:B113,B113))&amp;I113&amp;IF(F113&lt;&gt;VALUE,TEXT(F113,"mmmm"),VALUE)</f>
        <v>00</v>
      </c>
      <c r="B113" s="86" t="str">
        <f t="shared" si="0"/>
        <v>0</v>
      </c>
      <c r="C113" s="86" t="str">
        <f>COUNTIF($K$7:K113,K113)&amp;K113</f>
        <v>0</v>
      </c>
      <c r="D113" s="86" t="str">
        <f t="shared" si="1"/>
        <v>1</v>
      </c>
      <c r="F113" s="173"/>
      <c r="G113" s="90"/>
      <c r="H113" s="176"/>
      <c r="I113" s="90"/>
      <c r="J113" s="175" t="str">
        <f t="shared" si="19"/>
        <v>-</v>
      </c>
      <c r="K113" s="90"/>
      <c r="L113" s="178"/>
      <c r="M113" s="178"/>
    </row>
    <row r="114" spans="1:13" x14ac:dyDescent="0.2">
      <c r="A114" s="90" t="str">
        <f>IF(I114=VALUE,VALUE,COUNTIF($B$7:B114,B114))&amp;I114&amp;IF(F114&lt;&gt;VALUE,TEXT(F114,"mmmm"),VALUE)</f>
        <v>00</v>
      </c>
      <c r="B114" s="86" t="str">
        <f t="shared" si="0"/>
        <v>0</v>
      </c>
      <c r="C114" s="86" t="str">
        <f>COUNTIF($K$7:K114,K114)&amp;K114</f>
        <v>0</v>
      </c>
      <c r="D114" s="86" t="str">
        <f t="shared" si="1"/>
        <v>1</v>
      </c>
      <c r="F114" s="173"/>
      <c r="G114" s="90"/>
      <c r="H114" s="177"/>
      <c r="I114" s="90"/>
      <c r="J114" s="175" t="str">
        <f t="shared" si="19"/>
        <v>-</v>
      </c>
      <c r="K114" s="90"/>
      <c r="L114" s="178"/>
      <c r="M114" s="178"/>
    </row>
    <row r="115" spans="1:13" x14ac:dyDescent="0.2">
      <c r="A115" s="90" t="str">
        <f>IF(I115=VALUE,VALUE,COUNTIF($B$7:B115,B115))&amp;I115&amp;IF(F115&lt;&gt;VALUE,TEXT(F115,"mmmm"),VALUE)</f>
        <v>00</v>
      </c>
      <c r="B115" s="86" t="str">
        <f t="shared" si="0"/>
        <v>0</v>
      </c>
      <c r="C115" s="86" t="str">
        <f>COUNTIF($K$7:K115,K115)&amp;K115</f>
        <v>0</v>
      </c>
      <c r="D115" s="86" t="str">
        <f t="shared" si="1"/>
        <v>1</v>
      </c>
      <c r="F115" s="173"/>
      <c r="G115" s="90"/>
      <c r="H115" s="177"/>
      <c r="I115" s="90"/>
      <c r="J115" s="175" t="str">
        <f t="shared" si="19"/>
        <v>-</v>
      </c>
      <c r="K115" s="86"/>
      <c r="L115" s="178"/>
      <c r="M115" s="178"/>
    </row>
    <row r="116" spans="1:13" x14ac:dyDescent="0.2">
      <c r="A116" s="90" t="str">
        <f>IF(I116=VALUE,VALUE,COUNTIF($B$7:B116,B116))&amp;I116&amp;IF(F116&lt;&gt;VALUE,TEXT(F116,"mmmm"),VALUE)</f>
        <v>00</v>
      </c>
      <c r="B116" s="86" t="str">
        <f t="shared" si="0"/>
        <v>0</v>
      </c>
      <c r="C116" s="86" t="str">
        <f>COUNTIF($K$7:K116,K116)&amp;K116</f>
        <v>0</v>
      </c>
      <c r="D116" s="86" t="str">
        <f t="shared" si="1"/>
        <v>1</v>
      </c>
      <c r="F116" s="173"/>
      <c r="G116" s="86"/>
      <c r="H116" s="177"/>
      <c r="I116" s="90"/>
      <c r="J116" s="175" t="str">
        <f t="shared" si="19"/>
        <v>-</v>
      </c>
      <c r="K116" s="90"/>
      <c r="L116" s="89"/>
      <c r="M116" s="89"/>
    </row>
    <row r="117" spans="1:13" x14ac:dyDescent="0.2">
      <c r="A117" s="90" t="str">
        <f>IF(I117=VALUE,VALUE,COUNTIF($B$7:B117,B117))&amp;I117&amp;IF(F117&lt;&gt;VALUE,TEXT(F117,"mmmm"),VALUE)</f>
        <v>00</v>
      </c>
      <c r="B117" s="86" t="str">
        <f t="shared" si="0"/>
        <v>0</v>
      </c>
      <c r="C117" s="86" t="str">
        <f>COUNTIF($K$7:K117,K117)&amp;K117</f>
        <v>0</v>
      </c>
      <c r="D117" s="86" t="str">
        <f t="shared" si="1"/>
        <v>1</v>
      </c>
      <c r="F117" s="173"/>
      <c r="G117" s="86"/>
      <c r="H117" s="177"/>
      <c r="I117" s="90"/>
      <c r="J117" s="175" t="str">
        <f t="shared" si="19"/>
        <v>-</v>
      </c>
      <c r="K117" s="90"/>
      <c r="L117" s="89"/>
      <c r="M117" s="89"/>
    </row>
    <row r="118" spans="1:13" x14ac:dyDescent="0.2">
      <c r="A118" s="90" t="str">
        <f>IF(I118=VALUE,VALUE,COUNTIF($B$7:B118,B118))&amp;I118&amp;IF(F118&lt;&gt;VALUE,TEXT(F118,"mmmm"),VALUE)</f>
        <v>00</v>
      </c>
      <c r="B118" s="86" t="str">
        <f t="shared" si="0"/>
        <v>0</v>
      </c>
      <c r="C118" s="86" t="str">
        <f>COUNTIF($K$7:K118,K118)&amp;K118</f>
        <v>0</v>
      </c>
      <c r="D118" s="86" t="str">
        <f t="shared" si="1"/>
        <v>1</v>
      </c>
      <c r="F118" s="173"/>
      <c r="G118" s="86"/>
      <c r="H118" s="177"/>
      <c r="I118" s="90"/>
      <c r="J118" s="175" t="str">
        <f t="shared" si="19"/>
        <v>-</v>
      </c>
      <c r="K118" s="90"/>
      <c r="L118" s="178"/>
      <c r="M118" s="178"/>
    </row>
    <row r="119" spans="1:13" x14ac:dyDescent="0.2">
      <c r="A119" s="90" t="str">
        <f>IF(I119=VALUE,VALUE,COUNTIF($B$7:B119,B119))&amp;I119&amp;IF(F119&lt;&gt;VALUE,TEXT(F119,"mmmm"),VALUE)</f>
        <v>00</v>
      </c>
      <c r="B119" s="86" t="str">
        <f t="shared" si="0"/>
        <v>0</v>
      </c>
      <c r="C119" s="86" t="str">
        <f>COUNTIF($K$7:K119,K119)&amp;K119</f>
        <v>0</v>
      </c>
      <c r="D119" s="86" t="str">
        <f t="shared" si="1"/>
        <v>1</v>
      </c>
      <c r="F119" s="173"/>
      <c r="G119" s="86"/>
      <c r="H119" s="177"/>
      <c r="I119" s="90"/>
      <c r="J119" s="175" t="str">
        <f t="shared" si="19"/>
        <v>-</v>
      </c>
      <c r="K119" s="90"/>
      <c r="L119" s="89"/>
      <c r="M119" s="89"/>
    </row>
    <row r="120" spans="1:13" x14ac:dyDescent="0.2">
      <c r="A120" s="90" t="str">
        <f>IF(I120=VALUE,VALUE,COUNTIF($B$7:B120,B120))&amp;I120&amp;IF(F120&lt;&gt;VALUE,TEXT(F120,"mmmm"),VALUE)</f>
        <v>00</v>
      </c>
      <c r="B120" s="86" t="str">
        <f t="shared" ref="B120:B151" si="20">I120&amp;IF(F120&lt;&gt;VALUE,TEXT(F120,"mmmm"),VALUE)</f>
        <v>0</v>
      </c>
      <c r="C120" s="86" t="str">
        <f>COUNTIF($K$7:K120,K120)&amp;K120</f>
        <v>0</v>
      </c>
      <c r="D120" s="86" t="str">
        <f t="shared" ref="D120:D151" si="21">IF(MONTH(F120)&lt;MONTH(BLN),"1"&amp;I120,VALUE)</f>
        <v>1</v>
      </c>
      <c r="F120" s="173"/>
      <c r="G120" s="90"/>
      <c r="H120" s="176"/>
      <c r="I120" s="198"/>
      <c r="J120" s="175" t="str">
        <f t="shared" si="19"/>
        <v>-</v>
      </c>
      <c r="K120" s="90"/>
      <c r="L120" s="178"/>
      <c r="M120" s="178"/>
    </row>
    <row r="121" spans="1:13" x14ac:dyDescent="0.2">
      <c r="A121" s="90" t="str">
        <f>IF(I121=VALUE,VALUE,COUNTIF($B$7:B121,B121))&amp;I121&amp;IF(F121&lt;&gt;VALUE,TEXT(F121,"mmmm"),VALUE)</f>
        <v>00</v>
      </c>
      <c r="B121" s="86" t="str">
        <f t="shared" si="20"/>
        <v>0</v>
      </c>
      <c r="C121" s="86" t="str">
        <f>COUNTIF($K$7:K121,K121)&amp;K121</f>
        <v>0</v>
      </c>
      <c r="D121" s="86" t="str">
        <f t="shared" si="21"/>
        <v>1</v>
      </c>
      <c r="F121" s="173"/>
      <c r="G121" s="90"/>
      <c r="H121" s="176"/>
      <c r="I121" s="90"/>
      <c r="J121" s="175" t="str">
        <f t="shared" si="19"/>
        <v>-</v>
      </c>
      <c r="K121" s="90"/>
      <c r="L121" s="178"/>
      <c r="M121" s="178"/>
    </row>
    <row r="122" spans="1:13" x14ac:dyDescent="0.2">
      <c r="A122" s="90" t="str">
        <f>IF(I122=VALUE,VALUE,COUNTIF($B$7:B122,B122))&amp;I122&amp;IF(F122&lt;&gt;VALUE,TEXT(F122,"mmmm"),VALUE)</f>
        <v>00</v>
      </c>
      <c r="B122" s="86" t="str">
        <f t="shared" si="20"/>
        <v>0</v>
      </c>
      <c r="C122" s="86" t="str">
        <f>COUNTIF($K$7:K122,K122)&amp;K122</f>
        <v>0</v>
      </c>
      <c r="D122" s="86" t="str">
        <f t="shared" si="21"/>
        <v>1</v>
      </c>
      <c r="F122" s="173"/>
      <c r="G122" s="90"/>
      <c r="H122" s="174"/>
      <c r="I122" s="90"/>
      <c r="J122" s="175" t="str">
        <f t="shared" si="19"/>
        <v>-</v>
      </c>
      <c r="K122" s="90"/>
      <c r="L122" s="178"/>
      <c r="M122" s="178"/>
    </row>
    <row r="123" spans="1:13" x14ac:dyDescent="0.2">
      <c r="A123" s="90" t="str">
        <f>IF(I123=VALUE,VALUE,COUNTIF($B$7:B123,B123))&amp;I123&amp;IF(F123&lt;&gt;VALUE,TEXT(F123,"mmmm"),VALUE)</f>
        <v>00</v>
      </c>
      <c r="B123" s="86" t="str">
        <f t="shared" si="20"/>
        <v>0</v>
      </c>
      <c r="C123" s="86" t="str">
        <f>COUNTIF($K$7:K123,K123)&amp;K123</f>
        <v>0</v>
      </c>
      <c r="D123" s="86" t="str">
        <f t="shared" si="21"/>
        <v>1</v>
      </c>
      <c r="F123" s="173"/>
      <c r="G123" s="90"/>
      <c r="H123" s="177"/>
      <c r="I123" s="90"/>
      <c r="J123" s="175" t="str">
        <f t="shared" si="19"/>
        <v>-</v>
      </c>
      <c r="K123" s="90"/>
      <c r="L123" s="178"/>
      <c r="M123" s="178"/>
    </row>
    <row r="124" spans="1:13" x14ac:dyDescent="0.2">
      <c r="A124" s="90" t="str">
        <f>IF(I124=VALUE,VALUE,COUNTIF($B$7:B124,B124))&amp;I124&amp;IF(F124&lt;&gt;VALUE,TEXT(F124,"mmmm"),VALUE)</f>
        <v>00</v>
      </c>
      <c r="B124" s="86" t="str">
        <f t="shared" si="20"/>
        <v>0</v>
      </c>
      <c r="C124" s="86" t="str">
        <f>COUNTIF($K$7:K124,K124)&amp;K124</f>
        <v>0</v>
      </c>
      <c r="D124" s="86" t="str">
        <f t="shared" si="21"/>
        <v>1</v>
      </c>
      <c r="F124" s="173"/>
      <c r="G124" s="90"/>
      <c r="H124" s="177"/>
      <c r="I124" s="90"/>
      <c r="J124" s="175" t="str">
        <f t="shared" si="19"/>
        <v>-</v>
      </c>
      <c r="K124" s="90"/>
      <c r="L124" s="178"/>
      <c r="M124" s="178"/>
    </row>
    <row r="125" spans="1:13" x14ac:dyDescent="0.2">
      <c r="A125" s="90" t="str">
        <f>IF(I125=VALUE,VALUE,COUNTIF($B$7:B125,B125))&amp;I125&amp;IF(F125&lt;&gt;VALUE,TEXT(F125,"mmmm"),VALUE)</f>
        <v>00</v>
      </c>
      <c r="B125" s="86" t="str">
        <f t="shared" si="20"/>
        <v>0</v>
      </c>
      <c r="C125" s="86" t="str">
        <f>COUNTIF($K$7:K125,K125)&amp;K125</f>
        <v>0</v>
      </c>
      <c r="D125" s="86" t="str">
        <f t="shared" si="21"/>
        <v>1</v>
      </c>
      <c r="F125" s="173"/>
      <c r="G125" s="90"/>
      <c r="H125" s="177"/>
      <c r="I125" s="198"/>
      <c r="J125" s="175" t="str">
        <f t="shared" si="19"/>
        <v>-</v>
      </c>
      <c r="K125" s="90"/>
      <c r="L125" s="178"/>
      <c r="M125" s="178"/>
    </row>
    <row r="126" spans="1:13" x14ac:dyDescent="0.2">
      <c r="A126" s="90" t="str">
        <f>IF(I126=VALUE,VALUE,COUNTIF($B$7:B126,B126))&amp;I126&amp;IF(F126&lt;&gt;VALUE,TEXT(F126,"mmmm"),VALUE)</f>
        <v>00</v>
      </c>
      <c r="B126" s="86" t="str">
        <f t="shared" si="20"/>
        <v>0</v>
      </c>
      <c r="C126" s="86" t="str">
        <f>COUNTIF($K$7:K126,K126)&amp;K126</f>
        <v>0</v>
      </c>
      <c r="D126" s="86" t="str">
        <f t="shared" si="21"/>
        <v>1</v>
      </c>
      <c r="F126" s="173"/>
      <c r="G126" s="90"/>
      <c r="H126" s="176"/>
      <c r="I126" s="198"/>
      <c r="J126" s="175" t="str">
        <f t="shared" si="19"/>
        <v>-</v>
      </c>
      <c r="K126" s="90"/>
      <c r="L126" s="178"/>
      <c r="M126" s="178"/>
    </row>
    <row r="127" spans="1:13" x14ac:dyDescent="0.2">
      <c r="A127" s="90" t="str">
        <f>IF(I127=VALUE,VALUE,COUNTIF($B$7:B127,B127))&amp;I127&amp;IF(F127&lt;&gt;VALUE,TEXT(F127,"mmmm"),VALUE)</f>
        <v>00</v>
      </c>
      <c r="B127" s="86" t="str">
        <f t="shared" si="20"/>
        <v>0</v>
      </c>
      <c r="C127" s="86" t="str">
        <f>COUNTIF($K$7:K127,K127)&amp;K127</f>
        <v>0</v>
      </c>
      <c r="D127" s="86" t="str">
        <f t="shared" si="21"/>
        <v>1</v>
      </c>
      <c r="F127" s="173"/>
      <c r="G127" s="90"/>
      <c r="H127" s="176"/>
      <c r="I127" s="90"/>
      <c r="J127" s="175" t="str">
        <f t="shared" si="19"/>
        <v>-</v>
      </c>
      <c r="K127" s="90"/>
      <c r="L127" s="178"/>
      <c r="M127" s="178"/>
    </row>
    <row r="128" spans="1:13" x14ac:dyDescent="0.2">
      <c r="A128" s="90" t="str">
        <f>IF(I128=VALUE,VALUE,COUNTIF($B$7:B128,B128))&amp;I128&amp;IF(F128&lt;&gt;VALUE,TEXT(F128,"mmmm"),VALUE)</f>
        <v>00</v>
      </c>
      <c r="B128" s="86" t="str">
        <f t="shared" si="20"/>
        <v>0</v>
      </c>
      <c r="C128" s="86" t="str">
        <f>COUNTIF($K$7:K128,K128)&amp;K128</f>
        <v>0</v>
      </c>
      <c r="D128" s="86" t="str">
        <f t="shared" si="21"/>
        <v>1</v>
      </c>
      <c r="F128" s="173"/>
      <c r="G128" s="86"/>
      <c r="H128" s="176"/>
      <c r="I128" s="90"/>
      <c r="J128" s="175" t="str">
        <f t="shared" si="19"/>
        <v>-</v>
      </c>
      <c r="K128" s="90"/>
      <c r="L128" s="178"/>
      <c r="M128" s="178"/>
    </row>
    <row r="129" spans="1:13" x14ac:dyDescent="0.2">
      <c r="A129" s="90" t="str">
        <f>IF(I129=VALUE,VALUE,COUNTIF($B$7:B129,B129))&amp;I129&amp;IF(F129&lt;&gt;VALUE,TEXT(F129,"mmmm"),VALUE)</f>
        <v>00</v>
      </c>
      <c r="B129" s="86" t="str">
        <f t="shared" si="20"/>
        <v>0</v>
      </c>
      <c r="C129" s="86" t="str">
        <f>COUNTIF($K$7:K129,K129)&amp;K129</f>
        <v>0</v>
      </c>
      <c r="D129" s="86" t="str">
        <f t="shared" si="21"/>
        <v>1</v>
      </c>
      <c r="F129" s="173"/>
      <c r="G129" s="86"/>
      <c r="H129" s="177"/>
      <c r="I129" s="90"/>
      <c r="J129" s="175" t="str">
        <f t="shared" si="19"/>
        <v>-</v>
      </c>
      <c r="K129" s="90"/>
      <c r="L129" s="178"/>
      <c r="M129" s="178"/>
    </row>
    <row r="130" spans="1:13" x14ac:dyDescent="0.2">
      <c r="A130" s="90" t="str">
        <f>IF(I130=VALUE,VALUE,COUNTIF($B$7:B130,B130))&amp;I130&amp;IF(F130&lt;&gt;VALUE,TEXT(F130,"mmmm"),VALUE)</f>
        <v>00</v>
      </c>
      <c r="B130" s="86" t="str">
        <f t="shared" si="20"/>
        <v>0</v>
      </c>
      <c r="C130" s="86" t="str">
        <f>COUNTIF($K$7:K130,K130)&amp;K130</f>
        <v>0</v>
      </c>
      <c r="D130" s="86" t="str">
        <f t="shared" si="21"/>
        <v>1</v>
      </c>
      <c r="F130" s="173"/>
      <c r="G130" s="90"/>
      <c r="H130" s="177"/>
      <c r="I130" s="90"/>
      <c r="J130" s="175" t="str">
        <f t="shared" si="19"/>
        <v>-</v>
      </c>
      <c r="K130" s="90"/>
      <c r="L130" s="178"/>
      <c r="M130" s="178"/>
    </row>
    <row r="131" spans="1:13" x14ac:dyDescent="0.2">
      <c r="A131" s="90" t="str">
        <f>IF(I131=VALUE,VALUE,COUNTIF($B$7:B131,B131))&amp;I131&amp;IF(F131&lt;&gt;VALUE,TEXT(F131,"mmmm"),VALUE)</f>
        <v>00</v>
      </c>
      <c r="B131" s="86" t="str">
        <f t="shared" si="20"/>
        <v>0</v>
      </c>
      <c r="C131" s="86" t="str">
        <f>COUNTIF($K$7:K131,K131)&amp;K131</f>
        <v>0</v>
      </c>
      <c r="D131" s="86" t="str">
        <f t="shared" si="21"/>
        <v>1</v>
      </c>
      <c r="F131" s="173"/>
      <c r="G131" s="88"/>
      <c r="H131" s="174"/>
      <c r="I131" s="90"/>
      <c r="J131" s="175" t="str">
        <f t="shared" si="19"/>
        <v>-</v>
      </c>
      <c r="K131" s="90"/>
      <c r="L131" s="89"/>
      <c r="M131" s="89"/>
    </row>
    <row r="132" spans="1:13" x14ac:dyDescent="0.2">
      <c r="A132" s="90" t="str">
        <f>IF(I132=VALUE,VALUE,COUNTIF($B$7:B132,B132))&amp;I132&amp;IF(F132&lt;&gt;VALUE,TEXT(F132,"mmmm"),VALUE)</f>
        <v>00</v>
      </c>
      <c r="B132" s="86" t="str">
        <f t="shared" si="20"/>
        <v>0</v>
      </c>
      <c r="C132" s="86" t="str">
        <f>COUNTIF($K$7:K132,K132)&amp;K132</f>
        <v>0</v>
      </c>
      <c r="D132" s="86" t="str">
        <f t="shared" si="21"/>
        <v>1</v>
      </c>
      <c r="F132" s="173"/>
      <c r="G132" s="88"/>
      <c r="H132" s="174"/>
      <c r="I132" s="90"/>
      <c r="J132" s="175" t="str">
        <f t="shared" si="19"/>
        <v>-</v>
      </c>
      <c r="K132" s="90"/>
      <c r="L132" s="89"/>
      <c r="M132" s="89"/>
    </row>
    <row r="133" spans="1:13" x14ac:dyDescent="0.2">
      <c r="A133" s="90" t="str">
        <f>IF(I133=VALUE,VALUE,COUNTIF($B$7:B133,B133))&amp;I133&amp;IF(F133&lt;&gt;VALUE,TEXT(F133,"mmmm"),VALUE)</f>
        <v>00</v>
      </c>
      <c r="B133" s="86" t="str">
        <f t="shared" si="20"/>
        <v>0</v>
      </c>
      <c r="C133" s="86" t="str">
        <f>COUNTIF($K$7:K133,K133)&amp;K133</f>
        <v>0</v>
      </c>
      <c r="D133" s="86" t="str">
        <f t="shared" si="21"/>
        <v>1</v>
      </c>
      <c r="F133" s="173"/>
      <c r="G133" s="86"/>
      <c r="H133" s="176"/>
      <c r="I133" s="198"/>
      <c r="J133" s="175" t="str">
        <f t="shared" si="19"/>
        <v>-</v>
      </c>
      <c r="K133" s="86"/>
      <c r="L133" s="89"/>
      <c r="M133" s="89"/>
    </row>
    <row r="134" spans="1:13" x14ac:dyDescent="0.2">
      <c r="A134" s="90" t="str">
        <f>IF(I134=VALUE,VALUE,COUNTIF($B$7:B134,B134))&amp;I134&amp;IF(F134&lt;&gt;VALUE,TEXT(F134,"mmmm"),VALUE)</f>
        <v>00</v>
      </c>
      <c r="B134" s="86" t="str">
        <f t="shared" si="20"/>
        <v>0</v>
      </c>
      <c r="C134" s="86" t="str">
        <f>COUNTIF($K$7:K134,K134)&amp;K134</f>
        <v>0</v>
      </c>
      <c r="D134" s="86" t="str">
        <f t="shared" si="21"/>
        <v>1</v>
      </c>
      <c r="F134" s="173"/>
      <c r="G134" s="90"/>
      <c r="H134" s="176"/>
      <c r="I134" s="90"/>
      <c r="J134" s="175" t="str">
        <f t="shared" si="19"/>
        <v>-</v>
      </c>
      <c r="K134" s="86"/>
      <c r="L134" s="178"/>
      <c r="M134" s="178"/>
    </row>
    <row r="135" spans="1:13" x14ac:dyDescent="0.2">
      <c r="A135" s="90" t="str">
        <f>IF(I135=VALUE,VALUE,COUNTIF($B$7:B135,B135))&amp;I135&amp;IF(F135&lt;&gt;VALUE,TEXT(F135,"mmmm"),VALUE)</f>
        <v>00</v>
      </c>
      <c r="B135" s="86" t="str">
        <f t="shared" si="20"/>
        <v>0</v>
      </c>
      <c r="C135" s="86" t="str">
        <f>COUNTIF($K$7:K135,K135)&amp;K135</f>
        <v>0</v>
      </c>
      <c r="D135" s="86" t="str">
        <f t="shared" si="21"/>
        <v>1</v>
      </c>
      <c r="F135" s="173"/>
      <c r="G135" s="90"/>
      <c r="H135" s="177"/>
      <c r="I135" s="90"/>
      <c r="J135" s="175" t="str">
        <f t="shared" si="19"/>
        <v>-</v>
      </c>
      <c r="K135" s="86"/>
      <c r="L135" s="178"/>
      <c r="M135" s="178"/>
    </row>
    <row r="136" spans="1:13" x14ac:dyDescent="0.2">
      <c r="A136" s="90" t="str">
        <f>IF(I136=VALUE,VALUE,COUNTIF($B$7:B136,B136))&amp;I136&amp;IF(F136&lt;&gt;VALUE,TEXT(F136,"mmmm"),VALUE)</f>
        <v>00</v>
      </c>
      <c r="B136" s="86" t="str">
        <f t="shared" si="20"/>
        <v>0</v>
      </c>
      <c r="C136" s="86" t="str">
        <f>COUNTIF($K$7:K136,K136)&amp;K136</f>
        <v>0</v>
      </c>
      <c r="D136" s="86" t="str">
        <f t="shared" si="21"/>
        <v>1</v>
      </c>
      <c r="F136" s="173"/>
      <c r="G136" s="90"/>
      <c r="H136" s="177"/>
      <c r="I136" s="90"/>
      <c r="J136" s="175" t="str">
        <f t="shared" si="19"/>
        <v>-</v>
      </c>
      <c r="K136" s="86"/>
      <c r="L136" s="178"/>
      <c r="M136" s="178"/>
    </row>
    <row r="137" spans="1:13" x14ac:dyDescent="0.2">
      <c r="A137" s="90" t="str">
        <f>IF(I137=VALUE,VALUE,COUNTIF($B$7:B137,B137))&amp;I137&amp;IF(F137&lt;&gt;VALUE,TEXT(F137,"mmmm"),VALUE)</f>
        <v>00</v>
      </c>
      <c r="B137" s="86" t="str">
        <f t="shared" si="20"/>
        <v>0</v>
      </c>
      <c r="C137" s="86" t="str">
        <f>COUNTIF($K$7:K137,K137)&amp;K137</f>
        <v>0</v>
      </c>
      <c r="D137" s="86" t="str">
        <f t="shared" si="21"/>
        <v>1</v>
      </c>
      <c r="F137" s="173"/>
      <c r="G137" s="90"/>
      <c r="H137" s="177"/>
      <c r="I137" s="90"/>
      <c r="J137" s="175" t="str">
        <f t="shared" si="19"/>
        <v>-</v>
      </c>
      <c r="K137" s="90"/>
      <c r="L137" s="178"/>
      <c r="M137" s="178"/>
    </row>
    <row r="138" spans="1:13" x14ac:dyDescent="0.2">
      <c r="A138" s="90" t="str">
        <f>IF(I138=VALUE,VALUE,COUNTIF($B$7:B138,B138))&amp;I138&amp;IF(F138&lt;&gt;VALUE,TEXT(F138,"mmmm"),VALUE)</f>
        <v>00</v>
      </c>
      <c r="B138" s="86" t="str">
        <f t="shared" si="20"/>
        <v>0</v>
      </c>
      <c r="C138" s="86" t="str">
        <f>COUNTIF($K$7:K138,K138)&amp;K138</f>
        <v>0</v>
      </c>
      <c r="D138" s="86" t="str">
        <f t="shared" si="21"/>
        <v>1</v>
      </c>
      <c r="F138" s="173"/>
      <c r="G138" s="90"/>
      <c r="H138" s="177"/>
      <c r="I138" s="90"/>
      <c r="J138" s="175" t="str">
        <f t="shared" si="19"/>
        <v>-</v>
      </c>
      <c r="K138" s="90"/>
      <c r="L138" s="178"/>
      <c r="M138" s="178"/>
    </row>
    <row r="139" spans="1:13" x14ac:dyDescent="0.2">
      <c r="A139" s="90" t="str">
        <f>IF(I139=VALUE,VALUE,COUNTIF($B$7:B139,B139))&amp;I139&amp;IF(F139&lt;&gt;VALUE,TEXT(F139,"mmmm"),VALUE)</f>
        <v>00</v>
      </c>
      <c r="B139" s="86" t="str">
        <f t="shared" si="20"/>
        <v>0</v>
      </c>
      <c r="C139" s="86" t="str">
        <f>COUNTIF($K$7:K139,K139)&amp;K139</f>
        <v>0</v>
      </c>
      <c r="D139" s="86" t="str">
        <f t="shared" si="21"/>
        <v>1</v>
      </c>
      <c r="F139" s="173"/>
      <c r="G139" s="88"/>
      <c r="H139" s="177"/>
      <c r="I139" s="198"/>
      <c r="J139" s="175" t="str">
        <f t="shared" si="19"/>
        <v>-</v>
      </c>
      <c r="K139" s="90"/>
      <c r="L139" s="178"/>
      <c r="M139" s="178"/>
    </row>
    <row r="140" spans="1:13" x14ac:dyDescent="0.2">
      <c r="A140" s="90" t="str">
        <f>IF(I140=VALUE,VALUE,COUNTIF($B$7:B140,B140))&amp;I140&amp;IF(F140&lt;&gt;VALUE,TEXT(F140,"mmmm"),VALUE)</f>
        <v>00</v>
      </c>
      <c r="B140" s="86" t="str">
        <f t="shared" si="20"/>
        <v>0</v>
      </c>
      <c r="C140" s="86" t="str">
        <f>COUNTIF($K$7:K140,K140)&amp;K140</f>
        <v>0</v>
      </c>
      <c r="D140" s="86" t="str">
        <f t="shared" si="21"/>
        <v>1</v>
      </c>
      <c r="F140" s="173"/>
      <c r="G140" s="88"/>
      <c r="H140" s="177"/>
      <c r="I140" s="90"/>
      <c r="J140" s="175" t="str">
        <f t="shared" si="19"/>
        <v>-</v>
      </c>
      <c r="K140" s="90"/>
      <c r="L140" s="178"/>
      <c r="M140" s="178"/>
    </row>
    <row r="141" spans="1:13" x14ac:dyDescent="0.2">
      <c r="A141" s="90" t="str">
        <f>IF(I141=VALUE,VALUE,COUNTIF($B$7:B141,B141))&amp;I141&amp;IF(F141&lt;&gt;VALUE,TEXT(F141,"mmmm"),VALUE)</f>
        <v>00</v>
      </c>
      <c r="B141" s="86" t="str">
        <f t="shared" si="20"/>
        <v>0</v>
      </c>
      <c r="C141" s="86" t="str">
        <f>COUNTIF($K$7:K141,K141)&amp;K141</f>
        <v>0</v>
      </c>
      <c r="D141" s="86" t="str">
        <f t="shared" si="21"/>
        <v>1</v>
      </c>
      <c r="F141" s="173"/>
      <c r="G141" s="88"/>
      <c r="H141" s="177"/>
      <c r="I141" s="90"/>
      <c r="J141" s="175" t="str">
        <f t="shared" si="19"/>
        <v>-</v>
      </c>
      <c r="K141" s="90"/>
      <c r="L141" s="178"/>
      <c r="M141" s="178"/>
    </row>
    <row r="142" spans="1:13" x14ac:dyDescent="0.2">
      <c r="A142" s="90" t="str">
        <f>IF(I142=VALUE,VALUE,COUNTIF($B$7:B142,B142))&amp;I142&amp;IF(F142&lt;&gt;VALUE,TEXT(F142,"mmmm"),VALUE)</f>
        <v>00</v>
      </c>
      <c r="B142" s="86" t="str">
        <f t="shared" si="20"/>
        <v>0</v>
      </c>
      <c r="C142" s="86" t="str">
        <f>COUNTIF($K$7:K142,K142)&amp;K142</f>
        <v>0</v>
      </c>
      <c r="D142" s="86" t="str">
        <f t="shared" si="21"/>
        <v>1</v>
      </c>
      <c r="F142" s="173"/>
      <c r="G142" s="88"/>
      <c r="H142" s="177"/>
      <c r="I142" s="90"/>
      <c r="J142" s="175" t="str">
        <f t="shared" si="19"/>
        <v>-</v>
      </c>
      <c r="K142" s="90"/>
      <c r="L142" s="178"/>
      <c r="M142" s="178"/>
    </row>
    <row r="143" spans="1:13" x14ac:dyDescent="0.2">
      <c r="A143" s="90" t="str">
        <f>IF(I143=VALUE,VALUE,COUNTIF($B$7:B143,B143))&amp;I143&amp;IF(F143&lt;&gt;VALUE,TEXT(F143,"mmmm"),VALUE)</f>
        <v>00</v>
      </c>
      <c r="B143" s="86" t="str">
        <f t="shared" si="20"/>
        <v>0</v>
      </c>
      <c r="C143" s="86" t="str">
        <f>COUNTIF($K$7:K143,K143)&amp;K143</f>
        <v>0</v>
      </c>
      <c r="D143" s="86" t="str">
        <f t="shared" si="21"/>
        <v>1</v>
      </c>
      <c r="F143" s="173"/>
      <c r="G143" s="88"/>
      <c r="H143" s="176"/>
      <c r="I143" s="198"/>
      <c r="J143" s="175" t="str">
        <f t="shared" si="19"/>
        <v>-</v>
      </c>
      <c r="K143" s="90"/>
      <c r="L143" s="178"/>
      <c r="M143" s="178"/>
    </row>
    <row r="144" spans="1:13" x14ac:dyDescent="0.2">
      <c r="A144" s="90" t="str">
        <f>IF(I144=VALUE,VALUE,COUNTIF($B$7:B144,B144))&amp;I144&amp;IF(F144&lt;&gt;VALUE,TEXT(F144,"mmmm"),VALUE)</f>
        <v>00</v>
      </c>
      <c r="B144" s="86" t="str">
        <f t="shared" si="20"/>
        <v>0</v>
      </c>
      <c r="C144" s="86" t="str">
        <f>COUNTIF($K$7:K144,K144)&amp;K144</f>
        <v>0</v>
      </c>
      <c r="D144" s="86" t="str">
        <f t="shared" si="21"/>
        <v>1</v>
      </c>
      <c r="F144" s="173"/>
      <c r="G144" s="88"/>
      <c r="H144" s="176"/>
      <c r="I144" s="90"/>
      <c r="J144" s="175" t="str">
        <f t="shared" si="19"/>
        <v>-</v>
      </c>
      <c r="K144" s="90"/>
      <c r="L144" s="178"/>
      <c r="M144" s="178"/>
    </row>
    <row r="145" spans="1:13" x14ac:dyDescent="0.2">
      <c r="A145" s="90" t="str">
        <f>IF(I145=VALUE,VALUE,COUNTIF($B$7:B145,B145))&amp;I145&amp;IF(F145&lt;&gt;VALUE,TEXT(F145,"mmmm"),VALUE)</f>
        <v>00</v>
      </c>
      <c r="B145" s="86" t="str">
        <f t="shared" si="20"/>
        <v>0</v>
      </c>
      <c r="C145" s="86" t="str">
        <f>COUNTIF($K$7:K145,K145)&amp;K145</f>
        <v>0</v>
      </c>
      <c r="D145" s="86" t="str">
        <f t="shared" si="21"/>
        <v>1</v>
      </c>
      <c r="F145" s="173"/>
      <c r="G145" s="88"/>
      <c r="H145" s="174"/>
      <c r="I145" s="90"/>
      <c r="J145" s="175" t="str">
        <f t="shared" si="19"/>
        <v>-</v>
      </c>
      <c r="K145" s="90"/>
      <c r="L145" s="178"/>
      <c r="M145" s="178"/>
    </row>
    <row r="146" spans="1:13" x14ac:dyDescent="0.2">
      <c r="A146" s="90" t="str">
        <f>IF(I146=VALUE,VALUE,COUNTIF($B$7:B146,B146))&amp;I146&amp;IF(F146&lt;&gt;VALUE,TEXT(F146,"mmmm"),VALUE)</f>
        <v>00</v>
      </c>
      <c r="B146" s="86" t="str">
        <f t="shared" si="20"/>
        <v>0</v>
      </c>
      <c r="C146" s="86" t="str">
        <f>COUNTIF($K$7:K146,K146)&amp;K146</f>
        <v>0</v>
      </c>
      <c r="D146" s="86" t="str">
        <f t="shared" si="21"/>
        <v>1</v>
      </c>
      <c r="F146" s="173"/>
      <c r="G146" s="88"/>
      <c r="H146" s="174"/>
      <c r="I146" s="90"/>
      <c r="J146" s="175" t="str">
        <f t="shared" si="19"/>
        <v>-</v>
      </c>
      <c r="K146" s="90"/>
      <c r="L146" s="178"/>
      <c r="M146" s="178"/>
    </row>
    <row r="147" spans="1:13" x14ac:dyDescent="0.2">
      <c r="A147" s="90" t="str">
        <f>IF(I147=VALUE,VALUE,COUNTIF($B$7:B147,B147))&amp;I147&amp;IF(F147&lt;&gt;VALUE,TEXT(F147,"mmmm"),VALUE)</f>
        <v>00</v>
      </c>
      <c r="B147" s="86" t="str">
        <f t="shared" si="20"/>
        <v>0</v>
      </c>
      <c r="C147" s="86" t="str">
        <f>COUNTIF($K$7:K147,K147)&amp;K147</f>
        <v>0</v>
      </c>
      <c r="D147" s="86" t="str">
        <f t="shared" si="21"/>
        <v>1</v>
      </c>
      <c r="F147" s="173"/>
      <c r="G147" s="88"/>
      <c r="H147" s="177"/>
      <c r="I147" s="90"/>
      <c r="J147" s="175" t="str">
        <f t="shared" si="19"/>
        <v>-</v>
      </c>
      <c r="K147" s="90"/>
      <c r="L147" s="178"/>
      <c r="M147" s="178"/>
    </row>
    <row r="148" spans="1:13" x14ac:dyDescent="0.2">
      <c r="A148" s="90" t="str">
        <f>IF(I148=VALUE,VALUE,COUNTIF($B$7:B148,B148))&amp;I148&amp;IF(F148&lt;&gt;VALUE,TEXT(F148,"mmmm"),VALUE)</f>
        <v>00</v>
      </c>
      <c r="B148" s="86" t="str">
        <f t="shared" si="20"/>
        <v>0</v>
      </c>
      <c r="C148" s="86" t="str">
        <f>COUNTIF($K$7:K148,K148)&amp;K148</f>
        <v>0</v>
      </c>
      <c r="D148" s="86" t="str">
        <f t="shared" si="21"/>
        <v>1</v>
      </c>
      <c r="F148" s="173"/>
      <c r="G148" s="88"/>
      <c r="H148" s="177"/>
      <c r="I148" s="90"/>
      <c r="J148" s="175" t="str">
        <f t="shared" si="19"/>
        <v>-</v>
      </c>
      <c r="K148" s="90"/>
      <c r="L148" s="89"/>
      <c r="M148" s="178"/>
    </row>
    <row r="149" spans="1:13" x14ac:dyDescent="0.2">
      <c r="A149" s="90" t="str">
        <f>IF(I149=VALUE,VALUE,COUNTIF($B$7:B149,B149))&amp;I149&amp;IF(F149&lt;&gt;VALUE,TEXT(F149,"mmmm"),VALUE)</f>
        <v>00</v>
      </c>
      <c r="B149" s="86" t="str">
        <f t="shared" si="20"/>
        <v>0</v>
      </c>
      <c r="C149" s="86" t="str">
        <f>COUNTIF($K$7:K149,K149)&amp;K149</f>
        <v>0</v>
      </c>
      <c r="D149" s="86" t="str">
        <f t="shared" si="21"/>
        <v>1</v>
      </c>
      <c r="F149" s="173"/>
      <c r="G149" s="88"/>
      <c r="H149" s="176"/>
      <c r="I149" s="198"/>
      <c r="J149" s="175" t="str">
        <f t="shared" si="19"/>
        <v>-</v>
      </c>
      <c r="K149" s="90"/>
      <c r="L149" s="89"/>
      <c r="M149" s="89"/>
    </row>
    <row r="150" spans="1:13" x14ac:dyDescent="0.2">
      <c r="A150" s="90" t="str">
        <f>IF(I150=VALUE,VALUE,COUNTIF($B$7:B150,B150))&amp;I150&amp;IF(F150&lt;&gt;VALUE,TEXT(F150,"mmmm"),VALUE)</f>
        <v>00</v>
      </c>
      <c r="B150" s="86" t="str">
        <f t="shared" si="20"/>
        <v>0</v>
      </c>
      <c r="C150" s="86" t="str">
        <f>COUNTIF($K$7:K150,K150)&amp;K150</f>
        <v>0</v>
      </c>
      <c r="D150" s="86" t="str">
        <f t="shared" si="21"/>
        <v>1</v>
      </c>
      <c r="F150" s="173"/>
      <c r="G150" s="88"/>
      <c r="H150" s="176"/>
      <c r="I150" s="90"/>
      <c r="J150" s="175" t="str">
        <f t="shared" ref="J150:J213" si="22">IF(ISNA(VLOOKUP(I150,DAF_AKUN,2,FALSE)),"-",VLOOKUP(I150,DAF_AKUN,2,FALSE))</f>
        <v>-</v>
      </c>
      <c r="K150" s="90"/>
      <c r="L150" s="178"/>
      <c r="M150" s="178"/>
    </row>
    <row r="151" spans="1:13" x14ac:dyDescent="0.2">
      <c r="A151" s="90" t="str">
        <f>IF(I151=VALUE,VALUE,COUNTIF($B$7:B151,B151))&amp;I151&amp;IF(F151&lt;&gt;VALUE,TEXT(F151,"mmmm"),VALUE)</f>
        <v>00</v>
      </c>
      <c r="B151" s="86" t="str">
        <f t="shared" si="20"/>
        <v>0</v>
      </c>
      <c r="C151" s="86" t="str">
        <f>COUNTIF($K$7:K151,K151)&amp;K151</f>
        <v>0</v>
      </c>
      <c r="D151" s="86" t="str">
        <f t="shared" si="21"/>
        <v>1</v>
      </c>
      <c r="F151" s="173"/>
      <c r="G151" s="88"/>
      <c r="H151" s="177"/>
      <c r="I151" s="90"/>
      <c r="J151" s="175" t="str">
        <f t="shared" si="22"/>
        <v>-</v>
      </c>
      <c r="K151" s="90"/>
      <c r="L151" s="89"/>
      <c r="M151" s="89"/>
    </row>
    <row r="152" spans="1:13" x14ac:dyDescent="0.2">
      <c r="A152" s="90" t="str">
        <f>IF(I152=VALUE,VALUE,COUNTIF($B$7:B152,B152))&amp;I152&amp;IF(F152&lt;&gt;VALUE,TEXT(F152,"mmmm"),VALUE)</f>
        <v>00</v>
      </c>
      <c r="B152" s="86" t="str">
        <f t="shared" ref="B152:B183" si="23">I152&amp;IF(F152&lt;&gt;VALUE,TEXT(F152,"mmmm"),VALUE)</f>
        <v>0</v>
      </c>
      <c r="C152" s="86" t="str">
        <f>COUNTIF($K$7:K152,K152)&amp;K152</f>
        <v>0</v>
      </c>
      <c r="D152" s="86" t="str">
        <f t="shared" ref="D152:D183" si="24">IF(MONTH(F152)&lt;MONTH(BLN),"1"&amp;I152,VALUE)</f>
        <v>1</v>
      </c>
      <c r="F152" s="173"/>
      <c r="G152" s="88"/>
      <c r="H152" s="177"/>
      <c r="I152" s="90"/>
      <c r="J152" s="175" t="str">
        <f t="shared" si="22"/>
        <v>-</v>
      </c>
      <c r="K152" s="90"/>
      <c r="L152" s="178"/>
      <c r="M152" s="89"/>
    </row>
    <row r="153" spans="1:13" x14ac:dyDescent="0.2">
      <c r="A153" s="90" t="str">
        <f>IF(I153=VALUE,VALUE,COUNTIF($B$7:B153,B153))&amp;I153&amp;IF(F153&lt;&gt;VALUE,TEXT(F153,"mmmm"),VALUE)</f>
        <v>00</v>
      </c>
      <c r="B153" s="86" t="str">
        <f t="shared" si="23"/>
        <v>0</v>
      </c>
      <c r="C153" s="86" t="str">
        <f>COUNTIF($K$7:K153,K153)&amp;K153</f>
        <v>0</v>
      </c>
      <c r="D153" s="86" t="str">
        <f t="shared" si="24"/>
        <v>1</v>
      </c>
      <c r="F153" s="173"/>
      <c r="G153" s="88"/>
      <c r="H153" s="176"/>
      <c r="I153" s="198"/>
      <c r="J153" s="175" t="str">
        <f t="shared" si="22"/>
        <v>-</v>
      </c>
      <c r="K153" s="90"/>
      <c r="L153" s="178"/>
      <c r="M153" s="178"/>
    </row>
    <row r="154" spans="1:13" x14ac:dyDescent="0.2">
      <c r="A154" s="90" t="str">
        <f>IF(I154=VALUE,VALUE,COUNTIF($B$7:B154,B154))&amp;I154&amp;IF(F154&lt;&gt;VALUE,TEXT(F154,"mmmm"),VALUE)</f>
        <v>00</v>
      </c>
      <c r="B154" s="86" t="str">
        <f t="shared" si="23"/>
        <v>0</v>
      </c>
      <c r="C154" s="86" t="str">
        <f>COUNTIF($K$7:K154,K154)&amp;K154</f>
        <v>0</v>
      </c>
      <c r="D154" s="86" t="str">
        <f t="shared" si="24"/>
        <v>1</v>
      </c>
      <c r="F154" s="173"/>
      <c r="G154" s="88"/>
      <c r="H154" s="174"/>
      <c r="I154" s="90"/>
      <c r="J154" s="175" t="str">
        <f t="shared" si="22"/>
        <v>-</v>
      </c>
      <c r="K154" s="90"/>
      <c r="L154" s="178"/>
      <c r="M154" s="178"/>
    </row>
    <row r="155" spans="1:13" x14ac:dyDescent="0.2">
      <c r="A155" s="90" t="str">
        <f>IF(I155=VALUE,VALUE,COUNTIF($B$7:B155,B155))&amp;I155&amp;IF(F155&lt;&gt;VALUE,TEXT(F155,"mmmm"),VALUE)</f>
        <v>00</v>
      </c>
      <c r="B155" s="86" t="str">
        <f t="shared" si="23"/>
        <v>0</v>
      </c>
      <c r="C155" s="86" t="str">
        <f>COUNTIF($K$7:K155,K155)&amp;K155</f>
        <v>0</v>
      </c>
      <c r="D155" s="86" t="str">
        <f t="shared" si="24"/>
        <v>1</v>
      </c>
      <c r="F155" s="173"/>
      <c r="G155" s="90"/>
      <c r="H155" s="174"/>
      <c r="I155" s="90"/>
      <c r="J155" s="175" t="str">
        <f t="shared" si="22"/>
        <v>-</v>
      </c>
      <c r="K155" s="90"/>
      <c r="L155" s="178"/>
      <c r="M155" s="178"/>
    </row>
    <row r="156" spans="1:13" x14ac:dyDescent="0.2">
      <c r="A156" s="90" t="str">
        <f>IF(I156=VALUE,VALUE,COUNTIF($B$7:B156,B156))&amp;I156&amp;IF(F156&lt;&gt;VALUE,TEXT(F156,"mmmm"),VALUE)</f>
        <v>00</v>
      </c>
      <c r="B156" s="86" t="str">
        <f t="shared" si="23"/>
        <v>0</v>
      </c>
      <c r="C156" s="86" t="str">
        <f>COUNTIF($K$7:K156,K156)&amp;K156</f>
        <v>0</v>
      </c>
      <c r="D156" s="86" t="str">
        <f t="shared" si="24"/>
        <v>1</v>
      </c>
      <c r="F156" s="173"/>
      <c r="G156" s="90"/>
      <c r="H156" s="176"/>
      <c r="I156" s="198"/>
      <c r="J156" s="175" t="str">
        <f t="shared" si="22"/>
        <v>-</v>
      </c>
      <c r="K156" s="90"/>
      <c r="L156" s="178"/>
      <c r="M156" s="178"/>
    </row>
    <row r="157" spans="1:13" x14ac:dyDescent="0.2">
      <c r="A157" s="90" t="str">
        <f>IF(I157=VALUE,VALUE,COUNTIF($B$7:B157,B157))&amp;I157&amp;IF(F157&lt;&gt;VALUE,TEXT(F157,"mmmm"),VALUE)</f>
        <v>00</v>
      </c>
      <c r="B157" s="86" t="str">
        <f t="shared" si="23"/>
        <v>0</v>
      </c>
      <c r="C157" s="86" t="str">
        <f>COUNTIF($K$7:K157,K157)&amp;K157</f>
        <v>0</v>
      </c>
      <c r="D157" s="86" t="str">
        <f t="shared" si="24"/>
        <v>1</v>
      </c>
      <c r="F157" s="173"/>
      <c r="G157" s="73"/>
      <c r="H157" s="176"/>
      <c r="I157" s="90"/>
      <c r="J157" s="175" t="str">
        <f t="shared" si="22"/>
        <v>-</v>
      </c>
      <c r="K157" s="90"/>
      <c r="L157" s="178"/>
      <c r="M157" s="178"/>
    </row>
    <row r="158" spans="1:13" x14ac:dyDescent="0.2">
      <c r="A158" s="90" t="str">
        <f>IF(I158=VALUE,VALUE,COUNTIF($B$7:B158,B158))&amp;I158&amp;IF(F158&lt;&gt;VALUE,TEXT(F158,"mmmm"),VALUE)</f>
        <v>00</v>
      </c>
      <c r="B158" s="86" t="str">
        <f t="shared" si="23"/>
        <v>0</v>
      </c>
      <c r="C158" s="86" t="str">
        <f>COUNTIF($K$7:K158,K158)&amp;K158</f>
        <v>0</v>
      </c>
      <c r="D158" s="86" t="str">
        <f t="shared" si="24"/>
        <v>1</v>
      </c>
      <c r="F158" s="173"/>
      <c r="G158" s="73"/>
      <c r="H158" s="177"/>
      <c r="I158" s="90"/>
      <c r="J158" s="175" t="str">
        <f t="shared" si="22"/>
        <v>-</v>
      </c>
      <c r="K158" s="90"/>
      <c r="L158" s="178"/>
      <c r="M158" s="178"/>
    </row>
    <row r="159" spans="1:13" x14ac:dyDescent="0.2">
      <c r="A159" s="90" t="str">
        <f>IF(I159=VALUE,VALUE,COUNTIF($B$7:B159,B159))&amp;I159&amp;IF(F159&lt;&gt;VALUE,TEXT(F159,"mmmm"),VALUE)</f>
        <v>00</v>
      </c>
      <c r="B159" s="86" t="str">
        <f t="shared" si="23"/>
        <v>0</v>
      </c>
      <c r="C159" s="86" t="str">
        <f>COUNTIF($K$7:K159,K159)&amp;K159</f>
        <v>0</v>
      </c>
      <c r="D159" s="86" t="str">
        <f t="shared" si="24"/>
        <v>1</v>
      </c>
      <c r="F159" s="173"/>
      <c r="G159" s="73"/>
      <c r="H159" s="174"/>
      <c r="I159" s="90"/>
      <c r="J159" s="175" t="str">
        <f t="shared" si="22"/>
        <v>-</v>
      </c>
      <c r="K159" s="90"/>
      <c r="L159" s="178"/>
      <c r="M159" s="178"/>
    </row>
    <row r="160" spans="1:13" x14ac:dyDescent="0.2">
      <c r="A160" s="90" t="str">
        <f>IF(I160=VALUE,VALUE,COUNTIF($B$7:B160,B160))&amp;I160&amp;IF(F160&lt;&gt;VALUE,TEXT(F160,"mmmm"),VALUE)</f>
        <v>00</v>
      </c>
      <c r="B160" s="86" t="str">
        <f t="shared" si="23"/>
        <v>0</v>
      </c>
      <c r="C160" s="86" t="str">
        <f>COUNTIF($K$7:K160,K160)&amp;K160</f>
        <v>0</v>
      </c>
      <c r="D160" s="86" t="str">
        <f t="shared" si="24"/>
        <v>1</v>
      </c>
      <c r="F160" s="173"/>
      <c r="G160" s="73"/>
      <c r="H160" s="164"/>
      <c r="I160" s="90"/>
      <c r="J160" s="175" t="str">
        <f t="shared" si="22"/>
        <v>-</v>
      </c>
      <c r="K160" s="90"/>
      <c r="L160" s="178"/>
      <c r="M160" s="178"/>
    </row>
    <row r="161" spans="1:13" x14ac:dyDescent="0.2">
      <c r="A161" s="90" t="str">
        <f>IF(I161=VALUE,VALUE,COUNTIF($B$7:B161,B161))&amp;I161&amp;IF(F161&lt;&gt;VALUE,TEXT(F161,"mmmm"),VALUE)</f>
        <v>00</v>
      </c>
      <c r="B161" s="86" t="str">
        <f t="shared" si="23"/>
        <v>0</v>
      </c>
      <c r="C161" s="86" t="str">
        <f>COUNTIF($K$7:K161,K161)&amp;K161</f>
        <v>0</v>
      </c>
      <c r="D161" s="86" t="str">
        <f t="shared" si="24"/>
        <v>1</v>
      </c>
      <c r="F161" s="173"/>
      <c r="G161" s="86"/>
      <c r="H161" s="177"/>
      <c r="I161" s="90"/>
      <c r="J161" s="175" t="str">
        <f t="shared" si="22"/>
        <v>-</v>
      </c>
      <c r="K161" s="90"/>
      <c r="L161" s="178"/>
      <c r="M161" s="178"/>
    </row>
    <row r="162" spans="1:13" x14ac:dyDescent="0.2">
      <c r="A162" s="90" t="str">
        <f>IF(I162=VALUE,VALUE,COUNTIF($B$7:B162,B162))&amp;I162&amp;IF(F162&lt;&gt;VALUE,TEXT(F162,"mmmm"),VALUE)</f>
        <v>00</v>
      </c>
      <c r="B162" s="86" t="str">
        <f t="shared" si="23"/>
        <v>0</v>
      </c>
      <c r="C162" s="86" t="str">
        <f>COUNTIF($K$7:K162,K162)&amp;K162</f>
        <v>0</v>
      </c>
      <c r="D162" s="86" t="str">
        <f t="shared" si="24"/>
        <v>1</v>
      </c>
      <c r="F162" s="173"/>
      <c r="G162" s="86"/>
      <c r="H162" s="177"/>
      <c r="I162" s="90"/>
      <c r="J162" s="175" t="str">
        <f t="shared" si="22"/>
        <v>-</v>
      </c>
      <c r="K162" s="90"/>
      <c r="L162" s="178"/>
      <c r="M162" s="178"/>
    </row>
    <row r="163" spans="1:13" x14ac:dyDescent="0.2">
      <c r="A163" s="90" t="str">
        <f>IF(I163=VALUE,VALUE,COUNTIF($B$7:B163,B163))&amp;I163&amp;IF(F163&lt;&gt;VALUE,TEXT(F163,"mmmm"),VALUE)</f>
        <v>00</v>
      </c>
      <c r="B163" s="86" t="str">
        <f t="shared" si="23"/>
        <v>0</v>
      </c>
      <c r="C163" s="86" t="str">
        <f>COUNTIF($K$7:K163,K163)&amp;K163</f>
        <v>0</v>
      </c>
      <c r="D163" s="86" t="str">
        <f t="shared" si="24"/>
        <v>1</v>
      </c>
      <c r="F163" s="173"/>
      <c r="G163" s="90"/>
      <c r="H163" s="176"/>
      <c r="I163" s="90"/>
      <c r="J163" s="175" t="str">
        <f t="shared" si="22"/>
        <v>-</v>
      </c>
      <c r="K163" s="90"/>
      <c r="L163" s="178"/>
      <c r="M163" s="178"/>
    </row>
    <row r="164" spans="1:13" x14ac:dyDescent="0.2">
      <c r="A164" s="90" t="str">
        <f>IF(I164=VALUE,VALUE,COUNTIF($B$7:B164,B164))&amp;I164&amp;IF(F164&lt;&gt;VALUE,TEXT(F164,"mmmm"),VALUE)</f>
        <v>00</v>
      </c>
      <c r="B164" s="86" t="str">
        <f t="shared" si="23"/>
        <v>0</v>
      </c>
      <c r="C164" s="86" t="str">
        <f>COUNTIF($K$7:K164,K164)&amp;K164</f>
        <v>0</v>
      </c>
      <c r="D164" s="86" t="str">
        <f t="shared" si="24"/>
        <v>1</v>
      </c>
      <c r="F164" s="173"/>
      <c r="G164" s="90"/>
      <c r="H164" s="176"/>
      <c r="I164" s="198"/>
      <c r="J164" s="175" t="str">
        <f t="shared" si="22"/>
        <v>-</v>
      </c>
      <c r="K164" s="90"/>
      <c r="L164" s="178"/>
      <c r="M164" s="178"/>
    </row>
    <row r="165" spans="1:13" x14ac:dyDescent="0.2">
      <c r="A165" s="90" t="str">
        <f>IF(I165=VALUE,VALUE,COUNTIF($B$7:B165,B165))&amp;I165&amp;IF(F165&lt;&gt;VALUE,TEXT(F165,"mmmm"),VALUE)</f>
        <v>00</v>
      </c>
      <c r="B165" s="86" t="str">
        <f t="shared" si="23"/>
        <v>0</v>
      </c>
      <c r="C165" s="86" t="str">
        <f>COUNTIF($K$7:K165,K165)&amp;K165</f>
        <v>0</v>
      </c>
      <c r="D165" s="86" t="str">
        <f t="shared" si="24"/>
        <v>1</v>
      </c>
      <c r="F165" s="173"/>
      <c r="G165" s="73"/>
      <c r="H165" s="176"/>
      <c r="I165" s="90"/>
      <c r="J165" s="175" t="str">
        <f t="shared" si="22"/>
        <v>-</v>
      </c>
      <c r="K165" s="90"/>
      <c r="L165" s="178"/>
      <c r="M165" s="178"/>
    </row>
    <row r="166" spans="1:13" x14ac:dyDescent="0.2">
      <c r="A166" s="90" t="str">
        <f>IF(I166=VALUE,VALUE,COUNTIF($B$7:B166,B166))&amp;I166&amp;IF(F166&lt;&gt;VALUE,TEXT(F166,"mmmm"),VALUE)</f>
        <v>00</v>
      </c>
      <c r="B166" s="86" t="str">
        <f t="shared" si="23"/>
        <v>0</v>
      </c>
      <c r="C166" s="86" t="str">
        <f>COUNTIF($K$7:K166,K166)&amp;K166</f>
        <v>0</v>
      </c>
      <c r="D166" s="86" t="str">
        <f t="shared" si="24"/>
        <v>1</v>
      </c>
      <c r="F166" s="173"/>
      <c r="G166" s="73"/>
      <c r="H166" s="73"/>
      <c r="I166" s="90"/>
      <c r="J166" s="175" t="str">
        <f t="shared" si="22"/>
        <v>-</v>
      </c>
      <c r="K166" s="90"/>
      <c r="L166" s="178"/>
      <c r="M166" s="178"/>
    </row>
    <row r="167" spans="1:13" x14ac:dyDescent="0.2">
      <c r="A167" s="90" t="str">
        <f>IF(I167=VALUE,VALUE,COUNTIF($B$7:B167,B167))&amp;I167&amp;IF(F167&lt;&gt;VALUE,TEXT(F167,"mmmm"),VALUE)</f>
        <v>00</v>
      </c>
      <c r="B167" s="86" t="str">
        <f t="shared" si="23"/>
        <v>0</v>
      </c>
      <c r="C167" s="86" t="str">
        <f>COUNTIF($K$7:K167,K167)&amp;K167</f>
        <v>0</v>
      </c>
      <c r="D167" s="86" t="str">
        <f t="shared" si="24"/>
        <v>1</v>
      </c>
      <c r="F167" s="173"/>
      <c r="G167" s="90"/>
      <c r="H167" s="177"/>
      <c r="I167" s="90"/>
      <c r="J167" s="175" t="str">
        <f t="shared" si="22"/>
        <v>-</v>
      </c>
      <c r="K167" s="90"/>
      <c r="L167" s="178"/>
      <c r="M167" s="178"/>
    </row>
    <row r="168" spans="1:13" x14ac:dyDescent="0.2">
      <c r="A168" s="90" t="str">
        <f>IF(I168=VALUE,VALUE,COUNTIF($B$7:B168,B168))&amp;I168&amp;IF(F168&lt;&gt;VALUE,TEXT(F168,"mmmm"),VALUE)</f>
        <v>00</v>
      </c>
      <c r="B168" s="86" t="str">
        <f t="shared" si="23"/>
        <v>0</v>
      </c>
      <c r="C168" s="86" t="str">
        <f>COUNTIF($K$7:K168,K168)&amp;K168</f>
        <v>0</v>
      </c>
      <c r="D168" s="86" t="str">
        <f t="shared" si="24"/>
        <v>1</v>
      </c>
      <c r="F168" s="173"/>
      <c r="G168" s="90"/>
      <c r="H168" s="177"/>
      <c r="I168" s="90"/>
      <c r="J168" s="175" t="str">
        <f t="shared" si="22"/>
        <v>-</v>
      </c>
      <c r="K168" s="90"/>
      <c r="L168" s="178"/>
      <c r="M168" s="178"/>
    </row>
    <row r="169" spans="1:13" x14ac:dyDescent="0.2">
      <c r="A169" s="90" t="str">
        <f>IF(I169=VALUE,VALUE,COUNTIF($B$7:B169,B169))&amp;I169&amp;IF(F169&lt;&gt;VALUE,TEXT(F169,"mmmm"),VALUE)</f>
        <v>00</v>
      </c>
      <c r="B169" s="86" t="str">
        <f t="shared" si="23"/>
        <v>0</v>
      </c>
      <c r="C169" s="86" t="str">
        <f>COUNTIF($K$7:K169,K169)&amp;K169</f>
        <v>0</v>
      </c>
      <c r="D169" s="86" t="str">
        <f t="shared" si="24"/>
        <v>1</v>
      </c>
      <c r="F169" s="173"/>
      <c r="G169" s="90"/>
      <c r="H169" s="174"/>
      <c r="I169" s="90"/>
      <c r="J169" s="175" t="str">
        <f t="shared" si="22"/>
        <v>-</v>
      </c>
      <c r="K169" s="90"/>
      <c r="L169" s="178"/>
      <c r="M169" s="178"/>
    </row>
    <row r="170" spans="1:13" x14ac:dyDescent="0.2">
      <c r="A170" s="90" t="str">
        <f>IF(I170=VALUE,VALUE,COUNTIF($B$7:B170,B170))&amp;I170&amp;IF(F170&lt;&gt;VALUE,TEXT(F170,"mmmm"),VALUE)</f>
        <v>00</v>
      </c>
      <c r="B170" s="86" t="str">
        <f t="shared" si="23"/>
        <v>0</v>
      </c>
      <c r="C170" s="86" t="str">
        <f>COUNTIF($K$7:K170,K170)&amp;K170</f>
        <v>0</v>
      </c>
      <c r="D170" s="86" t="str">
        <f t="shared" si="24"/>
        <v>1</v>
      </c>
      <c r="F170" s="173"/>
      <c r="G170" s="90"/>
      <c r="H170" s="73"/>
      <c r="I170" s="90"/>
      <c r="J170" s="175" t="str">
        <f t="shared" si="22"/>
        <v>-</v>
      </c>
      <c r="K170" s="90"/>
      <c r="L170" s="178"/>
      <c r="M170" s="178"/>
    </row>
    <row r="171" spans="1:13" x14ac:dyDescent="0.2">
      <c r="A171" s="90" t="str">
        <f>IF(I171=VALUE,VALUE,COUNTIF($B$7:B171,B171))&amp;I171&amp;IF(F171&lt;&gt;VALUE,TEXT(F171,"mmmm"),VALUE)</f>
        <v>00</v>
      </c>
      <c r="B171" s="86" t="str">
        <f t="shared" si="23"/>
        <v>0</v>
      </c>
      <c r="C171" s="86" t="str">
        <f>COUNTIF($K$7:K171,K171)&amp;K171</f>
        <v>0</v>
      </c>
      <c r="D171" s="86" t="str">
        <f t="shared" si="24"/>
        <v>1</v>
      </c>
      <c r="F171" s="173"/>
      <c r="G171" s="90"/>
      <c r="H171" s="73"/>
      <c r="I171" s="198"/>
      <c r="J171" s="175" t="str">
        <f t="shared" si="22"/>
        <v>-</v>
      </c>
      <c r="K171" s="90"/>
      <c r="L171" s="178"/>
      <c r="M171" s="178"/>
    </row>
    <row r="172" spans="1:13" x14ac:dyDescent="0.2">
      <c r="A172" s="90" t="str">
        <f>IF(I172=VALUE,VALUE,COUNTIF($B$7:B172,B172))&amp;I172&amp;IF(F172&lt;&gt;VALUE,TEXT(F172,"mmmm"),VALUE)</f>
        <v>00</v>
      </c>
      <c r="B172" s="86" t="str">
        <f t="shared" si="23"/>
        <v>0</v>
      </c>
      <c r="C172" s="86" t="str">
        <f>COUNTIF($K$7:K172,K172)&amp;K172</f>
        <v>0</v>
      </c>
      <c r="D172" s="86" t="str">
        <f t="shared" si="24"/>
        <v>1</v>
      </c>
      <c r="F172" s="173"/>
      <c r="G172" s="90"/>
      <c r="H172" s="73"/>
      <c r="I172" s="198"/>
      <c r="J172" s="175" t="str">
        <f t="shared" si="22"/>
        <v>-</v>
      </c>
      <c r="K172" s="90"/>
      <c r="L172" s="178"/>
      <c r="M172" s="178"/>
    </row>
    <row r="173" spans="1:13" x14ac:dyDescent="0.2">
      <c r="A173" s="90" t="str">
        <f>IF(I173=VALUE,VALUE,COUNTIF($B$7:B173,B173))&amp;I173&amp;IF(F173&lt;&gt;VALUE,TEXT(F173,"mmmm"),VALUE)</f>
        <v>00</v>
      </c>
      <c r="B173" s="86" t="str">
        <f t="shared" si="23"/>
        <v>0</v>
      </c>
      <c r="C173" s="86" t="str">
        <f>COUNTIF($K$7:K173,K173)&amp;K173</f>
        <v>0</v>
      </c>
      <c r="D173" s="86" t="str">
        <f t="shared" si="24"/>
        <v>1</v>
      </c>
      <c r="F173" s="173"/>
      <c r="G173" s="73"/>
      <c r="H173" s="73"/>
      <c r="I173" s="198"/>
      <c r="J173" s="175" t="str">
        <f t="shared" si="22"/>
        <v>-</v>
      </c>
      <c r="K173" s="90"/>
      <c r="L173" s="178"/>
      <c r="M173" s="178"/>
    </row>
    <row r="174" spans="1:13" x14ac:dyDescent="0.2">
      <c r="A174" s="90" t="str">
        <f>IF(I174=VALUE,VALUE,COUNTIF($B$7:B174,B174))&amp;I174&amp;IF(F174&lt;&gt;VALUE,TEXT(F174,"mmmm"),VALUE)</f>
        <v>00</v>
      </c>
      <c r="B174" s="86" t="str">
        <f t="shared" si="23"/>
        <v>0</v>
      </c>
      <c r="C174" s="86" t="str">
        <f>COUNTIF($K$7:K174,K174)&amp;K174</f>
        <v>0</v>
      </c>
      <c r="D174" s="86" t="str">
        <f t="shared" si="24"/>
        <v>1</v>
      </c>
      <c r="F174" s="173"/>
      <c r="G174" s="73"/>
      <c r="H174" s="73"/>
      <c r="I174" s="90"/>
      <c r="J174" s="175" t="str">
        <f t="shared" si="22"/>
        <v>-</v>
      </c>
      <c r="K174" s="90"/>
      <c r="L174" s="178"/>
      <c r="M174" s="178"/>
    </row>
    <row r="175" spans="1:13" x14ac:dyDescent="0.2">
      <c r="A175" s="90" t="str">
        <f>IF(I175=VALUE,VALUE,COUNTIF($B$7:B175,B175))&amp;I175&amp;IF(F175&lt;&gt;VALUE,TEXT(F175,"mmmm"),VALUE)</f>
        <v>00</v>
      </c>
      <c r="B175" s="86" t="str">
        <f t="shared" si="23"/>
        <v>0</v>
      </c>
      <c r="C175" s="86" t="str">
        <f>COUNTIF($K$7:K175,K175)&amp;K175</f>
        <v>0</v>
      </c>
      <c r="D175" s="86" t="str">
        <f t="shared" si="24"/>
        <v>1</v>
      </c>
      <c r="F175" s="173"/>
      <c r="G175" s="90"/>
      <c r="H175" s="176"/>
      <c r="I175" s="198"/>
      <c r="J175" s="175" t="str">
        <f t="shared" si="22"/>
        <v>-</v>
      </c>
      <c r="K175" s="90"/>
      <c r="L175" s="178"/>
      <c r="M175" s="178"/>
    </row>
    <row r="176" spans="1:13" x14ac:dyDescent="0.2">
      <c r="A176" s="90" t="str">
        <f>IF(I176=VALUE,VALUE,COUNTIF($B$7:B176,B176))&amp;I176&amp;IF(F176&lt;&gt;VALUE,TEXT(F176,"mmmm"),VALUE)</f>
        <v>00</v>
      </c>
      <c r="B176" s="86" t="str">
        <f t="shared" si="23"/>
        <v>0</v>
      </c>
      <c r="C176" s="86" t="str">
        <f>COUNTIF($K$7:K176,K176)&amp;K176</f>
        <v>0</v>
      </c>
      <c r="D176" s="86" t="str">
        <f t="shared" si="24"/>
        <v>1</v>
      </c>
      <c r="F176" s="173"/>
      <c r="G176" s="90"/>
      <c r="H176" s="176"/>
      <c r="I176" s="90"/>
      <c r="J176" s="175" t="str">
        <f t="shared" si="22"/>
        <v>-</v>
      </c>
      <c r="K176" s="90"/>
      <c r="L176" s="178"/>
      <c r="M176" s="178"/>
    </row>
    <row r="177" spans="1:13" x14ac:dyDescent="0.2">
      <c r="A177" s="90" t="str">
        <f>IF(I177=VALUE,VALUE,COUNTIF($B$7:B177,B177))&amp;I177&amp;IF(F177&lt;&gt;VALUE,TEXT(F177,"mmmm"),VALUE)</f>
        <v>00</v>
      </c>
      <c r="B177" s="86" t="str">
        <f t="shared" si="23"/>
        <v>0</v>
      </c>
      <c r="C177" s="86" t="str">
        <f>COUNTIF($K$7:K177,K177)&amp;K177</f>
        <v>0</v>
      </c>
      <c r="D177" s="86" t="str">
        <f t="shared" si="24"/>
        <v>1</v>
      </c>
      <c r="F177" s="173"/>
      <c r="G177" s="90"/>
      <c r="H177" s="176"/>
      <c r="I177" s="90"/>
      <c r="J177" s="175" t="str">
        <f t="shared" si="22"/>
        <v>-</v>
      </c>
      <c r="K177" s="90"/>
      <c r="L177" s="178"/>
      <c r="M177" s="178"/>
    </row>
    <row r="178" spans="1:13" x14ac:dyDescent="0.2">
      <c r="A178" s="90" t="str">
        <f>IF(I178=VALUE,VALUE,COUNTIF($B$7:B178,B178))&amp;I178&amp;IF(F178&lt;&gt;VALUE,TEXT(F178,"mmmm"),VALUE)</f>
        <v>00</v>
      </c>
      <c r="B178" s="86" t="str">
        <f t="shared" si="23"/>
        <v>0</v>
      </c>
      <c r="C178" s="86" t="str">
        <f>COUNTIF($K$7:K178,K178)&amp;K178</f>
        <v>0</v>
      </c>
      <c r="D178" s="86" t="str">
        <f t="shared" si="24"/>
        <v>1</v>
      </c>
      <c r="F178" s="173"/>
      <c r="G178" s="90"/>
      <c r="H178" s="73"/>
      <c r="I178" s="90"/>
      <c r="J178" s="175" t="str">
        <f t="shared" si="22"/>
        <v>-</v>
      </c>
      <c r="K178" s="90"/>
      <c r="L178" s="178"/>
      <c r="M178" s="178"/>
    </row>
    <row r="179" spans="1:13" x14ac:dyDescent="0.2">
      <c r="A179" s="90" t="str">
        <f>IF(I179=VALUE,VALUE,COUNTIF($B$7:B179,B179))&amp;I179&amp;IF(F179&lt;&gt;VALUE,TEXT(F179,"mmmm"),VALUE)</f>
        <v>00</v>
      </c>
      <c r="B179" s="86" t="str">
        <f t="shared" si="23"/>
        <v>0</v>
      </c>
      <c r="C179" s="86" t="str">
        <f>COUNTIF($K$7:K179,K179)&amp;K179</f>
        <v>0</v>
      </c>
      <c r="D179" s="86" t="str">
        <f t="shared" si="24"/>
        <v>1</v>
      </c>
      <c r="F179" s="173"/>
      <c r="G179" s="90"/>
      <c r="H179" s="73"/>
      <c r="I179" s="90"/>
      <c r="J179" s="175" t="str">
        <f t="shared" si="22"/>
        <v>-</v>
      </c>
      <c r="K179" s="90"/>
      <c r="L179" s="178"/>
      <c r="M179" s="178"/>
    </row>
    <row r="180" spans="1:13" x14ac:dyDescent="0.2">
      <c r="A180" s="90" t="str">
        <f>IF(I180=VALUE,VALUE,COUNTIF($B$7:B180,B180))&amp;I180&amp;IF(F180&lt;&gt;VALUE,TEXT(F180,"mmmm"),VALUE)</f>
        <v>00</v>
      </c>
      <c r="B180" s="86" t="str">
        <f t="shared" si="23"/>
        <v>0</v>
      </c>
      <c r="C180" s="86" t="str">
        <f>COUNTIF($K$7:K180,K180)&amp;K180</f>
        <v>0</v>
      </c>
      <c r="D180" s="86" t="str">
        <f t="shared" si="24"/>
        <v>1</v>
      </c>
      <c r="F180" s="173"/>
      <c r="G180" s="90"/>
      <c r="H180" s="73"/>
      <c r="I180" s="90"/>
      <c r="J180" s="175" t="str">
        <f t="shared" si="22"/>
        <v>-</v>
      </c>
      <c r="K180" s="90"/>
      <c r="L180" s="178"/>
      <c r="M180" s="178"/>
    </row>
    <row r="181" spans="1:13" x14ac:dyDescent="0.2">
      <c r="A181" s="90" t="str">
        <f>IF(I181=VALUE,VALUE,COUNTIF($B$7:B181,B181))&amp;I181&amp;IF(F181&lt;&gt;VALUE,TEXT(F181,"mmmm"),VALUE)</f>
        <v>00</v>
      </c>
      <c r="B181" s="86" t="str">
        <f t="shared" si="23"/>
        <v>0</v>
      </c>
      <c r="C181" s="86" t="str">
        <f>COUNTIF($K$7:K181,K181)&amp;K181</f>
        <v>0</v>
      </c>
      <c r="D181" s="86" t="str">
        <f t="shared" si="24"/>
        <v>1</v>
      </c>
      <c r="F181" s="173"/>
      <c r="G181" s="90"/>
      <c r="H181" s="177"/>
      <c r="I181" s="90"/>
      <c r="J181" s="175" t="str">
        <f t="shared" si="22"/>
        <v>-</v>
      </c>
      <c r="K181" s="90"/>
      <c r="L181" s="178"/>
      <c r="M181" s="178"/>
    </row>
    <row r="182" spans="1:13" x14ac:dyDescent="0.2">
      <c r="A182" s="90" t="str">
        <f>IF(I182=VALUE,VALUE,COUNTIF($B$7:B182,B182))&amp;I182&amp;IF(F182&lt;&gt;VALUE,TEXT(F182,"mmmm"),VALUE)</f>
        <v>00</v>
      </c>
      <c r="B182" s="86" t="str">
        <f t="shared" si="23"/>
        <v>0</v>
      </c>
      <c r="C182" s="86" t="str">
        <f>COUNTIF($K$7:K182,K182)&amp;K182</f>
        <v>0</v>
      </c>
      <c r="D182" s="86" t="str">
        <f t="shared" si="24"/>
        <v>1</v>
      </c>
      <c r="F182" s="173"/>
      <c r="G182" s="90"/>
      <c r="H182" s="73"/>
      <c r="I182" s="90"/>
      <c r="J182" s="175" t="str">
        <f t="shared" si="22"/>
        <v>-</v>
      </c>
      <c r="K182" s="90"/>
      <c r="L182" s="178"/>
      <c r="M182" s="178"/>
    </row>
    <row r="183" spans="1:13" x14ac:dyDescent="0.2">
      <c r="A183" s="90" t="str">
        <f>IF(I183=VALUE,VALUE,COUNTIF($B$7:B183,B183))&amp;I183&amp;IF(F183&lt;&gt;VALUE,TEXT(F183,"mmmm"),VALUE)</f>
        <v>00</v>
      </c>
      <c r="B183" s="86" t="str">
        <f t="shared" si="23"/>
        <v>0</v>
      </c>
      <c r="C183" s="86" t="str">
        <f>COUNTIF($K$7:K183,K183)&amp;K183</f>
        <v>0</v>
      </c>
      <c r="D183" s="86" t="str">
        <f t="shared" si="24"/>
        <v>1</v>
      </c>
      <c r="F183" s="173"/>
      <c r="G183" s="90"/>
      <c r="H183" s="73"/>
      <c r="I183" s="90"/>
      <c r="J183" s="175" t="str">
        <f t="shared" si="22"/>
        <v>-</v>
      </c>
      <c r="K183" s="90"/>
      <c r="L183" s="178"/>
      <c r="M183" s="178"/>
    </row>
    <row r="184" spans="1:13" x14ac:dyDescent="0.2">
      <c r="A184" s="90" t="str">
        <f>IF(I184=VALUE,VALUE,COUNTIF($B$7:B184,B184))&amp;I184&amp;IF(F184&lt;&gt;VALUE,TEXT(F184,"mmmm"),VALUE)</f>
        <v>00</v>
      </c>
      <c r="B184" s="86" t="str">
        <f t="shared" ref="B184:B215" si="25">I184&amp;IF(F184&lt;&gt;VALUE,TEXT(F184,"mmmm"),VALUE)</f>
        <v>0</v>
      </c>
      <c r="C184" s="86" t="str">
        <f>COUNTIF($K$7:K184,K184)&amp;K184</f>
        <v>0</v>
      </c>
      <c r="D184" s="86" t="str">
        <f t="shared" ref="D184:D215" si="26">IF(MONTH(F184)&lt;MONTH(BLN),"1"&amp;I184,VALUE)</f>
        <v>1</v>
      </c>
      <c r="F184" s="173"/>
      <c r="G184" s="90"/>
      <c r="H184" s="73"/>
      <c r="I184" s="90"/>
      <c r="J184" s="175" t="str">
        <f t="shared" si="22"/>
        <v>-</v>
      </c>
      <c r="K184" s="90"/>
      <c r="L184" s="178"/>
      <c r="M184" s="178"/>
    </row>
    <row r="185" spans="1:13" x14ac:dyDescent="0.2">
      <c r="A185" s="90" t="str">
        <f>IF(I185=VALUE,VALUE,COUNTIF($B$7:B185,B185))&amp;I185&amp;IF(F185&lt;&gt;VALUE,TEXT(F185,"mmmm"),VALUE)</f>
        <v>00</v>
      </c>
      <c r="B185" s="86" t="str">
        <f t="shared" si="25"/>
        <v>0</v>
      </c>
      <c r="C185" s="86" t="str">
        <f>COUNTIF($K$7:K185,K185)&amp;K185</f>
        <v>0</v>
      </c>
      <c r="D185" s="86" t="str">
        <f t="shared" si="26"/>
        <v>1</v>
      </c>
      <c r="F185" s="173"/>
      <c r="G185" s="90"/>
      <c r="H185" s="73"/>
      <c r="I185" s="90"/>
      <c r="J185" s="175" t="str">
        <f t="shared" si="22"/>
        <v>-</v>
      </c>
      <c r="K185" s="90"/>
      <c r="L185" s="178"/>
      <c r="M185" s="178"/>
    </row>
    <row r="186" spans="1:13" x14ac:dyDescent="0.2">
      <c r="A186" s="90" t="str">
        <f>IF(I186=VALUE,VALUE,COUNTIF($B$7:B186,B186))&amp;I186&amp;IF(F186&lt;&gt;VALUE,TEXT(F186,"mmmm"),VALUE)</f>
        <v>00</v>
      </c>
      <c r="B186" s="86" t="str">
        <f t="shared" si="25"/>
        <v>0</v>
      </c>
      <c r="C186" s="86" t="str">
        <f>COUNTIF($K$7:K186,K186)&amp;K186</f>
        <v>0</v>
      </c>
      <c r="D186" s="86" t="str">
        <f t="shared" si="26"/>
        <v>1</v>
      </c>
      <c r="F186" s="173"/>
      <c r="G186" s="90"/>
      <c r="H186" s="73"/>
      <c r="I186" s="90"/>
      <c r="J186" s="175" t="str">
        <f t="shared" si="22"/>
        <v>-</v>
      </c>
      <c r="K186" s="90"/>
      <c r="L186" s="178"/>
      <c r="M186" s="178"/>
    </row>
    <row r="187" spans="1:13" x14ac:dyDescent="0.2">
      <c r="A187" s="90" t="str">
        <f>IF(I187=VALUE,VALUE,COUNTIF($B$7:B187,B187))&amp;I187&amp;IF(F187&lt;&gt;VALUE,TEXT(F187,"mmmm"),VALUE)</f>
        <v>00</v>
      </c>
      <c r="B187" s="86" t="str">
        <f t="shared" si="25"/>
        <v>0</v>
      </c>
      <c r="C187" s="86" t="str">
        <f>COUNTIF($K$7:K187,K187)&amp;K187</f>
        <v>0</v>
      </c>
      <c r="D187" s="86" t="str">
        <f t="shared" si="26"/>
        <v>1</v>
      </c>
      <c r="F187" s="173"/>
      <c r="G187" s="90"/>
      <c r="H187" s="176"/>
      <c r="I187" s="198"/>
      <c r="J187" s="175" t="str">
        <f t="shared" si="22"/>
        <v>-</v>
      </c>
      <c r="K187" s="90"/>
      <c r="L187" s="178"/>
      <c r="M187" s="178"/>
    </row>
    <row r="188" spans="1:13" x14ac:dyDescent="0.2">
      <c r="A188" s="90" t="str">
        <f>IF(I188=VALUE,VALUE,COUNTIF($B$7:B188,B188))&amp;I188&amp;IF(F188&lt;&gt;VALUE,TEXT(F188,"mmmm"),VALUE)</f>
        <v>00</v>
      </c>
      <c r="B188" s="86" t="str">
        <f t="shared" si="25"/>
        <v>0</v>
      </c>
      <c r="C188" s="86" t="str">
        <f>COUNTIF($K$7:K188,K188)&amp;K188</f>
        <v>0</v>
      </c>
      <c r="D188" s="86" t="str">
        <f t="shared" si="26"/>
        <v>1</v>
      </c>
      <c r="F188" s="173"/>
      <c r="G188" s="90"/>
      <c r="H188" s="176"/>
      <c r="I188" s="90"/>
      <c r="J188" s="175" t="str">
        <f t="shared" si="22"/>
        <v>-</v>
      </c>
      <c r="K188" s="90"/>
      <c r="L188" s="178"/>
      <c r="M188" s="178"/>
    </row>
    <row r="189" spans="1:13" x14ac:dyDescent="0.2">
      <c r="A189" s="90" t="str">
        <f>IF(I189=VALUE,VALUE,COUNTIF($B$7:B189,B189))&amp;I189&amp;IF(F189&lt;&gt;VALUE,TEXT(F189,"mmmm"),VALUE)</f>
        <v>00</v>
      </c>
      <c r="B189" s="86" t="str">
        <f t="shared" si="25"/>
        <v>0</v>
      </c>
      <c r="C189" s="86" t="str">
        <f>COUNTIF($K$7:K189,K189)&amp;K189</f>
        <v>0</v>
      </c>
      <c r="D189" s="86" t="str">
        <f t="shared" si="26"/>
        <v>1</v>
      </c>
      <c r="F189" s="173"/>
      <c r="G189" s="90"/>
      <c r="H189" s="176"/>
      <c r="I189" s="90"/>
      <c r="J189" s="175" t="str">
        <f t="shared" si="22"/>
        <v>-</v>
      </c>
      <c r="K189" s="90"/>
      <c r="L189" s="178"/>
      <c r="M189" s="178"/>
    </row>
    <row r="190" spans="1:13" x14ac:dyDescent="0.2">
      <c r="A190" s="90" t="str">
        <f>IF(I190=VALUE,VALUE,COUNTIF($B$7:B190,B190))&amp;I190&amp;IF(F190&lt;&gt;VALUE,TEXT(F190,"mmmm"),VALUE)</f>
        <v>00</v>
      </c>
      <c r="B190" s="86" t="str">
        <f t="shared" si="25"/>
        <v>0</v>
      </c>
      <c r="C190" s="86" t="str">
        <f>COUNTIF($K$7:K190,K190)&amp;K190</f>
        <v>0</v>
      </c>
      <c r="D190" s="86" t="str">
        <f t="shared" si="26"/>
        <v>1</v>
      </c>
      <c r="F190" s="173"/>
      <c r="G190" s="90"/>
      <c r="H190" s="73"/>
      <c r="I190" s="90"/>
      <c r="J190" s="175" t="str">
        <f t="shared" si="22"/>
        <v>-</v>
      </c>
      <c r="K190" s="90"/>
      <c r="L190" s="178"/>
      <c r="M190" s="178"/>
    </row>
    <row r="191" spans="1:13" x14ac:dyDescent="0.2">
      <c r="A191" s="90" t="str">
        <f>IF(I191=VALUE,VALUE,COUNTIF($B$7:B191,B191))&amp;I191&amp;IF(F191&lt;&gt;VALUE,TEXT(F191,"mmmm"),VALUE)</f>
        <v>00</v>
      </c>
      <c r="B191" s="86" t="str">
        <f t="shared" si="25"/>
        <v>0</v>
      </c>
      <c r="C191" s="86" t="str">
        <f>COUNTIF($K$7:K191,K191)&amp;K191</f>
        <v>0</v>
      </c>
      <c r="D191" s="86" t="str">
        <f t="shared" si="26"/>
        <v>1</v>
      </c>
      <c r="F191" s="173"/>
      <c r="G191" s="90"/>
      <c r="H191" s="73"/>
      <c r="I191" s="90"/>
      <c r="J191" s="175" t="str">
        <f t="shared" si="22"/>
        <v>-</v>
      </c>
      <c r="K191" s="90"/>
      <c r="L191" s="178"/>
      <c r="M191" s="178"/>
    </row>
    <row r="192" spans="1:13" x14ac:dyDescent="0.2">
      <c r="A192" s="90" t="str">
        <f>IF(I192=VALUE,VALUE,COUNTIF($B$7:B192,B192))&amp;I192&amp;IF(F192&lt;&gt;VALUE,TEXT(F192,"mmmm"),VALUE)</f>
        <v>00</v>
      </c>
      <c r="B192" s="86" t="str">
        <f t="shared" si="25"/>
        <v>0</v>
      </c>
      <c r="C192" s="86" t="str">
        <f>COUNTIF($K$7:K192,K192)&amp;K192</f>
        <v>0</v>
      </c>
      <c r="D192" s="86" t="str">
        <f t="shared" si="26"/>
        <v>1</v>
      </c>
      <c r="F192" s="173"/>
      <c r="G192" s="90"/>
      <c r="H192" s="73"/>
      <c r="I192" s="90"/>
      <c r="J192" s="175" t="str">
        <f t="shared" si="22"/>
        <v>-</v>
      </c>
      <c r="K192" s="90"/>
      <c r="L192" s="178"/>
      <c r="M192" s="178"/>
    </row>
    <row r="193" spans="1:13" x14ac:dyDescent="0.2">
      <c r="A193" s="90" t="str">
        <f>IF(I193=VALUE,VALUE,COUNTIF($B$7:B193,B193))&amp;I193&amp;IF(F193&lt;&gt;VALUE,TEXT(F193,"mmmm"),VALUE)</f>
        <v>00</v>
      </c>
      <c r="B193" s="86" t="str">
        <f t="shared" si="25"/>
        <v>0</v>
      </c>
      <c r="C193" s="86" t="str">
        <f>COUNTIF($K$7:K193,K193)&amp;K193</f>
        <v>0</v>
      </c>
      <c r="D193" s="86" t="str">
        <f t="shared" si="26"/>
        <v>1</v>
      </c>
      <c r="F193" s="173"/>
      <c r="G193" s="90"/>
      <c r="H193" s="176"/>
      <c r="I193" s="198"/>
      <c r="J193" s="175" t="str">
        <f t="shared" si="22"/>
        <v>-</v>
      </c>
      <c r="K193" s="90"/>
      <c r="L193" s="178"/>
      <c r="M193" s="178"/>
    </row>
    <row r="194" spans="1:13" x14ac:dyDescent="0.2">
      <c r="A194" s="90" t="str">
        <f>IF(I194=VALUE,VALUE,COUNTIF($B$7:B194,B194))&amp;I194&amp;IF(F194&lt;&gt;VALUE,TEXT(F194,"mmmm"),VALUE)</f>
        <v>00</v>
      </c>
      <c r="B194" s="86" t="str">
        <f t="shared" si="25"/>
        <v>0</v>
      </c>
      <c r="C194" s="86" t="str">
        <f>COUNTIF($K$7:K194,K194)&amp;K194</f>
        <v>0</v>
      </c>
      <c r="D194" s="86" t="str">
        <f t="shared" si="26"/>
        <v>1</v>
      </c>
      <c r="F194" s="173"/>
      <c r="G194" s="90"/>
      <c r="H194" s="176"/>
      <c r="I194" s="90"/>
      <c r="J194" s="175" t="str">
        <f t="shared" si="22"/>
        <v>-</v>
      </c>
      <c r="K194" s="90"/>
      <c r="L194" s="178"/>
      <c r="M194" s="178"/>
    </row>
    <row r="195" spans="1:13" x14ac:dyDescent="0.2">
      <c r="A195" s="90" t="str">
        <f>IF(I195=VALUE,VALUE,COUNTIF($B$7:B195,B195))&amp;I195&amp;IF(F195&lt;&gt;VALUE,TEXT(F195,"mmmm"),VALUE)</f>
        <v>00</v>
      </c>
      <c r="B195" s="86" t="str">
        <f t="shared" si="25"/>
        <v>0</v>
      </c>
      <c r="C195" s="86" t="str">
        <f>COUNTIF($K$7:K195,K195)&amp;K195</f>
        <v>0</v>
      </c>
      <c r="D195" s="86" t="str">
        <f t="shared" si="26"/>
        <v>1</v>
      </c>
      <c r="F195" s="173"/>
      <c r="G195" s="90"/>
      <c r="H195" s="73"/>
      <c r="I195" s="198"/>
      <c r="J195" s="175" t="str">
        <f t="shared" si="22"/>
        <v>-</v>
      </c>
      <c r="K195" s="90"/>
      <c r="L195" s="178"/>
      <c r="M195" s="178"/>
    </row>
    <row r="196" spans="1:13" x14ac:dyDescent="0.2">
      <c r="A196" s="90" t="str">
        <f>IF(I196=VALUE,VALUE,COUNTIF($B$7:B196,B196))&amp;I196&amp;IF(F196&lt;&gt;VALUE,TEXT(F196,"mmmm"),VALUE)</f>
        <v>00</v>
      </c>
      <c r="B196" s="86" t="str">
        <f t="shared" si="25"/>
        <v>0</v>
      </c>
      <c r="C196" s="86" t="str">
        <f>COUNTIF($K$7:K196,K196)&amp;K196</f>
        <v>0</v>
      </c>
      <c r="D196" s="86" t="str">
        <f t="shared" si="26"/>
        <v>1</v>
      </c>
      <c r="F196" s="173"/>
      <c r="G196" s="90"/>
      <c r="H196" s="73"/>
      <c r="I196" s="90"/>
      <c r="J196" s="175" t="str">
        <f t="shared" si="22"/>
        <v>-</v>
      </c>
      <c r="K196" s="90"/>
      <c r="L196" s="178"/>
      <c r="M196" s="178"/>
    </row>
    <row r="197" spans="1:13" x14ac:dyDescent="0.2">
      <c r="A197" s="90" t="str">
        <f>IF(I197=VALUE,VALUE,COUNTIF($B$7:B197,B197))&amp;I197&amp;IF(F197&lt;&gt;VALUE,TEXT(F197,"mmmm"),VALUE)</f>
        <v>00</v>
      </c>
      <c r="B197" s="86" t="str">
        <f t="shared" si="25"/>
        <v>0</v>
      </c>
      <c r="C197" s="86" t="str">
        <f>COUNTIF($K$7:K197,K197)&amp;K197</f>
        <v>0</v>
      </c>
      <c r="D197" s="86" t="str">
        <f t="shared" si="26"/>
        <v>1</v>
      </c>
      <c r="F197" s="173"/>
      <c r="G197" s="90"/>
      <c r="H197" s="73"/>
      <c r="I197" s="90"/>
      <c r="J197" s="175" t="str">
        <f t="shared" si="22"/>
        <v>-</v>
      </c>
      <c r="K197" s="90"/>
      <c r="L197" s="178"/>
      <c r="M197" s="178"/>
    </row>
    <row r="198" spans="1:13" x14ac:dyDescent="0.2">
      <c r="A198" s="90" t="str">
        <f>IF(I198=VALUE,VALUE,COUNTIF($B$7:B198,B198))&amp;I198&amp;IF(F198&lt;&gt;VALUE,TEXT(F198,"mmmm"),VALUE)</f>
        <v>00</v>
      </c>
      <c r="B198" s="86" t="str">
        <f t="shared" si="25"/>
        <v>0</v>
      </c>
      <c r="C198" s="86" t="str">
        <f>COUNTIF($K$7:K198,K198)&amp;K198</f>
        <v>0</v>
      </c>
      <c r="D198" s="86" t="str">
        <f t="shared" si="26"/>
        <v>1</v>
      </c>
      <c r="F198" s="173"/>
      <c r="G198" s="90"/>
      <c r="H198" s="176"/>
      <c r="I198" s="198"/>
      <c r="J198" s="175" t="str">
        <f t="shared" si="22"/>
        <v>-</v>
      </c>
      <c r="K198" s="90"/>
      <c r="L198" s="178"/>
      <c r="M198" s="178"/>
    </row>
    <row r="199" spans="1:13" x14ac:dyDescent="0.2">
      <c r="A199" s="90" t="str">
        <f>IF(I199=VALUE,VALUE,COUNTIF($B$7:B199,B199))&amp;I199&amp;IF(F199&lt;&gt;VALUE,TEXT(F199,"mmmm"),VALUE)</f>
        <v>00</v>
      </c>
      <c r="B199" s="86" t="str">
        <f t="shared" si="25"/>
        <v>0</v>
      </c>
      <c r="C199" s="86" t="str">
        <f>COUNTIF($K$7:K199,K199)&amp;K199</f>
        <v>0</v>
      </c>
      <c r="D199" s="86" t="str">
        <f t="shared" si="26"/>
        <v>1</v>
      </c>
      <c r="F199" s="173"/>
      <c r="G199" s="90"/>
      <c r="H199" s="176"/>
      <c r="I199" s="90"/>
      <c r="J199" s="175" t="str">
        <f t="shared" si="22"/>
        <v>-</v>
      </c>
      <c r="K199" s="90"/>
      <c r="L199" s="178"/>
      <c r="M199" s="178"/>
    </row>
    <row r="200" spans="1:13" x14ac:dyDescent="0.2">
      <c r="A200" s="90" t="str">
        <f>IF(I200=VALUE,VALUE,COUNTIF($B$7:B200,B200))&amp;I200&amp;IF(F200&lt;&gt;VALUE,TEXT(F200,"mmmm"),VALUE)</f>
        <v>00</v>
      </c>
      <c r="B200" s="86" t="str">
        <f t="shared" si="25"/>
        <v>0</v>
      </c>
      <c r="C200" s="86" t="str">
        <f>COUNTIF($K$7:K200,K200)&amp;K200</f>
        <v>0</v>
      </c>
      <c r="D200" s="86" t="str">
        <f t="shared" si="26"/>
        <v>1</v>
      </c>
      <c r="F200" s="173"/>
      <c r="G200" s="90"/>
      <c r="H200" s="73"/>
      <c r="I200" s="90"/>
      <c r="J200" s="175" t="str">
        <f t="shared" si="22"/>
        <v>-</v>
      </c>
      <c r="K200" s="90"/>
      <c r="L200" s="178"/>
      <c r="M200" s="178"/>
    </row>
    <row r="201" spans="1:13" x14ac:dyDescent="0.2">
      <c r="A201" s="90" t="str">
        <f>IF(I201=VALUE,VALUE,COUNTIF($B$7:B201,B201))&amp;I201&amp;IF(F201&lt;&gt;VALUE,TEXT(F201,"mmmm"),VALUE)</f>
        <v>00</v>
      </c>
      <c r="B201" s="86" t="str">
        <f t="shared" si="25"/>
        <v>0</v>
      </c>
      <c r="C201" s="86" t="str">
        <f>COUNTIF($K$7:K201,K201)&amp;K201</f>
        <v>0</v>
      </c>
      <c r="D201" s="86" t="str">
        <f t="shared" si="26"/>
        <v>1</v>
      </c>
      <c r="F201" s="173"/>
      <c r="G201" s="90"/>
      <c r="H201" s="73"/>
      <c r="I201" s="90"/>
      <c r="J201" s="175" t="str">
        <f t="shared" si="22"/>
        <v>-</v>
      </c>
      <c r="K201" s="90"/>
      <c r="L201" s="178"/>
      <c r="M201" s="178"/>
    </row>
    <row r="202" spans="1:13" x14ac:dyDescent="0.2">
      <c r="A202" s="90" t="str">
        <f>IF(I202=VALUE,VALUE,COUNTIF($B$7:B202,B202))&amp;I202&amp;IF(F202&lt;&gt;VALUE,TEXT(F202,"mmmm"),VALUE)</f>
        <v>00</v>
      </c>
      <c r="B202" s="86" t="str">
        <f t="shared" si="25"/>
        <v>0</v>
      </c>
      <c r="C202" s="86" t="str">
        <f>COUNTIF($K$7:K202,K202)&amp;K202</f>
        <v>0</v>
      </c>
      <c r="D202" s="86" t="str">
        <f t="shared" si="26"/>
        <v>1</v>
      </c>
      <c r="F202" s="173"/>
      <c r="G202" s="90"/>
      <c r="H202" s="73"/>
      <c r="I202" s="198"/>
      <c r="J202" s="175" t="str">
        <f t="shared" si="22"/>
        <v>-</v>
      </c>
      <c r="K202" s="90"/>
      <c r="L202" s="178"/>
      <c r="M202" s="178"/>
    </row>
    <row r="203" spans="1:13" x14ac:dyDescent="0.2">
      <c r="A203" s="90" t="str">
        <f>IF(I203=VALUE,VALUE,COUNTIF($B$7:B203,B203))&amp;I203&amp;IF(F203&lt;&gt;VALUE,TEXT(F203,"mmmm"),VALUE)</f>
        <v>00</v>
      </c>
      <c r="B203" s="86" t="str">
        <f t="shared" si="25"/>
        <v>0</v>
      </c>
      <c r="C203" s="86" t="str">
        <f>COUNTIF($K$7:K203,K203)&amp;K203</f>
        <v>0</v>
      </c>
      <c r="D203" s="86" t="str">
        <f t="shared" si="26"/>
        <v>1</v>
      </c>
      <c r="F203" s="173"/>
      <c r="G203" s="90"/>
      <c r="H203" s="73"/>
      <c r="I203" s="90"/>
      <c r="J203" s="175" t="str">
        <f t="shared" si="22"/>
        <v>-</v>
      </c>
      <c r="K203" s="90"/>
      <c r="L203" s="178"/>
      <c r="M203" s="178"/>
    </row>
    <row r="204" spans="1:13" x14ac:dyDescent="0.2">
      <c r="A204" s="90" t="str">
        <f>IF(I204=VALUE,VALUE,COUNTIF($B$7:B204,B204))&amp;I204&amp;IF(F204&lt;&gt;VALUE,TEXT(F204,"mmmm"),VALUE)</f>
        <v>00</v>
      </c>
      <c r="B204" s="86" t="str">
        <f t="shared" si="25"/>
        <v>0</v>
      </c>
      <c r="C204" s="86" t="str">
        <f>COUNTIF($K$7:K204,K204)&amp;K204</f>
        <v>0</v>
      </c>
      <c r="D204" s="86" t="str">
        <f t="shared" si="26"/>
        <v>1</v>
      </c>
      <c r="F204" s="173"/>
      <c r="G204" s="90"/>
      <c r="H204" s="176"/>
      <c r="I204" s="198"/>
      <c r="J204" s="175" t="str">
        <f t="shared" si="22"/>
        <v>-</v>
      </c>
      <c r="K204" s="90"/>
      <c r="L204" s="178"/>
      <c r="M204" s="178"/>
    </row>
    <row r="205" spans="1:13" x14ac:dyDescent="0.2">
      <c r="A205" s="90" t="str">
        <f>IF(I205=VALUE,VALUE,COUNTIF($B$7:B205,B205))&amp;I205&amp;IF(F205&lt;&gt;VALUE,TEXT(F205,"mmmm"),VALUE)</f>
        <v>00</v>
      </c>
      <c r="B205" s="86" t="str">
        <f t="shared" si="25"/>
        <v>0</v>
      </c>
      <c r="C205" s="86" t="str">
        <f>COUNTIF($K$7:K205,K205)&amp;K205</f>
        <v>0</v>
      </c>
      <c r="D205" s="86" t="str">
        <f t="shared" si="26"/>
        <v>1</v>
      </c>
      <c r="F205" s="173"/>
      <c r="G205" s="90"/>
      <c r="H205" s="176"/>
      <c r="I205" s="90"/>
      <c r="J205" s="175" t="str">
        <f t="shared" si="22"/>
        <v>-</v>
      </c>
      <c r="K205" s="90"/>
      <c r="L205" s="178"/>
      <c r="M205" s="178"/>
    </row>
    <row r="206" spans="1:13" x14ac:dyDescent="0.2">
      <c r="A206" s="90" t="str">
        <f>IF(I206=VALUE,VALUE,COUNTIF($B$7:B206,B206))&amp;I206&amp;IF(F206&lt;&gt;VALUE,TEXT(F206,"mmmm"),VALUE)</f>
        <v>00</v>
      </c>
      <c r="B206" s="86" t="str">
        <f t="shared" si="25"/>
        <v>0</v>
      </c>
      <c r="C206" s="86" t="str">
        <f>COUNTIF($K$7:K206,K206)&amp;K206</f>
        <v>0</v>
      </c>
      <c r="D206" s="86" t="str">
        <f t="shared" si="26"/>
        <v>1</v>
      </c>
      <c r="F206" s="173"/>
      <c r="G206" s="90"/>
      <c r="H206" s="73"/>
      <c r="I206" s="90"/>
      <c r="J206" s="175" t="str">
        <f t="shared" si="22"/>
        <v>-</v>
      </c>
      <c r="K206" s="90"/>
      <c r="L206" s="178"/>
      <c r="M206" s="178"/>
    </row>
    <row r="207" spans="1:13" x14ac:dyDescent="0.2">
      <c r="A207" s="90" t="str">
        <f>IF(I207=VALUE,VALUE,COUNTIF($B$7:B207,B207))&amp;I207&amp;IF(F207&lt;&gt;VALUE,TEXT(F207,"mmmm"),VALUE)</f>
        <v>00</v>
      </c>
      <c r="B207" s="86" t="str">
        <f t="shared" si="25"/>
        <v>0</v>
      </c>
      <c r="C207" s="86" t="str">
        <f>COUNTIF($K$7:K207,K207)&amp;K207</f>
        <v>0</v>
      </c>
      <c r="D207" s="86" t="str">
        <f t="shared" si="26"/>
        <v>1</v>
      </c>
      <c r="F207" s="173"/>
      <c r="G207" s="90"/>
      <c r="H207" s="73"/>
      <c r="I207" s="90"/>
      <c r="J207" s="175" t="str">
        <f t="shared" si="22"/>
        <v>-</v>
      </c>
      <c r="K207" s="90"/>
      <c r="L207" s="178"/>
      <c r="M207" s="178"/>
    </row>
    <row r="208" spans="1:13" x14ac:dyDescent="0.2">
      <c r="A208" s="90" t="str">
        <f>IF(I208=VALUE,VALUE,COUNTIF($B$7:B208,B208))&amp;I208&amp;IF(F208&lt;&gt;VALUE,TEXT(F208,"mmmm"),VALUE)</f>
        <v>00</v>
      </c>
      <c r="B208" s="86" t="str">
        <f t="shared" si="25"/>
        <v>0</v>
      </c>
      <c r="C208" s="86" t="str">
        <f>COUNTIF($K$7:K208,K208)&amp;K208</f>
        <v>0</v>
      </c>
      <c r="D208" s="86" t="str">
        <f t="shared" si="26"/>
        <v>1</v>
      </c>
      <c r="F208" s="173"/>
      <c r="G208" s="90"/>
      <c r="H208" s="73"/>
      <c r="I208" s="90"/>
      <c r="J208" s="175" t="str">
        <f t="shared" si="22"/>
        <v>-</v>
      </c>
      <c r="K208" s="90"/>
      <c r="L208" s="178"/>
      <c r="M208" s="178"/>
    </row>
    <row r="209" spans="1:13" x14ac:dyDescent="0.2">
      <c r="A209" s="90" t="str">
        <f>IF(I209=VALUE,VALUE,COUNTIF($B$7:B209,B209))&amp;I209&amp;IF(F209&lt;&gt;VALUE,TEXT(F209,"mmmm"),VALUE)</f>
        <v>00</v>
      </c>
      <c r="B209" s="86" t="str">
        <f t="shared" si="25"/>
        <v>0</v>
      </c>
      <c r="C209" s="86" t="str">
        <f>COUNTIF($K$7:K209,K209)&amp;K209</f>
        <v>0</v>
      </c>
      <c r="D209" s="86" t="str">
        <f t="shared" si="26"/>
        <v>1</v>
      </c>
      <c r="F209" s="173"/>
      <c r="G209" s="90"/>
      <c r="H209" s="73"/>
      <c r="I209" s="198"/>
      <c r="J209" s="175" t="str">
        <f t="shared" si="22"/>
        <v>-</v>
      </c>
      <c r="K209" s="90"/>
      <c r="L209" s="178"/>
      <c r="M209" s="178"/>
    </row>
    <row r="210" spans="1:13" x14ac:dyDescent="0.2">
      <c r="A210" s="90" t="str">
        <f>IF(I210=VALUE,VALUE,COUNTIF($B$7:B210,B210))&amp;I210&amp;IF(F210&lt;&gt;VALUE,TEXT(F210,"mmmm"),VALUE)</f>
        <v>00</v>
      </c>
      <c r="B210" s="86" t="str">
        <f t="shared" si="25"/>
        <v>0</v>
      </c>
      <c r="C210" s="86" t="str">
        <f>COUNTIF($K$7:K210,K210)&amp;K210</f>
        <v>0</v>
      </c>
      <c r="D210" s="86" t="str">
        <f t="shared" si="26"/>
        <v>1</v>
      </c>
      <c r="F210" s="173"/>
      <c r="G210" s="90"/>
      <c r="H210" s="73"/>
      <c r="I210" s="90"/>
      <c r="J210" s="175" t="str">
        <f t="shared" si="22"/>
        <v>-</v>
      </c>
      <c r="K210" s="90"/>
      <c r="L210" s="178"/>
      <c r="M210" s="178"/>
    </row>
    <row r="211" spans="1:13" x14ac:dyDescent="0.2">
      <c r="A211" s="90" t="str">
        <f>IF(I211=VALUE,VALUE,COUNTIF($B$7:B211,B211))&amp;I211&amp;IF(F211&lt;&gt;VALUE,TEXT(F211,"mmmm"),VALUE)</f>
        <v>00</v>
      </c>
      <c r="B211" s="86" t="str">
        <f t="shared" si="25"/>
        <v>0</v>
      </c>
      <c r="C211" s="86" t="str">
        <f>COUNTIF($K$7:K211,K211)&amp;K211</f>
        <v>0</v>
      </c>
      <c r="D211" s="86" t="str">
        <f t="shared" si="26"/>
        <v>1</v>
      </c>
      <c r="F211" s="173"/>
      <c r="G211" s="90"/>
      <c r="H211" s="177"/>
      <c r="I211" s="90"/>
      <c r="J211" s="175" t="str">
        <f t="shared" si="22"/>
        <v>-</v>
      </c>
      <c r="K211" s="90"/>
      <c r="L211" s="178"/>
      <c r="M211" s="178"/>
    </row>
    <row r="212" spans="1:13" x14ac:dyDescent="0.2">
      <c r="A212" s="90" t="str">
        <f>IF(I212=VALUE,VALUE,COUNTIF($B$7:B212,B212))&amp;I212&amp;IF(F212&lt;&gt;VALUE,TEXT(F212,"mmmm"),VALUE)</f>
        <v>00</v>
      </c>
      <c r="B212" s="86" t="str">
        <f t="shared" si="25"/>
        <v>0</v>
      </c>
      <c r="C212" s="86" t="str">
        <f>COUNTIF($K$7:K212,K212)&amp;K212</f>
        <v>0</v>
      </c>
      <c r="D212" s="86" t="str">
        <f t="shared" si="26"/>
        <v>1</v>
      </c>
      <c r="F212" s="173"/>
      <c r="G212" s="90"/>
      <c r="H212" s="73"/>
      <c r="I212" s="90"/>
      <c r="J212" s="175" t="str">
        <f t="shared" si="22"/>
        <v>-</v>
      </c>
      <c r="K212" s="90"/>
      <c r="L212" s="178"/>
      <c r="M212" s="178"/>
    </row>
    <row r="213" spans="1:13" x14ac:dyDescent="0.2">
      <c r="A213" s="90" t="str">
        <f>IF(I213=VALUE,VALUE,COUNTIF($B$7:B213,B213))&amp;I213&amp;IF(F213&lt;&gt;VALUE,TEXT(F213,"mmmm"),VALUE)</f>
        <v>00</v>
      </c>
      <c r="B213" s="86" t="str">
        <f t="shared" si="25"/>
        <v>0</v>
      </c>
      <c r="C213" s="86" t="str">
        <f>COUNTIF($K$7:K213,K213)&amp;K213</f>
        <v>0</v>
      </c>
      <c r="D213" s="86" t="str">
        <f t="shared" si="26"/>
        <v>1</v>
      </c>
      <c r="F213" s="173"/>
      <c r="G213" s="90"/>
      <c r="H213" s="73"/>
      <c r="I213" s="198"/>
      <c r="J213" s="175" t="str">
        <f t="shared" si="22"/>
        <v>-</v>
      </c>
      <c r="K213" s="90"/>
      <c r="L213" s="178"/>
      <c r="M213" s="178"/>
    </row>
    <row r="214" spans="1:13" x14ac:dyDescent="0.2">
      <c r="A214" s="90" t="str">
        <f>IF(I214=VALUE,VALUE,COUNTIF($B$7:B214,B214))&amp;I214&amp;IF(F214&lt;&gt;VALUE,TEXT(F214,"mmmm"),VALUE)</f>
        <v>00</v>
      </c>
      <c r="B214" s="86" t="str">
        <f t="shared" si="25"/>
        <v>0</v>
      </c>
      <c r="C214" s="86" t="str">
        <f>COUNTIF($K$7:K214,K214)&amp;K214</f>
        <v>0</v>
      </c>
      <c r="D214" s="86" t="str">
        <f t="shared" si="26"/>
        <v>1</v>
      </c>
      <c r="F214" s="173"/>
      <c r="G214" s="90"/>
      <c r="H214" s="73"/>
      <c r="I214" s="90"/>
      <c r="J214" s="175" t="str">
        <f t="shared" ref="J214:J246" si="27">IF(ISNA(VLOOKUP(I214,DAF_AKUN,2,FALSE)),"-",VLOOKUP(I214,DAF_AKUN,2,FALSE))</f>
        <v>-</v>
      </c>
      <c r="K214" s="90"/>
      <c r="L214" s="178"/>
      <c r="M214" s="178"/>
    </row>
    <row r="215" spans="1:13" x14ac:dyDescent="0.2">
      <c r="A215" s="90" t="str">
        <f>IF(I215=VALUE,VALUE,COUNTIF($B$7:B215,B215))&amp;I215&amp;IF(F215&lt;&gt;VALUE,TEXT(F215,"mmmm"),VALUE)</f>
        <v>00</v>
      </c>
      <c r="B215" s="86" t="str">
        <f t="shared" si="25"/>
        <v>0</v>
      </c>
      <c r="C215" s="86" t="str">
        <f>COUNTIF($K$7:K215,K215)&amp;K215</f>
        <v>0</v>
      </c>
      <c r="D215" s="86" t="str">
        <f t="shared" si="26"/>
        <v>1</v>
      </c>
      <c r="F215" s="173"/>
      <c r="G215" s="90"/>
      <c r="H215" s="73"/>
      <c r="I215" s="90"/>
      <c r="J215" s="175" t="str">
        <f t="shared" si="27"/>
        <v>-</v>
      </c>
      <c r="K215" s="90"/>
      <c r="L215" s="178"/>
      <c r="M215" s="178"/>
    </row>
    <row r="216" spans="1:13" x14ac:dyDescent="0.2">
      <c r="A216" s="90" t="str">
        <f>IF(I216=VALUE,VALUE,COUNTIF($B$7:B216,B216))&amp;I216&amp;IF(F216&lt;&gt;VALUE,TEXT(F216,"mmmm"),VALUE)</f>
        <v>00</v>
      </c>
      <c r="B216" s="86" t="str">
        <f t="shared" ref="B216:B243" si="28">I216&amp;IF(F216&lt;&gt;VALUE,TEXT(F216,"mmmm"),VALUE)</f>
        <v>0</v>
      </c>
      <c r="C216" s="86" t="str">
        <f>COUNTIF($K$7:K216,K216)&amp;K216</f>
        <v>0</v>
      </c>
      <c r="D216" s="86" t="str">
        <f t="shared" ref="D216:D243" si="29">IF(MONTH(F216)&lt;MONTH(BLN),"1"&amp;I216,VALUE)</f>
        <v>1</v>
      </c>
      <c r="F216" s="173"/>
      <c r="G216" s="90"/>
      <c r="H216" s="176"/>
      <c r="I216" s="198"/>
      <c r="J216" s="175" t="str">
        <f t="shared" si="27"/>
        <v>-</v>
      </c>
      <c r="K216" s="90"/>
      <c r="L216" s="178"/>
      <c r="M216" s="178"/>
    </row>
    <row r="217" spans="1:13" x14ac:dyDescent="0.2">
      <c r="A217" s="90" t="str">
        <f>IF(I217=VALUE,VALUE,COUNTIF($B$7:B217,B217))&amp;I217&amp;IF(F217&lt;&gt;VALUE,TEXT(F217,"mmmm"),VALUE)</f>
        <v>00</v>
      </c>
      <c r="B217" s="86" t="str">
        <f t="shared" si="28"/>
        <v>0</v>
      </c>
      <c r="C217" s="86" t="str">
        <f>COUNTIF($K$7:K217,K217)&amp;K217</f>
        <v>0</v>
      </c>
      <c r="D217" s="86" t="str">
        <f t="shared" si="29"/>
        <v>1</v>
      </c>
      <c r="F217" s="173"/>
      <c r="G217" s="90"/>
      <c r="H217" s="176"/>
      <c r="I217" s="90"/>
      <c r="J217" s="175" t="str">
        <f t="shared" si="27"/>
        <v>-</v>
      </c>
      <c r="K217" s="90"/>
      <c r="L217" s="178"/>
      <c r="M217" s="178"/>
    </row>
    <row r="218" spans="1:13" x14ac:dyDescent="0.2">
      <c r="A218" s="90" t="str">
        <f>IF(I218=VALUE,VALUE,COUNTIF($B$7:B218,B218))&amp;I218&amp;IF(F218&lt;&gt;VALUE,TEXT(F218,"mmmm"),VALUE)</f>
        <v>00</v>
      </c>
      <c r="B218" s="86" t="str">
        <f t="shared" si="28"/>
        <v>0</v>
      </c>
      <c r="C218" s="86" t="str">
        <f>COUNTIF($K$7:K218,K218)&amp;K218</f>
        <v>0</v>
      </c>
      <c r="D218" s="86" t="str">
        <f t="shared" si="29"/>
        <v>1</v>
      </c>
      <c r="F218" s="173"/>
      <c r="G218" s="90"/>
      <c r="H218" s="73"/>
      <c r="I218" s="90"/>
      <c r="J218" s="175" t="str">
        <f t="shared" si="27"/>
        <v>-</v>
      </c>
      <c r="K218" s="90"/>
      <c r="L218" s="178"/>
      <c r="M218" s="178"/>
    </row>
    <row r="219" spans="1:13" x14ac:dyDescent="0.2">
      <c r="A219" s="90" t="str">
        <f>IF(I219=VALUE,VALUE,COUNTIF($B$7:B219,B219))&amp;I219&amp;IF(F219&lt;&gt;VALUE,TEXT(F219,"mmmm"),VALUE)</f>
        <v>00</v>
      </c>
      <c r="B219" s="86" t="str">
        <f t="shared" si="28"/>
        <v>0</v>
      </c>
      <c r="C219" s="86" t="str">
        <f>COUNTIF($K$7:K219,K219)&amp;K219</f>
        <v>0</v>
      </c>
      <c r="D219" s="86" t="str">
        <f t="shared" si="29"/>
        <v>1</v>
      </c>
      <c r="F219" s="173"/>
      <c r="G219" s="90"/>
      <c r="H219" s="73"/>
      <c r="I219" s="90"/>
      <c r="J219" s="175" t="str">
        <f t="shared" si="27"/>
        <v>-</v>
      </c>
      <c r="K219" s="90"/>
      <c r="L219" s="178"/>
      <c r="M219" s="178"/>
    </row>
    <row r="220" spans="1:13" x14ac:dyDescent="0.2">
      <c r="A220" s="90" t="str">
        <f>IF(I220=VALUE,VALUE,COUNTIF($B$7:B220,B220))&amp;I220&amp;IF(F220&lt;&gt;VALUE,TEXT(F220,"mmmm"),VALUE)</f>
        <v>00</v>
      </c>
      <c r="B220" s="86" t="str">
        <f t="shared" si="28"/>
        <v>0</v>
      </c>
      <c r="C220" s="86" t="str">
        <f>COUNTIF($K$7:K220,K220)&amp;K220</f>
        <v>0</v>
      </c>
      <c r="D220" s="86" t="str">
        <f t="shared" si="29"/>
        <v>1</v>
      </c>
      <c r="F220" s="173"/>
      <c r="G220" s="90"/>
      <c r="H220" s="176"/>
      <c r="I220" s="198"/>
      <c r="J220" s="175" t="str">
        <f t="shared" si="27"/>
        <v>-</v>
      </c>
      <c r="K220" s="90"/>
      <c r="L220" s="178"/>
      <c r="M220" s="178"/>
    </row>
    <row r="221" spans="1:13" x14ac:dyDescent="0.2">
      <c r="A221" s="90" t="str">
        <f>IF(I221=VALUE,VALUE,COUNTIF($B$7:B221,B221))&amp;I221&amp;IF(F221&lt;&gt;VALUE,TEXT(F221,"mmmm"),VALUE)</f>
        <v>00</v>
      </c>
      <c r="B221" s="86" t="str">
        <f t="shared" si="28"/>
        <v>0</v>
      </c>
      <c r="C221" s="86" t="str">
        <f>COUNTIF($K$7:K221,K221)&amp;K221</f>
        <v>0</v>
      </c>
      <c r="D221" s="86" t="str">
        <f t="shared" si="29"/>
        <v>1</v>
      </c>
      <c r="F221" s="173"/>
      <c r="G221" s="90"/>
      <c r="H221" s="73"/>
      <c r="I221" s="90"/>
      <c r="J221" s="175" t="str">
        <f t="shared" si="27"/>
        <v>-</v>
      </c>
      <c r="K221" s="90"/>
      <c r="L221" s="178"/>
      <c r="M221" s="178"/>
    </row>
    <row r="222" spans="1:13" x14ac:dyDescent="0.2">
      <c r="A222" s="90" t="str">
        <f>IF(I222=VALUE,VALUE,COUNTIF($B$7:B222,B222))&amp;I222&amp;IF(F222&lt;&gt;VALUE,TEXT(F222,"mmmm"),VALUE)</f>
        <v>00</v>
      </c>
      <c r="B222" s="86" t="str">
        <f t="shared" si="28"/>
        <v>0</v>
      </c>
      <c r="C222" s="86" t="str">
        <f>COUNTIF($K$7:K222,K222)&amp;K222</f>
        <v>0</v>
      </c>
      <c r="D222" s="86" t="str">
        <f t="shared" si="29"/>
        <v>1</v>
      </c>
      <c r="F222" s="173"/>
      <c r="G222" s="90"/>
      <c r="H222" s="176"/>
      <c r="I222" s="198"/>
      <c r="J222" s="175" t="str">
        <f t="shared" si="27"/>
        <v>-</v>
      </c>
      <c r="K222" s="90"/>
      <c r="L222" s="178"/>
      <c r="M222" s="178"/>
    </row>
    <row r="223" spans="1:13" x14ac:dyDescent="0.2">
      <c r="A223" s="90" t="str">
        <f>IF(I223=VALUE,VALUE,COUNTIF($B$7:B223,B223))&amp;I223&amp;IF(F223&lt;&gt;VALUE,TEXT(F223,"mmmm"),VALUE)</f>
        <v>00</v>
      </c>
      <c r="B223" s="86" t="str">
        <f t="shared" si="28"/>
        <v>0</v>
      </c>
      <c r="C223" s="86" t="str">
        <f>COUNTIF($K$7:K223,K223)&amp;K223</f>
        <v>0</v>
      </c>
      <c r="D223" s="86" t="str">
        <f t="shared" si="29"/>
        <v>1</v>
      </c>
      <c r="F223" s="173"/>
      <c r="G223" s="90"/>
      <c r="H223" s="176"/>
      <c r="I223" s="90"/>
      <c r="J223" s="175" t="str">
        <f t="shared" si="27"/>
        <v>-</v>
      </c>
      <c r="K223" s="90"/>
      <c r="L223" s="178"/>
      <c r="M223" s="178"/>
    </row>
    <row r="224" spans="1:13" x14ac:dyDescent="0.2">
      <c r="A224" s="90" t="str">
        <f>IF(I224=VALUE,VALUE,COUNTIF($B$7:B224,B224))&amp;I224&amp;IF(F224&lt;&gt;VALUE,TEXT(F224,"mmmm"),VALUE)</f>
        <v>00</v>
      </c>
      <c r="B224" s="86" t="str">
        <f t="shared" si="28"/>
        <v>0</v>
      </c>
      <c r="C224" s="86" t="str">
        <f>COUNTIF($K$7:K224,K224)&amp;K224</f>
        <v>0</v>
      </c>
      <c r="D224" s="86" t="str">
        <f t="shared" si="29"/>
        <v>1</v>
      </c>
      <c r="F224" s="173"/>
      <c r="G224" s="90"/>
      <c r="H224" s="176"/>
      <c r="I224" s="90"/>
      <c r="J224" s="175" t="str">
        <f t="shared" si="27"/>
        <v>-</v>
      </c>
      <c r="K224" s="90"/>
      <c r="L224" s="178"/>
      <c r="M224" s="178"/>
    </row>
    <row r="225" spans="1:13" x14ac:dyDescent="0.2">
      <c r="A225" s="90" t="str">
        <f>IF(I225=VALUE,VALUE,COUNTIF($B$7:B225,B225))&amp;I225&amp;IF(F225&lt;&gt;VALUE,TEXT(F225,"mmmm"),VALUE)</f>
        <v>00</v>
      </c>
      <c r="B225" s="86" t="str">
        <f t="shared" si="28"/>
        <v>0</v>
      </c>
      <c r="C225" s="86" t="str">
        <f>COUNTIF($K$7:K225,K225)&amp;K225</f>
        <v>0</v>
      </c>
      <c r="D225" s="86" t="str">
        <f t="shared" si="29"/>
        <v>1</v>
      </c>
      <c r="F225" s="173"/>
      <c r="G225" s="90"/>
      <c r="H225" s="177"/>
      <c r="I225" s="90"/>
      <c r="J225" s="175" t="str">
        <f t="shared" si="27"/>
        <v>-</v>
      </c>
      <c r="K225" s="90"/>
      <c r="L225" s="178"/>
      <c r="M225" s="178"/>
    </row>
    <row r="226" spans="1:13" x14ac:dyDescent="0.2">
      <c r="A226" s="90" t="str">
        <f>IF(I226=VALUE,VALUE,COUNTIF($B$7:B226,B226))&amp;I226&amp;IF(F226&lt;&gt;VALUE,TEXT(F226,"mmmm"),VALUE)</f>
        <v>00</v>
      </c>
      <c r="B226" s="86" t="str">
        <f t="shared" si="28"/>
        <v>0</v>
      </c>
      <c r="C226" s="86" t="str">
        <f>COUNTIF($K$7:K226,K226)&amp;K226</f>
        <v>0</v>
      </c>
      <c r="D226" s="86" t="str">
        <f t="shared" si="29"/>
        <v>1</v>
      </c>
      <c r="F226" s="173"/>
      <c r="G226" s="90"/>
      <c r="H226" s="73"/>
      <c r="I226" s="90"/>
      <c r="J226" s="175" t="str">
        <f t="shared" si="27"/>
        <v>-</v>
      </c>
      <c r="K226" s="90"/>
      <c r="L226" s="178"/>
      <c r="M226" s="178"/>
    </row>
    <row r="227" spans="1:13" x14ac:dyDescent="0.2">
      <c r="A227" s="90" t="str">
        <f>IF(I227=VALUE,VALUE,COUNTIF($B$7:B227,B227))&amp;I227&amp;IF(F227&lt;&gt;VALUE,TEXT(F227,"mmmm"),VALUE)</f>
        <v>00</v>
      </c>
      <c r="B227" s="86" t="str">
        <f t="shared" si="28"/>
        <v>0</v>
      </c>
      <c r="C227" s="86" t="str">
        <f>COUNTIF($K$7:K227,K227)&amp;K227</f>
        <v>0</v>
      </c>
      <c r="D227" s="86" t="str">
        <f t="shared" si="29"/>
        <v>1</v>
      </c>
      <c r="F227" s="173"/>
      <c r="G227" s="90"/>
      <c r="H227" s="73"/>
      <c r="I227" s="90"/>
      <c r="J227" s="175" t="str">
        <f t="shared" si="27"/>
        <v>-</v>
      </c>
      <c r="K227" s="90"/>
      <c r="L227" s="178"/>
      <c r="M227" s="178"/>
    </row>
    <row r="228" spans="1:13" x14ac:dyDescent="0.2">
      <c r="A228" s="90" t="str">
        <f>IF(I228=VALUE,VALUE,COUNTIF($B$7:B228,B228))&amp;I228&amp;IF(F228&lt;&gt;VALUE,TEXT(F228,"mmmm"),VALUE)</f>
        <v>00</v>
      </c>
      <c r="B228" s="86" t="str">
        <f t="shared" si="28"/>
        <v>0</v>
      </c>
      <c r="C228" s="86" t="str">
        <f>COUNTIF($K$7:K228,K228)&amp;K228</f>
        <v>0</v>
      </c>
      <c r="D228" s="86" t="str">
        <f t="shared" si="29"/>
        <v>1</v>
      </c>
      <c r="F228" s="173"/>
      <c r="G228" s="90"/>
      <c r="H228" s="176"/>
      <c r="I228" s="198"/>
      <c r="J228" s="175" t="str">
        <f t="shared" si="27"/>
        <v>-</v>
      </c>
      <c r="K228" s="90"/>
      <c r="L228" s="178"/>
      <c r="M228" s="178"/>
    </row>
    <row r="229" spans="1:13" x14ac:dyDescent="0.2">
      <c r="A229" s="90" t="str">
        <f>IF(I229=VALUE,VALUE,COUNTIF($B$7:B229,B229))&amp;I229&amp;IF(F229&lt;&gt;VALUE,TEXT(F229,"mmmm"),VALUE)</f>
        <v>00</v>
      </c>
      <c r="B229" s="86" t="str">
        <f t="shared" si="28"/>
        <v>0</v>
      </c>
      <c r="C229" s="86" t="str">
        <f>COUNTIF($K$7:K229,K229)&amp;K229</f>
        <v>0</v>
      </c>
      <c r="D229" s="86" t="str">
        <f t="shared" si="29"/>
        <v>1</v>
      </c>
      <c r="F229" s="173"/>
      <c r="G229" s="90"/>
      <c r="H229" s="176"/>
      <c r="I229" s="90"/>
      <c r="J229" s="175" t="str">
        <f t="shared" si="27"/>
        <v>-</v>
      </c>
      <c r="K229" s="90"/>
      <c r="L229" s="178"/>
      <c r="M229" s="178"/>
    </row>
    <row r="230" spans="1:13" x14ac:dyDescent="0.2">
      <c r="A230" s="90" t="str">
        <f>IF(I230=VALUE,VALUE,COUNTIF($B$7:B230,B230))&amp;I230&amp;IF(F230&lt;&gt;VALUE,TEXT(F230,"mmmm"),VALUE)</f>
        <v>00</v>
      </c>
      <c r="B230" s="86" t="str">
        <f t="shared" si="28"/>
        <v>0</v>
      </c>
      <c r="C230" s="86" t="str">
        <f>COUNTIF($K$7:K230,K230)&amp;K230</f>
        <v>0</v>
      </c>
      <c r="D230" s="86" t="str">
        <f t="shared" si="29"/>
        <v>1</v>
      </c>
      <c r="F230" s="173"/>
      <c r="G230" s="90"/>
      <c r="H230" s="73"/>
      <c r="I230" s="75"/>
      <c r="J230" s="175" t="str">
        <f t="shared" si="27"/>
        <v>-</v>
      </c>
      <c r="K230" s="90"/>
      <c r="L230" s="178"/>
      <c r="M230" s="178"/>
    </row>
    <row r="231" spans="1:13" x14ac:dyDescent="0.2">
      <c r="A231" s="90" t="str">
        <f>IF(I231=VALUE,VALUE,COUNTIF($B$7:B231,B231))&amp;I231&amp;IF(F231&lt;&gt;VALUE,TEXT(F231,"mmmm"),VALUE)</f>
        <v>00</v>
      </c>
      <c r="B231" s="86" t="str">
        <f t="shared" si="28"/>
        <v>0</v>
      </c>
      <c r="C231" s="86" t="str">
        <f>COUNTIF($K$7:K231,K231)&amp;K231</f>
        <v>0</v>
      </c>
      <c r="D231" s="86" t="str">
        <f t="shared" si="29"/>
        <v>1</v>
      </c>
      <c r="F231" s="173"/>
      <c r="G231" s="90"/>
      <c r="H231" s="73"/>
      <c r="I231" s="90"/>
      <c r="J231" s="175" t="str">
        <f t="shared" si="27"/>
        <v>-</v>
      </c>
      <c r="K231" s="90"/>
      <c r="L231" s="178"/>
      <c r="M231" s="178"/>
    </row>
    <row r="232" spans="1:13" x14ac:dyDescent="0.2">
      <c r="A232" s="90" t="str">
        <f>IF(I232=VALUE,VALUE,COUNTIF($B$7:B232,B232))&amp;I232&amp;IF(F232&lt;&gt;VALUE,TEXT(F232,"mmmm"),VALUE)</f>
        <v>00</v>
      </c>
      <c r="B232" s="86" t="str">
        <f t="shared" si="28"/>
        <v>0</v>
      </c>
      <c r="C232" s="86" t="str">
        <f>COUNTIF($K$7:K232,K232)&amp;K232</f>
        <v>0</v>
      </c>
      <c r="D232" s="86" t="str">
        <f t="shared" si="29"/>
        <v>1</v>
      </c>
      <c r="F232" s="173"/>
      <c r="G232" s="90"/>
      <c r="H232" s="164"/>
      <c r="I232" s="90"/>
      <c r="J232" s="175" t="str">
        <f t="shared" si="27"/>
        <v>-</v>
      </c>
      <c r="K232" s="90"/>
      <c r="L232" s="178"/>
      <c r="M232" s="178"/>
    </row>
    <row r="233" spans="1:13" x14ac:dyDescent="0.2">
      <c r="A233" s="90" t="str">
        <f>IF(I233=VALUE,VALUE,COUNTIF($B$7:B233,B233))&amp;I233&amp;IF(F233&lt;&gt;VALUE,TEXT(F233,"mmmm"),VALUE)</f>
        <v>00</v>
      </c>
      <c r="B233" s="86" t="str">
        <f t="shared" si="28"/>
        <v>0</v>
      </c>
      <c r="C233" s="86" t="str">
        <f>COUNTIF($K$7:K233,K233)&amp;K233</f>
        <v>0</v>
      </c>
      <c r="D233" s="86" t="str">
        <f t="shared" si="29"/>
        <v>1</v>
      </c>
      <c r="F233" s="173"/>
      <c r="G233" s="90"/>
      <c r="H233" s="73"/>
      <c r="I233" s="90"/>
      <c r="J233" s="175" t="str">
        <f t="shared" si="27"/>
        <v>-</v>
      </c>
      <c r="K233" s="90"/>
      <c r="L233" s="178"/>
      <c r="M233" s="178"/>
    </row>
    <row r="234" spans="1:13" x14ac:dyDescent="0.2">
      <c r="A234" s="90" t="str">
        <f>IF(I234=VALUE,VALUE,COUNTIF($B$7:B234,B234))&amp;I234&amp;IF(F234&lt;&gt;VALUE,TEXT(F234,"mmmm"),VALUE)</f>
        <v>00</v>
      </c>
      <c r="B234" s="86" t="str">
        <f t="shared" si="28"/>
        <v>0</v>
      </c>
      <c r="C234" s="86" t="str">
        <f>COUNTIF($K$7:K234,K234)&amp;K234</f>
        <v>0</v>
      </c>
      <c r="D234" s="86" t="str">
        <f t="shared" si="29"/>
        <v>1</v>
      </c>
      <c r="F234" s="173"/>
      <c r="G234" s="90"/>
      <c r="H234" s="176"/>
      <c r="I234" s="198"/>
      <c r="J234" s="175" t="str">
        <f t="shared" si="27"/>
        <v>-</v>
      </c>
      <c r="K234" s="90"/>
      <c r="L234" s="178"/>
      <c r="M234" s="178"/>
    </row>
    <row r="235" spans="1:13" x14ac:dyDescent="0.2">
      <c r="A235" s="90" t="str">
        <f>IF(I235=VALUE,VALUE,COUNTIF($B$7:B235,B235))&amp;I235&amp;IF(F235&lt;&gt;VALUE,TEXT(F235,"mmmm"),VALUE)</f>
        <v>00</v>
      </c>
      <c r="B235" s="86" t="str">
        <f t="shared" si="28"/>
        <v>0</v>
      </c>
      <c r="C235" s="86" t="str">
        <f>COUNTIF($K$7:K235,K235)&amp;K235</f>
        <v>0</v>
      </c>
      <c r="D235" s="86" t="str">
        <f t="shared" si="29"/>
        <v>1</v>
      </c>
      <c r="F235" s="173"/>
      <c r="G235" s="90"/>
      <c r="H235" s="176"/>
      <c r="I235" s="90"/>
      <c r="J235" s="175" t="str">
        <f t="shared" si="27"/>
        <v>-</v>
      </c>
      <c r="K235" s="90"/>
      <c r="L235" s="178"/>
      <c r="M235" s="178"/>
    </row>
    <row r="236" spans="1:13" x14ac:dyDescent="0.2">
      <c r="A236" s="90" t="str">
        <f>IF(I236=VALUE,VALUE,COUNTIF($B$7:B236,B236))&amp;I236&amp;IF(F236&lt;&gt;VALUE,TEXT(F236,"mmmm"),VALUE)</f>
        <v>00</v>
      </c>
      <c r="B236" s="86" t="str">
        <f t="shared" si="28"/>
        <v>0</v>
      </c>
      <c r="C236" s="86" t="str">
        <f>COUNTIF($K$7:K236,K236)&amp;K236</f>
        <v>0</v>
      </c>
      <c r="D236" s="86" t="str">
        <f t="shared" si="29"/>
        <v>1</v>
      </c>
      <c r="F236" s="173"/>
      <c r="G236" s="90"/>
      <c r="H236" s="177"/>
      <c r="I236" s="90"/>
      <c r="J236" s="175" t="str">
        <f t="shared" si="27"/>
        <v>-</v>
      </c>
      <c r="K236" s="90"/>
      <c r="L236" s="178"/>
      <c r="M236" s="178"/>
    </row>
    <row r="237" spans="1:13" x14ac:dyDescent="0.2">
      <c r="A237" s="90" t="str">
        <f>IF(I237=VALUE,VALUE,COUNTIF($B$7:B237,B237))&amp;I237&amp;IF(F237&lt;&gt;VALUE,TEXT(F237,"mmmm"),VALUE)</f>
        <v>00</v>
      </c>
      <c r="B237" s="86" t="str">
        <f t="shared" si="28"/>
        <v>0</v>
      </c>
      <c r="C237" s="86" t="str">
        <f>COUNTIF($K$7:K237,K237)&amp;K237</f>
        <v>0</v>
      </c>
      <c r="D237" s="86" t="str">
        <f t="shared" si="29"/>
        <v>1</v>
      </c>
      <c r="F237" s="173"/>
      <c r="G237" s="90"/>
      <c r="H237" s="73"/>
      <c r="I237" s="90"/>
      <c r="J237" s="175" t="str">
        <f t="shared" si="27"/>
        <v>-</v>
      </c>
      <c r="K237" s="90"/>
      <c r="L237" s="178"/>
      <c r="M237" s="178"/>
    </row>
    <row r="238" spans="1:13" x14ac:dyDescent="0.2">
      <c r="A238" s="90" t="str">
        <f>IF(I238=VALUE,VALUE,COUNTIF($B$7:B238,B238))&amp;I238&amp;IF(F238&lt;&gt;VALUE,TEXT(F238,"mmmm"),VALUE)</f>
        <v>00</v>
      </c>
      <c r="B238" s="86" t="str">
        <f t="shared" si="28"/>
        <v>0</v>
      </c>
      <c r="C238" s="86" t="str">
        <f>COUNTIF($K$7:K238,K238)&amp;K238</f>
        <v>0</v>
      </c>
      <c r="D238" s="86" t="str">
        <f t="shared" si="29"/>
        <v>1</v>
      </c>
      <c r="F238" s="173"/>
      <c r="G238" s="90"/>
      <c r="H238" s="73"/>
      <c r="I238" s="198"/>
      <c r="J238" s="175" t="str">
        <f t="shared" si="27"/>
        <v>-</v>
      </c>
      <c r="K238" s="90"/>
      <c r="L238" s="178"/>
      <c r="M238" s="178"/>
    </row>
    <row r="239" spans="1:13" x14ac:dyDescent="0.2">
      <c r="A239" s="90" t="str">
        <f>IF(I239=VALUE,VALUE,COUNTIF($B$7:B239,B239))&amp;I239&amp;IF(F239&lt;&gt;VALUE,TEXT(F239,"mmmm"),VALUE)</f>
        <v>00</v>
      </c>
      <c r="B239" s="86" t="str">
        <f t="shared" si="28"/>
        <v>0</v>
      </c>
      <c r="C239" s="86" t="str">
        <f>COUNTIF($K$7:K239,K239)&amp;K239</f>
        <v>0</v>
      </c>
      <c r="D239" s="86" t="str">
        <f t="shared" si="29"/>
        <v>1</v>
      </c>
      <c r="F239" s="173"/>
      <c r="G239" s="90"/>
      <c r="H239" s="176"/>
      <c r="I239" s="198"/>
      <c r="J239" s="175" t="str">
        <f t="shared" si="27"/>
        <v>-</v>
      </c>
      <c r="K239" s="90"/>
      <c r="L239" s="178"/>
      <c r="M239" s="178"/>
    </row>
    <row r="240" spans="1:13" x14ac:dyDescent="0.2">
      <c r="A240" s="90" t="str">
        <f>IF(I240=VALUE,VALUE,COUNTIF($B$7:B240,B240))&amp;I240&amp;IF(F240&lt;&gt;VALUE,TEXT(F240,"mmmm"),VALUE)</f>
        <v>00</v>
      </c>
      <c r="B240" s="86" t="str">
        <f t="shared" si="28"/>
        <v>0</v>
      </c>
      <c r="C240" s="86" t="str">
        <f>COUNTIF($K$7:K240,K240)&amp;K240</f>
        <v>0</v>
      </c>
      <c r="D240" s="86" t="str">
        <f t="shared" si="29"/>
        <v>1</v>
      </c>
      <c r="F240" s="173"/>
      <c r="G240" s="90"/>
      <c r="H240" s="73"/>
      <c r="I240" s="90"/>
      <c r="J240" s="175" t="str">
        <f t="shared" si="27"/>
        <v>-</v>
      </c>
      <c r="K240" s="90"/>
      <c r="L240" s="178"/>
      <c r="M240" s="178"/>
    </row>
    <row r="241" spans="1:13" x14ac:dyDescent="0.2">
      <c r="A241" s="90" t="str">
        <f>IF(I241=VALUE,VALUE,COUNTIF($B$7:B241,B241))&amp;I241&amp;IF(F241&lt;&gt;VALUE,TEXT(F241,"mmmm"),VALUE)</f>
        <v>00</v>
      </c>
      <c r="B241" s="86" t="str">
        <f t="shared" si="28"/>
        <v>0</v>
      </c>
      <c r="C241" s="86" t="str">
        <f>COUNTIF($K$7:K241,K241)&amp;K241</f>
        <v>0</v>
      </c>
      <c r="D241" s="86" t="str">
        <f t="shared" si="29"/>
        <v>1</v>
      </c>
      <c r="F241" s="173"/>
      <c r="G241" s="90"/>
      <c r="H241" s="73"/>
      <c r="I241" s="90"/>
      <c r="J241" s="175" t="str">
        <f t="shared" si="27"/>
        <v>-</v>
      </c>
      <c r="K241" s="90"/>
      <c r="L241" s="178"/>
      <c r="M241" s="178"/>
    </row>
    <row r="242" spans="1:13" x14ac:dyDescent="0.2">
      <c r="A242" s="90" t="str">
        <f>IF(I242=VALUE,VALUE,COUNTIF($B$7:B242,B242))&amp;I242&amp;IF(F242&lt;&gt;VALUE,TEXT(F242,"mmmm"),VALUE)</f>
        <v>00</v>
      </c>
      <c r="B242" s="86" t="str">
        <f t="shared" si="28"/>
        <v>0</v>
      </c>
      <c r="C242" s="86" t="str">
        <f>COUNTIF($K$7:K242,K242)&amp;K242</f>
        <v>0</v>
      </c>
      <c r="D242" s="86" t="str">
        <f t="shared" si="29"/>
        <v>1</v>
      </c>
      <c r="F242" s="173"/>
      <c r="G242" s="90"/>
      <c r="H242" s="73"/>
      <c r="I242" s="90"/>
      <c r="J242" s="175" t="str">
        <f t="shared" si="27"/>
        <v>-</v>
      </c>
      <c r="K242" s="90"/>
      <c r="L242" s="178"/>
      <c r="M242" s="178"/>
    </row>
    <row r="243" spans="1:13" x14ac:dyDescent="0.2">
      <c r="A243" s="90" t="str">
        <f>IF(I243=VALUE,VALUE,COUNTIF($B$7:B243,B243))&amp;I243&amp;IF(F243&lt;&gt;VALUE,TEXT(F243,"mmmm"),VALUE)</f>
        <v>00</v>
      </c>
      <c r="B243" s="86" t="str">
        <f t="shared" si="28"/>
        <v>0</v>
      </c>
      <c r="C243" s="86" t="str">
        <f>COUNTIF($K$7:K243,K243)&amp;K243</f>
        <v>0</v>
      </c>
      <c r="D243" s="86" t="str">
        <f t="shared" si="29"/>
        <v>1</v>
      </c>
      <c r="F243" s="173"/>
      <c r="G243" s="90"/>
      <c r="H243" s="176"/>
      <c r="I243" s="198"/>
      <c r="J243" s="175" t="str">
        <f t="shared" si="27"/>
        <v>-</v>
      </c>
      <c r="K243" s="90"/>
      <c r="L243" s="178"/>
      <c r="M243" s="178"/>
    </row>
    <row r="244" spans="1:13" x14ac:dyDescent="0.2">
      <c r="A244" s="90" t="str">
        <f>IF(I244=VALUE,VALUE,COUNTIF($B$7:B244,B244))&amp;I244&amp;IF(F244&lt;&gt;VALUE,TEXT(F244,"mmmm"),VALUE)</f>
        <v>00</v>
      </c>
      <c r="B244" s="86" t="str">
        <f t="shared" ref="B244:B290" si="30">I244&amp;IF(F244&lt;&gt;VALUE,TEXT(F244,"mmmm"),VALUE)</f>
        <v>0</v>
      </c>
      <c r="C244" s="86" t="str">
        <f>COUNTIF($K$7:K244,K244)&amp;K244</f>
        <v>0</v>
      </c>
      <c r="D244" s="86" t="str">
        <f t="shared" ref="D244:D290" si="31">IF(MONTH(F244)&lt;MONTH(BLN),"1"&amp;I244,VALUE)</f>
        <v>1</v>
      </c>
      <c r="F244" s="173"/>
      <c r="G244" s="90"/>
      <c r="H244" s="176"/>
      <c r="I244" s="90"/>
      <c r="J244" s="175" t="str">
        <f t="shared" si="27"/>
        <v>-</v>
      </c>
      <c r="K244" s="90"/>
      <c r="L244" s="178"/>
      <c r="M244" s="178"/>
    </row>
    <row r="245" spans="1:13" x14ac:dyDescent="0.2">
      <c r="A245" s="90" t="str">
        <f>IF(I245=VALUE,VALUE,COUNTIF($B$7:B245,B245))&amp;I245&amp;IF(F245&lt;&gt;VALUE,TEXT(F245,"mmmm"),VALUE)</f>
        <v>00</v>
      </c>
      <c r="B245" s="86" t="str">
        <f t="shared" si="30"/>
        <v>0</v>
      </c>
      <c r="C245" s="86" t="str">
        <f>COUNTIF($K$7:K245,K245)&amp;K245</f>
        <v>0</v>
      </c>
      <c r="D245" s="86" t="str">
        <f t="shared" si="31"/>
        <v>1</v>
      </c>
      <c r="F245" s="173"/>
      <c r="G245" s="90"/>
      <c r="H245" s="73"/>
      <c r="I245" s="90"/>
      <c r="J245" s="175" t="str">
        <f t="shared" si="27"/>
        <v>-</v>
      </c>
      <c r="K245" s="90"/>
      <c r="L245" s="178"/>
      <c r="M245" s="178"/>
    </row>
    <row r="246" spans="1:13" x14ac:dyDescent="0.2">
      <c r="A246" s="90" t="str">
        <f>IF(I246=VALUE,VALUE,COUNTIF($B$7:B246,B246))&amp;I246&amp;IF(F246&lt;&gt;VALUE,TEXT(F246,"mmmm"),VALUE)</f>
        <v>00</v>
      </c>
      <c r="B246" s="86" t="str">
        <f t="shared" si="30"/>
        <v>0</v>
      </c>
      <c r="C246" s="86" t="str">
        <f>COUNTIF($K$7:K246,K246)&amp;K246</f>
        <v>0</v>
      </c>
      <c r="D246" s="86" t="str">
        <f t="shared" si="31"/>
        <v>1</v>
      </c>
      <c r="F246" s="173"/>
      <c r="G246" s="90"/>
      <c r="H246" s="73"/>
      <c r="I246" s="90"/>
      <c r="J246" s="175" t="str">
        <f t="shared" si="27"/>
        <v>-</v>
      </c>
      <c r="K246" s="90"/>
      <c r="L246" s="178"/>
      <c r="M246" s="178"/>
    </row>
    <row r="247" spans="1:13" x14ac:dyDescent="0.2">
      <c r="A247" s="90" t="str">
        <f>IF(I247=VALUE,VALUE,COUNTIF($B$7:B247,B247))&amp;I247&amp;IF(F247&lt;&gt;VALUE,TEXT(F247,"mmmm"),VALUE)</f>
        <v>00</v>
      </c>
      <c r="B247" s="86" t="str">
        <f t="shared" si="30"/>
        <v>0</v>
      </c>
      <c r="C247" s="86" t="str">
        <f>COUNTIF($K$7:K247,K247)&amp;K247</f>
        <v>0</v>
      </c>
      <c r="D247" s="86" t="str">
        <f t="shared" si="31"/>
        <v>1</v>
      </c>
      <c r="F247" s="173"/>
      <c r="G247" s="90"/>
      <c r="H247" s="73"/>
      <c r="I247" s="90"/>
      <c r="J247" s="175" t="str">
        <f t="shared" ref="J247" si="32">IF(ISNA(VLOOKUP(I247,DAF_AKUN,2,FALSE)),"-",VLOOKUP(I247,DAF_AKUN,2,FALSE))</f>
        <v>-</v>
      </c>
      <c r="K247" s="90"/>
      <c r="L247" s="178"/>
      <c r="M247" s="178"/>
    </row>
    <row r="248" spans="1:13" x14ac:dyDescent="0.2">
      <c r="A248" s="90" t="str">
        <f>IF(I248=VALUE,VALUE,COUNTIF($B$7:B248,B248))&amp;I248&amp;IF(F248&lt;&gt;VALUE,TEXT(F248,"mmmm"),VALUE)</f>
        <v>00</v>
      </c>
      <c r="B248" s="86" t="str">
        <f t="shared" si="30"/>
        <v>0</v>
      </c>
      <c r="C248" s="86" t="str">
        <f>COUNTIF($K$7:K248,K248)&amp;K248</f>
        <v>0</v>
      </c>
      <c r="D248" s="86" t="str">
        <f t="shared" si="31"/>
        <v>1</v>
      </c>
      <c r="F248" s="173"/>
      <c r="G248" s="90"/>
      <c r="H248" s="177"/>
      <c r="I248" s="198"/>
      <c r="J248" s="175" t="str">
        <f t="shared" ref="J248" si="33">IF(ISNA(VLOOKUP(I248,DAF_AKUN,2,FALSE)),"-",VLOOKUP(I248,DAF_AKUN,2,FALSE))</f>
        <v>-</v>
      </c>
      <c r="K248" s="90"/>
      <c r="L248" s="178"/>
      <c r="M248" s="178"/>
    </row>
    <row r="249" spans="1:13" x14ac:dyDescent="0.2">
      <c r="A249" s="90" t="str">
        <f>IF(I249=VALUE,VALUE,COUNTIF($B$7:B249,B249))&amp;I249&amp;IF(F249&lt;&gt;VALUE,TEXT(F249,"mmmm"),VALUE)</f>
        <v>00</v>
      </c>
      <c r="B249" s="86" t="str">
        <f t="shared" si="30"/>
        <v>0</v>
      </c>
      <c r="C249" s="86" t="str">
        <f>COUNTIF($K$7:K249,K249)&amp;K249</f>
        <v>0</v>
      </c>
      <c r="D249" s="86" t="str">
        <f t="shared" si="31"/>
        <v>1</v>
      </c>
      <c r="F249" s="173"/>
      <c r="G249" s="90"/>
      <c r="H249" s="176"/>
      <c r="I249" s="90"/>
      <c r="J249" s="175" t="str">
        <f t="shared" ref="J249" si="34">IF(ISNA(VLOOKUP(I249,DAF_AKUN,2,FALSE)),"-",VLOOKUP(I249,DAF_AKUN,2,FALSE))</f>
        <v>-</v>
      </c>
      <c r="K249" s="90"/>
      <c r="L249" s="178"/>
      <c r="M249" s="178"/>
    </row>
    <row r="250" spans="1:13" x14ac:dyDescent="0.2">
      <c r="A250" s="90" t="str">
        <f>IF(I250=VALUE,VALUE,COUNTIF($B$7:B250,B250))&amp;I250&amp;IF(F250&lt;&gt;VALUE,TEXT(F250,"mmmm"),VALUE)</f>
        <v>00</v>
      </c>
      <c r="B250" s="86" t="str">
        <f t="shared" si="30"/>
        <v>0</v>
      </c>
      <c r="C250" s="86" t="str">
        <f>COUNTIF($K$7:K250,K250)&amp;K250</f>
        <v>0</v>
      </c>
      <c r="D250" s="86" t="str">
        <f t="shared" si="31"/>
        <v>1</v>
      </c>
      <c r="F250" s="173"/>
      <c r="G250" s="90"/>
      <c r="H250" s="176"/>
      <c r="I250" s="90"/>
      <c r="J250" s="175" t="str">
        <f t="shared" ref="J250" si="35">IF(ISNA(VLOOKUP(I250,DAF_AKUN,2,FALSE)),"-",VLOOKUP(I250,DAF_AKUN,2,FALSE))</f>
        <v>-</v>
      </c>
      <c r="K250" s="90"/>
      <c r="L250" s="178"/>
      <c r="M250" s="178"/>
    </row>
    <row r="251" spans="1:13" x14ac:dyDescent="0.2">
      <c r="A251" s="90" t="str">
        <f>IF(I251=VALUE,VALUE,COUNTIF($B$7:B251,B251))&amp;I251&amp;IF(F251&lt;&gt;VALUE,TEXT(F251,"mmmm"),VALUE)</f>
        <v>00</v>
      </c>
      <c r="B251" s="86" t="str">
        <f t="shared" si="30"/>
        <v>0</v>
      </c>
      <c r="C251" s="86" t="str">
        <f>COUNTIF($K$7:K251,K251)&amp;K251</f>
        <v>0</v>
      </c>
      <c r="D251" s="86" t="str">
        <f t="shared" si="31"/>
        <v>1</v>
      </c>
      <c r="F251" s="173"/>
      <c r="G251" s="90"/>
      <c r="H251" s="73"/>
      <c r="I251" s="90"/>
      <c r="J251" s="175" t="str">
        <f t="shared" ref="J251" si="36">IF(ISNA(VLOOKUP(I251,DAF_AKUN,2,FALSE)),"-",VLOOKUP(I251,DAF_AKUN,2,FALSE))</f>
        <v>-</v>
      </c>
      <c r="K251" s="90"/>
      <c r="L251" s="178"/>
      <c r="M251" s="178"/>
    </row>
    <row r="252" spans="1:13" x14ac:dyDescent="0.2">
      <c r="A252" s="90" t="str">
        <f>IF(I252=VALUE,VALUE,COUNTIF($B$7:B252,B252))&amp;I252&amp;IF(F252&lt;&gt;VALUE,TEXT(F252,"mmmm"),VALUE)</f>
        <v>00</v>
      </c>
      <c r="B252" s="86" t="str">
        <f t="shared" si="30"/>
        <v>0</v>
      </c>
      <c r="C252" s="86" t="str">
        <f>COUNTIF($K$7:K252,K252)&amp;K252</f>
        <v>0</v>
      </c>
      <c r="D252" s="86" t="str">
        <f t="shared" si="31"/>
        <v>1</v>
      </c>
      <c r="F252" s="173"/>
      <c r="G252" s="90"/>
      <c r="H252" s="73"/>
      <c r="I252" s="90"/>
      <c r="J252" s="175" t="str">
        <f t="shared" ref="J252" si="37">IF(ISNA(VLOOKUP(I252,DAF_AKUN,2,FALSE)),"-",VLOOKUP(I252,DAF_AKUN,2,FALSE))</f>
        <v>-</v>
      </c>
      <c r="K252" s="90"/>
      <c r="L252" s="178"/>
      <c r="M252" s="178"/>
    </row>
    <row r="253" spans="1:13" x14ac:dyDescent="0.2">
      <c r="A253" s="90" t="str">
        <f>IF(I253=VALUE,VALUE,COUNTIF($B$7:B253,B253))&amp;I253&amp;IF(F253&lt;&gt;VALUE,TEXT(F253,"mmmm"),VALUE)</f>
        <v>00</v>
      </c>
      <c r="B253" s="86" t="str">
        <f t="shared" si="30"/>
        <v>0</v>
      </c>
      <c r="C253" s="86" t="str">
        <f>COUNTIF($K$7:K253,K253)&amp;K253</f>
        <v>0</v>
      </c>
      <c r="D253" s="86" t="str">
        <f t="shared" si="31"/>
        <v>1</v>
      </c>
      <c r="F253" s="173"/>
      <c r="G253" s="90"/>
      <c r="H253" s="177"/>
      <c r="I253" s="90"/>
      <c r="J253" s="175" t="str">
        <f t="shared" ref="J253" si="38">IF(ISNA(VLOOKUP(I253,DAF_AKUN,2,FALSE)),"-",VLOOKUP(I253,DAF_AKUN,2,FALSE))</f>
        <v>-</v>
      </c>
      <c r="K253" s="90"/>
      <c r="L253" s="178"/>
      <c r="M253" s="178"/>
    </row>
    <row r="254" spans="1:13" x14ac:dyDescent="0.2">
      <c r="A254" s="90" t="str">
        <f>IF(I254=VALUE,VALUE,COUNTIF($B$7:B254,B254))&amp;I254&amp;IF(F254&lt;&gt;VALUE,TEXT(F254,"mmmm"),VALUE)</f>
        <v>00</v>
      </c>
      <c r="B254" s="86" t="str">
        <f t="shared" si="30"/>
        <v>0</v>
      </c>
      <c r="C254" s="86" t="str">
        <f>COUNTIF($K$7:K254,K254)&amp;K254</f>
        <v>0</v>
      </c>
      <c r="D254" s="86" t="str">
        <f t="shared" si="31"/>
        <v>1</v>
      </c>
      <c r="F254" s="173"/>
      <c r="G254" s="90"/>
      <c r="H254" s="73"/>
      <c r="I254" s="90"/>
      <c r="J254" s="175" t="str">
        <f t="shared" ref="J254" si="39">IF(ISNA(VLOOKUP(I254,DAF_AKUN,2,FALSE)),"-",VLOOKUP(I254,DAF_AKUN,2,FALSE))</f>
        <v>-</v>
      </c>
      <c r="K254" s="90"/>
      <c r="L254" s="178"/>
      <c r="M254" s="178"/>
    </row>
    <row r="255" spans="1:13" x14ac:dyDescent="0.2">
      <c r="A255" s="90" t="str">
        <f>IF(I255=VALUE,VALUE,COUNTIF($B$7:B255,B255))&amp;I255&amp;IF(F255&lt;&gt;VALUE,TEXT(F255,"mmmm"),VALUE)</f>
        <v>00</v>
      </c>
      <c r="B255" s="86" t="str">
        <f t="shared" si="30"/>
        <v>0</v>
      </c>
      <c r="C255" s="86" t="str">
        <f>COUNTIF($K$7:K255,K255)&amp;K255</f>
        <v>0</v>
      </c>
      <c r="D255" s="86" t="str">
        <f t="shared" si="31"/>
        <v>1</v>
      </c>
      <c r="F255" s="173"/>
      <c r="G255" s="90"/>
      <c r="H255" s="73"/>
      <c r="I255" s="198"/>
      <c r="J255" s="175" t="str">
        <f t="shared" ref="J255" si="40">IF(ISNA(VLOOKUP(I255,DAF_AKUN,2,FALSE)),"-",VLOOKUP(I255,DAF_AKUN,2,FALSE))</f>
        <v>-</v>
      </c>
      <c r="K255" s="90"/>
      <c r="L255" s="178"/>
      <c r="M255" s="178"/>
    </row>
    <row r="256" spans="1:13" x14ac:dyDescent="0.2">
      <c r="A256" s="90" t="str">
        <f>IF(I256=VALUE,VALUE,COUNTIF($B$7:B256,B256))&amp;I256&amp;IF(F256&lt;&gt;VALUE,TEXT(F256,"mmmm"),VALUE)</f>
        <v>00</v>
      </c>
      <c r="B256" s="86" t="str">
        <f t="shared" si="30"/>
        <v>0</v>
      </c>
      <c r="C256" s="86" t="str">
        <f>COUNTIF($K$7:K256,K256)&amp;K256</f>
        <v>0</v>
      </c>
      <c r="D256" s="86" t="str">
        <f t="shared" si="31"/>
        <v>1</v>
      </c>
      <c r="F256" s="173"/>
      <c r="G256" s="90"/>
      <c r="H256" s="73"/>
      <c r="I256" s="198"/>
      <c r="J256" s="175" t="str">
        <f t="shared" ref="J256" si="41">IF(ISNA(VLOOKUP(I256,DAF_AKUN,2,FALSE)),"-",VLOOKUP(I256,DAF_AKUN,2,FALSE))</f>
        <v>-</v>
      </c>
      <c r="K256" s="90"/>
      <c r="L256" s="178"/>
      <c r="M256" s="178"/>
    </row>
    <row r="257" spans="1:13" x14ac:dyDescent="0.2">
      <c r="A257" s="90" t="str">
        <f>IF(I257=VALUE,VALUE,COUNTIF($B$7:B257,B257))&amp;I257&amp;IF(F257&lt;&gt;VALUE,TEXT(F257,"mmmm"),VALUE)</f>
        <v>00</v>
      </c>
      <c r="B257" s="86" t="str">
        <f t="shared" si="30"/>
        <v>0</v>
      </c>
      <c r="C257" s="86" t="str">
        <f>COUNTIF($K$7:K257,K257)&amp;K257</f>
        <v>0</v>
      </c>
      <c r="D257" s="86" t="str">
        <f t="shared" si="31"/>
        <v>1</v>
      </c>
      <c r="F257" s="173"/>
      <c r="G257" s="90"/>
      <c r="H257" s="73"/>
      <c r="I257" s="90"/>
      <c r="J257" s="175" t="str">
        <f t="shared" ref="J257" si="42">IF(ISNA(VLOOKUP(I257,DAF_AKUN,2,FALSE)),"-",VLOOKUP(I257,DAF_AKUN,2,FALSE))</f>
        <v>-</v>
      </c>
      <c r="K257" s="90"/>
      <c r="L257" s="178"/>
      <c r="M257" s="178"/>
    </row>
    <row r="258" spans="1:13" x14ac:dyDescent="0.2">
      <c r="A258" s="90" t="str">
        <f>IF(I258=VALUE,VALUE,COUNTIF($B$7:B258,B258))&amp;I258&amp;IF(F258&lt;&gt;VALUE,TEXT(F258,"mmmm"),VALUE)</f>
        <v>00</v>
      </c>
      <c r="B258" s="86" t="str">
        <f t="shared" si="30"/>
        <v>0</v>
      </c>
      <c r="C258" s="86" t="str">
        <f>COUNTIF($K$7:K258,K258)&amp;K258</f>
        <v>0</v>
      </c>
      <c r="D258" s="86" t="str">
        <f t="shared" si="31"/>
        <v>1</v>
      </c>
      <c r="F258" s="173"/>
      <c r="G258" s="90"/>
      <c r="H258" s="73"/>
      <c r="I258" s="90"/>
      <c r="J258" s="175" t="str">
        <f t="shared" ref="J258" si="43">IF(ISNA(VLOOKUP(I258,DAF_AKUN,2,FALSE)),"-",VLOOKUP(I258,DAF_AKUN,2,FALSE))</f>
        <v>-</v>
      </c>
      <c r="K258" s="90"/>
      <c r="L258" s="178"/>
      <c r="M258" s="178"/>
    </row>
    <row r="259" spans="1:13" x14ac:dyDescent="0.2">
      <c r="A259" s="90" t="str">
        <f>IF(I259=VALUE,VALUE,COUNTIF($B$7:B259,B259))&amp;I259&amp;IF(F259&lt;&gt;VALUE,TEXT(F259,"mmmm"),VALUE)</f>
        <v>00</v>
      </c>
      <c r="B259" s="86" t="str">
        <f t="shared" si="30"/>
        <v>0</v>
      </c>
      <c r="C259" s="86" t="str">
        <f>COUNTIF($K$7:K259,K259)&amp;K259</f>
        <v>0</v>
      </c>
      <c r="D259" s="86" t="str">
        <f t="shared" si="31"/>
        <v>1</v>
      </c>
      <c r="F259" s="173"/>
      <c r="G259" s="90"/>
      <c r="H259" s="177"/>
      <c r="I259" s="198"/>
      <c r="J259" s="175" t="str">
        <f t="shared" ref="J259" si="44">IF(ISNA(VLOOKUP(I259,DAF_AKUN,2,FALSE)),"-",VLOOKUP(I259,DAF_AKUN,2,FALSE))</f>
        <v>-</v>
      </c>
      <c r="K259" s="90"/>
      <c r="L259" s="178"/>
      <c r="M259" s="178"/>
    </row>
    <row r="260" spans="1:13" x14ac:dyDescent="0.2">
      <c r="A260" s="90" t="str">
        <f>IF(I260=VALUE,VALUE,COUNTIF($B$7:B260,B260))&amp;I260&amp;IF(F260&lt;&gt;VALUE,TEXT(F260,"mmmm"),VALUE)</f>
        <v>00</v>
      </c>
      <c r="B260" s="86" t="str">
        <f t="shared" si="30"/>
        <v>0</v>
      </c>
      <c r="C260" s="86" t="str">
        <f>COUNTIF($K$7:K260,K260)&amp;K260</f>
        <v>0</v>
      </c>
      <c r="D260" s="86" t="str">
        <f t="shared" si="31"/>
        <v>1</v>
      </c>
      <c r="F260" s="173"/>
      <c r="G260" s="90"/>
      <c r="H260" s="176"/>
      <c r="I260" s="90"/>
      <c r="J260" s="175" t="str">
        <f t="shared" ref="J260" si="45">IF(ISNA(VLOOKUP(I260,DAF_AKUN,2,FALSE)),"-",VLOOKUP(I260,DAF_AKUN,2,FALSE))</f>
        <v>-</v>
      </c>
      <c r="K260" s="90"/>
      <c r="L260" s="178"/>
      <c r="M260" s="178"/>
    </row>
    <row r="261" spans="1:13" x14ac:dyDescent="0.2">
      <c r="A261" s="90" t="str">
        <f>IF(I261=VALUE,VALUE,COUNTIF($B$7:B261,B261))&amp;I261&amp;IF(F261&lt;&gt;VALUE,TEXT(F261,"mmmm"),VALUE)</f>
        <v>00</v>
      </c>
      <c r="B261" s="86" t="str">
        <f t="shared" si="30"/>
        <v>0</v>
      </c>
      <c r="C261" s="86" t="str">
        <f>COUNTIF($K$7:K261,K261)&amp;K261</f>
        <v>0</v>
      </c>
      <c r="D261" s="86" t="str">
        <f t="shared" si="31"/>
        <v>1</v>
      </c>
      <c r="F261" s="173"/>
      <c r="G261" s="90"/>
      <c r="H261" s="176"/>
      <c r="I261" s="90"/>
      <c r="J261" s="175" t="str">
        <f t="shared" ref="J261" si="46">IF(ISNA(VLOOKUP(I261,DAF_AKUN,2,FALSE)),"-",VLOOKUP(I261,DAF_AKUN,2,FALSE))</f>
        <v>-</v>
      </c>
      <c r="K261" s="90"/>
      <c r="L261" s="178"/>
      <c r="M261" s="178"/>
    </row>
    <row r="262" spans="1:13" x14ac:dyDescent="0.2">
      <c r="A262" s="90" t="str">
        <f>IF(I262=VALUE,VALUE,COUNTIF($B$7:B262,B262))&amp;I262&amp;IF(F262&lt;&gt;VALUE,TEXT(F262,"mmmm"),VALUE)</f>
        <v>00</v>
      </c>
      <c r="B262" s="86" t="str">
        <f t="shared" si="30"/>
        <v>0</v>
      </c>
      <c r="C262" s="86" t="str">
        <f>COUNTIF($K$7:K262,K262)&amp;K262</f>
        <v>0</v>
      </c>
      <c r="D262" s="86" t="str">
        <f t="shared" si="31"/>
        <v>1</v>
      </c>
      <c r="F262" s="173"/>
      <c r="G262" s="90"/>
      <c r="H262" s="73"/>
      <c r="I262" s="90"/>
      <c r="J262" s="175" t="str">
        <f t="shared" ref="J262" si="47">IF(ISNA(VLOOKUP(I262,DAF_AKUN,2,FALSE)),"-",VLOOKUP(I262,DAF_AKUN,2,FALSE))</f>
        <v>-</v>
      </c>
      <c r="K262" s="90"/>
      <c r="L262" s="178"/>
      <c r="M262" s="178"/>
    </row>
    <row r="263" spans="1:13" x14ac:dyDescent="0.2">
      <c r="A263" s="90" t="str">
        <f>IF(I263=VALUE,VALUE,COUNTIF($B$7:B263,B263))&amp;I263&amp;IF(F263&lt;&gt;VALUE,TEXT(F263,"mmmm"),VALUE)</f>
        <v>00</v>
      </c>
      <c r="B263" s="86" t="str">
        <f t="shared" si="30"/>
        <v>0</v>
      </c>
      <c r="C263" s="86" t="str">
        <f>COUNTIF($K$7:K263,K263)&amp;K263</f>
        <v>0</v>
      </c>
      <c r="D263" s="86" t="str">
        <f t="shared" si="31"/>
        <v>1</v>
      </c>
      <c r="F263" s="173"/>
      <c r="G263" s="90"/>
      <c r="H263" s="73"/>
      <c r="I263" s="90"/>
      <c r="J263" s="175" t="str">
        <f t="shared" ref="J263" si="48">IF(ISNA(VLOOKUP(I263,DAF_AKUN,2,FALSE)),"-",VLOOKUP(I263,DAF_AKUN,2,FALSE))</f>
        <v>-</v>
      </c>
      <c r="K263" s="90"/>
      <c r="L263" s="178"/>
      <c r="M263" s="178"/>
    </row>
    <row r="264" spans="1:13" x14ac:dyDescent="0.2">
      <c r="A264" s="90" t="str">
        <f>IF(I264=VALUE,VALUE,COUNTIF($B$7:B264,B264))&amp;I264&amp;IF(F264&lt;&gt;VALUE,TEXT(F264,"mmmm"),VALUE)</f>
        <v>00</v>
      </c>
      <c r="B264" s="86" t="str">
        <f t="shared" si="30"/>
        <v>0</v>
      </c>
      <c r="C264" s="86" t="str">
        <f>COUNTIF($K$7:K264,K264)&amp;K264</f>
        <v>0</v>
      </c>
      <c r="D264" s="86" t="str">
        <f t="shared" si="31"/>
        <v>1</v>
      </c>
      <c r="F264" s="173"/>
      <c r="G264" s="90"/>
      <c r="H264" s="73"/>
      <c r="I264" s="90"/>
      <c r="J264" s="175" t="str">
        <f t="shared" ref="J264" si="49">IF(ISNA(VLOOKUP(I264,DAF_AKUN,2,FALSE)),"-",VLOOKUP(I264,DAF_AKUN,2,FALSE))</f>
        <v>-</v>
      </c>
      <c r="K264" s="90"/>
      <c r="L264" s="178"/>
      <c r="M264" s="178"/>
    </row>
    <row r="265" spans="1:13" x14ac:dyDescent="0.2">
      <c r="A265" s="90" t="str">
        <f>IF(I265=VALUE,VALUE,COUNTIF($B$7:B265,B265))&amp;I265&amp;IF(F265&lt;&gt;VALUE,TEXT(F265,"mmmm"),VALUE)</f>
        <v>00</v>
      </c>
      <c r="B265" s="86" t="str">
        <f t="shared" si="30"/>
        <v>0</v>
      </c>
      <c r="C265" s="86" t="str">
        <f>COUNTIF($K$7:K265,K265)&amp;K265</f>
        <v>0</v>
      </c>
      <c r="D265" s="86" t="str">
        <f t="shared" si="31"/>
        <v>1</v>
      </c>
      <c r="F265" s="173"/>
      <c r="G265" s="90"/>
      <c r="H265" s="177"/>
      <c r="I265" s="198"/>
      <c r="J265" s="175" t="str">
        <f t="shared" ref="J265" si="50">IF(ISNA(VLOOKUP(I265,DAF_AKUN,2,FALSE)),"-",VLOOKUP(I265,DAF_AKUN,2,FALSE))</f>
        <v>-</v>
      </c>
      <c r="K265" s="90"/>
      <c r="L265" s="178"/>
      <c r="M265" s="178"/>
    </row>
    <row r="266" spans="1:13" x14ac:dyDescent="0.2">
      <c r="A266" s="90" t="str">
        <f>IF(I266=VALUE,VALUE,COUNTIF($B$7:B266,B266))&amp;I266&amp;IF(F266&lt;&gt;VALUE,TEXT(F266,"mmmm"),VALUE)</f>
        <v>00</v>
      </c>
      <c r="B266" s="86" t="str">
        <f t="shared" si="30"/>
        <v>0</v>
      </c>
      <c r="C266" s="86" t="str">
        <f>COUNTIF($K$7:K266,K266)&amp;K266</f>
        <v>0</v>
      </c>
      <c r="D266" s="86" t="str">
        <f t="shared" si="31"/>
        <v>1</v>
      </c>
      <c r="F266" s="173"/>
      <c r="G266" s="90"/>
      <c r="H266" s="73"/>
      <c r="I266" s="90"/>
      <c r="J266" s="175" t="str">
        <f t="shared" ref="J266" si="51">IF(ISNA(VLOOKUP(I266,DAF_AKUN,2,FALSE)),"-",VLOOKUP(I266,DAF_AKUN,2,FALSE))</f>
        <v>-</v>
      </c>
      <c r="K266" s="90"/>
      <c r="L266" s="178"/>
      <c r="M266" s="178"/>
    </row>
    <row r="267" spans="1:13" x14ac:dyDescent="0.2">
      <c r="A267" s="90" t="str">
        <f>IF(I267=VALUE,VALUE,COUNTIF($B$7:B267,B267))&amp;I267&amp;IF(F267&lt;&gt;VALUE,TEXT(F267,"mmmm"),VALUE)</f>
        <v>00</v>
      </c>
      <c r="B267" s="86" t="str">
        <f t="shared" si="30"/>
        <v>0</v>
      </c>
      <c r="C267" s="86" t="str">
        <f>COUNTIF($K$7:K267,K267)&amp;K267</f>
        <v>0</v>
      </c>
      <c r="D267" s="86" t="str">
        <f t="shared" si="31"/>
        <v>1</v>
      </c>
      <c r="F267" s="173"/>
      <c r="G267" s="90"/>
      <c r="H267" s="73"/>
      <c r="I267" s="90"/>
      <c r="J267" s="175" t="str">
        <f t="shared" ref="J267" si="52">IF(ISNA(VLOOKUP(I267,DAF_AKUN,2,FALSE)),"-",VLOOKUP(I267,DAF_AKUN,2,FALSE))</f>
        <v>-</v>
      </c>
      <c r="K267" s="90"/>
      <c r="L267" s="178"/>
      <c r="M267" s="178"/>
    </row>
    <row r="268" spans="1:13" x14ac:dyDescent="0.2">
      <c r="A268" s="90" t="str">
        <f>IF(I268=VALUE,VALUE,COUNTIF($B$7:B268,B268))&amp;I268&amp;IF(F268&lt;&gt;VALUE,TEXT(F268,"mmmm"),VALUE)</f>
        <v>00</v>
      </c>
      <c r="B268" s="86" t="str">
        <f t="shared" si="30"/>
        <v>0</v>
      </c>
      <c r="C268" s="86" t="str">
        <f>COUNTIF($K$7:K268,K268)&amp;K268</f>
        <v>0</v>
      </c>
      <c r="D268" s="86" t="str">
        <f t="shared" si="31"/>
        <v>1</v>
      </c>
      <c r="F268" s="173"/>
      <c r="G268" s="90"/>
      <c r="H268" s="177"/>
      <c r="I268" s="198"/>
      <c r="J268" s="175" t="str">
        <f t="shared" ref="J268" si="53">IF(ISNA(VLOOKUP(I268,DAF_AKUN,2,FALSE)),"-",VLOOKUP(I268,DAF_AKUN,2,FALSE))</f>
        <v>-</v>
      </c>
      <c r="K268" s="90"/>
      <c r="L268" s="178"/>
      <c r="M268" s="178"/>
    </row>
    <row r="269" spans="1:13" x14ac:dyDescent="0.2">
      <c r="A269" s="90" t="str">
        <f>IF(I269=VALUE,VALUE,COUNTIF($B$7:B269,B269))&amp;I269&amp;IF(F269&lt;&gt;VALUE,TEXT(F269,"mmmm"),VALUE)</f>
        <v>00</v>
      </c>
      <c r="B269" s="86" t="str">
        <f t="shared" si="30"/>
        <v>0</v>
      </c>
      <c r="C269" s="86" t="str">
        <f>COUNTIF($K$7:K269,K269)&amp;K269</f>
        <v>0</v>
      </c>
      <c r="D269" s="86" t="str">
        <f t="shared" si="31"/>
        <v>1</v>
      </c>
      <c r="F269" s="173"/>
      <c r="G269" s="90"/>
      <c r="H269" s="176"/>
      <c r="I269" s="90"/>
      <c r="J269" s="175" t="str">
        <f t="shared" ref="J269" si="54">IF(ISNA(VLOOKUP(I269,DAF_AKUN,2,FALSE)),"-",VLOOKUP(I269,DAF_AKUN,2,FALSE))</f>
        <v>-</v>
      </c>
      <c r="K269" s="90"/>
      <c r="L269" s="178"/>
      <c r="M269" s="178"/>
    </row>
    <row r="270" spans="1:13" x14ac:dyDescent="0.2">
      <c r="A270" s="90" t="str">
        <f>IF(I270=VALUE,VALUE,COUNTIF($B$7:B270,B270))&amp;I270&amp;IF(F270&lt;&gt;VALUE,TEXT(F270,"mmmm"),VALUE)</f>
        <v>00</v>
      </c>
      <c r="B270" s="86" t="str">
        <f t="shared" si="30"/>
        <v>0</v>
      </c>
      <c r="C270" s="86" t="str">
        <f>COUNTIF($K$7:K270,K270)&amp;K270</f>
        <v>0</v>
      </c>
      <c r="D270" s="86" t="str">
        <f t="shared" si="31"/>
        <v>1</v>
      </c>
      <c r="F270" s="173"/>
      <c r="G270" s="90"/>
      <c r="H270" s="73"/>
      <c r="I270" s="90"/>
      <c r="J270" s="175" t="str">
        <f t="shared" ref="J270" si="55">IF(ISNA(VLOOKUP(I270,DAF_AKUN,2,FALSE)),"-",VLOOKUP(I270,DAF_AKUN,2,FALSE))</f>
        <v>-</v>
      </c>
      <c r="K270" s="90"/>
      <c r="L270" s="178"/>
      <c r="M270" s="178"/>
    </row>
    <row r="271" spans="1:13" x14ac:dyDescent="0.2">
      <c r="A271" s="90" t="str">
        <f>IF(I271=VALUE,VALUE,COUNTIF($B$7:B271,B271))&amp;I271&amp;IF(F271&lt;&gt;VALUE,TEXT(F271,"mmmm"),VALUE)</f>
        <v>00</v>
      </c>
      <c r="B271" s="86" t="str">
        <f t="shared" si="30"/>
        <v>0</v>
      </c>
      <c r="C271" s="86" t="str">
        <f>COUNTIF($K$7:K271,K271)&amp;K271</f>
        <v>0</v>
      </c>
      <c r="D271" s="86" t="str">
        <f t="shared" si="31"/>
        <v>1</v>
      </c>
      <c r="F271" s="173"/>
      <c r="G271" s="90"/>
      <c r="H271" s="73"/>
      <c r="I271" s="90"/>
      <c r="J271" s="175" t="str">
        <f t="shared" ref="J271" si="56">IF(ISNA(VLOOKUP(I271,DAF_AKUN,2,FALSE)),"-",VLOOKUP(I271,DAF_AKUN,2,FALSE))</f>
        <v>-</v>
      </c>
      <c r="K271" s="90"/>
      <c r="L271" s="178"/>
      <c r="M271" s="178"/>
    </row>
    <row r="272" spans="1:13" x14ac:dyDescent="0.2">
      <c r="A272" s="90" t="str">
        <f>IF(I272=VALUE,VALUE,COUNTIF($B$7:B272,B272))&amp;I272&amp;IF(F272&lt;&gt;VALUE,TEXT(F272,"mmmm"),VALUE)</f>
        <v>00</v>
      </c>
      <c r="B272" s="86" t="str">
        <f t="shared" si="30"/>
        <v>0</v>
      </c>
      <c r="C272" s="86" t="str">
        <f>COUNTIF($K$7:K272,K272)&amp;K272</f>
        <v>0</v>
      </c>
      <c r="D272" s="86" t="str">
        <f t="shared" si="31"/>
        <v>1</v>
      </c>
      <c r="F272" s="173"/>
      <c r="G272" s="90"/>
      <c r="H272" s="177"/>
      <c r="I272" s="90"/>
      <c r="J272" s="175" t="str">
        <f t="shared" ref="J272" si="57">IF(ISNA(VLOOKUP(I272,DAF_AKUN,2,FALSE)),"-",VLOOKUP(I272,DAF_AKUN,2,FALSE))</f>
        <v>-</v>
      </c>
      <c r="K272" s="90"/>
      <c r="L272" s="178"/>
      <c r="M272" s="178"/>
    </row>
    <row r="273" spans="1:13" x14ac:dyDescent="0.2">
      <c r="A273" s="90" t="str">
        <f>IF(I273=VALUE,VALUE,COUNTIF($B$7:B273,B273))&amp;I273&amp;IF(F273&lt;&gt;VALUE,TEXT(F273,"mmmm"),VALUE)</f>
        <v>00</v>
      </c>
      <c r="B273" s="86" t="str">
        <f t="shared" si="30"/>
        <v>0</v>
      </c>
      <c r="C273" s="86" t="str">
        <f>COUNTIF($K$7:K273,K273)&amp;K273</f>
        <v>0</v>
      </c>
      <c r="D273" s="86" t="str">
        <f t="shared" si="31"/>
        <v>1</v>
      </c>
      <c r="F273" s="173"/>
      <c r="G273" s="90"/>
      <c r="H273" s="73"/>
      <c r="I273" s="90"/>
      <c r="J273" s="175" t="str">
        <f t="shared" ref="J273" si="58">IF(ISNA(VLOOKUP(I273,DAF_AKUN,2,FALSE)),"-",VLOOKUP(I273,DAF_AKUN,2,FALSE))</f>
        <v>-</v>
      </c>
      <c r="K273" s="90"/>
      <c r="L273" s="178"/>
      <c r="M273" s="178"/>
    </row>
    <row r="274" spans="1:13" x14ac:dyDescent="0.2">
      <c r="A274" s="90" t="str">
        <f>IF(I274=VALUE,VALUE,COUNTIF($B$7:B274,B274))&amp;I274&amp;IF(F274&lt;&gt;VALUE,TEXT(F274,"mmmm"),VALUE)</f>
        <v>00</v>
      </c>
      <c r="B274" s="86" t="str">
        <f t="shared" si="30"/>
        <v>0</v>
      </c>
      <c r="C274" s="86" t="str">
        <f>COUNTIF($K$7:K274,K274)&amp;K274</f>
        <v>0</v>
      </c>
      <c r="D274" s="86" t="str">
        <f t="shared" si="31"/>
        <v>1</v>
      </c>
      <c r="F274" s="173"/>
      <c r="G274" s="90"/>
      <c r="H274" s="73"/>
      <c r="I274" s="90"/>
      <c r="J274" s="175" t="str">
        <f t="shared" ref="J274" si="59">IF(ISNA(VLOOKUP(I274,DAF_AKUN,2,FALSE)),"-",VLOOKUP(I274,DAF_AKUN,2,FALSE))</f>
        <v>-</v>
      </c>
      <c r="K274" s="90"/>
      <c r="L274" s="178"/>
      <c r="M274" s="178"/>
    </row>
    <row r="275" spans="1:13" x14ac:dyDescent="0.2">
      <c r="A275" s="90" t="str">
        <f>IF(I275=VALUE,VALUE,COUNTIF($B$7:B275,B275))&amp;I275&amp;IF(F275&lt;&gt;VALUE,TEXT(F275,"mmmm"),VALUE)</f>
        <v>00</v>
      </c>
      <c r="B275" s="86" t="str">
        <f t="shared" si="30"/>
        <v>0</v>
      </c>
      <c r="C275" s="86" t="str">
        <f>COUNTIF($K$7:K275,K275)&amp;K275</f>
        <v>0</v>
      </c>
      <c r="D275" s="86" t="str">
        <f t="shared" si="31"/>
        <v>1</v>
      </c>
      <c r="F275" s="173"/>
      <c r="G275" s="90"/>
      <c r="H275" s="177"/>
      <c r="I275" s="198"/>
      <c r="J275" s="175" t="str">
        <f t="shared" ref="J275" si="60">IF(ISNA(VLOOKUP(I275,DAF_AKUN,2,FALSE)),"-",VLOOKUP(I275,DAF_AKUN,2,FALSE))</f>
        <v>-</v>
      </c>
      <c r="K275" s="90"/>
      <c r="L275" s="178"/>
      <c r="M275" s="178"/>
    </row>
    <row r="276" spans="1:13" x14ac:dyDescent="0.2">
      <c r="A276" s="90" t="str">
        <f>IF(I276=VALUE,VALUE,COUNTIF($B$7:B276,B276))&amp;I276&amp;IF(F276&lt;&gt;VALUE,TEXT(F276,"mmmm"),VALUE)</f>
        <v>00</v>
      </c>
      <c r="B276" s="86" t="str">
        <f t="shared" si="30"/>
        <v>0</v>
      </c>
      <c r="C276" s="86" t="str">
        <f>COUNTIF($K$7:K276,K276)&amp;K276</f>
        <v>0</v>
      </c>
      <c r="D276" s="86" t="str">
        <f t="shared" si="31"/>
        <v>1</v>
      </c>
      <c r="F276" s="173"/>
      <c r="G276" s="90"/>
      <c r="H276" s="176"/>
      <c r="I276" s="90"/>
      <c r="J276" s="175" t="str">
        <f t="shared" ref="J276" si="61">IF(ISNA(VLOOKUP(I276,DAF_AKUN,2,FALSE)),"-",VLOOKUP(I276,DAF_AKUN,2,FALSE))</f>
        <v>-</v>
      </c>
      <c r="K276" s="90"/>
      <c r="L276" s="178"/>
      <c r="M276" s="178"/>
    </row>
    <row r="277" spans="1:13" x14ac:dyDescent="0.2">
      <c r="A277" s="90" t="str">
        <f>IF(I277=VALUE,VALUE,COUNTIF($B$7:B277,B277))&amp;I277&amp;IF(F277&lt;&gt;VALUE,TEXT(F277,"mmmm"),VALUE)</f>
        <v>00</v>
      </c>
      <c r="B277" s="86" t="str">
        <f t="shared" si="30"/>
        <v>0</v>
      </c>
      <c r="C277" s="86" t="str">
        <f>COUNTIF($K$7:K277,K277)&amp;K277</f>
        <v>0</v>
      </c>
      <c r="D277" s="86" t="str">
        <f t="shared" si="31"/>
        <v>1</v>
      </c>
      <c r="F277" s="173"/>
      <c r="G277" s="90"/>
      <c r="H277" s="73"/>
      <c r="I277" s="90"/>
      <c r="J277" s="175" t="str">
        <f t="shared" ref="J277" si="62">IF(ISNA(VLOOKUP(I277,DAF_AKUN,2,FALSE)),"-",VLOOKUP(I277,DAF_AKUN,2,FALSE))</f>
        <v>-</v>
      </c>
      <c r="K277" s="90"/>
      <c r="L277" s="178"/>
      <c r="M277" s="178"/>
    </row>
    <row r="278" spans="1:13" x14ac:dyDescent="0.2">
      <c r="A278" s="90" t="str">
        <f>IF(I278=VALUE,VALUE,COUNTIF($B$7:B278,B278))&amp;I278&amp;IF(F278&lt;&gt;VALUE,TEXT(F278,"mmmm"),VALUE)</f>
        <v>00</v>
      </c>
      <c r="B278" s="86" t="str">
        <f t="shared" si="30"/>
        <v>0</v>
      </c>
      <c r="C278" s="86" t="str">
        <f>COUNTIF($K$7:K278,K278)&amp;K278</f>
        <v>0</v>
      </c>
      <c r="D278" s="86" t="str">
        <f t="shared" si="31"/>
        <v>1</v>
      </c>
      <c r="F278" s="173"/>
      <c r="G278" s="90"/>
      <c r="H278" s="73"/>
      <c r="I278" s="90"/>
      <c r="J278" s="175" t="str">
        <f t="shared" ref="J278" si="63">IF(ISNA(VLOOKUP(I278,DAF_AKUN,2,FALSE)),"-",VLOOKUP(I278,DAF_AKUN,2,FALSE))</f>
        <v>-</v>
      </c>
      <c r="K278" s="90"/>
      <c r="L278" s="178"/>
      <c r="M278" s="178"/>
    </row>
    <row r="279" spans="1:13" x14ac:dyDescent="0.2">
      <c r="A279" s="90" t="str">
        <f>IF(I279=VALUE,VALUE,COUNTIF($B$7:B279,B279))&amp;I279&amp;IF(F279&lt;&gt;VALUE,TEXT(F279,"mmmm"),VALUE)</f>
        <v>00</v>
      </c>
      <c r="B279" s="86" t="str">
        <f t="shared" si="30"/>
        <v>0</v>
      </c>
      <c r="C279" s="86" t="str">
        <f>COUNTIF($K$7:K279,K279)&amp;K279</f>
        <v>0</v>
      </c>
      <c r="D279" s="86" t="str">
        <f t="shared" si="31"/>
        <v>1</v>
      </c>
      <c r="F279" s="173"/>
      <c r="G279" s="90"/>
      <c r="H279" s="176"/>
      <c r="I279" s="90"/>
      <c r="J279" s="175" t="str">
        <f t="shared" ref="J279" si="64">IF(ISNA(VLOOKUP(I279,DAF_AKUN,2,FALSE)),"-",VLOOKUP(I279,DAF_AKUN,2,FALSE))</f>
        <v>-</v>
      </c>
      <c r="K279" s="90"/>
      <c r="L279" s="178"/>
      <c r="M279" s="178"/>
    </row>
    <row r="280" spans="1:13" x14ac:dyDescent="0.2">
      <c r="A280" s="90" t="str">
        <f>IF(I280=VALUE,VALUE,COUNTIF($B$7:B280,B280))&amp;I280&amp;IF(F280&lt;&gt;VALUE,TEXT(F280,"mmmm"),VALUE)</f>
        <v>00</v>
      </c>
      <c r="B280" s="86" t="str">
        <f t="shared" si="30"/>
        <v>0</v>
      </c>
      <c r="C280" s="86" t="str">
        <f>COUNTIF($K$7:K280,K280)&amp;K280</f>
        <v>0</v>
      </c>
      <c r="D280" s="86" t="str">
        <f t="shared" si="31"/>
        <v>1</v>
      </c>
      <c r="F280" s="173"/>
      <c r="G280" s="90"/>
      <c r="H280" s="73"/>
      <c r="I280" s="90"/>
      <c r="J280" s="175" t="str">
        <f t="shared" ref="J280" si="65">IF(ISNA(VLOOKUP(I280,DAF_AKUN,2,FALSE)),"-",VLOOKUP(I280,DAF_AKUN,2,FALSE))</f>
        <v>-</v>
      </c>
      <c r="K280" s="90"/>
      <c r="L280" s="178"/>
      <c r="M280" s="178"/>
    </row>
    <row r="281" spans="1:13" x14ac:dyDescent="0.2">
      <c r="A281" s="90" t="str">
        <f>IF(I281=VALUE,VALUE,COUNTIF($B$7:B281,B281))&amp;I281&amp;IF(F281&lt;&gt;VALUE,TEXT(F281,"mmmm"),VALUE)</f>
        <v>00</v>
      </c>
      <c r="B281" s="86" t="str">
        <f t="shared" si="30"/>
        <v>0</v>
      </c>
      <c r="C281" s="86" t="str">
        <f>COUNTIF($K$7:K281,K281)&amp;K281</f>
        <v>0</v>
      </c>
      <c r="D281" s="86" t="str">
        <f t="shared" si="31"/>
        <v>1</v>
      </c>
      <c r="F281" s="173"/>
      <c r="G281" s="90"/>
      <c r="H281" s="73"/>
      <c r="I281" s="90"/>
      <c r="J281" s="175" t="str">
        <f t="shared" ref="J281" si="66">IF(ISNA(VLOOKUP(I281,DAF_AKUN,2,FALSE)),"-",VLOOKUP(I281,DAF_AKUN,2,FALSE))</f>
        <v>-</v>
      </c>
      <c r="K281" s="90"/>
      <c r="L281" s="178"/>
      <c r="M281" s="178"/>
    </row>
    <row r="282" spans="1:13" x14ac:dyDescent="0.2">
      <c r="A282" s="90" t="str">
        <f>IF(I282=VALUE,VALUE,COUNTIF($B$7:B282,B282))&amp;I282&amp;IF(F282&lt;&gt;VALUE,TEXT(F282,"mmmm"),VALUE)</f>
        <v>00</v>
      </c>
      <c r="B282" s="86" t="str">
        <f t="shared" si="30"/>
        <v>0</v>
      </c>
      <c r="C282" s="86" t="str">
        <f>COUNTIF($K$7:K282,K282)&amp;K282</f>
        <v>0</v>
      </c>
      <c r="D282" s="86" t="str">
        <f t="shared" si="31"/>
        <v>1</v>
      </c>
      <c r="F282" s="173"/>
      <c r="G282" s="90"/>
      <c r="H282" s="177"/>
      <c r="I282" s="198"/>
      <c r="J282" s="175" t="str">
        <f t="shared" ref="J282" si="67">IF(ISNA(VLOOKUP(I282,DAF_AKUN,2,FALSE)),"-",VLOOKUP(I282,DAF_AKUN,2,FALSE))</f>
        <v>-</v>
      </c>
      <c r="K282" s="90"/>
      <c r="L282" s="178"/>
      <c r="M282" s="178"/>
    </row>
    <row r="283" spans="1:13" x14ac:dyDescent="0.2">
      <c r="A283" s="90" t="str">
        <f>IF(I283=VALUE,VALUE,COUNTIF($B$7:B283,B283))&amp;I283&amp;IF(F283&lt;&gt;VALUE,TEXT(F283,"mmmm"),VALUE)</f>
        <v>00</v>
      </c>
      <c r="B283" s="86" t="str">
        <f t="shared" si="30"/>
        <v>0</v>
      </c>
      <c r="C283" s="86" t="str">
        <f>COUNTIF($K$7:K283,K283)&amp;K283</f>
        <v>0</v>
      </c>
      <c r="D283" s="86" t="str">
        <f t="shared" si="31"/>
        <v>1</v>
      </c>
      <c r="F283" s="173"/>
      <c r="G283" s="90"/>
      <c r="H283" s="176"/>
      <c r="I283" s="90"/>
      <c r="J283" s="175" t="str">
        <f t="shared" ref="J283" si="68">IF(ISNA(VLOOKUP(I283,DAF_AKUN,2,FALSE)),"-",VLOOKUP(I283,DAF_AKUN,2,FALSE))</f>
        <v>-</v>
      </c>
      <c r="K283" s="90"/>
      <c r="L283" s="178"/>
      <c r="M283" s="178"/>
    </row>
    <row r="284" spans="1:13" x14ac:dyDescent="0.2">
      <c r="A284" s="90" t="str">
        <f>IF(I284=VALUE,VALUE,COUNTIF($B$7:B284,B284))&amp;I284&amp;IF(F284&lt;&gt;VALUE,TEXT(F284,"mmmm"),VALUE)</f>
        <v>00</v>
      </c>
      <c r="B284" s="86" t="str">
        <f t="shared" si="30"/>
        <v>0</v>
      </c>
      <c r="C284" s="86" t="str">
        <f>COUNTIF($K$7:K284,K284)&amp;K284</f>
        <v>0</v>
      </c>
      <c r="D284" s="86" t="str">
        <f t="shared" si="31"/>
        <v>1</v>
      </c>
      <c r="F284" s="173"/>
      <c r="G284" s="90"/>
      <c r="H284" s="177"/>
      <c r="I284" s="90"/>
      <c r="J284" s="175" t="str">
        <f t="shared" ref="J284" si="69">IF(ISNA(VLOOKUP(I284,DAF_AKUN,2,FALSE)),"-",VLOOKUP(I284,DAF_AKUN,2,FALSE))</f>
        <v>-</v>
      </c>
      <c r="K284" s="90"/>
      <c r="L284" s="178"/>
      <c r="M284" s="178"/>
    </row>
    <row r="285" spans="1:13" x14ac:dyDescent="0.2">
      <c r="A285" s="90" t="str">
        <f>IF(I285=VALUE,VALUE,COUNTIF($B$7:B285,B285))&amp;I285&amp;IF(F285&lt;&gt;VALUE,TEXT(F285,"mmmm"),VALUE)</f>
        <v>00</v>
      </c>
      <c r="B285" s="86" t="str">
        <f t="shared" si="30"/>
        <v>0</v>
      </c>
      <c r="C285" s="86" t="str">
        <f>COUNTIF($K$7:K285,K285)&amp;K285</f>
        <v>0</v>
      </c>
      <c r="D285" s="86" t="str">
        <f t="shared" si="31"/>
        <v>1</v>
      </c>
      <c r="F285" s="173"/>
      <c r="G285" s="90"/>
      <c r="H285" s="73"/>
      <c r="I285" s="90"/>
      <c r="J285" s="175" t="str">
        <f t="shared" ref="J285" si="70">IF(ISNA(VLOOKUP(I285,DAF_AKUN,2,FALSE)),"-",VLOOKUP(I285,DAF_AKUN,2,FALSE))</f>
        <v>-</v>
      </c>
      <c r="K285" s="90"/>
      <c r="L285" s="178"/>
      <c r="M285" s="178"/>
    </row>
    <row r="286" spans="1:13" x14ac:dyDescent="0.2">
      <c r="A286" s="90" t="str">
        <f>IF(I286=VALUE,VALUE,COUNTIF($B$7:B286,B286))&amp;I286&amp;IF(F286&lt;&gt;VALUE,TEXT(F286,"mmmm"),VALUE)</f>
        <v>00</v>
      </c>
      <c r="B286" s="86" t="str">
        <f t="shared" si="30"/>
        <v>0</v>
      </c>
      <c r="C286" s="86" t="str">
        <f>COUNTIF($K$7:K286,K286)&amp;K286</f>
        <v>0</v>
      </c>
      <c r="D286" s="86" t="str">
        <f t="shared" si="31"/>
        <v>1</v>
      </c>
      <c r="F286" s="173"/>
      <c r="G286" s="90"/>
      <c r="H286" s="73"/>
      <c r="I286" s="90"/>
      <c r="J286" s="175" t="str">
        <f t="shared" ref="J286" si="71">IF(ISNA(VLOOKUP(I286,DAF_AKUN,2,FALSE)),"-",VLOOKUP(I286,DAF_AKUN,2,FALSE))</f>
        <v>-</v>
      </c>
      <c r="K286" s="90"/>
      <c r="L286" s="178"/>
      <c r="M286" s="178"/>
    </row>
    <row r="287" spans="1:13" x14ac:dyDescent="0.2">
      <c r="A287" s="90" t="str">
        <f>IF(I287=VALUE,VALUE,COUNTIF($B$7:B287,B287))&amp;I287&amp;IF(F287&lt;&gt;VALUE,TEXT(F287,"mmmm"),VALUE)</f>
        <v>00</v>
      </c>
      <c r="B287" s="86" t="str">
        <f t="shared" si="30"/>
        <v>0</v>
      </c>
      <c r="C287" s="86" t="str">
        <f>COUNTIF($K$7:K287,K287)&amp;K287</f>
        <v>0</v>
      </c>
      <c r="D287" s="86" t="str">
        <f t="shared" si="31"/>
        <v>1</v>
      </c>
      <c r="F287" s="173"/>
      <c r="G287" s="90"/>
      <c r="H287" s="177"/>
      <c r="I287" s="90"/>
      <c r="J287" s="175" t="str">
        <f t="shared" ref="J287" si="72">IF(ISNA(VLOOKUP(I287,DAF_AKUN,2,FALSE)),"-",VLOOKUP(I287,DAF_AKUN,2,FALSE))</f>
        <v>-</v>
      </c>
      <c r="K287" s="90"/>
      <c r="L287" s="178"/>
      <c r="M287" s="178"/>
    </row>
    <row r="288" spans="1:13" x14ac:dyDescent="0.2">
      <c r="A288" s="90" t="str">
        <f>IF(I288=VALUE,VALUE,COUNTIF($B$7:B288,B288))&amp;I288&amp;IF(F288&lt;&gt;VALUE,TEXT(F288,"mmmm"),VALUE)</f>
        <v>00</v>
      </c>
      <c r="B288" s="86" t="str">
        <f t="shared" si="30"/>
        <v>0</v>
      </c>
      <c r="C288" s="86" t="str">
        <f>COUNTIF($K$7:K288,K288)&amp;K288</f>
        <v>0</v>
      </c>
      <c r="D288" s="86" t="str">
        <f t="shared" si="31"/>
        <v>1</v>
      </c>
      <c r="F288" s="173"/>
      <c r="G288" s="90"/>
      <c r="H288" s="73"/>
      <c r="I288" s="198"/>
      <c r="J288" s="175" t="str">
        <f t="shared" ref="J288" si="73">IF(ISNA(VLOOKUP(I288,DAF_AKUN,2,FALSE)),"-",VLOOKUP(I288,DAF_AKUN,2,FALSE))</f>
        <v>-</v>
      </c>
      <c r="K288" s="90"/>
      <c r="L288" s="178"/>
      <c r="M288" s="178"/>
    </row>
    <row r="289" spans="1:13" x14ac:dyDescent="0.2">
      <c r="A289" s="90" t="str">
        <f>IF(I289=VALUE,VALUE,COUNTIF($B$7:B289,B289))&amp;I289&amp;IF(F289&lt;&gt;VALUE,TEXT(F289,"mmmm"),VALUE)</f>
        <v>00</v>
      </c>
      <c r="B289" s="86" t="str">
        <f t="shared" si="30"/>
        <v>0</v>
      </c>
      <c r="C289" s="86" t="str">
        <f>COUNTIF($K$7:K289,K289)&amp;K289</f>
        <v>0</v>
      </c>
      <c r="D289" s="86" t="str">
        <f t="shared" si="31"/>
        <v>1</v>
      </c>
      <c r="F289" s="173"/>
      <c r="G289" s="90"/>
      <c r="H289" s="73"/>
      <c r="I289" s="90"/>
      <c r="J289" s="175" t="str">
        <f t="shared" ref="J289" si="74">IF(ISNA(VLOOKUP(I289,DAF_AKUN,2,FALSE)),"-",VLOOKUP(I289,DAF_AKUN,2,FALSE))</f>
        <v>-</v>
      </c>
      <c r="K289" s="90"/>
      <c r="L289" s="178"/>
      <c r="M289" s="178"/>
    </row>
    <row r="290" spans="1:13" x14ac:dyDescent="0.2">
      <c r="A290" s="90" t="str">
        <f>IF(I290=VALUE,VALUE,COUNTIF($B$7:B775,B290))&amp;I290&amp;IF(F290&lt;&gt;VALUE,TEXT(F290,"mmmm"),VALUE)</f>
        <v>00</v>
      </c>
      <c r="B290" s="86" t="str">
        <f t="shared" si="30"/>
        <v>0</v>
      </c>
      <c r="C290" s="86" t="str">
        <f>COUNTIF($K$7:K775,K290)&amp;K290</f>
        <v>0</v>
      </c>
      <c r="D290" s="86" t="str">
        <f t="shared" si="31"/>
        <v>1</v>
      </c>
      <c r="F290" s="173"/>
      <c r="G290" s="90"/>
      <c r="H290" s="176"/>
      <c r="I290" s="198"/>
      <c r="J290" s="175" t="str">
        <f t="shared" ref="J290" si="75">IF(ISNA(VLOOKUP(I290,DAF_AKUN,2,FALSE)),"-",VLOOKUP(I290,DAF_AKUN,2,FALSE))</f>
        <v>-</v>
      </c>
      <c r="K290" s="90"/>
      <c r="L290" s="178"/>
      <c r="M290" s="178"/>
    </row>
    <row r="291" spans="1:13" x14ac:dyDescent="0.2">
      <c r="A291" s="90" t="str">
        <f>IF(I291=VALUE,VALUE,COUNTIF($B$7:B291,B291))&amp;I291&amp;IF(F291&lt;&gt;VALUE,TEXT(F291,"mmmm"),VALUE)</f>
        <v>00</v>
      </c>
      <c r="B291" s="86" t="str">
        <f t="shared" ref="B291:B333" si="76">I291&amp;IF(F291&lt;&gt;VALUE,TEXT(F291,"mmmm"),VALUE)</f>
        <v>0</v>
      </c>
      <c r="C291" s="86" t="str">
        <f>COUNTIF($K$7:K291,K291)&amp;K291</f>
        <v>0</v>
      </c>
      <c r="D291" s="86" t="str">
        <f t="shared" ref="D291:D333" si="77">IF(MONTH(F291)&lt;MONTH(BLN),"1"&amp;I291,VALUE)</f>
        <v>1</v>
      </c>
      <c r="F291" s="173"/>
      <c r="G291" s="90"/>
      <c r="H291" s="73"/>
      <c r="I291" s="198"/>
      <c r="J291" s="175" t="str">
        <f t="shared" ref="J291" si="78">IF(ISNA(VLOOKUP(I291,DAF_AKUN,2,FALSE)),"-",VLOOKUP(I291,DAF_AKUN,2,FALSE))</f>
        <v>-</v>
      </c>
      <c r="K291" s="90"/>
      <c r="L291" s="178"/>
      <c r="M291" s="178"/>
    </row>
    <row r="292" spans="1:13" x14ac:dyDescent="0.2">
      <c r="A292" s="90" t="str">
        <f>IF(I292=VALUE,VALUE,COUNTIF($B$7:B292,B292))&amp;I292&amp;IF(F292&lt;&gt;VALUE,TEXT(F292,"mmmm"),VALUE)</f>
        <v>00</v>
      </c>
      <c r="B292" s="86" t="str">
        <f t="shared" si="76"/>
        <v>0</v>
      </c>
      <c r="C292" s="86" t="str">
        <f>COUNTIF($K$7:K292,K292)&amp;K292</f>
        <v>0</v>
      </c>
      <c r="D292" s="86" t="str">
        <f t="shared" si="77"/>
        <v>1</v>
      </c>
      <c r="F292" s="173"/>
      <c r="G292" s="90"/>
      <c r="H292" s="73"/>
      <c r="I292" s="198"/>
      <c r="J292" s="175" t="str">
        <f t="shared" ref="J292" si="79">IF(ISNA(VLOOKUP(I292,DAF_AKUN,2,FALSE)),"-",VLOOKUP(I292,DAF_AKUN,2,FALSE))</f>
        <v>-</v>
      </c>
      <c r="K292" s="90"/>
      <c r="L292" s="178"/>
      <c r="M292" s="178"/>
    </row>
    <row r="293" spans="1:13" x14ac:dyDescent="0.2">
      <c r="A293" s="90" t="str">
        <f>IF(I293=VALUE,VALUE,COUNTIF($B$7:B293,B293))&amp;I293&amp;IF(F293&lt;&gt;VALUE,TEXT(F293,"mmmm"),VALUE)</f>
        <v>00</v>
      </c>
      <c r="B293" s="86" t="str">
        <f t="shared" si="76"/>
        <v>0</v>
      </c>
      <c r="C293" s="86" t="str">
        <f>COUNTIF($K$7:K293,K293)&amp;K293</f>
        <v>0</v>
      </c>
      <c r="D293" s="86" t="str">
        <f t="shared" si="77"/>
        <v>1</v>
      </c>
      <c r="F293" s="173"/>
      <c r="G293" s="90"/>
      <c r="H293" s="73"/>
      <c r="I293" s="198"/>
      <c r="J293" s="175" t="str">
        <f t="shared" ref="J293" si="80">IF(ISNA(VLOOKUP(I293,DAF_AKUN,2,FALSE)),"-",VLOOKUP(I293,DAF_AKUN,2,FALSE))</f>
        <v>-</v>
      </c>
      <c r="K293" s="90"/>
      <c r="L293" s="178"/>
      <c r="M293" s="178"/>
    </row>
    <row r="294" spans="1:13" x14ac:dyDescent="0.2">
      <c r="A294" s="90" t="str">
        <f>IF(I294=VALUE,VALUE,COUNTIF($B$7:B294,B294))&amp;I294&amp;IF(F294&lt;&gt;VALUE,TEXT(F294,"mmmm"),VALUE)</f>
        <v>00</v>
      </c>
      <c r="B294" s="86" t="str">
        <f t="shared" si="76"/>
        <v>0</v>
      </c>
      <c r="C294" s="86" t="str">
        <f>COUNTIF($K$7:K294,K294)&amp;K294</f>
        <v>0</v>
      </c>
      <c r="D294" s="86" t="str">
        <f t="shared" si="77"/>
        <v>1</v>
      </c>
      <c r="F294" s="173"/>
      <c r="G294" s="90"/>
      <c r="H294" s="73"/>
      <c r="I294" s="90"/>
      <c r="J294" s="175" t="str">
        <f t="shared" ref="J294" si="81">IF(ISNA(VLOOKUP(I294,DAF_AKUN,2,FALSE)),"-",VLOOKUP(I294,DAF_AKUN,2,FALSE))</f>
        <v>-</v>
      </c>
      <c r="K294" s="90"/>
      <c r="L294" s="178"/>
      <c r="M294" s="178"/>
    </row>
    <row r="295" spans="1:13" x14ac:dyDescent="0.2">
      <c r="A295" s="90" t="str">
        <f>IF(I295=VALUE,VALUE,COUNTIF($B$7:B295,B295))&amp;I295&amp;IF(F295&lt;&gt;VALUE,TEXT(F295,"mmmm"),VALUE)</f>
        <v>00</v>
      </c>
      <c r="B295" s="86" t="str">
        <f t="shared" si="76"/>
        <v>0</v>
      </c>
      <c r="C295" s="86" t="str">
        <f>COUNTIF($K$7:K295,K295)&amp;K295</f>
        <v>0</v>
      </c>
      <c r="D295" s="86" t="str">
        <f t="shared" si="77"/>
        <v>1</v>
      </c>
      <c r="F295" s="173"/>
      <c r="G295" s="90"/>
      <c r="H295" s="73"/>
      <c r="I295" s="198"/>
      <c r="J295" s="175" t="str">
        <f t="shared" ref="J295" si="82">IF(ISNA(VLOOKUP(I295,DAF_AKUN,2,FALSE)),"-",VLOOKUP(I295,DAF_AKUN,2,FALSE))</f>
        <v>-</v>
      </c>
      <c r="K295" s="90"/>
      <c r="L295" s="178"/>
      <c r="M295" s="178"/>
    </row>
    <row r="296" spans="1:13" x14ac:dyDescent="0.2">
      <c r="A296" s="90" t="str">
        <f>IF(I296=VALUE,VALUE,COUNTIF($B$7:B296,B296))&amp;I296&amp;IF(F296&lt;&gt;VALUE,TEXT(F296,"mmmm"),VALUE)</f>
        <v>00</v>
      </c>
      <c r="B296" s="86" t="str">
        <f t="shared" si="76"/>
        <v>0</v>
      </c>
      <c r="C296" s="86" t="str">
        <f>COUNTIF($K$7:K296,K296)&amp;K296</f>
        <v>0</v>
      </c>
      <c r="D296" s="86" t="str">
        <f t="shared" si="77"/>
        <v>1</v>
      </c>
      <c r="F296" s="173"/>
      <c r="G296" s="90"/>
      <c r="H296" s="73"/>
      <c r="I296" s="198"/>
      <c r="J296" s="175" t="str">
        <f t="shared" ref="J296" si="83">IF(ISNA(VLOOKUP(I296,DAF_AKUN,2,FALSE)),"-",VLOOKUP(I296,DAF_AKUN,2,FALSE))</f>
        <v>-</v>
      </c>
      <c r="K296" s="90"/>
      <c r="L296" s="178"/>
      <c r="M296" s="178"/>
    </row>
    <row r="297" spans="1:13" x14ac:dyDescent="0.2">
      <c r="A297" s="90" t="str">
        <f>IF(I297=VALUE,VALUE,COUNTIF($B$7:B297,B297))&amp;I297&amp;IF(F297&lt;&gt;VALUE,TEXT(F297,"mmmm"),VALUE)</f>
        <v>00</v>
      </c>
      <c r="B297" s="86" t="str">
        <f t="shared" si="76"/>
        <v>0</v>
      </c>
      <c r="C297" s="86" t="str">
        <f>COUNTIF($K$7:K297,K297)&amp;K297</f>
        <v>0</v>
      </c>
      <c r="D297" s="86" t="str">
        <f t="shared" si="77"/>
        <v>1</v>
      </c>
      <c r="F297" s="173"/>
      <c r="G297" s="90"/>
      <c r="H297" s="177"/>
      <c r="I297" s="198"/>
      <c r="J297" s="175" t="str">
        <f t="shared" ref="J297" si="84">IF(ISNA(VLOOKUP(I297,DAF_AKUN,2,FALSE)),"-",VLOOKUP(I297,DAF_AKUN,2,FALSE))</f>
        <v>-</v>
      </c>
      <c r="K297" s="90"/>
      <c r="L297" s="178"/>
      <c r="M297" s="178"/>
    </row>
    <row r="298" spans="1:13" x14ac:dyDescent="0.2">
      <c r="A298" s="90" t="str">
        <f>IF(I298=VALUE,VALUE,COUNTIF($B$7:B298,B298))&amp;I298&amp;IF(F298&lt;&gt;VALUE,TEXT(F298,"mmmm"),VALUE)</f>
        <v>00</v>
      </c>
      <c r="B298" s="86" t="str">
        <f t="shared" si="76"/>
        <v>0</v>
      </c>
      <c r="C298" s="86" t="str">
        <f>COUNTIF($K$7:K298,K298)&amp;K298</f>
        <v>0</v>
      </c>
      <c r="D298" s="86" t="str">
        <f t="shared" si="77"/>
        <v>1</v>
      </c>
      <c r="F298" s="173"/>
      <c r="G298" s="90"/>
      <c r="H298" s="73"/>
      <c r="I298" s="90"/>
      <c r="J298" s="175" t="str">
        <f t="shared" ref="J298" si="85">IF(ISNA(VLOOKUP(I298,DAF_AKUN,2,FALSE)),"-",VLOOKUP(I298,DAF_AKUN,2,FALSE))</f>
        <v>-</v>
      </c>
      <c r="K298" s="90"/>
      <c r="L298" s="178"/>
      <c r="M298" s="178"/>
    </row>
    <row r="299" spans="1:13" x14ac:dyDescent="0.2">
      <c r="A299" s="90" t="str">
        <f>IF(I299=VALUE,VALUE,COUNTIF($B$7:B299,B299))&amp;I299&amp;IF(F299&lt;&gt;VALUE,TEXT(F299,"mmmm"),VALUE)</f>
        <v>00</v>
      </c>
      <c r="B299" s="86" t="str">
        <f t="shared" si="76"/>
        <v>0</v>
      </c>
      <c r="C299" s="86" t="str">
        <f>COUNTIF($K$7:K299,K299)&amp;K299</f>
        <v>0</v>
      </c>
      <c r="D299" s="86" t="str">
        <f t="shared" si="77"/>
        <v>1</v>
      </c>
      <c r="F299" s="173"/>
      <c r="G299" s="90"/>
      <c r="H299" s="73"/>
      <c r="I299" s="198"/>
      <c r="J299" s="175" t="str">
        <f t="shared" ref="J299" si="86">IF(ISNA(VLOOKUP(I299,DAF_AKUN,2,FALSE)),"-",VLOOKUP(I299,DAF_AKUN,2,FALSE))</f>
        <v>-</v>
      </c>
      <c r="K299" s="90"/>
      <c r="L299" s="178"/>
      <c r="M299" s="178"/>
    </row>
    <row r="300" spans="1:13" x14ac:dyDescent="0.2">
      <c r="A300" s="90" t="str">
        <f>IF(I300=VALUE,VALUE,COUNTIF($B$7:B300,B300))&amp;I300&amp;IF(F300&lt;&gt;VALUE,TEXT(F300,"mmmm"),VALUE)</f>
        <v>00</v>
      </c>
      <c r="B300" s="86" t="str">
        <f t="shared" si="76"/>
        <v>0</v>
      </c>
      <c r="C300" s="86" t="str">
        <f>COUNTIF($K$7:K300,K300)&amp;K300</f>
        <v>0</v>
      </c>
      <c r="D300" s="86" t="str">
        <f t="shared" si="77"/>
        <v>1</v>
      </c>
      <c r="F300" s="173"/>
      <c r="G300" s="90"/>
      <c r="H300" s="177"/>
      <c r="I300" s="198"/>
      <c r="J300" s="175" t="str">
        <f t="shared" ref="J300" si="87">IF(ISNA(VLOOKUP(I300,DAF_AKUN,2,FALSE)),"-",VLOOKUP(I300,DAF_AKUN,2,FALSE))</f>
        <v>-</v>
      </c>
      <c r="K300" s="90"/>
      <c r="L300" s="178"/>
      <c r="M300" s="178"/>
    </row>
    <row r="301" spans="1:13" x14ac:dyDescent="0.2">
      <c r="A301" s="90" t="str">
        <f>IF(I301=VALUE,VALUE,COUNTIF($B$7:B301,B301))&amp;I301&amp;IF(F301&lt;&gt;VALUE,TEXT(F301,"mmmm"),VALUE)</f>
        <v>00</v>
      </c>
      <c r="B301" s="86" t="str">
        <f t="shared" si="76"/>
        <v>0</v>
      </c>
      <c r="C301" s="86" t="str">
        <f>COUNTIF($K$7:K301,K301)&amp;K301</f>
        <v>0</v>
      </c>
      <c r="D301" s="86" t="str">
        <f t="shared" si="77"/>
        <v>1</v>
      </c>
      <c r="F301" s="173"/>
      <c r="G301" s="90"/>
      <c r="H301" s="176"/>
      <c r="I301" s="90"/>
      <c r="J301" s="175" t="str">
        <f t="shared" ref="J301" si="88">IF(ISNA(VLOOKUP(I301,DAF_AKUN,2,FALSE)),"-",VLOOKUP(I301,DAF_AKUN,2,FALSE))</f>
        <v>-</v>
      </c>
      <c r="K301" s="90"/>
      <c r="L301" s="178"/>
      <c r="M301" s="178"/>
    </row>
    <row r="302" spans="1:13" x14ac:dyDescent="0.2">
      <c r="A302" s="90" t="str">
        <f>IF(I302=VALUE,VALUE,COUNTIF($B$7:B302,B302))&amp;I302&amp;IF(F302&lt;&gt;VALUE,TEXT(F302,"mmmm"),VALUE)</f>
        <v>00</v>
      </c>
      <c r="B302" s="86" t="str">
        <f t="shared" si="76"/>
        <v>0</v>
      </c>
      <c r="C302" s="86" t="str">
        <f>COUNTIF($K$7:K302,K302)&amp;K302</f>
        <v>0</v>
      </c>
      <c r="D302" s="86" t="str">
        <f t="shared" si="77"/>
        <v>1</v>
      </c>
      <c r="F302" s="173"/>
      <c r="G302" s="90"/>
      <c r="H302" s="73"/>
      <c r="I302" s="90"/>
      <c r="J302" s="175" t="str">
        <f t="shared" ref="J302" si="89">IF(ISNA(VLOOKUP(I302,DAF_AKUN,2,FALSE)),"-",VLOOKUP(I302,DAF_AKUN,2,FALSE))</f>
        <v>-</v>
      </c>
      <c r="K302" s="90"/>
      <c r="L302" s="178"/>
      <c r="M302" s="178"/>
    </row>
    <row r="303" spans="1:13" x14ac:dyDescent="0.2">
      <c r="A303" s="90" t="str">
        <f>IF(I303=VALUE,VALUE,COUNTIF($B$7:B303,B303))&amp;I303&amp;IF(F303&lt;&gt;VALUE,TEXT(F303,"mmmm"),VALUE)</f>
        <v>00</v>
      </c>
      <c r="B303" s="86" t="str">
        <f t="shared" si="76"/>
        <v>0</v>
      </c>
      <c r="C303" s="86" t="str">
        <f>COUNTIF($K$7:K303,K303)&amp;K303</f>
        <v>0</v>
      </c>
      <c r="D303" s="86" t="str">
        <f t="shared" si="77"/>
        <v>1</v>
      </c>
      <c r="F303" s="173"/>
      <c r="G303" s="90"/>
      <c r="H303" s="73"/>
      <c r="I303" s="90"/>
      <c r="J303" s="175" t="str">
        <f t="shared" ref="J303" si="90">IF(ISNA(VLOOKUP(I303,DAF_AKUN,2,FALSE)),"-",VLOOKUP(I303,DAF_AKUN,2,FALSE))</f>
        <v>-</v>
      </c>
      <c r="K303" s="90"/>
      <c r="L303" s="178"/>
      <c r="M303" s="178"/>
    </row>
    <row r="304" spans="1:13" x14ac:dyDescent="0.2">
      <c r="A304" s="90" t="str">
        <f>IF(I304=VALUE,VALUE,COUNTIF($B$7:B304,B304))&amp;I304&amp;IF(F304&lt;&gt;VALUE,TEXT(F304,"mmmm"),VALUE)</f>
        <v>00</v>
      </c>
      <c r="B304" s="86" t="str">
        <f t="shared" si="76"/>
        <v>0</v>
      </c>
      <c r="C304" s="86" t="str">
        <f>COUNTIF($K$7:K304,K304)&amp;K304</f>
        <v>0</v>
      </c>
      <c r="D304" s="86" t="str">
        <f t="shared" si="77"/>
        <v>1</v>
      </c>
      <c r="F304" s="173"/>
      <c r="G304" s="90"/>
      <c r="H304" s="73"/>
      <c r="I304" s="90"/>
      <c r="J304" s="175" t="str">
        <f t="shared" ref="J304" si="91">IF(ISNA(VLOOKUP(I304,DAF_AKUN,2,FALSE)),"-",VLOOKUP(I304,DAF_AKUN,2,FALSE))</f>
        <v>-</v>
      </c>
      <c r="K304" s="90"/>
      <c r="L304" s="178"/>
      <c r="M304" s="178"/>
    </row>
    <row r="305" spans="1:13" x14ac:dyDescent="0.2">
      <c r="A305" s="90" t="str">
        <f>IF(I305=VALUE,VALUE,COUNTIF($B$7:B305,B305))&amp;I305&amp;IF(F305&lt;&gt;VALUE,TEXT(F305,"mmmm"),VALUE)</f>
        <v>00</v>
      </c>
      <c r="B305" s="86" t="str">
        <f t="shared" si="76"/>
        <v>0</v>
      </c>
      <c r="C305" s="86" t="str">
        <f>COUNTIF($K$7:K305,K305)&amp;K305</f>
        <v>0</v>
      </c>
      <c r="D305" s="86" t="str">
        <f t="shared" si="77"/>
        <v>1</v>
      </c>
      <c r="F305" s="173"/>
      <c r="G305" s="90"/>
      <c r="H305" s="73"/>
      <c r="I305" s="90"/>
      <c r="J305" s="175" t="str">
        <f t="shared" ref="J305" si="92">IF(ISNA(VLOOKUP(I305,DAF_AKUN,2,FALSE)),"-",VLOOKUP(I305,DAF_AKUN,2,FALSE))</f>
        <v>-</v>
      </c>
      <c r="K305" s="90"/>
      <c r="L305" s="178"/>
      <c r="M305" s="178"/>
    </row>
    <row r="306" spans="1:13" x14ac:dyDescent="0.2">
      <c r="A306" s="90" t="str">
        <f>IF(I306=VALUE,VALUE,COUNTIF($B$7:B306,B306))&amp;I306&amp;IF(F306&lt;&gt;VALUE,TEXT(F306,"mmmm"),VALUE)</f>
        <v>00</v>
      </c>
      <c r="B306" s="86" t="str">
        <f t="shared" si="76"/>
        <v>0</v>
      </c>
      <c r="C306" s="86" t="str">
        <f>COUNTIF($K$7:K306,K306)&amp;K306</f>
        <v>0</v>
      </c>
      <c r="D306" s="86" t="str">
        <f t="shared" si="77"/>
        <v>1</v>
      </c>
      <c r="F306" s="173"/>
      <c r="G306" s="90"/>
      <c r="H306" s="177"/>
      <c r="I306" s="198"/>
      <c r="J306" s="175" t="str">
        <f t="shared" ref="J306" si="93">IF(ISNA(VLOOKUP(I306,DAF_AKUN,2,FALSE)),"-",VLOOKUP(I306,DAF_AKUN,2,FALSE))</f>
        <v>-</v>
      </c>
      <c r="K306" s="90"/>
      <c r="L306" s="178"/>
      <c r="M306" s="178"/>
    </row>
    <row r="307" spans="1:13" x14ac:dyDescent="0.2">
      <c r="A307" s="90" t="str">
        <f>IF(I307=VALUE,VALUE,COUNTIF($B$7:B307,B307))&amp;I307&amp;IF(F307&lt;&gt;VALUE,TEXT(F307,"mmmm"),VALUE)</f>
        <v>00</v>
      </c>
      <c r="B307" s="86" t="str">
        <f t="shared" si="76"/>
        <v>0</v>
      </c>
      <c r="C307" s="86" t="str">
        <f>COUNTIF($K$7:K307,K307)&amp;K307</f>
        <v>0</v>
      </c>
      <c r="D307" s="86" t="str">
        <f t="shared" si="77"/>
        <v>1</v>
      </c>
      <c r="F307" s="173"/>
      <c r="G307" s="90"/>
      <c r="H307" s="176"/>
      <c r="I307" s="90"/>
      <c r="J307" s="175" t="str">
        <f t="shared" ref="J307" si="94">IF(ISNA(VLOOKUP(I307,DAF_AKUN,2,FALSE)),"-",VLOOKUP(I307,DAF_AKUN,2,FALSE))</f>
        <v>-</v>
      </c>
      <c r="K307" s="90"/>
      <c r="L307" s="178"/>
      <c r="M307" s="178"/>
    </row>
    <row r="308" spans="1:13" x14ac:dyDescent="0.2">
      <c r="A308" s="90" t="str">
        <f>IF(I308=VALUE,VALUE,COUNTIF($B$7:B308,B308))&amp;I308&amp;IF(F308&lt;&gt;VALUE,TEXT(F308,"mmmm"),VALUE)</f>
        <v>00</v>
      </c>
      <c r="B308" s="86" t="str">
        <f t="shared" si="76"/>
        <v>0</v>
      </c>
      <c r="C308" s="86" t="str">
        <f>COUNTIF($K$7:K308,K308)&amp;K308</f>
        <v>0</v>
      </c>
      <c r="D308" s="86" t="str">
        <f t="shared" si="77"/>
        <v>1</v>
      </c>
      <c r="F308" s="173"/>
      <c r="G308" s="90"/>
      <c r="H308" s="73"/>
      <c r="I308" s="90"/>
      <c r="J308" s="175" t="str">
        <f t="shared" ref="J308" si="95">IF(ISNA(VLOOKUP(I308,DAF_AKUN,2,FALSE)),"-",VLOOKUP(I308,DAF_AKUN,2,FALSE))</f>
        <v>-</v>
      </c>
      <c r="K308" s="90"/>
      <c r="L308" s="178"/>
      <c r="M308" s="178"/>
    </row>
    <row r="309" spans="1:13" x14ac:dyDescent="0.2">
      <c r="A309" s="90" t="str">
        <f>IF(I309=VALUE,VALUE,COUNTIF($B$7:B309,B309))&amp;I309&amp;IF(F309&lt;&gt;VALUE,TEXT(F309,"mmmm"),VALUE)</f>
        <v>00</v>
      </c>
      <c r="B309" s="86" t="str">
        <f t="shared" si="76"/>
        <v>0</v>
      </c>
      <c r="C309" s="86" t="str">
        <f>COUNTIF($K$7:K309,K309)&amp;K309</f>
        <v>0</v>
      </c>
      <c r="D309" s="86" t="str">
        <f t="shared" si="77"/>
        <v>1</v>
      </c>
      <c r="F309" s="173"/>
      <c r="G309" s="90"/>
      <c r="H309" s="73"/>
      <c r="I309" s="90"/>
      <c r="J309" s="175" t="str">
        <f t="shared" ref="J309" si="96">IF(ISNA(VLOOKUP(I309,DAF_AKUN,2,FALSE)),"-",VLOOKUP(I309,DAF_AKUN,2,FALSE))</f>
        <v>-</v>
      </c>
      <c r="K309" s="90"/>
      <c r="L309" s="178"/>
      <c r="M309" s="178"/>
    </row>
    <row r="310" spans="1:13" x14ac:dyDescent="0.2">
      <c r="A310" s="90" t="str">
        <f>IF(I310=VALUE,VALUE,COUNTIF($B$7:B310,B310))&amp;I310&amp;IF(F310&lt;&gt;VALUE,TEXT(F310,"mmmm"),VALUE)</f>
        <v>00</v>
      </c>
      <c r="B310" s="86" t="str">
        <f t="shared" si="76"/>
        <v>0</v>
      </c>
      <c r="C310" s="86" t="str">
        <f>COUNTIF($K$7:K310,K310)&amp;K310</f>
        <v>0</v>
      </c>
      <c r="D310" s="86" t="str">
        <f t="shared" si="77"/>
        <v>1</v>
      </c>
      <c r="F310" s="173"/>
      <c r="G310" s="90"/>
      <c r="H310" s="176"/>
      <c r="I310" s="198"/>
      <c r="J310" s="175" t="str">
        <f t="shared" ref="J310" si="97">IF(ISNA(VLOOKUP(I310,DAF_AKUN,2,FALSE)),"-",VLOOKUP(I310,DAF_AKUN,2,FALSE))</f>
        <v>-</v>
      </c>
      <c r="K310" s="90"/>
      <c r="L310" s="178"/>
      <c r="M310" s="178"/>
    </row>
    <row r="311" spans="1:13" x14ac:dyDescent="0.2">
      <c r="A311" s="90" t="str">
        <f>IF(I311=VALUE,VALUE,COUNTIF($B$7:B311,B311))&amp;I311&amp;IF(F311&lt;&gt;VALUE,TEXT(F311,"mmmm"),VALUE)</f>
        <v>00</v>
      </c>
      <c r="B311" s="86" t="str">
        <f t="shared" si="76"/>
        <v>0</v>
      </c>
      <c r="C311" s="86" t="str">
        <f>COUNTIF($K$7:K311,K311)&amp;K311</f>
        <v>0</v>
      </c>
      <c r="D311" s="86" t="str">
        <f t="shared" si="77"/>
        <v>1</v>
      </c>
      <c r="F311" s="173"/>
      <c r="G311" s="86"/>
      <c r="H311" s="174"/>
      <c r="I311" s="90"/>
      <c r="J311" s="175" t="str">
        <f t="shared" ref="J311" si="98">IF(ISNA(VLOOKUP(I311,DAF_AKUN,2,FALSE)),"-",VLOOKUP(I311,DAF_AKUN,2,FALSE))</f>
        <v>-</v>
      </c>
      <c r="K311" s="86"/>
      <c r="L311" s="89"/>
      <c r="M311" s="89"/>
    </row>
    <row r="312" spans="1:13" x14ac:dyDescent="0.2">
      <c r="A312" s="90" t="str">
        <f>IF(I312=VALUE,VALUE,COUNTIF($B$7:B312,B312))&amp;I312&amp;IF(F312&lt;&gt;VALUE,TEXT(F312,"mmmm"),VALUE)</f>
        <v>00</v>
      </c>
      <c r="B312" s="86" t="str">
        <f t="shared" si="76"/>
        <v>0</v>
      </c>
      <c r="C312" s="86" t="str">
        <f>COUNTIF($K$7:K312,K312)&amp;K312</f>
        <v>0</v>
      </c>
      <c r="D312" s="86" t="str">
        <f t="shared" si="77"/>
        <v>1</v>
      </c>
      <c r="F312" s="173"/>
      <c r="G312" s="86"/>
      <c r="H312" s="176"/>
      <c r="I312" s="90"/>
      <c r="J312" s="175" t="str">
        <f t="shared" ref="J312" si="99">IF(ISNA(VLOOKUP(I312,DAF_AKUN,2,FALSE)),"-",VLOOKUP(I312,DAF_AKUN,2,FALSE))</f>
        <v>-</v>
      </c>
      <c r="K312" s="86"/>
      <c r="L312" s="89"/>
      <c r="M312" s="89"/>
    </row>
    <row r="313" spans="1:13" x14ac:dyDescent="0.2">
      <c r="A313" s="90" t="str">
        <f>IF(I313=VALUE,VALUE,COUNTIF($B$7:B313,B313))&amp;I313&amp;IF(F313&lt;&gt;VALUE,TEXT(F313,"mmmm"),VALUE)</f>
        <v>00</v>
      </c>
      <c r="B313" s="86" t="str">
        <f t="shared" si="76"/>
        <v>0</v>
      </c>
      <c r="C313" s="86" t="str">
        <f>COUNTIF($K$7:K313,K313)&amp;K313</f>
        <v>0</v>
      </c>
      <c r="D313" s="86" t="str">
        <f t="shared" si="77"/>
        <v>1</v>
      </c>
      <c r="F313" s="173"/>
      <c r="G313" s="86"/>
      <c r="H313" s="174"/>
      <c r="I313" s="90"/>
      <c r="J313" s="175" t="str">
        <f t="shared" ref="J313" si="100">IF(ISNA(VLOOKUP(I313,DAF_AKUN,2,FALSE)),"-",VLOOKUP(I313,DAF_AKUN,2,FALSE))</f>
        <v>-</v>
      </c>
      <c r="K313" s="86"/>
      <c r="L313" s="89"/>
      <c r="M313" s="89"/>
    </row>
    <row r="314" spans="1:13" x14ac:dyDescent="0.2">
      <c r="A314" s="90" t="str">
        <f>IF(I314=VALUE,VALUE,COUNTIF($B$7:B314,B314))&amp;I314&amp;IF(F314&lt;&gt;VALUE,TEXT(F314,"mmmm"),VALUE)</f>
        <v>00</v>
      </c>
      <c r="B314" s="86" t="str">
        <f t="shared" si="76"/>
        <v>0</v>
      </c>
      <c r="C314" s="86" t="str">
        <f>COUNTIF($K$7:K314,K314)&amp;K314</f>
        <v>0</v>
      </c>
      <c r="D314" s="86" t="str">
        <f t="shared" si="77"/>
        <v>1</v>
      </c>
      <c r="F314" s="173"/>
      <c r="G314" s="86"/>
      <c r="H314" s="174"/>
      <c r="I314" s="90"/>
      <c r="J314" s="175" t="str">
        <f t="shared" ref="J314" si="101">IF(ISNA(VLOOKUP(I314,DAF_AKUN,2,FALSE)),"-",VLOOKUP(I314,DAF_AKUN,2,FALSE))</f>
        <v>-</v>
      </c>
      <c r="K314" s="86"/>
      <c r="L314" s="89"/>
      <c r="M314" s="89"/>
    </row>
    <row r="315" spans="1:13" x14ac:dyDescent="0.2">
      <c r="A315" s="90" t="str">
        <f>IF(I315=VALUE,VALUE,COUNTIF($B$7:B315,B315))&amp;I315&amp;IF(F315&lt;&gt;VALUE,TEXT(F315,"mmmm"),VALUE)</f>
        <v>00</v>
      </c>
      <c r="B315" s="86" t="str">
        <f t="shared" si="76"/>
        <v>0</v>
      </c>
      <c r="C315" s="86" t="str">
        <f>COUNTIF($K$7:K315,K315)&amp;K315</f>
        <v>0</v>
      </c>
      <c r="D315" s="86" t="str">
        <f t="shared" si="77"/>
        <v>1</v>
      </c>
      <c r="F315" s="173"/>
      <c r="G315" s="86"/>
      <c r="H315" s="174"/>
      <c r="I315" s="90"/>
      <c r="J315" s="175" t="str">
        <f t="shared" ref="J315" si="102">IF(ISNA(VLOOKUP(I315,DAF_AKUN,2,FALSE)),"-",VLOOKUP(I315,DAF_AKUN,2,FALSE))</f>
        <v>-</v>
      </c>
      <c r="K315" s="86"/>
      <c r="L315" s="89"/>
      <c r="M315" s="89"/>
    </row>
    <row r="316" spans="1:13" x14ac:dyDescent="0.2">
      <c r="A316" s="90" t="str">
        <f>IF(I316=VALUE,VALUE,COUNTIF($B$7:B316,B316))&amp;I316&amp;IF(F316&lt;&gt;VALUE,TEXT(F316,"mmmm"),VALUE)</f>
        <v>00</v>
      </c>
      <c r="B316" s="86" t="str">
        <f t="shared" si="76"/>
        <v>0</v>
      </c>
      <c r="C316" s="86" t="str">
        <f>COUNTIF($K$7:K316,K316)&amp;K316</f>
        <v>0</v>
      </c>
      <c r="D316" s="86" t="str">
        <f t="shared" si="77"/>
        <v>1</v>
      </c>
      <c r="F316" s="173"/>
      <c r="G316" s="86"/>
      <c r="H316" s="177"/>
      <c r="I316" s="198"/>
      <c r="J316" s="175" t="str">
        <f t="shared" ref="J316" si="103">IF(ISNA(VLOOKUP(I316,DAF_AKUN,2,FALSE)),"-",VLOOKUP(I316,DAF_AKUN,2,FALSE))</f>
        <v>-</v>
      </c>
      <c r="K316" s="86"/>
      <c r="L316" s="89"/>
      <c r="M316" s="89"/>
    </row>
    <row r="317" spans="1:13" x14ac:dyDescent="0.2">
      <c r="A317" s="90" t="str">
        <f>IF(I317=VALUE,VALUE,COUNTIF($B$7:B317,B317))&amp;I317&amp;IF(F317&lt;&gt;VALUE,TEXT(F317,"mmmm"),VALUE)</f>
        <v>00</v>
      </c>
      <c r="B317" s="86" t="str">
        <f t="shared" si="76"/>
        <v>0</v>
      </c>
      <c r="C317" s="86" t="str">
        <f>COUNTIF($K$7:K317,K317)&amp;K317</f>
        <v>0</v>
      </c>
      <c r="D317" s="86" t="str">
        <f t="shared" si="77"/>
        <v>1</v>
      </c>
      <c r="F317" s="173"/>
      <c r="G317" s="90"/>
      <c r="H317" s="176"/>
      <c r="I317" s="90"/>
      <c r="J317" s="175" t="str">
        <f t="shared" ref="J317" si="104">IF(ISNA(VLOOKUP(I317,DAF_AKUN,2,FALSE)),"-",VLOOKUP(I317,DAF_AKUN,2,FALSE))</f>
        <v>-</v>
      </c>
      <c r="K317" s="90"/>
      <c r="L317" s="178"/>
      <c r="M317" s="178"/>
    </row>
    <row r="318" spans="1:13" x14ac:dyDescent="0.2">
      <c r="A318" s="90" t="str">
        <f>IF(I318=VALUE,VALUE,COUNTIF($B$7:B318,B318))&amp;I318&amp;IF(F318&lt;&gt;VALUE,TEXT(F318,"mmmm"),VALUE)</f>
        <v>00</v>
      </c>
      <c r="B318" s="86" t="str">
        <f t="shared" si="76"/>
        <v>0</v>
      </c>
      <c r="C318" s="86" t="str">
        <f>COUNTIF($K$7:K318,K318)&amp;K318</f>
        <v>0</v>
      </c>
      <c r="D318" s="86" t="str">
        <f t="shared" si="77"/>
        <v>1</v>
      </c>
      <c r="F318" s="173"/>
      <c r="G318" s="90"/>
      <c r="H318" s="176"/>
      <c r="I318" s="90"/>
      <c r="J318" s="175" t="str">
        <f t="shared" ref="J318" si="105">IF(ISNA(VLOOKUP(I318,DAF_AKUN,2,FALSE)),"-",VLOOKUP(I318,DAF_AKUN,2,FALSE))</f>
        <v>-</v>
      </c>
      <c r="K318" s="90"/>
      <c r="L318" s="178"/>
      <c r="M318" s="178"/>
    </row>
    <row r="319" spans="1:13" x14ac:dyDescent="0.2">
      <c r="A319" s="90" t="str">
        <f>IF(I319=VALUE,VALUE,COUNTIF($B$7:B319,B319))&amp;I319&amp;IF(F319&lt;&gt;VALUE,TEXT(F319,"mmmm"),VALUE)</f>
        <v>00</v>
      </c>
      <c r="B319" s="86" t="str">
        <f t="shared" si="76"/>
        <v>0</v>
      </c>
      <c r="C319" s="86" t="str">
        <f>COUNTIF($K$7:K319,K319)&amp;K319</f>
        <v>0</v>
      </c>
      <c r="D319" s="86" t="str">
        <f t="shared" si="77"/>
        <v>1</v>
      </c>
      <c r="F319" s="173"/>
      <c r="G319" s="86"/>
      <c r="H319" s="177"/>
      <c r="I319" s="90"/>
      <c r="J319" s="175" t="str">
        <f t="shared" ref="J319" si="106">IF(ISNA(VLOOKUP(I319,DAF_AKUN,2,FALSE)),"-",VLOOKUP(I319,DAF_AKUN,2,FALSE))</f>
        <v>-</v>
      </c>
      <c r="K319" s="86"/>
      <c r="L319" s="89"/>
      <c r="M319" s="89"/>
    </row>
    <row r="320" spans="1:13" x14ac:dyDescent="0.2">
      <c r="A320" s="90" t="str">
        <f>IF(I320=VALUE,VALUE,COUNTIF($B$7:B320,B320))&amp;I320&amp;IF(F320&lt;&gt;VALUE,TEXT(F320,"mmmm"),VALUE)</f>
        <v>00</v>
      </c>
      <c r="B320" s="86" t="str">
        <f t="shared" si="76"/>
        <v>0</v>
      </c>
      <c r="C320" s="86" t="str">
        <f>COUNTIF($K$7:K320,K320)&amp;K320</f>
        <v>0</v>
      </c>
      <c r="D320" s="86" t="str">
        <f t="shared" si="77"/>
        <v>1</v>
      </c>
      <c r="F320" s="173"/>
      <c r="G320" s="86"/>
      <c r="H320" s="177"/>
      <c r="I320" s="90"/>
      <c r="J320" s="175" t="str">
        <f t="shared" ref="J320" si="107">IF(ISNA(VLOOKUP(I320,DAF_AKUN,2,FALSE)),"-",VLOOKUP(I320,DAF_AKUN,2,FALSE))</f>
        <v>-</v>
      </c>
      <c r="K320" s="86"/>
      <c r="L320" s="89"/>
      <c r="M320" s="89"/>
    </row>
    <row r="321" spans="1:13" x14ac:dyDescent="0.2">
      <c r="A321" s="90" t="str">
        <f>IF(I321=VALUE,VALUE,COUNTIF($B$7:B321,B321))&amp;I321&amp;IF(F321&lt;&gt;VALUE,TEXT(F321,"mmmm"),VALUE)</f>
        <v>00</v>
      </c>
      <c r="B321" s="86" t="str">
        <f t="shared" si="76"/>
        <v>0</v>
      </c>
      <c r="C321" s="86" t="str">
        <f>COUNTIF($K$7:K321,K321)&amp;K321</f>
        <v>0</v>
      </c>
      <c r="D321" s="86" t="str">
        <f t="shared" si="77"/>
        <v>1</v>
      </c>
      <c r="F321" s="173"/>
      <c r="G321" s="90"/>
      <c r="H321" s="73"/>
      <c r="I321" s="90"/>
      <c r="J321" s="175" t="str">
        <f t="shared" ref="J321" si="108">IF(ISNA(VLOOKUP(I321,DAF_AKUN,2,FALSE)),"-",VLOOKUP(I321,DAF_AKUN,2,FALSE))</f>
        <v>-</v>
      </c>
      <c r="K321" s="90"/>
      <c r="L321" s="178"/>
      <c r="M321" s="178"/>
    </row>
    <row r="322" spans="1:13" x14ac:dyDescent="0.2">
      <c r="A322" s="90" t="str">
        <f>IF(I322=VALUE,VALUE,COUNTIF($B$7:B322,B322))&amp;I322&amp;IF(F322&lt;&gt;VALUE,TEXT(F322,"mmmm"),VALUE)</f>
        <v>00</v>
      </c>
      <c r="B322" s="86" t="str">
        <f t="shared" si="76"/>
        <v>0</v>
      </c>
      <c r="C322" s="86" t="str">
        <f>COUNTIF($K$7:K322,K322)&amp;K322</f>
        <v>0</v>
      </c>
      <c r="D322" s="86" t="str">
        <f t="shared" si="77"/>
        <v>1</v>
      </c>
      <c r="F322" s="173"/>
      <c r="G322" s="90"/>
      <c r="H322" s="73"/>
      <c r="I322" s="90"/>
      <c r="J322" s="175" t="str">
        <f t="shared" ref="J322" si="109">IF(ISNA(VLOOKUP(I322,DAF_AKUN,2,FALSE)),"-",VLOOKUP(I322,DAF_AKUN,2,FALSE))</f>
        <v>-</v>
      </c>
      <c r="K322" s="90"/>
      <c r="L322" s="178"/>
      <c r="M322" s="178"/>
    </row>
    <row r="323" spans="1:13" x14ac:dyDescent="0.2">
      <c r="A323" s="90" t="str">
        <f>IF(I323=VALUE,VALUE,COUNTIF($B$7:B323,B323))&amp;I323&amp;IF(F323&lt;&gt;VALUE,TEXT(F323,"mmmm"),VALUE)</f>
        <v>00</v>
      </c>
      <c r="B323" s="86" t="str">
        <f t="shared" si="76"/>
        <v>0</v>
      </c>
      <c r="C323" s="86" t="str">
        <f>COUNTIF($K$7:K323,K323)&amp;K323</f>
        <v>0</v>
      </c>
      <c r="D323" s="86" t="str">
        <f t="shared" si="77"/>
        <v>1</v>
      </c>
      <c r="F323" s="173"/>
      <c r="G323" s="90"/>
      <c r="H323" s="177"/>
      <c r="I323" s="198"/>
      <c r="J323" s="175" t="str">
        <f t="shared" ref="J323" si="110">IF(ISNA(VLOOKUP(I323,DAF_AKUN,2,FALSE)),"-",VLOOKUP(I323,DAF_AKUN,2,FALSE))</f>
        <v>-</v>
      </c>
      <c r="K323" s="90"/>
      <c r="L323" s="178"/>
      <c r="M323" s="178"/>
    </row>
    <row r="324" spans="1:13" x14ac:dyDescent="0.2">
      <c r="A324" s="90" t="str">
        <f>IF(I324=VALUE,VALUE,COUNTIF($B$7:B324,B324))&amp;I324&amp;IF(F324&lt;&gt;VALUE,TEXT(F324,"mmmm"),VALUE)</f>
        <v>00</v>
      </c>
      <c r="B324" s="86" t="str">
        <f t="shared" si="76"/>
        <v>0</v>
      </c>
      <c r="C324" s="86" t="str">
        <f>COUNTIF($K$7:K324,K324)&amp;K324</f>
        <v>0</v>
      </c>
      <c r="D324" s="86" t="str">
        <f t="shared" si="77"/>
        <v>1</v>
      </c>
      <c r="F324" s="173"/>
      <c r="G324" s="90"/>
      <c r="H324" s="176"/>
      <c r="I324" s="90"/>
      <c r="J324" s="175" t="str">
        <f t="shared" ref="J324" si="111">IF(ISNA(VLOOKUP(I324,DAF_AKUN,2,FALSE)),"-",VLOOKUP(I324,DAF_AKUN,2,FALSE))</f>
        <v>-</v>
      </c>
      <c r="K324" s="90"/>
      <c r="L324" s="178"/>
      <c r="M324" s="178"/>
    </row>
    <row r="325" spans="1:13" x14ac:dyDescent="0.2">
      <c r="A325" s="90" t="str">
        <f>IF(I325=VALUE,VALUE,COUNTIF($B$7:B325,B325))&amp;I325&amp;IF(F325&lt;&gt;VALUE,TEXT(F325,"mmmm"),VALUE)</f>
        <v>00</v>
      </c>
      <c r="B325" s="86" t="str">
        <f t="shared" si="76"/>
        <v>0</v>
      </c>
      <c r="C325" s="86" t="str">
        <f>COUNTIF($K$7:K325,K325)&amp;K325</f>
        <v>0</v>
      </c>
      <c r="D325" s="86" t="str">
        <f t="shared" si="77"/>
        <v>1</v>
      </c>
      <c r="F325" s="173"/>
      <c r="G325" s="90"/>
      <c r="H325" s="73"/>
      <c r="I325" s="90"/>
      <c r="J325" s="175" t="str">
        <f t="shared" ref="J325" si="112">IF(ISNA(VLOOKUP(I325,DAF_AKUN,2,FALSE)),"-",VLOOKUP(I325,DAF_AKUN,2,FALSE))</f>
        <v>-</v>
      </c>
      <c r="K325" s="90"/>
      <c r="L325" s="178"/>
      <c r="M325" s="178"/>
    </row>
    <row r="326" spans="1:13" x14ac:dyDescent="0.2">
      <c r="A326" s="90" t="str">
        <f>IF(I326=VALUE,VALUE,COUNTIF($B$7:B326,B326))&amp;I326&amp;IF(F326&lt;&gt;VALUE,TEXT(F326,"mmmm"),VALUE)</f>
        <v>00</v>
      </c>
      <c r="B326" s="86" t="str">
        <f t="shared" si="76"/>
        <v>0</v>
      </c>
      <c r="C326" s="86" t="str">
        <f>COUNTIF($K$7:K326,K326)&amp;K326</f>
        <v>0</v>
      </c>
      <c r="D326" s="86" t="str">
        <f t="shared" si="77"/>
        <v>1</v>
      </c>
      <c r="F326" s="173"/>
      <c r="G326" s="90"/>
      <c r="H326" s="73"/>
      <c r="I326" s="90"/>
      <c r="J326" s="175" t="str">
        <f t="shared" ref="J326" si="113">IF(ISNA(VLOOKUP(I326,DAF_AKUN,2,FALSE)),"-",VLOOKUP(I326,DAF_AKUN,2,FALSE))</f>
        <v>-</v>
      </c>
      <c r="K326" s="90"/>
      <c r="L326" s="178"/>
      <c r="M326" s="178"/>
    </row>
    <row r="327" spans="1:13" x14ac:dyDescent="0.2">
      <c r="A327" s="90" t="str">
        <f>IF(I327=VALUE,VALUE,COUNTIF($B$7:B327,B327))&amp;I327&amp;IF(F327&lt;&gt;VALUE,TEXT(F327,"mmmm"),VALUE)</f>
        <v>00</v>
      </c>
      <c r="B327" s="86" t="str">
        <f t="shared" si="76"/>
        <v>0</v>
      </c>
      <c r="C327" s="86" t="str">
        <f>COUNTIF($K$7:K327,K327)&amp;K327</f>
        <v>0</v>
      </c>
      <c r="D327" s="86" t="str">
        <f t="shared" si="77"/>
        <v>1</v>
      </c>
      <c r="F327" s="173"/>
      <c r="G327" s="90"/>
      <c r="H327" s="176"/>
      <c r="I327" s="198"/>
      <c r="J327" s="175" t="str">
        <f t="shared" ref="J327" si="114">IF(ISNA(VLOOKUP(I327,DAF_AKUN,2,FALSE)),"-",VLOOKUP(I327,DAF_AKUN,2,FALSE))</f>
        <v>-</v>
      </c>
      <c r="K327" s="90"/>
      <c r="L327" s="178"/>
      <c r="M327" s="178"/>
    </row>
    <row r="328" spans="1:13" x14ac:dyDescent="0.2">
      <c r="A328" s="90" t="str">
        <f>IF(I328=VALUE,VALUE,COUNTIF($B$7:B328,B328))&amp;I328&amp;IF(F328&lt;&gt;VALUE,TEXT(F328,"mmmm"),VALUE)</f>
        <v>00</v>
      </c>
      <c r="B328" s="86" t="str">
        <f t="shared" si="76"/>
        <v>0</v>
      </c>
      <c r="C328" s="86" t="str">
        <f>COUNTIF($K$7:K328,K328)&amp;K328</f>
        <v>0</v>
      </c>
      <c r="D328" s="86" t="str">
        <f t="shared" si="77"/>
        <v>1</v>
      </c>
      <c r="F328" s="173"/>
      <c r="G328" s="90"/>
      <c r="H328" s="177"/>
      <c r="I328" s="198"/>
      <c r="J328" s="175" t="str">
        <f t="shared" ref="J328" si="115">IF(ISNA(VLOOKUP(I328,DAF_AKUN,2,FALSE)),"-",VLOOKUP(I328,DAF_AKUN,2,FALSE))</f>
        <v>-</v>
      </c>
      <c r="K328" s="90"/>
      <c r="L328" s="178"/>
      <c r="M328" s="178"/>
    </row>
    <row r="329" spans="1:13" x14ac:dyDescent="0.2">
      <c r="A329" s="90" t="str">
        <f>IF(I329=VALUE,VALUE,COUNTIF($B$7:B329,B329))&amp;I329&amp;IF(F329&lt;&gt;VALUE,TEXT(F329,"mmmm"),VALUE)</f>
        <v>00</v>
      </c>
      <c r="B329" s="86" t="str">
        <f t="shared" si="76"/>
        <v>0</v>
      </c>
      <c r="C329" s="86" t="str">
        <f>COUNTIF($K$7:K329,K329)&amp;K329</f>
        <v>0</v>
      </c>
      <c r="D329" s="86" t="str">
        <f t="shared" si="77"/>
        <v>1</v>
      </c>
      <c r="F329" s="173"/>
      <c r="G329" s="90"/>
      <c r="H329" s="177"/>
      <c r="I329" s="90"/>
      <c r="J329" s="175" t="str">
        <f t="shared" ref="J329" si="116">IF(ISNA(VLOOKUP(I329,DAF_AKUN,2,FALSE)),"-",VLOOKUP(I329,DAF_AKUN,2,FALSE))</f>
        <v>-</v>
      </c>
      <c r="K329" s="90"/>
      <c r="L329" s="178"/>
      <c r="M329" s="178"/>
    </row>
    <row r="330" spans="1:13" x14ac:dyDescent="0.2">
      <c r="A330" s="90" t="str">
        <f>IF(I330=VALUE,VALUE,COUNTIF($B$7:B330,B330))&amp;I330&amp;IF(F330&lt;&gt;VALUE,TEXT(F330,"mmmm"),VALUE)</f>
        <v>00</v>
      </c>
      <c r="B330" s="86" t="str">
        <f t="shared" si="76"/>
        <v>0</v>
      </c>
      <c r="C330" s="86" t="str">
        <f>COUNTIF($K$7:K330,K330)&amp;K330</f>
        <v>0</v>
      </c>
      <c r="D330" s="86" t="str">
        <f t="shared" si="77"/>
        <v>1</v>
      </c>
      <c r="F330" s="173"/>
      <c r="G330" s="90"/>
      <c r="H330" s="177"/>
      <c r="I330" s="198"/>
      <c r="J330" s="175" t="str">
        <f t="shared" ref="J330" si="117">IF(ISNA(VLOOKUP(I330,DAF_AKUN,2,FALSE)),"-",VLOOKUP(I330,DAF_AKUN,2,FALSE))</f>
        <v>-</v>
      </c>
      <c r="K330" s="90"/>
      <c r="L330" s="178"/>
      <c r="M330" s="178"/>
    </row>
    <row r="331" spans="1:13" x14ac:dyDescent="0.2">
      <c r="A331" s="90" t="str">
        <f>IF(I331=VALUE,VALUE,COUNTIF($B$7:B331,B331))&amp;I331&amp;IF(F331&lt;&gt;VALUE,TEXT(F331,"mmmm"),VALUE)</f>
        <v>00</v>
      </c>
      <c r="B331" s="86" t="str">
        <f t="shared" si="76"/>
        <v>0</v>
      </c>
      <c r="C331" s="86" t="str">
        <f>COUNTIF($K$7:K331,K331)&amp;K331</f>
        <v>0</v>
      </c>
      <c r="D331" s="86" t="str">
        <f t="shared" si="77"/>
        <v>1</v>
      </c>
      <c r="F331" s="173"/>
      <c r="G331" s="90"/>
      <c r="H331" s="177"/>
      <c r="I331" s="198"/>
      <c r="J331" s="175" t="str">
        <f t="shared" ref="J331" si="118">IF(ISNA(VLOOKUP(I331,DAF_AKUN,2,FALSE)),"-",VLOOKUP(I331,DAF_AKUN,2,FALSE))</f>
        <v>-</v>
      </c>
      <c r="K331" s="90"/>
      <c r="L331" s="178"/>
      <c r="M331" s="178"/>
    </row>
    <row r="332" spans="1:13" x14ac:dyDescent="0.2">
      <c r="A332" s="90" t="str">
        <f>IF(I332=VALUE,VALUE,COUNTIF($B$7:B332,B332))&amp;I332&amp;IF(F332&lt;&gt;VALUE,TEXT(F332,"mmmm"),VALUE)</f>
        <v>00</v>
      </c>
      <c r="B332" s="86" t="str">
        <f t="shared" si="76"/>
        <v>0</v>
      </c>
      <c r="C332" s="86" t="str">
        <f>COUNTIF($K$7:K332,K332)&amp;K332</f>
        <v>0</v>
      </c>
      <c r="D332" s="86" t="str">
        <f t="shared" si="77"/>
        <v>1</v>
      </c>
      <c r="F332" s="173"/>
      <c r="G332" s="86"/>
      <c r="H332" s="177"/>
      <c r="I332" s="90"/>
      <c r="J332" s="175" t="str">
        <f t="shared" ref="J332" si="119">IF(ISNA(VLOOKUP(I332,DAF_AKUN,2,FALSE)),"-",VLOOKUP(I332,DAF_AKUN,2,FALSE))</f>
        <v>-</v>
      </c>
      <c r="K332" s="86"/>
      <c r="L332" s="89"/>
      <c r="M332" s="89"/>
    </row>
    <row r="333" spans="1:13" x14ac:dyDescent="0.2">
      <c r="A333" s="90" t="str">
        <f>IF(I333=VALUE,VALUE,COUNTIF($B$7:B333,B333))&amp;I333&amp;IF(F333&lt;&gt;VALUE,TEXT(F333,"mmmm"),VALUE)</f>
        <v>00</v>
      </c>
      <c r="B333" s="86" t="str">
        <f t="shared" si="76"/>
        <v>0</v>
      </c>
      <c r="C333" s="86" t="str">
        <f>COUNTIF($K$7:K333,K333)&amp;K333</f>
        <v>0</v>
      </c>
      <c r="D333" s="86" t="str">
        <f t="shared" si="77"/>
        <v>1</v>
      </c>
      <c r="F333" s="173"/>
      <c r="G333" s="90"/>
      <c r="H333" s="174"/>
      <c r="I333" s="198"/>
      <c r="J333" s="175" t="str">
        <f t="shared" ref="J333" si="120">IF(ISNA(VLOOKUP(I333,DAF_AKUN,2,FALSE)),"-",VLOOKUP(I333,DAF_AKUN,2,FALSE))</f>
        <v>-</v>
      </c>
      <c r="K333" s="90"/>
      <c r="L333" s="178"/>
      <c r="M333" s="178"/>
    </row>
    <row r="334" spans="1:13" x14ac:dyDescent="0.2">
      <c r="A334" s="90" t="str">
        <f>IF(I334=VALUE,VALUE,COUNTIF($B$7:B334,B334))&amp;I334&amp;IF(F334&lt;&gt;VALUE,TEXT(F334,"mmmm"),VALUE)</f>
        <v>00</v>
      </c>
      <c r="B334" s="86" t="str">
        <f t="shared" ref="B334:B382" si="121">I334&amp;IF(F334&lt;&gt;VALUE,TEXT(F334,"mmmm"),VALUE)</f>
        <v>0</v>
      </c>
      <c r="C334" s="86" t="str">
        <f>COUNTIF($K$7:K334,K334)&amp;K334</f>
        <v>0</v>
      </c>
      <c r="D334" s="86" t="str">
        <f t="shared" ref="D334:D382" si="122">IF(MONTH(F334)&lt;MONTH(BLN),"1"&amp;I334,VALUE)</f>
        <v>1</v>
      </c>
      <c r="F334" s="173"/>
      <c r="G334" s="90"/>
      <c r="H334" s="176"/>
      <c r="I334" s="198"/>
      <c r="J334" s="175" t="str">
        <f t="shared" ref="J334" si="123">IF(ISNA(VLOOKUP(I334,DAF_AKUN,2,FALSE)),"-",VLOOKUP(I334,DAF_AKUN,2,FALSE))</f>
        <v>-</v>
      </c>
      <c r="K334" s="90"/>
      <c r="L334" s="178"/>
      <c r="M334" s="178"/>
    </row>
    <row r="335" spans="1:13" x14ac:dyDescent="0.2">
      <c r="A335" s="90" t="str">
        <f>IF(I335=VALUE,VALUE,COUNTIF($B$7:B335,B335))&amp;I335&amp;IF(F335&lt;&gt;VALUE,TEXT(F335,"mmmm"),VALUE)</f>
        <v>00</v>
      </c>
      <c r="B335" s="86" t="str">
        <f t="shared" si="121"/>
        <v>0</v>
      </c>
      <c r="C335" s="86" t="str">
        <f>COUNTIF($K$7:K335,K335)&amp;K335</f>
        <v>0</v>
      </c>
      <c r="D335" s="86" t="str">
        <f t="shared" si="122"/>
        <v>1</v>
      </c>
      <c r="F335" s="173"/>
      <c r="G335" s="90"/>
      <c r="H335" s="73"/>
      <c r="I335" s="198"/>
      <c r="J335" s="175" t="str">
        <f t="shared" ref="J335" si="124">IF(ISNA(VLOOKUP(I335,DAF_AKUN,2,FALSE)),"-",VLOOKUP(I335,DAF_AKUN,2,FALSE))</f>
        <v>-</v>
      </c>
      <c r="K335" s="86"/>
      <c r="L335" s="178"/>
      <c r="M335" s="178"/>
    </row>
    <row r="336" spans="1:13" x14ac:dyDescent="0.2">
      <c r="A336" s="90" t="str">
        <f>IF(I336=VALUE,VALUE,COUNTIF($B$7:B336,B336))&amp;I336&amp;IF(F336&lt;&gt;VALUE,TEXT(F336,"mmmm"),VALUE)</f>
        <v>00</v>
      </c>
      <c r="B336" s="86" t="str">
        <f t="shared" si="121"/>
        <v>0</v>
      </c>
      <c r="C336" s="86" t="str">
        <f>COUNTIF($K$7:K336,K336)&amp;K336</f>
        <v>0</v>
      </c>
      <c r="D336" s="86" t="str">
        <f t="shared" si="122"/>
        <v>1</v>
      </c>
      <c r="F336" s="173"/>
      <c r="G336" s="90"/>
      <c r="H336" s="73"/>
      <c r="I336" s="198"/>
      <c r="J336" s="175" t="str">
        <f t="shared" ref="J336" si="125">IF(ISNA(VLOOKUP(I336,DAF_AKUN,2,FALSE)),"-",VLOOKUP(I336,DAF_AKUN,2,FALSE))</f>
        <v>-</v>
      </c>
      <c r="K336" s="86"/>
      <c r="L336" s="178"/>
      <c r="M336" s="178"/>
    </row>
    <row r="337" spans="1:13" x14ac:dyDescent="0.2">
      <c r="A337" s="90" t="str">
        <f>IF(I337=VALUE,VALUE,COUNTIF($B$7:B337,B337))&amp;I337&amp;IF(F337&lt;&gt;VALUE,TEXT(F337,"mmmm"),VALUE)</f>
        <v>00</v>
      </c>
      <c r="B337" s="86" t="str">
        <f t="shared" si="121"/>
        <v>0</v>
      </c>
      <c r="C337" s="86" t="str">
        <f>COUNTIF($K$7:K337,K337)&amp;K337</f>
        <v>0</v>
      </c>
      <c r="D337" s="86" t="str">
        <f t="shared" si="122"/>
        <v>1</v>
      </c>
      <c r="F337" s="173"/>
      <c r="G337" s="90"/>
      <c r="H337" s="177"/>
      <c r="I337" s="198"/>
      <c r="J337" s="175" t="str">
        <f t="shared" ref="J337" si="126">IF(ISNA(VLOOKUP(I337,DAF_AKUN,2,FALSE)),"-",VLOOKUP(I337,DAF_AKUN,2,FALSE))</f>
        <v>-</v>
      </c>
      <c r="K337" s="90"/>
      <c r="L337" s="178"/>
      <c r="M337" s="178"/>
    </row>
    <row r="338" spans="1:13" x14ac:dyDescent="0.2">
      <c r="A338" s="90" t="str">
        <f>IF(I338=VALUE,VALUE,COUNTIF($B$7:B338,B338))&amp;I338&amp;IF(F338&lt;&gt;VALUE,TEXT(F338,"mmmm"),VALUE)</f>
        <v>00</v>
      </c>
      <c r="B338" s="86" t="str">
        <f t="shared" si="121"/>
        <v>0</v>
      </c>
      <c r="C338" s="86" t="str">
        <f>COUNTIF($K$7:K338,K338)&amp;K338</f>
        <v>0</v>
      </c>
      <c r="D338" s="86" t="str">
        <f t="shared" si="122"/>
        <v>1</v>
      </c>
      <c r="F338" s="173"/>
      <c r="G338" s="90"/>
      <c r="H338" s="177"/>
      <c r="I338" s="198"/>
      <c r="J338" s="175" t="str">
        <f t="shared" ref="J338" si="127">IF(ISNA(VLOOKUP(I338,DAF_AKUN,2,FALSE)),"-",VLOOKUP(I338,DAF_AKUN,2,FALSE))</f>
        <v>-</v>
      </c>
      <c r="K338" s="90"/>
      <c r="L338" s="178"/>
      <c r="M338" s="178"/>
    </row>
    <row r="339" spans="1:13" x14ac:dyDescent="0.2">
      <c r="A339" s="90" t="str">
        <f>IF(I339=VALUE,VALUE,COUNTIF($B$7:B339,B339))&amp;I339&amp;IF(F339&lt;&gt;VALUE,TEXT(F339,"mmmm"),VALUE)</f>
        <v>00</v>
      </c>
      <c r="B339" s="86" t="str">
        <f t="shared" si="121"/>
        <v>0</v>
      </c>
      <c r="C339" s="86" t="str">
        <f>COUNTIF($K$7:K339,K339)&amp;K339</f>
        <v>0</v>
      </c>
      <c r="D339" s="86" t="str">
        <f t="shared" si="122"/>
        <v>1</v>
      </c>
      <c r="F339" s="173"/>
      <c r="G339" s="90"/>
      <c r="H339" s="177"/>
      <c r="I339" s="90"/>
      <c r="J339" s="175" t="str">
        <f t="shared" ref="J339" si="128">IF(ISNA(VLOOKUP(I339,DAF_AKUN,2,FALSE)),"-",VLOOKUP(I339,DAF_AKUN,2,FALSE))</f>
        <v>-</v>
      </c>
      <c r="K339" s="90"/>
      <c r="L339" s="178"/>
      <c r="M339" s="178"/>
    </row>
    <row r="340" spans="1:13" x14ac:dyDescent="0.2">
      <c r="A340" s="90" t="str">
        <f>IF(I340=VALUE,VALUE,COUNTIF($B$7:B340,B340))&amp;I340&amp;IF(F340&lt;&gt;VALUE,TEXT(F340,"mmmm"),VALUE)</f>
        <v>00</v>
      </c>
      <c r="B340" s="86" t="str">
        <f t="shared" si="121"/>
        <v>0</v>
      </c>
      <c r="C340" s="86" t="str">
        <f>COUNTIF($K$7:K340,K340)&amp;K340</f>
        <v>0</v>
      </c>
      <c r="D340" s="86" t="str">
        <f t="shared" si="122"/>
        <v>1</v>
      </c>
      <c r="F340" s="173"/>
      <c r="G340" s="90"/>
      <c r="H340" s="73"/>
      <c r="I340" s="90"/>
      <c r="J340" s="175" t="str">
        <f t="shared" ref="J340" si="129">IF(ISNA(VLOOKUP(I340,DAF_AKUN,2,FALSE)),"-",VLOOKUP(I340,DAF_AKUN,2,FALSE))</f>
        <v>-</v>
      </c>
      <c r="K340" s="90"/>
      <c r="L340" s="178"/>
      <c r="M340" s="178"/>
    </row>
    <row r="341" spans="1:13" x14ac:dyDescent="0.2">
      <c r="A341" s="90" t="str">
        <f>IF(I341=VALUE,VALUE,COUNTIF($B$7:B341,B341))&amp;I341&amp;IF(F341&lt;&gt;VALUE,TEXT(F341,"mmmm"),VALUE)</f>
        <v>00</v>
      </c>
      <c r="B341" s="86" t="str">
        <f t="shared" si="121"/>
        <v>0</v>
      </c>
      <c r="C341" s="86" t="str">
        <f>COUNTIF($K$7:K341,K341)&amp;K341</f>
        <v>0</v>
      </c>
      <c r="D341" s="86" t="str">
        <f t="shared" si="122"/>
        <v>1</v>
      </c>
      <c r="F341" s="173"/>
      <c r="G341" s="90"/>
      <c r="H341" s="177"/>
      <c r="I341" s="198"/>
      <c r="J341" s="175" t="str">
        <f t="shared" ref="J341" si="130">IF(ISNA(VLOOKUP(I341,DAF_AKUN,2,FALSE)),"-",VLOOKUP(I341,DAF_AKUN,2,FALSE))</f>
        <v>-</v>
      </c>
      <c r="K341" s="90"/>
      <c r="L341" s="178"/>
      <c r="M341" s="178"/>
    </row>
    <row r="342" spans="1:13" x14ac:dyDescent="0.2">
      <c r="A342" s="90" t="str">
        <f>IF(I342=VALUE,VALUE,COUNTIF($B$7:B342,B342))&amp;I342&amp;IF(F342&lt;&gt;VALUE,TEXT(F342,"mmmm"),VALUE)</f>
        <v>00</v>
      </c>
      <c r="B342" s="86" t="str">
        <f t="shared" si="121"/>
        <v>0</v>
      </c>
      <c r="C342" s="86" t="str">
        <f>COUNTIF($K$7:K342,K342)&amp;K342</f>
        <v>0</v>
      </c>
      <c r="D342" s="86" t="str">
        <f t="shared" si="122"/>
        <v>1</v>
      </c>
      <c r="F342" s="173"/>
      <c r="G342" s="90"/>
      <c r="H342" s="176"/>
      <c r="I342" s="90"/>
      <c r="J342" s="175" t="str">
        <f t="shared" ref="J342" si="131">IF(ISNA(VLOOKUP(I342,DAF_AKUN,2,FALSE)),"-",VLOOKUP(I342,DAF_AKUN,2,FALSE))</f>
        <v>-</v>
      </c>
      <c r="K342" s="90"/>
      <c r="L342" s="178"/>
      <c r="M342" s="178"/>
    </row>
    <row r="343" spans="1:13" x14ac:dyDescent="0.2">
      <c r="A343" s="90" t="str">
        <f>IF(I343=VALUE,VALUE,COUNTIF($B$7:B343,B343))&amp;I343&amp;IF(F343&lt;&gt;VALUE,TEXT(F343,"mmmm"),VALUE)</f>
        <v>00</v>
      </c>
      <c r="B343" s="86" t="str">
        <f t="shared" si="121"/>
        <v>0</v>
      </c>
      <c r="C343" s="86" t="str">
        <f>COUNTIF($K$7:K343,K343)&amp;K343</f>
        <v>0</v>
      </c>
      <c r="D343" s="86" t="str">
        <f t="shared" si="122"/>
        <v>1</v>
      </c>
      <c r="F343" s="173"/>
      <c r="G343" s="90"/>
      <c r="H343" s="177"/>
      <c r="I343" s="90"/>
      <c r="J343" s="175" t="str">
        <f t="shared" ref="J343" si="132">IF(ISNA(VLOOKUP(I343,DAF_AKUN,2,FALSE)),"-",VLOOKUP(I343,DAF_AKUN,2,FALSE))</f>
        <v>-</v>
      </c>
      <c r="K343" s="90"/>
      <c r="L343" s="178"/>
      <c r="M343" s="178"/>
    </row>
    <row r="344" spans="1:13" x14ac:dyDescent="0.2">
      <c r="A344" s="90" t="str">
        <f>IF(I344=VALUE,VALUE,COUNTIF($B$7:B344,B344))&amp;I344&amp;IF(F344&lt;&gt;VALUE,TEXT(F344,"mmmm"),VALUE)</f>
        <v>00</v>
      </c>
      <c r="B344" s="86" t="str">
        <f t="shared" si="121"/>
        <v>0</v>
      </c>
      <c r="C344" s="86" t="str">
        <f>COUNTIF($K$7:K344,K344)&amp;K344</f>
        <v>0</v>
      </c>
      <c r="D344" s="86" t="str">
        <f t="shared" si="122"/>
        <v>1</v>
      </c>
      <c r="F344" s="173"/>
      <c r="G344" s="90"/>
      <c r="H344" s="73"/>
      <c r="I344" s="90"/>
      <c r="J344" s="175" t="str">
        <f t="shared" ref="J344" si="133">IF(ISNA(VLOOKUP(I344,DAF_AKUN,2,FALSE)),"-",VLOOKUP(I344,DAF_AKUN,2,FALSE))</f>
        <v>-</v>
      </c>
      <c r="K344" s="90"/>
      <c r="L344" s="178"/>
      <c r="M344" s="178"/>
    </row>
    <row r="345" spans="1:13" x14ac:dyDescent="0.2">
      <c r="A345" s="90" t="str">
        <f>IF(I345=VALUE,VALUE,COUNTIF($B$7:B345,B345))&amp;I345&amp;IF(F345&lt;&gt;VALUE,TEXT(F345,"mmmm"),VALUE)</f>
        <v>00</v>
      </c>
      <c r="B345" s="86" t="str">
        <f t="shared" si="121"/>
        <v>0</v>
      </c>
      <c r="C345" s="86" t="str">
        <f>COUNTIF($K$7:K345,K345)&amp;K345</f>
        <v>0</v>
      </c>
      <c r="D345" s="86" t="str">
        <f t="shared" si="122"/>
        <v>1</v>
      </c>
      <c r="F345" s="173"/>
      <c r="G345" s="90"/>
      <c r="H345" s="73"/>
      <c r="I345" s="90"/>
      <c r="J345" s="175" t="str">
        <f t="shared" ref="J345" si="134">IF(ISNA(VLOOKUP(I345,DAF_AKUN,2,FALSE)),"-",VLOOKUP(I345,DAF_AKUN,2,FALSE))</f>
        <v>-</v>
      </c>
      <c r="K345" s="90"/>
      <c r="L345" s="178"/>
      <c r="M345" s="178"/>
    </row>
    <row r="346" spans="1:13" x14ac:dyDescent="0.2">
      <c r="A346" s="90" t="str">
        <f>IF(I346=VALUE,VALUE,COUNTIF($B$7:B346,B346))&amp;I346&amp;IF(F346&lt;&gt;VALUE,TEXT(F346,"mmmm"),VALUE)</f>
        <v>00</v>
      </c>
      <c r="B346" s="86" t="str">
        <f t="shared" si="121"/>
        <v>0</v>
      </c>
      <c r="C346" s="86" t="str">
        <f>COUNTIF($K$7:K346,K346)&amp;K346</f>
        <v>0</v>
      </c>
      <c r="D346" s="86" t="str">
        <f t="shared" si="122"/>
        <v>1</v>
      </c>
      <c r="F346" s="173"/>
      <c r="G346" s="86"/>
      <c r="H346" s="174"/>
      <c r="I346" s="90"/>
      <c r="J346" s="175" t="str">
        <f t="shared" ref="J346" si="135">IF(ISNA(VLOOKUP(I346,DAF_AKUN,2,FALSE)),"-",VLOOKUP(I346,DAF_AKUN,2,FALSE))</f>
        <v>-</v>
      </c>
      <c r="K346" s="90"/>
      <c r="L346" s="89"/>
      <c r="M346" s="89"/>
    </row>
    <row r="347" spans="1:13" x14ac:dyDescent="0.2">
      <c r="A347" s="90" t="str">
        <f>IF(I347=VALUE,VALUE,COUNTIF($B$7:B347,B347))&amp;I347&amp;IF(F347&lt;&gt;VALUE,TEXT(F347,"mmmm"),VALUE)</f>
        <v>00</v>
      </c>
      <c r="B347" s="86" t="str">
        <f t="shared" si="121"/>
        <v>0</v>
      </c>
      <c r="C347" s="86" t="str">
        <f>COUNTIF($K$7:K347,K347)&amp;K347</f>
        <v>0</v>
      </c>
      <c r="D347" s="86" t="str">
        <f t="shared" si="122"/>
        <v>1</v>
      </c>
      <c r="F347" s="173"/>
      <c r="G347" s="86"/>
      <c r="H347" s="174"/>
      <c r="I347" s="90"/>
      <c r="J347" s="175" t="str">
        <f t="shared" ref="J347" si="136">IF(ISNA(VLOOKUP(I347,DAF_AKUN,2,FALSE)),"-",VLOOKUP(I347,DAF_AKUN,2,FALSE))</f>
        <v>-</v>
      </c>
      <c r="K347" s="90"/>
      <c r="L347" s="89"/>
      <c r="M347" s="89"/>
    </row>
    <row r="348" spans="1:13" x14ac:dyDescent="0.2">
      <c r="A348" s="90" t="str">
        <f>IF(I348=VALUE,VALUE,COUNTIF($B$7:B348,B348))&amp;I348&amp;IF(F348&lt;&gt;VALUE,TEXT(F348,"mmmm"),VALUE)</f>
        <v>00</v>
      </c>
      <c r="B348" s="86" t="str">
        <f t="shared" si="121"/>
        <v>0</v>
      </c>
      <c r="C348" s="86" t="str">
        <f>COUNTIF($K$7:K348,K348)&amp;K348</f>
        <v>0</v>
      </c>
      <c r="D348" s="86" t="str">
        <f t="shared" si="122"/>
        <v>1</v>
      </c>
      <c r="F348" s="173"/>
      <c r="G348" s="90"/>
      <c r="H348" s="73"/>
      <c r="I348" s="90"/>
      <c r="J348" s="175" t="str">
        <f t="shared" ref="J348" si="137">IF(ISNA(VLOOKUP(I348,DAF_AKUN,2,FALSE)),"-",VLOOKUP(I348,DAF_AKUN,2,FALSE))</f>
        <v>-</v>
      </c>
      <c r="K348" s="90"/>
      <c r="L348" s="178"/>
      <c r="M348" s="178"/>
    </row>
    <row r="349" spans="1:13" x14ac:dyDescent="0.2">
      <c r="A349" s="90" t="str">
        <f>IF(I349=VALUE,VALUE,COUNTIF($B$7:B349,B349))&amp;I349&amp;IF(F349&lt;&gt;VALUE,TEXT(F349,"mmmm"),VALUE)</f>
        <v>00</v>
      </c>
      <c r="B349" s="86" t="str">
        <f t="shared" si="121"/>
        <v>0</v>
      </c>
      <c r="C349" s="86" t="str">
        <f>COUNTIF($K$7:K349,K349)&amp;K349</f>
        <v>0</v>
      </c>
      <c r="D349" s="86" t="str">
        <f t="shared" si="122"/>
        <v>1</v>
      </c>
      <c r="F349" s="173"/>
      <c r="G349" s="90"/>
      <c r="H349" s="177"/>
      <c r="I349" s="198"/>
      <c r="J349" s="175" t="str">
        <f t="shared" ref="J349" si="138">IF(ISNA(VLOOKUP(I349,DAF_AKUN,2,FALSE)),"-",VLOOKUP(I349,DAF_AKUN,2,FALSE))</f>
        <v>-</v>
      </c>
      <c r="K349" s="90"/>
      <c r="L349" s="178"/>
      <c r="M349" s="178"/>
    </row>
    <row r="350" spans="1:13" x14ac:dyDescent="0.2">
      <c r="A350" s="90" t="str">
        <f>IF(I350=VALUE,VALUE,COUNTIF($B$7:B350,B350))&amp;I350&amp;IF(F350&lt;&gt;VALUE,TEXT(F350,"mmmm"),VALUE)</f>
        <v>00</v>
      </c>
      <c r="B350" s="86" t="str">
        <f t="shared" si="121"/>
        <v>0</v>
      </c>
      <c r="C350" s="86" t="str">
        <f>COUNTIF($K$7:K350,K350)&amp;K350</f>
        <v>0</v>
      </c>
      <c r="D350" s="86" t="str">
        <f t="shared" si="122"/>
        <v>1</v>
      </c>
      <c r="F350" s="173"/>
      <c r="G350" s="90"/>
      <c r="H350" s="176"/>
      <c r="I350" s="90"/>
      <c r="J350" s="175" t="str">
        <f t="shared" ref="J350" si="139">IF(ISNA(VLOOKUP(I350,DAF_AKUN,2,FALSE)),"-",VLOOKUP(I350,DAF_AKUN,2,FALSE))</f>
        <v>-</v>
      </c>
      <c r="K350" s="90"/>
      <c r="L350" s="178"/>
      <c r="M350" s="178"/>
    </row>
    <row r="351" spans="1:13" x14ac:dyDescent="0.2">
      <c r="A351" s="90" t="str">
        <f>IF(I351=VALUE,VALUE,COUNTIF($B$7:B351,B351))&amp;I351&amp;IF(F351&lt;&gt;VALUE,TEXT(F351,"mmmm"),VALUE)</f>
        <v>00</v>
      </c>
      <c r="B351" s="86" t="str">
        <f t="shared" si="121"/>
        <v>0</v>
      </c>
      <c r="C351" s="86" t="str">
        <f>COUNTIF($K$7:K351,K351)&amp;K351</f>
        <v>0</v>
      </c>
      <c r="D351" s="86" t="str">
        <f t="shared" si="122"/>
        <v>1</v>
      </c>
      <c r="F351" s="173"/>
      <c r="G351" s="90"/>
      <c r="H351" s="176"/>
      <c r="I351" s="90"/>
      <c r="J351" s="175" t="str">
        <f t="shared" ref="J351" si="140">IF(ISNA(VLOOKUP(I351,DAF_AKUN,2,FALSE)),"-",VLOOKUP(I351,DAF_AKUN,2,FALSE))</f>
        <v>-</v>
      </c>
      <c r="K351" s="90"/>
      <c r="L351" s="178"/>
      <c r="M351" s="178"/>
    </row>
    <row r="352" spans="1:13" x14ac:dyDescent="0.2">
      <c r="A352" s="90" t="str">
        <f>IF(I352=VALUE,VALUE,COUNTIF($B$7:B352,B352))&amp;I352&amp;IF(F352&lt;&gt;VALUE,TEXT(F352,"mmmm"),VALUE)</f>
        <v>00</v>
      </c>
      <c r="B352" s="86" t="str">
        <f t="shared" si="121"/>
        <v>0</v>
      </c>
      <c r="C352" s="86" t="str">
        <f>COUNTIF($K$7:K352,K352)&amp;K352</f>
        <v>0</v>
      </c>
      <c r="D352" s="86" t="str">
        <f t="shared" si="122"/>
        <v>1</v>
      </c>
      <c r="F352" s="173"/>
      <c r="G352" s="90"/>
      <c r="H352" s="73"/>
      <c r="I352" s="90"/>
      <c r="J352" s="175" t="str">
        <f t="shared" ref="J352" si="141">IF(ISNA(VLOOKUP(I352,DAF_AKUN,2,FALSE)),"-",VLOOKUP(I352,DAF_AKUN,2,FALSE))</f>
        <v>-</v>
      </c>
      <c r="K352" s="90"/>
      <c r="L352" s="178"/>
      <c r="M352" s="178"/>
    </row>
    <row r="353" spans="1:13" x14ac:dyDescent="0.2">
      <c r="A353" s="90" t="str">
        <f>IF(I353=VALUE,VALUE,COUNTIF($B$7:B353,B353))&amp;I353&amp;IF(F353&lt;&gt;VALUE,TEXT(F353,"mmmm"),VALUE)</f>
        <v>00</v>
      </c>
      <c r="B353" s="86" t="str">
        <f t="shared" si="121"/>
        <v>0</v>
      </c>
      <c r="C353" s="86" t="str">
        <f>COUNTIF($K$7:K353,K353)&amp;K353</f>
        <v>0</v>
      </c>
      <c r="D353" s="86" t="str">
        <f t="shared" si="122"/>
        <v>1</v>
      </c>
      <c r="F353" s="173"/>
      <c r="G353" s="90"/>
      <c r="H353" s="177"/>
      <c r="I353" s="90"/>
      <c r="J353" s="175" t="str">
        <f t="shared" ref="J353" si="142">IF(ISNA(VLOOKUP(I353,DAF_AKUN,2,FALSE)),"-",VLOOKUP(I353,DAF_AKUN,2,FALSE))</f>
        <v>-</v>
      </c>
      <c r="K353" s="90"/>
      <c r="L353" s="178"/>
      <c r="M353" s="178"/>
    </row>
    <row r="354" spans="1:13" x14ac:dyDescent="0.2">
      <c r="A354" s="90" t="str">
        <f>IF(I354=VALUE,VALUE,COUNTIF($B$7:B354,B354))&amp;I354&amp;IF(F354&lt;&gt;VALUE,TEXT(F354,"mmmm"),VALUE)</f>
        <v>00</v>
      </c>
      <c r="B354" s="86" t="str">
        <f t="shared" si="121"/>
        <v>0</v>
      </c>
      <c r="C354" s="86" t="str">
        <f>COUNTIF($K$7:K354,K354)&amp;K354</f>
        <v>0</v>
      </c>
      <c r="D354" s="86" t="str">
        <f t="shared" si="122"/>
        <v>1</v>
      </c>
      <c r="F354" s="173"/>
      <c r="G354" s="90"/>
      <c r="H354" s="177"/>
      <c r="I354" s="90"/>
      <c r="J354" s="175" t="str">
        <f t="shared" ref="J354" si="143">IF(ISNA(VLOOKUP(I354,DAF_AKUN,2,FALSE)),"-",VLOOKUP(I354,DAF_AKUN,2,FALSE))</f>
        <v>-</v>
      </c>
      <c r="K354" s="90"/>
      <c r="L354" s="178"/>
      <c r="M354" s="178"/>
    </row>
    <row r="355" spans="1:13" x14ac:dyDescent="0.2">
      <c r="A355" s="90" t="str">
        <f>IF(I355=VALUE,VALUE,COUNTIF($B$7:B355,B355))&amp;I355&amp;IF(F355&lt;&gt;VALUE,TEXT(F355,"mmmm"),VALUE)</f>
        <v>00</v>
      </c>
      <c r="B355" s="86" t="str">
        <f t="shared" si="121"/>
        <v>0</v>
      </c>
      <c r="C355" s="86" t="str">
        <f>COUNTIF($K$7:K355,K355)&amp;K355</f>
        <v>0</v>
      </c>
      <c r="D355" s="86" t="str">
        <f t="shared" si="122"/>
        <v>1</v>
      </c>
      <c r="F355" s="173"/>
      <c r="G355" s="90"/>
      <c r="H355" s="177"/>
      <c r="I355" s="198"/>
      <c r="J355" s="175" t="str">
        <f t="shared" ref="J355" si="144">IF(ISNA(VLOOKUP(I355,DAF_AKUN,2,FALSE)),"-",VLOOKUP(I355,DAF_AKUN,2,FALSE))</f>
        <v>-</v>
      </c>
      <c r="K355" s="86"/>
      <c r="L355" s="178"/>
      <c r="M355" s="178"/>
    </row>
    <row r="356" spans="1:13" x14ac:dyDescent="0.2">
      <c r="A356" s="90" t="str">
        <f>IF(I356=VALUE,VALUE,COUNTIF($B$7:B356,B356))&amp;I356&amp;IF(F356&lt;&gt;VALUE,TEXT(F356,"mmmm"),VALUE)</f>
        <v>00</v>
      </c>
      <c r="B356" s="86" t="str">
        <f t="shared" si="121"/>
        <v>0</v>
      </c>
      <c r="C356" s="86" t="str">
        <f>COUNTIF($K$7:K356,K356)&amp;K356</f>
        <v>0</v>
      </c>
      <c r="D356" s="86" t="str">
        <f t="shared" si="122"/>
        <v>1</v>
      </c>
      <c r="F356" s="173"/>
      <c r="G356" s="90"/>
      <c r="H356" s="176"/>
      <c r="I356" s="90"/>
      <c r="J356" s="175" t="str">
        <f t="shared" ref="J356" si="145">IF(ISNA(VLOOKUP(I356,DAF_AKUN,2,FALSE)),"-",VLOOKUP(I356,DAF_AKUN,2,FALSE))</f>
        <v>-</v>
      </c>
      <c r="K356" s="86"/>
      <c r="L356" s="178"/>
      <c r="M356" s="178"/>
    </row>
    <row r="357" spans="1:13" x14ac:dyDescent="0.2">
      <c r="A357" s="90" t="str">
        <f>IF(I357=VALUE,VALUE,COUNTIF($B$7:B357,B357))&amp;I357&amp;IF(F357&lt;&gt;VALUE,TEXT(F357,"mmmm"),VALUE)</f>
        <v>00</v>
      </c>
      <c r="B357" s="86" t="str">
        <f t="shared" si="121"/>
        <v>0</v>
      </c>
      <c r="C357" s="86" t="str">
        <f>COUNTIF($K$7:K357,K357)&amp;K357</f>
        <v>0</v>
      </c>
      <c r="D357" s="86" t="str">
        <f t="shared" si="122"/>
        <v>1</v>
      </c>
      <c r="F357" s="173"/>
      <c r="G357" s="90"/>
      <c r="H357" s="177"/>
      <c r="I357" s="90"/>
      <c r="J357" s="175" t="str">
        <f t="shared" ref="J357" si="146">IF(ISNA(VLOOKUP(I357,DAF_AKUN,2,FALSE)),"-",VLOOKUP(I357,DAF_AKUN,2,FALSE))</f>
        <v>-</v>
      </c>
      <c r="K357" s="90"/>
      <c r="L357" s="178"/>
      <c r="M357" s="178"/>
    </row>
    <row r="358" spans="1:13" x14ac:dyDescent="0.2">
      <c r="A358" s="90" t="str">
        <f>IF(I358=VALUE,VALUE,COUNTIF($B$7:B358,B358))&amp;I358&amp;IF(F358&lt;&gt;VALUE,TEXT(F358,"mmmm"),VALUE)</f>
        <v>00</v>
      </c>
      <c r="B358" s="86" t="str">
        <f t="shared" si="121"/>
        <v>0</v>
      </c>
      <c r="C358" s="86" t="str">
        <f>COUNTIF($K$7:K358,K358)&amp;K358</f>
        <v>0</v>
      </c>
      <c r="D358" s="86" t="str">
        <f t="shared" si="122"/>
        <v>1</v>
      </c>
      <c r="F358" s="173"/>
      <c r="G358" s="90"/>
      <c r="H358" s="177"/>
      <c r="I358" s="90"/>
      <c r="J358" s="175" t="str">
        <f t="shared" ref="J358" si="147">IF(ISNA(VLOOKUP(I358,DAF_AKUN,2,FALSE)),"-",VLOOKUP(I358,DAF_AKUN,2,FALSE))</f>
        <v>-</v>
      </c>
      <c r="K358" s="90"/>
      <c r="L358" s="178"/>
      <c r="M358" s="178"/>
    </row>
    <row r="359" spans="1:13" x14ac:dyDescent="0.2">
      <c r="A359" s="90" t="str">
        <f>IF(I359=VALUE,VALUE,COUNTIF($B$7:B359,B359))&amp;I359&amp;IF(F359&lt;&gt;VALUE,TEXT(F359,"mmmm"),VALUE)</f>
        <v>00</v>
      </c>
      <c r="B359" s="86" t="str">
        <f t="shared" si="121"/>
        <v>0</v>
      </c>
      <c r="C359" s="86" t="str">
        <f>COUNTIF($K$7:K359,K359)&amp;K359</f>
        <v>0</v>
      </c>
      <c r="D359" s="86" t="str">
        <f t="shared" si="122"/>
        <v>1</v>
      </c>
      <c r="F359" s="173"/>
      <c r="G359" s="90"/>
      <c r="H359" s="73"/>
      <c r="I359" s="90"/>
      <c r="J359" s="175" t="str">
        <f t="shared" ref="J359" si="148">IF(ISNA(VLOOKUP(I359,DAF_AKUN,2,FALSE)),"-",VLOOKUP(I359,DAF_AKUN,2,FALSE))</f>
        <v>-</v>
      </c>
      <c r="K359" s="90"/>
      <c r="L359" s="178"/>
      <c r="M359" s="178"/>
    </row>
    <row r="360" spans="1:13" x14ac:dyDescent="0.2">
      <c r="A360" s="90" t="str">
        <f>IF(I360=VALUE,VALUE,COUNTIF($B$7:B360,B360))&amp;I360&amp;IF(F360&lt;&gt;VALUE,TEXT(F360,"mmmm"),VALUE)</f>
        <v>00</v>
      </c>
      <c r="B360" s="86" t="str">
        <f t="shared" si="121"/>
        <v>0</v>
      </c>
      <c r="C360" s="86" t="str">
        <f>COUNTIF($K$7:K360,K360)&amp;K360</f>
        <v>0</v>
      </c>
      <c r="D360" s="86" t="str">
        <f t="shared" si="122"/>
        <v>1</v>
      </c>
      <c r="F360" s="173"/>
      <c r="G360" s="90"/>
      <c r="H360" s="73"/>
      <c r="I360" s="90"/>
      <c r="J360" s="175" t="str">
        <f t="shared" ref="J360" si="149">IF(ISNA(VLOOKUP(I360,DAF_AKUN,2,FALSE)),"-",VLOOKUP(I360,DAF_AKUN,2,FALSE))</f>
        <v>-</v>
      </c>
      <c r="K360" s="90"/>
      <c r="L360" s="178"/>
      <c r="M360" s="178"/>
    </row>
    <row r="361" spans="1:13" x14ac:dyDescent="0.2">
      <c r="A361" s="90" t="str">
        <f>IF(I361=VALUE,VALUE,COUNTIF($B$7:B361,B361))&amp;I361&amp;IF(F361&lt;&gt;VALUE,TEXT(F361,"mmmm"),VALUE)</f>
        <v>00</v>
      </c>
      <c r="B361" s="86" t="str">
        <f t="shared" si="121"/>
        <v>0</v>
      </c>
      <c r="C361" s="86" t="str">
        <f>COUNTIF($K$7:K361,K361)&amp;K361</f>
        <v>0</v>
      </c>
      <c r="D361" s="86" t="str">
        <f t="shared" si="122"/>
        <v>1</v>
      </c>
      <c r="F361" s="173"/>
      <c r="G361" s="90"/>
      <c r="H361" s="177"/>
      <c r="I361" s="198"/>
      <c r="J361" s="175" t="str">
        <f t="shared" ref="J361" si="150">IF(ISNA(VLOOKUP(I361,DAF_AKUN,2,FALSE)),"-",VLOOKUP(I361,DAF_AKUN,2,FALSE))</f>
        <v>-</v>
      </c>
      <c r="K361" s="90"/>
      <c r="L361" s="178"/>
      <c r="M361" s="178"/>
    </row>
    <row r="362" spans="1:13" x14ac:dyDescent="0.2">
      <c r="A362" s="90" t="str">
        <f>IF(I362=VALUE,VALUE,COUNTIF($B$7:B362,B362))&amp;I362&amp;IF(F362&lt;&gt;VALUE,TEXT(F362,"mmmm"),VALUE)</f>
        <v>00</v>
      </c>
      <c r="B362" s="86" t="str">
        <f t="shared" si="121"/>
        <v>0</v>
      </c>
      <c r="C362" s="86" t="str">
        <f>COUNTIF($K$7:K362,K362)&amp;K362</f>
        <v>0</v>
      </c>
      <c r="D362" s="86" t="str">
        <f t="shared" si="122"/>
        <v>1</v>
      </c>
      <c r="F362" s="173"/>
      <c r="G362" s="90"/>
      <c r="H362" s="176"/>
      <c r="I362" s="90"/>
      <c r="J362" s="175" t="str">
        <f t="shared" ref="J362" si="151">IF(ISNA(VLOOKUP(I362,DAF_AKUN,2,FALSE)),"-",VLOOKUP(I362,DAF_AKUN,2,FALSE))</f>
        <v>-</v>
      </c>
      <c r="K362" s="90"/>
      <c r="L362" s="178"/>
      <c r="M362" s="178"/>
    </row>
    <row r="363" spans="1:13" x14ac:dyDescent="0.2">
      <c r="A363" s="90" t="str">
        <f>IF(I363=VALUE,VALUE,COUNTIF($B$7:B363,B363))&amp;I363&amp;IF(F363&lt;&gt;VALUE,TEXT(F363,"mmmm"),VALUE)</f>
        <v>00</v>
      </c>
      <c r="B363" s="86" t="str">
        <f t="shared" si="121"/>
        <v>0</v>
      </c>
      <c r="C363" s="86" t="str">
        <f>COUNTIF($K$7:K363,K363)&amp;K363</f>
        <v>0</v>
      </c>
      <c r="D363" s="86" t="str">
        <f t="shared" si="122"/>
        <v>1</v>
      </c>
      <c r="F363" s="173"/>
      <c r="G363" s="90"/>
      <c r="H363" s="177"/>
      <c r="I363" s="90"/>
      <c r="J363" s="175" t="str">
        <f t="shared" ref="J363" si="152">IF(ISNA(VLOOKUP(I363,DAF_AKUN,2,FALSE)),"-",VLOOKUP(I363,DAF_AKUN,2,FALSE))</f>
        <v>-</v>
      </c>
      <c r="K363" s="90"/>
      <c r="L363" s="178"/>
      <c r="M363" s="178"/>
    </row>
    <row r="364" spans="1:13" x14ac:dyDescent="0.2">
      <c r="A364" s="90" t="str">
        <f>IF(I364=VALUE,VALUE,COUNTIF($B$7:B364,B364))&amp;I364&amp;IF(F364&lt;&gt;VALUE,TEXT(F364,"mmmm"),VALUE)</f>
        <v>00</v>
      </c>
      <c r="B364" s="86" t="str">
        <f t="shared" si="121"/>
        <v>0</v>
      </c>
      <c r="C364" s="86" t="str">
        <f>COUNTIF($K$7:K364,K364)&amp;K364</f>
        <v>0</v>
      </c>
      <c r="D364" s="86" t="str">
        <f t="shared" si="122"/>
        <v>1</v>
      </c>
      <c r="F364" s="173"/>
      <c r="G364" s="90"/>
      <c r="H364" s="177"/>
      <c r="I364" s="90"/>
      <c r="J364" s="175" t="str">
        <f t="shared" ref="J364:J408" si="153">IF(ISNA(VLOOKUP(I364,DAF_AKUN,2,FALSE)),"-",VLOOKUP(I364,DAF_AKUN,2,FALSE))</f>
        <v>-</v>
      </c>
      <c r="K364" s="90"/>
      <c r="L364" s="178"/>
      <c r="M364" s="178"/>
    </row>
    <row r="365" spans="1:13" x14ac:dyDescent="0.2">
      <c r="A365" s="90" t="str">
        <f>IF(I365=VALUE,VALUE,COUNTIF($B$7:B365,B365))&amp;I365&amp;IF(F365&lt;&gt;VALUE,TEXT(F365,"mmmm"),VALUE)</f>
        <v>00</v>
      </c>
      <c r="B365" s="86" t="str">
        <f t="shared" si="121"/>
        <v>0</v>
      </c>
      <c r="C365" s="86" t="str">
        <f>COUNTIF($K$7:K365,K365)&amp;K365</f>
        <v>0</v>
      </c>
      <c r="D365" s="86" t="str">
        <f t="shared" si="122"/>
        <v>1</v>
      </c>
      <c r="F365" s="173"/>
      <c r="G365" s="73"/>
      <c r="H365" s="177"/>
      <c r="I365" s="198"/>
      <c r="J365" s="175" t="str">
        <f t="shared" si="153"/>
        <v>-</v>
      </c>
      <c r="K365" s="90"/>
      <c r="L365" s="178"/>
      <c r="M365" s="178"/>
    </row>
    <row r="366" spans="1:13" x14ac:dyDescent="0.2">
      <c r="A366" s="90" t="str">
        <f>IF(I366=VALUE,VALUE,COUNTIF($B$7:B366,B366))&amp;I366&amp;IF(F366&lt;&gt;VALUE,TEXT(F366,"mmmm"),VALUE)</f>
        <v>00</v>
      </c>
      <c r="B366" s="86" t="str">
        <f t="shared" si="121"/>
        <v>0</v>
      </c>
      <c r="C366" s="86" t="str">
        <f>COUNTIF($K$7:K366,K366)&amp;K366</f>
        <v>0</v>
      </c>
      <c r="D366" s="86" t="str">
        <f t="shared" si="122"/>
        <v>1</v>
      </c>
      <c r="F366" s="173"/>
      <c r="G366" s="73"/>
      <c r="H366" s="176"/>
      <c r="I366" s="90"/>
      <c r="J366" s="175" t="str">
        <f t="shared" si="153"/>
        <v>-</v>
      </c>
      <c r="K366" s="90"/>
      <c r="L366" s="178"/>
      <c r="M366" s="178"/>
    </row>
    <row r="367" spans="1:13" x14ac:dyDescent="0.2">
      <c r="A367" s="90" t="str">
        <f>IF(I367=VALUE,VALUE,COUNTIF($B$7:B367,B367))&amp;I367&amp;IF(F367&lt;&gt;VALUE,TEXT(F367,"mmmm"),VALUE)</f>
        <v>00</v>
      </c>
      <c r="B367" s="86" t="str">
        <f t="shared" si="121"/>
        <v>0</v>
      </c>
      <c r="C367" s="86" t="str">
        <f>COUNTIF($K$7:K367,K367)&amp;K367</f>
        <v>0</v>
      </c>
      <c r="D367" s="86" t="str">
        <f t="shared" si="122"/>
        <v>1</v>
      </c>
      <c r="F367" s="173"/>
      <c r="G367" s="88"/>
      <c r="H367" s="177"/>
      <c r="I367" s="90"/>
      <c r="J367" s="175" t="str">
        <f t="shared" si="153"/>
        <v>-</v>
      </c>
      <c r="K367" s="90"/>
      <c r="L367" s="89"/>
      <c r="M367" s="89"/>
    </row>
    <row r="368" spans="1:13" x14ac:dyDescent="0.2">
      <c r="A368" s="90" t="str">
        <f>IF(I368=VALUE,VALUE,COUNTIF($B$7:B368,B368))&amp;I368&amp;IF(F368&lt;&gt;VALUE,TEXT(F368,"mmmm"),VALUE)</f>
        <v>00</v>
      </c>
      <c r="B368" s="86" t="str">
        <f t="shared" si="121"/>
        <v>0</v>
      </c>
      <c r="C368" s="86" t="str">
        <f>COUNTIF($K$7:K368,K368)&amp;K368</f>
        <v>0</v>
      </c>
      <c r="D368" s="86" t="str">
        <f t="shared" si="122"/>
        <v>1</v>
      </c>
      <c r="F368" s="173"/>
      <c r="G368" s="73"/>
      <c r="H368" s="73"/>
      <c r="I368" s="90"/>
      <c r="J368" s="175" t="str">
        <f t="shared" si="153"/>
        <v>-</v>
      </c>
      <c r="K368" s="90"/>
      <c r="L368" s="178"/>
      <c r="M368" s="178"/>
    </row>
    <row r="369" spans="1:15" x14ac:dyDescent="0.2">
      <c r="A369" s="90" t="str">
        <f>IF(I369=VALUE,VALUE,COUNTIF($B$7:B369,B369))&amp;I369&amp;IF(F369&lt;&gt;VALUE,TEXT(F369,"mmmm"),VALUE)</f>
        <v>00</v>
      </c>
      <c r="B369" s="86" t="str">
        <f t="shared" si="121"/>
        <v>0</v>
      </c>
      <c r="C369" s="86" t="str">
        <f>COUNTIF($K$7:K369,K369)&amp;K369</f>
        <v>0</v>
      </c>
      <c r="D369" s="86" t="str">
        <f t="shared" si="122"/>
        <v>1</v>
      </c>
      <c r="F369" s="173"/>
      <c r="G369" s="73"/>
      <c r="H369" s="73"/>
      <c r="I369" s="90"/>
      <c r="J369" s="175" t="str">
        <f t="shared" si="153"/>
        <v>-</v>
      </c>
      <c r="K369" s="90"/>
      <c r="L369" s="178"/>
      <c r="M369" s="178"/>
    </row>
    <row r="370" spans="1:15" x14ac:dyDescent="0.2">
      <c r="A370" s="90" t="str">
        <f>IF(I370=VALUE,VALUE,COUNTIF($B$7:B370,B370))&amp;I370&amp;IF(F370&lt;&gt;VALUE,TEXT(F370,"mmmm"),VALUE)</f>
        <v>00</v>
      </c>
      <c r="B370" s="86" t="str">
        <f t="shared" si="121"/>
        <v>0</v>
      </c>
      <c r="C370" s="86" t="str">
        <f>COUNTIF($K$7:K370,K370)&amp;K370</f>
        <v>0</v>
      </c>
      <c r="D370" s="86" t="str">
        <f t="shared" si="122"/>
        <v>1</v>
      </c>
      <c r="F370" s="173"/>
      <c r="G370" s="90"/>
      <c r="H370" s="177"/>
      <c r="I370" s="90"/>
      <c r="J370" s="175" t="str">
        <f t="shared" si="153"/>
        <v>-</v>
      </c>
      <c r="K370" s="90"/>
      <c r="L370" s="178"/>
      <c r="M370" s="178"/>
    </row>
    <row r="371" spans="1:15" x14ac:dyDescent="0.2">
      <c r="A371" s="90" t="str">
        <f>IF(I371=VALUE,VALUE,COUNTIF($B$7:B371,B371))&amp;I371&amp;IF(F371&lt;&gt;VALUE,TEXT(F371,"mmmm"),VALUE)</f>
        <v>00</v>
      </c>
      <c r="B371" s="86" t="str">
        <f t="shared" si="121"/>
        <v>0</v>
      </c>
      <c r="C371" s="86" t="str">
        <f>COUNTIF($K$7:K371,K371)&amp;K371</f>
        <v>0</v>
      </c>
      <c r="D371" s="86" t="str">
        <f t="shared" si="122"/>
        <v>1</v>
      </c>
      <c r="F371" s="205"/>
      <c r="G371" s="202"/>
      <c r="H371" s="204"/>
      <c r="I371" s="202"/>
      <c r="J371" s="206" t="str">
        <f t="shared" si="153"/>
        <v>-</v>
      </c>
      <c r="K371" s="202"/>
      <c r="L371" s="207"/>
      <c r="M371" s="207"/>
      <c r="O371" s="69" t="s">
        <v>547</v>
      </c>
    </row>
    <row r="372" spans="1:15" x14ac:dyDescent="0.2">
      <c r="A372" s="90" t="str">
        <f>IF(I372=VALUE,VALUE,COUNTIF($B$7:B372,B372))&amp;I372&amp;IF(F372&lt;&gt;VALUE,TEXT(F372,"mmmm"),VALUE)</f>
        <v>00</v>
      </c>
      <c r="B372" s="86" t="str">
        <f t="shared" si="121"/>
        <v>0</v>
      </c>
      <c r="C372" s="86" t="str">
        <f>COUNTIF($K$7:K372,K372)&amp;K372</f>
        <v>0</v>
      </c>
      <c r="D372" s="86" t="str">
        <f t="shared" si="122"/>
        <v>1</v>
      </c>
      <c r="F372" s="173"/>
      <c r="G372" s="73"/>
      <c r="H372" s="176"/>
      <c r="I372" s="198"/>
      <c r="J372" s="175" t="str">
        <f t="shared" si="153"/>
        <v>-</v>
      </c>
      <c r="K372" s="86"/>
      <c r="L372" s="178"/>
      <c r="M372" s="178"/>
    </row>
    <row r="373" spans="1:15" x14ac:dyDescent="0.2">
      <c r="A373" s="90" t="str">
        <f>IF(I373=VALUE,VALUE,COUNTIF($B$7:B373,B373))&amp;I373&amp;IF(F373&lt;&gt;VALUE,TEXT(F373,"mmmm"),VALUE)</f>
        <v>00</v>
      </c>
      <c r="B373" s="86" t="str">
        <f t="shared" si="121"/>
        <v>0</v>
      </c>
      <c r="C373" s="86" t="str">
        <f>COUNTIF($K$7:K373,K373)&amp;K373</f>
        <v>0</v>
      </c>
      <c r="D373" s="86" t="str">
        <f t="shared" si="122"/>
        <v>1</v>
      </c>
      <c r="F373" s="173"/>
      <c r="G373" s="73"/>
      <c r="H373" s="177"/>
      <c r="I373" s="198"/>
      <c r="J373" s="175" t="str">
        <f t="shared" si="153"/>
        <v>-</v>
      </c>
      <c r="K373" s="86"/>
      <c r="L373" s="178"/>
      <c r="M373" s="178"/>
    </row>
    <row r="374" spans="1:15" x14ac:dyDescent="0.2">
      <c r="A374" s="90" t="str">
        <f>IF(I374=VALUE,VALUE,COUNTIF($B$7:B374,B374))&amp;I374&amp;IF(F374&lt;&gt;VALUE,TEXT(F374,"mmmm"),VALUE)</f>
        <v>00</v>
      </c>
      <c r="B374" s="86" t="str">
        <f t="shared" si="121"/>
        <v>0</v>
      </c>
      <c r="C374" s="86" t="str">
        <f>COUNTIF($K$7:K374,K374)&amp;K374</f>
        <v>0</v>
      </c>
      <c r="D374" s="86" t="str">
        <f t="shared" si="122"/>
        <v>1</v>
      </c>
      <c r="F374" s="173"/>
      <c r="G374" s="73"/>
      <c r="H374" s="176"/>
      <c r="I374" s="90"/>
      <c r="J374" s="175" t="str">
        <f t="shared" si="153"/>
        <v>-</v>
      </c>
      <c r="K374" s="90"/>
      <c r="L374" s="178"/>
      <c r="M374" s="178"/>
    </row>
    <row r="375" spans="1:15" x14ac:dyDescent="0.2">
      <c r="A375" s="90" t="str">
        <f>IF(I375=VALUE,VALUE,COUNTIF($B$7:B375,B375))&amp;I375&amp;IF(F375&lt;&gt;VALUE,TEXT(F375,"mmmm"),VALUE)</f>
        <v>00</v>
      </c>
      <c r="B375" s="86" t="str">
        <f t="shared" si="121"/>
        <v>0</v>
      </c>
      <c r="C375" s="86" t="str">
        <f>COUNTIF($K$7:K375,K375)&amp;K375</f>
        <v>0</v>
      </c>
      <c r="D375" s="86" t="str">
        <f t="shared" si="122"/>
        <v>1</v>
      </c>
      <c r="F375" s="173"/>
      <c r="G375" s="73"/>
      <c r="H375" s="177"/>
      <c r="I375" s="90"/>
      <c r="J375" s="175" t="str">
        <f t="shared" si="153"/>
        <v>-</v>
      </c>
      <c r="K375" s="90"/>
      <c r="L375" s="178"/>
      <c r="M375" s="178"/>
    </row>
    <row r="376" spans="1:15" x14ac:dyDescent="0.2">
      <c r="A376" s="90" t="str">
        <f>IF(I376=VALUE,VALUE,COUNTIF($B$7:B376,B376))&amp;I376&amp;IF(F376&lt;&gt;VALUE,TEXT(F376,"mmmm"),VALUE)</f>
        <v>00</v>
      </c>
      <c r="B376" s="86" t="str">
        <f t="shared" si="121"/>
        <v>0</v>
      </c>
      <c r="C376" s="86" t="str">
        <f>COUNTIF($K$7:K376,K376)&amp;K376</f>
        <v>0</v>
      </c>
      <c r="D376" s="86" t="str">
        <f t="shared" si="122"/>
        <v>1</v>
      </c>
      <c r="F376" s="173"/>
      <c r="G376" s="73"/>
      <c r="H376" s="177"/>
      <c r="I376" s="90"/>
      <c r="J376" s="175" t="str">
        <f t="shared" si="153"/>
        <v>-</v>
      </c>
      <c r="K376" s="90"/>
      <c r="L376" s="178"/>
      <c r="M376" s="178"/>
    </row>
    <row r="377" spans="1:15" x14ac:dyDescent="0.2">
      <c r="A377" s="90" t="str">
        <f>IF(I377=VALUE,VALUE,COUNTIF($B$7:B377,B377))&amp;I377&amp;IF(F377&lt;&gt;VALUE,TEXT(F377,"mmmm"),VALUE)</f>
        <v>00</v>
      </c>
      <c r="B377" s="86" t="str">
        <f t="shared" si="121"/>
        <v>0</v>
      </c>
      <c r="C377" s="86" t="str">
        <f>COUNTIF($K$7:K377,K377)&amp;K377</f>
        <v>0</v>
      </c>
      <c r="D377" s="86" t="str">
        <f t="shared" si="122"/>
        <v>1</v>
      </c>
      <c r="F377" s="173"/>
      <c r="G377" s="73"/>
      <c r="H377" s="177"/>
      <c r="I377" s="90"/>
      <c r="J377" s="175" t="str">
        <f t="shared" si="153"/>
        <v>-</v>
      </c>
      <c r="K377" s="90"/>
      <c r="L377" s="178"/>
      <c r="M377" s="178"/>
    </row>
    <row r="378" spans="1:15" x14ac:dyDescent="0.2">
      <c r="A378" s="90" t="str">
        <f>IF(I378=VALUE,VALUE,COUNTIF($B$7:B378,B378))&amp;I378&amp;IF(F378&lt;&gt;VALUE,TEXT(F378,"mmmm"),VALUE)</f>
        <v>00</v>
      </c>
      <c r="B378" s="86" t="str">
        <f t="shared" si="121"/>
        <v>0</v>
      </c>
      <c r="C378" s="86" t="str">
        <f>COUNTIF($K$7:K378,K378)&amp;K378</f>
        <v>0</v>
      </c>
      <c r="D378" s="86" t="str">
        <f t="shared" si="122"/>
        <v>1</v>
      </c>
      <c r="F378" s="173"/>
      <c r="G378" s="73"/>
      <c r="H378" s="177"/>
      <c r="I378" s="90"/>
      <c r="J378" s="175" t="str">
        <f t="shared" si="153"/>
        <v>-</v>
      </c>
      <c r="K378" s="90"/>
      <c r="L378" s="178"/>
      <c r="M378" s="178"/>
    </row>
    <row r="379" spans="1:15" x14ac:dyDescent="0.2">
      <c r="A379" s="90" t="str">
        <f>IF(I379=VALUE,VALUE,COUNTIF($B$7:B379,B379))&amp;I379&amp;IF(F379&lt;&gt;VALUE,TEXT(F379,"mmmm"),VALUE)</f>
        <v>00</v>
      </c>
      <c r="B379" s="86" t="str">
        <f t="shared" si="121"/>
        <v>0</v>
      </c>
      <c r="C379" s="86" t="str">
        <f>COUNTIF($K$7:K379,K379)&amp;K379</f>
        <v>0</v>
      </c>
      <c r="D379" s="86" t="str">
        <f t="shared" si="122"/>
        <v>1</v>
      </c>
      <c r="F379" s="173"/>
      <c r="G379" s="73"/>
      <c r="H379" s="177"/>
      <c r="I379" s="90"/>
      <c r="J379" s="175" t="str">
        <f t="shared" si="153"/>
        <v>-</v>
      </c>
      <c r="K379" s="90"/>
      <c r="L379" s="89"/>
      <c r="M379" s="178"/>
    </row>
    <row r="380" spans="1:15" x14ac:dyDescent="0.2">
      <c r="A380" s="90" t="str">
        <f>IF(I380=VALUE,VALUE,COUNTIF($B$7:B380,B380))&amp;I380&amp;IF(F380&lt;&gt;VALUE,TEXT(F380,"mmmm"),VALUE)</f>
        <v>00</v>
      </c>
      <c r="B380" s="86" t="str">
        <f t="shared" si="121"/>
        <v>0</v>
      </c>
      <c r="C380" s="86" t="str">
        <f>COUNTIF($K$7:K380,K380)&amp;K380</f>
        <v>0</v>
      </c>
      <c r="D380" s="86" t="str">
        <f t="shared" si="122"/>
        <v>1</v>
      </c>
      <c r="F380" s="173"/>
      <c r="G380" s="88"/>
      <c r="H380" s="177"/>
      <c r="I380" s="198"/>
      <c r="J380" s="175" t="str">
        <f t="shared" si="153"/>
        <v>-</v>
      </c>
      <c r="K380" s="90"/>
      <c r="L380" s="178"/>
      <c r="M380" s="89"/>
    </row>
    <row r="381" spans="1:15" x14ac:dyDescent="0.2">
      <c r="A381" s="90" t="str">
        <f>IF(I381=VALUE,VALUE,COUNTIF($B$7:B381,B381))&amp;I381&amp;IF(F381&lt;&gt;VALUE,TEXT(F381,"mmmm"),VALUE)</f>
        <v>00</v>
      </c>
      <c r="B381" s="86" t="str">
        <f t="shared" si="121"/>
        <v>0</v>
      </c>
      <c r="C381" s="86" t="str">
        <f>COUNTIF($K$7:K381,K381)&amp;K381</f>
        <v>0</v>
      </c>
      <c r="D381" s="86" t="str">
        <f t="shared" si="122"/>
        <v>1</v>
      </c>
      <c r="F381" s="173"/>
      <c r="G381" s="73"/>
      <c r="H381" s="174"/>
      <c r="I381" s="90"/>
      <c r="J381" s="175" t="str">
        <f t="shared" si="153"/>
        <v>-</v>
      </c>
      <c r="K381" s="90"/>
      <c r="L381" s="178"/>
      <c r="M381" s="178"/>
    </row>
    <row r="382" spans="1:15" x14ac:dyDescent="0.2">
      <c r="A382" s="90" t="str">
        <f>IF(I382=VALUE,VALUE,COUNTIF($B$7:B382,B382))&amp;I382&amp;IF(F382&lt;&gt;VALUE,TEXT(F382,"mmmm"),VALUE)</f>
        <v>00</v>
      </c>
      <c r="B382" s="86" t="str">
        <f t="shared" si="121"/>
        <v>0</v>
      </c>
      <c r="C382" s="86" t="str">
        <f>COUNTIF($K$7:K382,K382)&amp;K382</f>
        <v>0</v>
      </c>
      <c r="D382" s="86" t="str">
        <f t="shared" si="122"/>
        <v>1</v>
      </c>
      <c r="F382" s="173"/>
      <c r="G382" s="73"/>
      <c r="H382" s="177"/>
      <c r="I382" s="198"/>
      <c r="J382" s="175" t="str">
        <f t="shared" si="153"/>
        <v>-</v>
      </c>
      <c r="K382" s="90"/>
      <c r="L382" s="178"/>
      <c r="M382" s="178"/>
    </row>
    <row r="383" spans="1:15" x14ac:dyDescent="0.2">
      <c r="A383" s="90" t="str">
        <f>IF(I383=VALUE,VALUE,COUNTIF($B$7:B383,B383))&amp;I383&amp;IF(F383&lt;&gt;VALUE,TEXT(F383,"mmmm"),VALUE)</f>
        <v>00</v>
      </c>
      <c r="B383" s="86" t="str">
        <f t="shared" ref="B383:B432" si="154">I383&amp;IF(F383&lt;&gt;VALUE,TEXT(F383,"mmmm"),VALUE)</f>
        <v>0</v>
      </c>
      <c r="C383" s="86" t="str">
        <f>COUNTIF($K$7:K383,K383)&amp;K383</f>
        <v>0</v>
      </c>
      <c r="D383" s="86" t="str">
        <f t="shared" ref="D383:D432" si="155">IF(MONTH(F383)&lt;MONTH(BLN),"1"&amp;I383,VALUE)</f>
        <v>1</v>
      </c>
      <c r="F383" s="173"/>
      <c r="G383" s="73"/>
      <c r="H383" s="176"/>
      <c r="I383" s="90"/>
      <c r="J383" s="175" t="str">
        <f t="shared" si="153"/>
        <v>-</v>
      </c>
      <c r="K383" s="90"/>
      <c r="L383" s="178"/>
      <c r="M383" s="178"/>
    </row>
    <row r="384" spans="1:15" x14ac:dyDescent="0.2">
      <c r="A384" s="90" t="str">
        <f>IF(I384=VALUE,VALUE,COUNTIF($B$7:B384,B384))&amp;I384&amp;IF(F384&lt;&gt;VALUE,TEXT(F384,"mmmm"),VALUE)</f>
        <v>00</v>
      </c>
      <c r="B384" s="86" t="str">
        <f t="shared" si="154"/>
        <v>0</v>
      </c>
      <c r="C384" s="86" t="str">
        <f>COUNTIF($K$7:K384,K384)&amp;K384</f>
        <v>0</v>
      </c>
      <c r="D384" s="86" t="str">
        <f t="shared" si="155"/>
        <v>1</v>
      </c>
      <c r="F384" s="173"/>
      <c r="G384" s="73"/>
      <c r="H384" s="73"/>
      <c r="I384" s="90"/>
      <c r="J384" s="175" t="str">
        <f t="shared" si="153"/>
        <v>-</v>
      </c>
      <c r="K384" s="90"/>
      <c r="L384" s="178"/>
      <c r="M384" s="178"/>
    </row>
    <row r="385" spans="1:13" x14ac:dyDescent="0.2">
      <c r="A385" s="90" t="str">
        <f>IF(I385=VALUE,VALUE,COUNTIF($B$7:B385,B385))&amp;I385&amp;IF(F385&lt;&gt;VALUE,TEXT(F385,"mmmm"),VALUE)</f>
        <v>00</v>
      </c>
      <c r="B385" s="86" t="str">
        <f t="shared" si="154"/>
        <v>0</v>
      </c>
      <c r="C385" s="86" t="str">
        <f>COUNTIF($K$7:K385,K385)&amp;K385</f>
        <v>0</v>
      </c>
      <c r="D385" s="86" t="str">
        <f t="shared" si="155"/>
        <v>1</v>
      </c>
      <c r="F385" s="173"/>
      <c r="G385" s="73"/>
      <c r="H385" s="177"/>
      <c r="I385" s="90"/>
      <c r="J385" s="175" t="str">
        <f t="shared" si="153"/>
        <v>-</v>
      </c>
      <c r="K385" s="90"/>
      <c r="L385" s="178"/>
      <c r="M385" s="178"/>
    </row>
    <row r="386" spans="1:13" x14ac:dyDescent="0.2">
      <c r="A386" s="90" t="str">
        <f>IF(I386=VALUE,VALUE,COUNTIF($B$7:B386,B386))&amp;I386&amp;IF(F386&lt;&gt;VALUE,TEXT(F386,"mmmm"),VALUE)</f>
        <v>00</v>
      </c>
      <c r="B386" s="86" t="str">
        <f t="shared" si="154"/>
        <v>0</v>
      </c>
      <c r="C386" s="86" t="str">
        <f>COUNTIF($K$7:K386,K386)&amp;K386</f>
        <v>0</v>
      </c>
      <c r="D386" s="86" t="str">
        <f t="shared" si="155"/>
        <v>1</v>
      </c>
      <c r="F386" s="173"/>
      <c r="G386" s="73"/>
      <c r="H386" s="177"/>
      <c r="I386" s="90"/>
      <c r="J386" s="175" t="str">
        <f t="shared" si="153"/>
        <v>-</v>
      </c>
      <c r="K386" s="90"/>
      <c r="L386" s="178"/>
      <c r="M386" s="178"/>
    </row>
    <row r="387" spans="1:13" x14ac:dyDescent="0.2">
      <c r="A387" s="90" t="str">
        <f>IF(I387=VALUE,VALUE,COUNTIF($B$7:B387,B387))&amp;I387&amp;IF(F387&lt;&gt;VALUE,TEXT(F387,"mmmm"),VALUE)</f>
        <v>00</v>
      </c>
      <c r="B387" s="86" t="str">
        <f t="shared" si="154"/>
        <v>0</v>
      </c>
      <c r="C387" s="86" t="str">
        <f>COUNTIF($K$7:K387,K387)&amp;K387</f>
        <v>0</v>
      </c>
      <c r="D387" s="86" t="str">
        <f t="shared" si="155"/>
        <v>1</v>
      </c>
      <c r="F387" s="173"/>
      <c r="G387" s="73"/>
      <c r="H387" s="177"/>
      <c r="I387" s="198"/>
      <c r="J387" s="175" t="str">
        <f t="shared" si="153"/>
        <v>-</v>
      </c>
      <c r="K387" s="90"/>
      <c r="L387" s="178"/>
      <c r="M387" s="178"/>
    </row>
    <row r="388" spans="1:13" x14ac:dyDescent="0.2">
      <c r="A388" s="90" t="str">
        <f>IF(I388=VALUE,VALUE,COUNTIF($B$7:B388,B388))&amp;I388&amp;IF(F388&lt;&gt;VALUE,TEXT(F388,"mmmm"),VALUE)</f>
        <v>00</v>
      </c>
      <c r="B388" s="86" t="str">
        <f t="shared" si="154"/>
        <v>0</v>
      </c>
      <c r="C388" s="86" t="str">
        <f>COUNTIF($K$7:K388,K388)&amp;K388</f>
        <v>0</v>
      </c>
      <c r="D388" s="86" t="str">
        <f t="shared" si="155"/>
        <v>1</v>
      </c>
      <c r="F388" s="173"/>
      <c r="G388" s="73"/>
      <c r="H388" s="176"/>
      <c r="I388" s="90"/>
      <c r="J388" s="175" t="str">
        <f t="shared" si="153"/>
        <v>-</v>
      </c>
      <c r="K388" s="90"/>
      <c r="L388" s="178"/>
      <c r="M388" s="178"/>
    </row>
    <row r="389" spans="1:13" x14ac:dyDescent="0.2">
      <c r="A389" s="90" t="str">
        <f>IF(I389=VALUE,VALUE,COUNTIF($B$7:B389,B389))&amp;I389&amp;IF(F389&lt;&gt;VALUE,TEXT(F389,"mmmm"),VALUE)</f>
        <v>00</v>
      </c>
      <c r="B389" s="86" t="str">
        <f t="shared" si="154"/>
        <v>0</v>
      </c>
      <c r="C389" s="86" t="str">
        <f>COUNTIF($K$7:K389,K389)&amp;K389</f>
        <v>0</v>
      </c>
      <c r="D389" s="86" t="str">
        <f t="shared" si="155"/>
        <v>1</v>
      </c>
      <c r="F389" s="173"/>
      <c r="G389" s="73"/>
      <c r="H389" s="177"/>
      <c r="I389" s="90"/>
      <c r="J389" s="175" t="str">
        <f t="shared" si="153"/>
        <v>-</v>
      </c>
      <c r="K389" s="90"/>
      <c r="L389" s="178"/>
      <c r="M389" s="178"/>
    </row>
    <row r="390" spans="1:13" x14ac:dyDescent="0.2">
      <c r="A390" s="90" t="str">
        <f>IF(I390=VALUE,VALUE,COUNTIF($B$7:B390,B390))&amp;I390&amp;IF(F390&lt;&gt;VALUE,TEXT(F390,"mmmm"),VALUE)</f>
        <v>00</v>
      </c>
      <c r="B390" s="86" t="str">
        <f t="shared" si="154"/>
        <v>0</v>
      </c>
      <c r="C390" s="86" t="str">
        <f>COUNTIF($K$7:K390,K390)&amp;K390</f>
        <v>0</v>
      </c>
      <c r="D390" s="86" t="str">
        <f t="shared" si="155"/>
        <v>1</v>
      </c>
      <c r="F390" s="173"/>
      <c r="G390" s="73"/>
      <c r="H390" s="177"/>
      <c r="I390" s="90"/>
      <c r="J390" s="175" t="str">
        <f t="shared" si="153"/>
        <v>-</v>
      </c>
      <c r="K390" s="90"/>
      <c r="L390" s="178"/>
      <c r="M390" s="178"/>
    </row>
    <row r="391" spans="1:13" x14ac:dyDescent="0.2">
      <c r="A391" s="90" t="str">
        <f>IF(I391=VALUE,VALUE,COUNTIF($B$7:B391,B391))&amp;I391&amp;IF(F391&lt;&gt;VALUE,TEXT(F391,"mmmm"),VALUE)</f>
        <v>00</v>
      </c>
      <c r="B391" s="86" t="str">
        <f t="shared" si="154"/>
        <v>0</v>
      </c>
      <c r="C391" s="86" t="str">
        <f>COUNTIF($K$7:K391,K391)&amp;K391</f>
        <v>0</v>
      </c>
      <c r="D391" s="86" t="str">
        <f t="shared" si="155"/>
        <v>1</v>
      </c>
      <c r="F391" s="173"/>
      <c r="G391" s="73"/>
      <c r="H391" s="177"/>
      <c r="I391" s="90"/>
      <c r="J391" s="175" t="str">
        <f t="shared" si="153"/>
        <v>-</v>
      </c>
      <c r="K391" s="90"/>
      <c r="L391" s="178"/>
      <c r="M391" s="178"/>
    </row>
    <row r="392" spans="1:13" x14ac:dyDescent="0.2">
      <c r="A392" s="90" t="str">
        <f>IF(I392=VALUE,VALUE,COUNTIF($B$7:B392,B392))&amp;I392&amp;IF(F392&lt;&gt;VALUE,TEXT(F392,"mmmm"),VALUE)</f>
        <v>00</v>
      </c>
      <c r="B392" s="86" t="str">
        <f t="shared" si="154"/>
        <v>0</v>
      </c>
      <c r="C392" s="86" t="str">
        <f>COUNTIF($K$7:K392,K392)&amp;K392</f>
        <v>0</v>
      </c>
      <c r="D392" s="86" t="str">
        <f t="shared" si="155"/>
        <v>1</v>
      </c>
      <c r="F392" s="173"/>
      <c r="G392" s="73"/>
      <c r="H392" s="73"/>
      <c r="I392" s="90"/>
      <c r="J392" s="175" t="str">
        <f t="shared" si="153"/>
        <v>-</v>
      </c>
      <c r="K392" s="90"/>
      <c r="L392" s="178"/>
      <c r="M392" s="178"/>
    </row>
    <row r="393" spans="1:13" x14ac:dyDescent="0.2">
      <c r="A393" s="90" t="str">
        <f>IF(I393=VALUE,VALUE,COUNTIF($B$7:B393,B393))&amp;I393&amp;IF(F393&lt;&gt;VALUE,TEXT(F393,"mmmm"),VALUE)</f>
        <v>00</v>
      </c>
      <c r="B393" s="86" t="str">
        <f t="shared" si="154"/>
        <v>0</v>
      </c>
      <c r="C393" s="86" t="str">
        <f>COUNTIF($K$7:K393,K393)&amp;K393</f>
        <v>0</v>
      </c>
      <c r="D393" s="86" t="str">
        <f t="shared" si="155"/>
        <v>1</v>
      </c>
      <c r="F393" s="173"/>
      <c r="G393" s="73"/>
      <c r="H393" s="73"/>
      <c r="I393" s="90"/>
      <c r="J393" s="175" t="str">
        <f t="shared" si="153"/>
        <v>-</v>
      </c>
      <c r="K393" s="90"/>
      <c r="L393" s="89"/>
      <c r="M393" s="178"/>
    </row>
    <row r="394" spans="1:13" x14ac:dyDescent="0.2">
      <c r="A394" s="90" t="str">
        <f>IF(I394=VALUE,VALUE,COUNTIF($B$7:B394,B394))&amp;I394&amp;IF(F394&lt;&gt;VALUE,TEXT(F394,"mmmm"),VALUE)</f>
        <v>00</v>
      </c>
      <c r="B394" s="86" t="str">
        <f t="shared" si="154"/>
        <v>0</v>
      </c>
      <c r="C394" s="86" t="str">
        <f>COUNTIF($K$7:K394,K394)&amp;K394</f>
        <v>0</v>
      </c>
      <c r="D394" s="86" t="str">
        <f t="shared" si="155"/>
        <v>1</v>
      </c>
      <c r="F394" s="173"/>
      <c r="G394" s="88"/>
      <c r="H394" s="174"/>
      <c r="I394" s="90"/>
      <c r="J394" s="175" t="str">
        <f t="shared" si="153"/>
        <v>-</v>
      </c>
      <c r="K394" s="90"/>
      <c r="L394" s="89"/>
      <c r="M394" s="89"/>
    </row>
    <row r="395" spans="1:13" x14ac:dyDescent="0.2">
      <c r="A395" s="90" t="str">
        <f>IF(I395=VALUE,VALUE,COUNTIF($B$7:B395,B395))&amp;I395&amp;IF(F395&lt;&gt;VALUE,TEXT(F395,"mmmm"),VALUE)</f>
        <v>00</v>
      </c>
      <c r="B395" s="86" t="str">
        <f t="shared" si="154"/>
        <v>0</v>
      </c>
      <c r="C395" s="86" t="str">
        <f>COUNTIF($K$7:K395,K395)&amp;K395</f>
        <v>0</v>
      </c>
      <c r="D395" s="86" t="str">
        <f t="shared" si="155"/>
        <v>1</v>
      </c>
      <c r="F395" s="173"/>
      <c r="G395" s="88"/>
      <c r="H395" s="174"/>
      <c r="I395" s="90"/>
      <c r="J395" s="175" t="str">
        <f t="shared" si="153"/>
        <v>-</v>
      </c>
      <c r="K395" s="90"/>
      <c r="L395" s="178"/>
      <c r="M395" s="89"/>
    </row>
    <row r="396" spans="1:13" x14ac:dyDescent="0.2">
      <c r="A396" s="90" t="str">
        <f>IF(I396=VALUE,VALUE,COUNTIF($B$7:B396,B396))&amp;I396&amp;IF(F396&lt;&gt;VALUE,TEXT(F396,"mmmm"),VALUE)</f>
        <v>00</v>
      </c>
      <c r="B396" s="86" t="str">
        <f t="shared" si="154"/>
        <v>0</v>
      </c>
      <c r="C396" s="86" t="str">
        <f>COUNTIF($K$7:K396,K396)&amp;K396</f>
        <v>0</v>
      </c>
      <c r="D396" s="86" t="str">
        <f t="shared" si="155"/>
        <v>1</v>
      </c>
      <c r="F396" s="173"/>
      <c r="G396" s="73"/>
      <c r="H396" s="177"/>
      <c r="I396" s="198"/>
      <c r="J396" s="175" t="str">
        <f t="shared" si="153"/>
        <v>-</v>
      </c>
      <c r="K396" s="90"/>
      <c r="L396" s="178"/>
      <c r="M396" s="178"/>
    </row>
    <row r="397" spans="1:13" x14ac:dyDescent="0.2">
      <c r="A397" s="90" t="str">
        <f>IF(I397=VALUE,VALUE,COUNTIF($B$7:B397,B397))&amp;I397&amp;IF(F397&lt;&gt;VALUE,TEXT(F397,"mmmm"),VALUE)</f>
        <v>00</v>
      </c>
      <c r="B397" s="86" t="str">
        <f t="shared" si="154"/>
        <v>0</v>
      </c>
      <c r="C397" s="86" t="str">
        <f>COUNTIF($K$7:K397,K397)&amp;K397</f>
        <v>0</v>
      </c>
      <c r="D397" s="86" t="str">
        <f t="shared" si="155"/>
        <v>1</v>
      </c>
      <c r="F397" s="173"/>
      <c r="G397" s="73"/>
      <c r="H397" s="176"/>
      <c r="I397" s="90"/>
      <c r="J397" s="175" t="str">
        <f t="shared" si="153"/>
        <v>-</v>
      </c>
      <c r="K397" s="90"/>
      <c r="L397" s="178"/>
      <c r="M397" s="178"/>
    </row>
    <row r="398" spans="1:13" x14ac:dyDescent="0.2">
      <c r="A398" s="90" t="str">
        <f>IF(I398=VALUE,VALUE,COUNTIF($B$7:B398,B398))&amp;I398&amp;IF(F398&lt;&gt;VALUE,TEXT(F398,"mmmm"),VALUE)</f>
        <v>00</v>
      </c>
      <c r="B398" s="86" t="str">
        <f t="shared" si="154"/>
        <v>0</v>
      </c>
      <c r="C398" s="86" t="str">
        <f>COUNTIF($K$7:K398,K398)&amp;K398</f>
        <v>0</v>
      </c>
      <c r="D398" s="86" t="str">
        <f t="shared" si="155"/>
        <v>1</v>
      </c>
      <c r="F398" s="173"/>
      <c r="G398" s="73"/>
      <c r="H398" s="176"/>
      <c r="I398" s="90"/>
      <c r="J398" s="175" t="str">
        <f t="shared" si="153"/>
        <v>-</v>
      </c>
      <c r="K398" s="90"/>
      <c r="L398" s="178"/>
      <c r="M398" s="178"/>
    </row>
    <row r="399" spans="1:13" x14ac:dyDescent="0.2">
      <c r="A399" s="90" t="str">
        <f>IF(I399=VALUE,VALUE,COUNTIF($B$7:B399,B399))&amp;I399&amp;IF(F399&lt;&gt;VALUE,TEXT(F399,"mmmm"),VALUE)</f>
        <v>00</v>
      </c>
      <c r="B399" s="86" t="str">
        <f t="shared" si="154"/>
        <v>0</v>
      </c>
      <c r="C399" s="86" t="str">
        <f>COUNTIF($K$7:K399,K399)&amp;K399</f>
        <v>0</v>
      </c>
      <c r="D399" s="86" t="str">
        <f t="shared" si="155"/>
        <v>1</v>
      </c>
      <c r="F399" s="173"/>
      <c r="G399" s="73"/>
      <c r="H399" s="73"/>
      <c r="I399" s="90"/>
      <c r="J399" s="175" t="str">
        <f t="shared" si="153"/>
        <v>-</v>
      </c>
      <c r="K399" s="90"/>
      <c r="L399" s="178"/>
      <c r="M399" s="178"/>
    </row>
    <row r="400" spans="1:13" x14ac:dyDescent="0.2">
      <c r="A400" s="90" t="str">
        <f>IF(I400=VALUE,VALUE,COUNTIF($B$7:B400,B400))&amp;I400&amp;IF(F400&lt;&gt;VALUE,TEXT(F400,"mmmm"),VALUE)</f>
        <v>00</v>
      </c>
      <c r="B400" s="86" t="str">
        <f t="shared" si="154"/>
        <v>0</v>
      </c>
      <c r="C400" s="86" t="str">
        <f>COUNTIF($K$7:K400,K400)&amp;K400</f>
        <v>0</v>
      </c>
      <c r="D400" s="86" t="str">
        <f t="shared" si="155"/>
        <v>1</v>
      </c>
      <c r="F400" s="173"/>
      <c r="G400" s="73"/>
      <c r="H400" s="177"/>
      <c r="I400" s="90"/>
      <c r="J400" s="175" t="str">
        <f t="shared" si="153"/>
        <v>-</v>
      </c>
      <c r="K400" s="90"/>
      <c r="L400" s="178"/>
      <c r="M400" s="178"/>
    </row>
    <row r="401" spans="1:13" x14ac:dyDescent="0.2">
      <c r="A401" s="90" t="str">
        <f>IF(I401=VALUE,VALUE,COUNTIF($B$7:B401,B401))&amp;I401&amp;IF(F401&lt;&gt;VALUE,TEXT(F401,"mmmm"),VALUE)</f>
        <v>00</v>
      </c>
      <c r="B401" s="86" t="str">
        <f t="shared" si="154"/>
        <v>0</v>
      </c>
      <c r="C401" s="86" t="str">
        <f>COUNTIF($K$7:K401,K401)&amp;K401</f>
        <v>0</v>
      </c>
      <c r="D401" s="86" t="str">
        <f t="shared" si="155"/>
        <v>1</v>
      </c>
      <c r="F401" s="173"/>
      <c r="G401" s="73"/>
      <c r="H401" s="177"/>
      <c r="I401" s="90"/>
      <c r="J401" s="175" t="str">
        <f t="shared" si="153"/>
        <v>-</v>
      </c>
      <c r="K401" s="90"/>
      <c r="L401" s="178"/>
      <c r="M401" s="178"/>
    </row>
    <row r="402" spans="1:13" x14ac:dyDescent="0.2">
      <c r="A402" s="90" t="str">
        <f>IF(I402=VALUE,VALUE,COUNTIF($B$7:B402,B402))&amp;I402&amp;IF(F402&lt;&gt;VALUE,TEXT(F402,"mmmm"),VALUE)</f>
        <v>00</v>
      </c>
      <c r="B402" s="86" t="str">
        <f t="shared" si="154"/>
        <v>0</v>
      </c>
      <c r="C402" s="86" t="str">
        <f>COUNTIF($K$7:K402,K402)&amp;K402</f>
        <v>0</v>
      </c>
      <c r="D402" s="86" t="str">
        <f t="shared" si="155"/>
        <v>1</v>
      </c>
      <c r="F402" s="173"/>
      <c r="G402" s="73"/>
      <c r="H402" s="177"/>
      <c r="I402" s="90"/>
      <c r="J402" s="175" t="str">
        <f t="shared" si="153"/>
        <v>-</v>
      </c>
      <c r="K402" s="90"/>
      <c r="L402" s="178"/>
      <c r="M402" s="178"/>
    </row>
    <row r="403" spans="1:13" x14ac:dyDescent="0.2">
      <c r="A403" s="90" t="str">
        <f>IF(I403=VALUE,VALUE,COUNTIF($B$7:B403,B403))&amp;I403&amp;IF(F403&lt;&gt;VALUE,TEXT(F403,"mmmm"),VALUE)</f>
        <v>00</v>
      </c>
      <c r="B403" s="86" t="str">
        <f t="shared" si="154"/>
        <v>0</v>
      </c>
      <c r="C403" s="86" t="str">
        <f>COUNTIF($K$7:K403,K403)&amp;K403</f>
        <v>0</v>
      </c>
      <c r="D403" s="86" t="str">
        <f t="shared" si="155"/>
        <v>1</v>
      </c>
      <c r="F403" s="173"/>
      <c r="G403" s="73"/>
      <c r="H403" s="174"/>
      <c r="I403" s="90"/>
      <c r="J403" s="175" t="str">
        <f t="shared" si="153"/>
        <v>-</v>
      </c>
      <c r="K403" s="90"/>
      <c r="L403" s="178"/>
      <c r="M403" s="178"/>
    </row>
    <row r="404" spans="1:13" x14ac:dyDescent="0.2">
      <c r="A404" s="90" t="str">
        <f>IF(I404=VALUE,VALUE,COUNTIF($B$7:B404,B404))&amp;I404&amp;IF(F404&lt;&gt;VALUE,TEXT(F404,"mmmm"),VALUE)</f>
        <v>00</v>
      </c>
      <c r="B404" s="86" t="str">
        <f t="shared" si="154"/>
        <v>0</v>
      </c>
      <c r="C404" s="86" t="str">
        <f>COUNTIF($K$7:K404,K404)&amp;K404</f>
        <v>0</v>
      </c>
      <c r="D404" s="86" t="str">
        <f t="shared" si="155"/>
        <v>1</v>
      </c>
      <c r="F404" s="173"/>
      <c r="G404" s="73"/>
      <c r="H404" s="177"/>
      <c r="I404" s="90"/>
      <c r="J404" s="175" t="str">
        <f t="shared" si="153"/>
        <v>-</v>
      </c>
      <c r="K404" s="90"/>
      <c r="L404" s="178"/>
      <c r="M404" s="178"/>
    </row>
    <row r="405" spans="1:13" x14ac:dyDescent="0.2">
      <c r="A405" s="90" t="str">
        <f>IF(I405=VALUE,VALUE,COUNTIF($B$7:B405,B405))&amp;I405&amp;IF(F405&lt;&gt;VALUE,TEXT(F405,"mmmm"),VALUE)</f>
        <v>00</v>
      </c>
      <c r="B405" s="86" t="str">
        <f t="shared" si="154"/>
        <v>0</v>
      </c>
      <c r="C405" s="86" t="str">
        <f>COUNTIF($K$7:K405,K405)&amp;K405</f>
        <v>0</v>
      </c>
      <c r="D405" s="86" t="str">
        <f t="shared" si="155"/>
        <v>1</v>
      </c>
      <c r="F405" s="173"/>
      <c r="G405" s="73"/>
      <c r="H405" s="177"/>
      <c r="I405" s="90"/>
      <c r="J405" s="175" t="str">
        <f t="shared" si="153"/>
        <v>-</v>
      </c>
      <c r="K405" s="90"/>
      <c r="L405" s="178"/>
      <c r="M405" s="178"/>
    </row>
    <row r="406" spans="1:13" x14ac:dyDescent="0.2">
      <c r="A406" s="90" t="str">
        <f>IF(I406=VALUE,VALUE,COUNTIF($B$7:B406,B406))&amp;I406&amp;IF(F406&lt;&gt;VALUE,TEXT(F406,"mmmm"),VALUE)</f>
        <v>00</v>
      </c>
      <c r="B406" s="86" t="str">
        <f t="shared" si="154"/>
        <v>0</v>
      </c>
      <c r="C406" s="86" t="str">
        <f>COUNTIF($K$7:K406,K406)&amp;K406</f>
        <v>0</v>
      </c>
      <c r="D406" s="86" t="str">
        <f t="shared" si="155"/>
        <v>1</v>
      </c>
      <c r="F406" s="173"/>
      <c r="G406" s="73"/>
      <c r="H406" s="177"/>
      <c r="I406" s="198"/>
      <c r="J406" s="175" t="str">
        <f t="shared" si="153"/>
        <v>-</v>
      </c>
      <c r="K406" s="90"/>
      <c r="L406" s="178"/>
      <c r="M406" s="178"/>
    </row>
    <row r="407" spans="1:13" x14ac:dyDescent="0.2">
      <c r="A407" s="90" t="str">
        <f>IF(I407=VALUE,VALUE,COUNTIF($B$7:B407,B407))&amp;I407&amp;IF(F407&lt;&gt;VALUE,TEXT(F407,"mmmm"),VALUE)</f>
        <v>00</v>
      </c>
      <c r="B407" s="86" t="str">
        <f t="shared" si="154"/>
        <v>0</v>
      </c>
      <c r="C407" s="86" t="str">
        <f>COUNTIF($K$7:K407,K407)&amp;K407</f>
        <v>0</v>
      </c>
      <c r="D407" s="86" t="str">
        <f t="shared" si="155"/>
        <v>1</v>
      </c>
      <c r="F407" s="173"/>
      <c r="G407" s="73"/>
      <c r="H407" s="73"/>
      <c r="I407" s="90"/>
      <c r="J407" s="175" t="str">
        <f t="shared" si="153"/>
        <v>-</v>
      </c>
      <c r="K407" s="90"/>
      <c r="L407" s="178"/>
      <c r="M407" s="178"/>
    </row>
    <row r="408" spans="1:13" x14ac:dyDescent="0.2">
      <c r="A408" s="90" t="str">
        <f>IF(I408=VALUE,VALUE,COUNTIF($B$7:B408,B408))&amp;I408&amp;IF(F408&lt;&gt;VALUE,TEXT(F408,"mmmm"),VALUE)</f>
        <v>00</v>
      </c>
      <c r="B408" s="86" t="str">
        <f t="shared" si="154"/>
        <v>0</v>
      </c>
      <c r="C408" s="86" t="str">
        <f>COUNTIF($K$7:K408,K408)&amp;K408</f>
        <v>0</v>
      </c>
      <c r="D408" s="86" t="str">
        <f t="shared" si="155"/>
        <v>1</v>
      </c>
      <c r="F408" s="173"/>
      <c r="G408" s="73"/>
      <c r="H408" s="73"/>
      <c r="I408" s="90"/>
      <c r="J408" s="175" t="str">
        <f t="shared" si="153"/>
        <v>-</v>
      </c>
      <c r="K408" s="90"/>
      <c r="L408" s="178"/>
      <c r="M408" s="178"/>
    </row>
    <row r="409" spans="1:13" x14ac:dyDescent="0.2">
      <c r="A409" s="90" t="str">
        <f>IF(I409=VALUE,VALUE,COUNTIF($B$7:B409,B409))&amp;I409&amp;IF(F409&lt;&gt;VALUE,TEXT(F409,"mmmm"),VALUE)</f>
        <v>00</v>
      </c>
      <c r="B409" s="86" t="str">
        <f t="shared" si="154"/>
        <v>0</v>
      </c>
      <c r="C409" s="86" t="str">
        <f>COUNTIF($K$7:K409,K409)&amp;K409</f>
        <v>0</v>
      </c>
      <c r="D409" s="86" t="str">
        <f t="shared" si="155"/>
        <v>1</v>
      </c>
      <c r="F409" s="173"/>
      <c r="G409" s="73"/>
      <c r="H409" s="73"/>
      <c r="I409" s="90"/>
      <c r="J409" s="175" t="str">
        <f t="shared" ref="J409:J429" si="156">IF(ISNA(VLOOKUP(I409,DAF_AKUN,2,FALSE)),"-",VLOOKUP(I409,DAF_AKUN,2,FALSE))</f>
        <v>-</v>
      </c>
      <c r="K409" s="90"/>
      <c r="L409" s="178"/>
      <c r="M409" s="178"/>
    </row>
    <row r="410" spans="1:13" x14ac:dyDescent="0.2">
      <c r="A410" s="90" t="str">
        <f>IF(I410=VALUE,VALUE,COUNTIF($B$7:B410,B410))&amp;I410&amp;IF(F410&lt;&gt;VALUE,TEXT(F410,"mmmm"),VALUE)</f>
        <v>00</v>
      </c>
      <c r="B410" s="86" t="str">
        <f t="shared" si="154"/>
        <v>0</v>
      </c>
      <c r="C410" s="86" t="str">
        <f>COUNTIF($K$7:K410,K410)&amp;K410</f>
        <v>0</v>
      </c>
      <c r="D410" s="86" t="str">
        <f t="shared" si="155"/>
        <v>1</v>
      </c>
      <c r="F410" s="173"/>
      <c r="G410" s="73"/>
      <c r="H410" s="177"/>
      <c r="I410" s="198"/>
      <c r="J410" s="175" t="str">
        <f t="shared" si="156"/>
        <v>-</v>
      </c>
      <c r="K410" s="90"/>
      <c r="L410" s="178"/>
      <c r="M410" s="178"/>
    </row>
    <row r="411" spans="1:13" x14ac:dyDescent="0.2">
      <c r="A411" s="90" t="str">
        <f>IF(I411=VALUE,VALUE,COUNTIF($B$7:B411,B411))&amp;I411&amp;IF(F411&lt;&gt;VALUE,TEXT(F411,"mmmm"),VALUE)</f>
        <v>00</v>
      </c>
      <c r="B411" s="86" t="str">
        <f t="shared" si="154"/>
        <v>0</v>
      </c>
      <c r="C411" s="86" t="str">
        <f>COUNTIF($K$7:K411,K411)&amp;K411</f>
        <v>0</v>
      </c>
      <c r="D411" s="86" t="str">
        <f t="shared" si="155"/>
        <v>1</v>
      </c>
      <c r="F411" s="173"/>
      <c r="G411" s="73"/>
      <c r="H411" s="176"/>
      <c r="I411" s="90"/>
      <c r="J411" s="175" t="str">
        <f t="shared" si="156"/>
        <v>-</v>
      </c>
      <c r="K411" s="90"/>
      <c r="L411" s="178"/>
      <c r="M411" s="178"/>
    </row>
    <row r="412" spans="1:13" x14ac:dyDescent="0.2">
      <c r="A412" s="90" t="str">
        <f>IF(I412=VALUE,VALUE,COUNTIF($B$7:B412,B412))&amp;I412&amp;IF(F412&lt;&gt;VALUE,TEXT(F412,"mmmm"),VALUE)</f>
        <v>00</v>
      </c>
      <c r="B412" s="86" t="str">
        <f t="shared" si="154"/>
        <v>0</v>
      </c>
      <c r="C412" s="86" t="str">
        <f>COUNTIF($K$7:K412,K412)&amp;K412</f>
        <v>0</v>
      </c>
      <c r="D412" s="86" t="str">
        <f t="shared" si="155"/>
        <v>1</v>
      </c>
      <c r="F412" s="173"/>
      <c r="G412" s="73"/>
      <c r="H412" s="177"/>
      <c r="I412" s="90"/>
      <c r="J412" s="175" t="str">
        <f t="shared" si="156"/>
        <v>-</v>
      </c>
      <c r="K412" s="90"/>
      <c r="L412" s="178"/>
      <c r="M412" s="178"/>
    </row>
    <row r="413" spans="1:13" x14ac:dyDescent="0.2">
      <c r="A413" s="90" t="str">
        <f>IF(I413=VALUE,VALUE,COUNTIF($B$7:B413,B413))&amp;I413&amp;IF(F413&lt;&gt;VALUE,TEXT(F413,"mmmm"),VALUE)</f>
        <v>00</v>
      </c>
      <c r="B413" s="86" t="str">
        <f t="shared" si="154"/>
        <v>0</v>
      </c>
      <c r="C413" s="86" t="str">
        <f>COUNTIF($K$7:K413,K413)&amp;K413</f>
        <v>0</v>
      </c>
      <c r="D413" s="86" t="str">
        <f t="shared" si="155"/>
        <v>1</v>
      </c>
      <c r="F413" s="173"/>
      <c r="G413" s="73"/>
      <c r="H413" s="177"/>
      <c r="I413" s="90"/>
      <c r="J413" s="175" t="str">
        <f t="shared" si="156"/>
        <v>-</v>
      </c>
      <c r="K413" s="90"/>
      <c r="L413" s="178"/>
      <c r="M413" s="178"/>
    </row>
    <row r="414" spans="1:13" x14ac:dyDescent="0.2">
      <c r="A414" s="90" t="str">
        <f>IF(I414=VALUE,VALUE,COUNTIF($B$7:B414,B414))&amp;I414&amp;IF(F414&lt;&gt;VALUE,TEXT(F414,"mmmm"),VALUE)</f>
        <v>00</v>
      </c>
      <c r="B414" s="86" t="str">
        <f t="shared" si="154"/>
        <v>0</v>
      </c>
      <c r="C414" s="86" t="str">
        <f>COUNTIF($K$7:K414,K414)&amp;K414</f>
        <v>0</v>
      </c>
      <c r="D414" s="86" t="str">
        <f t="shared" si="155"/>
        <v>1</v>
      </c>
      <c r="F414" s="173"/>
      <c r="G414" s="73"/>
      <c r="H414" s="73"/>
      <c r="I414" s="90"/>
      <c r="J414" s="175" t="str">
        <f t="shared" si="156"/>
        <v>-</v>
      </c>
      <c r="K414" s="90"/>
      <c r="L414" s="178"/>
      <c r="M414" s="178"/>
    </row>
    <row r="415" spans="1:13" x14ac:dyDescent="0.2">
      <c r="A415" s="90" t="str">
        <f>IF(I415=VALUE,VALUE,COUNTIF($B$7:B415,B415))&amp;I415&amp;IF(F415&lt;&gt;VALUE,TEXT(F415,"mmmm"),VALUE)</f>
        <v>00</v>
      </c>
      <c r="B415" s="86" t="str">
        <f t="shared" si="154"/>
        <v>0</v>
      </c>
      <c r="C415" s="86" t="str">
        <f>COUNTIF($K$7:K415,K415)&amp;K415</f>
        <v>0</v>
      </c>
      <c r="D415" s="86" t="str">
        <f t="shared" si="155"/>
        <v>1</v>
      </c>
      <c r="F415" s="173"/>
      <c r="G415" s="73"/>
      <c r="H415" s="73"/>
      <c r="I415" s="90"/>
      <c r="J415" s="175" t="str">
        <f t="shared" si="156"/>
        <v>-</v>
      </c>
      <c r="K415" s="90"/>
      <c r="L415" s="178"/>
      <c r="M415" s="178"/>
    </row>
    <row r="416" spans="1:13" x14ac:dyDescent="0.2">
      <c r="A416" s="90" t="str">
        <f>IF(I416=VALUE,VALUE,COUNTIF($B$7:B416,B416))&amp;I416&amp;IF(F416&lt;&gt;VALUE,TEXT(F416,"mmmm"),VALUE)</f>
        <v>00</v>
      </c>
      <c r="B416" s="86" t="str">
        <f t="shared" si="154"/>
        <v>0</v>
      </c>
      <c r="C416" s="86" t="str">
        <f>COUNTIF($K$7:K416,K416)&amp;K416</f>
        <v>0</v>
      </c>
      <c r="D416" s="86" t="str">
        <f t="shared" si="155"/>
        <v>1</v>
      </c>
      <c r="F416" s="173"/>
      <c r="G416" s="73"/>
      <c r="H416" s="177"/>
      <c r="I416" s="198"/>
      <c r="J416" s="175" t="str">
        <f t="shared" si="156"/>
        <v>-</v>
      </c>
      <c r="K416" s="90"/>
      <c r="L416" s="178"/>
      <c r="M416" s="178"/>
    </row>
    <row r="417" spans="1:13" x14ac:dyDescent="0.2">
      <c r="A417" s="90" t="str">
        <f>IF(I417=VALUE,VALUE,COUNTIF($B$7:B417,B417))&amp;I417&amp;IF(F417&lt;&gt;VALUE,TEXT(F417,"mmmm"),VALUE)</f>
        <v>00</v>
      </c>
      <c r="B417" s="86" t="str">
        <f t="shared" si="154"/>
        <v>0</v>
      </c>
      <c r="C417" s="86" t="str">
        <f>COUNTIF($K$7:K417,K417)&amp;K417</f>
        <v>0</v>
      </c>
      <c r="D417" s="86" t="str">
        <f t="shared" si="155"/>
        <v>1</v>
      </c>
      <c r="F417" s="173"/>
      <c r="G417" s="73"/>
      <c r="H417" s="177"/>
      <c r="I417" s="198"/>
      <c r="J417" s="175" t="str">
        <f t="shared" si="156"/>
        <v>-</v>
      </c>
      <c r="K417" s="90"/>
      <c r="L417" s="178"/>
      <c r="M417" s="178"/>
    </row>
    <row r="418" spans="1:13" x14ac:dyDescent="0.2">
      <c r="A418" s="90" t="str">
        <f>IF(I418=VALUE,VALUE,COUNTIF($B$7:B418,B418))&amp;I418&amp;IF(F418&lt;&gt;VALUE,TEXT(F418,"mmmm"),VALUE)</f>
        <v>00</v>
      </c>
      <c r="B418" s="86" t="str">
        <f t="shared" si="154"/>
        <v>0</v>
      </c>
      <c r="C418" s="86" t="str">
        <f>COUNTIF($K$7:K418,K418)&amp;K418</f>
        <v>0</v>
      </c>
      <c r="D418" s="86" t="str">
        <f t="shared" si="155"/>
        <v>1</v>
      </c>
      <c r="F418" s="173"/>
      <c r="G418" s="73"/>
      <c r="H418" s="176"/>
      <c r="I418" s="90"/>
      <c r="J418" s="175" t="str">
        <f t="shared" si="156"/>
        <v>-</v>
      </c>
      <c r="K418" s="90"/>
      <c r="L418" s="178"/>
      <c r="M418" s="178"/>
    </row>
    <row r="419" spans="1:13" x14ac:dyDescent="0.2">
      <c r="A419" s="90" t="str">
        <f>IF(I419=VALUE,VALUE,COUNTIF($B$7:B419,B419))&amp;I419&amp;IF(F419&lt;&gt;VALUE,TEXT(F419,"mmmm"),VALUE)</f>
        <v>00</v>
      </c>
      <c r="B419" s="86" t="str">
        <f t="shared" si="154"/>
        <v>0</v>
      </c>
      <c r="C419" s="86" t="str">
        <f>COUNTIF($K$7:K419,K419)&amp;K419</f>
        <v>0</v>
      </c>
      <c r="D419" s="86" t="str">
        <f t="shared" si="155"/>
        <v>1</v>
      </c>
      <c r="F419" s="173"/>
      <c r="G419" s="73"/>
      <c r="H419" s="177"/>
      <c r="I419" s="198"/>
      <c r="J419" s="175" t="str">
        <f t="shared" si="156"/>
        <v>-</v>
      </c>
      <c r="K419" s="90"/>
      <c r="L419" s="178"/>
      <c r="M419" s="178"/>
    </row>
    <row r="420" spans="1:13" x14ac:dyDescent="0.2">
      <c r="A420" s="90" t="str">
        <f>IF(I420=VALUE,VALUE,COUNTIF($B$7:B420,B420))&amp;I420&amp;IF(F420&lt;&gt;VALUE,TEXT(F420,"mmmm"),VALUE)</f>
        <v>00</v>
      </c>
      <c r="B420" s="86" t="str">
        <f t="shared" si="154"/>
        <v>0</v>
      </c>
      <c r="C420" s="86" t="str">
        <f>COUNTIF($K$7:K420,K420)&amp;K420</f>
        <v>0</v>
      </c>
      <c r="D420" s="86" t="str">
        <f t="shared" si="155"/>
        <v>1</v>
      </c>
      <c r="F420" s="173"/>
      <c r="G420" s="73"/>
      <c r="H420" s="177"/>
      <c r="I420" s="198"/>
      <c r="J420" s="175" t="str">
        <f t="shared" si="156"/>
        <v>-</v>
      </c>
      <c r="K420" s="90"/>
      <c r="L420" s="178"/>
      <c r="M420" s="178"/>
    </row>
    <row r="421" spans="1:13" x14ac:dyDescent="0.2">
      <c r="A421" s="90" t="str">
        <f>IF(I421=VALUE,VALUE,COUNTIF($B$7:B421,B421))&amp;I421&amp;IF(F421&lt;&gt;VALUE,TEXT(F421,"mmmm"),VALUE)</f>
        <v>00</v>
      </c>
      <c r="B421" s="86" t="str">
        <f t="shared" si="154"/>
        <v>0</v>
      </c>
      <c r="C421" s="86" t="str">
        <f>COUNTIF($K$7:K421,K421)&amp;K421</f>
        <v>0</v>
      </c>
      <c r="D421" s="86" t="str">
        <f t="shared" si="155"/>
        <v>1</v>
      </c>
      <c r="F421" s="173"/>
      <c r="G421" s="73"/>
      <c r="H421" s="177"/>
      <c r="I421" s="198"/>
      <c r="J421" s="175" t="str">
        <f t="shared" si="156"/>
        <v>-</v>
      </c>
      <c r="K421" s="90"/>
      <c r="L421" s="178"/>
      <c r="M421" s="178"/>
    </row>
    <row r="422" spans="1:13" x14ac:dyDescent="0.2">
      <c r="A422" s="90" t="str">
        <f>IF(I422=VALUE,VALUE,COUNTIF($B$7:B422,B422))&amp;I422&amp;IF(F422&lt;&gt;VALUE,TEXT(F422,"mmmm"),VALUE)</f>
        <v>00</v>
      </c>
      <c r="B422" s="86" t="str">
        <f t="shared" si="154"/>
        <v>0</v>
      </c>
      <c r="C422" s="86" t="str">
        <f>COUNTIF($K$7:K422,K422)&amp;K422</f>
        <v>0</v>
      </c>
      <c r="D422" s="86" t="str">
        <f t="shared" si="155"/>
        <v>1</v>
      </c>
      <c r="F422" s="173"/>
      <c r="G422" s="73"/>
      <c r="H422" s="177"/>
      <c r="I422" s="90"/>
      <c r="J422" s="175" t="str">
        <f t="shared" si="156"/>
        <v>-</v>
      </c>
      <c r="K422" s="90"/>
      <c r="L422" s="178"/>
      <c r="M422" s="178"/>
    </row>
    <row r="423" spans="1:13" x14ac:dyDescent="0.2">
      <c r="A423" s="90" t="str">
        <f>IF(I423=VALUE,VALUE,COUNTIF($B$7:B423,B423))&amp;I423&amp;IF(F423&lt;&gt;VALUE,TEXT(F423,"mmmm"),VALUE)</f>
        <v>00</v>
      </c>
      <c r="B423" s="86" t="str">
        <f t="shared" si="154"/>
        <v>0</v>
      </c>
      <c r="C423" s="86" t="str">
        <f>COUNTIF($K$7:K423,K423)&amp;K423</f>
        <v>0</v>
      </c>
      <c r="D423" s="86" t="str">
        <f t="shared" si="155"/>
        <v>1</v>
      </c>
      <c r="F423" s="173"/>
      <c r="G423" s="73"/>
      <c r="H423" s="177"/>
      <c r="I423" s="198"/>
      <c r="J423" s="175" t="str">
        <f t="shared" si="156"/>
        <v>-</v>
      </c>
      <c r="K423" s="90"/>
      <c r="L423" s="178"/>
      <c r="M423" s="178"/>
    </row>
    <row r="424" spans="1:13" x14ac:dyDescent="0.2">
      <c r="A424" s="90" t="str">
        <f>IF(I424=VALUE,VALUE,COUNTIF($B$7:B424,B424))&amp;I424&amp;IF(F424&lt;&gt;VALUE,TEXT(F424,"mmmm"),VALUE)</f>
        <v>00</v>
      </c>
      <c r="B424" s="86" t="str">
        <f t="shared" si="154"/>
        <v>0</v>
      </c>
      <c r="C424" s="86" t="str">
        <f>COUNTIF($K$7:K424,K424)&amp;K424</f>
        <v>0</v>
      </c>
      <c r="D424" s="86" t="str">
        <f t="shared" si="155"/>
        <v>1</v>
      </c>
      <c r="F424" s="173"/>
      <c r="G424" s="73"/>
      <c r="H424" s="176"/>
      <c r="I424" s="90"/>
      <c r="J424" s="175" t="str">
        <f t="shared" si="156"/>
        <v>-</v>
      </c>
      <c r="K424" s="90"/>
      <c r="L424" s="178"/>
      <c r="M424" s="178"/>
    </row>
    <row r="425" spans="1:13" x14ac:dyDescent="0.2">
      <c r="A425" s="90" t="str">
        <f>IF(I425=VALUE,VALUE,COUNTIF($B$7:B425,B425))&amp;I425&amp;IF(F425&lt;&gt;VALUE,TEXT(F425,"mmmm"),VALUE)</f>
        <v>00</v>
      </c>
      <c r="B425" s="86" t="str">
        <f t="shared" si="154"/>
        <v>0</v>
      </c>
      <c r="C425" s="86" t="str">
        <f>COUNTIF($K$7:K425,K425)&amp;K425</f>
        <v>0</v>
      </c>
      <c r="D425" s="86" t="str">
        <f t="shared" si="155"/>
        <v>1</v>
      </c>
      <c r="F425" s="173"/>
      <c r="G425" s="73"/>
      <c r="H425" s="177"/>
      <c r="I425" s="90"/>
      <c r="J425" s="175" t="str">
        <f t="shared" si="156"/>
        <v>-</v>
      </c>
      <c r="K425" s="90"/>
      <c r="L425" s="178"/>
      <c r="M425" s="178"/>
    </row>
    <row r="426" spans="1:13" x14ac:dyDescent="0.2">
      <c r="A426" s="90" t="str">
        <f>IF(I426=VALUE,VALUE,COUNTIF($B$7:B426,B426))&amp;I426&amp;IF(F426&lt;&gt;VALUE,TEXT(F426,"mmmm"),VALUE)</f>
        <v>00</v>
      </c>
      <c r="B426" s="86" t="str">
        <f t="shared" si="154"/>
        <v>0</v>
      </c>
      <c r="C426" s="86" t="str">
        <f>COUNTIF($K$7:K426,K426)&amp;K426</f>
        <v>0</v>
      </c>
      <c r="D426" s="86" t="str">
        <f t="shared" si="155"/>
        <v>1</v>
      </c>
      <c r="F426" s="173"/>
      <c r="G426" s="73"/>
      <c r="H426" s="177"/>
      <c r="I426" s="90"/>
      <c r="J426" s="175" t="str">
        <f t="shared" si="156"/>
        <v>-</v>
      </c>
      <c r="K426" s="90"/>
      <c r="L426" s="178"/>
      <c r="M426" s="178"/>
    </row>
    <row r="427" spans="1:13" x14ac:dyDescent="0.2">
      <c r="A427" s="90" t="str">
        <f>IF(I427=VALUE,VALUE,COUNTIF($B$7:B427,B427))&amp;I427&amp;IF(F427&lt;&gt;VALUE,TEXT(F427,"mmmm"),VALUE)</f>
        <v>00</v>
      </c>
      <c r="B427" s="86" t="str">
        <f>I427&amp;IF(F427&lt;&gt;VALUE,TEXT(F427,"mmmm"),VALUE)</f>
        <v>0</v>
      </c>
      <c r="C427" s="86" t="str">
        <f>COUNTIF($K$7:K427,K427)&amp;K427</f>
        <v>0</v>
      </c>
      <c r="D427" s="86" t="str">
        <f>IF(MONTH(F427)&lt;MONTH(BLN),"1"&amp;I427,VALUE)</f>
        <v>1</v>
      </c>
      <c r="F427" s="173"/>
      <c r="G427" s="73"/>
      <c r="H427" s="73"/>
      <c r="I427" s="90"/>
      <c r="J427" s="175" t="str">
        <f t="shared" si="156"/>
        <v>-</v>
      </c>
      <c r="K427" s="90"/>
      <c r="L427" s="178"/>
      <c r="M427" s="178"/>
    </row>
    <row r="428" spans="1:13" x14ac:dyDescent="0.2">
      <c r="A428" s="90" t="str">
        <f>IF(I428=VALUE,VALUE,COUNTIF($B$7:B428,B428))&amp;I428&amp;IF(F428&lt;&gt;VALUE,TEXT(F428,"mmmm"),VALUE)</f>
        <v>00</v>
      </c>
      <c r="B428" s="86" t="str">
        <f t="shared" si="154"/>
        <v>0</v>
      </c>
      <c r="C428" s="86" t="str">
        <f>COUNTIF($K$7:K428,K428)&amp;K428</f>
        <v>0</v>
      </c>
      <c r="D428" s="86" t="str">
        <f t="shared" si="155"/>
        <v>1</v>
      </c>
      <c r="F428" s="173"/>
      <c r="G428" s="73"/>
      <c r="H428" s="177"/>
      <c r="I428" s="198"/>
      <c r="J428" s="175" t="str">
        <f t="shared" si="156"/>
        <v>-</v>
      </c>
      <c r="K428" s="90"/>
      <c r="L428" s="178"/>
      <c r="M428" s="178"/>
    </row>
    <row r="429" spans="1:13" x14ac:dyDescent="0.2">
      <c r="A429" s="90" t="str">
        <f>IF(I429=VALUE,VALUE,COUNTIF($B$7:B429,B429))&amp;I429&amp;IF(F429&lt;&gt;VALUE,TEXT(F429,"mmmm"),VALUE)</f>
        <v>00</v>
      </c>
      <c r="B429" s="86" t="str">
        <f t="shared" si="154"/>
        <v>0</v>
      </c>
      <c r="C429" s="86" t="str">
        <f>COUNTIF($K$7:K429,K429)&amp;K429</f>
        <v>0</v>
      </c>
      <c r="D429" s="86" t="str">
        <f t="shared" si="155"/>
        <v>1</v>
      </c>
      <c r="F429" s="173"/>
      <c r="G429" s="73"/>
      <c r="H429" s="176"/>
      <c r="I429" s="90"/>
      <c r="J429" s="175" t="str">
        <f t="shared" si="156"/>
        <v>-</v>
      </c>
      <c r="K429" s="90"/>
      <c r="L429" s="178"/>
      <c r="M429" s="178"/>
    </row>
    <row r="430" spans="1:13" x14ac:dyDescent="0.2">
      <c r="A430" s="90" t="str">
        <f>IF(I430=VALUE,VALUE,COUNTIF($B$7:B430,B430))&amp;I430&amp;IF(F430&lt;&gt;VALUE,TEXT(F430,"mmmm"),VALUE)</f>
        <v>00</v>
      </c>
      <c r="B430" s="86" t="str">
        <f t="shared" si="154"/>
        <v>0</v>
      </c>
      <c r="C430" s="86" t="str">
        <f>COUNTIF($K$7:K430,K430)&amp;K430</f>
        <v>0</v>
      </c>
      <c r="D430" s="86" t="str">
        <f t="shared" si="155"/>
        <v>1</v>
      </c>
      <c r="F430" s="173"/>
      <c r="G430" s="73"/>
      <c r="H430" s="177"/>
      <c r="I430" s="90"/>
      <c r="J430" s="175" t="str">
        <f t="shared" ref="J430:J450" si="157">IF(ISNA(VLOOKUP(I430,DAF_AKUN,2,FALSE)),"-",VLOOKUP(I430,DAF_AKUN,2,FALSE))</f>
        <v>-</v>
      </c>
      <c r="K430" s="90"/>
      <c r="L430" s="178"/>
      <c r="M430" s="178"/>
    </row>
    <row r="431" spans="1:13" x14ac:dyDescent="0.2">
      <c r="A431" s="90" t="str">
        <f>IF(I431=VALUE,VALUE,COUNTIF($B$7:B431,B431))&amp;I431&amp;IF(F431&lt;&gt;VALUE,TEXT(F431,"mmmm"),VALUE)</f>
        <v>00</v>
      </c>
      <c r="B431" s="86" t="str">
        <f t="shared" si="154"/>
        <v>0</v>
      </c>
      <c r="C431" s="86" t="str">
        <f>COUNTIF($K$7:K431,K431)&amp;K431</f>
        <v>0</v>
      </c>
      <c r="D431" s="86" t="str">
        <f t="shared" si="155"/>
        <v>1</v>
      </c>
      <c r="F431" s="173"/>
      <c r="G431" s="73"/>
      <c r="H431" s="177"/>
      <c r="I431" s="90"/>
      <c r="J431" s="175" t="str">
        <f t="shared" si="157"/>
        <v>-</v>
      </c>
      <c r="K431" s="90"/>
      <c r="L431" s="178"/>
      <c r="M431" s="178"/>
    </row>
    <row r="432" spans="1:13" x14ac:dyDescent="0.2">
      <c r="A432" s="90" t="str">
        <f>IF(I432=VALUE,VALUE,COUNTIF($B$7:B432,B432))&amp;I432&amp;IF(F432&lt;&gt;VALUE,TEXT(F432,"mmmm"),VALUE)</f>
        <v>00</v>
      </c>
      <c r="B432" s="86" t="str">
        <f t="shared" si="154"/>
        <v>0</v>
      </c>
      <c r="C432" s="86" t="str">
        <f>COUNTIF($K$7:K432,K432)&amp;K432</f>
        <v>0</v>
      </c>
      <c r="D432" s="86" t="str">
        <f t="shared" si="155"/>
        <v>1</v>
      </c>
      <c r="F432" s="173"/>
      <c r="G432" s="73"/>
      <c r="H432" s="177"/>
      <c r="I432" s="198"/>
      <c r="J432" s="175" t="str">
        <f t="shared" si="157"/>
        <v>-</v>
      </c>
      <c r="K432" s="90"/>
      <c r="L432" s="178"/>
      <c r="M432" s="178"/>
    </row>
    <row r="433" spans="1:13" x14ac:dyDescent="0.2">
      <c r="A433" s="90" t="str">
        <f>IF(I433=VALUE,VALUE,COUNTIF($B$7:B433,B433))&amp;I433&amp;IF(F433&lt;&gt;VALUE,TEXT(F433,"mmmm"),VALUE)</f>
        <v>00</v>
      </c>
      <c r="B433" s="86" t="str">
        <f t="shared" ref="B433:B479" si="158">I433&amp;IF(F433&lt;&gt;VALUE,TEXT(F433,"mmmm"),VALUE)</f>
        <v>0</v>
      </c>
      <c r="C433" s="86" t="str">
        <f>COUNTIF($K$7:K433,K433)&amp;K433</f>
        <v>0</v>
      </c>
      <c r="D433" s="86" t="str">
        <f t="shared" ref="D433:D479" si="159">IF(MONTH(F433)&lt;MONTH(BLN),"1"&amp;I433,VALUE)</f>
        <v>1</v>
      </c>
      <c r="F433" s="173"/>
      <c r="G433" s="73"/>
      <c r="H433" s="177"/>
      <c r="I433" s="198"/>
      <c r="J433" s="175" t="str">
        <f t="shared" si="157"/>
        <v>-</v>
      </c>
      <c r="K433" s="90"/>
      <c r="L433" s="178"/>
      <c r="M433" s="178"/>
    </row>
    <row r="434" spans="1:13" x14ac:dyDescent="0.2">
      <c r="A434" s="90" t="str">
        <f>IF(I434=VALUE,VALUE,COUNTIF($B$7:B434,B434))&amp;I434&amp;IF(F434&lt;&gt;VALUE,TEXT(F434,"mmmm"),VALUE)</f>
        <v>00</v>
      </c>
      <c r="B434" s="86" t="str">
        <f t="shared" si="158"/>
        <v>0</v>
      </c>
      <c r="C434" s="86" t="str">
        <f>COUNTIF($K$7:K434,K434)&amp;K434</f>
        <v>0</v>
      </c>
      <c r="D434" s="86" t="str">
        <f t="shared" si="159"/>
        <v>1</v>
      </c>
      <c r="F434" s="173"/>
      <c r="G434" s="73"/>
      <c r="H434" s="176"/>
      <c r="I434" s="90"/>
      <c r="J434" s="175" t="str">
        <f t="shared" si="157"/>
        <v>-</v>
      </c>
      <c r="K434" s="90"/>
      <c r="L434" s="178"/>
      <c r="M434" s="178"/>
    </row>
    <row r="435" spans="1:13" x14ac:dyDescent="0.2">
      <c r="A435" s="90" t="str">
        <f>IF(I435=VALUE,VALUE,COUNTIF($B$7:B435,B435))&amp;I435&amp;IF(F435&lt;&gt;VALUE,TEXT(F435,"mmmm"),VALUE)</f>
        <v>00</v>
      </c>
      <c r="B435" s="86" t="str">
        <f t="shared" si="158"/>
        <v>0</v>
      </c>
      <c r="C435" s="86" t="str">
        <f>COUNTIF($K$7:K435,K435)&amp;K435</f>
        <v>0</v>
      </c>
      <c r="D435" s="86" t="str">
        <f t="shared" si="159"/>
        <v>1</v>
      </c>
      <c r="F435" s="173"/>
      <c r="G435" s="73"/>
      <c r="H435" s="176"/>
      <c r="I435" s="90"/>
      <c r="J435" s="175" t="str">
        <f t="shared" si="157"/>
        <v>-</v>
      </c>
      <c r="K435" s="90"/>
      <c r="L435" s="178"/>
      <c r="M435" s="178"/>
    </row>
    <row r="436" spans="1:13" x14ac:dyDescent="0.2">
      <c r="A436" s="90" t="str">
        <f>IF(I436=VALUE,VALUE,COUNTIF($B$7:B436,B436))&amp;I436&amp;IF(F436&lt;&gt;VALUE,TEXT(F436,"mmmm"),VALUE)</f>
        <v>00</v>
      </c>
      <c r="B436" s="86" t="str">
        <f t="shared" si="158"/>
        <v>0</v>
      </c>
      <c r="C436" s="86" t="str">
        <f>COUNTIF($K$7:K436,K436)&amp;K436</f>
        <v>0</v>
      </c>
      <c r="D436" s="86" t="str">
        <f t="shared" si="159"/>
        <v>1</v>
      </c>
      <c r="F436" s="173"/>
      <c r="G436" s="73"/>
      <c r="H436" s="73"/>
      <c r="I436" s="90"/>
      <c r="J436" s="175" t="str">
        <f t="shared" si="157"/>
        <v>-</v>
      </c>
      <c r="K436" s="90"/>
      <c r="L436" s="178"/>
      <c r="M436" s="178"/>
    </row>
    <row r="437" spans="1:13" x14ac:dyDescent="0.2">
      <c r="A437" s="90" t="str">
        <f>IF(I437=VALUE,VALUE,COUNTIF($B$7:B437,B437))&amp;I437&amp;IF(F437&lt;&gt;VALUE,TEXT(F437,"mmmm"),VALUE)</f>
        <v>00</v>
      </c>
      <c r="B437" s="86" t="str">
        <f t="shared" si="158"/>
        <v>0</v>
      </c>
      <c r="C437" s="86" t="str">
        <f>COUNTIF($K$7:K437,K437)&amp;K437</f>
        <v>0</v>
      </c>
      <c r="D437" s="86" t="str">
        <f t="shared" si="159"/>
        <v>1</v>
      </c>
      <c r="F437" s="173"/>
      <c r="G437" s="73"/>
      <c r="H437" s="177"/>
      <c r="I437" s="90"/>
      <c r="J437" s="175" t="str">
        <f t="shared" si="157"/>
        <v>-</v>
      </c>
      <c r="K437" s="90"/>
      <c r="L437" s="178"/>
      <c r="M437" s="178"/>
    </row>
    <row r="438" spans="1:13" x14ac:dyDescent="0.2">
      <c r="A438" s="90" t="str">
        <f>IF(I438=VALUE,VALUE,COUNTIF($B$7:B438,B438))&amp;I438&amp;IF(F438&lt;&gt;VALUE,TEXT(F438,"mmmm"),VALUE)</f>
        <v>00</v>
      </c>
      <c r="B438" s="86" t="str">
        <f t="shared" si="158"/>
        <v>0</v>
      </c>
      <c r="C438" s="86" t="str">
        <f>COUNTIF($K$7:K438,K438)&amp;K438</f>
        <v>0</v>
      </c>
      <c r="D438" s="86" t="str">
        <f t="shared" si="159"/>
        <v>1</v>
      </c>
      <c r="F438" s="173"/>
      <c r="G438" s="73"/>
      <c r="H438" s="177"/>
      <c r="I438" s="90"/>
      <c r="J438" s="175" t="str">
        <f t="shared" si="157"/>
        <v>-</v>
      </c>
      <c r="K438" s="90"/>
      <c r="L438" s="178"/>
      <c r="M438" s="178"/>
    </row>
    <row r="439" spans="1:13" x14ac:dyDescent="0.2">
      <c r="A439" s="90" t="str">
        <f>IF(I439=VALUE,VALUE,COUNTIF($B$7:B439,B439))&amp;I439&amp;IF(F439&lt;&gt;VALUE,TEXT(F439,"mmmm"),VALUE)</f>
        <v>00</v>
      </c>
      <c r="B439" s="86" t="str">
        <f t="shared" si="158"/>
        <v>0</v>
      </c>
      <c r="C439" s="86" t="str">
        <f>COUNTIF($K$7:K439,K439)&amp;K439</f>
        <v>0</v>
      </c>
      <c r="D439" s="86" t="str">
        <f t="shared" si="159"/>
        <v>1</v>
      </c>
      <c r="F439" s="173"/>
      <c r="G439" s="73"/>
      <c r="H439" s="177"/>
      <c r="I439" s="90"/>
      <c r="J439" s="175" t="str">
        <f t="shared" si="157"/>
        <v>-</v>
      </c>
      <c r="K439" s="90"/>
      <c r="L439" s="178"/>
      <c r="M439" s="178"/>
    </row>
    <row r="440" spans="1:13" x14ac:dyDescent="0.2">
      <c r="A440" s="90" t="str">
        <f>IF(I440=VALUE,VALUE,COUNTIF($B$7:B440,B440))&amp;I440&amp;IF(F440&lt;&gt;VALUE,TEXT(F440,"mmmm"),VALUE)</f>
        <v>00</v>
      </c>
      <c r="B440" s="86" t="str">
        <f t="shared" si="158"/>
        <v>0</v>
      </c>
      <c r="C440" s="86" t="str">
        <f>COUNTIF($K$7:K440,K440)&amp;K440</f>
        <v>0</v>
      </c>
      <c r="D440" s="86" t="str">
        <f t="shared" si="159"/>
        <v>1</v>
      </c>
      <c r="F440" s="173"/>
      <c r="G440" s="73"/>
      <c r="H440" s="73"/>
      <c r="I440" s="198"/>
      <c r="J440" s="175" t="str">
        <f t="shared" si="157"/>
        <v>-</v>
      </c>
      <c r="K440" s="90"/>
      <c r="L440" s="178"/>
      <c r="M440" s="178"/>
    </row>
    <row r="441" spans="1:13" x14ac:dyDescent="0.2">
      <c r="A441" s="90" t="str">
        <f>IF(I441=VALUE,VALUE,COUNTIF($B$7:B441,B441))&amp;I441&amp;IF(F441&lt;&gt;VALUE,TEXT(F441,"mmmm"),VALUE)</f>
        <v>00</v>
      </c>
      <c r="B441" s="86" t="str">
        <f t="shared" si="158"/>
        <v>0</v>
      </c>
      <c r="C441" s="86" t="str">
        <f>COUNTIF($K$7:K441,K441)&amp;K441</f>
        <v>0</v>
      </c>
      <c r="D441" s="86" t="str">
        <f t="shared" si="159"/>
        <v>1</v>
      </c>
      <c r="F441" s="173"/>
      <c r="G441" s="73"/>
      <c r="H441" s="177"/>
      <c r="I441" s="198"/>
      <c r="J441" s="175" t="str">
        <f t="shared" si="157"/>
        <v>-</v>
      </c>
      <c r="K441" s="90"/>
      <c r="L441" s="178"/>
      <c r="M441" s="178"/>
    </row>
    <row r="442" spans="1:13" x14ac:dyDescent="0.2">
      <c r="A442" s="90" t="str">
        <f>IF(I442=VALUE,VALUE,COUNTIF($B$7:B442,B442))&amp;I442&amp;IF(F442&lt;&gt;VALUE,TEXT(F442,"mmmm"),VALUE)</f>
        <v>00</v>
      </c>
      <c r="B442" s="86" t="str">
        <f t="shared" si="158"/>
        <v>0</v>
      </c>
      <c r="C442" s="86" t="str">
        <f>COUNTIF($K$7:K442,K442)&amp;K442</f>
        <v>0</v>
      </c>
      <c r="D442" s="86" t="str">
        <f t="shared" si="159"/>
        <v>1</v>
      </c>
      <c r="F442" s="173"/>
      <c r="G442" s="73"/>
      <c r="H442" s="177"/>
      <c r="I442" s="198"/>
      <c r="J442" s="175" t="str">
        <f t="shared" si="157"/>
        <v>-</v>
      </c>
      <c r="K442" s="90"/>
      <c r="L442" s="178"/>
      <c r="M442" s="178"/>
    </row>
    <row r="443" spans="1:13" x14ac:dyDescent="0.2">
      <c r="A443" s="90" t="str">
        <f>IF(I443=VALUE,VALUE,COUNTIF($B$7:B443,B443))&amp;I443&amp;IF(F443&lt;&gt;VALUE,TEXT(F443,"mmmm"),VALUE)</f>
        <v>00</v>
      </c>
      <c r="B443" s="86" t="str">
        <f t="shared" si="158"/>
        <v>0</v>
      </c>
      <c r="C443" s="86" t="str">
        <f>COUNTIF($K$7:K443,K443)&amp;K443</f>
        <v>0</v>
      </c>
      <c r="D443" s="86" t="str">
        <f t="shared" si="159"/>
        <v>1</v>
      </c>
      <c r="F443" s="173"/>
      <c r="G443" s="90"/>
      <c r="H443" s="176"/>
      <c r="I443" s="90"/>
      <c r="J443" s="175" t="str">
        <f t="shared" si="157"/>
        <v>-</v>
      </c>
      <c r="K443" s="90"/>
      <c r="L443" s="178"/>
      <c r="M443" s="178"/>
    </row>
    <row r="444" spans="1:13" x14ac:dyDescent="0.2">
      <c r="A444" s="90" t="str">
        <f>IF(I444=VALUE,VALUE,COUNTIF($B$7:B444,B444))&amp;I444&amp;IF(F444&lt;&gt;VALUE,TEXT(F444,"mmmm"),VALUE)</f>
        <v>00</v>
      </c>
      <c r="B444" s="86" t="str">
        <f t="shared" si="158"/>
        <v>0</v>
      </c>
      <c r="C444" s="86" t="str">
        <f>COUNTIF($K$7:K444,K444)&amp;K444</f>
        <v>0</v>
      </c>
      <c r="D444" s="86" t="str">
        <f t="shared" si="159"/>
        <v>1</v>
      </c>
      <c r="F444" s="173"/>
      <c r="G444" s="90"/>
      <c r="H444" s="177"/>
      <c r="I444" s="198"/>
      <c r="J444" s="175" t="str">
        <f t="shared" si="157"/>
        <v>-</v>
      </c>
      <c r="K444" s="90"/>
      <c r="L444" s="178"/>
      <c r="M444" s="178"/>
    </row>
    <row r="445" spans="1:13" x14ac:dyDescent="0.2">
      <c r="A445" s="90" t="str">
        <f>IF(I445=VALUE,VALUE,COUNTIF($B$7:B445,B445))&amp;I445&amp;IF(F445&lt;&gt;VALUE,TEXT(F445,"mmmm"),VALUE)</f>
        <v>00</v>
      </c>
      <c r="B445" s="86" t="str">
        <f t="shared" si="158"/>
        <v>0</v>
      </c>
      <c r="C445" s="86" t="str">
        <f>COUNTIF($K$7:K445,K445)&amp;K445</f>
        <v>0</v>
      </c>
      <c r="D445" s="86" t="str">
        <f t="shared" si="159"/>
        <v>1</v>
      </c>
      <c r="F445" s="173"/>
      <c r="G445" s="90"/>
      <c r="H445" s="177"/>
      <c r="I445" s="198"/>
      <c r="J445" s="175" t="str">
        <f t="shared" si="157"/>
        <v>-</v>
      </c>
      <c r="K445" s="90"/>
      <c r="L445" s="178"/>
      <c r="M445" s="178"/>
    </row>
    <row r="446" spans="1:13" x14ac:dyDescent="0.2">
      <c r="A446" s="90" t="str">
        <f>IF(I446=VALUE,VALUE,COUNTIF($B$7:B446,B446))&amp;I446&amp;IF(F446&lt;&gt;VALUE,TEXT(F446,"mmmm"),VALUE)</f>
        <v>00</v>
      </c>
      <c r="B446" s="86" t="str">
        <f t="shared" si="158"/>
        <v>0</v>
      </c>
      <c r="C446" s="86" t="str">
        <f>COUNTIF($K$7:K446,K446)&amp;K446</f>
        <v>0</v>
      </c>
      <c r="D446" s="86" t="str">
        <f t="shared" si="159"/>
        <v>1</v>
      </c>
      <c r="F446" s="173"/>
      <c r="G446" s="90"/>
      <c r="H446" s="73"/>
      <c r="I446" s="198"/>
      <c r="J446" s="175" t="str">
        <f t="shared" si="157"/>
        <v>-</v>
      </c>
      <c r="K446" s="90"/>
      <c r="L446" s="178"/>
      <c r="M446" s="178"/>
    </row>
    <row r="447" spans="1:13" x14ac:dyDescent="0.2">
      <c r="A447" s="90" t="str">
        <f>IF(I447=VALUE,VALUE,COUNTIF($B$7:B447,B447))&amp;I447&amp;IF(F447&lt;&gt;VALUE,TEXT(F447,"mmmm"),VALUE)</f>
        <v>00</v>
      </c>
      <c r="B447" s="86" t="str">
        <f t="shared" si="158"/>
        <v>0</v>
      </c>
      <c r="C447" s="86" t="str">
        <f>COUNTIF($K$7:K447,K447)&amp;K447</f>
        <v>0</v>
      </c>
      <c r="D447" s="86" t="str">
        <f t="shared" si="159"/>
        <v>1</v>
      </c>
      <c r="F447" s="173"/>
      <c r="G447" s="90"/>
      <c r="H447" s="177"/>
      <c r="I447" s="198"/>
      <c r="J447" s="175" t="str">
        <f t="shared" si="157"/>
        <v>-</v>
      </c>
      <c r="K447" s="90"/>
      <c r="L447" s="178"/>
      <c r="M447" s="178"/>
    </row>
    <row r="448" spans="1:13" x14ac:dyDescent="0.2">
      <c r="A448" s="90" t="str">
        <f>IF(I448=VALUE,VALUE,COUNTIF($B$7:B448,B448))&amp;I448&amp;IF(F448&lt;&gt;VALUE,TEXT(F448,"mmmm"),VALUE)</f>
        <v>00</v>
      </c>
      <c r="B448" s="86" t="str">
        <f t="shared" si="158"/>
        <v>0</v>
      </c>
      <c r="C448" s="86" t="str">
        <f>COUNTIF($K$7:K448,K448)&amp;K448</f>
        <v>0</v>
      </c>
      <c r="D448" s="86" t="str">
        <f t="shared" si="159"/>
        <v>1</v>
      </c>
      <c r="F448" s="173"/>
      <c r="G448" s="90"/>
      <c r="H448" s="177"/>
      <c r="I448" s="198"/>
      <c r="J448" s="175" t="str">
        <f t="shared" si="157"/>
        <v>-</v>
      </c>
      <c r="K448" s="90"/>
      <c r="L448" s="178"/>
      <c r="M448" s="178"/>
    </row>
    <row r="449" spans="1:13" x14ac:dyDescent="0.2">
      <c r="A449" s="90" t="str">
        <f>IF(I449=VALUE,VALUE,COUNTIF($B$7:B449,B449))&amp;I449&amp;IF(F449&lt;&gt;VALUE,TEXT(F449,"mmmm"),VALUE)</f>
        <v>00</v>
      </c>
      <c r="B449" s="86" t="str">
        <f t="shared" si="158"/>
        <v>0</v>
      </c>
      <c r="C449" s="86" t="str">
        <f>COUNTIF($K$7:K449,K449)&amp;K449</f>
        <v>0</v>
      </c>
      <c r="D449" s="86" t="str">
        <f t="shared" si="159"/>
        <v>1</v>
      </c>
      <c r="F449" s="173"/>
      <c r="G449" s="90"/>
      <c r="H449" s="177"/>
      <c r="I449" s="198"/>
      <c r="J449" s="175" t="str">
        <f t="shared" si="157"/>
        <v>-</v>
      </c>
      <c r="K449" s="90"/>
      <c r="L449" s="178"/>
      <c r="M449" s="178"/>
    </row>
    <row r="450" spans="1:13" x14ac:dyDescent="0.2">
      <c r="A450" s="90" t="str">
        <f>IF(I450=VALUE,VALUE,COUNTIF($B$7:B450,B450))&amp;I450&amp;IF(F450&lt;&gt;VALUE,TEXT(F450,"mmmm"),VALUE)</f>
        <v>00</v>
      </c>
      <c r="B450" s="86" t="str">
        <f>I450&amp;IF(F450&lt;&gt;VALUE,TEXT(F450,"mmmm"),VALUE)</f>
        <v>0</v>
      </c>
      <c r="C450" s="86" t="str">
        <f>COUNTIF($K$7:K450,K450)&amp;K450</f>
        <v>0</v>
      </c>
      <c r="D450" s="86" t="str">
        <f>IF(MONTH(F450)&lt;MONTH(BLN),"1"&amp;I450,VALUE)</f>
        <v>1</v>
      </c>
      <c r="F450" s="173"/>
      <c r="G450" s="90"/>
      <c r="H450" s="177"/>
      <c r="I450" s="198"/>
      <c r="J450" s="175" t="str">
        <f t="shared" si="157"/>
        <v>-</v>
      </c>
      <c r="K450" s="90"/>
      <c r="L450" s="178"/>
      <c r="M450" s="178"/>
    </row>
    <row r="451" spans="1:13" x14ac:dyDescent="0.2">
      <c r="A451" s="90" t="str">
        <f>IF(I451=VALUE,VALUE,COUNTIF($B$7:B451,B451))&amp;I451&amp;IF(F451&lt;&gt;VALUE,TEXT(F451,"mmmm"),VALUE)</f>
        <v>00</v>
      </c>
      <c r="B451" s="86" t="str">
        <f>I451&amp;IF(F451&lt;&gt;VALUE,TEXT(F451,"mmmm"),VALUE)</f>
        <v>0</v>
      </c>
      <c r="C451" s="86" t="str">
        <f>COUNTIF($K$7:K451,K451)&amp;K451</f>
        <v>0</v>
      </c>
      <c r="D451" s="86" t="str">
        <f>IF(MONTH(F451)&lt;MONTH(BLN),"1"&amp;I451,VALUE)</f>
        <v>1</v>
      </c>
      <c r="F451" s="173"/>
      <c r="G451" s="90"/>
      <c r="H451" s="177"/>
      <c r="I451" s="198"/>
      <c r="J451" s="175" t="str">
        <f t="shared" ref="J451:J471" si="160">IF(ISNA(VLOOKUP(I451,DAF_AKUN,2,FALSE)),"-",VLOOKUP(I451,DAF_AKUN,2,FALSE))</f>
        <v>-</v>
      </c>
      <c r="K451" s="90"/>
      <c r="L451" s="178"/>
      <c r="M451" s="178"/>
    </row>
    <row r="452" spans="1:13" x14ac:dyDescent="0.2">
      <c r="A452" s="90" t="str">
        <f>IF(I452=VALUE,VALUE,COUNTIF($B$7:B452,B452))&amp;I452&amp;IF(F452&lt;&gt;VALUE,TEXT(F452,"mmmm"),VALUE)</f>
        <v>00</v>
      </c>
      <c r="B452" s="86" t="str">
        <f>I452&amp;IF(F452&lt;&gt;VALUE,TEXT(F452,"mmmm"),VALUE)</f>
        <v>0</v>
      </c>
      <c r="C452" s="86" t="str">
        <f>COUNTIF($K$7:K452,K452)&amp;K452</f>
        <v>0</v>
      </c>
      <c r="D452" s="86" t="str">
        <f>IF(MONTH(F452)&lt;MONTH(BLN),"1"&amp;I452,VALUE)</f>
        <v>1</v>
      </c>
      <c r="F452" s="173"/>
      <c r="G452" s="90"/>
      <c r="H452" s="176"/>
      <c r="I452" s="90"/>
      <c r="J452" s="175" t="str">
        <f t="shared" si="160"/>
        <v>-</v>
      </c>
      <c r="K452" s="90"/>
      <c r="L452" s="178"/>
      <c r="M452" s="178"/>
    </row>
    <row r="453" spans="1:13" x14ac:dyDescent="0.2">
      <c r="A453" s="90" t="str">
        <f>IF(I453=VALUE,VALUE,COUNTIF($B$7:B453,B453))&amp;I453&amp;IF(F453&lt;&gt;VALUE,TEXT(F453,"mmmm"),VALUE)</f>
        <v>00</v>
      </c>
      <c r="B453" s="86" t="str">
        <f>I453&amp;IF(F453&lt;&gt;VALUE,TEXT(F453,"mmmm"),VALUE)</f>
        <v>0</v>
      </c>
      <c r="C453" s="86" t="str">
        <f>COUNTIF($K$7:K453,K453)&amp;K453</f>
        <v>0</v>
      </c>
      <c r="D453" s="86" t="str">
        <f>IF(MONTH(F453)&lt;MONTH(BLN),"1"&amp;I453,VALUE)</f>
        <v>1</v>
      </c>
      <c r="F453" s="173"/>
      <c r="G453" s="90"/>
      <c r="H453" s="73"/>
      <c r="I453" s="90"/>
      <c r="J453" s="175" t="str">
        <f t="shared" si="160"/>
        <v>-</v>
      </c>
      <c r="K453" s="90"/>
      <c r="L453" s="178"/>
      <c r="M453" s="178"/>
    </row>
    <row r="454" spans="1:13" x14ac:dyDescent="0.2">
      <c r="A454" s="90" t="str">
        <f>IF(I454=VALUE,VALUE,COUNTIF($B$7:B454,B454))&amp;I454&amp;IF(F454&lt;&gt;VALUE,TEXT(F454,"mmmm"),VALUE)</f>
        <v>00</v>
      </c>
      <c r="B454" s="86" t="str">
        <f>I454&amp;IF(F454&lt;&gt;VALUE,TEXT(F454,"mmmm"),VALUE)</f>
        <v>0</v>
      </c>
      <c r="C454" s="86" t="str">
        <f>COUNTIF($K$7:K454,K454)&amp;K454</f>
        <v>0</v>
      </c>
      <c r="D454" s="86" t="str">
        <f>IF(MONTH(F454)&lt;MONTH(BLN),"1"&amp;I454,VALUE)</f>
        <v>1</v>
      </c>
      <c r="F454" s="173"/>
      <c r="G454" s="90"/>
      <c r="H454" s="73"/>
      <c r="I454" s="90"/>
      <c r="J454" s="175" t="str">
        <f t="shared" si="160"/>
        <v>-</v>
      </c>
      <c r="K454" s="90"/>
      <c r="L454" s="178"/>
      <c r="M454" s="178"/>
    </row>
    <row r="455" spans="1:13" x14ac:dyDescent="0.2">
      <c r="A455" s="90" t="str">
        <f>IF(I455=VALUE,VALUE,COUNTIF($B$7:B455,B455))&amp;I455&amp;IF(F455&lt;&gt;VALUE,TEXT(F455,"mmmm"),VALUE)</f>
        <v>00</v>
      </c>
      <c r="B455" s="86" t="str">
        <f t="shared" si="158"/>
        <v>0</v>
      </c>
      <c r="C455" s="86" t="str">
        <f>COUNTIF($K$7:K455,K455)&amp;K455</f>
        <v>0</v>
      </c>
      <c r="D455" s="86" t="str">
        <f t="shared" si="159"/>
        <v>1</v>
      </c>
      <c r="F455" s="173"/>
      <c r="G455" s="90"/>
      <c r="H455" s="177"/>
      <c r="I455" s="198"/>
      <c r="J455" s="175" t="str">
        <f t="shared" si="160"/>
        <v>-</v>
      </c>
      <c r="K455" s="90"/>
      <c r="L455" s="178"/>
      <c r="M455" s="178"/>
    </row>
    <row r="456" spans="1:13" x14ac:dyDescent="0.2">
      <c r="A456" s="90" t="str">
        <f>IF(I456=VALUE,VALUE,COUNTIF($B$7:B456,B456))&amp;I456&amp;IF(F456&lt;&gt;VALUE,TEXT(F456,"mmmm"),VALUE)</f>
        <v>00</v>
      </c>
      <c r="B456" s="86" t="str">
        <f t="shared" si="158"/>
        <v>0</v>
      </c>
      <c r="C456" s="86" t="str">
        <f>COUNTIF($K$7:K456,K456)&amp;K456</f>
        <v>0</v>
      </c>
      <c r="D456" s="86" t="str">
        <f t="shared" si="159"/>
        <v>1</v>
      </c>
      <c r="F456" s="173"/>
      <c r="G456" s="90"/>
      <c r="H456" s="177"/>
      <c r="I456" s="90"/>
      <c r="J456" s="175" t="str">
        <f t="shared" si="160"/>
        <v>-</v>
      </c>
      <c r="K456" s="90"/>
      <c r="L456" s="178"/>
      <c r="M456" s="178"/>
    </row>
    <row r="457" spans="1:13" x14ac:dyDescent="0.2">
      <c r="A457" s="90" t="str">
        <f>IF(I457=VALUE,VALUE,COUNTIF($B$7:B457,B457))&amp;I457&amp;IF(F457&lt;&gt;VALUE,TEXT(F457,"mmmm"),VALUE)</f>
        <v>00</v>
      </c>
      <c r="B457" s="86" t="str">
        <f t="shared" si="158"/>
        <v>0</v>
      </c>
      <c r="C457" s="86" t="str">
        <f>COUNTIF($K$7:K457,K457)&amp;K457</f>
        <v>0</v>
      </c>
      <c r="D457" s="86" t="str">
        <f t="shared" si="159"/>
        <v>1</v>
      </c>
      <c r="F457" s="173"/>
      <c r="G457" s="90"/>
      <c r="H457" s="177"/>
      <c r="I457" s="90"/>
      <c r="J457" s="175" t="str">
        <f t="shared" si="160"/>
        <v>-</v>
      </c>
      <c r="K457" s="90"/>
      <c r="L457" s="178"/>
      <c r="M457" s="178"/>
    </row>
    <row r="458" spans="1:13" x14ac:dyDescent="0.2">
      <c r="A458" s="90" t="str">
        <f>IF(I458=VALUE,VALUE,COUNTIF($B$7:B458,B458))&amp;I458&amp;IF(F458&lt;&gt;VALUE,TEXT(F458,"mmmm"),VALUE)</f>
        <v>00</v>
      </c>
      <c r="B458" s="86" t="str">
        <f t="shared" si="158"/>
        <v>0</v>
      </c>
      <c r="C458" s="86" t="str">
        <f>COUNTIF($K$7:K458,K458)&amp;K458</f>
        <v>0</v>
      </c>
      <c r="D458" s="86" t="str">
        <f t="shared" si="159"/>
        <v>1</v>
      </c>
      <c r="F458" s="173"/>
      <c r="G458" s="90"/>
      <c r="H458" s="177"/>
      <c r="I458" s="198"/>
      <c r="J458" s="175" t="str">
        <f t="shared" si="160"/>
        <v>-</v>
      </c>
      <c r="K458" s="90"/>
      <c r="L458" s="178"/>
      <c r="M458" s="178"/>
    </row>
    <row r="459" spans="1:13" x14ac:dyDescent="0.2">
      <c r="A459" s="90" t="str">
        <f>IF(I459=VALUE,VALUE,COUNTIF($B$7:B459,B459))&amp;I459&amp;IF(F459&lt;&gt;VALUE,TEXT(F459,"mmmm"),VALUE)</f>
        <v>00</v>
      </c>
      <c r="B459" s="86" t="str">
        <f t="shared" si="158"/>
        <v>0</v>
      </c>
      <c r="C459" s="86" t="str">
        <f>COUNTIF($K$7:K459,K459)&amp;K459</f>
        <v>0</v>
      </c>
      <c r="D459" s="86" t="str">
        <f t="shared" si="159"/>
        <v>1</v>
      </c>
      <c r="F459" s="173"/>
      <c r="G459" s="90"/>
      <c r="H459" s="176"/>
      <c r="I459" s="90"/>
      <c r="J459" s="175" t="str">
        <f t="shared" si="160"/>
        <v>-</v>
      </c>
      <c r="K459" s="90"/>
      <c r="L459" s="178"/>
      <c r="M459" s="178"/>
    </row>
    <row r="460" spans="1:13" x14ac:dyDescent="0.2">
      <c r="A460" s="90" t="str">
        <f>IF(I460=VALUE,VALUE,COUNTIF($B$7:B460,B460))&amp;I460&amp;IF(F460&lt;&gt;VALUE,TEXT(F460,"mmmm"),VALUE)</f>
        <v>00</v>
      </c>
      <c r="B460" s="86" t="str">
        <f t="shared" si="158"/>
        <v>0</v>
      </c>
      <c r="C460" s="86" t="str">
        <f>COUNTIF($K$7:K460,K460)&amp;K460</f>
        <v>0</v>
      </c>
      <c r="D460" s="86" t="str">
        <f t="shared" si="159"/>
        <v>1</v>
      </c>
      <c r="F460" s="173"/>
      <c r="G460" s="90"/>
      <c r="H460" s="73"/>
      <c r="I460" s="90"/>
      <c r="J460" s="175" t="str">
        <f t="shared" si="160"/>
        <v>-</v>
      </c>
      <c r="K460" s="90"/>
      <c r="L460" s="178"/>
      <c r="M460" s="178"/>
    </row>
    <row r="461" spans="1:13" x14ac:dyDescent="0.2">
      <c r="A461" s="90" t="str">
        <f>IF(I461=VALUE,VALUE,COUNTIF($B$7:B461,B461))&amp;I461&amp;IF(F461&lt;&gt;VALUE,TEXT(F461,"mmmm"),VALUE)</f>
        <v>00</v>
      </c>
      <c r="B461" s="86" t="str">
        <f t="shared" si="158"/>
        <v>0</v>
      </c>
      <c r="C461" s="86" t="str">
        <f>COUNTIF($K$7:K461,K461)&amp;K461</f>
        <v>0</v>
      </c>
      <c r="D461" s="86" t="str">
        <f t="shared" si="159"/>
        <v>1</v>
      </c>
      <c r="F461" s="173"/>
      <c r="G461" s="90"/>
      <c r="H461" s="177"/>
      <c r="I461" s="90"/>
      <c r="J461" s="175" t="str">
        <f t="shared" si="160"/>
        <v>-</v>
      </c>
      <c r="K461" s="90"/>
      <c r="L461" s="178"/>
      <c r="M461" s="178"/>
    </row>
    <row r="462" spans="1:13" x14ac:dyDescent="0.2">
      <c r="A462" s="90" t="str">
        <f>IF(I462=VALUE,VALUE,COUNTIF($B$7:B462,B462))&amp;I462&amp;IF(F462&lt;&gt;VALUE,TEXT(F462,"mmmm"),VALUE)</f>
        <v>00</v>
      </c>
      <c r="B462" s="86" t="str">
        <f t="shared" si="158"/>
        <v>0</v>
      </c>
      <c r="C462" s="86" t="str">
        <f>COUNTIF($K$7:K462,K462)&amp;K462</f>
        <v>0</v>
      </c>
      <c r="D462" s="86" t="str">
        <f t="shared" si="159"/>
        <v>1</v>
      </c>
      <c r="F462" s="173"/>
      <c r="G462" s="90"/>
      <c r="H462" s="177"/>
      <c r="I462" s="90"/>
      <c r="J462" s="175" t="str">
        <f t="shared" si="160"/>
        <v>-</v>
      </c>
      <c r="K462" s="90"/>
      <c r="L462" s="178"/>
      <c r="M462" s="178"/>
    </row>
    <row r="463" spans="1:13" x14ac:dyDescent="0.2">
      <c r="A463" s="90" t="str">
        <f>IF(I463=VALUE,VALUE,COUNTIF($B$7:B463,B463))&amp;I463&amp;IF(F463&lt;&gt;VALUE,TEXT(F463,"mmmm"),VALUE)</f>
        <v>00</v>
      </c>
      <c r="B463" s="86" t="str">
        <f t="shared" si="158"/>
        <v>0</v>
      </c>
      <c r="C463" s="86" t="str">
        <f>COUNTIF($K$7:K463,K463)&amp;K463</f>
        <v>0</v>
      </c>
      <c r="D463" s="86" t="str">
        <f t="shared" si="159"/>
        <v>1</v>
      </c>
      <c r="F463" s="173"/>
      <c r="G463" s="90"/>
      <c r="H463" s="177"/>
      <c r="I463" s="90"/>
      <c r="J463" s="175" t="str">
        <f t="shared" si="160"/>
        <v>-</v>
      </c>
      <c r="K463" s="90"/>
      <c r="L463" s="178"/>
      <c r="M463" s="178"/>
    </row>
    <row r="464" spans="1:13" x14ac:dyDescent="0.2">
      <c r="A464" s="90" t="str">
        <f>IF(I464=VALUE,VALUE,COUNTIF($B$7:B464,B464))&amp;I464&amp;IF(F464&lt;&gt;VALUE,TEXT(F464,"mmmm"),VALUE)</f>
        <v>00</v>
      </c>
      <c r="B464" s="86" t="str">
        <f t="shared" si="158"/>
        <v>0</v>
      </c>
      <c r="C464" s="86" t="str">
        <f>COUNTIF($K$7:K464,K464)&amp;K464</f>
        <v>0</v>
      </c>
      <c r="D464" s="86" t="str">
        <f t="shared" si="159"/>
        <v>1</v>
      </c>
      <c r="F464" s="173"/>
      <c r="G464" s="90"/>
      <c r="H464" s="73"/>
      <c r="I464" s="198"/>
      <c r="J464" s="175" t="str">
        <f t="shared" si="160"/>
        <v>-</v>
      </c>
      <c r="K464" s="90"/>
      <c r="L464" s="178"/>
      <c r="M464" s="178"/>
    </row>
    <row r="465" spans="1:13" x14ac:dyDescent="0.2">
      <c r="A465" s="90" t="str">
        <f>IF(I465=VALUE,VALUE,COUNTIF($B$7:B465,B465))&amp;I465&amp;IF(F465&lt;&gt;VALUE,TEXT(F465,"mmmm"),VALUE)</f>
        <v>00</v>
      </c>
      <c r="B465" s="86" t="str">
        <f t="shared" si="158"/>
        <v>0</v>
      </c>
      <c r="C465" s="86" t="str">
        <f>COUNTIF($K$7:K465,K465)&amp;K465</f>
        <v>0</v>
      </c>
      <c r="D465" s="86" t="str">
        <f t="shared" si="159"/>
        <v>1</v>
      </c>
      <c r="F465" s="173"/>
      <c r="G465" s="90"/>
      <c r="H465" s="177"/>
      <c r="I465" s="198"/>
      <c r="J465" s="175" t="str">
        <f t="shared" si="160"/>
        <v>-</v>
      </c>
      <c r="K465" s="90"/>
      <c r="L465" s="178"/>
      <c r="M465" s="178"/>
    </row>
    <row r="466" spans="1:13" x14ac:dyDescent="0.2">
      <c r="A466" s="90" t="str">
        <f>IF(I466=VALUE,VALUE,COUNTIF($B$7:B466,B466))&amp;I466&amp;IF(F466&lt;&gt;VALUE,TEXT(F466,"mmmm"),VALUE)</f>
        <v>00</v>
      </c>
      <c r="B466" s="86" t="str">
        <f t="shared" si="158"/>
        <v>0</v>
      </c>
      <c r="C466" s="86" t="str">
        <f>COUNTIF($K$7:K466,K466)&amp;K466</f>
        <v>0</v>
      </c>
      <c r="D466" s="86" t="str">
        <f t="shared" si="159"/>
        <v>1</v>
      </c>
      <c r="F466" s="173"/>
      <c r="G466" s="90"/>
      <c r="H466" s="177"/>
      <c r="I466" s="198"/>
      <c r="J466" s="175" t="str">
        <f t="shared" si="160"/>
        <v>-</v>
      </c>
      <c r="K466" s="90"/>
      <c r="L466" s="178"/>
      <c r="M466" s="178"/>
    </row>
    <row r="467" spans="1:13" x14ac:dyDescent="0.2">
      <c r="A467" s="90" t="str">
        <f>IF(I467=VALUE,VALUE,COUNTIF($B$7:B467,B467))&amp;I467&amp;IF(F467&lt;&gt;VALUE,TEXT(F467,"mmmm"),VALUE)</f>
        <v>00</v>
      </c>
      <c r="B467" s="86" t="str">
        <f t="shared" si="158"/>
        <v>0</v>
      </c>
      <c r="C467" s="86" t="str">
        <f>COUNTIF($K$7:K467,K467)&amp;K467</f>
        <v>0</v>
      </c>
      <c r="D467" s="86" t="str">
        <f t="shared" si="159"/>
        <v>1</v>
      </c>
      <c r="F467" s="173"/>
      <c r="G467" s="90"/>
      <c r="H467" s="176"/>
      <c r="I467" s="90"/>
      <c r="J467" s="175" t="str">
        <f t="shared" si="160"/>
        <v>-</v>
      </c>
      <c r="K467" s="90"/>
      <c r="L467" s="178"/>
      <c r="M467" s="178"/>
    </row>
    <row r="468" spans="1:13" x14ac:dyDescent="0.2">
      <c r="A468" s="90" t="str">
        <f>IF(I468=VALUE,VALUE,COUNTIF($B$7:B468,B468))&amp;I468&amp;IF(F468&lt;&gt;VALUE,TEXT(F468,"mmmm"),VALUE)</f>
        <v>00</v>
      </c>
      <c r="B468" s="86" t="str">
        <f t="shared" si="158"/>
        <v>0</v>
      </c>
      <c r="C468" s="86" t="str">
        <f>COUNTIF($K$7:K468,K468)&amp;K468</f>
        <v>0</v>
      </c>
      <c r="D468" s="86" t="str">
        <f t="shared" si="159"/>
        <v>1</v>
      </c>
      <c r="F468" s="173"/>
      <c r="G468" s="90"/>
      <c r="H468" s="177"/>
      <c r="I468" s="90"/>
      <c r="J468" s="175" t="str">
        <f t="shared" si="160"/>
        <v>-</v>
      </c>
      <c r="K468" s="90"/>
      <c r="L468" s="178"/>
      <c r="M468" s="178"/>
    </row>
    <row r="469" spans="1:13" x14ac:dyDescent="0.2">
      <c r="A469" s="90" t="str">
        <f>IF(I469=VALUE,VALUE,COUNTIF($B$7:B469,B469))&amp;I469&amp;IF(F469&lt;&gt;VALUE,TEXT(F469,"mmmm"),VALUE)</f>
        <v>00</v>
      </c>
      <c r="B469" s="86" t="str">
        <f t="shared" si="158"/>
        <v>0</v>
      </c>
      <c r="C469" s="86" t="str">
        <f>COUNTIF($K$7:K469,K469)&amp;K469</f>
        <v>0</v>
      </c>
      <c r="D469" s="86" t="str">
        <f t="shared" si="159"/>
        <v>1</v>
      </c>
      <c r="F469" s="173"/>
      <c r="G469" s="90"/>
      <c r="H469" s="73"/>
      <c r="I469" s="90"/>
      <c r="J469" s="175" t="str">
        <f t="shared" si="160"/>
        <v>-</v>
      </c>
      <c r="K469" s="90"/>
      <c r="L469" s="178"/>
      <c r="M469" s="178"/>
    </row>
    <row r="470" spans="1:13" x14ac:dyDescent="0.2">
      <c r="A470" s="90" t="str">
        <f>IF(I470=VALUE,VALUE,COUNTIF($B$7:B470,B470))&amp;I470&amp;IF(F470&lt;&gt;VALUE,TEXT(F470,"mmmm"),VALUE)</f>
        <v>00</v>
      </c>
      <c r="B470" s="86" t="str">
        <f t="shared" si="158"/>
        <v>0</v>
      </c>
      <c r="C470" s="86" t="str">
        <f>COUNTIF($K$7:K470,K470)&amp;K470</f>
        <v>0</v>
      </c>
      <c r="D470" s="86" t="str">
        <f t="shared" si="159"/>
        <v>1</v>
      </c>
      <c r="F470" s="173"/>
      <c r="G470" s="73"/>
      <c r="H470" s="177"/>
      <c r="I470" s="90"/>
      <c r="J470" s="175" t="str">
        <f t="shared" si="160"/>
        <v>-</v>
      </c>
      <c r="K470" s="90"/>
      <c r="L470" s="178"/>
      <c r="M470" s="178"/>
    </row>
    <row r="471" spans="1:13" x14ac:dyDescent="0.2">
      <c r="A471" s="90" t="str">
        <f>IF(I471=VALUE,VALUE,COUNTIF($B$7:B471,B471))&amp;I471&amp;IF(F471&lt;&gt;VALUE,TEXT(F471,"mmmm"),VALUE)</f>
        <v>00</v>
      </c>
      <c r="B471" s="86" t="str">
        <f t="shared" si="158"/>
        <v>0</v>
      </c>
      <c r="C471" s="86" t="str">
        <f>COUNTIF($K$7:K471,K471)&amp;K471</f>
        <v>0</v>
      </c>
      <c r="D471" s="86" t="str">
        <f t="shared" si="159"/>
        <v>1</v>
      </c>
      <c r="F471" s="173"/>
      <c r="G471" s="73"/>
      <c r="H471" s="177"/>
      <c r="I471" s="198"/>
      <c r="J471" s="175" t="str">
        <f t="shared" si="160"/>
        <v>-</v>
      </c>
      <c r="K471" s="90"/>
      <c r="L471" s="178"/>
      <c r="M471" s="178"/>
    </row>
    <row r="472" spans="1:13" x14ac:dyDescent="0.2">
      <c r="A472" s="90" t="str">
        <f>IF(I472=VALUE,VALUE,COUNTIF($B$7:B472,B472))&amp;I472&amp;IF(F472&lt;&gt;VALUE,TEXT(F472,"mmmm"),VALUE)</f>
        <v>00</v>
      </c>
      <c r="B472" s="86" t="str">
        <f t="shared" si="158"/>
        <v>0</v>
      </c>
      <c r="C472" s="86" t="str">
        <f>COUNTIF($K$7:K472,K472)&amp;K472</f>
        <v>0</v>
      </c>
      <c r="D472" s="86" t="str">
        <f t="shared" si="159"/>
        <v>1</v>
      </c>
      <c r="F472" s="173"/>
      <c r="G472" s="73"/>
      <c r="H472" s="177"/>
      <c r="I472" s="198"/>
      <c r="J472" s="175" t="str">
        <f t="shared" ref="J472" si="161">IF(ISNA(VLOOKUP(I472,DAF_AKUN,2,FALSE)),"-",VLOOKUP(I472,DAF_AKUN,2,FALSE))</f>
        <v>-</v>
      </c>
      <c r="K472" s="90"/>
      <c r="L472" s="178"/>
      <c r="M472" s="178"/>
    </row>
    <row r="473" spans="1:13" x14ac:dyDescent="0.2">
      <c r="A473" s="90" t="str">
        <f>IF(I473=VALUE,VALUE,COUNTIF($B$7:B473,B473))&amp;I473&amp;IF(F473&lt;&gt;VALUE,TEXT(F473,"mmmm"),VALUE)</f>
        <v>00</v>
      </c>
      <c r="B473" s="86" t="str">
        <f t="shared" si="158"/>
        <v>0</v>
      </c>
      <c r="C473" s="86" t="str">
        <f>COUNTIF($K$7:K473,K473)&amp;K473</f>
        <v>0</v>
      </c>
      <c r="D473" s="86" t="str">
        <f t="shared" si="159"/>
        <v>1</v>
      </c>
      <c r="F473" s="173"/>
      <c r="G473" s="73"/>
      <c r="H473" s="73"/>
      <c r="I473" s="90"/>
      <c r="J473" s="175" t="str">
        <f t="shared" ref="J473" si="162">IF(ISNA(VLOOKUP(I473,DAF_AKUN,2,FALSE)),"-",VLOOKUP(I473,DAF_AKUN,2,FALSE))</f>
        <v>-</v>
      </c>
      <c r="K473" s="90"/>
      <c r="L473" s="178"/>
      <c r="M473" s="178"/>
    </row>
    <row r="474" spans="1:13" x14ac:dyDescent="0.2">
      <c r="A474" s="90" t="str">
        <f>IF(I474=VALUE,VALUE,COUNTIF($B$7:B474,B474))&amp;I474&amp;IF(F474&lt;&gt;VALUE,TEXT(F474,"mmmm"),VALUE)</f>
        <v>00</v>
      </c>
      <c r="B474" s="86" t="str">
        <f t="shared" si="158"/>
        <v>0</v>
      </c>
      <c r="C474" s="86" t="str">
        <f>COUNTIF($K$7:K474,K474)&amp;K474</f>
        <v>0</v>
      </c>
      <c r="D474" s="86" t="str">
        <f t="shared" si="159"/>
        <v>1</v>
      </c>
      <c r="F474" s="173"/>
      <c r="G474" s="90"/>
      <c r="H474" s="177"/>
      <c r="I474" s="198"/>
      <c r="J474" s="175" t="str">
        <f t="shared" ref="J474" si="163">IF(ISNA(VLOOKUP(I474,DAF_AKUN,2,FALSE)),"-",VLOOKUP(I474,DAF_AKUN,2,FALSE))</f>
        <v>-</v>
      </c>
      <c r="K474" s="90"/>
      <c r="L474" s="178"/>
      <c r="M474" s="178"/>
    </row>
    <row r="475" spans="1:13" x14ac:dyDescent="0.2">
      <c r="A475" s="90" t="str">
        <f>IF(I475=VALUE,VALUE,COUNTIF($B$7:B475,B475))&amp;I475&amp;IF(F475&lt;&gt;VALUE,TEXT(F475,"mmmm"),VALUE)</f>
        <v>00</v>
      </c>
      <c r="B475" s="86" t="str">
        <f t="shared" si="158"/>
        <v>0</v>
      </c>
      <c r="C475" s="86" t="str">
        <f>COUNTIF($K$7:K475,K475)&amp;K475</f>
        <v>0</v>
      </c>
      <c r="D475" s="86" t="str">
        <f t="shared" si="159"/>
        <v>1</v>
      </c>
      <c r="F475" s="173"/>
      <c r="G475" s="90"/>
      <c r="H475" s="177"/>
      <c r="I475" s="198"/>
      <c r="J475" s="175" t="str">
        <f t="shared" ref="J475" si="164">IF(ISNA(VLOOKUP(I475,DAF_AKUN,2,FALSE)),"-",VLOOKUP(I475,DAF_AKUN,2,FALSE))</f>
        <v>-</v>
      </c>
      <c r="K475" s="90"/>
      <c r="L475" s="178"/>
      <c r="M475" s="178"/>
    </row>
    <row r="476" spans="1:13" x14ac:dyDescent="0.2">
      <c r="A476" s="90" t="str">
        <f>IF(I476=VALUE,VALUE,COUNTIF($B$7:B476,B476))&amp;I476&amp;IF(F476&lt;&gt;VALUE,TEXT(F476,"mmmm"),VALUE)</f>
        <v>00</v>
      </c>
      <c r="B476" s="86" t="str">
        <f t="shared" si="158"/>
        <v>0</v>
      </c>
      <c r="C476" s="86" t="str">
        <f>COUNTIF($K$7:K476,K476)&amp;K476</f>
        <v>0</v>
      </c>
      <c r="D476" s="86" t="str">
        <f t="shared" si="159"/>
        <v>1</v>
      </c>
      <c r="F476" s="173"/>
      <c r="G476" s="90"/>
      <c r="H476" s="73"/>
      <c r="I476" s="198"/>
      <c r="J476" s="175" t="str">
        <f t="shared" ref="J476" si="165">IF(ISNA(VLOOKUP(I476,DAF_AKUN,2,FALSE)),"-",VLOOKUP(I476,DAF_AKUN,2,FALSE))</f>
        <v>-</v>
      </c>
      <c r="K476" s="90"/>
      <c r="L476" s="178"/>
      <c r="M476" s="178"/>
    </row>
    <row r="477" spans="1:13" x14ac:dyDescent="0.2">
      <c r="A477" s="90" t="str">
        <f>IF(I477=VALUE,VALUE,COUNTIF($B$7:B477,B477))&amp;I477&amp;IF(F477&lt;&gt;VALUE,TEXT(F477,"mmmm"),VALUE)</f>
        <v>00</v>
      </c>
      <c r="B477" s="86" t="str">
        <f t="shared" si="158"/>
        <v>0</v>
      </c>
      <c r="C477" s="86" t="str">
        <f>COUNTIF($K$7:K477,K477)&amp;K477</f>
        <v>0</v>
      </c>
      <c r="D477" s="86" t="str">
        <f t="shared" si="159"/>
        <v>1</v>
      </c>
      <c r="F477" s="173"/>
      <c r="G477" s="90"/>
      <c r="H477" s="73"/>
      <c r="I477" s="198"/>
      <c r="J477" s="175" t="str">
        <f t="shared" ref="J477" si="166">IF(ISNA(VLOOKUP(I477,DAF_AKUN,2,FALSE)),"-",VLOOKUP(I477,DAF_AKUN,2,FALSE))</f>
        <v>-</v>
      </c>
      <c r="K477" s="90"/>
      <c r="L477" s="178"/>
      <c r="M477" s="178"/>
    </row>
    <row r="478" spans="1:13" x14ac:dyDescent="0.2">
      <c r="A478" s="90" t="str">
        <f>IF(I478=VALUE,VALUE,COUNTIF($B$7:B478,B478))&amp;I478&amp;IF(F478&lt;&gt;VALUE,TEXT(F478,"mmmm"),VALUE)</f>
        <v>00</v>
      </c>
      <c r="B478" s="86" t="str">
        <f t="shared" si="158"/>
        <v>0</v>
      </c>
      <c r="C478" s="86" t="str">
        <f>COUNTIF($K$7:K478,K478)&amp;K478</f>
        <v>0</v>
      </c>
      <c r="D478" s="86" t="str">
        <f t="shared" si="159"/>
        <v>1</v>
      </c>
      <c r="F478" s="173"/>
      <c r="G478" s="90"/>
      <c r="H478" s="177"/>
      <c r="I478" s="90"/>
      <c r="J478" s="175" t="str">
        <f t="shared" ref="J478" si="167">IF(ISNA(VLOOKUP(I478,DAF_AKUN,2,FALSE)),"-",VLOOKUP(I478,DAF_AKUN,2,FALSE))</f>
        <v>-</v>
      </c>
      <c r="K478" s="90"/>
      <c r="L478" s="178"/>
      <c r="M478" s="178"/>
    </row>
    <row r="479" spans="1:13" x14ac:dyDescent="0.2">
      <c r="A479" s="90" t="str">
        <f>IF(I479=VALUE,VALUE,COUNTIF($B$7:B479,B479))&amp;I479&amp;IF(F479&lt;&gt;VALUE,TEXT(F479,"mmmm"),VALUE)</f>
        <v>00</v>
      </c>
      <c r="B479" s="86" t="str">
        <f t="shared" si="158"/>
        <v>0</v>
      </c>
      <c r="C479" s="86" t="str">
        <f>COUNTIF($K$7:K479,K479)&amp;K479</f>
        <v>0</v>
      </c>
      <c r="D479" s="86" t="str">
        <f t="shared" si="159"/>
        <v>1</v>
      </c>
      <c r="F479" s="173"/>
      <c r="G479" s="90"/>
      <c r="H479" s="177"/>
      <c r="I479" s="90"/>
      <c r="J479" s="175" t="str">
        <f t="shared" ref="J479" si="168">IF(ISNA(VLOOKUP(I479,DAF_AKUN,2,FALSE)),"-",VLOOKUP(I479,DAF_AKUN,2,FALSE))</f>
        <v>-</v>
      </c>
      <c r="K479" s="90"/>
      <c r="L479" s="178"/>
      <c r="M479" s="178"/>
    </row>
    <row r="480" spans="1:13" x14ac:dyDescent="0.2">
      <c r="A480" s="90" t="str">
        <f>IF(I480=VALUE,VALUE,COUNTIF($B$7:B480,B480))&amp;I480&amp;IF(F480&lt;&gt;VALUE,TEXT(F480,"mmmm"),VALUE)</f>
        <v>00</v>
      </c>
      <c r="B480" s="86" t="str">
        <f t="shared" ref="B480:B506" si="169">I480&amp;IF(F480&lt;&gt;VALUE,TEXT(F480,"mmmm"),VALUE)</f>
        <v>0</v>
      </c>
      <c r="C480" s="86" t="str">
        <f>COUNTIF($K$7:K480,K480)&amp;K480</f>
        <v>0</v>
      </c>
      <c r="D480" s="86" t="str">
        <f t="shared" ref="D480:D506" si="170">IF(MONTH(F480)&lt;MONTH(BLN),"1"&amp;I480,VALUE)</f>
        <v>1</v>
      </c>
      <c r="F480" s="173"/>
      <c r="G480" s="90"/>
      <c r="H480" s="177"/>
      <c r="I480" s="198"/>
      <c r="J480" s="175" t="str">
        <f t="shared" ref="J480" si="171">IF(ISNA(VLOOKUP(I480,DAF_AKUN,2,FALSE)),"-",VLOOKUP(I480,DAF_AKUN,2,FALSE))</f>
        <v>-</v>
      </c>
      <c r="K480" s="90"/>
      <c r="L480" s="178"/>
      <c r="M480" s="178"/>
    </row>
    <row r="481" spans="1:13" x14ac:dyDescent="0.2">
      <c r="A481" s="90" t="str">
        <f>IF(I481=VALUE,VALUE,COUNTIF($B$7:B481,B481))&amp;I481&amp;IF(F481&lt;&gt;VALUE,TEXT(F481,"mmmm"),VALUE)</f>
        <v>00</v>
      </c>
      <c r="B481" s="86" t="str">
        <f t="shared" si="169"/>
        <v>0</v>
      </c>
      <c r="C481" s="86" t="str">
        <f>COUNTIF($K$7:K481,K481)&amp;K481</f>
        <v>0</v>
      </c>
      <c r="D481" s="86" t="str">
        <f t="shared" si="170"/>
        <v>1</v>
      </c>
      <c r="F481" s="173"/>
      <c r="G481" s="90"/>
      <c r="H481" s="176"/>
      <c r="I481" s="90"/>
      <c r="J481" s="175" t="str">
        <f t="shared" ref="J481" si="172">IF(ISNA(VLOOKUP(I481,DAF_AKUN,2,FALSE)),"-",VLOOKUP(I481,DAF_AKUN,2,FALSE))</f>
        <v>-</v>
      </c>
      <c r="K481" s="90"/>
      <c r="L481" s="178"/>
      <c r="M481" s="178"/>
    </row>
    <row r="482" spans="1:13" x14ac:dyDescent="0.2">
      <c r="A482" s="90" t="str">
        <f>IF(I482=VALUE,VALUE,COUNTIF($B$7:B482,B482))&amp;I482&amp;IF(F482&lt;&gt;VALUE,TEXT(F482,"mmmm"),VALUE)</f>
        <v>00</v>
      </c>
      <c r="B482" s="86" t="str">
        <f t="shared" si="169"/>
        <v>0</v>
      </c>
      <c r="C482" s="86" t="str">
        <f>COUNTIF($K$7:K482,K482)&amp;K482</f>
        <v>0</v>
      </c>
      <c r="D482" s="86" t="str">
        <f t="shared" si="170"/>
        <v>1</v>
      </c>
      <c r="F482" s="173"/>
      <c r="G482" s="90"/>
      <c r="H482" s="176"/>
      <c r="I482" s="90"/>
      <c r="J482" s="175" t="str">
        <f t="shared" ref="J482" si="173">IF(ISNA(VLOOKUP(I482,DAF_AKUN,2,FALSE)),"-",VLOOKUP(I482,DAF_AKUN,2,FALSE))</f>
        <v>-</v>
      </c>
      <c r="K482" s="90"/>
      <c r="L482" s="178"/>
      <c r="M482" s="178"/>
    </row>
    <row r="483" spans="1:13" x14ac:dyDescent="0.2">
      <c r="A483" s="90" t="str">
        <f>IF(I483=VALUE,VALUE,COUNTIF($B$7:B483,B483))&amp;I483&amp;IF(F483&lt;&gt;VALUE,TEXT(F483,"mmmm"),VALUE)</f>
        <v>00</v>
      </c>
      <c r="B483" s="86" t="str">
        <f t="shared" si="169"/>
        <v>0</v>
      </c>
      <c r="C483" s="86" t="str">
        <f>COUNTIF($K$7:K483,K483)&amp;K483</f>
        <v>0</v>
      </c>
      <c r="D483" s="86" t="str">
        <f t="shared" si="170"/>
        <v>1</v>
      </c>
      <c r="F483" s="173"/>
      <c r="G483" s="90"/>
      <c r="H483" s="177"/>
      <c r="I483" s="90"/>
      <c r="J483" s="175" t="str">
        <f t="shared" ref="J483" si="174">IF(ISNA(VLOOKUP(I483,DAF_AKUN,2,FALSE)),"-",VLOOKUP(I483,DAF_AKUN,2,FALSE))</f>
        <v>-</v>
      </c>
      <c r="K483" s="90"/>
      <c r="L483" s="178"/>
      <c r="M483" s="178"/>
    </row>
    <row r="484" spans="1:13" x14ac:dyDescent="0.2">
      <c r="A484" s="90" t="str">
        <f>IF(I484=VALUE,VALUE,COUNTIF($B$7:B484,B484))&amp;I484&amp;IF(F484&lt;&gt;VALUE,TEXT(F484,"mmmm"),VALUE)</f>
        <v>00</v>
      </c>
      <c r="B484" s="86" t="str">
        <f t="shared" si="169"/>
        <v>0</v>
      </c>
      <c r="C484" s="86" t="str">
        <f>COUNTIF($K$7:K484,K484)&amp;K484</f>
        <v>0</v>
      </c>
      <c r="D484" s="86" t="str">
        <f t="shared" si="170"/>
        <v>1</v>
      </c>
      <c r="F484" s="173"/>
      <c r="G484" s="90"/>
      <c r="H484" s="73"/>
      <c r="I484" s="90"/>
      <c r="J484" s="175" t="str">
        <f t="shared" ref="J484" si="175">IF(ISNA(VLOOKUP(I484,DAF_AKUN,2,FALSE)),"-",VLOOKUP(I484,DAF_AKUN,2,FALSE))</f>
        <v>-</v>
      </c>
      <c r="K484" s="90"/>
      <c r="L484" s="178"/>
      <c r="M484" s="178"/>
    </row>
    <row r="485" spans="1:13" x14ac:dyDescent="0.2">
      <c r="A485" s="90" t="str">
        <f>IF(I485=VALUE,VALUE,COUNTIF($B$7:B485,B485))&amp;I485&amp;IF(F485&lt;&gt;VALUE,TEXT(F485,"mmmm"),VALUE)</f>
        <v>00</v>
      </c>
      <c r="B485" s="86" t="str">
        <f t="shared" si="169"/>
        <v>0</v>
      </c>
      <c r="C485" s="86" t="str">
        <f>COUNTIF($K$7:K485,K485)&amp;K485</f>
        <v>0</v>
      </c>
      <c r="D485" s="86" t="str">
        <f t="shared" si="170"/>
        <v>1</v>
      </c>
      <c r="F485" s="173"/>
      <c r="G485" s="90"/>
      <c r="H485" s="73"/>
      <c r="I485" s="90"/>
      <c r="J485" s="175" t="str">
        <f t="shared" ref="J485" si="176">IF(ISNA(VLOOKUP(I485,DAF_AKUN,2,FALSE)),"-",VLOOKUP(I485,DAF_AKUN,2,FALSE))</f>
        <v>-</v>
      </c>
      <c r="K485" s="90"/>
      <c r="L485" s="178"/>
      <c r="M485" s="178"/>
    </row>
    <row r="486" spans="1:13" x14ac:dyDescent="0.2">
      <c r="A486" s="90" t="str">
        <f>IF(I486=VALUE,VALUE,COUNTIF($B$7:B486,B486))&amp;I486&amp;IF(F486&lt;&gt;VALUE,TEXT(F486,"mmmm"),VALUE)</f>
        <v>00</v>
      </c>
      <c r="B486" s="86" t="str">
        <f t="shared" si="169"/>
        <v>0</v>
      </c>
      <c r="C486" s="86" t="str">
        <f>COUNTIF($K$7:K486,K486)&amp;K486</f>
        <v>0</v>
      </c>
      <c r="D486" s="86" t="str">
        <f t="shared" si="170"/>
        <v>1</v>
      </c>
      <c r="F486" s="173"/>
      <c r="G486" s="90"/>
      <c r="H486" s="177"/>
      <c r="I486" s="90"/>
      <c r="J486" s="175" t="str">
        <f t="shared" ref="J486" si="177">IF(ISNA(VLOOKUP(I486,DAF_AKUN,2,FALSE)),"-",VLOOKUP(I486,DAF_AKUN,2,FALSE))</f>
        <v>-</v>
      </c>
      <c r="K486" s="90"/>
      <c r="L486" s="178"/>
      <c r="M486" s="178"/>
    </row>
    <row r="487" spans="1:13" x14ac:dyDescent="0.2">
      <c r="A487" s="90" t="str">
        <f>IF(I487=VALUE,VALUE,COUNTIF($B$7:B487,B487))&amp;I487&amp;IF(F487&lt;&gt;VALUE,TEXT(F487,"mmmm"),VALUE)</f>
        <v>00</v>
      </c>
      <c r="B487" s="86" t="str">
        <f t="shared" si="169"/>
        <v>0</v>
      </c>
      <c r="C487" s="86" t="str">
        <f>COUNTIF($K$7:K487,K487)&amp;K487</f>
        <v>0</v>
      </c>
      <c r="D487" s="86" t="str">
        <f t="shared" si="170"/>
        <v>1</v>
      </c>
      <c r="F487" s="173"/>
      <c r="G487" s="90"/>
      <c r="H487" s="177"/>
      <c r="I487" s="90"/>
      <c r="J487" s="175" t="str">
        <f t="shared" ref="J487" si="178">IF(ISNA(VLOOKUP(I487,DAF_AKUN,2,FALSE)),"-",VLOOKUP(I487,DAF_AKUN,2,FALSE))</f>
        <v>-</v>
      </c>
      <c r="K487" s="90"/>
      <c r="L487" s="178"/>
      <c r="M487" s="178"/>
    </row>
    <row r="488" spans="1:13" x14ac:dyDescent="0.2">
      <c r="A488" s="90" t="str">
        <f>IF(I488=VALUE,VALUE,COUNTIF($B$7:B488,B488))&amp;I488&amp;IF(F488&lt;&gt;VALUE,TEXT(F488,"mmmm"),VALUE)</f>
        <v>00</v>
      </c>
      <c r="B488" s="86" t="str">
        <f t="shared" si="169"/>
        <v>0</v>
      </c>
      <c r="C488" s="86" t="str">
        <f>COUNTIF($K$7:K488,K488)&amp;K488</f>
        <v>0</v>
      </c>
      <c r="D488" s="86" t="str">
        <f t="shared" si="170"/>
        <v>1</v>
      </c>
      <c r="F488" s="173"/>
      <c r="G488" s="90"/>
      <c r="H488" s="177"/>
      <c r="I488" s="90"/>
      <c r="J488" s="175" t="str">
        <f t="shared" ref="J488" si="179">IF(ISNA(VLOOKUP(I488,DAF_AKUN,2,FALSE)),"-",VLOOKUP(I488,DAF_AKUN,2,FALSE))</f>
        <v>-</v>
      </c>
      <c r="K488" s="90"/>
      <c r="L488" s="178"/>
      <c r="M488" s="178"/>
    </row>
    <row r="489" spans="1:13" x14ac:dyDescent="0.2">
      <c r="A489" s="90" t="str">
        <f>IF(I489=VALUE,VALUE,COUNTIF($B$7:B489,B489))&amp;I489&amp;IF(F489&lt;&gt;VALUE,TEXT(F489,"mmmm"),VALUE)</f>
        <v>00</v>
      </c>
      <c r="B489" s="86" t="str">
        <f t="shared" si="169"/>
        <v>0</v>
      </c>
      <c r="C489" s="86" t="str">
        <f>COUNTIF($K$7:K489,K489)&amp;K489</f>
        <v>0</v>
      </c>
      <c r="D489" s="86" t="str">
        <f t="shared" si="170"/>
        <v>1</v>
      </c>
      <c r="F489" s="173"/>
      <c r="G489" s="90"/>
      <c r="H489" s="177"/>
      <c r="I489" s="90"/>
      <c r="J489" s="175" t="str">
        <f t="shared" ref="J489" si="180">IF(ISNA(VLOOKUP(I489,DAF_AKUN,2,FALSE)),"-",VLOOKUP(I489,DAF_AKUN,2,FALSE))</f>
        <v>-</v>
      </c>
      <c r="K489" s="90"/>
      <c r="L489" s="178"/>
      <c r="M489" s="178"/>
    </row>
    <row r="490" spans="1:13" x14ac:dyDescent="0.2">
      <c r="A490" s="90" t="str">
        <f>IF(I490=VALUE,VALUE,COUNTIF($B$7:B490,B490))&amp;I490&amp;IF(F490&lt;&gt;VALUE,TEXT(F490,"mmmm"),VALUE)</f>
        <v>00</v>
      </c>
      <c r="B490" s="86" t="str">
        <f t="shared" si="169"/>
        <v>0</v>
      </c>
      <c r="C490" s="86" t="str">
        <f>COUNTIF($K$7:K490,K490)&amp;K490</f>
        <v>0</v>
      </c>
      <c r="D490" s="86" t="str">
        <f t="shared" si="170"/>
        <v>1</v>
      </c>
      <c r="F490" s="173"/>
      <c r="G490" s="90"/>
      <c r="H490" s="177"/>
      <c r="I490" s="90"/>
      <c r="J490" s="175" t="str">
        <f t="shared" ref="J490" si="181">IF(ISNA(VLOOKUP(I490,DAF_AKUN,2,FALSE)),"-",VLOOKUP(I490,DAF_AKUN,2,FALSE))</f>
        <v>-</v>
      </c>
      <c r="K490" s="90"/>
      <c r="L490" s="178"/>
      <c r="M490" s="178"/>
    </row>
    <row r="491" spans="1:13" x14ac:dyDescent="0.2">
      <c r="A491" s="90" t="str">
        <f>IF(I491=VALUE,VALUE,COUNTIF($B$7:B491,B491))&amp;I491&amp;IF(F491&lt;&gt;VALUE,TEXT(F491,"mmmm"),VALUE)</f>
        <v>00</v>
      </c>
      <c r="B491" s="86" t="str">
        <f t="shared" si="169"/>
        <v>0</v>
      </c>
      <c r="C491" s="86" t="str">
        <f>COUNTIF($K$7:K491,K491)&amp;K491</f>
        <v>0</v>
      </c>
      <c r="D491" s="86" t="str">
        <f t="shared" si="170"/>
        <v>1</v>
      </c>
      <c r="F491" s="173"/>
      <c r="G491" s="90"/>
      <c r="H491" s="177"/>
      <c r="I491" s="90"/>
      <c r="J491" s="175" t="str">
        <f t="shared" ref="J491" si="182">IF(ISNA(VLOOKUP(I491,DAF_AKUN,2,FALSE)),"-",VLOOKUP(I491,DAF_AKUN,2,FALSE))</f>
        <v>-</v>
      </c>
      <c r="K491" s="90"/>
      <c r="L491" s="178"/>
      <c r="M491" s="178"/>
    </row>
    <row r="492" spans="1:13" x14ac:dyDescent="0.2">
      <c r="A492" s="90" t="str">
        <f>IF(I492=VALUE,VALUE,COUNTIF($B$7:B492,B492))&amp;I492&amp;IF(F492&lt;&gt;VALUE,TEXT(F492,"mmmm"),VALUE)</f>
        <v>00</v>
      </c>
      <c r="B492" s="86" t="str">
        <f t="shared" si="169"/>
        <v>0</v>
      </c>
      <c r="C492" s="86" t="str">
        <f>COUNTIF($K$7:K492,K492)&amp;K492</f>
        <v>0</v>
      </c>
      <c r="D492" s="86" t="str">
        <f t="shared" si="170"/>
        <v>1</v>
      </c>
      <c r="F492" s="173"/>
      <c r="G492" s="90"/>
      <c r="H492" s="177"/>
      <c r="I492" s="90"/>
      <c r="J492" s="175" t="str">
        <f t="shared" ref="J492" si="183">IF(ISNA(VLOOKUP(I492,DAF_AKUN,2,FALSE)),"-",VLOOKUP(I492,DAF_AKUN,2,FALSE))</f>
        <v>-</v>
      </c>
      <c r="K492" s="90"/>
      <c r="L492" s="178"/>
      <c r="M492" s="178"/>
    </row>
    <row r="493" spans="1:13" x14ac:dyDescent="0.2">
      <c r="A493" s="90" t="str">
        <f>IF(I493=VALUE,VALUE,COUNTIF($B$7:B493,B493))&amp;I493&amp;IF(F493&lt;&gt;VALUE,TEXT(F493,"mmmm"),VALUE)</f>
        <v>00</v>
      </c>
      <c r="B493" s="86" t="str">
        <f t="shared" si="169"/>
        <v>0</v>
      </c>
      <c r="C493" s="86" t="str">
        <f>COUNTIF($K$7:K493,K493)&amp;K493</f>
        <v>0</v>
      </c>
      <c r="D493" s="86" t="str">
        <f t="shared" si="170"/>
        <v>1</v>
      </c>
      <c r="F493" s="173"/>
      <c r="G493" s="90"/>
      <c r="H493" s="177"/>
      <c r="I493" s="90"/>
      <c r="J493" s="175" t="str">
        <f t="shared" ref="J493" si="184">IF(ISNA(VLOOKUP(I493,DAF_AKUN,2,FALSE)),"-",VLOOKUP(I493,DAF_AKUN,2,FALSE))</f>
        <v>-</v>
      </c>
      <c r="K493" s="90"/>
      <c r="L493" s="178"/>
      <c r="M493" s="178"/>
    </row>
    <row r="494" spans="1:13" x14ac:dyDescent="0.2">
      <c r="A494" s="90" t="str">
        <f>IF(I494=VALUE,VALUE,COUNTIF($B$7:B494,B494))&amp;I494&amp;IF(F494&lt;&gt;VALUE,TEXT(F494,"mmmm"),VALUE)</f>
        <v>00</v>
      </c>
      <c r="B494" s="86" t="str">
        <f t="shared" si="169"/>
        <v>0</v>
      </c>
      <c r="C494" s="86" t="str">
        <f>COUNTIF($K$7:K494,K494)&amp;K494</f>
        <v>0</v>
      </c>
      <c r="D494" s="86" t="str">
        <f t="shared" si="170"/>
        <v>1</v>
      </c>
      <c r="F494" s="173"/>
      <c r="G494" s="90"/>
      <c r="H494" s="73"/>
      <c r="I494" s="90"/>
      <c r="J494" s="175" t="str">
        <f t="shared" ref="J494" si="185">IF(ISNA(VLOOKUP(I494,DAF_AKUN,2,FALSE)),"-",VLOOKUP(I494,DAF_AKUN,2,FALSE))</f>
        <v>-</v>
      </c>
      <c r="K494" s="90"/>
      <c r="L494" s="178"/>
      <c r="M494" s="178"/>
    </row>
    <row r="495" spans="1:13" x14ac:dyDescent="0.2">
      <c r="A495" s="90" t="str">
        <f>IF(I495=VALUE,VALUE,COUNTIF($B$7:B495,B495))&amp;I495&amp;IF(F495&lt;&gt;VALUE,TEXT(F495,"mmmm"),VALUE)</f>
        <v>00</v>
      </c>
      <c r="B495" s="86" t="str">
        <f t="shared" si="169"/>
        <v>0</v>
      </c>
      <c r="C495" s="86" t="str">
        <f>COUNTIF($K$7:K495,K495)&amp;K495</f>
        <v>0</v>
      </c>
      <c r="D495" s="86" t="str">
        <f t="shared" si="170"/>
        <v>1</v>
      </c>
      <c r="F495" s="173"/>
      <c r="G495" s="90"/>
      <c r="H495" s="177"/>
      <c r="I495" s="90"/>
      <c r="J495" s="175" t="str">
        <f t="shared" ref="J495" si="186">IF(ISNA(VLOOKUP(I495,DAF_AKUN,2,FALSE)),"-",VLOOKUP(I495,DAF_AKUN,2,FALSE))</f>
        <v>-</v>
      </c>
      <c r="K495" s="90"/>
      <c r="L495" s="178"/>
      <c r="M495" s="178"/>
    </row>
    <row r="496" spans="1:13" x14ac:dyDescent="0.2">
      <c r="A496" s="90" t="str">
        <f>IF(I496=VALUE,VALUE,COUNTIF($B$7:B496,B496))&amp;I496&amp;IF(F496&lt;&gt;VALUE,TEXT(F496,"mmmm"),VALUE)</f>
        <v>00</v>
      </c>
      <c r="B496" s="86" t="str">
        <f t="shared" si="169"/>
        <v>0</v>
      </c>
      <c r="C496" s="86" t="str">
        <f>COUNTIF($K$7:K496,K496)&amp;K496</f>
        <v>0</v>
      </c>
      <c r="D496" s="86" t="str">
        <f t="shared" si="170"/>
        <v>1</v>
      </c>
      <c r="F496" s="173"/>
      <c r="G496" s="90"/>
      <c r="H496" s="177"/>
      <c r="I496" s="90"/>
      <c r="J496" s="175" t="str">
        <f t="shared" ref="J496" si="187">IF(ISNA(VLOOKUP(I496,DAF_AKUN,2,FALSE)),"-",VLOOKUP(I496,DAF_AKUN,2,FALSE))</f>
        <v>-</v>
      </c>
      <c r="K496" s="90"/>
      <c r="L496" s="178"/>
      <c r="M496" s="178"/>
    </row>
    <row r="497" spans="1:13" x14ac:dyDescent="0.2">
      <c r="A497" s="90" t="str">
        <f>IF(I497=VALUE,VALUE,COUNTIF($B$7:B497,B497))&amp;I497&amp;IF(F497&lt;&gt;VALUE,TEXT(F497,"mmmm"),VALUE)</f>
        <v>00</v>
      </c>
      <c r="B497" s="86" t="str">
        <f t="shared" si="169"/>
        <v>0</v>
      </c>
      <c r="C497" s="86" t="str">
        <f>COUNTIF($K$7:K497,K497)&amp;K497</f>
        <v>0</v>
      </c>
      <c r="D497" s="86" t="str">
        <f t="shared" si="170"/>
        <v>1</v>
      </c>
      <c r="F497" s="173"/>
      <c r="G497" s="90"/>
      <c r="H497" s="177"/>
      <c r="I497" s="90"/>
      <c r="J497" s="175" t="str">
        <f t="shared" ref="J497" si="188">IF(ISNA(VLOOKUP(I497,DAF_AKUN,2,FALSE)),"-",VLOOKUP(I497,DAF_AKUN,2,FALSE))</f>
        <v>-</v>
      </c>
      <c r="K497" s="90"/>
      <c r="L497" s="178"/>
      <c r="M497" s="178"/>
    </row>
    <row r="498" spans="1:13" x14ac:dyDescent="0.2">
      <c r="A498" s="90" t="str">
        <f>IF(I498=VALUE,VALUE,COUNTIF($B$7:B498,B498))&amp;I498&amp;IF(F498&lt;&gt;VALUE,TEXT(F498,"mmmm"),VALUE)</f>
        <v>00</v>
      </c>
      <c r="B498" s="86" t="str">
        <f t="shared" si="169"/>
        <v>0</v>
      </c>
      <c r="C498" s="86" t="str">
        <f>COUNTIF($K$7:K498,K498)&amp;K498</f>
        <v>0</v>
      </c>
      <c r="D498" s="86" t="str">
        <f t="shared" si="170"/>
        <v>1</v>
      </c>
      <c r="F498" s="173"/>
      <c r="G498" s="90"/>
      <c r="H498" s="177"/>
      <c r="I498" s="90"/>
      <c r="J498" s="175" t="str">
        <f t="shared" ref="J498" si="189">IF(ISNA(VLOOKUP(I498,DAF_AKUN,2,FALSE)),"-",VLOOKUP(I498,DAF_AKUN,2,FALSE))</f>
        <v>-</v>
      </c>
      <c r="K498" s="90"/>
      <c r="L498" s="178"/>
      <c r="M498" s="178"/>
    </row>
    <row r="499" spans="1:13" x14ac:dyDescent="0.2">
      <c r="A499" s="90" t="str">
        <f>IF(I499=VALUE,VALUE,COUNTIF($B$7:B499,B499))&amp;I499&amp;IF(F499&lt;&gt;VALUE,TEXT(F499,"mmmm"),VALUE)</f>
        <v>00</v>
      </c>
      <c r="B499" s="86" t="str">
        <f t="shared" si="169"/>
        <v>0</v>
      </c>
      <c r="C499" s="86" t="str">
        <f>COUNTIF($K$7:K499,K499)&amp;K499</f>
        <v>0</v>
      </c>
      <c r="D499" s="86" t="str">
        <f t="shared" si="170"/>
        <v>1</v>
      </c>
      <c r="F499" s="173"/>
      <c r="G499" s="90"/>
      <c r="H499" s="73"/>
      <c r="I499" s="90"/>
      <c r="J499" s="175" t="str">
        <f t="shared" ref="J499" si="190">IF(ISNA(VLOOKUP(I499,DAF_AKUN,2,FALSE)),"-",VLOOKUP(I499,DAF_AKUN,2,FALSE))</f>
        <v>-</v>
      </c>
      <c r="K499" s="90"/>
      <c r="L499" s="178"/>
      <c r="M499" s="178"/>
    </row>
    <row r="500" spans="1:13" x14ac:dyDescent="0.2">
      <c r="A500" s="90" t="str">
        <f>IF(I500=VALUE,VALUE,COUNTIF($B$7:B500,B500))&amp;I500&amp;IF(F500&lt;&gt;VALUE,TEXT(F500,"mmmm"),VALUE)</f>
        <v>00</v>
      </c>
      <c r="B500" s="86" t="str">
        <f t="shared" si="169"/>
        <v>0</v>
      </c>
      <c r="C500" s="86" t="str">
        <f>COUNTIF($K$7:K500,K500)&amp;K500</f>
        <v>0</v>
      </c>
      <c r="D500" s="86" t="str">
        <f t="shared" si="170"/>
        <v>1</v>
      </c>
      <c r="F500" s="173"/>
      <c r="G500" s="90"/>
      <c r="H500" s="177"/>
      <c r="I500" s="90"/>
      <c r="J500" s="175" t="str">
        <f t="shared" ref="J500" si="191">IF(ISNA(VLOOKUP(I500,DAF_AKUN,2,FALSE)),"-",VLOOKUP(I500,DAF_AKUN,2,FALSE))</f>
        <v>-</v>
      </c>
      <c r="K500" s="90"/>
      <c r="L500" s="178"/>
      <c r="M500" s="178"/>
    </row>
    <row r="501" spans="1:13" x14ac:dyDescent="0.2">
      <c r="A501" s="90" t="str">
        <f>IF(I501=VALUE,VALUE,COUNTIF($B$7:B501,B501))&amp;I501&amp;IF(F501&lt;&gt;VALUE,TEXT(F501,"mmmm"),VALUE)</f>
        <v>00</v>
      </c>
      <c r="B501" s="86" t="str">
        <f t="shared" si="169"/>
        <v>0</v>
      </c>
      <c r="C501" s="86" t="str">
        <f>COUNTIF($K$7:K501,K501)&amp;K501</f>
        <v>0</v>
      </c>
      <c r="D501" s="86" t="str">
        <f t="shared" si="170"/>
        <v>1</v>
      </c>
      <c r="F501" s="173"/>
      <c r="G501" s="90"/>
      <c r="H501" s="177"/>
      <c r="I501" s="90"/>
      <c r="J501" s="175" t="str">
        <f t="shared" ref="J501" si="192">IF(ISNA(VLOOKUP(I501,DAF_AKUN,2,FALSE)),"-",VLOOKUP(I501,DAF_AKUN,2,FALSE))</f>
        <v>-</v>
      </c>
      <c r="K501" s="90"/>
      <c r="L501" s="178"/>
      <c r="M501" s="178"/>
    </row>
    <row r="502" spans="1:13" x14ac:dyDescent="0.2">
      <c r="A502" s="90" t="str">
        <f>IF(I502=VALUE,VALUE,COUNTIF($B$7:B502,B502))&amp;I502&amp;IF(F502&lt;&gt;VALUE,TEXT(F502,"mmmm"),VALUE)</f>
        <v>00</v>
      </c>
      <c r="B502" s="86" t="str">
        <f t="shared" si="169"/>
        <v>0</v>
      </c>
      <c r="C502" s="86" t="str">
        <f>COUNTIF($K$7:K502,K502)&amp;K502</f>
        <v>0</v>
      </c>
      <c r="D502" s="86" t="str">
        <f t="shared" si="170"/>
        <v>1</v>
      </c>
      <c r="F502" s="173"/>
      <c r="G502" s="90"/>
      <c r="H502" s="73"/>
      <c r="I502" s="90"/>
      <c r="J502" s="175" t="str">
        <f t="shared" ref="J502" si="193">IF(ISNA(VLOOKUP(I502,DAF_AKUN,2,FALSE)),"-",VLOOKUP(I502,DAF_AKUN,2,FALSE))</f>
        <v>-</v>
      </c>
      <c r="K502" s="90"/>
      <c r="L502" s="178"/>
      <c r="M502" s="178"/>
    </row>
    <row r="503" spans="1:13" x14ac:dyDescent="0.2">
      <c r="A503" s="90" t="str">
        <f>IF(I503=VALUE,VALUE,COUNTIF($B$7:B503,B503))&amp;I503&amp;IF(F503&lt;&gt;VALUE,TEXT(F503,"mmmm"),VALUE)</f>
        <v>00</v>
      </c>
      <c r="B503" s="86" t="str">
        <f t="shared" si="169"/>
        <v>0</v>
      </c>
      <c r="C503" s="86" t="str">
        <f>COUNTIF($K$7:K503,K503)&amp;K503</f>
        <v>0</v>
      </c>
      <c r="D503" s="86" t="str">
        <f t="shared" si="170"/>
        <v>1</v>
      </c>
      <c r="F503" s="173"/>
      <c r="G503" s="90"/>
      <c r="H503" s="177"/>
      <c r="I503" s="198"/>
      <c r="J503" s="175" t="str">
        <f t="shared" ref="J503" si="194">IF(ISNA(VLOOKUP(I503,DAF_AKUN,2,FALSE)),"-",VLOOKUP(I503,DAF_AKUN,2,FALSE))</f>
        <v>-</v>
      </c>
      <c r="K503" s="90"/>
      <c r="L503" s="178"/>
      <c r="M503" s="178"/>
    </row>
    <row r="504" spans="1:13" x14ac:dyDescent="0.2">
      <c r="A504" s="90" t="str">
        <f>IF(I504=VALUE,VALUE,COUNTIF($B$7:B504,B504))&amp;I504&amp;IF(F504&lt;&gt;VALUE,TEXT(F504,"mmmm"),VALUE)</f>
        <v>00</v>
      </c>
      <c r="B504" s="86" t="str">
        <f t="shared" si="169"/>
        <v>0</v>
      </c>
      <c r="C504" s="86" t="str">
        <f>COUNTIF($K$7:K504,K504)&amp;K504</f>
        <v>0</v>
      </c>
      <c r="D504" s="86" t="str">
        <f t="shared" si="170"/>
        <v>1</v>
      </c>
      <c r="F504" s="173"/>
      <c r="G504" s="90"/>
      <c r="H504" s="177"/>
      <c r="I504" s="90"/>
      <c r="J504" s="175" t="str">
        <f t="shared" ref="J504" si="195">IF(ISNA(VLOOKUP(I504,DAF_AKUN,2,FALSE)),"-",VLOOKUP(I504,DAF_AKUN,2,FALSE))</f>
        <v>-</v>
      </c>
      <c r="K504" s="90"/>
      <c r="L504" s="178"/>
      <c r="M504" s="178"/>
    </row>
    <row r="505" spans="1:13" x14ac:dyDescent="0.2">
      <c r="A505" s="90" t="str">
        <f>IF(I505=VALUE,VALUE,COUNTIF($B$7:B505,B505))&amp;I505&amp;IF(F505&lt;&gt;VALUE,TEXT(F505,"mmmm"),VALUE)</f>
        <v>00</v>
      </c>
      <c r="B505" s="86" t="str">
        <f t="shared" si="169"/>
        <v>0</v>
      </c>
      <c r="C505" s="86" t="str">
        <f>COUNTIF($K$7:K505,K505)&amp;K505</f>
        <v>0</v>
      </c>
      <c r="D505" s="86" t="str">
        <f t="shared" si="170"/>
        <v>1</v>
      </c>
      <c r="F505" s="173"/>
      <c r="G505" s="90"/>
      <c r="H505" s="177"/>
      <c r="I505" s="90"/>
      <c r="J505" s="175" t="str">
        <f t="shared" ref="J505" si="196">IF(ISNA(VLOOKUP(I505,DAF_AKUN,2,FALSE)),"-",VLOOKUP(I505,DAF_AKUN,2,FALSE))</f>
        <v>-</v>
      </c>
      <c r="K505" s="90"/>
      <c r="L505" s="178"/>
      <c r="M505" s="178"/>
    </row>
    <row r="506" spans="1:13" x14ac:dyDescent="0.2">
      <c r="A506" s="90" t="str">
        <f>IF(I506=VALUE,VALUE,COUNTIF($B$7:B506,B506))&amp;I506&amp;IF(F506&lt;&gt;VALUE,TEXT(F506,"mmmm"),VALUE)</f>
        <v>00</v>
      </c>
      <c r="B506" s="86" t="str">
        <f t="shared" si="169"/>
        <v>0</v>
      </c>
      <c r="C506" s="86" t="str">
        <f>COUNTIF($K$7:K506,K506)&amp;K506</f>
        <v>0</v>
      </c>
      <c r="D506" s="86" t="str">
        <f t="shared" si="170"/>
        <v>1</v>
      </c>
      <c r="F506" s="173"/>
      <c r="G506" s="90"/>
      <c r="H506" s="177"/>
      <c r="I506" s="198"/>
      <c r="J506" s="175" t="str">
        <f t="shared" ref="J506" si="197">IF(ISNA(VLOOKUP(I506,DAF_AKUN,2,FALSE)),"-",VLOOKUP(I506,DAF_AKUN,2,FALSE))</f>
        <v>-</v>
      </c>
      <c r="K506" s="90"/>
      <c r="L506" s="178"/>
      <c r="M506" s="178"/>
    </row>
    <row r="507" spans="1:13" x14ac:dyDescent="0.2">
      <c r="A507" s="90" t="str">
        <f>IF(I507=VALUE,VALUE,COUNTIF($B$7:B507,B507))&amp;I507&amp;IF(F507&lt;&gt;VALUE,TEXT(F507,"mmmm"),VALUE)</f>
        <v>00</v>
      </c>
      <c r="B507" s="86" t="str">
        <f t="shared" ref="B507:B524" si="198">I507&amp;IF(F507&lt;&gt;VALUE,TEXT(F507,"mmmm"),VALUE)</f>
        <v>0</v>
      </c>
      <c r="C507" s="86" t="str">
        <f>COUNTIF($K$7:K507,K507)&amp;K507</f>
        <v>0</v>
      </c>
      <c r="D507" s="86" t="str">
        <f t="shared" ref="D507:D524" si="199">IF(MONTH(F507)&lt;MONTH(BLN),"1"&amp;I507,VALUE)</f>
        <v>1</v>
      </c>
      <c r="F507" s="173"/>
      <c r="G507" s="90"/>
      <c r="H507" s="176"/>
      <c r="I507" s="90"/>
      <c r="J507" s="175" t="str">
        <f t="shared" ref="J507" si="200">IF(ISNA(VLOOKUP(I507,DAF_AKUN,2,FALSE)),"-",VLOOKUP(I507,DAF_AKUN,2,FALSE))</f>
        <v>-</v>
      </c>
      <c r="K507" s="90"/>
      <c r="L507" s="178"/>
      <c r="M507" s="178"/>
    </row>
    <row r="508" spans="1:13" x14ac:dyDescent="0.2">
      <c r="A508" s="90" t="str">
        <f>IF(I508=VALUE,VALUE,COUNTIF($B$7:B508,B508))&amp;I508&amp;IF(F508&lt;&gt;VALUE,TEXT(F508,"mmmm"),VALUE)</f>
        <v>00</v>
      </c>
      <c r="B508" s="86" t="str">
        <f t="shared" si="198"/>
        <v>0</v>
      </c>
      <c r="C508" s="86" t="str">
        <f>COUNTIF($K$7:K508,K508)&amp;K508</f>
        <v>0</v>
      </c>
      <c r="D508" s="86" t="str">
        <f t="shared" si="199"/>
        <v>1</v>
      </c>
      <c r="F508" s="173"/>
      <c r="G508" s="90"/>
      <c r="H508" s="73"/>
      <c r="I508" s="198"/>
      <c r="J508" s="175" t="str">
        <f t="shared" ref="J508" si="201">IF(ISNA(VLOOKUP(I508,DAF_AKUN,2,FALSE)),"-",VLOOKUP(I508,DAF_AKUN,2,FALSE))</f>
        <v>-</v>
      </c>
      <c r="K508" s="90"/>
      <c r="L508" s="178"/>
      <c r="M508" s="178"/>
    </row>
    <row r="509" spans="1:13" x14ac:dyDescent="0.2">
      <c r="A509" s="90" t="str">
        <f>IF(I509=VALUE,VALUE,COUNTIF($B$7:B509,B509))&amp;I509&amp;IF(F509&lt;&gt;VALUE,TEXT(F509,"mmmm"),VALUE)</f>
        <v>00</v>
      </c>
      <c r="B509" s="86" t="str">
        <f t="shared" si="198"/>
        <v>0</v>
      </c>
      <c r="C509" s="86" t="str">
        <f>COUNTIF($K$7:K509,K509)&amp;K509</f>
        <v>0</v>
      </c>
      <c r="D509" s="86" t="str">
        <f t="shared" si="199"/>
        <v>1</v>
      </c>
      <c r="F509" s="173"/>
      <c r="G509" s="90"/>
      <c r="H509" s="73"/>
      <c r="I509" s="90"/>
      <c r="J509" s="175" t="str">
        <f t="shared" ref="J509" si="202">IF(ISNA(VLOOKUP(I509,DAF_AKUN,2,FALSE)),"-",VLOOKUP(I509,DAF_AKUN,2,FALSE))</f>
        <v>-</v>
      </c>
      <c r="K509" s="90"/>
      <c r="L509" s="178"/>
      <c r="M509" s="178"/>
    </row>
    <row r="510" spans="1:13" x14ac:dyDescent="0.2">
      <c r="A510" s="90" t="str">
        <f>IF(I510=VALUE,VALUE,COUNTIF($B$7:B510,B510))&amp;I510&amp;IF(F510&lt;&gt;VALUE,TEXT(F510,"mmmm"),VALUE)</f>
        <v>00</v>
      </c>
      <c r="B510" s="86" t="str">
        <f t="shared" si="198"/>
        <v>0</v>
      </c>
      <c r="C510" s="86" t="str">
        <f>COUNTIF($K$7:K510,K510)&amp;K510</f>
        <v>0</v>
      </c>
      <c r="D510" s="86" t="str">
        <f t="shared" si="199"/>
        <v>1</v>
      </c>
      <c r="F510" s="173"/>
      <c r="G510" s="90"/>
      <c r="H510" s="177"/>
      <c r="I510" s="90"/>
      <c r="J510" s="175" t="str">
        <f t="shared" ref="J510" si="203">IF(ISNA(VLOOKUP(I510,DAF_AKUN,2,FALSE)),"-",VLOOKUP(I510,DAF_AKUN,2,FALSE))</f>
        <v>-</v>
      </c>
      <c r="K510" s="90"/>
      <c r="L510" s="178"/>
      <c r="M510" s="178"/>
    </row>
    <row r="511" spans="1:13" x14ac:dyDescent="0.2">
      <c r="A511" s="90" t="str">
        <f>IF(I511=VALUE,VALUE,COUNTIF($B$7:B511,B511))&amp;I511&amp;IF(F511&lt;&gt;VALUE,TEXT(F511,"mmmm"),VALUE)</f>
        <v>00</v>
      </c>
      <c r="B511" s="86" t="str">
        <f t="shared" si="198"/>
        <v>0</v>
      </c>
      <c r="C511" s="86" t="str">
        <f>COUNTIF($K$7:K511,K511)&amp;K511</f>
        <v>0</v>
      </c>
      <c r="D511" s="86" t="str">
        <f t="shared" si="199"/>
        <v>1</v>
      </c>
      <c r="F511" s="173"/>
      <c r="G511" s="90"/>
      <c r="H511" s="177"/>
      <c r="I511" s="198"/>
      <c r="J511" s="175" t="str">
        <f t="shared" ref="J511" si="204">IF(ISNA(VLOOKUP(I511,DAF_AKUN,2,FALSE)),"-",VLOOKUP(I511,DAF_AKUN,2,FALSE))</f>
        <v>-</v>
      </c>
      <c r="K511" s="90"/>
      <c r="L511" s="178"/>
      <c r="M511" s="178"/>
    </row>
    <row r="512" spans="1:13" x14ac:dyDescent="0.2">
      <c r="A512" s="90" t="str">
        <f>IF(I512=VALUE,VALUE,COUNTIF($B$7:B512,B512))&amp;I512&amp;IF(F512&lt;&gt;VALUE,TEXT(F512,"mmmm"),VALUE)</f>
        <v>00</v>
      </c>
      <c r="B512" s="86" t="str">
        <f t="shared" si="198"/>
        <v>0</v>
      </c>
      <c r="C512" s="86" t="str">
        <f>COUNTIF($K$7:K512,K512)&amp;K512</f>
        <v>0</v>
      </c>
      <c r="D512" s="86" t="str">
        <f t="shared" si="199"/>
        <v>1</v>
      </c>
      <c r="F512" s="173"/>
      <c r="G512" s="90"/>
      <c r="H512" s="176"/>
      <c r="I512" s="90"/>
      <c r="J512" s="175" t="str">
        <f t="shared" ref="J512" si="205">IF(ISNA(VLOOKUP(I512,DAF_AKUN,2,FALSE)),"-",VLOOKUP(I512,DAF_AKUN,2,FALSE))</f>
        <v>-</v>
      </c>
      <c r="K512" s="90"/>
      <c r="L512" s="178"/>
      <c r="M512" s="178"/>
    </row>
    <row r="513" spans="1:13" x14ac:dyDescent="0.2">
      <c r="A513" s="90" t="str">
        <f>IF(I513=VALUE,VALUE,COUNTIF($B$7:B513,B513))&amp;I513&amp;IF(F513&lt;&gt;VALUE,TEXT(F513,"mmmm"),VALUE)</f>
        <v>00</v>
      </c>
      <c r="B513" s="86" t="str">
        <f t="shared" si="198"/>
        <v>0</v>
      </c>
      <c r="C513" s="86" t="str">
        <f>COUNTIF($K$7:K513,K513)&amp;K513</f>
        <v>0</v>
      </c>
      <c r="D513" s="86" t="str">
        <f t="shared" si="199"/>
        <v>1</v>
      </c>
      <c r="F513" s="173"/>
      <c r="G513" s="90"/>
      <c r="H513" s="177"/>
      <c r="I513" s="90"/>
      <c r="J513" s="175" t="str">
        <f t="shared" ref="J513" si="206">IF(ISNA(VLOOKUP(I513,DAF_AKUN,2,FALSE)),"-",VLOOKUP(I513,DAF_AKUN,2,FALSE))</f>
        <v>-</v>
      </c>
      <c r="K513" s="90"/>
      <c r="L513" s="178"/>
      <c r="M513" s="178"/>
    </row>
    <row r="514" spans="1:13" x14ac:dyDescent="0.2">
      <c r="A514" s="90" t="str">
        <f>IF(I514=VALUE,VALUE,COUNTIF($B$7:B514,B514))&amp;I514&amp;IF(F514&lt;&gt;VALUE,TEXT(F514,"mmmm"),VALUE)</f>
        <v>00</v>
      </c>
      <c r="B514" s="86" t="str">
        <f t="shared" si="198"/>
        <v>0</v>
      </c>
      <c r="C514" s="86" t="str">
        <f>COUNTIF($K$7:K514,K514)&amp;K514</f>
        <v>0</v>
      </c>
      <c r="D514" s="86" t="str">
        <f t="shared" si="199"/>
        <v>1</v>
      </c>
      <c r="F514" s="173"/>
      <c r="G514" s="90"/>
      <c r="H514" s="177"/>
      <c r="I514" s="198"/>
      <c r="J514" s="175" t="str">
        <f t="shared" ref="J514" si="207">IF(ISNA(VLOOKUP(I514,DAF_AKUN,2,FALSE)),"-",VLOOKUP(I514,DAF_AKUN,2,FALSE))</f>
        <v>-</v>
      </c>
      <c r="K514" s="90"/>
      <c r="L514" s="178"/>
      <c r="M514" s="178"/>
    </row>
    <row r="515" spans="1:13" x14ac:dyDescent="0.2">
      <c r="A515" s="90" t="str">
        <f>IF(I515=VALUE,VALUE,COUNTIF($B$7:B515,B515))&amp;I515&amp;IF(F515&lt;&gt;VALUE,TEXT(F515,"mmmm"),VALUE)</f>
        <v>00</v>
      </c>
      <c r="B515" s="86" t="str">
        <f t="shared" si="198"/>
        <v>0</v>
      </c>
      <c r="C515" s="86" t="str">
        <f>COUNTIF($K$7:K515,K515)&amp;K515</f>
        <v>0</v>
      </c>
      <c r="D515" s="86" t="str">
        <f t="shared" si="199"/>
        <v>1</v>
      </c>
      <c r="F515" s="173"/>
      <c r="G515" s="90"/>
      <c r="H515" s="176"/>
      <c r="I515" s="90"/>
      <c r="J515" s="175" t="str">
        <f t="shared" ref="J515" si="208">IF(ISNA(VLOOKUP(I515,DAF_AKUN,2,FALSE)),"-",VLOOKUP(I515,DAF_AKUN,2,FALSE))</f>
        <v>-</v>
      </c>
      <c r="K515" s="90"/>
      <c r="L515" s="178"/>
      <c r="M515" s="178"/>
    </row>
    <row r="516" spans="1:13" x14ac:dyDescent="0.2">
      <c r="A516" s="90" t="str">
        <f>IF(I516=VALUE,VALUE,COUNTIF($B$7:B516,B516))&amp;I516&amp;IF(F516&lt;&gt;VALUE,TEXT(F516,"mmmm"),VALUE)</f>
        <v>00</v>
      </c>
      <c r="B516" s="86" t="str">
        <f t="shared" si="198"/>
        <v>0</v>
      </c>
      <c r="C516" s="86" t="str">
        <f>COUNTIF($K$7:K516,K516)&amp;K516</f>
        <v>0</v>
      </c>
      <c r="D516" s="86" t="str">
        <f t="shared" si="199"/>
        <v>1</v>
      </c>
      <c r="F516" s="173"/>
      <c r="G516" s="90"/>
      <c r="H516" s="177"/>
      <c r="I516" s="198"/>
      <c r="J516" s="175" t="str">
        <f t="shared" ref="J516" si="209">IF(ISNA(VLOOKUP(I516,DAF_AKUN,2,FALSE)),"-",VLOOKUP(I516,DAF_AKUN,2,FALSE))</f>
        <v>-</v>
      </c>
      <c r="K516" s="90"/>
      <c r="L516" s="178"/>
      <c r="M516" s="178"/>
    </row>
    <row r="517" spans="1:13" x14ac:dyDescent="0.2">
      <c r="A517" s="90" t="str">
        <f>IF(I517=VALUE,VALUE,COUNTIF($B$7:B517,B517))&amp;I517&amp;IF(F517&lt;&gt;VALUE,TEXT(F517,"mmmm"),VALUE)</f>
        <v>00</v>
      </c>
      <c r="B517" s="86" t="str">
        <f t="shared" si="198"/>
        <v>0</v>
      </c>
      <c r="C517" s="86" t="str">
        <f>COUNTIF($K$7:K517,K517)&amp;K517</f>
        <v>0</v>
      </c>
      <c r="D517" s="86" t="str">
        <f t="shared" si="199"/>
        <v>1</v>
      </c>
      <c r="F517" s="173"/>
      <c r="G517" s="90"/>
      <c r="H517" s="177"/>
      <c r="I517" s="90"/>
      <c r="J517" s="175" t="str">
        <f t="shared" ref="J517" si="210">IF(ISNA(VLOOKUP(I517,DAF_AKUN,2,FALSE)),"-",VLOOKUP(I517,DAF_AKUN,2,FALSE))</f>
        <v>-</v>
      </c>
      <c r="K517" s="90"/>
      <c r="L517" s="178"/>
      <c r="M517" s="178"/>
    </row>
    <row r="518" spans="1:13" x14ac:dyDescent="0.2">
      <c r="A518" s="90" t="str">
        <f>IF(I518=VALUE,VALUE,COUNTIF($B$7:B518,B518))&amp;I518&amp;IF(F518&lt;&gt;VALUE,TEXT(F518,"mmmm"),VALUE)</f>
        <v>00</v>
      </c>
      <c r="B518" s="86" t="str">
        <f t="shared" si="198"/>
        <v>0</v>
      </c>
      <c r="C518" s="86" t="str">
        <f>COUNTIF($K$7:K518,K518)&amp;K518</f>
        <v>0</v>
      </c>
      <c r="D518" s="86" t="str">
        <f t="shared" si="199"/>
        <v>1</v>
      </c>
      <c r="F518" s="173"/>
      <c r="G518" s="90"/>
      <c r="H518" s="177"/>
      <c r="I518" s="90"/>
      <c r="J518" s="175" t="str">
        <f t="shared" ref="J518" si="211">IF(ISNA(VLOOKUP(I518,DAF_AKUN,2,FALSE)),"-",VLOOKUP(I518,DAF_AKUN,2,FALSE))</f>
        <v>-</v>
      </c>
      <c r="K518" s="90"/>
      <c r="L518" s="178"/>
      <c r="M518" s="178"/>
    </row>
    <row r="519" spans="1:13" x14ac:dyDescent="0.2">
      <c r="A519" s="90" t="str">
        <f>IF(I519=VALUE,VALUE,COUNTIF($B$7:B628,B519))&amp;I519&amp;IF(F519&lt;&gt;VALUE,TEXT(F519,"mmmm"),VALUE)</f>
        <v>00</v>
      </c>
      <c r="B519" s="86" t="str">
        <f t="shared" si="198"/>
        <v>0</v>
      </c>
      <c r="C519" s="86" t="str">
        <f>COUNTIF($K$7:K628,K519)&amp;K519</f>
        <v>0</v>
      </c>
      <c r="D519" s="86" t="str">
        <f t="shared" si="199"/>
        <v>1</v>
      </c>
      <c r="F519" s="173"/>
      <c r="G519" s="90"/>
      <c r="H519" s="177"/>
      <c r="I519" s="198"/>
      <c r="J519" s="175" t="str">
        <f t="shared" ref="J519" si="212">IF(ISNA(VLOOKUP(I519,DAF_AKUN,2,FALSE)),"-",VLOOKUP(I519,DAF_AKUN,2,FALSE))</f>
        <v>-</v>
      </c>
      <c r="K519" s="90"/>
      <c r="L519" s="178"/>
      <c r="M519" s="178"/>
    </row>
    <row r="520" spans="1:13" x14ac:dyDescent="0.2">
      <c r="A520" s="90" t="str">
        <f>IF(I520=VALUE,VALUE,COUNTIF($B$7:B520,B520))&amp;I520&amp;IF(F520&lt;&gt;VALUE,TEXT(F520,"mmmm"),VALUE)</f>
        <v>00</v>
      </c>
      <c r="B520" s="86" t="str">
        <f t="shared" si="198"/>
        <v>0</v>
      </c>
      <c r="C520" s="86" t="str">
        <f>COUNTIF($K$7:K520,K520)&amp;K520</f>
        <v>0</v>
      </c>
      <c r="D520" s="86" t="str">
        <f t="shared" si="199"/>
        <v>1</v>
      </c>
      <c r="F520" s="173"/>
      <c r="G520" s="90"/>
      <c r="H520" s="176"/>
      <c r="I520" s="90"/>
      <c r="J520" s="175" t="str">
        <f t="shared" ref="J520" si="213">IF(ISNA(VLOOKUP(I520,DAF_AKUN,2,FALSE)),"-",VLOOKUP(I520,DAF_AKUN,2,FALSE))</f>
        <v>-</v>
      </c>
      <c r="K520" s="90"/>
      <c r="L520" s="178"/>
      <c r="M520" s="178"/>
    </row>
    <row r="521" spans="1:13" x14ac:dyDescent="0.2">
      <c r="A521" s="90" t="str">
        <f>IF(I521=VALUE,VALUE,COUNTIF($B$7:B521,B521))&amp;I521&amp;IF(F521&lt;&gt;VALUE,TEXT(F521,"mmmm"),VALUE)</f>
        <v>00</v>
      </c>
      <c r="B521" s="86" t="str">
        <f t="shared" si="198"/>
        <v>0</v>
      </c>
      <c r="C521" s="86" t="str">
        <f>COUNTIF($K$7:K521,K521)&amp;K521</f>
        <v>0</v>
      </c>
      <c r="D521" s="86" t="str">
        <f t="shared" si="199"/>
        <v>1</v>
      </c>
      <c r="F521" s="173"/>
      <c r="G521" s="90"/>
      <c r="H521" s="73"/>
      <c r="I521" s="90"/>
      <c r="J521" s="175" t="str">
        <f t="shared" ref="J521" si="214">IF(ISNA(VLOOKUP(I521,DAF_AKUN,2,FALSE)),"-",VLOOKUP(I521,DAF_AKUN,2,FALSE))</f>
        <v>-</v>
      </c>
      <c r="K521" s="90"/>
      <c r="L521" s="178"/>
      <c r="M521" s="178"/>
    </row>
    <row r="522" spans="1:13" x14ac:dyDescent="0.2">
      <c r="A522" s="90" t="str">
        <f>IF(I522=VALUE,VALUE,COUNTIF($B$7:B522,B522))&amp;I522&amp;IF(F522&lt;&gt;VALUE,TEXT(F522,"mmmm"),VALUE)</f>
        <v>00</v>
      </c>
      <c r="B522" s="86" t="str">
        <f t="shared" si="198"/>
        <v>0</v>
      </c>
      <c r="C522" s="86" t="str">
        <f>COUNTIF($K$7:K522,K522)&amp;K522</f>
        <v>0</v>
      </c>
      <c r="D522" s="86" t="str">
        <f t="shared" si="199"/>
        <v>1</v>
      </c>
      <c r="F522" s="173"/>
      <c r="G522" s="90"/>
      <c r="H522" s="177"/>
      <c r="I522" s="90"/>
      <c r="J522" s="175" t="str">
        <f t="shared" ref="J522" si="215">IF(ISNA(VLOOKUP(I522,DAF_AKUN,2,FALSE)),"-",VLOOKUP(I522,DAF_AKUN,2,FALSE))</f>
        <v>-</v>
      </c>
      <c r="K522" s="90"/>
      <c r="L522" s="178"/>
      <c r="M522" s="178"/>
    </row>
    <row r="523" spans="1:13" x14ac:dyDescent="0.2">
      <c r="A523" s="90" t="str">
        <f>IF(I523=VALUE,VALUE,COUNTIF($B$7:B523,B523))&amp;I523&amp;IF(F523&lt;&gt;VALUE,TEXT(F523,"mmmm"),VALUE)</f>
        <v>00</v>
      </c>
      <c r="B523" s="86" t="str">
        <f t="shared" si="198"/>
        <v>0</v>
      </c>
      <c r="C523" s="86" t="str">
        <f>COUNTIF($K$7:K523,K523)&amp;K523</f>
        <v>0</v>
      </c>
      <c r="D523" s="86" t="str">
        <f t="shared" si="199"/>
        <v>1</v>
      </c>
      <c r="F523" s="173"/>
      <c r="G523" s="86"/>
      <c r="H523" s="177"/>
      <c r="I523" s="90"/>
      <c r="J523" s="175" t="str">
        <f t="shared" ref="J523" si="216">IF(ISNA(VLOOKUP(I523,DAF_AKUN,2,FALSE)),"-",VLOOKUP(I523,DAF_AKUN,2,FALSE))</f>
        <v>-</v>
      </c>
      <c r="K523" s="86"/>
      <c r="L523" s="89"/>
      <c r="M523" s="89"/>
    </row>
    <row r="524" spans="1:13" x14ac:dyDescent="0.2">
      <c r="A524" s="90" t="str">
        <f>IF(I524=VALUE,VALUE,COUNTIF($B$7:B524,B524))&amp;I524&amp;IF(F524&lt;&gt;VALUE,TEXT(F524,"mmmm"),VALUE)</f>
        <v>00</v>
      </c>
      <c r="B524" s="86" t="str">
        <f t="shared" si="198"/>
        <v>0</v>
      </c>
      <c r="C524" s="86" t="str">
        <f>COUNTIF($K$7:K524,K524)&amp;K524</f>
        <v>0</v>
      </c>
      <c r="D524" s="86" t="str">
        <f t="shared" si="199"/>
        <v>1</v>
      </c>
      <c r="F524" s="173"/>
      <c r="G524" s="86"/>
      <c r="H524" s="174"/>
      <c r="I524" s="90"/>
      <c r="J524" s="175" t="str">
        <f t="shared" ref="J524" si="217">IF(ISNA(VLOOKUP(I524,DAF_AKUN,2,FALSE)),"-",VLOOKUP(I524,DAF_AKUN,2,FALSE))</f>
        <v>-</v>
      </c>
      <c r="K524" s="86"/>
      <c r="L524" s="89"/>
      <c r="M524" s="89"/>
    </row>
    <row r="525" spans="1:13" x14ac:dyDescent="0.2">
      <c r="A525" s="90" t="str">
        <f>IF(I525=VALUE,VALUE,COUNTIF($B$7:B525,B525))&amp;I525&amp;IF(F525&lt;&gt;VALUE,TEXT(F525,"mmmm"),VALUE)</f>
        <v>00</v>
      </c>
      <c r="B525" s="86" t="str">
        <f t="shared" ref="B525:B556" si="218">I525&amp;IF(F525&lt;&gt;VALUE,TEXT(F525,"mmmm"),VALUE)</f>
        <v>0</v>
      </c>
      <c r="C525" s="86" t="str">
        <f>COUNTIF($K$7:K525,K525)&amp;K525</f>
        <v>0</v>
      </c>
      <c r="D525" s="86" t="str">
        <f t="shared" ref="D525:D556" si="219">IF(MONTH(F525)&lt;MONTH(BLN),"1"&amp;I525,VALUE)</f>
        <v>1</v>
      </c>
      <c r="F525" s="173"/>
      <c r="G525" s="86"/>
      <c r="H525" s="174"/>
      <c r="I525" s="198"/>
      <c r="J525" s="175" t="str">
        <f t="shared" ref="J525" si="220">IF(ISNA(VLOOKUP(I525,DAF_AKUN,2,FALSE)),"-",VLOOKUP(I525,DAF_AKUN,2,FALSE))</f>
        <v>-</v>
      </c>
      <c r="K525" s="86"/>
      <c r="L525" s="89"/>
      <c r="M525" s="89"/>
    </row>
    <row r="526" spans="1:13" x14ac:dyDescent="0.2">
      <c r="A526" s="90" t="str">
        <f>IF(I526=VALUE,VALUE,COUNTIF($B$7:B526,B526))&amp;I526&amp;IF(F526&lt;&gt;VALUE,TEXT(F526,"mmmm"),VALUE)</f>
        <v>00</v>
      </c>
      <c r="B526" s="86" t="str">
        <f t="shared" si="218"/>
        <v>0</v>
      </c>
      <c r="C526" s="86" t="str">
        <f>COUNTIF($K$7:K526,K526)&amp;K526</f>
        <v>0</v>
      </c>
      <c r="D526" s="86" t="str">
        <f t="shared" si="219"/>
        <v>1</v>
      </c>
      <c r="F526" s="173"/>
      <c r="G526" s="86"/>
      <c r="H526" s="177"/>
      <c r="I526" s="198"/>
      <c r="J526" s="175" t="str">
        <f t="shared" ref="J526" si="221">IF(ISNA(VLOOKUP(I526,DAF_AKUN,2,FALSE)),"-",VLOOKUP(I526,DAF_AKUN,2,FALSE))</f>
        <v>-</v>
      </c>
      <c r="K526" s="90"/>
      <c r="L526" s="89"/>
      <c r="M526" s="89"/>
    </row>
    <row r="527" spans="1:13" x14ac:dyDescent="0.2">
      <c r="A527" s="90" t="str">
        <f>IF(I527=VALUE,VALUE,COUNTIF($B$7:B527,B527))&amp;I527&amp;IF(F527&lt;&gt;VALUE,TEXT(F527,"mmmm"),VALUE)</f>
        <v>00</v>
      </c>
      <c r="B527" s="86" t="str">
        <f t="shared" si="218"/>
        <v>0</v>
      </c>
      <c r="C527" s="86" t="str">
        <f>COUNTIF($K$7:K527,K527)&amp;K527</f>
        <v>0</v>
      </c>
      <c r="D527" s="86" t="str">
        <f t="shared" si="219"/>
        <v>1</v>
      </c>
      <c r="F527" s="173"/>
      <c r="G527" s="90"/>
      <c r="H527" s="176"/>
      <c r="I527" s="90"/>
      <c r="J527" s="175" t="str">
        <f t="shared" ref="J527" si="222">IF(ISNA(VLOOKUP(I527,DAF_AKUN,2,FALSE)),"-",VLOOKUP(I527,DAF_AKUN,2,FALSE))</f>
        <v>-</v>
      </c>
      <c r="K527" s="90"/>
      <c r="L527" s="178"/>
      <c r="M527" s="178"/>
    </row>
    <row r="528" spans="1:13" x14ac:dyDescent="0.2">
      <c r="A528" s="90" t="str">
        <f>IF(I528=VALUE,VALUE,COUNTIF($B$7:B528,B528))&amp;I528&amp;IF(F528&lt;&gt;VALUE,TEXT(F528,"mmmm"),VALUE)</f>
        <v>00</v>
      </c>
      <c r="B528" s="86" t="str">
        <f t="shared" si="218"/>
        <v>0</v>
      </c>
      <c r="C528" s="86" t="str">
        <f>COUNTIF($K$7:K528,K528)&amp;K528</f>
        <v>0</v>
      </c>
      <c r="D528" s="86" t="str">
        <f t="shared" si="219"/>
        <v>1</v>
      </c>
      <c r="F528" s="173"/>
      <c r="G528" s="90"/>
      <c r="H528" s="73"/>
      <c r="I528" s="90"/>
      <c r="J528" s="175" t="str">
        <f t="shared" ref="J528" si="223">IF(ISNA(VLOOKUP(I528,DAF_AKUN,2,FALSE)),"-",VLOOKUP(I528,DAF_AKUN,2,FALSE))</f>
        <v>-</v>
      </c>
      <c r="K528" s="90"/>
      <c r="L528" s="178"/>
      <c r="M528" s="178"/>
    </row>
    <row r="529" spans="1:13" x14ac:dyDescent="0.2">
      <c r="A529" s="90" t="str">
        <f>IF(I529=VALUE,VALUE,COUNTIF($B$7:B529,B529))&amp;I529&amp;IF(F529&lt;&gt;VALUE,TEXT(F529,"mmmm"),VALUE)</f>
        <v>00</v>
      </c>
      <c r="B529" s="86" t="str">
        <f t="shared" si="218"/>
        <v>0</v>
      </c>
      <c r="C529" s="86" t="str">
        <f>COUNTIF($K$7:K529,K529)&amp;K529</f>
        <v>0</v>
      </c>
      <c r="D529" s="86" t="str">
        <f t="shared" si="219"/>
        <v>1</v>
      </c>
      <c r="F529" s="173"/>
      <c r="G529" s="90"/>
      <c r="H529" s="177"/>
      <c r="I529" s="198"/>
      <c r="J529" s="175" t="str">
        <f t="shared" ref="J529" si="224">IF(ISNA(VLOOKUP(I529,DAF_AKUN,2,FALSE)),"-",VLOOKUP(I529,DAF_AKUN,2,FALSE))</f>
        <v>-</v>
      </c>
      <c r="K529" s="90"/>
      <c r="L529" s="178"/>
      <c r="M529" s="178"/>
    </row>
    <row r="530" spans="1:13" x14ac:dyDescent="0.2">
      <c r="A530" s="90" t="str">
        <f>IF(I530=VALUE,VALUE,COUNTIF($B$7:B530,B530))&amp;I530&amp;IF(F530&lt;&gt;VALUE,TEXT(F530,"mmmm"),VALUE)</f>
        <v>00</v>
      </c>
      <c r="B530" s="86" t="str">
        <f t="shared" si="218"/>
        <v>0</v>
      </c>
      <c r="C530" s="86" t="str">
        <f>COUNTIF($K$7:K530,K530)&amp;K530</f>
        <v>0</v>
      </c>
      <c r="D530" s="86" t="str">
        <f t="shared" si="219"/>
        <v>1</v>
      </c>
      <c r="F530" s="173"/>
      <c r="G530" s="90"/>
      <c r="H530" s="176"/>
      <c r="I530" s="90"/>
      <c r="J530" s="175" t="str">
        <f t="shared" ref="J530" si="225">IF(ISNA(VLOOKUP(I530,DAF_AKUN,2,FALSE)),"-",VLOOKUP(I530,DAF_AKUN,2,FALSE))</f>
        <v>-</v>
      </c>
      <c r="K530" s="90"/>
      <c r="L530" s="178"/>
      <c r="M530" s="178"/>
    </row>
    <row r="531" spans="1:13" x14ac:dyDescent="0.2">
      <c r="A531" s="90" t="str">
        <f>IF(I531=VALUE,VALUE,COUNTIF($B$7:B531,B531))&amp;I531&amp;IF(F531&lt;&gt;VALUE,TEXT(F531,"mmmm"),VALUE)</f>
        <v>00</v>
      </c>
      <c r="B531" s="86" t="str">
        <f t="shared" si="218"/>
        <v>0</v>
      </c>
      <c r="C531" s="86" t="str">
        <f>COUNTIF($K$7:K531,K531)&amp;K531</f>
        <v>0</v>
      </c>
      <c r="D531" s="86" t="str">
        <f t="shared" si="219"/>
        <v>1</v>
      </c>
      <c r="F531" s="173"/>
      <c r="G531" s="90"/>
      <c r="H531" s="73"/>
      <c r="I531" s="90"/>
      <c r="J531" s="175" t="str">
        <f t="shared" ref="J531" si="226">IF(ISNA(VLOOKUP(I531,DAF_AKUN,2,FALSE)),"-",VLOOKUP(I531,DAF_AKUN,2,FALSE))</f>
        <v>-</v>
      </c>
      <c r="K531" s="90"/>
      <c r="L531" s="178"/>
      <c r="M531" s="178"/>
    </row>
    <row r="532" spans="1:13" x14ac:dyDescent="0.2">
      <c r="A532" s="90" t="str">
        <f>IF(I532=VALUE,VALUE,COUNTIF($B$7:B532,B532))&amp;I532&amp;IF(F532&lt;&gt;VALUE,TEXT(F532,"mmmm"),VALUE)</f>
        <v>00</v>
      </c>
      <c r="B532" s="86" t="str">
        <f t="shared" si="218"/>
        <v>0</v>
      </c>
      <c r="C532" s="86" t="str">
        <f>COUNTIF($K$7:K532,K532)&amp;K532</f>
        <v>0</v>
      </c>
      <c r="D532" s="86" t="str">
        <f t="shared" si="219"/>
        <v>1</v>
      </c>
      <c r="F532" s="173"/>
      <c r="G532" s="90"/>
      <c r="H532" s="73"/>
      <c r="I532" s="90"/>
      <c r="J532" s="175" t="str">
        <f t="shared" ref="J532" si="227">IF(ISNA(VLOOKUP(I532,DAF_AKUN,2,FALSE)),"-",VLOOKUP(I532,DAF_AKUN,2,FALSE))</f>
        <v>-</v>
      </c>
      <c r="K532" s="90"/>
      <c r="L532" s="178"/>
      <c r="M532" s="178"/>
    </row>
    <row r="533" spans="1:13" x14ac:dyDescent="0.2">
      <c r="A533" s="90" t="str">
        <f>IF(I533=VALUE,VALUE,COUNTIF($B$7:B533,B533))&amp;I533&amp;IF(F533&lt;&gt;VALUE,TEXT(F533,"mmmm"),VALUE)</f>
        <v>00</v>
      </c>
      <c r="B533" s="86" t="str">
        <f t="shared" si="218"/>
        <v>0</v>
      </c>
      <c r="C533" s="86" t="str">
        <f>COUNTIF($K$7:K533,K533)&amp;K533</f>
        <v>0</v>
      </c>
      <c r="D533" s="86" t="str">
        <f t="shared" si="219"/>
        <v>1</v>
      </c>
      <c r="F533" s="173"/>
      <c r="G533" s="90"/>
      <c r="H533" s="73"/>
      <c r="I533" s="90"/>
      <c r="J533" s="175" t="str">
        <f t="shared" ref="J533" si="228">IF(ISNA(VLOOKUP(I533,DAF_AKUN,2,FALSE)),"-",VLOOKUP(I533,DAF_AKUN,2,FALSE))</f>
        <v>-</v>
      </c>
      <c r="K533" s="90"/>
      <c r="L533" s="178"/>
      <c r="M533" s="178"/>
    </row>
    <row r="534" spans="1:13" x14ac:dyDescent="0.2">
      <c r="A534" s="90" t="str">
        <f>IF(I534=VALUE,VALUE,COUNTIF($B$7:B534,B534))&amp;I534&amp;IF(F534&lt;&gt;VALUE,TEXT(F534,"mmmm"),VALUE)</f>
        <v>00</v>
      </c>
      <c r="B534" s="86" t="str">
        <f t="shared" si="218"/>
        <v>0</v>
      </c>
      <c r="C534" s="86" t="str">
        <f>COUNTIF($K$7:K534,K534)&amp;K534</f>
        <v>0</v>
      </c>
      <c r="D534" s="86" t="str">
        <f t="shared" si="219"/>
        <v>1</v>
      </c>
      <c r="F534" s="173"/>
      <c r="G534" s="90"/>
      <c r="H534" s="73"/>
      <c r="I534" s="90"/>
      <c r="J534" s="175" t="str">
        <f t="shared" ref="J534" si="229">IF(ISNA(VLOOKUP(I534,DAF_AKUN,2,FALSE)),"-",VLOOKUP(I534,DAF_AKUN,2,FALSE))</f>
        <v>-</v>
      </c>
      <c r="K534" s="90"/>
      <c r="L534" s="178"/>
      <c r="M534" s="178"/>
    </row>
    <row r="535" spans="1:13" x14ac:dyDescent="0.2">
      <c r="A535" s="90" t="str">
        <f>IF(I535=VALUE,VALUE,COUNTIF($B$7:B535,B535))&amp;I535&amp;IF(F535&lt;&gt;VALUE,TEXT(F535,"mmmm"),VALUE)</f>
        <v>00</v>
      </c>
      <c r="B535" s="86" t="str">
        <f t="shared" si="218"/>
        <v>0</v>
      </c>
      <c r="C535" s="86" t="str">
        <f>COUNTIF($K$7:K535,K535)&amp;K535</f>
        <v>0</v>
      </c>
      <c r="D535" s="86" t="str">
        <f t="shared" si="219"/>
        <v>1</v>
      </c>
      <c r="F535" s="173"/>
      <c r="G535" s="90"/>
      <c r="H535" s="73"/>
      <c r="I535" s="90"/>
      <c r="J535" s="175" t="str">
        <f t="shared" ref="J535" si="230">IF(ISNA(VLOOKUP(I535,DAF_AKUN,2,FALSE)),"-",VLOOKUP(I535,DAF_AKUN,2,FALSE))</f>
        <v>-</v>
      </c>
      <c r="K535" s="90"/>
      <c r="L535" s="178"/>
      <c r="M535" s="178"/>
    </row>
    <row r="536" spans="1:13" x14ac:dyDescent="0.2">
      <c r="A536" s="90" t="str">
        <f>IF(I536=VALUE,VALUE,COUNTIF($B$7:B536,B536))&amp;I536&amp;IF(F536&lt;&gt;VALUE,TEXT(F536,"mmmm"),VALUE)</f>
        <v>00</v>
      </c>
      <c r="B536" s="86" t="str">
        <f t="shared" si="218"/>
        <v>0</v>
      </c>
      <c r="C536" s="86" t="str">
        <f>COUNTIF($K$7:K536,K536)&amp;K536</f>
        <v>0</v>
      </c>
      <c r="D536" s="86" t="str">
        <f t="shared" si="219"/>
        <v>1</v>
      </c>
      <c r="F536" s="173"/>
      <c r="G536" s="90"/>
      <c r="H536" s="73"/>
      <c r="I536" s="90"/>
      <c r="J536" s="175" t="str">
        <f t="shared" ref="J536" si="231">IF(ISNA(VLOOKUP(I536,DAF_AKUN,2,FALSE)),"-",VLOOKUP(I536,DAF_AKUN,2,FALSE))</f>
        <v>-</v>
      </c>
      <c r="K536" s="90"/>
      <c r="L536" s="178"/>
      <c r="M536" s="178"/>
    </row>
    <row r="537" spans="1:13" x14ac:dyDescent="0.2">
      <c r="A537" s="90" t="str">
        <f>IF(I537=VALUE,VALUE,COUNTIF($B$7:B537,B537))&amp;I537&amp;IF(F537&lt;&gt;VALUE,TEXT(F537,"mmmm"),VALUE)</f>
        <v>00</v>
      </c>
      <c r="B537" s="86" t="str">
        <f t="shared" si="218"/>
        <v>0</v>
      </c>
      <c r="C537" s="86" t="str">
        <f>COUNTIF($K$7:K537,K537)&amp;K537</f>
        <v>0</v>
      </c>
      <c r="D537" s="86" t="str">
        <f t="shared" si="219"/>
        <v>1</v>
      </c>
      <c r="F537" s="173"/>
      <c r="G537" s="90"/>
      <c r="H537" s="177"/>
      <c r="I537" s="90"/>
      <c r="J537" s="175" t="str">
        <f t="shared" ref="J537" si="232">IF(ISNA(VLOOKUP(I537,DAF_AKUN,2,FALSE)),"-",VLOOKUP(I537,DAF_AKUN,2,FALSE))</f>
        <v>-</v>
      </c>
      <c r="K537" s="90"/>
      <c r="L537" s="178"/>
      <c r="M537" s="178"/>
    </row>
    <row r="538" spans="1:13" x14ac:dyDescent="0.2">
      <c r="A538" s="90" t="str">
        <f>IF(I538=VALUE,VALUE,COUNTIF($B$7:B538,B538))&amp;I538&amp;IF(F538&lt;&gt;VALUE,TEXT(F538,"mmmm"),VALUE)</f>
        <v>00</v>
      </c>
      <c r="B538" s="86" t="str">
        <f t="shared" si="218"/>
        <v>0</v>
      </c>
      <c r="C538" s="86" t="str">
        <f>COUNTIF($K$7:K538,K538)&amp;K538</f>
        <v>0</v>
      </c>
      <c r="D538" s="86" t="str">
        <f t="shared" si="219"/>
        <v>1</v>
      </c>
      <c r="F538" s="173"/>
      <c r="G538" s="90"/>
      <c r="H538" s="177"/>
      <c r="I538" s="90"/>
      <c r="J538" s="175" t="str">
        <f t="shared" ref="J538" si="233">IF(ISNA(VLOOKUP(I538,DAF_AKUN,2,FALSE)),"-",VLOOKUP(I538,DAF_AKUN,2,FALSE))</f>
        <v>-</v>
      </c>
      <c r="K538" s="90"/>
      <c r="L538" s="178"/>
      <c r="M538" s="178"/>
    </row>
    <row r="539" spans="1:13" x14ac:dyDescent="0.2">
      <c r="A539" s="90" t="str">
        <f>IF(I539=VALUE,VALUE,COUNTIF($B$7:B539,B539))&amp;I539&amp;IF(F539&lt;&gt;VALUE,TEXT(F539,"mmmm"),VALUE)</f>
        <v>00</v>
      </c>
      <c r="B539" s="86" t="str">
        <f t="shared" si="218"/>
        <v>0</v>
      </c>
      <c r="C539" s="86" t="str">
        <f>COUNTIF($K$7:K539,K539)&amp;K539</f>
        <v>0</v>
      </c>
      <c r="D539" s="86" t="str">
        <f t="shared" si="219"/>
        <v>1</v>
      </c>
      <c r="F539" s="173"/>
      <c r="G539" s="90"/>
      <c r="H539" s="73"/>
      <c r="I539" s="90"/>
      <c r="J539" s="175" t="str">
        <f t="shared" ref="J539" si="234">IF(ISNA(VLOOKUP(I539,DAF_AKUN,2,FALSE)),"-",VLOOKUP(I539,DAF_AKUN,2,FALSE))</f>
        <v>-</v>
      </c>
      <c r="K539" s="90"/>
      <c r="L539" s="178"/>
      <c r="M539" s="178"/>
    </row>
    <row r="540" spans="1:13" x14ac:dyDescent="0.2">
      <c r="A540" s="90" t="str">
        <f>IF(I540=VALUE,VALUE,COUNTIF($B$7:B540,B540))&amp;I540&amp;IF(F540&lt;&gt;VALUE,TEXT(F540,"mmmm"),VALUE)</f>
        <v>00</v>
      </c>
      <c r="B540" s="86" t="str">
        <f t="shared" si="218"/>
        <v>0</v>
      </c>
      <c r="C540" s="86" t="str">
        <f>COUNTIF($K$7:K540,K540)&amp;K540</f>
        <v>0</v>
      </c>
      <c r="D540" s="86" t="str">
        <f t="shared" si="219"/>
        <v>1</v>
      </c>
      <c r="F540" s="173"/>
      <c r="G540" s="90"/>
      <c r="H540" s="73"/>
      <c r="I540" s="90"/>
      <c r="J540" s="175" t="str">
        <f t="shared" ref="J540" si="235">IF(ISNA(VLOOKUP(I540,DAF_AKUN,2,FALSE)),"-",VLOOKUP(I540,DAF_AKUN,2,FALSE))</f>
        <v>-</v>
      </c>
      <c r="K540" s="90"/>
      <c r="L540" s="178"/>
      <c r="M540" s="178"/>
    </row>
    <row r="541" spans="1:13" x14ac:dyDescent="0.2">
      <c r="A541" s="90" t="str">
        <f>IF(I541=VALUE,VALUE,COUNTIF($B$7:B541,B541))&amp;I541&amp;IF(F541&lt;&gt;VALUE,TEXT(F541,"mmmm"),VALUE)</f>
        <v>00</v>
      </c>
      <c r="B541" s="86" t="str">
        <f t="shared" si="218"/>
        <v>0</v>
      </c>
      <c r="C541" s="86" t="str">
        <f>COUNTIF($K$7:K541,K541)&amp;K541</f>
        <v>0</v>
      </c>
      <c r="D541" s="86" t="str">
        <f t="shared" si="219"/>
        <v>1</v>
      </c>
      <c r="F541" s="173"/>
      <c r="G541" s="90"/>
      <c r="H541" s="73"/>
      <c r="I541" s="90"/>
      <c r="J541" s="175" t="str">
        <f t="shared" ref="J541" si="236">IF(ISNA(VLOOKUP(I541,DAF_AKUN,2,FALSE)),"-",VLOOKUP(I541,DAF_AKUN,2,FALSE))</f>
        <v>-</v>
      </c>
      <c r="K541" s="90"/>
      <c r="L541" s="178"/>
      <c r="M541" s="178"/>
    </row>
    <row r="542" spans="1:13" x14ac:dyDescent="0.2">
      <c r="A542" s="90" t="str">
        <f>IF(I542=VALUE,VALUE,COUNTIF($B$7:B542,B542))&amp;I542&amp;IF(F542&lt;&gt;VALUE,TEXT(F542,"mmmm"),VALUE)</f>
        <v>00</v>
      </c>
      <c r="B542" s="86" t="str">
        <f t="shared" si="218"/>
        <v>0</v>
      </c>
      <c r="C542" s="86" t="str">
        <f>COUNTIF($K$7:K542,K542)&amp;K542</f>
        <v>0</v>
      </c>
      <c r="D542" s="86" t="str">
        <f t="shared" si="219"/>
        <v>1</v>
      </c>
      <c r="F542" s="173"/>
      <c r="G542" s="90"/>
      <c r="H542" s="73"/>
      <c r="I542" s="90"/>
      <c r="J542" s="175" t="str">
        <f t="shared" ref="J542" si="237">IF(ISNA(VLOOKUP(I542,DAF_AKUN,2,FALSE)),"-",VLOOKUP(I542,DAF_AKUN,2,FALSE))</f>
        <v>-</v>
      </c>
      <c r="K542" s="90"/>
      <c r="L542" s="178"/>
      <c r="M542" s="178"/>
    </row>
    <row r="543" spans="1:13" x14ac:dyDescent="0.2">
      <c r="A543" s="90" t="str">
        <f>IF(I543=VALUE,VALUE,COUNTIF($B$7:B543,B543))&amp;I543&amp;IF(F543&lt;&gt;VALUE,TEXT(F543,"mmmm"),VALUE)</f>
        <v>00</v>
      </c>
      <c r="B543" s="86" t="str">
        <f t="shared" si="218"/>
        <v>0</v>
      </c>
      <c r="C543" s="86" t="str">
        <f>COUNTIF($K$7:K543,K543)&amp;K543</f>
        <v>0</v>
      </c>
      <c r="D543" s="86" t="str">
        <f t="shared" si="219"/>
        <v>1</v>
      </c>
      <c r="F543" s="173"/>
      <c r="G543" s="90"/>
      <c r="H543" s="73"/>
      <c r="I543" s="90"/>
      <c r="J543" s="175" t="str">
        <f t="shared" ref="J543" si="238">IF(ISNA(VLOOKUP(I543,DAF_AKUN,2,FALSE)),"-",VLOOKUP(I543,DAF_AKUN,2,FALSE))</f>
        <v>-</v>
      </c>
      <c r="K543" s="90"/>
      <c r="L543" s="178"/>
      <c r="M543" s="178"/>
    </row>
    <row r="544" spans="1:13" x14ac:dyDescent="0.2">
      <c r="A544" s="90" t="str">
        <f>IF(I544=VALUE,VALUE,COUNTIF($B$7:B544,B544))&amp;I544&amp;IF(F544&lt;&gt;VALUE,TEXT(F544,"mmmm"),VALUE)</f>
        <v>00</v>
      </c>
      <c r="B544" s="86" t="str">
        <f t="shared" si="218"/>
        <v>0</v>
      </c>
      <c r="C544" s="86" t="str">
        <f>COUNTIF($K$7:K544,K544)&amp;K544</f>
        <v>0</v>
      </c>
      <c r="D544" s="86" t="str">
        <f t="shared" si="219"/>
        <v>1</v>
      </c>
      <c r="F544" s="173"/>
      <c r="G544" s="90"/>
      <c r="H544" s="177"/>
      <c r="I544" s="198"/>
      <c r="J544" s="175" t="str">
        <f t="shared" ref="J544" si="239">IF(ISNA(VLOOKUP(I544,DAF_AKUN,2,FALSE)),"-",VLOOKUP(I544,DAF_AKUN,2,FALSE))</f>
        <v>-</v>
      </c>
      <c r="K544" s="90"/>
      <c r="L544" s="178"/>
      <c r="M544" s="178"/>
    </row>
    <row r="545" spans="1:13" x14ac:dyDescent="0.2">
      <c r="A545" s="90" t="str">
        <f>IF(I545=VALUE,VALUE,COUNTIF($B$7:B545,B545))&amp;I545&amp;IF(F545&lt;&gt;VALUE,TEXT(F545,"mmmm"),VALUE)</f>
        <v>00</v>
      </c>
      <c r="B545" s="86" t="str">
        <f t="shared" si="218"/>
        <v>0</v>
      </c>
      <c r="C545" s="86" t="str">
        <f>COUNTIF($K$7:K545,K545)&amp;K545</f>
        <v>0</v>
      </c>
      <c r="D545" s="86" t="str">
        <f t="shared" si="219"/>
        <v>1</v>
      </c>
      <c r="F545" s="173"/>
      <c r="G545" s="90"/>
      <c r="H545" s="176"/>
      <c r="I545" s="90"/>
      <c r="J545" s="175" t="str">
        <f t="shared" ref="J545" si="240">IF(ISNA(VLOOKUP(I545,DAF_AKUN,2,FALSE)),"-",VLOOKUP(I545,DAF_AKUN,2,FALSE))</f>
        <v>-</v>
      </c>
      <c r="K545" s="90"/>
      <c r="L545" s="178"/>
      <c r="M545" s="178"/>
    </row>
    <row r="546" spans="1:13" x14ac:dyDescent="0.2">
      <c r="A546" s="90" t="str">
        <f>IF(I546=VALUE,VALUE,COUNTIF($B$7:B546,B546))&amp;I546&amp;IF(F546&lt;&gt;VALUE,TEXT(F546,"mmmm"),VALUE)</f>
        <v>00</v>
      </c>
      <c r="B546" s="86" t="str">
        <f t="shared" si="218"/>
        <v>0</v>
      </c>
      <c r="C546" s="86" t="str">
        <f>COUNTIF($K$7:K546,K546)&amp;K546</f>
        <v>0</v>
      </c>
      <c r="D546" s="86" t="str">
        <f t="shared" si="219"/>
        <v>1</v>
      </c>
      <c r="F546" s="173"/>
      <c r="G546" s="90"/>
      <c r="H546" s="73"/>
      <c r="I546" s="90"/>
      <c r="J546" s="175" t="str">
        <f t="shared" ref="J546" si="241">IF(ISNA(VLOOKUP(I546,DAF_AKUN,2,FALSE)),"-",VLOOKUP(I546,DAF_AKUN,2,FALSE))</f>
        <v>-</v>
      </c>
      <c r="K546" s="90"/>
      <c r="L546" s="178"/>
      <c r="M546" s="178"/>
    </row>
    <row r="547" spans="1:13" x14ac:dyDescent="0.2">
      <c r="A547" s="90" t="str">
        <f>IF(I547=VALUE,VALUE,COUNTIF($B$7:B547,B547))&amp;I547&amp;IF(F547&lt;&gt;VALUE,TEXT(F547,"mmmm"),VALUE)</f>
        <v>00</v>
      </c>
      <c r="B547" s="86" t="str">
        <f t="shared" si="218"/>
        <v>0</v>
      </c>
      <c r="C547" s="86" t="str">
        <f>COUNTIF($K$7:K547,K547)&amp;K547</f>
        <v>0</v>
      </c>
      <c r="D547" s="86" t="str">
        <f t="shared" si="219"/>
        <v>1</v>
      </c>
      <c r="F547" s="173"/>
      <c r="G547" s="90"/>
      <c r="H547" s="177"/>
      <c r="I547" s="198"/>
      <c r="J547" s="175" t="str">
        <f t="shared" ref="J547" si="242">IF(ISNA(VLOOKUP(I547,DAF_AKUN,2,FALSE)),"-",VLOOKUP(I547,DAF_AKUN,2,FALSE))</f>
        <v>-</v>
      </c>
      <c r="K547" s="90"/>
      <c r="L547" s="178"/>
      <c r="M547" s="178"/>
    </row>
    <row r="548" spans="1:13" x14ac:dyDescent="0.2">
      <c r="A548" s="90" t="str">
        <f>IF(I548=VALUE,VALUE,COUNTIF($B$7:B548,B548))&amp;I548&amp;IF(F548&lt;&gt;VALUE,TEXT(F548,"mmmm"),VALUE)</f>
        <v>00</v>
      </c>
      <c r="B548" s="86" t="str">
        <f t="shared" si="218"/>
        <v>0</v>
      </c>
      <c r="C548" s="86" t="str">
        <f>COUNTIF($K$7:K548,K548)&amp;K548</f>
        <v>0</v>
      </c>
      <c r="D548" s="86" t="str">
        <f t="shared" si="219"/>
        <v>1</v>
      </c>
      <c r="F548" s="173"/>
      <c r="G548" s="90"/>
      <c r="H548" s="176"/>
      <c r="I548" s="90"/>
      <c r="J548" s="175" t="str">
        <f t="shared" ref="J548" si="243">IF(ISNA(VLOOKUP(I548,DAF_AKUN,2,FALSE)),"-",VLOOKUP(I548,DAF_AKUN,2,FALSE))</f>
        <v>-</v>
      </c>
      <c r="K548" s="90"/>
      <c r="L548" s="178"/>
      <c r="M548" s="178"/>
    </row>
    <row r="549" spans="1:13" x14ac:dyDescent="0.2">
      <c r="A549" s="90" t="str">
        <f>IF(I549=VALUE,VALUE,COUNTIF($B$7:B549,B549))&amp;I549&amp;IF(F549&lt;&gt;VALUE,TEXT(F549,"mmmm"),VALUE)</f>
        <v>00</v>
      </c>
      <c r="B549" s="86" t="str">
        <f t="shared" si="218"/>
        <v>0</v>
      </c>
      <c r="C549" s="86" t="str">
        <f>COUNTIF($K$7:K549,K549)&amp;K549</f>
        <v>0</v>
      </c>
      <c r="D549" s="86" t="str">
        <f t="shared" si="219"/>
        <v>1</v>
      </c>
      <c r="F549" s="173"/>
      <c r="G549" s="90"/>
      <c r="H549" s="73"/>
      <c r="I549" s="90"/>
      <c r="J549" s="175" t="str">
        <f t="shared" ref="J549" si="244">IF(ISNA(VLOOKUP(I549,DAF_AKUN,2,FALSE)),"-",VLOOKUP(I549,DAF_AKUN,2,FALSE))</f>
        <v>-</v>
      </c>
      <c r="K549" s="90"/>
      <c r="L549" s="178"/>
      <c r="M549" s="178"/>
    </row>
    <row r="550" spans="1:13" x14ac:dyDescent="0.2">
      <c r="A550" s="90" t="str">
        <f>IF(I550=VALUE,VALUE,COUNTIF($B$7:B550,B550))&amp;I550&amp;IF(F550&lt;&gt;VALUE,TEXT(F550,"mmmm"),VALUE)</f>
        <v>00</v>
      </c>
      <c r="B550" s="86" t="str">
        <f t="shared" si="218"/>
        <v>0</v>
      </c>
      <c r="C550" s="86" t="str">
        <f>COUNTIF($K$7:K550,K550)&amp;K550</f>
        <v>0</v>
      </c>
      <c r="D550" s="86" t="str">
        <f t="shared" si="219"/>
        <v>1</v>
      </c>
      <c r="F550" s="173"/>
      <c r="G550" s="90"/>
      <c r="H550" s="73"/>
      <c r="I550" s="90"/>
      <c r="J550" s="175" t="str">
        <f t="shared" ref="J550" si="245">IF(ISNA(VLOOKUP(I550,DAF_AKUN,2,FALSE)),"-",VLOOKUP(I550,DAF_AKUN,2,FALSE))</f>
        <v>-</v>
      </c>
      <c r="K550" s="90"/>
      <c r="L550" s="178"/>
      <c r="M550" s="178"/>
    </row>
    <row r="551" spans="1:13" x14ac:dyDescent="0.2">
      <c r="A551" s="90" t="str">
        <f>IF(I551=VALUE,VALUE,COUNTIF($B$7:B551,B551))&amp;I551&amp;IF(F551&lt;&gt;VALUE,TEXT(F551,"mmmm"),VALUE)</f>
        <v>00</v>
      </c>
      <c r="B551" s="86" t="str">
        <f t="shared" si="218"/>
        <v>0</v>
      </c>
      <c r="C551" s="86" t="str">
        <f>COUNTIF($K$7:K551,K551)&amp;K551</f>
        <v>0</v>
      </c>
      <c r="D551" s="86" t="str">
        <f t="shared" si="219"/>
        <v>1</v>
      </c>
      <c r="F551" s="173"/>
      <c r="G551" s="90"/>
      <c r="H551" s="73"/>
      <c r="I551" s="90"/>
      <c r="J551" s="175" t="str">
        <f t="shared" ref="J551" si="246">IF(ISNA(VLOOKUP(I551,DAF_AKUN,2,FALSE)),"-",VLOOKUP(I551,DAF_AKUN,2,FALSE))</f>
        <v>-</v>
      </c>
      <c r="K551" s="90"/>
      <c r="L551" s="178"/>
      <c r="M551" s="178"/>
    </row>
    <row r="552" spans="1:13" x14ac:dyDescent="0.2">
      <c r="A552" s="90" t="str">
        <f>IF(I552=VALUE,VALUE,COUNTIF($B$7:B552,B552))&amp;I552&amp;IF(F552&lt;&gt;VALUE,TEXT(F552,"mmmm"),VALUE)</f>
        <v>00</v>
      </c>
      <c r="B552" s="86" t="str">
        <f t="shared" si="218"/>
        <v>0</v>
      </c>
      <c r="C552" s="86" t="str">
        <f>COUNTIF($K$7:K552,K552)&amp;K552</f>
        <v>0</v>
      </c>
      <c r="D552" s="86" t="str">
        <f t="shared" si="219"/>
        <v>1</v>
      </c>
      <c r="F552" s="173"/>
      <c r="G552" s="90"/>
      <c r="H552" s="73"/>
      <c r="I552" s="90"/>
      <c r="J552" s="175" t="str">
        <f t="shared" ref="J552" si="247">IF(ISNA(VLOOKUP(I552,DAF_AKUN,2,FALSE)),"-",VLOOKUP(I552,DAF_AKUN,2,FALSE))</f>
        <v>-</v>
      </c>
      <c r="K552" s="90"/>
      <c r="L552" s="178"/>
      <c r="M552" s="178"/>
    </row>
    <row r="553" spans="1:13" x14ac:dyDescent="0.2">
      <c r="A553" s="90" t="str">
        <f>IF(I553=VALUE,VALUE,COUNTIF($B$7:B553,B553))&amp;I553&amp;IF(F553&lt;&gt;VALUE,TEXT(F553,"mmmm"),VALUE)</f>
        <v>00</v>
      </c>
      <c r="B553" s="86" t="str">
        <f t="shared" si="218"/>
        <v>0</v>
      </c>
      <c r="C553" s="86" t="str">
        <f>COUNTIF($K$7:K553,K553)&amp;K553</f>
        <v>0</v>
      </c>
      <c r="D553" s="86" t="str">
        <f t="shared" si="219"/>
        <v>1</v>
      </c>
      <c r="F553" s="173"/>
      <c r="G553" s="90"/>
      <c r="H553" s="73"/>
      <c r="I553" s="90"/>
      <c r="J553" s="175" t="str">
        <f t="shared" ref="J553" si="248">IF(ISNA(VLOOKUP(I553,DAF_AKUN,2,FALSE)),"-",VLOOKUP(I553,DAF_AKUN,2,FALSE))</f>
        <v>-</v>
      </c>
      <c r="K553" s="90"/>
      <c r="L553" s="178"/>
      <c r="M553" s="178"/>
    </row>
    <row r="554" spans="1:13" x14ac:dyDescent="0.2">
      <c r="A554" s="90" t="str">
        <f>IF(I554=VALUE,VALUE,COUNTIF($B$7:B554,B554))&amp;I554&amp;IF(F554&lt;&gt;VALUE,TEXT(F554,"mmmm"),VALUE)</f>
        <v>00</v>
      </c>
      <c r="B554" s="86" t="str">
        <f t="shared" si="218"/>
        <v>0</v>
      </c>
      <c r="C554" s="86" t="str">
        <f>COUNTIF($K$7:K554,K554)&amp;K554</f>
        <v>0</v>
      </c>
      <c r="D554" s="86" t="str">
        <f t="shared" si="219"/>
        <v>1</v>
      </c>
      <c r="F554" s="173"/>
      <c r="G554" s="90"/>
      <c r="H554" s="73"/>
      <c r="I554" s="90"/>
      <c r="J554" s="175" t="str">
        <f t="shared" ref="J554" si="249">IF(ISNA(VLOOKUP(I554,DAF_AKUN,2,FALSE)),"-",VLOOKUP(I554,DAF_AKUN,2,FALSE))</f>
        <v>-</v>
      </c>
      <c r="K554" s="90"/>
      <c r="L554" s="178"/>
      <c r="M554" s="178"/>
    </row>
    <row r="555" spans="1:13" x14ac:dyDescent="0.2">
      <c r="A555" s="90" t="str">
        <f>IF(I555=VALUE,VALUE,COUNTIF($B$7:B555,B555))&amp;I555&amp;IF(F555&lt;&gt;VALUE,TEXT(F555,"mmmm"),VALUE)</f>
        <v>00</v>
      </c>
      <c r="B555" s="86" t="str">
        <f t="shared" si="218"/>
        <v>0</v>
      </c>
      <c r="C555" s="86" t="str">
        <f>COUNTIF($K$7:K555,K555)&amp;K555</f>
        <v>0</v>
      </c>
      <c r="D555" s="86" t="str">
        <f t="shared" si="219"/>
        <v>1</v>
      </c>
      <c r="F555" s="173"/>
      <c r="G555" s="90"/>
      <c r="H555" s="177"/>
      <c r="I555" s="198"/>
      <c r="J555" s="175" t="str">
        <f t="shared" ref="J555" si="250">IF(ISNA(VLOOKUP(I555,DAF_AKUN,2,FALSE)),"-",VLOOKUP(I555,DAF_AKUN,2,FALSE))</f>
        <v>-</v>
      </c>
      <c r="K555" s="90"/>
      <c r="L555" s="178"/>
      <c r="M555" s="178"/>
    </row>
    <row r="556" spans="1:13" x14ac:dyDescent="0.2">
      <c r="A556" s="90" t="str">
        <f>IF(I556=VALUE,VALUE,COUNTIF($B$7:B556,B556))&amp;I556&amp;IF(F556&lt;&gt;VALUE,TEXT(F556,"mmmm"),VALUE)</f>
        <v>00</v>
      </c>
      <c r="B556" s="86" t="str">
        <f t="shared" si="218"/>
        <v>0</v>
      </c>
      <c r="C556" s="86" t="str">
        <f>COUNTIF($K$7:K556,K556)&amp;K556</f>
        <v>0</v>
      </c>
      <c r="D556" s="86" t="str">
        <f t="shared" si="219"/>
        <v>1</v>
      </c>
      <c r="F556" s="173"/>
      <c r="G556" s="90"/>
      <c r="H556" s="176"/>
      <c r="I556" s="90"/>
      <c r="J556" s="175" t="str">
        <f t="shared" ref="J556" si="251">IF(ISNA(VLOOKUP(I556,DAF_AKUN,2,FALSE)),"-",VLOOKUP(I556,DAF_AKUN,2,FALSE))</f>
        <v>-</v>
      </c>
      <c r="K556" s="90"/>
      <c r="L556" s="178"/>
      <c r="M556" s="178"/>
    </row>
    <row r="557" spans="1:13" x14ac:dyDescent="0.2">
      <c r="A557" s="90" t="str">
        <f>IF(I557=VALUE,VALUE,COUNTIF($B$7:B557,B557))&amp;I557&amp;IF(F557&lt;&gt;VALUE,TEXT(F557,"mmmm"),VALUE)</f>
        <v>00</v>
      </c>
      <c r="B557" s="86" t="str">
        <f t="shared" ref="B557:B588" si="252">I557&amp;IF(F557&lt;&gt;VALUE,TEXT(F557,"mmmm"),VALUE)</f>
        <v>0</v>
      </c>
      <c r="C557" s="86" t="str">
        <f>COUNTIF($K$7:K557,K557)&amp;K557</f>
        <v>0</v>
      </c>
      <c r="D557" s="86" t="str">
        <f t="shared" ref="D557:D588" si="253">IF(MONTH(F557)&lt;MONTH(BLN),"1"&amp;I557,VALUE)</f>
        <v>1</v>
      </c>
      <c r="F557" s="173"/>
      <c r="G557" s="90"/>
      <c r="H557" s="73"/>
      <c r="I557" s="90"/>
      <c r="J557" s="175" t="str">
        <f t="shared" ref="J557" si="254">IF(ISNA(VLOOKUP(I557,DAF_AKUN,2,FALSE)),"-",VLOOKUP(I557,DAF_AKUN,2,FALSE))</f>
        <v>-</v>
      </c>
      <c r="K557" s="90"/>
      <c r="L557" s="178"/>
      <c r="M557" s="178"/>
    </row>
    <row r="558" spans="1:13" x14ac:dyDescent="0.2">
      <c r="A558" s="90" t="str">
        <f>IF(I558=VALUE,VALUE,COUNTIF($B$7:B558,B558))&amp;I558&amp;IF(F558&lt;&gt;VALUE,TEXT(F558,"mmmm"),VALUE)</f>
        <v>00</v>
      </c>
      <c r="B558" s="86" t="str">
        <f t="shared" si="252"/>
        <v>0</v>
      </c>
      <c r="C558" s="86" t="str">
        <f>COUNTIF($K$7:K558,K558)&amp;K558</f>
        <v>0</v>
      </c>
      <c r="D558" s="86" t="str">
        <f t="shared" si="253"/>
        <v>1</v>
      </c>
      <c r="F558" s="173"/>
      <c r="G558" s="90"/>
      <c r="H558" s="177"/>
      <c r="I558" s="198"/>
      <c r="J558" s="175" t="str">
        <f t="shared" ref="J558" si="255">IF(ISNA(VLOOKUP(I558,DAF_AKUN,2,FALSE)),"-",VLOOKUP(I558,DAF_AKUN,2,FALSE))</f>
        <v>-</v>
      </c>
      <c r="K558" s="90"/>
      <c r="L558" s="178"/>
      <c r="M558" s="178"/>
    </row>
    <row r="559" spans="1:13" x14ac:dyDescent="0.2">
      <c r="A559" s="90" t="str">
        <f>IF(I559=VALUE,VALUE,COUNTIF($B$7:B559,B559))&amp;I559&amp;IF(F559&lt;&gt;VALUE,TEXT(F559,"mmmm"),VALUE)</f>
        <v>00</v>
      </c>
      <c r="B559" s="86" t="str">
        <f t="shared" si="252"/>
        <v>0</v>
      </c>
      <c r="C559" s="86" t="str">
        <f>COUNTIF($K$7:K559,K559)&amp;K559</f>
        <v>0</v>
      </c>
      <c r="D559" s="86" t="str">
        <f t="shared" si="253"/>
        <v>1</v>
      </c>
      <c r="F559" s="173"/>
      <c r="G559" s="90"/>
      <c r="H559" s="176"/>
      <c r="I559" s="90"/>
      <c r="J559" s="175" t="str">
        <f t="shared" ref="J559" si="256">IF(ISNA(VLOOKUP(I559,DAF_AKUN,2,FALSE)),"-",VLOOKUP(I559,DAF_AKUN,2,FALSE))</f>
        <v>-</v>
      </c>
      <c r="K559" s="90"/>
      <c r="L559" s="178"/>
      <c r="M559" s="178"/>
    </row>
    <row r="560" spans="1:13" x14ac:dyDescent="0.2">
      <c r="A560" s="90" t="str">
        <f>IF(I560=VALUE,VALUE,COUNTIF($B$7:B560,B560))&amp;I560&amp;IF(F560&lt;&gt;VALUE,TEXT(F560,"mmmm"),VALUE)</f>
        <v>00</v>
      </c>
      <c r="B560" s="86" t="str">
        <f t="shared" si="252"/>
        <v>0</v>
      </c>
      <c r="C560" s="86" t="str">
        <f>COUNTIF($K$7:K560,K560)&amp;K560</f>
        <v>0</v>
      </c>
      <c r="D560" s="86" t="str">
        <f t="shared" si="253"/>
        <v>1</v>
      </c>
      <c r="F560" s="173"/>
      <c r="G560" s="90"/>
      <c r="H560" s="176"/>
      <c r="I560" s="90"/>
      <c r="J560" s="175" t="str">
        <f t="shared" ref="J560" si="257">IF(ISNA(VLOOKUP(I560,DAF_AKUN,2,FALSE)),"-",VLOOKUP(I560,DAF_AKUN,2,FALSE))</f>
        <v>-</v>
      </c>
      <c r="K560" s="90"/>
      <c r="L560" s="178"/>
      <c r="M560" s="178"/>
    </row>
    <row r="561" spans="1:13" x14ac:dyDescent="0.2">
      <c r="A561" s="90" t="str">
        <f>IF(I561=VALUE,VALUE,COUNTIF($B$7:B561,B561))&amp;I561&amp;IF(F561&lt;&gt;VALUE,TEXT(F561,"mmmm"),VALUE)</f>
        <v>00</v>
      </c>
      <c r="B561" s="86" t="str">
        <f t="shared" si="252"/>
        <v>0</v>
      </c>
      <c r="C561" s="86" t="str">
        <f>COUNTIF($K$7:K561,K561)&amp;K561</f>
        <v>0</v>
      </c>
      <c r="D561" s="86" t="str">
        <f t="shared" si="253"/>
        <v>1</v>
      </c>
      <c r="F561" s="173"/>
      <c r="G561" s="90"/>
      <c r="H561" s="177"/>
      <c r="I561" s="90"/>
      <c r="J561" s="175" t="str">
        <f t="shared" ref="J561" si="258">IF(ISNA(VLOOKUP(I561,DAF_AKUN,2,FALSE)),"-",VLOOKUP(I561,DAF_AKUN,2,FALSE))</f>
        <v>-</v>
      </c>
      <c r="K561" s="90"/>
      <c r="L561" s="178"/>
      <c r="M561" s="178"/>
    </row>
    <row r="562" spans="1:13" x14ac:dyDescent="0.2">
      <c r="A562" s="90" t="str">
        <f>IF(I562=VALUE,VALUE,COUNTIF($B$7:B562,B562))&amp;I562&amp;IF(F562&lt;&gt;VALUE,TEXT(F562,"mmmm"),VALUE)</f>
        <v>00</v>
      </c>
      <c r="B562" s="86" t="str">
        <f t="shared" si="252"/>
        <v>0</v>
      </c>
      <c r="C562" s="86" t="str">
        <f>COUNTIF($K$7:K562,K562)&amp;K562</f>
        <v>0</v>
      </c>
      <c r="D562" s="86" t="str">
        <f t="shared" si="253"/>
        <v>1</v>
      </c>
      <c r="F562" s="173"/>
      <c r="G562" s="90"/>
      <c r="H562" s="177"/>
      <c r="I562" s="90"/>
      <c r="J562" s="175" t="str">
        <f t="shared" ref="J562" si="259">IF(ISNA(VLOOKUP(I562,DAF_AKUN,2,FALSE)),"-",VLOOKUP(I562,DAF_AKUN,2,FALSE))</f>
        <v>-</v>
      </c>
      <c r="K562" s="90"/>
      <c r="L562" s="178"/>
      <c r="M562" s="178"/>
    </row>
    <row r="563" spans="1:13" x14ac:dyDescent="0.2">
      <c r="A563" s="90" t="str">
        <f>IF(I563=VALUE,VALUE,COUNTIF($B$7:B563,B563))&amp;I563&amp;IF(F563&lt;&gt;VALUE,TEXT(F563,"mmmm"),VALUE)</f>
        <v>00</v>
      </c>
      <c r="B563" s="86" t="str">
        <f t="shared" si="252"/>
        <v>0</v>
      </c>
      <c r="C563" s="86" t="str">
        <f>COUNTIF($K$7:K563,K563)&amp;K563</f>
        <v>0</v>
      </c>
      <c r="D563" s="86" t="str">
        <f t="shared" si="253"/>
        <v>1</v>
      </c>
      <c r="F563" s="173"/>
      <c r="G563" s="90"/>
      <c r="H563" s="73"/>
      <c r="I563" s="90"/>
      <c r="J563" s="175" t="str">
        <f t="shared" ref="J563" si="260">IF(ISNA(VLOOKUP(I563,DAF_AKUN,2,FALSE)),"-",VLOOKUP(I563,DAF_AKUN,2,FALSE))</f>
        <v>-</v>
      </c>
      <c r="K563" s="90"/>
      <c r="L563" s="178"/>
      <c r="M563" s="178"/>
    </row>
    <row r="564" spans="1:13" x14ac:dyDescent="0.2">
      <c r="A564" s="90" t="str">
        <f>IF(I564=VALUE,VALUE,COUNTIF($B$7:B564,B564))&amp;I564&amp;IF(F564&lt;&gt;VALUE,TEXT(F564,"mmmm"),VALUE)</f>
        <v>00</v>
      </c>
      <c r="B564" s="86" t="str">
        <f t="shared" si="252"/>
        <v>0</v>
      </c>
      <c r="C564" s="86" t="str">
        <f>COUNTIF($K$7:K564,K564)&amp;K564</f>
        <v>0</v>
      </c>
      <c r="D564" s="86" t="str">
        <f t="shared" si="253"/>
        <v>1</v>
      </c>
      <c r="F564" s="173"/>
      <c r="G564" s="90"/>
      <c r="H564" s="73"/>
      <c r="I564" s="90"/>
      <c r="J564" s="175" t="str">
        <f t="shared" ref="J564" si="261">IF(ISNA(VLOOKUP(I564,DAF_AKUN,2,FALSE)),"-",VLOOKUP(I564,DAF_AKUN,2,FALSE))</f>
        <v>-</v>
      </c>
      <c r="K564" s="90"/>
      <c r="L564" s="178"/>
      <c r="M564" s="178"/>
    </row>
    <row r="565" spans="1:13" x14ac:dyDescent="0.2">
      <c r="A565" s="90" t="str">
        <f>IF(I565=VALUE,VALUE,COUNTIF($B$7:B565,B565))&amp;I565&amp;IF(F565&lt;&gt;VALUE,TEXT(F565,"mmmm"),VALUE)</f>
        <v>00</v>
      </c>
      <c r="B565" s="86" t="str">
        <f t="shared" si="252"/>
        <v>0</v>
      </c>
      <c r="C565" s="86" t="str">
        <f>COUNTIF($K$7:K565,K565)&amp;K565</f>
        <v>0</v>
      </c>
      <c r="D565" s="86" t="str">
        <f t="shared" si="253"/>
        <v>1</v>
      </c>
      <c r="F565" s="173"/>
      <c r="G565" s="90"/>
      <c r="H565" s="73"/>
      <c r="I565" s="90"/>
      <c r="J565" s="175" t="str">
        <f t="shared" ref="J565" si="262">IF(ISNA(VLOOKUP(I565,DAF_AKUN,2,FALSE)),"-",VLOOKUP(I565,DAF_AKUN,2,FALSE))</f>
        <v>-</v>
      </c>
      <c r="K565" s="90"/>
      <c r="L565" s="178"/>
      <c r="M565" s="178"/>
    </row>
    <row r="566" spans="1:13" x14ac:dyDescent="0.2">
      <c r="A566" s="90" t="str">
        <f>IF(I566=VALUE,VALUE,COUNTIF($B$7:B566,B566))&amp;I566&amp;IF(F566&lt;&gt;VALUE,TEXT(F566,"mmmm"),VALUE)</f>
        <v>00</v>
      </c>
      <c r="B566" s="86" t="str">
        <f t="shared" si="252"/>
        <v>0</v>
      </c>
      <c r="C566" s="86" t="str">
        <f>COUNTIF($K$7:K566,K566)&amp;K566</f>
        <v>0</v>
      </c>
      <c r="D566" s="86" t="str">
        <f t="shared" si="253"/>
        <v>1</v>
      </c>
      <c r="F566" s="173"/>
      <c r="G566" s="90"/>
      <c r="H566" s="73"/>
      <c r="I566" s="90"/>
      <c r="J566" s="175" t="str">
        <f t="shared" ref="J566" si="263">IF(ISNA(VLOOKUP(I566,DAF_AKUN,2,FALSE)),"-",VLOOKUP(I566,DAF_AKUN,2,FALSE))</f>
        <v>-</v>
      </c>
      <c r="K566" s="90"/>
      <c r="L566" s="178"/>
      <c r="M566" s="178"/>
    </row>
    <row r="567" spans="1:13" x14ac:dyDescent="0.2">
      <c r="A567" s="90" t="str">
        <f>IF(I567=VALUE,VALUE,COUNTIF($B$7:B567,B567))&amp;I567&amp;IF(F567&lt;&gt;VALUE,TEXT(F567,"mmmm"),VALUE)</f>
        <v>00</v>
      </c>
      <c r="B567" s="86" t="str">
        <f t="shared" si="252"/>
        <v>0</v>
      </c>
      <c r="C567" s="86" t="str">
        <f>COUNTIF($K$7:K567,K567)&amp;K567</f>
        <v>0</v>
      </c>
      <c r="D567" s="86" t="str">
        <f t="shared" si="253"/>
        <v>1</v>
      </c>
      <c r="F567" s="173"/>
      <c r="G567" s="90"/>
      <c r="H567" s="73"/>
      <c r="I567" s="90"/>
      <c r="J567" s="175" t="str">
        <f t="shared" ref="J567" si="264">IF(ISNA(VLOOKUP(I567,DAF_AKUN,2,FALSE)),"-",VLOOKUP(I567,DAF_AKUN,2,FALSE))</f>
        <v>-</v>
      </c>
      <c r="K567" s="90"/>
      <c r="L567" s="178"/>
      <c r="M567" s="178"/>
    </row>
    <row r="568" spans="1:13" x14ac:dyDescent="0.2">
      <c r="A568" s="90" t="str">
        <f>IF(I568=VALUE,VALUE,COUNTIF($B$7:B568,B568))&amp;I568&amp;IF(F568&lt;&gt;VALUE,TEXT(F568,"mmmm"),VALUE)</f>
        <v>00</v>
      </c>
      <c r="B568" s="86" t="str">
        <f t="shared" si="252"/>
        <v>0</v>
      </c>
      <c r="C568" s="86" t="str">
        <f>COUNTIF($K$7:K568,K568)&amp;K568</f>
        <v>0</v>
      </c>
      <c r="D568" s="86" t="str">
        <f t="shared" si="253"/>
        <v>1</v>
      </c>
      <c r="F568" s="173"/>
      <c r="G568" s="90"/>
      <c r="H568" s="73"/>
      <c r="I568" s="90"/>
      <c r="J568" s="175" t="str">
        <f t="shared" ref="J568" si="265">IF(ISNA(VLOOKUP(I568,DAF_AKUN,2,FALSE)),"-",VLOOKUP(I568,DAF_AKUN,2,FALSE))</f>
        <v>-</v>
      </c>
      <c r="K568" s="90"/>
      <c r="L568" s="178"/>
      <c r="M568" s="178"/>
    </row>
    <row r="569" spans="1:13" x14ac:dyDescent="0.2">
      <c r="A569" s="90" t="str">
        <f>IF(I569=VALUE,VALUE,COUNTIF($B$7:B569,B569))&amp;I569&amp;IF(F569&lt;&gt;VALUE,TEXT(F569,"mmmm"),VALUE)</f>
        <v>00</v>
      </c>
      <c r="B569" s="86" t="str">
        <f t="shared" si="252"/>
        <v>0</v>
      </c>
      <c r="C569" s="86" t="str">
        <f>COUNTIF($K$7:K569,K569)&amp;K569</f>
        <v>0</v>
      </c>
      <c r="D569" s="86" t="str">
        <f t="shared" si="253"/>
        <v>1</v>
      </c>
      <c r="F569" s="173"/>
      <c r="G569" s="90"/>
      <c r="H569" s="73"/>
      <c r="I569" s="90"/>
      <c r="J569" s="175" t="str">
        <f t="shared" ref="J569" si="266">IF(ISNA(VLOOKUP(I569,DAF_AKUN,2,FALSE)),"-",VLOOKUP(I569,DAF_AKUN,2,FALSE))</f>
        <v>-</v>
      </c>
      <c r="K569" s="90"/>
      <c r="L569" s="178"/>
      <c r="M569" s="178"/>
    </row>
    <row r="570" spans="1:13" x14ac:dyDescent="0.2">
      <c r="A570" s="90" t="str">
        <f>IF(I570=VALUE,VALUE,COUNTIF($B$7:B570,B570))&amp;I570&amp;IF(F570&lt;&gt;VALUE,TEXT(F570,"mmmm"),VALUE)</f>
        <v>00</v>
      </c>
      <c r="B570" s="86" t="str">
        <f t="shared" si="252"/>
        <v>0</v>
      </c>
      <c r="C570" s="86" t="str">
        <f>COUNTIF($K$7:K570,K570)&amp;K570</f>
        <v>0</v>
      </c>
      <c r="D570" s="86" t="str">
        <f t="shared" si="253"/>
        <v>1</v>
      </c>
      <c r="F570" s="173"/>
      <c r="G570" s="90"/>
      <c r="H570" s="73"/>
      <c r="I570" s="90"/>
      <c r="J570" s="175" t="str">
        <f t="shared" ref="J570" si="267">IF(ISNA(VLOOKUP(I570,DAF_AKUN,2,FALSE)),"-",VLOOKUP(I570,DAF_AKUN,2,FALSE))</f>
        <v>-</v>
      </c>
      <c r="K570" s="90"/>
      <c r="L570" s="178"/>
      <c r="M570" s="178"/>
    </row>
    <row r="571" spans="1:13" x14ac:dyDescent="0.2">
      <c r="A571" s="90" t="str">
        <f>IF(I571=VALUE,VALUE,COUNTIF($B$7:B571,B571))&amp;I571&amp;IF(F571&lt;&gt;VALUE,TEXT(F571,"mmmm"),VALUE)</f>
        <v>00</v>
      </c>
      <c r="B571" s="86" t="str">
        <f t="shared" si="252"/>
        <v>0</v>
      </c>
      <c r="C571" s="86" t="str">
        <f>COUNTIF($K$7:K571,K571)&amp;K571</f>
        <v>0</v>
      </c>
      <c r="D571" s="86" t="str">
        <f t="shared" si="253"/>
        <v>1</v>
      </c>
      <c r="F571" s="173"/>
      <c r="G571" s="90"/>
      <c r="H571" s="174"/>
      <c r="I571" s="90"/>
      <c r="J571" s="175" t="str">
        <f t="shared" ref="J571" si="268">IF(ISNA(VLOOKUP(I571,DAF_AKUN,2,FALSE)),"-",VLOOKUP(I571,DAF_AKUN,2,FALSE))</f>
        <v>-</v>
      </c>
      <c r="K571" s="90"/>
      <c r="L571" s="89"/>
      <c r="M571" s="178"/>
    </row>
    <row r="572" spans="1:13" x14ac:dyDescent="0.2">
      <c r="A572" s="90" t="str">
        <f>IF(I572=VALUE,VALUE,COUNTIF($B$7:B572,B572))&amp;I572&amp;IF(F572&lt;&gt;VALUE,TEXT(F572,"mmmm"),VALUE)</f>
        <v>00</v>
      </c>
      <c r="B572" s="86" t="str">
        <f t="shared" si="252"/>
        <v>0</v>
      </c>
      <c r="C572" s="86" t="str">
        <f>COUNTIF($K$7:K572,K572)&amp;K572</f>
        <v>0</v>
      </c>
      <c r="D572" s="86" t="str">
        <f t="shared" si="253"/>
        <v>1</v>
      </c>
      <c r="F572" s="173"/>
      <c r="G572" s="90"/>
      <c r="H572" s="73"/>
      <c r="I572" s="90"/>
      <c r="J572" s="175" t="str">
        <f t="shared" ref="J572" si="269">IF(ISNA(VLOOKUP(I572,DAF_AKUN,2,FALSE)),"-",VLOOKUP(I572,DAF_AKUN,2,FALSE))</f>
        <v>-</v>
      </c>
      <c r="K572" s="90"/>
      <c r="L572" s="178"/>
      <c r="M572" s="178"/>
    </row>
    <row r="573" spans="1:13" x14ac:dyDescent="0.2">
      <c r="A573" s="90" t="str">
        <f>IF(I573=VALUE,VALUE,COUNTIF($B$7:B573,B573))&amp;I573&amp;IF(F573&lt;&gt;VALUE,TEXT(F573,"mmmm"),VALUE)</f>
        <v>00</v>
      </c>
      <c r="B573" s="86" t="str">
        <f t="shared" si="252"/>
        <v>0</v>
      </c>
      <c r="C573" s="86" t="str">
        <f>COUNTIF($K$7:K573,K573)&amp;K573</f>
        <v>0</v>
      </c>
      <c r="D573" s="86" t="str">
        <f t="shared" si="253"/>
        <v>1</v>
      </c>
      <c r="F573" s="173"/>
      <c r="G573" s="90"/>
      <c r="H573" s="73"/>
      <c r="I573" s="90"/>
      <c r="J573" s="175" t="str">
        <f t="shared" ref="J573" si="270">IF(ISNA(VLOOKUP(I573,DAF_AKUN,2,FALSE)),"-",VLOOKUP(I573,DAF_AKUN,2,FALSE))</f>
        <v>-</v>
      </c>
      <c r="K573" s="90"/>
      <c r="L573" s="178"/>
      <c r="M573" s="178"/>
    </row>
    <row r="574" spans="1:13" x14ac:dyDescent="0.2">
      <c r="A574" s="90" t="str">
        <f>IF(I574=VALUE,VALUE,COUNTIF($B$7:B574,B574))&amp;I574&amp;IF(F574&lt;&gt;VALUE,TEXT(F574,"mmmm"),VALUE)</f>
        <v>00</v>
      </c>
      <c r="B574" s="86" t="str">
        <f t="shared" si="252"/>
        <v>0</v>
      </c>
      <c r="C574" s="86" t="str">
        <f>COUNTIF($K$7:K574,K574)&amp;K574</f>
        <v>0</v>
      </c>
      <c r="D574" s="86" t="str">
        <f t="shared" si="253"/>
        <v>1</v>
      </c>
      <c r="F574" s="173"/>
      <c r="G574" s="90"/>
      <c r="H574" s="73"/>
      <c r="I574" s="90"/>
      <c r="J574" s="175" t="str">
        <f t="shared" ref="J574" si="271">IF(ISNA(VLOOKUP(I574,DAF_AKUN,2,FALSE)),"-",VLOOKUP(I574,DAF_AKUN,2,FALSE))</f>
        <v>-</v>
      </c>
      <c r="K574" s="90"/>
      <c r="L574" s="178"/>
      <c r="M574" s="178"/>
    </row>
    <row r="575" spans="1:13" x14ac:dyDescent="0.2">
      <c r="A575" s="90" t="str">
        <f>IF(I575=VALUE,VALUE,COUNTIF($B$7:B575,B575))&amp;I575&amp;IF(F575&lt;&gt;VALUE,TEXT(F575,"mmmm"),VALUE)</f>
        <v>00</v>
      </c>
      <c r="B575" s="86" t="str">
        <f t="shared" si="252"/>
        <v>0</v>
      </c>
      <c r="C575" s="86" t="str">
        <f>COUNTIF($K$7:K575,K575)&amp;K575</f>
        <v>0</v>
      </c>
      <c r="D575" s="86" t="str">
        <f t="shared" si="253"/>
        <v>1</v>
      </c>
      <c r="F575" s="173"/>
      <c r="G575" s="90"/>
      <c r="H575" s="73"/>
      <c r="I575" s="90"/>
      <c r="J575" s="175" t="str">
        <f t="shared" ref="J575" si="272">IF(ISNA(VLOOKUP(I575,DAF_AKUN,2,FALSE)),"-",VLOOKUP(I575,DAF_AKUN,2,FALSE))</f>
        <v>-</v>
      </c>
      <c r="K575" s="90"/>
      <c r="L575" s="178"/>
      <c r="M575" s="178"/>
    </row>
    <row r="576" spans="1:13" x14ac:dyDescent="0.2">
      <c r="A576" s="90" t="str">
        <f>IF(I576=VALUE,VALUE,COUNTIF($B$7:B576,B576))&amp;I576&amp;IF(F576&lt;&gt;VALUE,TEXT(F576,"mmmm"),VALUE)</f>
        <v>00</v>
      </c>
      <c r="B576" s="86" t="str">
        <f t="shared" si="252"/>
        <v>0</v>
      </c>
      <c r="C576" s="86" t="str">
        <f>COUNTIF($K$7:K576,K576)&amp;K576</f>
        <v>0</v>
      </c>
      <c r="D576" s="86" t="str">
        <f t="shared" si="253"/>
        <v>1</v>
      </c>
      <c r="F576" s="173"/>
      <c r="G576" s="90"/>
      <c r="H576" s="73"/>
      <c r="I576" s="90"/>
      <c r="J576" s="175" t="str">
        <f t="shared" ref="J576" si="273">IF(ISNA(VLOOKUP(I576,DAF_AKUN,2,FALSE)),"-",VLOOKUP(I576,DAF_AKUN,2,FALSE))</f>
        <v>-</v>
      </c>
      <c r="K576" s="90"/>
      <c r="L576" s="178"/>
      <c r="M576" s="178"/>
    </row>
    <row r="577" spans="1:13" x14ac:dyDescent="0.2">
      <c r="A577" s="90" t="str">
        <f>IF(I577=VALUE,VALUE,COUNTIF($B$7:B577,B577))&amp;I577&amp;IF(F577&lt;&gt;VALUE,TEXT(F577,"mmmm"),VALUE)</f>
        <v>00</v>
      </c>
      <c r="B577" s="86" t="str">
        <f t="shared" si="252"/>
        <v>0</v>
      </c>
      <c r="C577" s="86" t="str">
        <f>COUNTIF($K$7:K577,K577)&amp;K577</f>
        <v>0</v>
      </c>
      <c r="D577" s="86" t="str">
        <f t="shared" si="253"/>
        <v>1</v>
      </c>
      <c r="F577" s="173"/>
      <c r="G577" s="90"/>
      <c r="H577" s="73"/>
      <c r="I577" s="90"/>
      <c r="J577" s="175" t="str">
        <f t="shared" ref="J577" si="274">IF(ISNA(VLOOKUP(I577,DAF_AKUN,2,FALSE)),"-",VLOOKUP(I577,DAF_AKUN,2,FALSE))</f>
        <v>-</v>
      </c>
      <c r="K577" s="90"/>
      <c r="L577" s="178"/>
      <c r="M577" s="178"/>
    </row>
    <row r="578" spans="1:13" x14ac:dyDescent="0.2">
      <c r="A578" s="90" t="str">
        <f>IF(I578=VALUE,VALUE,COUNTIF($B$7:B578,B578))&amp;I578&amp;IF(F578&lt;&gt;VALUE,TEXT(F578,"mmmm"),VALUE)</f>
        <v>00</v>
      </c>
      <c r="B578" s="86" t="str">
        <f t="shared" si="252"/>
        <v>0</v>
      </c>
      <c r="C578" s="86" t="str">
        <f>COUNTIF($K$7:K578,K578)&amp;K578</f>
        <v>0</v>
      </c>
      <c r="D578" s="86" t="str">
        <f t="shared" si="253"/>
        <v>1</v>
      </c>
      <c r="F578" s="173"/>
      <c r="G578" s="90"/>
      <c r="H578" s="73"/>
      <c r="I578" s="90"/>
      <c r="J578" s="175" t="str">
        <f t="shared" ref="J578" si="275">IF(ISNA(VLOOKUP(I578,DAF_AKUN,2,FALSE)),"-",VLOOKUP(I578,DAF_AKUN,2,FALSE))</f>
        <v>-</v>
      </c>
      <c r="K578" s="90"/>
      <c r="L578" s="178"/>
      <c r="M578" s="178"/>
    </row>
    <row r="579" spans="1:13" x14ac:dyDescent="0.2">
      <c r="A579" s="90" t="str">
        <f>IF(I579=VALUE,VALUE,COUNTIF($B$7:B579,B579))&amp;I579&amp;IF(F579&lt;&gt;VALUE,TEXT(F579,"mmmm"),VALUE)</f>
        <v>00</v>
      </c>
      <c r="B579" s="86" t="str">
        <f t="shared" si="252"/>
        <v>0</v>
      </c>
      <c r="C579" s="86" t="str">
        <f>COUNTIF($K$7:K579,K579)&amp;K579</f>
        <v>0</v>
      </c>
      <c r="D579" s="86" t="str">
        <f t="shared" si="253"/>
        <v>1</v>
      </c>
      <c r="F579" s="173"/>
      <c r="G579" s="90"/>
      <c r="H579" s="73"/>
      <c r="I579" s="90"/>
      <c r="J579" s="175" t="str">
        <f t="shared" ref="J579" si="276">IF(ISNA(VLOOKUP(I579,DAF_AKUN,2,FALSE)),"-",VLOOKUP(I579,DAF_AKUN,2,FALSE))</f>
        <v>-</v>
      </c>
      <c r="K579" s="90"/>
      <c r="L579" s="178"/>
      <c r="M579" s="178"/>
    </row>
    <row r="580" spans="1:13" x14ac:dyDescent="0.2">
      <c r="A580" s="90" t="str">
        <f>IF(I580=VALUE,VALUE,COUNTIF($B$7:B580,B580))&amp;I580&amp;IF(F580&lt;&gt;VALUE,TEXT(F580,"mmmm"),VALUE)</f>
        <v>00</v>
      </c>
      <c r="B580" s="86" t="str">
        <f t="shared" si="252"/>
        <v>0</v>
      </c>
      <c r="C580" s="86" t="str">
        <f>COUNTIF($K$7:K580,K580)&amp;K580</f>
        <v>0</v>
      </c>
      <c r="D580" s="86" t="str">
        <f t="shared" si="253"/>
        <v>1</v>
      </c>
      <c r="F580" s="173"/>
      <c r="G580" s="90"/>
      <c r="H580" s="73"/>
      <c r="I580" s="90"/>
      <c r="J580" s="175" t="str">
        <f t="shared" ref="J580" si="277">IF(ISNA(VLOOKUP(I580,DAF_AKUN,2,FALSE)),"-",VLOOKUP(I580,DAF_AKUN,2,FALSE))</f>
        <v>-</v>
      </c>
      <c r="K580" s="90"/>
      <c r="L580" s="178"/>
      <c r="M580" s="178"/>
    </row>
    <row r="581" spans="1:13" x14ac:dyDescent="0.2">
      <c r="A581" s="90" t="str">
        <f>IF(I581=VALUE,VALUE,COUNTIF($B$7:B581,B581))&amp;I581&amp;IF(F581&lt;&gt;VALUE,TEXT(F581,"mmmm"),VALUE)</f>
        <v>00</v>
      </c>
      <c r="B581" s="86" t="str">
        <f t="shared" si="252"/>
        <v>0</v>
      </c>
      <c r="C581" s="86" t="str">
        <f>COUNTIF($K$7:K581,K581)&amp;K581</f>
        <v>0</v>
      </c>
      <c r="D581" s="86" t="str">
        <f t="shared" si="253"/>
        <v>1</v>
      </c>
      <c r="F581" s="173"/>
      <c r="G581" s="90"/>
      <c r="H581" s="73"/>
      <c r="I581" s="90"/>
      <c r="J581" s="175" t="str">
        <f t="shared" ref="J581" si="278">IF(ISNA(VLOOKUP(I581,DAF_AKUN,2,FALSE)),"-",VLOOKUP(I581,DAF_AKUN,2,FALSE))</f>
        <v>-</v>
      </c>
      <c r="K581" s="90"/>
      <c r="L581" s="178"/>
      <c r="M581" s="178"/>
    </row>
    <row r="582" spans="1:13" x14ac:dyDescent="0.2">
      <c r="A582" s="90" t="str">
        <f>IF(I582=VALUE,VALUE,COUNTIF($B$7:B582,B582))&amp;I582&amp;IF(F582&lt;&gt;VALUE,TEXT(F582,"mmmm"),VALUE)</f>
        <v>00</v>
      </c>
      <c r="B582" s="86" t="str">
        <f t="shared" si="252"/>
        <v>0</v>
      </c>
      <c r="C582" s="86" t="str">
        <f>COUNTIF($K$7:K582,K582)&amp;K582</f>
        <v>0</v>
      </c>
      <c r="D582" s="86" t="str">
        <f t="shared" si="253"/>
        <v>1</v>
      </c>
      <c r="F582" s="173"/>
      <c r="G582" s="90"/>
      <c r="H582" s="73"/>
      <c r="I582" s="90"/>
      <c r="J582" s="175" t="str">
        <f t="shared" ref="J582" si="279">IF(ISNA(VLOOKUP(I582,DAF_AKUN,2,FALSE)),"-",VLOOKUP(I582,DAF_AKUN,2,FALSE))</f>
        <v>-</v>
      </c>
      <c r="K582" s="90"/>
      <c r="L582" s="178"/>
      <c r="M582" s="178"/>
    </row>
    <row r="583" spans="1:13" x14ac:dyDescent="0.2">
      <c r="A583" s="90" t="str">
        <f>IF(I583=VALUE,VALUE,COUNTIF($B$7:B583,B583))&amp;I583&amp;IF(F583&lt;&gt;VALUE,TEXT(F583,"mmmm"),VALUE)</f>
        <v>00</v>
      </c>
      <c r="B583" s="86" t="str">
        <f t="shared" si="252"/>
        <v>0</v>
      </c>
      <c r="C583" s="86" t="str">
        <f>COUNTIF($K$7:K583,K583)&amp;K583</f>
        <v>0</v>
      </c>
      <c r="D583" s="86" t="str">
        <f t="shared" si="253"/>
        <v>1</v>
      </c>
      <c r="F583" s="173"/>
      <c r="G583" s="90"/>
      <c r="H583" s="73"/>
      <c r="I583" s="90"/>
      <c r="J583" s="175" t="str">
        <f t="shared" ref="J583" si="280">IF(ISNA(VLOOKUP(I583,DAF_AKUN,2,FALSE)),"-",VLOOKUP(I583,DAF_AKUN,2,FALSE))</f>
        <v>-</v>
      </c>
      <c r="K583" s="90"/>
      <c r="L583" s="178"/>
      <c r="M583" s="178"/>
    </row>
    <row r="584" spans="1:13" x14ac:dyDescent="0.2">
      <c r="A584" s="90" t="str">
        <f>IF(I584=VALUE,VALUE,COUNTIF($B$7:B584,B584))&amp;I584&amp;IF(F584&lt;&gt;VALUE,TEXT(F584,"mmmm"),VALUE)</f>
        <v>00</v>
      </c>
      <c r="B584" s="86" t="str">
        <f t="shared" si="252"/>
        <v>0</v>
      </c>
      <c r="C584" s="86" t="str">
        <f>COUNTIF($K$7:K584,K584)&amp;K584</f>
        <v>0</v>
      </c>
      <c r="D584" s="86" t="str">
        <f t="shared" si="253"/>
        <v>1</v>
      </c>
      <c r="F584" s="173"/>
      <c r="G584" s="90"/>
      <c r="H584" s="73"/>
      <c r="I584" s="90"/>
      <c r="J584" s="175" t="str">
        <f t="shared" ref="J584" si="281">IF(ISNA(VLOOKUP(I584,DAF_AKUN,2,FALSE)),"-",VLOOKUP(I584,DAF_AKUN,2,FALSE))</f>
        <v>-</v>
      </c>
      <c r="K584" s="90"/>
      <c r="L584" s="178"/>
      <c r="M584" s="178"/>
    </row>
    <row r="585" spans="1:13" x14ac:dyDescent="0.2">
      <c r="A585" s="90" t="str">
        <f>IF(I585=VALUE,VALUE,COUNTIF($B$7:B585,B585))&amp;I585&amp;IF(F585&lt;&gt;VALUE,TEXT(F585,"mmmm"),VALUE)</f>
        <v>00</v>
      </c>
      <c r="B585" s="86" t="str">
        <f t="shared" si="252"/>
        <v>0</v>
      </c>
      <c r="C585" s="86" t="str">
        <f>COUNTIF($K$7:K585,K585)&amp;K585</f>
        <v>0</v>
      </c>
      <c r="D585" s="86" t="str">
        <f t="shared" si="253"/>
        <v>1</v>
      </c>
      <c r="F585" s="173"/>
      <c r="G585" s="90"/>
      <c r="H585" s="73"/>
      <c r="I585" s="198"/>
      <c r="J585" s="175" t="str">
        <f t="shared" ref="J585" si="282">IF(ISNA(VLOOKUP(I585,DAF_AKUN,2,FALSE)),"-",VLOOKUP(I585,DAF_AKUN,2,FALSE))</f>
        <v>-</v>
      </c>
      <c r="K585" s="90"/>
      <c r="L585" s="178"/>
      <c r="M585" s="178"/>
    </row>
    <row r="586" spans="1:13" x14ac:dyDescent="0.2">
      <c r="A586" s="90" t="str">
        <f>IF(I586=VALUE,VALUE,COUNTIF($B$7:B586,B586))&amp;I586&amp;IF(F586&lt;&gt;VALUE,TEXT(F586,"mmmm"),VALUE)</f>
        <v>00</v>
      </c>
      <c r="B586" s="86" t="str">
        <f t="shared" si="252"/>
        <v>0</v>
      </c>
      <c r="C586" s="86" t="str">
        <f>COUNTIF($K$7:K586,K586)&amp;K586</f>
        <v>0</v>
      </c>
      <c r="D586" s="86" t="str">
        <f t="shared" si="253"/>
        <v>1</v>
      </c>
      <c r="F586" s="173"/>
      <c r="G586" s="90"/>
      <c r="H586" s="73"/>
      <c r="I586" s="198"/>
      <c r="J586" s="175" t="str">
        <f t="shared" ref="J586" si="283">IF(ISNA(VLOOKUP(I586,DAF_AKUN,2,FALSE)),"-",VLOOKUP(I586,DAF_AKUN,2,FALSE))</f>
        <v>-</v>
      </c>
      <c r="K586" s="90"/>
      <c r="L586" s="178"/>
      <c r="M586" s="178"/>
    </row>
    <row r="587" spans="1:13" x14ac:dyDescent="0.2">
      <c r="A587" s="90" t="str">
        <f>IF(I587=VALUE,VALUE,COUNTIF($B$7:B587,B587))&amp;I587&amp;IF(F587&lt;&gt;VALUE,TEXT(F587,"mmmm"),VALUE)</f>
        <v>00</v>
      </c>
      <c r="B587" s="86" t="str">
        <f t="shared" si="252"/>
        <v>0</v>
      </c>
      <c r="C587" s="86" t="str">
        <f>COUNTIF($K$7:K587,K587)&amp;K587</f>
        <v>0</v>
      </c>
      <c r="D587" s="86" t="str">
        <f t="shared" si="253"/>
        <v>1</v>
      </c>
      <c r="F587" s="173"/>
      <c r="G587" s="90"/>
      <c r="H587" s="73"/>
      <c r="I587" s="198"/>
      <c r="J587" s="175" t="str">
        <f t="shared" ref="J587" si="284">IF(ISNA(VLOOKUP(I587,DAF_AKUN,2,FALSE)),"-",VLOOKUP(I587,DAF_AKUN,2,FALSE))</f>
        <v>-</v>
      </c>
      <c r="K587" s="90"/>
      <c r="L587" s="178"/>
      <c r="M587" s="178"/>
    </row>
    <row r="588" spans="1:13" x14ac:dyDescent="0.2">
      <c r="A588" s="90" t="str">
        <f>IF(I588=VALUE,VALUE,COUNTIF($B$7:B588,B588))&amp;I588&amp;IF(F588&lt;&gt;VALUE,TEXT(F588,"mmmm"),VALUE)</f>
        <v>00</v>
      </c>
      <c r="B588" s="86" t="str">
        <f t="shared" si="252"/>
        <v>0</v>
      </c>
      <c r="C588" s="86" t="str">
        <f>COUNTIF($K$7:K588,K588)&amp;K588</f>
        <v>0</v>
      </c>
      <c r="D588" s="86" t="str">
        <f t="shared" si="253"/>
        <v>1</v>
      </c>
      <c r="F588" s="173"/>
      <c r="G588" s="90"/>
      <c r="H588" s="73"/>
      <c r="I588" s="198"/>
      <c r="J588" s="175" t="str">
        <f t="shared" ref="J588" si="285">IF(ISNA(VLOOKUP(I588,DAF_AKUN,2,FALSE)),"-",VLOOKUP(I588,DAF_AKUN,2,FALSE))</f>
        <v>-</v>
      </c>
      <c r="K588" s="90"/>
      <c r="L588" s="178"/>
      <c r="M588" s="178"/>
    </row>
    <row r="589" spans="1:13" x14ac:dyDescent="0.2">
      <c r="A589" s="90" t="str">
        <f>IF(I589=VALUE,VALUE,COUNTIF($B$7:B589,B589))&amp;I589&amp;IF(F589&lt;&gt;VALUE,TEXT(F589,"mmmm"),VALUE)</f>
        <v>00</v>
      </c>
      <c r="B589" s="86" t="str">
        <f t="shared" ref="B589:B628" si="286">I589&amp;IF(F589&lt;&gt;VALUE,TEXT(F589,"mmmm"),VALUE)</f>
        <v>0</v>
      </c>
      <c r="C589" s="86" t="str">
        <f>COUNTIF($K$7:K589,K589)&amp;K589</f>
        <v>0</v>
      </c>
      <c r="D589" s="86" t="str">
        <f t="shared" ref="D589:D628" si="287">IF(MONTH(F589)&lt;MONTH(BLN),"1"&amp;I589,VALUE)</f>
        <v>1</v>
      </c>
      <c r="F589" s="173"/>
      <c r="G589" s="90"/>
      <c r="H589" s="73"/>
      <c r="I589" s="198"/>
      <c r="J589" s="175" t="str">
        <f t="shared" ref="J589" si="288">IF(ISNA(VLOOKUP(I589,DAF_AKUN,2,FALSE)),"-",VLOOKUP(I589,DAF_AKUN,2,FALSE))</f>
        <v>-</v>
      </c>
      <c r="K589" s="90"/>
      <c r="L589" s="178"/>
      <c r="M589" s="178"/>
    </row>
    <row r="590" spans="1:13" x14ac:dyDescent="0.2">
      <c r="A590" s="90" t="str">
        <f>IF(I590=VALUE,VALUE,COUNTIF($B$7:B590,B590))&amp;I590&amp;IF(F590&lt;&gt;VALUE,TEXT(F590,"mmmm"),VALUE)</f>
        <v>00</v>
      </c>
      <c r="B590" s="86" t="str">
        <f t="shared" si="286"/>
        <v>0</v>
      </c>
      <c r="C590" s="86" t="str">
        <f>COUNTIF($K$7:K590,K590)&amp;K590</f>
        <v>0</v>
      </c>
      <c r="D590" s="86" t="str">
        <f t="shared" si="287"/>
        <v>1</v>
      </c>
      <c r="F590" s="173"/>
      <c r="G590" s="90"/>
      <c r="H590" s="73"/>
      <c r="I590" s="198"/>
      <c r="J590" s="175" t="str">
        <f t="shared" ref="J590" si="289">IF(ISNA(VLOOKUP(I590,DAF_AKUN,2,FALSE)),"-",VLOOKUP(I590,DAF_AKUN,2,FALSE))</f>
        <v>-</v>
      </c>
      <c r="K590" s="90"/>
      <c r="L590" s="178"/>
      <c r="M590" s="178"/>
    </row>
    <row r="591" spans="1:13" x14ac:dyDescent="0.2">
      <c r="A591" s="90" t="str">
        <f>IF(I591=VALUE,VALUE,COUNTIF($B$7:B591,B591))&amp;I591&amp;IF(F591&lt;&gt;VALUE,TEXT(F591,"mmmm"),VALUE)</f>
        <v>00</v>
      </c>
      <c r="B591" s="86" t="str">
        <f t="shared" si="286"/>
        <v>0</v>
      </c>
      <c r="C591" s="86" t="str">
        <f>COUNTIF($K$7:K591,K591)&amp;K591</f>
        <v>0</v>
      </c>
      <c r="D591" s="86" t="str">
        <f t="shared" si="287"/>
        <v>1</v>
      </c>
      <c r="F591" s="173"/>
      <c r="G591" s="90"/>
      <c r="H591" s="73"/>
      <c r="I591" s="198"/>
      <c r="J591" s="175" t="str">
        <f t="shared" ref="J591" si="290">IF(ISNA(VLOOKUP(I591,DAF_AKUN,2,FALSE)),"-",VLOOKUP(I591,DAF_AKUN,2,FALSE))</f>
        <v>-</v>
      </c>
      <c r="K591" s="90"/>
      <c r="L591" s="178"/>
      <c r="M591" s="178"/>
    </row>
    <row r="592" spans="1:13" x14ac:dyDescent="0.2">
      <c r="A592" s="90" t="str">
        <f>IF(I592=VALUE,VALUE,COUNTIF($B$7:B592,B592))&amp;I592&amp;IF(F592&lt;&gt;VALUE,TEXT(F592,"mmmm"),VALUE)</f>
        <v>00</v>
      </c>
      <c r="B592" s="86" t="str">
        <f t="shared" si="286"/>
        <v>0</v>
      </c>
      <c r="C592" s="86" t="str">
        <f>COUNTIF($K$7:K592,K592)&amp;K592</f>
        <v>0</v>
      </c>
      <c r="D592" s="86" t="str">
        <f t="shared" si="287"/>
        <v>1</v>
      </c>
      <c r="F592" s="173"/>
      <c r="G592" s="90"/>
      <c r="H592" s="73"/>
      <c r="I592" s="198"/>
      <c r="J592" s="175" t="str">
        <f t="shared" ref="J592" si="291">IF(ISNA(VLOOKUP(I592,DAF_AKUN,2,FALSE)),"-",VLOOKUP(I592,DAF_AKUN,2,FALSE))</f>
        <v>-</v>
      </c>
      <c r="K592" s="90"/>
      <c r="L592" s="178"/>
      <c r="M592" s="178"/>
    </row>
    <row r="593" spans="1:13" x14ac:dyDescent="0.2">
      <c r="A593" s="90" t="str">
        <f>IF(I593=VALUE,VALUE,COUNTIF($B$7:B593,B593))&amp;I593&amp;IF(F593&lt;&gt;VALUE,TEXT(F593,"mmmm"),VALUE)</f>
        <v>00</v>
      </c>
      <c r="B593" s="86" t="str">
        <f t="shared" si="286"/>
        <v>0</v>
      </c>
      <c r="C593" s="86" t="str">
        <f>COUNTIF($K$7:K593,K593)&amp;K593</f>
        <v>0</v>
      </c>
      <c r="D593" s="86" t="str">
        <f t="shared" si="287"/>
        <v>1</v>
      </c>
      <c r="F593" s="173"/>
      <c r="G593" s="90"/>
      <c r="H593" s="73"/>
      <c r="I593" s="198"/>
      <c r="J593" s="175" t="str">
        <f t="shared" ref="J593" si="292">IF(ISNA(VLOOKUP(I593,DAF_AKUN,2,FALSE)),"-",VLOOKUP(I593,DAF_AKUN,2,FALSE))</f>
        <v>-</v>
      </c>
      <c r="K593" s="90"/>
      <c r="L593" s="178"/>
      <c r="M593" s="178"/>
    </row>
    <row r="594" spans="1:13" x14ac:dyDescent="0.2">
      <c r="A594" s="90" t="str">
        <f>IF(I594=VALUE,VALUE,COUNTIF($B$7:B594,B594))&amp;I594&amp;IF(F594&lt;&gt;VALUE,TEXT(F594,"mmmm"),VALUE)</f>
        <v>00</v>
      </c>
      <c r="B594" s="86" t="str">
        <f t="shared" si="286"/>
        <v>0</v>
      </c>
      <c r="C594" s="86" t="str">
        <f>COUNTIF($K$7:K594,K594)&amp;K594</f>
        <v>0</v>
      </c>
      <c r="D594" s="86" t="str">
        <f t="shared" si="287"/>
        <v>1</v>
      </c>
      <c r="F594" s="173"/>
      <c r="G594" s="90"/>
      <c r="H594" s="73"/>
      <c r="I594" s="198"/>
      <c r="J594" s="175" t="str">
        <f t="shared" ref="J594" si="293">IF(ISNA(VLOOKUP(I594,DAF_AKUN,2,FALSE)),"-",VLOOKUP(I594,DAF_AKUN,2,FALSE))</f>
        <v>-</v>
      </c>
      <c r="K594" s="90"/>
      <c r="L594" s="178"/>
      <c r="M594" s="178"/>
    </row>
    <row r="595" spans="1:13" x14ac:dyDescent="0.2">
      <c r="A595" s="90" t="str">
        <f>IF(I595=VALUE,VALUE,COUNTIF($B$7:B595,B595))&amp;I595&amp;IF(F595&lt;&gt;VALUE,TEXT(F595,"mmmm"),VALUE)</f>
        <v>00</v>
      </c>
      <c r="B595" s="86" t="str">
        <f t="shared" si="286"/>
        <v>0</v>
      </c>
      <c r="C595" s="86" t="str">
        <f>COUNTIF($K$7:K595,K595)&amp;K595</f>
        <v>0</v>
      </c>
      <c r="D595" s="86" t="str">
        <f t="shared" si="287"/>
        <v>1</v>
      </c>
      <c r="F595" s="173"/>
      <c r="G595" s="90"/>
      <c r="H595" s="73"/>
      <c r="I595" s="198"/>
      <c r="J595" s="175" t="str">
        <f t="shared" ref="J595" si="294">IF(ISNA(VLOOKUP(I595,DAF_AKUN,2,FALSE)),"-",VLOOKUP(I595,DAF_AKUN,2,FALSE))</f>
        <v>-</v>
      </c>
      <c r="K595" s="90"/>
      <c r="L595" s="178"/>
      <c r="M595" s="178"/>
    </row>
    <row r="596" spans="1:13" x14ac:dyDescent="0.2">
      <c r="A596" s="90" t="str">
        <f>IF(I596=VALUE,VALUE,COUNTIF($B$7:B596,B596))&amp;I596&amp;IF(F596&lt;&gt;VALUE,TEXT(F596,"mmmm"),VALUE)</f>
        <v>00</v>
      </c>
      <c r="B596" s="86" t="str">
        <f t="shared" si="286"/>
        <v>0</v>
      </c>
      <c r="C596" s="86" t="str">
        <f>COUNTIF($K$7:K596,K596)&amp;K596</f>
        <v>0</v>
      </c>
      <c r="D596" s="86" t="str">
        <f t="shared" si="287"/>
        <v>1</v>
      </c>
      <c r="F596" s="173"/>
      <c r="G596" s="90"/>
      <c r="H596" s="177"/>
      <c r="I596" s="198"/>
      <c r="J596" s="175" t="str">
        <f t="shared" ref="J596" si="295">IF(ISNA(VLOOKUP(I596,DAF_AKUN,2,FALSE)),"-",VLOOKUP(I596,DAF_AKUN,2,FALSE))</f>
        <v>-</v>
      </c>
      <c r="K596" s="90"/>
      <c r="L596" s="178"/>
      <c r="M596" s="178"/>
    </row>
    <row r="597" spans="1:13" x14ac:dyDescent="0.2">
      <c r="A597" s="90" t="str">
        <f>IF(I597=VALUE,VALUE,COUNTIF($B$7:B597,B597))&amp;I597&amp;IF(F597&lt;&gt;VALUE,TEXT(F597,"mmmm"),VALUE)</f>
        <v>00</v>
      </c>
      <c r="B597" s="86" t="str">
        <f t="shared" si="286"/>
        <v>0</v>
      </c>
      <c r="C597" s="86" t="str">
        <f>COUNTIF($K$7:K597,K597)&amp;K597</f>
        <v>0</v>
      </c>
      <c r="D597" s="86" t="str">
        <f t="shared" si="287"/>
        <v>1</v>
      </c>
      <c r="F597" s="173"/>
      <c r="G597" s="90"/>
      <c r="H597" s="176"/>
      <c r="I597" s="90"/>
      <c r="J597" s="175" t="str">
        <f t="shared" ref="J597" si="296">IF(ISNA(VLOOKUP(I597,DAF_AKUN,2,FALSE)),"-",VLOOKUP(I597,DAF_AKUN,2,FALSE))</f>
        <v>-</v>
      </c>
      <c r="K597" s="90"/>
      <c r="L597" s="178"/>
      <c r="M597" s="178"/>
    </row>
    <row r="598" spans="1:13" x14ac:dyDescent="0.2">
      <c r="A598" s="90" t="str">
        <f>IF(I598=VALUE,VALUE,COUNTIF($B$7:B598,B598))&amp;I598&amp;IF(F598&lt;&gt;VALUE,TEXT(F598,"mmmm"),VALUE)</f>
        <v>00</v>
      </c>
      <c r="B598" s="86" t="str">
        <f t="shared" si="286"/>
        <v>0</v>
      </c>
      <c r="C598" s="86" t="str">
        <f>COUNTIF($K$7:K598,K598)&amp;K598</f>
        <v>0</v>
      </c>
      <c r="D598" s="86" t="str">
        <f t="shared" si="287"/>
        <v>1</v>
      </c>
      <c r="F598" s="173"/>
      <c r="G598" s="90"/>
      <c r="H598" s="73"/>
      <c r="I598" s="90"/>
      <c r="J598" s="175" t="str">
        <f t="shared" ref="J598" si="297">IF(ISNA(VLOOKUP(I598,DAF_AKUN,2,FALSE)),"-",VLOOKUP(I598,DAF_AKUN,2,FALSE))</f>
        <v>-</v>
      </c>
      <c r="K598" s="90"/>
      <c r="L598" s="178"/>
      <c r="M598" s="178"/>
    </row>
    <row r="599" spans="1:13" x14ac:dyDescent="0.2">
      <c r="A599" s="90" t="str">
        <f>IF(I599=VALUE,VALUE,COUNTIF($B$7:B599,B599))&amp;I599&amp;IF(F599&lt;&gt;VALUE,TEXT(F599,"mmmm"),VALUE)</f>
        <v>00</v>
      </c>
      <c r="B599" s="86" t="str">
        <f t="shared" si="286"/>
        <v>0</v>
      </c>
      <c r="C599" s="86" t="str">
        <f>COUNTIF($K$7:K599,K599)&amp;K599</f>
        <v>0</v>
      </c>
      <c r="D599" s="86" t="str">
        <f t="shared" si="287"/>
        <v>1</v>
      </c>
      <c r="F599" s="173"/>
      <c r="G599" s="90"/>
      <c r="H599" s="73"/>
      <c r="I599" s="90"/>
      <c r="J599" s="175" t="str">
        <f t="shared" ref="J599" si="298">IF(ISNA(VLOOKUP(I599,DAF_AKUN,2,FALSE)),"-",VLOOKUP(I599,DAF_AKUN,2,FALSE))</f>
        <v>-</v>
      </c>
      <c r="K599" s="90"/>
      <c r="L599" s="178"/>
      <c r="M599" s="178"/>
    </row>
    <row r="600" spans="1:13" x14ac:dyDescent="0.2">
      <c r="A600" s="90" t="str">
        <f>IF(I600=VALUE,VALUE,COUNTIF($B$7:B600,B600))&amp;I600&amp;IF(F600&lt;&gt;VALUE,TEXT(F600,"mmmm"),VALUE)</f>
        <v>00</v>
      </c>
      <c r="B600" s="86" t="str">
        <f t="shared" si="286"/>
        <v>0</v>
      </c>
      <c r="C600" s="86" t="str">
        <f>COUNTIF($K$7:K600,K600)&amp;K600</f>
        <v>0</v>
      </c>
      <c r="D600" s="86" t="str">
        <f t="shared" si="287"/>
        <v>1</v>
      </c>
      <c r="F600" s="173"/>
      <c r="G600" s="90"/>
      <c r="H600" s="73"/>
      <c r="I600" s="90"/>
      <c r="J600" s="175" t="str">
        <f t="shared" ref="J600" si="299">IF(ISNA(VLOOKUP(I600,DAF_AKUN,2,FALSE)),"-",VLOOKUP(I600,DAF_AKUN,2,FALSE))</f>
        <v>-</v>
      </c>
      <c r="K600" s="90"/>
      <c r="L600" s="178"/>
      <c r="M600" s="178"/>
    </row>
    <row r="601" spans="1:13" x14ac:dyDescent="0.2">
      <c r="A601" s="90" t="str">
        <f>IF(I601=VALUE,VALUE,COUNTIF($B$7:B601,B601))&amp;I601&amp;IF(F601&lt;&gt;VALUE,TEXT(F601,"mmmm"),VALUE)</f>
        <v>00</v>
      </c>
      <c r="B601" s="86" t="str">
        <f t="shared" si="286"/>
        <v>0</v>
      </c>
      <c r="C601" s="86" t="str">
        <f>COUNTIF($K$7:K601,K601)&amp;K601</f>
        <v>0</v>
      </c>
      <c r="D601" s="86" t="str">
        <f t="shared" si="287"/>
        <v>1</v>
      </c>
      <c r="F601" s="173"/>
      <c r="G601" s="90"/>
      <c r="H601" s="73"/>
      <c r="I601" s="90"/>
      <c r="J601" s="175" t="str">
        <f t="shared" ref="J601" si="300">IF(ISNA(VLOOKUP(I601,DAF_AKUN,2,FALSE)),"-",VLOOKUP(I601,DAF_AKUN,2,FALSE))</f>
        <v>-</v>
      </c>
      <c r="K601" s="90"/>
      <c r="L601" s="178"/>
      <c r="M601" s="178"/>
    </row>
    <row r="602" spans="1:13" x14ac:dyDescent="0.2">
      <c r="A602" s="90" t="str">
        <f>IF(I602=VALUE,VALUE,COUNTIF($B$7:B602,B602))&amp;I602&amp;IF(F602&lt;&gt;VALUE,TEXT(F602,"mmmm"),VALUE)</f>
        <v>00</v>
      </c>
      <c r="B602" s="86" t="str">
        <f t="shared" si="286"/>
        <v>0</v>
      </c>
      <c r="C602" s="86" t="str">
        <f>COUNTIF($K$7:K602,K602)&amp;K602</f>
        <v>0</v>
      </c>
      <c r="D602" s="86" t="str">
        <f t="shared" si="287"/>
        <v>1</v>
      </c>
      <c r="F602" s="173"/>
      <c r="G602" s="90"/>
      <c r="H602" s="73"/>
      <c r="I602" s="198"/>
      <c r="J602" s="175" t="str">
        <f t="shared" ref="J602" si="301">IF(ISNA(VLOOKUP(I602,DAF_AKUN,2,FALSE)),"-",VLOOKUP(I602,DAF_AKUN,2,FALSE))</f>
        <v>-</v>
      </c>
      <c r="K602" s="90"/>
      <c r="L602" s="178"/>
      <c r="M602" s="178"/>
    </row>
    <row r="603" spans="1:13" x14ac:dyDescent="0.2">
      <c r="A603" s="90" t="str">
        <f>IF(I603=VALUE,VALUE,COUNTIF($B$7:B603,B603))&amp;I603&amp;IF(F603&lt;&gt;VALUE,TEXT(F603,"mmmm"),VALUE)</f>
        <v>00</v>
      </c>
      <c r="B603" s="86" t="str">
        <f t="shared" si="286"/>
        <v>0</v>
      </c>
      <c r="C603" s="86" t="str">
        <f>COUNTIF($K$7:K603,K603)&amp;K603</f>
        <v>0</v>
      </c>
      <c r="D603" s="86" t="str">
        <f t="shared" si="287"/>
        <v>1</v>
      </c>
      <c r="F603" s="173"/>
      <c r="G603" s="90"/>
      <c r="H603" s="73"/>
      <c r="I603" s="90"/>
      <c r="J603" s="175" t="str">
        <f t="shared" ref="J603" si="302">IF(ISNA(VLOOKUP(I603,DAF_AKUN,2,FALSE)),"-",VLOOKUP(I603,DAF_AKUN,2,FALSE))</f>
        <v>-</v>
      </c>
      <c r="K603" s="90"/>
      <c r="L603" s="178"/>
      <c r="M603" s="178"/>
    </row>
    <row r="604" spans="1:13" x14ac:dyDescent="0.2">
      <c r="A604" s="90" t="str">
        <f>IF(I604=VALUE,VALUE,COUNTIF($B$7:B604,B604))&amp;I604&amp;IF(F604&lt;&gt;VALUE,TEXT(F604,"mmmm"),VALUE)</f>
        <v>00</v>
      </c>
      <c r="B604" s="86" t="str">
        <f t="shared" si="286"/>
        <v>0</v>
      </c>
      <c r="C604" s="86" t="str">
        <f>COUNTIF($K$7:K604,K604)&amp;K604</f>
        <v>0</v>
      </c>
      <c r="D604" s="86" t="str">
        <f t="shared" si="287"/>
        <v>1</v>
      </c>
      <c r="F604" s="173"/>
      <c r="G604" s="90"/>
      <c r="H604" s="177"/>
      <c r="I604" s="198"/>
      <c r="J604" s="175" t="str">
        <f t="shared" ref="J604" si="303">IF(ISNA(VLOOKUP(I604,DAF_AKUN,2,FALSE)),"-",VLOOKUP(I604,DAF_AKUN,2,FALSE))</f>
        <v>-</v>
      </c>
      <c r="K604" s="90"/>
      <c r="L604" s="178"/>
      <c r="M604" s="178"/>
    </row>
    <row r="605" spans="1:13" x14ac:dyDescent="0.2">
      <c r="A605" s="90" t="str">
        <f>IF(I605=VALUE,VALUE,COUNTIF($B$7:B605,B605))&amp;I605&amp;IF(F605&lt;&gt;VALUE,TEXT(F605,"mmmm"),VALUE)</f>
        <v>00</v>
      </c>
      <c r="B605" s="86" t="str">
        <f t="shared" si="286"/>
        <v>0</v>
      </c>
      <c r="C605" s="86" t="str">
        <f>COUNTIF($K$7:K605,K605)&amp;K605</f>
        <v>0</v>
      </c>
      <c r="D605" s="86" t="str">
        <f t="shared" si="287"/>
        <v>1</v>
      </c>
      <c r="F605" s="173"/>
      <c r="G605" s="90"/>
      <c r="H605" s="176"/>
      <c r="I605" s="90"/>
      <c r="J605" s="175" t="str">
        <f t="shared" ref="J605" si="304">IF(ISNA(VLOOKUP(I605,DAF_AKUN,2,FALSE)),"-",VLOOKUP(I605,DAF_AKUN,2,FALSE))</f>
        <v>-</v>
      </c>
      <c r="K605" s="90"/>
      <c r="L605" s="178"/>
      <c r="M605" s="178"/>
    </row>
    <row r="606" spans="1:13" x14ac:dyDescent="0.2">
      <c r="A606" s="90" t="str">
        <f>IF(I606=VALUE,VALUE,COUNTIF($B$7:B606,B606))&amp;I606&amp;IF(F606&lt;&gt;VALUE,TEXT(F606,"mmmm"),VALUE)</f>
        <v>00</v>
      </c>
      <c r="B606" s="86" t="str">
        <f t="shared" si="286"/>
        <v>0</v>
      </c>
      <c r="C606" s="86" t="str">
        <f>COUNTIF($K$7:K606,K606)&amp;K606</f>
        <v>0</v>
      </c>
      <c r="D606" s="86" t="str">
        <f t="shared" si="287"/>
        <v>1</v>
      </c>
      <c r="F606" s="173"/>
      <c r="G606" s="90"/>
      <c r="H606" s="73"/>
      <c r="I606" s="90"/>
      <c r="J606" s="175" t="str">
        <f t="shared" ref="J606" si="305">IF(ISNA(VLOOKUP(I606,DAF_AKUN,2,FALSE)),"-",VLOOKUP(I606,DAF_AKUN,2,FALSE))</f>
        <v>-</v>
      </c>
      <c r="K606" s="90"/>
      <c r="L606" s="178"/>
      <c r="M606" s="178"/>
    </row>
    <row r="607" spans="1:13" x14ac:dyDescent="0.2">
      <c r="A607" s="90" t="str">
        <f>IF(I607=VALUE,VALUE,COUNTIF($B$7:B607,B607))&amp;I607&amp;IF(F607&lt;&gt;VALUE,TEXT(F607,"mmmm"),VALUE)</f>
        <v>00</v>
      </c>
      <c r="B607" s="86" t="str">
        <f t="shared" si="286"/>
        <v>0</v>
      </c>
      <c r="C607" s="86" t="str">
        <f>COUNTIF($K$7:K607,K607)&amp;K607</f>
        <v>0</v>
      </c>
      <c r="D607" s="86" t="str">
        <f t="shared" si="287"/>
        <v>1</v>
      </c>
      <c r="F607" s="173"/>
      <c r="G607" s="90"/>
      <c r="H607" s="73"/>
      <c r="I607" s="198"/>
      <c r="J607" s="175" t="str">
        <f t="shared" ref="J607" si="306">IF(ISNA(VLOOKUP(I607,DAF_AKUN,2,FALSE)),"-",VLOOKUP(I607,DAF_AKUN,2,FALSE))</f>
        <v>-</v>
      </c>
      <c r="K607" s="90"/>
      <c r="L607" s="178"/>
      <c r="M607" s="178"/>
    </row>
    <row r="608" spans="1:13" x14ac:dyDescent="0.2">
      <c r="A608" s="90" t="str">
        <f>IF(I608=VALUE,VALUE,COUNTIF($B$7:B608,B608))&amp;I608&amp;IF(F608&lt;&gt;VALUE,TEXT(F608,"mmmm"),VALUE)</f>
        <v>00</v>
      </c>
      <c r="B608" s="86" t="str">
        <f t="shared" si="286"/>
        <v>0</v>
      </c>
      <c r="C608" s="86" t="str">
        <f>COUNTIF($K$7:K608,K608)&amp;K608</f>
        <v>0</v>
      </c>
      <c r="D608" s="86" t="str">
        <f t="shared" si="287"/>
        <v>1</v>
      </c>
      <c r="F608" s="173"/>
      <c r="G608" s="90"/>
      <c r="H608" s="177"/>
      <c r="I608" s="198"/>
      <c r="J608" s="175" t="str">
        <f t="shared" ref="J608" si="307">IF(ISNA(VLOOKUP(I608,DAF_AKUN,2,FALSE)),"-",VLOOKUP(I608,DAF_AKUN,2,FALSE))</f>
        <v>-</v>
      </c>
      <c r="K608" s="90"/>
      <c r="L608" s="178"/>
      <c r="M608" s="178"/>
    </row>
    <row r="609" spans="1:13" x14ac:dyDescent="0.2">
      <c r="A609" s="90" t="str">
        <f>IF(I609=VALUE,VALUE,COUNTIF($B$7:B609,B609))&amp;I609&amp;IF(F609&lt;&gt;VALUE,TEXT(F609,"mmmm"),VALUE)</f>
        <v>00</v>
      </c>
      <c r="B609" s="86" t="str">
        <f t="shared" si="286"/>
        <v>0</v>
      </c>
      <c r="C609" s="86" t="str">
        <f>COUNTIF($K$7:K609,K609)&amp;K609</f>
        <v>0</v>
      </c>
      <c r="D609" s="86" t="str">
        <f t="shared" si="287"/>
        <v>1</v>
      </c>
      <c r="F609" s="173"/>
      <c r="G609" s="90"/>
      <c r="H609" s="177"/>
      <c r="I609" s="198"/>
      <c r="J609" s="175" t="str">
        <f t="shared" ref="J609" si="308">IF(ISNA(VLOOKUP(I609,DAF_AKUN,2,FALSE)),"-",VLOOKUP(I609,DAF_AKUN,2,FALSE))</f>
        <v>-</v>
      </c>
      <c r="K609" s="90"/>
      <c r="L609" s="178"/>
      <c r="M609" s="178"/>
    </row>
    <row r="610" spans="1:13" x14ac:dyDescent="0.2">
      <c r="A610" s="90" t="str">
        <f>IF(I610=VALUE,VALUE,COUNTIF($B$7:B610,B610))&amp;I610&amp;IF(F610&lt;&gt;VALUE,TEXT(F610,"mmmm"),VALUE)</f>
        <v>00</v>
      </c>
      <c r="B610" s="86" t="str">
        <f t="shared" si="286"/>
        <v>0</v>
      </c>
      <c r="C610" s="86" t="str">
        <f>COUNTIF($K$7:K610,K610)&amp;K610</f>
        <v>0</v>
      </c>
      <c r="D610" s="86" t="str">
        <f t="shared" si="287"/>
        <v>1</v>
      </c>
      <c r="F610" s="173"/>
      <c r="G610" s="90"/>
      <c r="H610" s="177"/>
      <c r="I610" s="198"/>
      <c r="J610" s="175" t="str">
        <f t="shared" ref="J610" si="309">IF(ISNA(VLOOKUP(I610,DAF_AKUN,2,FALSE)),"-",VLOOKUP(I610,DAF_AKUN,2,FALSE))</f>
        <v>-</v>
      </c>
      <c r="K610" s="90"/>
      <c r="L610" s="178"/>
      <c r="M610" s="178"/>
    </row>
    <row r="611" spans="1:13" x14ac:dyDescent="0.2">
      <c r="A611" s="90" t="str">
        <f>IF(I611=VALUE,VALUE,COUNTIF($B$7:B611,B611))&amp;I611&amp;IF(F611&lt;&gt;VALUE,TEXT(F611,"mmmm"),VALUE)</f>
        <v>00</v>
      </c>
      <c r="B611" s="86" t="str">
        <f t="shared" si="286"/>
        <v>0</v>
      </c>
      <c r="C611" s="86" t="str">
        <f>COUNTIF($K$7:K611,K611)&amp;K611</f>
        <v>0</v>
      </c>
      <c r="D611" s="86" t="str">
        <f t="shared" si="287"/>
        <v>1</v>
      </c>
      <c r="F611" s="173"/>
      <c r="G611" s="90"/>
      <c r="H611" s="176"/>
      <c r="I611" s="90"/>
      <c r="J611" s="175" t="str">
        <f t="shared" ref="J611" si="310">IF(ISNA(VLOOKUP(I611,DAF_AKUN,2,FALSE)),"-",VLOOKUP(I611,DAF_AKUN,2,FALSE))</f>
        <v>-</v>
      </c>
      <c r="K611" s="90"/>
      <c r="L611" s="178"/>
      <c r="M611" s="178"/>
    </row>
    <row r="612" spans="1:13" x14ac:dyDescent="0.2">
      <c r="A612" s="90" t="str">
        <f>IF(I612=VALUE,VALUE,COUNTIF($B$7:B612,B612))&amp;I612&amp;IF(F612&lt;&gt;VALUE,TEXT(F612,"mmmm"),VALUE)</f>
        <v>00</v>
      </c>
      <c r="B612" s="86" t="str">
        <f t="shared" si="286"/>
        <v>0</v>
      </c>
      <c r="C612" s="86" t="str">
        <f>COUNTIF($K$7:K612,K612)&amp;K612</f>
        <v>0</v>
      </c>
      <c r="D612" s="86" t="str">
        <f t="shared" si="287"/>
        <v>1</v>
      </c>
      <c r="F612" s="173"/>
      <c r="G612" s="90"/>
      <c r="H612" s="73"/>
      <c r="I612" s="198"/>
      <c r="J612" s="175" t="str">
        <f t="shared" ref="J612" si="311">IF(ISNA(VLOOKUP(I612,DAF_AKUN,2,FALSE)),"-",VLOOKUP(I612,DAF_AKUN,2,FALSE))</f>
        <v>-</v>
      </c>
      <c r="K612" s="90"/>
      <c r="L612" s="178"/>
      <c r="M612" s="178"/>
    </row>
    <row r="613" spans="1:13" x14ac:dyDescent="0.2">
      <c r="A613" s="90" t="str">
        <f>IF(I613=VALUE,VALUE,COUNTIF($B$7:B613,B613))&amp;I613&amp;IF(F613&lt;&gt;VALUE,TEXT(F613,"mmmm"),VALUE)</f>
        <v>00</v>
      </c>
      <c r="B613" s="86" t="str">
        <f t="shared" si="286"/>
        <v>0</v>
      </c>
      <c r="C613" s="86" t="str">
        <f>COUNTIF($K$7:K613,K613)&amp;K613</f>
        <v>0</v>
      </c>
      <c r="D613" s="86" t="str">
        <f t="shared" si="287"/>
        <v>1</v>
      </c>
      <c r="F613" s="173"/>
      <c r="G613" s="90"/>
      <c r="H613" s="73"/>
      <c r="I613" s="198"/>
      <c r="J613" s="175" t="str">
        <f t="shared" ref="J613" si="312">IF(ISNA(VLOOKUP(I613,DAF_AKUN,2,FALSE)),"-",VLOOKUP(I613,DAF_AKUN,2,FALSE))</f>
        <v>-</v>
      </c>
      <c r="K613" s="90"/>
      <c r="L613" s="178"/>
      <c r="M613" s="178"/>
    </row>
    <row r="614" spans="1:13" x14ac:dyDescent="0.2">
      <c r="A614" s="90" t="str">
        <f>IF(I614=VALUE,VALUE,COUNTIF($B$7:B614,B614))&amp;I614&amp;IF(F614&lt;&gt;VALUE,TEXT(F614,"mmmm"),VALUE)</f>
        <v>00</v>
      </c>
      <c r="B614" s="86" t="str">
        <f t="shared" si="286"/>
        <v>0</v>
      </c>
      <c r="C614" s="86" t="str">
        <f>COUNTIF($K$7:K614,K614)&amp;K614</f>
        <v>0</v>
      </c>
      <c r="D614" s="86" t="str">
        <f t="shared" si="287"/>
        <v>1</v>
      </c>
      <c r="F614" s="173"/>
      <c r="G614" s="90"/>
      <c r="H614" s="73"/>
      <c r="I614" s="90"/>
      <c r="J614" s="175" t="str">
        <f t="shared" ref="J614" si="313">IF(ISNA(VLOOKUP(I614,DAF_AKUN,2,FALSE)),"-",VLOOKUP(I614,DAF_AKUN,2,FALSE))</f>
        <v>-</v>
      </c>
      <c r="K614" s="90"/>
      <c r="L614" s="178"/>
      <c r="M614" s="178"/>
    </row>
    <row r="615" spans="1:13" x14ac:dyDescent="0.2">
      <c r="A615" s="90" t="str">
        <f>IF(I615=VALUE,VALUE,COUNTIF($B$7:B615,B615))&amp;I615&amp;IF(F615&lt;&gt;VALUE,TEXT(F615,"mmmm"),VALUE)</f>
        <v>00</v>
      </c>
      <c r="B615" s="86" t="str">
        <f t="shared" si="286"/>
        <v>0</v>
      </c>
      <c r="C615" s="86" t="str">
        <f>COUNTIF($K$7:K615,K615)&amp;K615</f>
        <v>0</v>
      </c>
      <c r="D615" s="86" t="str">
        <f t="shared" si="287"/>
        <v>1</v>
      </c>
      <c r="F615" s="173"/>
      <c r="G615" s="90"/>
      <c r="H615" s="73"/>
      <c r="I615" s="198"/>
      <c r="J615" s="175" t="str">
        <f t="shared" ref="J615" si="314">IF(ISNA(VLOOKUP(I615,DAF_AKUN,2,FALSE)),"-",VLOOKUP(I615,DAF_AKUN,2,FALSE))</f>
        <v>-</v>
      </c>
      <c r="K615" s="90"/>
      <c r="L615" s="178"/>
      <c r="M615" s="178"/>
    </row>
    <row r="616" spans="1:13" x14ac:dyDescent="0.2">
      <c r="A616" s="90" t="str">
        <f>IF(I616=VALUE,VALUE,COUNTIF($B$7:B616,B616))&amp;I616&amp;IF(F616&lt;&gt;VALUE,TEXT(F616,"mmmm"),VALUE)</f>
        <v>00</v>
      </c>
      <c r="B616" s="86" t="str">
        <f t="shared" si="286"/>
        <v>0</v>
      </c>
      <c r="C616" s="86" t="str">
        <f>COUNTIF($K$7:K616,K616)&amp;K616</f>
        <v>0</v>
      </c>
      <c r="D616" s="86" t="str">
        <f t="shared" si="287"/>
        <v>1</v>
      </c>
      <c r="F616" s="173"/>
      <c r="G616" s="90"/>
      <c r="H616" s="73"/>
      <c r="I616" s="198"/>
      <c r="J616" s="175" t="str">
        <f t="shared" ref="J616" si="315">IF(ISNA(VLOOKUP(I616,DAF_AKUN,2,FALSE)),"-",VLOOKUP(I616,DAF_AKUN,2,FALSE))</f>
        <v>-</v>
      </c>
      <c r="K616" s="90"/>
      <c r="L616" s="178"/>
      <c r="M616" s="178"/>
    </row>
    <row r="617" spans="1:13" x14ac:dyDescent="0.2">
      <c r="A617" s="90" t="str">
        <f>IF(I617=VALUE,VALUE,COUNTIF($B$7:B617,B617))&amp;I617&amp;IF(F617&lt;&gt;VALUE,TEXT(F617,"mmmm"),VALUE)</f>
        <v>00</v>
      </c>
      <c r="B617" s="86" t="str">
        <f t="shared" si="286"/>
        <v>0</v>
      </c>
      <c r="C617" s="86" t="str">
        <f>COUNTIF($K$7:K617,K617)&amp;K617</f>
        <v>0</v>
      </c>
      <c r="D617" s="86" t="str">
        <f t="shared" si="287"/>
        <v>1</v>
      </c>
      <c r="F617" s="173"/>
      <c r="G617" s="90"/>
      <c r="H617" s="73"/>
      <c r="I617" s="90"/>
      <c r="J617" s="175" t="str">
        <f t="shared" ref="J617" si="316">IF(ISNA(VLOOKUP(I617,DAF_AKUN,2,FALSE)),"-",VLOOKUP(I617,DAF_AKUN,2,FALSE))</f>
        <v>-</v>
      </c>
      <c r="K617" s="90"/>
      <c r="L617" s="178"/>
      <c r="M617" s="178"/>
    </row>
    <row r="618" spans="1:13" x14ac:dyDescent="0.2">
      <c r="A618" s="90" t="str">
        <f>IF(I618=VALUE,VALUE,COUNTIF($B$7:B618,B618))&amp;I618&amp;IF(F618&lt;&gt;VALUE,TEXT(F618,"mmmm"),VALUE)</f>
        <v>00</v>
      </c>
      <c r="B618" s="86" t="str">
        <f>I618&amp;IF(F618&lt;&gt;VALUE,TEXT(F618,"mmmm"),VALUE)</f>
        <v>0</v>
      </c>
      <c r="C618" s="86" t="str">
        <f>COUNTIF($K$7:K618,K618)&amp;K618</f>
        <v>0</v>
      </c>
      <c r="D618" s="86" t="str">
        <f>IF(MONTH(F618)&lt;MONTH(BLN),"1"&amp;I618,VALUE)</f>
        <v>1</v>
      </c>
      <c r="F618" s="173"/>
      <c r="G618" s="90"/>
      <c r="H618" s="174"/>
      <c r="I618" s="198"/>
      <c r="J618" s="175" t="str">
        <f t="shared" ref="J618" si="317">IF(ISNA(VLOOKUP(I618,DAF_AKUN,2,FALSE)),"-",VLOOKUP(I618,DAF_AKUN,2,FALSE))</f>
        <v>-</v>
      </c>
      <c r="K618" s="90"/>
      <c r="L618" s="89"/>
      <c r="M618" s="89"/>
    </row>
    <row r="619" spans="1:13" x14ac:dyDescent="0.2">
      <c r="A619" s="90" t="str">
        <f>IF(I619=VALUE,VALUE,COUNTIF($B$7:B619,B619))&amp;I619&amp;IF(F619&lt;&gt;VALUE,TEXT(F619,"mmmm"),VALUE)</f>
        <v>00</v>
      </c>
      <c r="B619" s="86" t="str">
        <f>I619&amp;IF(F619&lt;&gt;VALUE,TEXT(F619,"mmmm"),VALUE)</f>
        <v>0</v>
      </c>
      <c r="C619" s="86" t="str">
        <f>COUNTIF($K$7:K619,K619)&amp;K619</f>
        <v>0</v>
      </c>
      <c r="D619" s="86" t="str">
        <f>IF(MONTH(F619)&lt;MONTH(BLN),"1"&amp;I619,VALUE)</f>
        <v>1</v>
      </c>
      <c r="F619" s="173"/>
      <c r="G619" s="90"/>
      <c r="H619" s="73"/>
      <c r="I619" s="198"/>
      <c r="J619" s="175" t="str">
        <f t="shared" ref="J619" si="318">IF(ISNA(VLOOKUP(I619,DAF_AKUN,2,FALSE)),"-",VLOOKUP(I619,DAF_AKUN,2,FALSE))</f>
        <v>-</v>
      </c>
      <c r="K619" s="90"/>
      <c r="L619" s="178"/>
      <c r="M619" s="178"/>
    </row>
    <row r="620" spans="1:13" x14ac:dyDescent="0.2">
      <c r="A620" s="90" t="str">
        <f>IF(I620=VALUE,VALUE,COUNTIF($B$7:B620,B620))&amp;I620&amp;IF(F620&lt;&gt;VALUE,TEXT(F620,"mmmm"),VALUE)</f>
        <v>00</v>
      </c>
      <c r="B620" s="86" t="str">
        <f>I620&amp;IF(F620&lt;&gt;VALUE,TEXT(F620,"mmmm"),VALUE)</f>
        <v>0</v>
      </c>
      <c r="C620" s="86" t="str">
        <f>COUNTIF($K$7:K620,K620)&amp;K620</f>
        <v>0</v>
      </c>
      <c r="D620" s="86" t="str">
        <f>IF(MONTH(F620)&lt;MONTH(BLN),"1"&amp;I620,VALUE)</f>
        <v>1</v>
      </c>
      <c r="F620" s="173"/>
      <c r="G620" s="90"/>
      <c r="H620" s="73"/>
      <c r="I620" s="198"/>
      <c r="J620" s="175" t="str">
        <f t="shared" ref="J620" si="319">IF(ISNA(VLOOKUP(I620,DAF_AKUN,2,FALSE)),"-",VLOOKUP(I620,DAF_AKUN,2,FALSE))</f>
        <v>-</v>
      </c>
      <c r="K620" s="90"/>
      <c r="L620" s="178"/>
      <c r="M620" s="178"/>
    </row>
    <row r="621" spans="1:13" x14ac:dyDescent="0.2">
      <c r="A621" s="90" t="str">
        <f>IF(I621=VALUE,VALUE,COUNTIF($B$7:B621,B621))&amp;I621&amp;IF(F621&lt;&gt;VALUE,TEXT(F621,"mmmm"),VALUE)</f>
        <v>00</v>
      </c>
      <c r="B621" s="86" t="str">
        <f>I621&amp;IF(F621&lt;&gt;VALUE,TEXT(F621,"mmmm"),VALUE)</f>
        <v>0</v>
      </c>
      <c r="C621" s="86" t="str">
        <f>COUNTIF($K$7:K621,K621)&amp;K621</f>
        <v>0</v>
      </c>
      <c r="D621" s="86" t="str">
        <f>IF(MONTH(F621)&lt;MONTH(BLN),"1"&amp;I621,VALUE)</f>
        <v>1</v>
      </c>
      <c r="F621" s="173"/>
      <c r="G621" s="90"/>
      <c r="H621" s="177"/>
      <c r="I621" s="198"/>
      <c r="J621" s="175" t="str">
        <f t="shared" ref="J621" si="320">IF(ISNA(VLOOKUP(I621,DAF_AKUN,2,FALSE)),"-",VLOOKUP(I621,DAF_AKUN,2,FALSE))</f>
        <v>-</v>
      </c>
      <c r="K621" s="90"/>
      <c r="L621" s="178"/>
      <c r="M621" s="178"/>
    </row>
    <row r="622" spans="1:13" x14ac:dyDescent="0.2">
      <c r="A622" s="90" t="str">
        <f>IF(I622=VALUE,VALUE,COUNTIF($B$7:B889,B622))&amp;I622&amp;IF(F622&lt;&gt;VALUE,TEXT(F622,"mmmm"),VALUE)</f>
        <v>00</v>
      </c>
      <c r="B622" s="86" t="str">
        <f t="shared" si="286"/>
        <v>0</v>
      </c>
      <c r="C622" s="86" t="str">
        <f>COUNTIF($K$7:K889,K622)&amp;K622</f>
        <v>0</v>
      </c>
      <c r="D622" s="86" t="str">
        <f t="shared" si="287"/>
        <v>1</v>
      </c>
      <c r="F622" s="173"/>
      <c r="G622" s="90"/>
      <c r="H622" s="176"/>
      <c r="I622" s="90"/>
      <c r="J622" s="175" t="str">
        <f t="shared" ref="J622" si="321">IF(ISNA(VLOOKUP(I622,DAF_AKUN,2,FALSE)),"-",VLOOKUP(I622,DAF_AKUN,2,FALSE))</f>
        <v>-</v>
      </c>
      <c r="K622" s="90"/>
      <c r="L622" s="178"/>
      <c r="M622" s="178"/>
    </row>
    <row r="623" spans="1:13" x14ac:dyDescent="0.2">
      <c r="A623" s="90" t="str">
        <f>IF(I623=VALUE,VALUE,COUNTIF($B$7:B623,B623))&amp;I623&amp;IF(F623&lt;&gt;VALUE,TEXT(F623,"mmmm"),VALUE)</f>
        <v>00</v>
      </c>
      <c r="B623" s="86" t="str">
        <f t="shared" si="286"/>
        <v>0</v>
      </c>
      <c r="C623" s="86" t="str">
        <f>COUNTIF($K$7:K623,K623)&amp;K623</f>
        <v>0</v>
      </c>
      <c r="D623" s="86" t="str">
        <f t="shared" si="287"/>
        <v>1</v>
      </c>
      <c r="F623" s="173"/>
      <c r="G623" s="90"/>
      <c r="H623" s="73"/>
      <c r="I623" s="90"/>
      <c r="J623" s="175" t="str">
        <f t="shared" ref="J623" si="322">IF(ISNA(VLOOKUP(I623,DAF_AKUN,2,FALSE)),"-",VLOOKUP(I623,DAF_AKUN,2,FALSE))</f>
        <v>-</v>
      </c>
      <c r="K623" s="90"/>
      <c r="L623" s="178"/>
      <c r="M623" s="178"/>
    </row>
    <row r="624" spans="1:13" x14ac:dyDescent="0.2">
      <c r="A624" s="90" t="str">
        <f>IF(I624=VALUE,VALUE,COUNTIF($B$7:B624,B624))&amp;I624&amp;IF(F624&lt;&gt;VALUE,TEXT(F624,"mmmm"),VALUE)</f>
        <v>00</v>
      </c>
      <c r="B624" s="86" t="str">
        <f t="shared" si="286"/>
        <v>0</v>
      </c>
      <c r="C624" s="86" t="str">
        <f>COUNTIF($K$7:K624,K624)&amp;K624</f>
        <v>0</v>
      </c>
      <c r="D624" s="86" t="str">
        <f t="shared" si="287"/>
        <v>1</v>
      </c>
      <c r="F624" s="173"/>
      <c r="G624" s="90"/>
      <c r="H624" s="73"/>
      <c r="I624" s="198"/>
      <c r="J624" s="175" t="str">
        <f t="shared" ref="J624" si="323">IF(ISNA(VLOOKUP(I624,DAF_AKUN,2,FALSE)),"-",VLOOKUP(I624,DAF_AKUN,2,FALSE))</f>
        <v>-</v>
      </c>
      <c r="K624" s="90"/>
      <c r="L624" s="178"/>
      <c r="M624" s="178"/>
    </row>
    <row r="625" spans="1:13" x14ac:dyDescent="0.2">
      <c r="A625" s="90" t="str">
        <f>IF(I625=VALUE,VALUE,COUNTIF($B$7:B625,B625))&amp;I625&amp;IF(F625&lt;&gt;VALUE,TEXT(F625,"mmmm"),VALUE)</f>
        <v>00</v>
      </c>
      <c r="B625" s="86" t="str">
        <f t="shared" si="286"/>
        <v>0</v>
      </c>
      <c r="C625" s="86" t="str">
        <f>COUNTIF($K$7:K625,K625)&amp;K625</f>
        <v>0</v>
      </c>
      <c r="D625" s="86" t="str">
        <f t="shared" si="287"/>
        <v>1</v>
      </c>
      <c r="F625" s="173"/>
      <c r="G625" s="90"/>
      <c r="H625" s="73"/>
      <c r="I625" s="198"/>
      <c r="J625" s="175" t="str">
        <f t="shared" ref="J625" si="324">IF(ISNA(VLOOKUP(I625,DAF_AKUN,2,FALSE)),"-",VLOOKUP(I625,DAF_AKUN,2,FALSE))</f>
        <v>-</v>
      </c>
      <c r="K625" s="90"/>
      <c r="L625" s="178"/>
      <c r="M625" s="178"/>
    </row>
    <row r="626" spans="1:13" x14ac:dyDescent="0.2">
      <c r="A626" s="90" t="str">
        <f>IF(I626=VALUE,VALUE,COUNTIF($B$7:B626,B626))&amp;I626&amp;IF(F626&lt;&gt;VALUE,TEXT(F626,"mmmm"),VALUE)</f>
        <v>00</v>
      </c>
      <c r="B626" s="86" t="str">
        <f t="shared" si="286"/>
        <v>0</v>
      </c>
      <c r="C626" s="86" t="str">
        <f>COUNTIF($K$7:K626,K626)&amp;K626</f>
        <v>0</v>
      </c>
      <c r="D626" s="86" t="str">
        <f t="shared" si="287"/>
        <v>1</v>
      </c>
      <c r="F626" s="173"/>
      <c r="G626" s="90"/>
      <c r="H626" s="73"/>
      <c r="I626" s="198"/>
      <c r="J626" s="175" t="str">
        <f t="shared" ref="J626" si="325">IF(ISNA(VLOOKUP(I626,DAF_AKUN,2,FALSE)),"-",VLOOKUP(I626,DAF_AKUN,2,FALSE))</f>
        <v>-</v>
      </c>
      <c r="K626" s="90"/>
      <c r="L626" s="178"/>
      <c r="M626" s="178"/>
    </row>
    <row r="627" spans="1:13" x14ac:dyDescent="0.2">
      <c r="A627" s="90" t="str">
        <f>IF(I627=VALUE,VALUE,COUNTIF($B$7:B627,B627))&amp;I627&amp;IF(F627&lt;&gt;VALUE,TEXT(F627,"mmmm"),VALUE)</f>
        <v>00</v>
      </c>
      <c r="B627" s="86" t="str">
        <f t="shared" si="286"/>
        <v>0</v>
      </c>
      <c r="C627" s="86" t="str">
        <f>COUNTIF($K$7:K627,K627)&amp;K627</f>
        <v>0</v>
      </c>
      <c r="D627" s="86" t="str">
        <f t="shared" si="287"/>
        <v>1</v>
      </c>
      <c r="F627" s="173"/>
      <c r="G627" s="90"/>
      <c r="H627" s="73"/>
      <c r="I627" s="90"/>
      <c r="J627" s="175" t="str">
        <f t="shared" ref="J627" si="326">IF(ISNA(VLOOKUP(I627,DAF_AKUN,2,FALSE)),"-",VLOOKUP(I627,DAF_AKUN,2,FALSE))</f>
        <v>-</v>
      </c>
      <c r="K627" s="90"/>
      <c r="L627" s="178"/>
      <c r="M627" s="178"/>
    </row>
    <row r="628" spans="1:13" x14ac:dyDescent="0.2">
      <c r="A628" s="90" t="str">
        <f>IF(I628=VALUE,VALUE,COUNTIF($B$7:B628,B628))&amp;I628&amp;IF(F628&lt;&gt;VALUE,TEXT(F628,"mmmm"),VALUE)</f>
        <v>00</v>
      </c>
      <c r="B628" s="86" t="str">
        <f t="shared" si="286"/>
        <v>0</v>
      </c>
      <c r="C628" s="86" t="str">
        <f>COUNTIF($K$7:K628,K628)&amp;K628</f>
        <v>0</v>
      </c>
      <c r="D628" s="86" t="str">
        <f t="shared" si="287"/>
        <v>1</v>
      </c>
      <c r="F628" s="173"/>
      <c r="G628" s="90"/>
      <c r="H628" s="73"/>
      <c r="I628" s="90"/>
      <c r="J628" s="175" t="str">
        <f t="shared" ref="J628" si="327">IF(ISNA(VLOOKUP(I628,DAF_AKUN,2,FALSE)),"-",VLOOKUP(I628,DAF_AKUN,2,FALSE))</f>
        <v>-</v>
      </c>
      <c r="K628" s="90"/>
      <c r="L628" s="178"/>
      <c r="M628" s="178"/>
    </row>
    <row r="629" spans="1:13" x14ac:dyDescent="0.2">
      <c r="A629" s="90" t="str">
        <f>IF(I629=VALUE,VALUE,COUNTIF($B$7:B629,B629))&amp;I629&amp;IF(F629&lt;&gt;VALUE,TEXT(F629,"mmmm"),VALUE)</f>
        <v>00</v>
      </c>
      <c r="B629" s="86" t="str">
        <f t="shared" ref="B629:B635" si="328">I629&amp;IF(F629&lt;&gt;VALUE,TEXT(F629,"mmmm"),VALUE)</f>
        <v>0</v>
      </c>
      <c r="C629" s="86" t="str">
        <f>COUNTIF($K$7:K629,K629)&amp;K629</f>
        <v>0</v>
      </c>
      <c r="D629" s="86" t="str">
        <f t="shared" ref="D629:D635" si="329">IF(MONTH(F629)&lt;MONTH(BLN),"1"&amp;I629,VALUE)</f>
        <v>1</v>
      </c>
      <c r="F629" s="173"/>
      <c r="G629" s="90"/>
      <c r="H629" s="73"/>
      <c r="I629" s="90"/>
      <c r="J629" s="175" t="str">
        <f t="shared" ref="J629" si="330">IF(ISNA(VLOOKUP(I629,DAF_AKUN,2,FALSE)),"-",VLOOKUP(I629,DAF_AKUN,2,FALSE))</f>
        <v>-</v>
      </c>
      <c r="K629" s="90"/>
      <c r="L629" s="178"/>
      <c r="M629" s="178"/>
    </row>
    <row r="630" spans="1:13" x14ac:dyDescent="0.2">
      <c r="A630" s="90" t="str">
        <f>IF(I630=VALUE,VALUE,COUNTIF($B$7:B630,B630))&amp;I630&amp;IF(F630&lt;&gt;VALUE,TEXT(F630,"mmmm"),VALUE)</f>
        <v>00</v>
      </c>
      <c r="B630" s="86" t="str">
        <f t="shared" si="328"/>
        <v>0</v>
      </c>
      <c r="C630" s="86" t="str">
        <f>COUNTIF($K$7:K630,K630)&amp;K630</f>
        <v>0</v>
      </c>
      <c r="D630" s="86" t="str">
        <f t="shared" si="329"/>
        <v>1</v>
      </c>
      <c r="F630" s="173"/>
      <c r="G630" s="90"/>
      <c r="H630" s="73"/>
      <c r="I630" s="198"/>
      <c r="J630" s="175" t="str">
        <f t="shared" ref="J630" si="331">IF(ISNA(VLOOKUP(I630,DAF_AKUN,2,FALSE)),"-",VLOOKUP(I630,DAF_AKUN,2,FALSE))</f>
        <v>-</v>
      </c>
      <c r="K630" s="90"/>
      <c r="L630" s="178"/>
      <c r="M630" s="178"/>
    </row>
    <row r="631" spans="1:13" x14ac:dyDescent="0.2">
      <c r="A631" s="90" t="str">
        <f>IF(I631=VALUE,VALUE,COUNTIF($B$7:B631,B631))&amp;I631&amp;IF(F631&lt;&gt;VALUE,TEXT(F631,"mmmm"),VALUE)</f>
        <v>00</v>
      </c>
      <c r="B631" s="86" t="str">
        <f t="shared" si="328"/>
        <v>0</v>
      </c>
      <c r="C631" s="86" t="str">
        <f>COUNTIF($K$7:K631,K631)&amp;K631</f>
        <v>0</v>
      </c>
      <c r="D631" s="86" t="str">
        <f t="shared" si="329"/>
        <v>1</v>
      </c>
      <c r="F631" s="173"/>
      <c r="G631" s="90"/>
      <c r="H631" s="177"/>
      <c r="I631" s="198"/>
      <c r="J631" s="175" t="str">
        <f t="shared" ref="J631" si="332">IF(ISNA(VLOOKUP(I631,DAF_AKUN,2,FALSE)),"-",VLOOKUP(I631,DAF_AKUN,2,FALSE))</f>
        <v>-</v>
      </c>
      <c r="K631" s="90"/>
      <c r="L631" s="178"/>
      <c r="M631" s="178"/>
    </row>
    <row r="632" spans="1:13" x14ac:dyDescent="0.2">
      <c r="A632" s="90" t="str">
        <f>IF(I632=VALUE,VALUE,COUNTIF($B$7:B632,B632))&amp;I632&amp;IF(F632&lt;&gt;VALUE,TEXT(F632,"mmmm"),VALUE)</f>
        <v>00</v>
      </c>
      <c r="B632" s="86" t="str">
        <f t="shared" si="328"/>
        <v>0</v>
      </c>
      <c r="C632" s="86" t="str">
        <f>COUNTIF($K$7:K632,K632)&amp;K632</f>
        <v>0</v>
      </c>
      <c r="D632" s="86" t="str">
        <f t="shared" si="329"/>
        <v>1</v>
      </c>
      <c r="F632" s="173"/>
      <c r="G632" s="90"/>
      <c r="H632" s="73"/>
      <c r="I632" s="90"/>
      <c r="J632" s="175" t="str">
        <f t="shared" ref="J632" si="333">IF(ISNA(VLOOKUP(I632,DAF_AKUN,2,FALSE)),"-",VLOOKUP(I632,DAF_AKUN,2,FALSE))</f>
        <v>-</v>
      </c>
      <c r="K632" s="90"/>
      <c r="L632" s="178"/>
      <c r="M632" s="178"/>
    </row>
    <row r="633" spans="1:13" x14ac:dyDescent="0.2">
      <c r="A633" s="90" t="str">
        <f>IF(I633=VALUE,VALUE,COUNTIF($B$7:B633,B633))&amp;I633&amp;IF(F633&lt;&gt;VALUE,TEXT(F633,"mmmm"),VALUE)</f>
        <v>00</v>
      </c>
      <c r="B633" s="86" t="str">
        <f t="shared" si="328"/>
        <v>0</v>
      </c>
      <c r="C633" s="86" t="str">
        <f>COUNTIF($K$7:K633,K633)&amp;K633</f>
        <v>0</v>
      </c>
      <c r="D633" s="86" t="str">
        <f t="shared" si="329"/>
        <v>1</v>
      </c>
      <c r="F633" s="173"/>
      <c r="G633" s="90"/>
      <c r="H633" s="177"/>
      <c r="I633" s="198"/>
      <c r="J633" s="175" t="str">
        <f t="shared" ref="J633" si="334">IF(ISNA(VLOOKUP(I633,DAF_AKUN,2,FALSE)),"-",VLOOKUP(I633,DAF_AKUN,2,FALSE))</f>
        <v>-</v>
      </c>
      <c r="K633" s="90"/>
      <c r="L633" s="178"/>
      <c r="M633" s="178"/>
    </row>
    <row r="634" spans="1:13" x14ac:dyDescent="0.2">
      <c r="A634" s="90" t="str">
        <f>IF(I634=VALUE,VALUE,COUNTIF($B$7:B634,B634))&amp;I634&amp;IF(F634&lt;&gt;VALUE,TEXT(F634,"mmmm"),VALUE)</f>
        <v>00</v>
      </c>
      <c r="B634" s="86" t="str">
        <f t="shared" si="328"/>
        <v>0</v>
      </c>
      <c r="C634" s="86" t="str">
        <f>COUNTIF($K$7:K634,K634)&amp;K634</f>
        <v>0</v>
      </c>
      <c r="D634" s="86" t="str">
        <f t="shared" si="329"/>
        <v>1</v>
      </c>
      <c r="F634" s="173"/>
      <c r="G634" s="90"/>
      <c r="H634" s="176"/>
      <c r="I634" s="90"/>
      <c r="J634" s="175" t="str">
        <f t="shared" ref="J634" si="335">IF(ISNA(VLOOKUP(I634,DAF_AKUN,2,FALSE)),"-",VLOOKUP(I634,DAF_AKUN,2,FALSE))</f>
        <v>-</v>
      </c>
      <c r="K634" s="90"/>
      <c r="L634" s="178"/>
      <c r="M634" s="178"/>
    </row>
    <row r="635" spans="1:13" x14ac:dyDescent="0.2">
      <c r="A635" s="90" t="str">
        <f>IF(I635=VALUE,VALUE,COUNTIF($B$7:B635,B635))&amp;I635&amp;IF(F635&lt;&gt;VALUE,TEXT(F635,"mmmm"),VALUE)</f>
        <v>00</v>
      </c>
      <c r="B635" s="86" t="str">
        <f t="shared" si="328"/>
        <v>0</v>
      </c>
      <c r="C635" s="86" t="str">
        <f>COUNTIF($K$7:K635,K635)&amp;K635</f>
        <v>0</v>
      </c>
      <c r="D635" s="86" t="str">
        <f t="shared" si="329"/>
        <v>1</v>
      </c>
      <c r="F635" s="173"/>
      <c r="G635" s="90"/>
      <c r="H635" s="73"/>
      <c r="I635" s="90"/>
      <c r="J635" s="175" t="str">
        <f t="shared" ref="J635" si="336">IF(ISNA(VLOOKUP(I635,DAF_AKUN,2,FALSE)),"-",VLOOKUP(I635,DAF_AKUN,2,FALSE))</f>
        <v>-</v>
      </c>
      <c r="K635" s="90"/>
      <c r="L635" s="178"/>
      <c r="M635" s="178"/>
    </row>
    <row r="636" spans="1:13" x14ac:dyDescent="0.2">
      <c r="A636" s="90" t="str">
        <f>IF(I636=VALUE,VALUE,COUNTIF($B$7:B636,B636))&amp;I636&amp;IF(F636&lt;&gt;VALUE,TEXT(F636,"mmmm"),VALUE)</f>
        <v>00</v>
      </c>
      <c r="B636" s="86" t="str">
        <f t="shared" ref="B636:B656" si="337">I636&amp;IF(F636&lt;&gt;VALUE,TEXT(F636,"mmmm"),VALUE)</f>
        <v>0</v>
      </c>
      <c r="C636" s="86" t="str">
        <f>COUNTIF($K$7:K636,K636)&amp;K636</f>
        <v>0</v>
      </c>
      <c r="D636" s="86" t="str">
        <f t="shared" ref="D636:D656" si="338">IF(MONTH(F636)&lt;MONTH(BLN),"1"&amp;I636,VALUE)</f>
        <v>1</v>
      </c>
      <c r="F636" s="173"/>
      <c r="G636" s="90"/>
      <c r="H636" s="73"/>
      <c r="I636" s="198"/>
      <c r="J636" s="175" t="str">
        <f t="shared" ref="J636" si="339">IF(ISNA(VLOOKUP(I636,DAF_AKUN,2,FALSE)),"-",VLOOKUP(I636,DAF_AKUN,2,FALSE))</f>
        <v>-</v>
      </c>
      <c r="K636" s="90"/>
      <c r="L636" s="178"/>
      <c r="M636" s="178"/>
    </row>
    <row r="637" spans="1:13" x14ac:dyDescent="0.2">
      <c r="A637" s="90" t="str">
        <f>IF(I637=VALUE,VALUE,COUNTIF($B$7:B637,B637))&amp;I637&amp;IF(F637&lt;&gt;VALUE,TEXT(F637,"mmmm"),VALUE)</f>
        <v>00</v>
      </c>
      <c r="B637" s="86" t="str">
        <f t="shared" si="337"/>
        <v>0</v>
      </c>
      <c r="C637" s="86" t="str">
        <f>COUNTIF($K$7:K637,K637)&amp;K637</f>
        <v>0</v>
      </c>
      <c r="D637" s="86" t="str">
        <f t="shared" si="338"/>
        <v>1</v>
      </c>
      <c r="F637" s="173"/>
      <c r="G637" s="90"/>
      <c r="H637" s="73"/>
      <c r="I637" s="198"/>
      <c r="J637" s="175" t="str">
        <f t="shared" ref="J637" si="340">IF(ISNA(VLOOKUP(I637,DAF_AKUN,2,FALSE)),"-",VLOOKUP(I637,DAF_AKUN,2,FALSE))</f>
        <v>-</v>
      </c>
      <c r="K637" s="90"/>
      <c r="L637" s="178"/>
      <c r="M637" s="178"/>
    </row>
    <row r="638" spans="1:13" x14ac:dyDescent="0.2">
      <c r="A638" s="90" t="str">
        <f>IF(I638=VALUE,VALUE,COUNTIF($B$7:B638,B638))&amp;I638&amp;IF(F638&lt;&gt;VALUE,TEXT(F638,"mmmm"),VALUE)</f>
        <v>00</v>
      </c>
      <c r="B638" s="86" t="str">
        <f t="shared" si="337"/>
        <v>0</v>
      </c>
      <c r="C638" s="86" t="str">
        <f>COUNTIF($K$7:K638,K638)&amp;K638</f>
        <v>0</v>
      </c>
      <c r="D638" s="86" t="str">
        <f t="shared" si="338"/>
        <v>1</v>
      </c>
      <c r="F638" s="173"/>
      <c r="G638" s="90"/>
      <c r="H638" s="73"/>
      <c r="I638" s="90"/>
      <c r="J638" s="175" t="str">
        <f t="shared" ref="J638" si="341">IF(ISNA(VLOOKUP(I638,DAF_AKUN,2,FALSE)),"-",VLOOKUP(I638,DAF_AKUN,2,FALSE))</f>
        <v>-</v>
      </c>
      <c r="K638" s="90"/>
      <c r="L638" s="178"/>
      <c r="M638" s="178"/>
    </row>
    <row r="639" spans="1:13" x14ac:dyDescent="0.2">
      <c r="A639" s="90" t="str">
        <f>IF(I639=VALUE,VALUE,COUNTIF($B$7:B639,B639))&amp;I639&amp;IF(F639&lt;&gt;VALUE,TEXT(F639,"mmmm"),VALUE)</f>
        <v>00</v>
      </c>
      <c r="B639" s="86" t="str">
        <f t="shared" si="337"/>
        <v>0</v>
      </c>
      <c r="C639" s="86" t="str">
        <f>COUNTIF($K$7:K639,K639)&amp;K639</f>
        <v>0</v>
      </c>
      <c r="D639" s="86" t="str">
        <f t="shared" si="338"/>
        <v>1</v>
      </c>
      <c r="F639" s="173"/>
      <c r="G639" s="90"/>
      <c r="H639" s="177"/>
      <c r="I639" s="198"/>
      <c r="J639" s="175" t="str">
        <f t="shared" ref="J639" si="342">IF(ISNA(VLOOKUP(I639,DAF_AKUN,2,FALSE)),"-",VLOOKUP(I639,DAF_AKUN,2,FALSE))</f>
        <v>-</v>
      </c>
      <c r="K639" s="90"/>
      <c r="L639" s="178"/>
      <c r="M639" s="178"/>
    </row>
    <row r="640" spans="1:13" x14ac:dyDescent="0.2">
      <c r="A640" s="90" t="str">
        <f>IF(I640=VALUE,VALUE,COUNTIF($B$7:B640,B640))&amp;I640&amp;IF(F640&lt;&gt;VALUE,TEXT(F640,"mmmm"),VALUE)</f>
        <v>00</v>
      </c>
      <c r="B640" s="86" t="str">
        <f t="shared" si="337"/>
        <v>0</v>
      </c>
      <c r="C640" s="86" t="str">
        <f>COUNTIF($K$7:K640,K640)&amp;K640</f>
        <v>0</v>
      </c>
      <c r="D640" s="86" t="str">
        <f t="shared" si="338"/>
        <v>1</v>
      </c>
      <c r="F640" s="173"/>
      <c r="G640" s="90"/>
      <c r="H640" s="176"/>
      <c r="I640" s="90"/>
      <c r="J640" s="175" t="str">
        <f t="shared" ref="J640" si="343">IF(ISNA(VLOOKUP(I640,DAF_AKUN,2,FALSE)),"-",VLOOKUP(I640,DAF_AKUN,2,FALSE))</f>
        <v>-</v>
      </c>
      <c r="K640" s="90"/>
      <c r="L640" s="178"/>
      <c r="M640" s="178"/>
    </row>
    <row r="641" spans="1:13" x14ac:dyDescent="0.2">
      <c r="A641" s="90" t="str">
        <f>IF(I641=VALUE,VALUE,COUNTIF($B$7:B641,B641))&amp;I641&amp;IF(F641&lt;&gt;VALUE,TEXT(F641,"mmmm"),VALUE)</f>
        <v>00</v>
      </c>
      <c r="B641" s="86" t="str">
        <f t="shared" si="337"/>
        <v>0</v>
      </c>
      <c r="C641" s="86" t="str">
        <f>COUNTIF($K$7:K641,K641)&amp;K641</f>
        <v>0</v>
      </c>
      <c r="D641" s="86" t="str">
        <f t="shared" si="338"/>
        <v>1</v>
      </c>
      <c r="F641" s="173"/>
      <c r="G641" s="90"/>
      <c r="H641" s="73"/>
      <c r="I641" s="198"/>
      <c r="J641" s="175" t="str">
        <f t="shared" ref="J641" si="344">IF(ISNA(VLOOKUP(I641,DAF_AKUN,2,FALSE)),"-",VLOOKUP(I641,DAF_AKUN,2,FALSE))</f>
        <v>-</v>
      </c>
      <c r="K641" s="90"/>
      <c r="L641" s="178"/>
      <c r="M641" s="178"/>
    </row>
    <row r="642" spans="1:13" x14ac:dyDescent="0.2">
      <c r="A642" s="90" t="str">
        <f>IF(I642=VALUE,VALUE,COUNTIF($B$7:B642,B642))&amp;I642&amp;IF(F642&lt;&gt;VALUE,TEXT(F642,"mmmm"),VALUE)</f>
        <v>00</v>
      </c>
      <c r="B642" s="86" t="str">
        <f t="shared" si="337"/>
        <v>0</v>
      </c>
      <c r="C642" s="86" t="str">
        <f>COUNTIF($K$7:K642,K642)&amp;K642</f>
        <v>0</v>
      </c>
      <c r="D642" s="86" t="str">
        <f t="shared" si="338"/>
        <v>1</v>
      </c>
      <c r="F642" s="173"/>
      <c r="G642" s="90"/>
      <c r="H642" s="73"/>
      <c r="I642" s="198"/>
      <c r="J642" s="175" t="str">
        <f t="shared" ref="J642" si="345">IF(ISNA(VLOOKUP(I642,DAF_AKUN,2,FALSE)),"-",VLOOKUP(I642,DAF_AKUN,2,FALSE))</f>
        <v>-</v>
      </c>
      <c r="K642" s="90"/>
      <c r="L642" s="178"/>
      <c r="M642" s="178"/>
    </row>
    <row r="643" spans="1:13" x14ac:dyDescent="0.2">
      <c r="A643" s="90" t="str">
        <f>IF(I643=VALUE,VALUE,COUNTIF($B$7:B643,B643))&amp;I643&amp;IF(F643&lt;&gt;VALUE,TEXT(F643,"mmmm"),VALUE)</f>
        <v>00</v>
      </c>
      <c r="B643" s="86" t="str">
        <f t="shared" si="337"/>
        <v>0</v>
      </c>
      <c r="C643" s="86" t="str">
        <f>COUNTIF($K$7:K643,K643)&amp;K643</f>
        <v>0</v>
      </c>
      <c r="D643" s="86" t="str">
        <f t="shared" si="338"/>
        <v>1</v>
      </c>
      <c r="F643" s="173"/>
      <c r="G643" s="90"/>
      <c r="H643" s="73"/>
      <c r="I643" s="198"/>
      <c r="J643" s="175" t="str">
        <f t="shared" ref="J643" si="346">IF(ISNA(VLOOKUP(I643,DAF_AKUN,2,FALSE)),"-",VLOOKUP(I643,DAF_AKUN,2,FALSE))</f>
        <v>-</v>
      </c>
      <c r="K643" s="90"/>
      <c r="L643" s="178"/>
      <c r="M643" s="178"/>
    </row>
    <row r="644" spans="1:13" x14ac:dyDescent="0.2">
      <c r="A644" s="90" t="str">
        <f>IF(I644=VALUE,VALUE,COUNTIF($B$7:B644,B644))&amp;I644&amp;IF(F644&lt;&gt;VALUE,TEXT(F644,"mmmm"),VALUE)</f>
        <v>00</v>
      </c>
      <c r="B644" s="86" t="str">
        <f t="shared" si="337"/>
        <v>0</v>
      </c>
      <c r="C644" s="86" t="str">
        <f>COUNTIF($K$7:K644,K644)&amp;K644</f>
        <v>0</v>
      </c>
      <c r="D644" s="86" t="str">
        <f t="shared" si="338"/>
        <v>1</v>
      </c>
      <c r="F644" s="173"/>
      <c r="G644" s="90"/>
      <c r="H644" s="73"/>
      <c r="I644" s="90"/>
      <c r="J644" s="175" t="str">
        <f t="shared" ref="J644" si="347">IF(ISNA(VLOOKUP(I644,DAF_AKUN,2,FALSE)),"-",VLOOKUP(I644,DAF_AKUN,2,FALSE))</f>
        <v>-</v>
      </c>
      <c r="K644" s="90"/>
      <c r="L644" s="178"/>
      <c r="M644" s="178"/>
    </row>
    <row r="645" spans="1:13" x14ac:dyDescent="0.2">
      <c r="A645" s="90" t="str">
        <f>IF(I645=VALUE,VALUE,COUNTIF($B$7:B645,B645))&amp;I645&amp;IF(F645&lt;&gt;VALUE,TEXT(F645,"mmmm"),VALUE)</f>
        <v>00</v>
      </c>
      <c r="B645" s="86" t="str">
        <f t="shared" si="337"/>
        <v>0</v>
      </c>
      <c r="C645" s="86" t="str">
        <f>COUNTIF($K$7:K645,K645)&amp;K645</f>
        <v>0</v>
      </c>
      <c r="D645" s="86" t="str">
        <f t="shared" si="338"/>
        <v>1</v>
      </c>
      <c r="F645" s="173"/>
      <c r="G645" s="90"/>
      <c r="H645" s="73"/>
      <c r="I645" s="198"/>
      <c r="J645" s="175" t="str">
        <f t="shared" ref="J645" si="348">IF(ISNA(VLOOKUP(I645,DAF_AKUN,2,FALSE)),"-",VLOOKUP(I645,DAF_AKUN,2,FALSE))</f>
        <v>-</v>
      </c>
      <c r="K645" s="90"/>
      <c r="L645" s="178"/>
      <c r="M645" s="178"/>
    </row>
    <row r="646" spans="1:13" x14ac:dyDescent="0.2">
      <c r="A646" s="90" t="str">
        <f>IF(I646=VALUE,VALUE,COUNTIF($B$7:B646,B646))&amp;I646&amp;IF(F646&lt;&gt;VALUE,TEXT(F646,"mmmm"),VALUE)</f>
        <v>00</v>
      </c>
      <c r="B646" s="86" t="str">
        <f t="shared" si="337"/>
        <v>0</v>
      </c>
      <c r="C646" s="86" t="str">
        <f>COUNTIF($K$7:K646,K646)&amp;K646</f>
        <v>0</v>
      </c>
      <c r="D646" s="86" t="str">
        <f t="shared" si="338"/>
        <v>1</v>
      </c>
      <c r="F646" s="173"/>
      <c r="G646" s="90"/>
      <c r="H646" s="177"/>
      <c r="I646" s="198"/>
      <c r="J646" s="175" t="str">
        <f t="shared" ref="J646" si="349">IF(ISNA(VLOOKUP(I646,DAF_AKUN,2,FALSE)),"-",VLOOKUP(I646,DAF_AKUN,2,FALSE))</f>
        <v>-</v>
      </c>
      <c r="K646" s="90"/>
      <c r="L646" s="178"/>
      <c r="M646" s="178"/>
    </row>
    <row r="647" spans="1:13" x14ac:dyDescent="0.2">
      <c r="A647" s="90" t="str">
        <f>IF(I647=VALUE,VALUE,COUNTIF($B$7:B647,B647))&amp;I647&amp;IF(F647&lt;&gt;VALUE,TEXT(F647,"mmmm"),VALUE)</f>
        <v>00</v>
      </c>
      <c r="B647" s="86" t="str">
        <f t="shared" si="337"/>
        <v>0</v>
      </c>
      <c r="C647" s="86" t="str">
        <f>COUNTIF($K$7:K647,K647)&amp;K647</f>
        <v>0</v>
      </c>
      <c r="D647" s="86" t="str">
        <f t="shared" si="338"/>
        <v>1</v>
      </c>
      <c r="F647" s="173"/>
      <c r="G647" s="90"/>
      <c r="H647" s="176"/>
      <c r="I647" s="90"/>
      <c r="J647" s="175" t="str">
        <f t="shared" ref="J647" si="350">IF(ISNA(VLOOKUP(I647,DAF_AKUN,2,FALSE)),"-",VLOOKUP(I647,DAF_AKUN,2,FALSE))</f>
        <v>-</v>
      </c>
      <c r="K647" s="90"/>
      <c r="L647" s="178"/>
      <c r="M647" s="178"/>
    </row>
    <row r="648" spans="1:13" x14ac:dyDescent="0.2">
      <c r="A648" s="90" t="str">
        <f>IF(I648=VALUE,VALUE,COUNTIF($B$7:B648,B648))&amp;I648&amp;IF(F648&lt;&gt;VALUE,TEXT(F648,"mmmm"),VALUE)</f>
        <v>00</v>
      </c>
      <c r="B648" s="86" t="str">
        <f t="shared" si="337"/>
        <v>0</v>
      </c>
      <c r="C648" s="86" t="str">
        <f>COUNTIF($K$7:K648,K648)&amp;K648</f>
        <v>0</v>
      </c>
      <c r="D648" s="86" t="str">
        <f t="shared" si="338"/>
        <v>1</v>
      </c>
      <c r="F648" s="173"/>
      <c r="G648" s="90"/>
      <c r="H648" s="73"/>
      <c r="I648" s="90"/>
      <c r="J648" s="175" t="str">
        <f t="shared" ref="J648" si="351">IF(ISNA(VLOOKUP(I648,DAF_AKUN,2,FALSE)),"-",VLOOKUP(I648,DAF_AKUN,2,FALSE))</f>
        <v>-</v>
      </c>
      <c r="K648" s="90"/>
      <c r="L648" s="178"/>
      <c r="M648" s="178"/>
    </row>
    <row r="649" spans="1:13" x14ac:dyDescent="0.2">
      <c r="A649" s="90" t="str">
        <f>IF(I649=VALUE,VALUE,COUNTIF($B$7:B649,B649))&amp;I649&amp;IF(F649&lt;&gt;VALUE,TEXT(F649,"mmmm"),VALUE)</f>
        <v>00</v>
      </c>
      <c r="B649" s="86" t="str">
        <f t="shared" si="337"/>
        <v>0</v>
      </c>
      <c r="C649" s="86" t="str">
        <f>COUNTIF($K$7:K649,K649)&amp;K649</f>
        <v>0</v>
      </c>
      <c r="D649" s="86" t="str">
        <f t="shared" si="338"/>
        <v>1</v>
      </c>
      <c r="F649" s="173"/>
      <c r="G649" s="90"/>
      <c r="H649" s="73"/>
      <c r="I649" s="198"/>
      <c r="J649" s="175" t="str">
        <f t="shared" ref="J649" si="352">IF(ISNA(VLOOKUP(I649,DAF_AKUN,2,FALSE)),"-",VLOOKUP(I649,DAF_AKUN,2,FALSE))</f>
        <v>-</v>
      </c>
      <c r="K649" s="90"/>
      <c r="L649" s="178"/>
      <c r="M649" s="178"/>
    </row>
    <row r="650" spans="1:13" x14ac:dyDescent="0.2">
      <c r="A650" s="90" t="str">
        <f>IF(I650=VALUE,VALUE,COUNTIF($B$7:B650,B650))&amp;I650&amp;IF(F650&lt;&gt;VALUE,TEXT(F650,"mmmm"),VALUE)</f>
        <v>00</v>
      </c>
      <c r="B650" s="86" t="str">
        <f t="shared" si="337"/>
        <v>0</v>
      </c>
      <c r="C650" s="86" t="str">
        <f>COUNTIF($K$7:K650,K650)&amp;K650</f>
        <v>0</v>
      </c>
      <c r="D650" s="86" t="str">
        <f t="shared" si="338"/>
        <v>1</v>
      </c>
      <c r="F650" s="173"/>
      <c r="G650" s="90"/>
      <c r="H650" s="73"/>
      <c r="I650" s="90"/>
      <c r="J650" s="175" t="str">
        <f t="shared" ref="J650" si="353">IF(ISNA(VLOOKUP(I650,DAF_AKUN,2,FALSE)),"-",VLOOKUP(I650,DAF_AKUN,2,FALSE))</f>
        <v>-</v>
      </c>
      <c r="K650" s="90"/>
      <c r="L650" s="178"/>
      <c r="M650" s="178"/>
    </row>
    <row r="651" spans="1:13" x14ac:dyDescent="0.2">
      <c r="A651" s="90" t="str">
        <f>IF(I651=VALUE,VALUE,COUNTIF($B$7:B651,B651))&amp;I651&amp;IF(F651&lt;&gt;VALUE,TEXT(F651,"mmmm"),VALUE)</f>
        <v>00</v>
      </c>
      <c r="B651" s="86" t="str">
        <f t="shared" si="337"/>
        <v>0</v>
      </c>
      <c r="C651" s="86" t="str">
        <f>COUNTIF($K$7:K651,K651)&amp;K651</f>
        <v>0</v>
      </c>
      <c r="D651" s="86" t="str">
        <f t="shared" si="338"/>
        <v>1</v>
      </c>
      <c r="F651" s="173"/>
      <c r="G651" s="90"/>
      <c r="H651" s="73"/>
      <c r="I651" s="90"/>
      <c r="J651" s="175" t="str">
        <f t="shared" ref="J651" si="354">IF(ISNA(VLOOKUP(I651,DAF_AKUN,2,FALSE)),"-",VLOOKUP(I651,DAF_AKUN,2,FALSE))</f>
        <v>-</v>
      </c>
      <c r="K651" s="90"/>
      <c r="L651" s="178"/>
      <c r="M651" s="178"/>
    </row>
    <row r="652" spans="1:13" x14ac:dyDescent="0.2">
      <c r="A652" s="90" t="str">
        <f>IF(I652=VALUE,VALUE,COUNTIF($B$7:B652,B652))&amp;I652&amp;IF(F652&lt;&gt;VALUE,TEXT(F652,"mmmm"),VALUE)</f>
        <v>00</v>
      </c>
      <c r="B652" s="86" t="str">
        <f t="shared" si="337"/>
        <v>0</v>
      </c>
      <c r="C652" s="86" t="str">
        <f>COUNTIF($K$7:K652,K652)&amp;K652</f>
        <v>0</v>
      </c>
      <c r="D652" s="86" t="str">
        <f t="shared" si="338"/>
        <v>1</v>
      </c>
      <c r="F652" s="173"/>
      <c r="G652" s="90"/>
      <c r="H652" s="177"/>
      <c r="I652" s="198"/>
      <c r="J652" s="175" t="str">
        <f t="shared" ref="J652" si="355">IF(ISNA(VLOOKUP(I652,DAF_AKUN,2,FALSE)),"-",VLOOKUP(I652,DAF_AKUN,2,FALSE))</f>
        <v>-</v>
      </c>
      <c r="K652" s="90"/>
      <c r="L652" s="178"/>
      <c r="M652" s="178"/>
    </row>
    <row r="653" spans="1:13" x14ac:dyDescent="0.2">
      <c r="A653" s="90" t="str">
        <f>IF(I653=VALUE,VALUE,COUNTIF($B$7:B653,B653))&amp;I653&amp;IF(F653&lt;&gt;VALUE,TEXT(F653,"mmmm"),VALUE)</f>
        <v>00</v>
      </c>
      <c r="B653" s="86" t="str">
        <f t="shared" si="337"/>
        <v>0</v>
      </c>
      <c r="C653" s="86" t="str">
        <f>COUNTIF($K$7:K653,K653)&amp;K653</f>
        <v>0</v>
      </c>
      <c r="D653" s="86" t="str">
        <f t="shared" si="338"/>
        <v>1</v>
      </c>
      <c r="F653" s="173"/>
      <c r="G653" s="90"/>
      <c r="H653" s="176"/>
      <c r="I653" s="90"/>
      <c r="J653" s="175" t="str">
        <f t="shared" ref="J653" si="356">IF(ISNA(VLOOKUP(I653,DAF_AKUN,2,FALSE)),"-",VLOOKUP(I653,DAF_AKUN,2,FALSE))</f>
        <v>-</v>
      </c>
      <c r="K653" s="90"/>
      <c r="L653" s="178"/>
      <c r="M653" s="178"/>
    </row>
    <row r="654" spans="1:13" x14ac:dyDescent="0.2">
      <c r="A654" s="90" t="str">
        <f>IF(I654=VALUE,VALUE,COUNTIF($B$7:B654,B654))&amp;I654&amp;IF(F654&lt;&gt;VALUE,TEXT(F654,"mmmm"),VALUE)</f>
        <v>00</v>
      </c>
      <c r="B654" s="86" t="str">
        <f t="shared" si="337"/>
        <v>0</v>
      </c>
      <c r="C654" s="86" t="str">
        <f>COUNTIF($K$7:K654,K654)&amp;K654</f>
        <v>0</v>
      </c>
      <c r="D654" s="86" t="str">
        <f t="shared" si="338"/>
        <v>1</v>
      </c>
      <c r="F654" s="173"/>
      <c r="G654" s="90"/>
      <c r="H654" s="73"/>
      <c r="I654" s="90"/>
      <c r="J654" s="175" t="str">
        <f t="shared" ref="J654" si="357">IF(ISNA(VLOOKUP(I654,DAF_AKUN,2,FALSE)),"-",VLOOKUP(I654,DAF_AKUN,2,FALSE))</f>
        <v>-</v>
      </c>
      <c r="K654" s="90"/>
      <c r="L654" s="178"/>
      <c r="M654" s="178"/>
    </row>
    <row r="655" spans="1:13" x14ac:dyDescent="0.2">
      <c r="A655" s="90" t="str">
        <f>IF(I655=VALUE,VALUE,COUNTIF($B$7:B655,B655))&amp;I655&amp;IF(F655&lt;&gt;VALUE,TEXT(F655,"mmmm"),VALUE)</f>
        <v>00</v>
      </c>
      <c r="B655" s="86" t="str">
        <f t="shared" si="337"/>
        <v>0</v>
      </c>
      <c r="C655" s="86" t="str">
        <f>COUNTIF($K$7:K655,K655)&amp;K655</f>
        <v>0</v>
      </c>
      <c r="D655" s="86" t="str">
        <f t="shared" si="338"/>
        <v>1</v>
      </c>
      <c r="F655" s="173"/>
      <c r="G655" s="90"/>
      <c r="H655" s="73"/>
      <c r="I655" s="90"/>
      <c r="J655" s="175" t="str">
        <f t="shared" ref="J655" si="358">IF(ISNA(VLOOKUP(I655,DAF_AKUN,2,FALSE)),"-",VLOOKUP(I655,DAF_AKUN,2,FALSE))</f>
        <v>-</v>
      </c>
      <c r="K655" s="90"/>
      <c r="L655" s="178"/>
      <c r="M655" s="178"/>
    </row>
    <row r="656" spans="1:13" x14ac:dyDescent="0.2">
      <c r="A656" s="90" t="str">
        <f>IF(I656=VALUE,VALUE,COUNTIF($B$7:B656,B656))&amp;I656&amp;IF(F656&lt;&gt;VALUE,TEXT(F656,"mmmm"),VALUE)</f>
        <v>00</v>
      </c>
      <c r="B656" s="86" t="str">
        <f t="shared" si="337"/>
        <v>0</v>
      </c>
      <c r="C656" s="86" t="str">
        <f>COUNTIF($K$7:K656,K656)&amp;K656</f>
        <v>0</v>
      </c>
      <c r="D656" s="86" t="str">
        <f t="shared" si="338"/>
        <v>1</v>
      </c>
      <c r="F656" s="173"/>
      <c r="G656" s="90"/>
      <c r="H656" s="73"/>
      <c r="I656" s="90"/>
      <c r="J656" s="175" t="str">
        <f t="shared" ref="J656" si="359">IF(ISNA(VLOOKUP(I656,DAF_AKUN,2,FALSE)),"-",VLOOKUP(I656,DAF_AKUN,2,FALSE))</f>
        <v>-</v>
      </c>
      <c r="K656" s="90"/>
      <c r="L656" s="178"/>
      <c r="M656" s="178"/>
    </row>
    <row r="657" spans="1:13" x14ac:dyDescent="0.2">
      <c r="A657" s="90" t="str">
        <f>IF(I657=VALUE,VALUE,COUNTIF($B$7:B657,B657))&amp;I657&amp;IF(F657&lt;&gt;VALUE,TEXT(F657,"mmmm"),VALUE)</f>
        <v>00</v>
      </c>
      <c r="B657" s="86" t="str">
        <f t="shared" ref="B657:B688" si="360">I657&amp;IF(F657&lt;&gt;VALUE,TEXT(F657,"mmmm"),VALUE)</f>
        <v>0</v>
      </c>
      <c r="C657" s="86" t="str">
        <f>COUNTIF($K$7:K657,K657)&amp;K657</f>
        <v>0</v>
      </c>
      <c r="D657" s="86" t="str">
        <f t="shared" ref="D657:D688" si="361">IF(MONTH(F657)&lt;MONTH(BLN),"1"&amp;I657,VALUE)</f>
        <v>1</v>
      </c>
      <c r="F657" s="173"/>
      <c r="G657" s="90"/>
      <c r="H657" s="73"/>
      <c r="I657" s="198"/>
      <c r="J657" s="175" t="str">
        <f t="shared" ref="J657" si="362">IF(ISNA(VLOOKUP(I657,DAF_AKUN,2,FALSE)),"-",VLOOKUP(I657,DAF_AKUN,2,FALSE))</f>
        <v>-</v>
      </c>
      <c r="K657" s="90"/>
      <c r="L657" s="178"/>
      <c r="M657" s="178"/>
    </row>
    <row r="658" spans="1:13" x14ac:dyDescent="0.2">
      <c r="A658" s="90" t="str">
        <f>IF(I658=VALUE,VALUE,COUNTIF($B$7:B658,B658))&amp;I658&amp;IF(F658&lt;&gt;VALUE,TEXT(F658,"mmmm"),VALUE)</f>
        <v>00</v>
      </c>
      <c r="B658" s="86" t="str">
        <f t="shared" si="360"/>
        <v>0</v>
      </c>
      <c r="C658" s="86" t="str">
        <f>COUNTIF($K$7:K658,K658)&amp;K658</f>
        <v>0</v>
      </c>
      <c r="D658" s="86" t="str">
        <f t="shared" si="361"/>
        <v>1</v>
      </c>
      <c r="F658" s="173"/>
      <c r="G658" s="90"/>
      <c r="H658" s="73"/>
      <c r="I658" s="90"/>
      <c r="J658" s="175" t="str">
        <f t="shared" ref="J658" si="363">IF(ISNA(VLOOKUP(I658,DAF_AKUN,2,FALSE)),"-",VLOOKUP(I658,DAF_AKUN,2,FALSE))</f>
        <v>-</v>
      </c>
      <c r="K658" s="90"/>
      <c r="L658" s="178"/>
      <c r="M658" s="178"/>
    </row>
    <row r="659" spans="1:13" x14ac:dyDescent="0.2">
      <c r="A659" s="90" t="str">
        <f>IF(I659=VALUE,VALUE,COUNTIF($B$7:B659,B659))&amp;I659&amp;IF(F659&lt;&gt;VALUE,TEXT(F659,"mmmm"),VALUE)</f>
        <v>00</v>
      </c>
      <c r="B659" s="86" t="str">
        <f t="shared" si="360"/>
        <v>0</v>
      </c>
      <c r="C659" s="86" t="str">
        <f>COUNTIF($K$7:K659,K659)&amp;K659</f>
        <v>0</v>
      </c>
      <c r="D659" s="86" t="str">
        <f t="shared" si="361"/>
        <v>1</v>
      </c>
      <c r="F659" s="173"/>
      <c r="G659" s="90"/>
      <c r="H659" s="73"/>
      <c r="I659" s="198"/>
      <c r="J659" s="175" t="str">
        <f t="shared" ref="J659" si="364">IF(ISNA(VLOOKUP(I659,DAF_AKUN,2,FALSE)),"-",VLOOKUP(I659,DAF_AKUN,2,FALSE))</f>
        <v>-</v>
      </c>
      <c r="K659" s="90"/>
      <c r="L659" s="178"/>
      <c r="M659" s="178"/>
    </row>
    <row r="660" spans="1:13" x14ac:dyDescent="0.2">
      <c r="A660" s="90" t="str">
        <f>IF(I660=VALUE,VALUE,COUNTIF($B$7:B660,B660))&amp;I660&amp;IF(F660&lt;&gt;VALUE,TEXT(F660,"mmmm"),VALUE)</f>
        <v>00</v>
      </c>
      <c r="B660" s="86" t="str">
        <f t="shared" si="360"/>
        <v>0</v>
      </c>
      <c r="C660" s="86" t="str">
        <f>COUNTIF($K$7:K660,K660)&amp;K660</f>
        <v>0</v>
      </c>
      <c r="D660" s="86" t="str">
        <f t="shared" si="361"/>
        <v>1</v>
      </c>
      <c r="F660" s="173"/>
      <c r="G660" s="90"/>
      <c r="H660" s="73"/>
      <c r="I660" s="90"/>
      <c r="J660" s="175" t="str">
        <f t="shared" ref="J660" si="365">IF(ISNA(VLOOKUP(I660,DAF_AKUN,2,FALSE)),"-",VLOOKUP(I660,DAF_AKUN,2,FALSE))</f>
        <v>-</v>
      </c>
      <c r="K660" s="90"/>
      <c r="L660" s="178"/>
      <c r="M660" s="178"/>
    </row>
    <row r="661" spans="1:13" x14ac:dyDescent="0.2">
      <c r="A661" s="90" t="str">
        <f>IF(I661=VALUE,VALUE,COUNTIF($B$7:B661,B661))&amp;I661&amp;IF(F661&lt;&gt;VALUE,TEXT(F661,"mmmm"),VALUE)</f>
        <v>00</v>
      </c>
      <c r="B661" s="86" t="str">
        <f t="shared" si="360"/>
        <v>0</v>
      </c>
      <c r="C661" s="86" t="str">
        <f>COUNTIF($K$7:K661,K661)&amp;K661</f>
        <v>0</v>
      </c>
      <c r="D661" s="86" t="str">
        <f t="shared" si="361"/>
        <v>1</v>
      </c>
      <c r="F661" s="173"/>
      <c r="G661" s="90"/>
      <c r="H661" s="177"/>
      <c r="I661" s="198"/>
      <c r="J661" s="175" t="str">
        <f t="shared" ref="J661" si="366">IF(ISNA(VLOOKUP(I661,DAF_AKUN,2,FALSE)),"-",VLOOKUP(I661,DAF_AKUN,2,FALSE))</f>
        <v>-</v>
      </c>
      <c r="K661" s="90"/>
      <c r="L661" s="178"/>
      <c r="M661" s="178"/>
    </row>
    <row r="662" spans="1:13" x14ac:dyDescent="0.2">
      <c r="A662" s="90" t="str">
        <f>IF(I662=VALUE,VALUE,COUNTIF($B$7:B662,B662))&amp;I662&amp;IF(F662&lt;&gt;VALUE,TEXT(F662,"mmmm"),VALUE)</f>
        <v>00</v>
      </c>
      <c r="B662" s="86" t="str">
        <f t="shared" si="360"/>
        <v>0</v>
      </c>
      <c r="C662" s="86" t="str">
        <f>COUNTIF($K$7:K662,K662)&amp;K662</f>
        <v>0</v>
      </c>
      <c r="D662" s="86" t="str">
        <f t="shared" si="361"/>
        <v>1</v>
      </c>
      <c r="F662" s="173"/>
      <c r="G662" s="90"/>
      <c r="H662" s="176"/>
      <c r="I662" s="90"/>
      <c r="J662" s="175" t="str">
        <f t="shared" ref="J662" si="367">IF(ISNA(VLOOKUP(I662,DAF_AKUN,2,FALSE)),"-",VLOOKUP(I662,DAF_AKUN,2,FALSE))</f>
        <v>-</v>
      </c>
      <c r="K662" s="90"/>
      <c r="L662" s="178"/>
      <c r="M662" s="178"/>
    </row>
    <row r="663" spans="1:13" x14ac:dyDescent="0.2">
      <c r="A663" s="90" t="str">
        <f>IF(I663=VALUE,VALUE,COUNTIF($B$7:B663,B663))&amp;I663&amp;IF(F663&lt;&gt;VALUE,TEXT(F663,"mmmm"),VALUE)</f>
        <v>00</v>
      </c>
      <c r="B663" s="86" t="str">
        <f t="shared" si="360"/>
        <v>0</v>
      </c>
      <c r="C663" s="86" t="str">
        <f>COUNTIF($K$7:K663,K663)&amp;K663</f>
        <v>0</v>
      </c>
      <c r="D663" s="86" t="str">
        <f t="shared" si="361"/>
        <v>1</v>
      </c>
      <c r="F663" s="173"/>
      <c r="G663" s="90"/>
      <c r="H663" s="73"/>
      <c r="I663" s="90"/>
      <c r="J663" s="175" t="str">
        <f t="shared" ref="J663" si="368">IF(ISNA(VLOOKUP(I663,DAF_AKUN,2,FALSE)),"-",VLOOKUP(I663,DAF_AKUN,2,FALSE))</f>
        <v>-</v>
      </c>
      <c r="K663" s="90"/>
      <c r="L663" s="178"/>
      <c r="M663" s="178"/>
    </row>
    <row r="664" spans="1:13" x14ac:dyDescent="0.2">
      <c r="A664" s="90" t="str">
        <f>IF(I664=VALUE,VALUE,COUNTIF($B$7:B664,B664))&amp;I664&amp;IF(F664&lt;&gt;VALUE,TEXT(F664,"mmmm"),VALUE)</f>
        <v>00</v>
      </c>
      <c r="B664" s="86" t="str">
        <f t="shared" si="360"/>
        <v>0</v>
      </c>
      <c r="C664" s="86" t="str">
        <f>COUNTIF($K$7:K664,K664)&amp;K664</f>
        <v>0</v>
      </c>
      <c r="D664" s="86" t="str">
        <f t="shared" si="361"/>
        <v>1</v>
      </c>
      <c r="F664" s="173"/>
      <c r="G664" s="90"/>
      <c r="H664" s="73"/>
      <c r="I664" s="90"/>
      <c r="J664" s="175" t="str">
        <f t="shared" ref="J664" si="369">IF(ISNA(VLOOKUP(I664,DAF_AKUN,2,FALSE)),"-",VLOOKUP(I664,DAF_AKUN,2,FALSE))</f>
        <v>-</v>
      </c>
      <c r="K664" s="90"/>
      <c r="L664" s="178"/>
      <c r="M664" s="178"/>
    </row>
    <row r="665" spans="1:13" x14ac:dyDescent="0.2">
      <c r="A665" s="90" t="str">
        <f>IF(I665=VALUE,VALUE,COUNTIF($B$7:B665,B665))&amp;I665&amp;IF(F665&lt;&gt;VALUE,TEXT(F665,"mmmm"),VALUE)</f>
        <v>00</v>
      </c>
      <c r="B665" s="86" t="str">
        <f t="shared" si="360"/>
        <v>0</v>
      </c>
      <c r="C665" s="86" t="str">
        <f>COUNTIF($K$7:K665,K665)&amp;K665</f>
        <v>0</v>
      </c>
      <c r="D665" s="86" t="str">
        <f t="shared" si="361"/>
        <v>1</v>
      </c>
      <c r="F665" s="173"/>
      <c r="G665" s="90"/>
      <c r="H665" s="73"/>
      <c r="I665" s="90"/>
      <c r="J665" s="175" t="str">
        <f t="shared" ref="J665" si="370">IF(ISNA(VLOOKUP(I665,DAF_AKUN,2,FALSE)),"-",VLOOKUP(I665,DAF_AKUN,2,FALSE))</f>
        <v>-</v>
      </c>
      <c r="K665" s="90"/>
      <c r="L665" s="178"/>
      <c r="M665" s="178"/>
    </row>
    <row r="666" spans="1:13" x14ac:dyDescent="0.2">
      <c r="A666" s="90" t="str">
        <f>IF(I666=VALUE,VALUE,COUNTIF($B$7:B666,B666))&amp;I666&amp;IF(F666&lt;&gt;VALUE,TEXT(F666,"mmmm"),VALUE)</f>
        <v>00</v>
      </c>
      <c r="B666" s="86" t="str">
        <f t="shared" si="360"/>
        <v>0</v>
      </c>
      <c r="C666" s="86" t="str">
        <f>COUNTIF($K$7:K666,K666)&amp;K666</f>
        <v>0</v>
      </c>
      <c r="D666" s="86" t="str">
        <f t="shared" si="361"/>
        <v>1</v>
      </c>
      <c r="F666" s="173"/>
      <c r="G666" s="90"/>
      <c r="H666" s="73"/>
      <c r="I666" s="198"/>
      <c r="J666" s="175" t="str">
        <f t="shared" ref="J666" si="371">IF(ISNA(VLOOKUP(I666,DAF_AKUN,2,FALSE)),"-",VLOOKUP(I666,DAF_AKUN,2,FALSE))</f>
        <v>-</v>
      </c>
      <c r="K666" s="90"/>
      <c r="L666" s="178"/>
      <c r="M666" s="178"/>
    </row>
    <row r="667" spans="1:13" x14ac:dyDescent="0.2">
      <c r="A667" s="90" t="str">
        <f>IF(I667=VALUE,VALUE,COUNTIF($B$7:B667,B667))&amp;I667&amp;IF(F667&lt;&gt;VALUE,TEXT(F667,"mmmm"),VALUE)</f>
        <v>00</v>
      </c>
      <c r="B667" s="86" t="str">
        <f t="shared" si="360"/>
        <v>0</v>
      </c>
      <c r="C667" s="86" t="str">
        <f>COUNTIF($K$7:K667,K667)&amp;K667</f>
        <v>0</v>
      </c>
      <c r="D667" s="86" t="str">
        <f t="shared" si="361"/>
        <v>1</v>
      </c>
      <c r="F667" s="173"/>
      <c r="G667" s="90"/>
      <c r="H667" s="73"/>
      <c r="I667" s="198"/>
      <c r="J667" s="175" t="str">
        <f t="shared" ref="J667" si="372">IF(ISNA(VLOOKUP(I667,DAF_AKUN,2,FALSE)),"-",VLOOKUP(I667,DAF_AKUN,2,FALSE))</f>
        <v>-</v>
      </c>
      <c r="K667" s="90"/>
      <c r="L667" s="178"/>
      <c r="M667" s="178"/>
    </row>
    <row r="668" spans="1:13" x14ac:dyDescent="0.2">
      <c r="A668" s="90" t="str">
        <f>IF(I668=VALUE,VALUE,COUNTIF($B$7:B668,B668))&amp;I668&amp;IF(F668&lt;&gt;VALUE,TEXT(F668,"mmmm"),VALUE)</f>
        <v>00</v>
      </c>
      <c r="B668" s="86" t="str">
        <f t="shared" si="360"/>
        <v>0</v>
      </c>
      <c r="C668" s="86" t="str">
        <f>COUNTIF($K$7:K668,K668)&amp;K668</f>
        <v>0</v>
      </c>
      <c r="D668" s="86" t="str">
        <f t="shared" si="361"/>
        <v>1</v>
      </c>
      <c r="F668" s="173"/>
      <c r="G668" s="90"/>
      <c r="H668" s="73"/>
      <c r="I668" s="90"/>
      <c r="J668" s="175" t="str">
        <f t="shared" ref="J668" si="373">IF(ISNA(VLOOKUP(I668,DAF_AKUN,2,FALSE)),"-",VLOOKUP(I668,DAF_AKUN,2,FALSE))</f>
        <v>-</v>
      </c>
      <c r="K668" s="90"/>
      <c r="L668" s="178"/>
      <c r="M668" s="178"/>
    </row>
    <row r="669" spans="1:13" x14ac:dyDescent="0.2">
      <c r="A669" s="90" t="str">
        <f>IF(I669=VALUE,VALUE,COUNTIF($B$7:B669,B669))&amp;I669&amp;IF(F669&lt;&gt;VALUE,TEXT(F669,"mmmm"),VALUE)</f>
        <v>00</v>
      </c>
      <c r="B669" s="86" t="str">
        <f t="shared" si="360"/>
        <v>0</v>
      </c>
      <c r="C669" s="86" t="str">
        <f>COUNTIF($K$7:K669,K669)&amp;K669</f>
        <v>0</v>
      </c>
      <c r="D669" s="86" t="str">
        <f t="shared" si="361"/>
        <v>1</v>
      </c>
      <c r="F669" s="173"/>
      <c r="G669" s="90"/>
      <c r="H669" s="177"/>
      <c r="I669" s="198"/>
      <c r="J669" s="175" t="str">
        <f t="shared" ref="J669" si="374">IF(ISNA(VLOOKUP(I669,DAF_AKUN,2,FALSE)),"-",VLOOKUP(I669,DAF_AKUN,2,FALSE))</f>
        <v>-</v>
      </c>
      <c r="K669" s="90"/>
      <c r="L669" s="178"/>
      <c r="M669" s="178"/>
    </row>
    <row r="670" spans="1:13" x14ac:dyDescent="0.2">
      <c r="A670" s="90" t="str">
        <f>IF(I670=VALUE,VALUE,COUNTIF($B$7:B670,B670))&amp;I670&amp;IF(F670&lt;&gt;VALUE,TEXT(F670,"mmmm"),VALUE)</f>
        <v>00</v>
      </c>
      <c r="B670" s="86" t="str">
        <f t="shared" si="360"/>
        <v>0</v>
      </c>
      <c r="C670" s="86" t="str">
        <f>COUNTIF($K$7:K670,K670)&amp;K670</f>
        <v>0</v>
      </c>
      <c r="D670" s="86" t="str">
        <f t="shared" si="361"/>
        <v>1</v>
      </c>
      <c r="F670" s="173"/>
      <c r="G670" s="90"/>
      <c r="H670" s="176"/>
      <c r="I670" s="90"/>
      <c r="J670" s="175" t="str">
        <f t="shared" ref="J670" si="375">IF(ISNA(VLOOKUP(I670,DAF_AKUN,2,FALSE)),"-",VLOOKUP(I670,DAF_AKUN,2,FALSE))</f>
        <v>-</v>
      </c>
      <c r="K670" s="90"/>
      <c r="L670" s="178"/>
      <c r="M670" s="178"/>
    </row>
    <row r="671" spans="1:13" x14ac:dyDescent="0.2">
      <c r="A671" s="90" t="str">
        <f>IF(I671=VALUE,VALUE,COUNTIF($B$7:B671,B671))&amp;I671&amp;IF(F671&lt;&gt;VALUE,TEXT(F671,"mmmm"),VALUE)</f>
        <v>00</v>
      </c>
      <c r="B671" s="86" t="str">
        <f t="shared" si="360"/>
        <v>0</v>
      </c>
      <c r="C671" s="86" t="str">
        <f>COUNTIF($K$7:K671,K671)&amp;K671</f>
        <v>0</v>
      </c>
      <c r="D671" s="86" t="str">
        <f t="shared" si="361"/>
        <v>1</v>
      </c>
      <c r="F671" s="173"/>
      <c r="G671" s="90"/>
      <c r="H671" s="176"/>
      <c r="I671" s="90"/>
      <c r="J671" s="175" t="str">
        <f t="shared" ref="J671" si="376">IF(ISNA(VLOOKUP(I671,DAF_AKUN,2,FALSE)),"-",VLOOKUP(I671,DAF_AKUN,2,FALSE))</f>
        <v>-</v>
      </c>
      <c r="K671" s="90"/>
      <c r="L671" s="178"/>
      <c r="M671" s="178"/>
    </row>
    <row r="672" spans="1:13" x14ac:dyDescent="0.2">
      <c r="A672" s="90" t="str">
        <f>IF(I672=VALUE,VALUE,COUNTIF($B$7:B672,B672))&amp;I672&amp;IF(F672&lt;&gt;VALUE,TEXT(F672,"mmmm"),VALUE)</f>
        <v>00</v>
      </c>
      <c r="B672" s="86" t="str">
        <f t="shared" si="360"/>
        <v>0</v>
      </c>
      <c r="C672" s="86" t="str">
        <f>COUNTIF($K$7:K672,K672)&amp;K672</f>
        <v>0</v>
      </c>
      <c r="D672" s="86" t="str">
        <f t="shared" si="361"/>
        <v>1</v>
      </c>
      <c r="F672" s="173"/>
      <c r="G672" s="90"/>
      <c r="H672" s="73"/>
      <c r="I672" s="198"/>
      <c r="J672" s="175" t="str">
        <f t="shared" ref="J672" si="377">IF(ISNA(VLOOKUP(I672,DAF_AKUN,2,FALSE)),"-",VLOOKUP(I672,DAF_AKUN,2,FALSE))</f>
        <v>-</v>
      </c>
      <c r="K672" s="90"/>
      <c r="L672" s="178"/>
      <c r="M672" s="178"/>
    </row>
    <row r="673" spans="1:13" x14ac:dyDescent="0.2">
      <c r="A673" s="90" t="str">
        <f>IF(I673=VALUE,VALUE,COUNTIF($B$7:B673,B673))&amp;I673&amp;IF(F673&lt;&gt;VALUE,TEXT(F673,"mmmm"),VALUE)</f>
        <v>00</v>
      </c>
      <c r="B673" s="86" t="str">
        <f t="shared" si="360"/>
        <v>0</v>
      </c>
      <c r="C673" s="86" t="str">
        <f>COUNTIF($K$7:K673,K673)&amp;K673</f>
        <v>0</v>
      </c>
      <c r="D673" s="86" t="str">
        <f t="shared" si="361"/>
        <v>1</v>
      </c>
      <c r="F673" s="173"/>
      <c r="G673" s="90"/>
      <c r="H673" s="73"/>
      <c r="I673" s="90"/>
      <c r="J673" s="175" t="str">
        <f t="shared" ref="J673" si="378">IF(ISNA(VLOOKUP(I673,DAF_AKUN,2,FALSE)),"-",VLOOKUP(I673,DAF_AKUN,2,FALSE))</f>
        <v>-</v>
      </c>
      <c r="K673" s="90"/>
      <c r="L673" s="178"/>
      <c r="M673" s="178"/>
    </row>
    <row r="674" spans="1:13" x14ac:dyDescent="0.2">
      <c r="A674" s="90" t="str">
        <f>IF(I674=VALUE,VALUE,COUNTIF($B$7:B674,B674))&amp;I674&amp;IF(F674&lt;&gt;VALUE,TEXT(F674,"mmmm"),VALUE)</f>
        <v>00</v>
      </c>
      <c r="B674" s="86" t="str">
        <f t="shared" si="360"/>
        <v>0</v>
      </c>
      <c r="C674" s="86" t="str">
        <f>COUNTIF($K$7:K674,K674)&amp;K674</f>
        <v>0</v>
      </c>
      <c r="D674" s="86" t="str">
        <f t="shared" si="361"/>
        <v>1</v>
      </c>
      <c r="F674" s="173"/>
      <c r="G674" s="90"/>
      <c r="H674" s="73"/>
      <c r="I674" s="90"/>
      <c r="J674" s="175" t="str">
        <f t="shared" ref="J674" si="379">IF(ISNA(VLOOKUP(I674,DAF_AKUN,2,FALSE)),"-",VLOOKUP(I674,DAF_AKUN,2,FALSE))</f>
        <v>-</v>
      </c>
      <c r="K674" s="90"/>
      <c r="L674" s="178"/>
      <c r="M674" s="178"/>
    </row>
    <row r="675" spans="1:13" x14ac:dyDescent="0.2">
      <c r="A675" s="90" t="str">
        <f>IF(I675=VALUE,VALUE,COUNTIF($B$7:B675,B675))&amp;I675&amp;IF(F675&lt;&gt;VALUE,TEXT(F675,"mmmm"),VALUE)</f>
        <v>00</v>
      </c>
      <c r="B675" s="86" t="str">
        <f t="shared" si="360"/>
        <v>0</v>
      </c>
      <c r="C675" s="86" t="str">
        <f>COUNTIF($K$7:K675,K675)&amp;K675</f>
        <v>0</v>
      </c>
      <c r="D675" s="86" t="str">
        <f t="shared" si="361"/>
        <v>1</v>
      </c>
      <c r="F675" s="173"/>
      <c r="G675" s="90"/>
      <c r="H675" s="73"/>
      <c r="I675" s="90"/>
      <c r="J675" s="175" t="str">
        <f t="shared" ref="J675" si="380">IF(ISNA(VLOOKUP(I675,DAF_AKUN,2,FALSE)),"-",VLOOKUP(I675,DAF_AKUN,2,FALSE))</f>
        <v>-</v>
      </c>
      <c r="K675" s="90"/>
      <c r="L675" s="178"/>
      <c r="M675" s="178"/>
    </row>
    <row r="676" spans="1:13" x14ac:dyDescent="0.2">
      <c r="A676" s="90" t="str">
        <f>IF(I676=VALUE,VALUE,COUNTIF($B$7:B676,B676))&amp;I676&amp;IF(F676&lt;&gt;VALUE,TEXT(F676,"mmmm"),VALUE)</f>
        <v>00</v>
      </c>
      <c r="B676" s="86" t="str">
        <f t="shared" si="360"/>
        <v>0</v>
      </c>
      <c r="C676" s="86" t="str">
        <f>COUNTIF($K$7:K676,K676)&amp;K676</f>
        <v>0</v>
      </c>
      <c r="D676" s="86" t="str">
        <f t="shared" si="361"/>
        <v>1</v>
      </c>
      <c r="F676" s="173"/>
      <c r="G676" s="90"/>
      <c r="H676" s="73"/>
      <c r="I676" s="90"/>
      <c r="J676" s="175" t="str">
        <f t="shared" ref="J676" si="381">IF(ISNA(VLOOKUP(I676,DAF_AKUN,2,FALSE)),"-",VLOOKUP(I676,DAF_AKUN,2,FALSE))</f>
        <v>-</v>
      </c>
      <c r="K676" s="90"/>
      <c r="L676" s="178"/>
      <c r="M676" s="178"/>
    </row>
    <row r="677" spans="1:13" x14ac:dyDescent="0.2">
      <c r="A677" s="90" t="str">
        <f>IF(I677=VALUE,VALUE,COUNTIF($B$7:B677,B677))&amp;I677&amp;IF(F677&lt;&gt;VALUE,TEXT(F677,"mmmm"),VALUE)</f>
        <v>00</v>
      </c>
      <c r="B677" s="86" t="str">
        <f t="shared" si="360"/>
        <v>0</v>
      </c>
      <c r="C677" s="86" t="str">
        <f>COUNTIF($K$7:K677,K677)&amp;K677</f>
        <v>0</v>
      </c>
      <c r="D677" s="86" t="str">
        <f t="shared" si="361"/>
        <v>1</v>
      </c>
      <c r="F677" s="173"/>
      <c r="G677" s="90"/>
      <c r="H677" s="73"/>
      <c r="I677" s="90"/>
      <c r="J677" s="175" t="str">
        <f t="shared" ref="J677" si="382">IF(ISNA(VLOOKUP(I677,DAF_AKUN,2,FALSE)),"-",VLOOKUP(I677,DAF_AKUN,2,FALSE))</f>
        <v>-</v>
      </c>
      <c r="K677" s="90"/>
      <c r="L677" s="178"/>
      <c r="M677" s="178"/>
    </row>
    <row r="678" spans="1:13" x14ac:dyDescent="0.2">
      <c r="A678" s="90" t="str">
        <f>IF(I678=VALUE,VALUE,COUNTIF($B$7:B678,B678))&amp;I678&amp;IF(F678&lt;&gt;VALUE,TEXT(F678,"mmmm"),VALUE)</f>
        <v>00</v>
      </c>
      <c r="B678" s="86" t="str">
        <f t="shared" si="360"/>
        <v>0</v>
      </c>
      <c r="C678" s="86" t="str">
        <f>COUNTIF($K$7:K678,K678)&amp;K678</f>
        <v>0</v>
      </c>
      <c r="D678" s="86" t="str">
        <f t="shared" si="361"/>
        <v>1</v>
      </c>
      <c r="F678" s="173"/>
      <c r="G678" s="90"/>
      <c r="H678" s="73"/>
      <c r="I678" s="90"/>
      <c r="J678" s="175" t="str">
        <f t="shared" ref="J678" si="383">IF(ISNA(VLOOKUP(I678,DAF_AKUN,2,FALSE)),"-",VLOOKUP(I678,DAF_AKUN,2,FALSE))</f>
        <v>-</v>
      </c>
      <c r="K678" s="90"/>
      <c r="L678" s="178"/>
      <c r="M678" s="178"/>
    </row>
    <row r="679" spans="1:13" x14ac:dyDescent="0.2">
      <c r="A679" s="90" t="str">
        <f>IF(I679=VALUE,VALUE,COUNTIF($B$7:B679,B679))&amp;I679&amp;IF(F679&lt;&gt;VALUE,TEXT(F679,"mmmm"),VALUE)</f>
        <v>00</v>
      </c>
      <c r="B679" s="86" t="str">
        <f t="shared" si="360"/>
        <v>0</v>
      </c>
      <c r="C679" s="86" t="str">
        <f>COUNTIF($K$7:K679,K679)&amp;K679</f>
        <v>0</v>
      </c>
      <c r="D679" s="86" t="str">
        <f t="shared" si="361"/>
        <v>1</v>
      </c>
      <c r="F679" s="173"/>
      <c r="G679" s="90"/>
      <c r="H679" s="73"/>
      <c r="I679" s="90"/>
      <c r="J679" s="175" t="str">
        <f t="shared" ref="J679" si="384">IF(ISNA(VLOOKUP(I679,DAF_AKUN,2,FALSE)),"-",VLOOKUP(I679,DAF_AKUN,2,FALSE))</f>
        <v>-</v>
      </c>
      <c r="K679" s="90"/>
      <c r="L679" s="178"/>
      <c r="M679" s="178"/>
    </row>
    <row r="680" spans="1:13" x14ac:dyDescent="0.2">
      <c r="A680" s="90" t="str">
        <f>IF(I680=VALUE,VALUE,COUNTIF($B$7:B680,B680))&amp;I680&amp;IF(F680&lt;&gt;VALUE,TEXT(F680,"mmmm"),VALUE)</f>
        <v>00</v>
      </c>
      <c r="B680" s="86" t="str">
        <f t="shared" si="360"/>
        <v>0</v>
      </c>
      <c r="C680" s="86" t="str">
        <f>COUNTIF($K$7:K680,K680)&amp;K680</f>
        <v>0</v>
      </c>
      <c r="D680" s="86" t="str">
        <f t="shared" si="361"/>
        <v>1</v>
      </c>
      <c r="F680" s="173"/>
      <c r="G680" s="90"/>
      <c r="H680" s="73"/>
      <c r="I680" s="90"/>
      <c r="J680" s="175" t="str">
        <f t="shared" ref="J680" si="385">IF(ISNA(VLOOKUP(I680,DAF_AKUN,2,FALSE)),"-",VLOOKUP(I680,DAF_AKUN,2,FALSE))</f>
        <v>-</v>
      </c>
      <c r="K680" s="90"/>
      <c r="L680" s="178"/>
      <c r="M680" s="178"/>
    </row>
    <row r="681" spans="1:13" x14ac:dyDescent="0.2">
      <c r="A681" s="90" t="str">
        <f>IF(I681=VALUE,VALUE,COUNTIF($B$7:B681,B681))&amp;I681&amp;IF(F681&lt;&gt;VALUE,TEXT(F681,"mmmm"),VALUE)</f>
        <v>00</v>
      </c>
      <c r="B681" s="86" t="str">
        <f t="shared" si="360"/>
        <v>0</v>
      </c>
      <c r="C681" s="86" t="str">
        <f>COUNTIF($K$7:K681,K681)&amp;K681</f>
        <v>0</v>
      </c>
      <c r="D681" s="86" t="str">
        <f t="shared" si="361"/>
        <v>1</v>
      </c>
      <c r="F681" s="173"/>
      <c r="G681" s="90"/>
      <c r="H681" s="73"/>
      <c r="I681" s="90"/>
      <c r="J681" s="175" t="str">
        <f t="shared" ref="J681" si="386">IF(ISNA(VLOOKUP(I681,DAF_AKUN,2,FALSE)),"-",VLOOKUP(I681,DAF_AKUN,2,FALSE))</f>
        <v>-</v>
      </c>
      <c r="K681" s="90"/>
      <c r="L681" s="178"/>
      <c r="M681" s="178"/>
    </row>
    <row r="682" spans="1:13" x14ac:dyDescent="0.2">
      <c r="A682" s="90" t="str">
        <f>IF(I682=VALUE,VALUE,COUNTIF($B$7:B682,B682))&amp;I682&amp;IF(F682&lt;&gt;VALUE,TEXT(F682,"mmmm"),VALUE)</f>
        <v>00</v>
      </c>
      <c r="B682" s="86" t="str">
        <f t="shared" si="360"/>
        <v>0</v>
      </c>
      <c r="C682" s="86" t="str">
        <f>COUNTIF($K$7:K682,K682)&amp;K682</f>
        <v>0</v>
      </c>
      <c r="D682" s="86" t="str">
        <f t="shared" si="361"/>
        <v>1</v>
      </c>
      <c r="F682" s="173"/>
      <c r="G682" s="90"/>
      <c r="H682" s="73"/>
      <c r="I682" s="90"/>
      <c r="J682" s="175" t="str">
        <f t="shared" ref="J682" si="387">IF(ISNA(VLOOKUP(I682,DAF_AKUN,2,FALSE)),"-",VLOOKUP(I682,DAF_AKUN,2,FALSE))</f>
        <v>-</v>
      </c>
      <c r="K682" s="90"/>
      <c r="L682" s="178"/>
      <c r="M682" s="178"/>
    </row>
    <row r="683" spans="1:13" x14ac:dyDescent="0.2">
      <c r="A683" s="90" t="str">
        <f>IF(I683=VALUE,VALUE,COUNTIF($B$7:B683,B683))&amp;I683&amp;IF(F683&lt;&gt;VALUE,TEXT(F683,"mmmm"),VALUE)</f>
        <v>00</v>
      </c>
      <c r="B683" s="86" t="str">
        <f t="shared" si="360"/>
        <v>0</v>
      </c>
      <c r="C683" s="86" t="str">
        <f>COUNTIF($K$7:K683,K683)&amp;K683</f>
        <v>0</v>
      </c>
      <c r="D683" s="86" t="str">
        <f t="shared" si="361"/>
        <v>1</v>
      </c>
      <c r="F683" s="173"/>
      <c r="G683" s="90"/>
      <c r="H683" s="73"/>
      <c r="I683" s="90"/>
      <c r="J683" s="175" t="str">
        <f t="shared" ref="J683" si="388">IF(ISNA(VLOOKUP(I683,DAF_AKUN,2,FALSE)),"-",VLOOKUP(I683,DAF_AKUN,2,FALSE))</f>
        <v>-</v>
      </c>
      <c r="K683" s="90"/>
      <c r="L683" s="178"/>
      <c r="M683" s="178"/>
    </row>
    <row r="684" spans="1:13" x14ac:dyDescent="0.2">
      <c r="A684" s="90" t="str">
        <f>IF(I684=VALUE,VALUE,COUNTIF($B$7:B684,B684))&amp;I684&amp;IF(F684&lt;&gt;VALUE,TEXT(F684,"mmmm"),VALUE)</f>
        <v>00</v>
      </c>
      <c r="B684" s="86" t="str">
        <f t="shared" si="360"/>
        <v>0</v>
      </c>
      <c r="C684" s="86" t="str">
        <f>COUNTIF($K$7:K684,K684)&amp;K684</f>
        <v>0</v>
      </c>
      <c r="D684" s="86" t="str">
        <f t="shared" si="361"/>
        <v>1</v>
      </c>
      <c r="F684" s="173"/>
      <c r="G684" s="90"/>
      <c r="H684" s="73"/>
      <c r="I684" s="90"/>
      <c r="J684" s="175" t="str">
        <f t="shared" ref="J684" si="389">IF(ISNA(VLOOKUP(I684,DAF_AKUN,2,FALSE)),"-",VLOOKUP(I684,DAF_AKUN,2,FALSE))</f>
        <v>-</v>
      </c>
      <c r="K684" s="90"/>
      <c r="L684" s="178"/>
      <c r="M684" s="178"/>
    </row>
    <row r="685" spans="1:13" x14ac:dyDescent="0.2">
      <c r="A685" s="90" t="str">
        <f>IF(I685=VALUE,VALUE,COUNTIF($B$7:B685,B685))&amp;I685&amp;IF(F685&lt;&gt;VALUE,TEXT(F685,"mmmm"),VALUE)</f>
        <v>00</v>
      </c>
      <c r="B685" s="86" t="str">
        <f t="shared" si="360"/>
        <v>0</v>
      </c>
      <c r="C685" s="86" t="str">
        <f>COUNTIF($K$7:K685,K685)&amp;K685</f>
        <v>0</v>
      </c>
      <c r="D685" s="86" t="str">
        <f t="shared" si="361"/>
        <v>1</v>
      </c>
      <c r="F685" s="173"/>
      <c r="G685" s="90"/>
      <c r="H685" s="73"/>
      <c r="I685" s="90"/>
      <c r="J685" s="175" t="str">
        <f t="shared" ref="J685" si="390">IF(ISNA(VLOOKUP(I685,DAF_AKUN,2,FALSE)),"-",VLOOKUP(I685,DAF_AKUN,2,FALSE))</f>
        <v>-</v>
      </c>
      <c r="K685" s="90"/>
      <c r="L685" s="178"/>
      <c r="M685" s="178"/>
    </row>
    <row r="686" spans="1:13" x14ac:dyDescent="0.2">
      <c r="A686" s="90" t="str">
        <f>IF(I686=VALUE,VALUE,COUNTIF($B$7:B686,B686))&amp;I686&amp;IF(F686&lt;&gt;VALUE,TEXT(F686,"mmmm"),VALUE)</f>
        <v>00</v>
      </c>
      <c r="B686" s="86" t="str">
        <f t="shared" si="360"/>
        <v>0</v>
      </c>
      <c r="C686" s="86" t="str">
        <f>COUNTIF($K$7:K686,K686)&amp;K686</f>
        <v>0</v>
      </c>
      <c r="D686" s="86" t="str">
        <f t="shared" si="361"/>
        <v>1</v>
      </c>
      <c r="F686" s="173"/>
      <c r="G686" s="90"/>
      <c r="H686" s="73"/>
      <c r="I686" s="90"/>
      <c r="J686" s="175" t="str">
        <f t="shared" ref="J686" si="391">IF(ISNA(VLOOKUP(I686,DAF_AKUN,2,FALSE)),"-",VLOOKUP(I686,DAF_AKUN,2,FALSE))</f>
        <v>-</v>
      </c>
      <c r="K686" s="90"/>
      <c r="L686" s="178"/>
      <c r="M686" s="178"/>
    </row>
    <row r="687" spans="1:13" x14ac:dyDescent="0.2">
      <c r="A687" s="90" t="str">
        <f>IF(I687=VALUE,VALUE,COUNTIF($B$7:B687,B687))&amp;I687&amp;IF(F687&lt;&gt;VALUE,TEXT(F687,"mmmm"),VALUE)</f>
        <v>00</v>
      </c>
      <c r="B687" s="86" t="str">
        <f t="shared" si="360"/>
        <v>0</v>
      </c>
      <c r="C687" s="86" t="str">
        <f>COUNTIF($K$7:K687,K687)&amp;K687</f>
        <v>0</v>
      </c>
      <c r="D687" s="86" t="str">
        <f t="shared" si="361"/>
        <v>1</v>
      </c>
      <c r="F687" s="173"/>
      <c r="G687" s="90"/>
      <c r="H687" s="73"/>
      <c r="I687" s="90"/>
      <c r="J687" s="175" t="str">
        <f t="shared" ref="J687" si="392">IF(ISNA(VLOOKUP(I687,DAF_AKUN,2,FALSE)),"-",VLOOKUP(I687,DAF_AKUN,2,FALSE))</f>
        <v>-</v>
      </c>
      <c r="K687" s="90"/>
      <c r="L687" s="178"/>
      <c r="M687" s="178"/>
    </row>
    <row r="688" spans="1:13" x14ac:dyDescent="0.2">
      <c r="A688" s="90" t="str">
        <f>IF(I688=VALUE,VALUE,COUNTIF($B$7:B688,B688))&amp;I688&amp;IF(F688&lt;&gt;VALUE,TEXT(F688,"mmmm"),VALUE)</f>
        <v>00</v>
      </c>
      <c r="B688" s="86" t="str">
        <f t="shared" si="360"/>
        <v>0</v>
      </c>
      <c r="C688" s="86" t="str">
        <f>COUNTIF($K$7:K688,K688)&amp;K688</f>
        <v>0</v>
      </c>
      <c r="D688" s="86" t="str">
        <f t="shared" si="361"/>
        <v>1</v>
      </c>
      <c r="F688" s="173"/>
      <c r="G688" s="90"/>
      <c r="H688" s="73"/>
      <c r="I688" s="198"/>
      <c r="J688" s="175" t="str">
        <f t="shared" ref="J688" si="393">IF(ISNA(VLOOKUP(I688,DAF_AKUN,2,FALSE)),"-",VLOOKUP(I688,DAF_AKUN,2,FALSE))</f>
        <v>-</v>
      </c>
      <c r="K688" s="90"/>
      <c r="L688" s="178"/>
      <c r="M688" s="178"/>
    </row>
    <row r="689" spans="1:13" x14ac:dyDescent="0.2">
      <c r="A689" s="90" t="str">
        <f>IF(I689=VALUE,VALUE,COUNTIF($B$7:B689,B689))&amp;I689&amp;IF(F689&lt;&gt;VALUE,TEXT(F689,"mmmm"),VALUE)</f>
        <v>00</v>
      </c>
      <c r="B689" s="86" t="str">
        <f t="shared" ref="B689:B708" si="394">I689&amp;IF(F689&lt;&gt;VALUE,TEXT(F689,"mmmm"),VALUE)</f>
        <v>0</v>
      </c>
      <c r="C689" s="86" t="str">
        <f>COUNTIF($K$7:K689,K689)&amp;K689</f>
        <v>0</v>
      </c>
      <c r="D689" s="86" t="str">
        <f t="shared" ref="D689:D708" si="395">IF(MONTH(F689)&lt;MONTH(BLN),"1"&amp;I689,VALUE)</f>
        <v>1</v>
      </c>
      <c r="F689" s="173"/>
      <c r="G689" s="90"/>
      <c r="H689" s="73"/>
      <c r="I689" s="198"/>
      <c r="J689" s="175" t="str">
        <f t="shared" ref="J689" si="396">IF(ISNA(VLOOKUP(I689,DAF_AKUN,2,FALSE)),"-",VLOOKUP(I689,DAF_AKUN,2,FALSE))</f>
        <v>-</v>
      </c>
      <c r="K689" s="90"/>
      <c r="L689" s="178"/>
      <c r="M689" s="178"/>
    </row>
    <row r="690" spans="1:13" x14ac:dyDescent="0.2">
      <c r="A690" s="90" t="str">
        <f>IF(I690=VALUE,VALUE,COUNTIF($B$7:B690,B690))&amp;I690&amp;IF(F690&lt;&gt;VALUE,TEXT(F690,"mmmm"),VALUE)</f>
        <v>00</v>
      </c>
      <c r="B690" s="86" t="str">
        <f t="shared" si="394"/>
        <v>0</v>
      </c>
      <c r="C690" s="86" t="str">
        <f>COUNTIF($K$7:K690,K690)&amp;K690</f>
        <v>0</v>
      </c>
      <c r="D690" s="86" t="str">
        <f t="shared" si="395"/>
        <v>1</v>
      </c>
      <c r="F690" s="173"/>
      <c r="G690" s="90"/>
      <c r="H690" s="73"/>
      <c r="I690" s="198"/>
      <c r="J690" s="175" t="str">
        <f t="shared" ref="J690" si="397">IF(ISNA(VLOOKUP(I690,DAF_AKUN,2,FALSE)),"-",VLOOKUP(I690,DAF_AKUN,2,FALSE))</f>
        <v>-</v>
      </c>
      <c r="K690" s="90"/>
      <c r="L690" s="178"/>
      <c r="M690" s="178"/>
    </row>
    <row r="691" spans="1:13" x14ac:dyDescent="0.2">
      <c r="A691" s="90" t="str">
        <f>IF(I691=VALUE,VALUE,COUNTIF($B$7:B691,B691))&amp;I691&amp;IF(F691&lt;&gt;VALUE,TEXT(F691,"mmmm"),VALUE)</f>
        <v>00</v>
      </c>
      <c r="B691" s="86" t="str">
        <f t="shared" si="394"/>
        <v>0</v>
      </c>
      <c r="C691" s="86" t="str">
        <f>COUNTIF($K$7:K691,K691)&amp;K691</f>
        <v>0</v>
      </c>
      <c r="D691" s="86" t="str">
        <f t="shared" si="395"/>
        <v>1</v>
      </c>
      <c r="F691" s="173"/>
      <c r="G691" s="90"/>
      <c r="H691" s="73"/>
      <c r="I691" s="198"/>
      <c r="J691" s="175" t="str">
        <f t="shared" ref="J691" si="398">IF(ISNA(VLOOKUP(I691,DAF_AKUN,2,FALSE)),"-",VLOOKUP(I691,DAF_AKUN,2,FALSE))</f>
        <v>-</v>
      </c>
      <c r="K691" s="90"/>
      <c r="L691" s="178"/>
      <c r="M691" s="178"/>
    </row>
    <row r="692" spans="1:13" x14ac:dyDescent="0.2">
      <c r="A692" s="90" t="str">
        <f>IF(I692=VALUE,VALUE,COUNTIF($B$7:B692,B692))&amp;I692&amp;IF(F692&lt;&gt;VALUE,TEXT(F692,"mmmm"),VALUE)</f>
        <v>00</v>
      </c>
      <c r="B692" s="86" t="str">
        <f t="shared" si="394"/>
        <v>0</v>
      </c>
      <c r="C692" s="86" t="str">
        <f>COUNTIF($K$7:K692,K692)&amp;K692</f>
        <v>0</v>
      </c>
      <c r="D692" s="86" t="str">
        <f t="shared" si="395"/>
        <v>1</v>
      </c>
      <c r="F692" s="173"/>
      <c r="G692" s="90"/>
      <c r="H692" s="73"/>
      <c r="I692" s="198"/>
      <c r="J692" s="175" t="str">
        <f t="shared" ref="J692" si="399">IF(ISNA(VLOOKUP(I692,DAF_AKUN,2,FALSE)),"-",VLOOKUP(I692,DAF_AKUN,2,FALSE))</f>
        <v>-</v>
      </c>
      <c r="K692" s="90"/>
      <c r="L692" s="178"/>
      <c r="M692" s="178"/>
    </row>
    <row r="693" spans="1:13" x14ac:dyDescent="0.2">
      <c r="A693" s="90" t="str">
        <f>IF(I693=VALUE,VALUE,COUNTIF($B$7:B693,B693))&amp;I693&amp;IF(F693&lt;&gt;VALUE,TEXT(F693,"mmmm"),VALUE)</f>
        <v>00</v>
      </c>
      <c r="B693" s="86" t="str">
        <f t="shared" si="394"/>
        <v>0</v>
      </c>
      <c r="C693" s="86" t="str">
        <f>COUNTIF($K$7:K693,K693)&amp;K693</f>
        <v>0</v>
      </c>
      <c r="D693" s="86" t="str">
        <f t="shared" si="395"/>
        <v>1</v>
      </c>
      <c r="F693" s="173"/>
      <c r="G693" s="90"/>
      <c r="H693" s="73"/>
      <c r="I693" s="198"/>
      <c r="J693" s="175" t="str">
        <f t="shared" ref="J693" si="400">IF(ISNA(VLOOKUP(I693,DAF_AKUN,2,FALSE)),"-",VLOOKUP(I693,DAF_AKUN,2,FALSE))</f>
        <v>-</v>
      </c>
      <c r="K693" s="90"/>
      <c r="L693" s="178"/>
      <c r="M693" s="178"/>
    </row>
    <row r="694" spans="1:13" x14ac:dyDescent="0.2">
      <c r="A694" s="90" t="str">
        <f>IF(I694=VALUE,VALUE,COUNTIF($B$7:B694,B694))&amp;I694&amp;IF(F694&lt;&gt;VALUE,TEXT(F694,"mmmm"),VALUE)</f>
        <v>00</v>
      </c>
      <c r="B694" s="86" t="str">
        <f t="shared" si="394"/>
        <v>0</v>
      </c>
      <c r="C694" s="86" t="str">
        <f>COUNTIF($K$7:K694,K694)&amp;K694</f>
        <v>0</v>
      </c>
      <c r="D694" s="86" t="str">
        <f t="shared" si="395"/>
        <v>1</v>
      </c>
      <c r="F694" s="173"/>
      <c r="G694" s="90"/>
      <c r="H694" s="73"/>
      <c r="I694" s="198"/>
      <c r="J694" s="175" t="str">
        <f t="shared" ref="J694" si="401">IF(ISNA(VLOOKUP(I694,DAF_AKUN,2,FALSE)),"-",VLOOKUP(I694,DAF_AKUN,2,FALSE))</f>
        <v>-</v>
      </c>
      <c r="K694" s="90"/>
      <c r="L694" s="178"/>
      <c r="M694" s="178"/>
    </row>
    <row r="695" spans="1:13" x14ac:dyDescent="0.2">
      <c r="A695" s="90" t="str">
        <f>IF(I695=VALUE,VALUE,COUNTIF($B$7:B695,B695))&amp;I695&amp;IF(F695&lt;&gt;VALUE,TEXT(F695,"mmmm"),VALUE)</f>
        <v>00</v>
      </c>
      <c r="B695" s="86" t="str">
        <f t="shared" si="394"/>
        <v>0</v>
      </c>
      <c r="C695" s="86" t="str">
        <f>COUNTIF($K$7:K695,K695)&amp;K695</f>
        <v>0</v>
      </c>
      <c r="D695" s="86" t="str">
        <f t="shared" si="395"/>
        <v>1</v>
      </c>
      <c r="F695" s="173"/>
      <c r="G695" s="90"/>
      <c r="H695" s="73"/>
      <c r="I695" s="198"/>
      <c r="J695" s="175" t="str">
        <f t="shared" ref="J695" si="402">IF(ISNA(VLOOKUP(I695,DAF_AKUN,2,FALSE)),"-",VLOOKUP(I695,DAF_AKUN,2,FALSE))</f>
        <v>-</v>
      </c>
      <c r="K695" s="90"/>
      <c r="L695" s="178"/>
      <c r="M695" s="178"/>
    </row>
    <row r="696" spans="1:13" x14ac:dyDescent="0.2">
      <c r="A696" s="90" t="str">
        <f>IF(I696=VALUE,VALUE,COUNTIF($B$7:B696,B696))&amp;I696&amp;IF(F696&lt;&gt;VALUE,TEXT(F696,"mmmm"),VALUE)</f>
        <v>00</v>
      </c>
      <c r="B696" s="86" t="str">
        <f t="shared" si="394"/>
        <v>0</v>
      </c>
      <c r="C696" s="86" t="str">
        <f>COUNTIF($K$7:K696,K696)&amp;K696</f>
        <v>0</v>
      </c>
      <c r="D696" s="86" t="str">
        <f t="shared" si="395"/>
        <v>1</v>
      </c>
      <c r="F696" s="173"/>
      <c r="G696" s="90"/>
      <c r="H696" s="73"/>
      <c r="I696" s="198"/>
      <c r="J696" s="175" t="str">
        <f t="shared" ref="J696" si="403">IF(ISNA(VLOOKUP(I696,DAF_AKUN,2,FALSE)),"-",VLOOKUP(I696,DAF_AKUN,2,FALSE))</f>
        <v>-</v>
      </c>
      <c r="K696" s="90"/>
      <c r="L696" s="178"/>
      <c r="M696" s="178"/>
    </row>
    <row r="697" spans="1:13" x14ac:dyDescent="0.2">
      <c r="A697" s="90" t="str">
        <f>IF(I697=VALUE,VALUE,COUNTIF($B$7:B697,B697))&amp;I697&amp;IF(F697&lt;&gt;VALUE,TEXT(F697,"mmmm"),VALUE)</f>
        <v>00</v>
      </c>
      <c r="B697" s="86" t="str">
        <f t="shared" si="394"/>
        <v>0</v>
      </c>
      <c r="C697" s="86" t="str">
        <f>COUNTIF($K$7:K697,K697)&amp;K697</f>
        <v>0</v>
      </c>
      <c r="D697" s="86" t="str">
        <f t="shared" si="395"/>
        <v>1</v>
      </c>
      <c r="F697" s="173"/>
      <c r="G697" s="90"/>
      <c r="H697" s="177"/>
      <c r="I697" s="198"/>
      <c r="J697" s="175" t="str">
        <f t="shared" ref="J697" si="404">IF(ISNA(VLOOKUP(I697,DAF_AKUN,2,FALSE)),"-",VLOOKUP(I697,DAF_AKUN,2,FALSE))</f>
        <v>-</v>
      </c>
      <c r="K697" s="90"/>
      <c r="L697" s="178"/>
      <c r="M697" s="178"/>
    </row>
    <row r="698" spans="1:13" x14ac:dyDescent="0.2">
      <c r="A698" s="90" t="str">
        <f>IF(I698=VALUE,VALUE,COUNTIF($B$7:B698,B698))&amp;I698&amp;IF(F698&lt;&gt;VALUE,TEXT(F698,"mmmm"),VALUE)</f>
        <v>00</v>
      </c>
      <c r="B698" s="86" t="str">
        <f t="shared" si="394"/>
        <v>0</v>
      </c>
      <c r="C698" s="86" t="str">
        <f>COUNTIF($K$7:K698,K698)&amp;K698</f>
        <v>0</v>
      </c>
      <c r="D698" s="86" t="str">
        <f t="shared" si="395"/>
        <v>1</v>
      </c>
      <c r="F698" s="173"/>
      <c r="G698" s="90"/>
      <c r="H698" s="73"/>
      <c r="I698" s="198"/>
      <c r="J698" s="175" t="str">
        <f t="shared" ref="J698" si="405">IF(ISNA(VLOOKUP(I698,DAF_AKUN,2,FALSE)),"-",VLOOKUP(I698,DAF_AKUN,2,FALSE))</f>
        <v>-</v>
      </c>
      <c r="K698" s="90"/>
      <c r="L698" s="178"/>
      <c r="M698" s="178"/>
    </row>
    <row r="699" spans="1:13" x14ac:dyDescent="0.2">
      <c r="A699" s="90" t="str">
        <f>IF(I699=VALUE,VALUE,COUNTIF($B$7:B699,B699))&amp;I699&amp;IF(F699&lt;&gt;VALUE,TEXT(F699,"mmmm"),VALUE)</f>
        <v>00</v>
      </c>
      <c r="B699" s="86" t="str">
        <f t="shared" si="394"/>
        <v>0</v>
      </c>
      <c r="C699" s="86" t="str">
        <f>COUNTIF($K$7:K699,K699)&amp;K699</f>
        <v>0</v>
      </c>
      <c r="D699" s="86" t="str">
        <f t="shared" si="395"/>
        <v>1</v>
      </c>
      <c r="F699" s="173"/>
      <c r="G699" s="90"/>
      <c r="H699" s="73"/>
      <c r="I699" s="90"/>
      <c r="J699" s="175" t="str">
        <f t="shared" ref="J699" si="406">IF(ISNA(VLOOKUP(I699,DAF_AKUN,2,FALSE)),"-",VLOOKUP(I699,DAF_AKUN,2,FALSE))</f>
        <v>-</v>
      </c>
      <c r="K699" s="90"/>
      <c r="L699" s="178"/>
      <c r="M699" s="178"/>
    </row>
    <row r="700" spans="1:13" x14ac:dyDescent="0.2">
      <c r="A700" s="90" t="str">
        <f>IF(I700=VALUE,VALUE,COUNTIF($B$7:B700,B700))&amp;I700&amp;IF(F700&lt;&gt;VALUE,TEXT(F700,"mmmm"),VALUE)</f>
        <v>00</v>
      </c>
      <c r="B700" s="86" t="str">
        <f t="shared" si="394"/>
        <v>0</v>
      </c>
      <c r="C700" s="86" t="str">
        <f>COUNTIF($K$7:K700,K700)&amp;K700</f>
        <v>0</v>
      </c>
      <c r="D700" s="86" t="str">
        <f t="shared" si="395"/>
        <v>1</v>
      </c>
      <c r="F700" s="173"/>
      <c r="G700" s="90"/>
      <c r="H700" s="177"/>
      <c r="I700" s="198"/>
      <c r="J700" s="175" t="str">
        <f t="shared" ref="J700" si="407">IF(ISNA(VLOOKUP(I700,DAF_AKUN,2,FALSE)),"-",VLOOKUP(I700,DAF_AKUN,2,FALSE))</f>
        <v>-</v>
      </c>
      <c r="K700" s="90"/>
      <c r="L700" s="178"/>
      <c r="M700" s="178"/>
    </row>
    <row r="701" spans="1:13" x14ac:dyDescent="0.2">
      <c r="A701" s="90" t="str">
        <f>IF(I701=VALUE,VALUE,COUNTIF($B$7:B701,B701))&amp;I701&amp;IF(F701&lt;&gt;VALUE,TEXT(F701,"mmmm"),VALUE)</f>
        <v>00</v>
      </c>
      <c r="B701" s="86" t="str">
        <f t="shared" si="394"/>
        <v>0</v>
      </c>
      <c r="C701" s="86" t="str">
        <f>COUNTIF($K$7:K701,K701)&amp;K701</f>
        <v>0</v>
      </c>
      <c r="D701" s="86" t="str">
        <f t="shared" si="395"/>
        <v>1</v>
      </c>
      <c r="F701" s="173"/>
      <c r="G701" s="90"/>
      <c r="H701" s="176"/>
      <c r="I701" s="90"/>
      <c r="J701" s="175" t="str">
        <f t="shared" ref="J701" si="408">IF(ISNA(VLOOKUP(I701,DAF_AKUN,2,FALSE)),"-",VLOOKUP(I701,DAF_AKUN,2,FALSE))</f>
        <v>-</v>
      </c>
      <c r="K701" s="90"/>
      <c r="L701" s="178"/>
      <c r="M701" s="178"/>
    </row>
    <row r="702" spans="1:13" x14ac:dyDescent="0.2">
      <c r="A702" s="90" t="str">
        <f>IF(I702=VALUE,VALUE,COUNTIF($B$7:B702,B702))&amp;I702&amp;IF(F702&lt;&gt;VALUE,TEXT(F702,"mmmm"),VALUE)</f>
        <v>00</v>
      </c>
      <c r="B702" s="86" t="str">
        <f t="shared" si="394"/>
        <v>0</v>
      </c>
      <c r="C702" s="86" t="str">
        <f>COUNTIF($K$7:K702,K702)&amp;K702</f>
        <v>0</v>
      </c>
      <c r="D702" s="86" t="str">
        <f t="shared" si="395"/>
        <v>1</v>
      </c>
      <c r="F702" s="173"/>
      <c r="G702" s="90"/>
      <c r="H702" s="73"/>
      <c r="I702" s="198"/>
      <c r="J702" s="175" t="str">
        <f t="shared" ref="J702" si="409">IF(ISNA(VLOOKUP(I702,DAF_AKUN,2,FALSE)),"-",VLOOKUP(I702,DAF_AKUN,2,FALSE))</f>
        <v>-</v>
      </c>
      <c r="K702" s="90"/>
      <c r="L702" s="178"/>
      <c r="M702" s="178"/>
    </row>
    <row r="703" spans="1:13" x14ac:dyDescent="0.2">
      <c r="A703" s="90" t="str">
        <f>IF(I703=VALUE,VALUE,COUNTIF($B$7:B703,B703))&amp;I703&amp;IF(F703&lt;&gt;VALUE,TEXT(F703,"mmmm"),VALUE)</f>
        <v>00</v>
      </c>
      <c r="B703" s="86" t="str">
        <f t="shared" si="394"/>
        <v>0</v>
      </c>
      <c r="C703" s="86" t="str">
        <f>COUNTIF($K$7:K703,K703)&amp;K703</f>
        <v>0</v>
      </c>
      <c r="D703" s="86" t="str">
        <f t="shared" si="395"/>
        <v>1</v>
      </c>
      <c r="F703" s="173"/>
      <c r="G703" s="90"/>
      <c r="H703" s="177"/>
      <c r="I703" s="198"/>
      <c r="J703" s="175" t="str">
        <f t="shared" ref="J703" si="410">IF(ISNA(VLOOKUP(I703,DAF_AKUN,2,FALSE)),"-",VLOOKUP(I703,DAF_AKUN,2,FALSE))</f>
        <v>-</v>
      </c>
      <c r="K703" s="90"/>
      <c r="L703" s="178"/>
      <c r="M703" s="178"/>
    </row>
    <row r="704" spans="1:13" x14ac:dyDescent="0.2">
      <c r="A704" s="90" t="str">
        <f>IF(I704=VALUE,VALUE,COUNTIF($B$7:B704,B704))&amp;I704&amp;IF(F704&lt;&gt;VALUE,TEXT(F704,"mmmm"),VALUE)</f>
        <v>00</v>
      </c>
      <c r="B704" s="86" t="str">
        <f t="shared" si="394"/>
        <v>0</v>
      </c>
      <c r="C704" s="86" t="str">
        <f>COUNTIF($K$7:K704,K704)&amp;K704</f>
        <v>0</v>
      </c>
      <c r="D704" s="86" t="str">
        <f t="shared" si="395"/>
        <v>1</v>
      </c>
      <c r="F704" s="173"/>
      <c r="G704" s="90"/>
      <c r="H704" s="73"/>
      <c r="I704" s="198"/>
      <c r="J704" s="175" t="str">
        <f t="shared" ref="J704" si="411">IF(ISNA(VLOOKUP(I704,DAF_AKUN,2,FALSE)),"-",VLOOKUP(I704,DAF_AKUN,2,FALSE))</f>
        <v>-</v>
      </c>
      <c r="K704" s="90"/>
      <c r="L704" s="178"/>
      <c r="M704" s="178"/>
    </row>
    <row r="705" spans="1:15" x14ac:dyDescent="0.2">
      <c r="A705" s="90" t="str">
        <f>IF(I705=VALUE,VALUE,COUNTIF($B$7:B705,B705))&amp;I705&amp;IF(F705&lt;&gt;VALUE,TEXT(F705,"mmmm"),VALUE)</f>
        <v>00</v>
      </c>
      <c r="B705" s="86" t="str">
        <f t="shared" si="394"/>
        <v>0</v>
      </c>
      <c r="C705" s="86" t="str">
        <f>COUNTIF($K$7:K705,K705)&amp;K705</f>
        <v>0</v>
      </c>
      <c r="D705" s="86" t="str">
        <f t="shared" si="395"/>
        <v>1</v>
      </c>
      <c r="F705" s="173"/>
      <c r="G705" s="90"/>
      <c r="H705" s="73"/>
      <c r="I705" s="198"/>
      <c r="J705" s="175" t="str">
        <f t="shared" ref="J705" si="412">IF(ISNA(VLOOKUP(I705,DAF_AKUN,2,FALSE)),"-",VLOOKUP(I705,DAF_AKUN,2,FALSE))</f>
        <v>-</v>
      </c>
      <c r="K705" s="90"/>
      <c r="L705" s="178"/>
      <c r="M705" s="178"/>
    </row>
    <row r="706" spans="1:15" x14ac:dyDescent="0.2">
      <c r="A706" s="90" t="str">
        <f>IF(I706=VALUE,VALUE,COUNTIF($B$7:B707,B706))&amp;I706&amp;IF(F706&lt;&gt;VALUE,TEXT(F706,"mmmm"),VALUE)</f>
        <v>00</v>
      </c>
      <c r="B706" s="86" t="str">
        <f>I706&amp;IF(F706&lt;&gt;VALUE,TEXT(F706,"mmmm"),VALUE)</f>
        <v>0</v>
      </c>
      <c r="C706" s="86" t="str">
        <f>COUNTIF($K$7:K707,K706)&amp;K706</f>
        <v>0</v>
      </c>
      <c r="D706" s="86" t="str">
        <f>IF(MONTH(F706)&lt;MONTH(BLN),"1"&amp;I706,VALUE)</f>
        <v>1</v>
      </c>
      <c r="F706" s="173"/>
      <c r="G706" s="90"/>
      <c r="H706" s="73"/>
      <c r="I706" s="198"/>
      <c r="J706" s="175" t="str">
        <f t="shared" ref="J706" si="413">IF(ISNA(VLOOKUP(I706,DAF_AKUN,2,FALSE)),"-",VLOOKUP(I706,DAF_AKUN,2,FALSE))</f>
        <v>-</v>
      </c>
      <c r="K706" s="90"/>
      <c r="L706" s="178"/>
      <c r="M706" s="178"/>
    </row>
    <row r="707" spans="1:15" x14ac:dyDescent="0.2">
      <c r="A707" s="90" t="str">
        <f>IF(I707=VALUE,VALUE,COUNTIF($B$7:B707,B707))&amp;I707&amp;IF(F707&lt;&gt;VALUE,TEXT(F707,"mmmm"),VALUE)</f>
        <v>00</v>
      </c>
      <c r="B707" s="86" t="str">
        <f t="shared" si="394"/>
        <v>0</v>
      </c>
      <c r="C707" s="86" t="str">
        <f>COUNTIF($K$7:K707,K707)&amp;K707</f>
        <v>0</v>
      </c>
      <c r="D707" s="86" t="str">
        <f t="shared" si="395"/>
        <v>1</v>
      </c>
      <c r="F707" s="173"/>
      <c r="G707" s="90"/>
      <c r="H707" s="73"/>
      <c r="I707" s="198"/>
      <c r="J707" s="175" t="str">
        <f t="shared" ref="J707" si="414">IF(ISNA(VLOOKUP(I707,DAF_AKUN,2,FALSE)),"-",VLOOKUP(I707,DAF_AKUN,2,FALSE))</f>
        <v>-</v>
      </c>
      <c r="K707" s="90"/>
      <c r="L707" s="178"/>
      <c r="M707" s="178"/>
    </row>
    <row r="708" spans="1:15" x14ac:dyDescent="0.2">
      <c r="A708" s="90" t="str">
        <f>IF(I708=VALUE,VALUE,COUNTIF($B$7:B708,B708))&amp;I708&amp;IF(F708&lt;&gt;VALUE,TEXT(F708,"mmmm"),VALUE)</f>
        <v>00</v>
      </c>
      <c r="B708" s="86" t="str">
        <f t="shared" si="394"/>
        <v>0</v>
      </c>
      <c r="C708" s="86" t="str">
        <f>COUNTIF($K$7:K708,K708)&amp;K708</f>
        <v>0</v>
      </c>
      <c r="D708" s="86" t="str">
        <f t="shared" si="395"/>
        <v>1</v>
      </c>
      <c r="F708" s="173"/>
      <c r="G708" s="90"/>
      <c r="H708" s="73"/>
      <c r="I708" s="198"/>
      <c r="J708" s="175" t="str">
        <f t="shared" ref="J708" si="415">IF(ISNA(VLOOKUP(I708,DAF_AKUN,2,FALSE)),"-",VLOOKUP(I708,DAF_AKUN,2,FALSE))</f>
        <v>-</v>
      </c>
      <c r="K708" s="90"/>
      <c r="L708" s="178"/>
      <c r="M708" s="178"/>
    </row>
    <row r="709" spans="1:15" x14ac:dyDescent="0.2">
      <c r="A709" s="90" t="str">
        <f>IF(I709=VALUE,VALUE,COUNTIF($B$7:B709,B709))&amp;I709&amp;IF(F709&lt;&gt;VALUE,TEXT(F709,"mmmm"),VALUE)</f>
        <v>00</v>
      </c>
      <c r="B709" s="86" t="str">
        <f t="shared" ref="B709:B740" si="416">I709&amp;IF(F709&lt;&gt;VALUE,TEXT(F709,"mmmm"),VALUE)</f>
        <v>0</v>
      </c>
      <c r="C709" s="86" t="str">
        <f>COUNTIF($K$7:K709,K709)&amp;K709</f>
        <v>0</v>
      </c>
      <c r="D709" s="86" t="str">
        <f t="shared" ref="D709:D740" si="417">IF(MONTH(F709)&lt;MONTH(BLN),"1"&amp;I709,VALUE)</f>
        <v>1</v>
      </c>
      <c r="F709" s="205"/>
      <c r="G709" s="202"/>
      <c r="H709" s="203"/>
      <c r="I709" s="202"/>
      <c r="J709" s="206" t="str">
        <f t="shared" ref="J709" si="418">IF(ISNA(VLOOKUP(I709,DAF_AKUN,2,FALSE)),"-",VLOOKUP(I709,DAF_AKUN,2,FALSE))</f>
        <v>-</v>
      </c>
      <c r="K709" s="202"/>
      <c r="L709" s="207"/>
      <c r="M709" s="178"/>
      <c r="N709" s="69"/>
      <c r="O709" s="69" t="s">
        <v>547</v>
      </c>
    </row>
    <row r="710" spans="1:15" x14ac:dyDescent="0.2">
      <c r="A710" s="90" t="str">
        <f>IF(I710=VALUE,VALUE,COUNTIF($B$7:B710,B710))&amp;I710&amp;IF(F710&lt;&gt;VALUE,TEXT(F710,"mmmm"),VALUE)</f>
        <v>00</v>
      </c>
      <c r="B710" s="86" t="str">
        <f t="shared" si="416"/>
        <v>0</v>
      </c>
      <c r="C710" s="86" t="str">
        <f>COUNTIF($K$7:K710,K710)&amp;K710</f>
        <v>0</v>
      </c>
      <c r="D710" s="86" t="str">
        <f t="shared" si="417"/>
        <v>1</v>
      </c>
      <c r="F710" s="173"/>
      <c r="G710" s="90"/>
      <c r="H710" s="73"/>
      <c r="I710" s="198"/>
      <c r="J710" s="175" t="str">
        <f t="shared" ref="J710" si="419">IF(ISNA(VLOOKUP(I710,DAF_AKUN,2,FALSE)),"-",VLOOKUP(I710,DAF_AKUN,2,FALSE))</f>
        <v>-</v>
      </c>
      <c r="K710" s="90"/>
      <c r="L710" s="178"/>
      <c r="M710" s="178"/>
    </row>
    <row r="711" spans="1:15" x14ac:dyDescent="0.2">
      <c r="A711" s="90" t="str">
        <f>IF(I711=VALUE,VALUE,COUNTIF($B$7:B711,B711))&amp;I711&amp;IF(F711&lt;&gt;VALUE,TEXT(F711,"mmmm"),VALUE)</f>
        <v>00</v>
      </c>
      <c r="B711" s="86" t="str">
        <f t="shared" si="416"/>
        <v>0</v>
      </c>
      <c r="C711" s="86" t="str">
        <f>COUNTIF($K$7:K711,K711)&amp;K711</f>
        <v>0</v>
      </c>
      <c r="D711" s="86" t="str">
        <f t="shared" si="417"/>
        <v>1</v>
      </c>
      <c r="F711" s="173"/>
      <c r="G711" s="90"/>
      <c r="H711" s="73"/>
      <c r="I711" s="198"/>
      <c r="J711" s="175" t="str">
        <f t="shared" ref="J711" si="420">IF(ISNA(VLOOKUP(I711,DAF_AKUN,2,FALSE)),"-",VLOOKUP(I711,DAF_AKUN,2,FALSE))</f>
        <v>-</v>
      </c>
      <c r="K711" s="90"/>
      <c r="L711" s="178"/>
      <c r="M711" s="178"/>
    </row>
    <row r="712" spans="1:15" x14ac:dyDescent="0.2">
      <c r="A712" s="90" t="str">
        <f>IF(I712=VALUE,VALUE,COUNTIF($B$7:B712,B712))&amp;I712&amp;IF(F712&lt;&gt;VALUE,TEXT(F712,"mmmm"),VALUE)</f>
        <v>00</v>
      </c>
      <c r="B712" s="86" t="str">
        <f t="shared" si="416"/>
        <v>0</v>
      </c>
      <c r="C712" s="86" t="str">
        <f>COUNTIF($K$7:K712,K712)&amp;K712</f>
        <v>0</v>
      </c>
      <c r="D712" s="86" t="str">
        <f t="shared" si="417"/>
        <v>1</v>
      </c>
      <c r="F712" s="173"/>
      <c r="G712" s="90"/>
      <c r="H712" s="73"/>
      <c r="I712" s="90"/>
      <c r="J712" s="175" t="str">
        <f t="shared" ref="J712" si="421">IF(ISNA(VLOOKUP(I712,DAF_AKUN,2,FALSE)),"-",VLOOKUP(I712,DAF_AKUN,2,FALSE))</f>
        <v>-</v>
      </c>
      <c r="K712" s="90"/>
      <c r="L712" s="178"/>
      <c r="M712" s="178"/>
    </row>
    <row r="713" spans="1:15" x14ac:dyDescent="0.2">
      <c r="A713" s="90" t="str">
        <f>IF(I713=VALUE,VALUE,COUNTIF($B$7:B713,B713))&amp;I713&amp;IF(F713&lt;&gt;VALUE,TEXT(F713,"mmmm"),VALUE)</f>
        <v>00</v>
      </c>
      <c r="B713" s="86" t="str">
        <f t="shared" si="416"/>
        <v>0</v>
      </c>
      <c r="C713" s="86" t="str">
        <f>COUNTIF($K$7:K713,K713)&amp;K713</f>
        <v>0</v>
      </c>
      <c r="D713" s="86" t="str">
        <f t="shared" si="417"/>
        <v>1</v>
      </c>
      <c r="F713" s="173"/>
      <c r="G713" s="90"/>
      <c r="H713" s="73"/>
      <c r="I713" s="198"/>
      <c r="J713" s="175" t="str">
        <f t="shared" ref="J713" si="422">IF(ISNA(VLOOKUP(I713,DAF_AKUN,2,FALSE)),"-",VLOOKUP(I713,DAF_AKUN,2,FALSE))</f>
        <v>-</v>
      </c>
      <c r="K713" s="90"/>
      <c r="L713" s="178"/>
      <c r="M713" s="178"/>
    </row>
    <row r="714" spans="1:15" x14ac:dyDescent="0.2">
      <c r="A714" s="90" t="str">
        <f>IF(I714=VALUE,VALUE,COUNTIF($B$7:B714,B714))&amp;I714&amp;IF(F714&lt;&gt;VALUE,TEXT(F714,"mmmm"),VALUE)</f>
        <v>00</v>
      </c>
      <c r="B714" s="86" t="str">
        <f t="shared" si="416"/>
        <v>0</v>
      </c>
      <c r="C714" s="86" t="str">
        <f>COUNTIF($K$7:K714,K714)&amp;K714</f>
        <v>0</v>
      </c>
      <c r="D714" s="86" t="str">
        <f t="shared" si="417"/>
        <v>1</v>
      </c>
      <c r="F714" s="173"/>
      <c r="G714" s="90"/>
      <c r="H714" s="73"/>
      <c r="I714" s="198"/>
      <c r="J714" s="175" t="str">
        <f t="shared" ref="J714" si="423">IF(ISNA(VLOOKUP(I714,DAF_AKUN,2,FALSE)),"-",VLOOKUP(I714,DAF_AKUN,2,FALSE))</f>
        <v>-</v>
      </c>
      <c r="K714" s="90"/>
      <c r="L714" s="178"/>
      <c r="M714" s="178"/>
    </row>
    <row r="715" spans="1:15" x14ac:dyDescent="0.2">
      <c r="A715" s="90" t="str">
        <f>IF(I715=VALUE,VALUE,COUNTIF($B$7:B715,B715))&amp;I715&amp;IF(F715&lt;&gt;VALUE,TEXT(F715,"mmmm"),VALUE)</f>
        <v>00</v>
      </c>
      <c r="B715" s="86" t="str">
        <f t="shared" si="416"/>
        <v>0</v>
      </c>
      <c r="C715" s="86" t="str">
        <f>COUNTIF($K$7:K715,K715)&amp;K715</f>
        <v>0</v>
      </c>
      <c r="D715" s="86" t="str">
        <f t="shared" si="417"/>
        <v>1</v>
      </c>
      <c r="F715" s="173"/>
      <c r="G715" s="90"/>
      <c r="H715" s="73"/>
      <c r="I715" s="198"/>
      <c r="J715" s="175" t="str">
        <f t="shared" ref="J715" si="424">IF(ISNA(VLOOKUP(I715,DAF_AKUN,2,FALSE)),"-",VLOOKUP(I715,DAF_AKUN,2,FALSE))</f>
        <v>-</v>
      </c>
      <c r="K715" s="90"/>
      <c r="L715" s="178"/>
      <c r="M715" s="178"/>
    </row>
    <row r="716" spans="1:15" x14ac:dyDescent="0.2">
      <c r="A716" s="90" t="str">
        <f>IF(I716=VALUE,VALUE,COUNTIF($B$7:B716,B716))&amp;I716&amp;IF(F716&lt;&gt;VALUE,TEXT(F716,"mmmm"),VALUE)</f>
        <v>00</v>
      </c>
      <c r="B716" s="86" t="str">
        <f t="shared" si="416"/>
        <v>0</v>
      </c>
      <c r="C716" s="86" t="str">
        <f>COUNTIF($K$7:K716,K716)&amp;K716</f>
        <v>0</v>
      </c>
      <c r="D716" s="86" t="str">
        <f t="shared" si="417"/>
        <v>1</v>
      </c>
      <c r="F716" s="173"/>
      <c r="G716" s="90"/>
      <c r="H716" s="73"/>
      <c r="I716" s="198"/>
      <c r="J716" s="175" t="str">
        <f t="shared" ref="J716" si="425">IF(ISNA(VLOOKUP(I716,DAF_AKUN,2,FALSE)),"-",VLOOKUP(I716,DAF_AKUN,2,FALSE))</f>
        <v>-</v>
      </c>
      <c r="K716" s="90"/>
      <c r="L716" s="178"/>
      <c r="M716" s="178"/>
    </row>
    <row r="717" spans="1:15" x14ac:dyDescent="0.2">
      <c r="A717" s="90" t="str">
        <f>IF(I717=VALUE,VALUE,COUNTIF($B$7:B717,B717))&amp;I717&amp;IF(F717&lt;&gt;VALUE,TEXT(F717,"mmmm"),VALUE)</f>
        <v>00</v>
      </c>
      <c r="B717" s="86" t="str">
        <f t="shared" si="416"/>
        <v>0</v>
      </c>
      <c r="C717" s="86" t="str">
        <f>COUNTIF($K$7:K717,K717)&amp;K717</f>
        <v>0</v>
      </c>
      <c r="D717" s="86" t="str">
        <f t="shared" si="417"/>
        <v>1</v>
      </c>
      <c r="F717" s="173"/>
      <c r="G717" s="90"/>
      <c r="H717" s="177"/>
      <c r="I717" s="198"/>
      <c r="J717" s="175" t="str">
        <f t="shared" ref="J717" si="426">IF(ISNA(VLOOKUP(I717,DAF_AKUN,2,FALSE)),"-",VLOOKUP(I717,DAF_AKUN,2,FALSE))</f>
        <v>-</v>
      </c>
      <c r="K717" s="90"/>
      <c r="L717" s="178"/>
      <c r="M717" s="178"/>
    </row>
    <row r="718" spans="1:15" x14ac:dyDescent="0.2">
      <c r="A718" s="90" t="str">
        <f>IF(I718=VALUE,VALUE,COUNTIF($B$7:B718,B718))&amp;I718&amp;IF(F718&lt;&gt;VALUE,TEXT(F718,"mmmm"),VALUE)</f>
        <v>00</v>
      </c>
      <c r="B718" s="86" t="str">
        <f t="shared" si="416"/>
        <v>0</v>
      </c>
      <c r="C718" s="86" t="str">
        <f>COUNTIF($K$7:K718,K718)&amp;K718</f>
        <v>0</v>
      </c>
      <c r="D718" s="86" t="str">
        <f t="shared" si="417"/>
        <v>1</v>
      </c>
      <c r="F718" s="173"/>
      <c r="G718" s="90"/>
      <c r="H718" s="176"/>
      <c r="I718" s="90"/>
      <c r="J718" s="175" t="str">
        <f t="shared" ref="J718" si="427">IF(ISNA(VLOOKUP(I718,DAF_AKUN,2,FALSE)),"-",VLOOKUP(I718,DAF_AKUN,2,FALSE))</f>
        <v>-</v>
      </c>
      <c r="K718" s="90"/>
      <c r="L718" s="178"/>
      <c r="M718" s="178"/>
    </row>
    <row r="719" spans="1:15" x14ac:dyDescent="0.2">
      <c r="A719" s="90" t="str">
        <f>IF(I719=VALUE,VALUE,COUNTIF($B$7:B719,B719))&amp;I719&amp;IF(F719&lt;&gt;VALUE,TEXT(F719,"mmmm"),VALUE)</f>
        <v>00</v>
      </c>
      <c r="B719" s="86" t="str">
        <f t="shared" si="416"/>
        <v>0</v>
      </c>
      <c r="C719" s="86" t="str">
        <f>COUNTIF($K$7:K719,K719)&amp;K719</f>
        <v>0</v>
      </c>
      <c r="D719" s="86" t="str">
        <f t="shared" si="417"/>
        <v>1</v>
      </c>
      <c r="F719" s="173"/>
      <c r="G719" s="90"/>
      <c r="H719" s="73"/>
      <c r="I719" s="198"/>
      <c r="J719" s="175" t="str">
        <f t="shared" ref="J719" si="428">IF(ISNA(VLOOKUP(I719,DAF_AKUN,2,FALSE)),"-",VLOOKUP(I719,DAF_AKUN,2,FALSE))</f>
        <v>-</v>
      </c>
      <c r="K719" s="90"/>
      <c r="L719" s="178"/>
      <c r="M719" s="178"/>
    </row>
    <row r="720" spans="1:15" x14ac:dyDescent="0.2">
      <c r="A720" s="90" t="str">
        <f>IF(I720=VALUE,VALUE,COUNTIF($B$7:B720,B720))&amp;I720&amp;IF(F720&lt;&gt;VALUE,TEXT(F720,"mmmm"),VALUE)</f>
        <v>00</v>
      </c>
      <c r="B720" s="86" t="str">
        <f t="shared" si="416"/>
        <v>0</v>
      </c>
      <c r="C720" s="86" t="str">
        <f>COUNTIF($K$7:K720,K720)&amp;K720</f>
        <v>0</v>
      </c>
      <c r="D720" s="86" t="str">
        <f t="shared" si="417"/>
        <v>1</v>
      </c>
      <c r="F720" s="173"/>
      <c r="G720" s="90"/>
      <c r="H720" s="73"/>
      <c r="I720" s="198"/>
      <c r="J720" s="175" t="str">
        <f t="shared" ref="J720" si="429">IF(ISNA(VLOOKUP(I720,DAF_AKUN,2,FALSE)),"-",VLOOKUP(I720,DAF_AKUN,2,FALSE))</f>
        <v>-</v>
      </c>
      <c r="K720" s="90"/>
      <c r="L720" s="178"/>
      <c r="M720" s="178"/>
    </row>
    <row r="721" spans="1:13" x14ac:dyDescent="0.2">
      <c r="A721" s="90" t="str">
        <f>IF(I721=VALUE,VALUE,COUNTIF($B$7:B721,B721))&amp;I721&amp;IF(F721&lt;&gt;VALUE,TEXT(F721,"mmmm"),VALUE)</f>
        <v>00</v>
      </c>
      <c r="B721" s="86" t="str">
        <f t="shared" si="416"/>
        <v>0</v>
      </c>
      <c r="C721" s="86" t="str">
        <f>COUNTIF($K$7:K721,K721)&amp;K721</f>
        <v>0</v>
      </c>
      <c r="D721" s="86" t="str">
        <f t="shared" si="417"/>
        <v>1</v>
      </c>
      <c r="F721" s="173"/>
      <c r="G721" s="90"/>
      <c r="H721" s="73"/>
      <c r="I721" s="198"/>
      <c r="J721" s="175" t="str">
        <f t="shared" ref="J721" si="430">IF(ISNA(VLOOKUP(I721,DAF_AKUN,2,FALSE)),"-",VLOOKUP(I721,DAF_AKUN,2,FALSE))</f>
        <v>-</v>
      </c>
      <c r="K721" s="90"/>
      <c r="L721" s="178"/>
      <c r="M721" s="178"/>
    </row>
    <row r="722" spans="1:13" x14ac:dyDescent="0.2">
      <c r="A722" s="90" t="str">
        <f>IF(I722=VALUE,VALUE,COUNTIF($B$7:B722,B722))&amp;I722&amp;IF(F722&lt;&gt;VALUE,TEXT(F722,"mmmm"),VALUE)</f>
        <v>00</v>
      </c>
      <c r="B722" s="86" t="str">
        <f t="shared" si="416"/>
        <v>0</v>
      </c>
      <c r="C722" s="86" t="str">
        <f>COUNTIF($K$7:K722,K722)&amp;K722</f>
        <v>0</v>
      </c>
      <c r="D722" s="86" t="str">
        <f t="shared" si="417"/>
        <v>1</v>
      </c>
      <c r="F722" s="173"/>
      <c r="G722" s="90"/>
      <c r="H722" s="73"/>
      <c r="I722" s="90"/>
      <c r="J722" s="175" t="str">
        <f t="shared" ref="J722" si="431">IF(ISNA(VLOOKUP(I722,DAF_AKUN,2,FALSE)),"-",VLOOKUP(I722,DAF_AKUN,2,FALSE))</f>
        <v>-</v>
      </c>
      <c r="K722" s="90"/>
      <c r="L722" s="178"/>
      <c r="M722" s="178"/>
    </row>
    <row r="723" spans="1:13" x14ac:dyDescent="0.2">
      <c r="A723" s="90" t="str">
        <f>IF(I723=VALUE,VALUE,COUNTIF($B$7:B723,B723))&amp;I723&amp;IF(F723&lt;&gt;VALUE,TEXT(F723,"mmmm"),VALUE)</f>
        <v>00</v>
      </c>
      <c r="B723" s="86" t="str">
        <f t="shared" si="416"/>
        <v>0</v>
      </c>
      <c r="C723" s="86" t="str">
        <f>COUNTIF($K$7:K723,K723)&amp;K723</f>
        <v>0</v>
      </c>
      <c r="D723" s="86" t="str">
        <f t="shared" si="417"/>
        <v>1</v>
      </c>
      <c r="F723" s="173"/>
      <c r="G723" s="90"/>
      <c r="H723" s="73"/>
      <c r="I723" s="90"/>
      <c r="J723" s="175" t="str">
        <f t="shared" ref="J723" si="432">IF(ISNA(VLOOKUP(I723,DAF_AKUN,2,FALSE)),"-",VLOOKUP(I723,DAF_AKUN,2,FALSE))</f>
        <v>-</v>
      </c>
      <c r="K723" s="90"/>
      <c r="L723" s="178"/>
      <c r="M723" s="178"/>
    </row>
    <row r="724" spans="1:13" x14ac:dyDescent="0.2">
      <c r="A724" s="90" t="str">
        <f>IF(I724=VALUE,VALUE,COUNTIF($B$7:B724,B724))&amp;I724&amp;IF(F724&lt;&gt;VALUE,TEXT(F724,"mmmm"),VALUE)</f>
        <v>00</v>
      </c>
      <c r="B724" s="86" t="str">
        <f t="shared" si="416"/>
        <v>0</v>
      </c>
      <c r="C724" s="86" t="str">
        <f>COUNTIF($K$7:K724,K724)&amp;K724</f>
        <v>0</v>
      </c>
      <c r="D724" s="86" t="str">
        <f t="shared" si="417"/>
        <v>1</v>
      </c>
      <c r="F724" s="173"/>
      <c r="G724" s="90"/>
      <c r="H724" s="73"/>
      <c r="I724" s="90"/>
      <c r="J724" s="175" t="str">
        <f t="shared" ref="J724" si="433">IF(ISNA(VLOOKUP(I724,DAF_AKUN,2,FALSE)),"-",VLOOKUP(I724,DAF_AKUN,2,FALSE))</f>
        <v>-</v>
      </c>
      <c r="K724" s="90"/>
      <c r="L724" s="178"/>
      <c r="M724" s="178"/>
    </row>
    <row r="725" spans="1:13" x14ac:dyDescent="0.2">
      <c r="A725" s="90" t="str">
        <f>IF(I725=VALUE,VALUE,COUNTIF($B$7:B725,B725))&amp;I725&amp;IF(F725&lt;&gt;VALUE,TEXT(F725,"mmmm"),VALUE)</f>
        <v>00</v>
      </c>
      <c r="B725" s="86" t="str">
        <f t="shared" si="416"/>
        <v>0</v>
      </c>
      <c r="C725" s="86" t="str">
        <f>COUNTIF($K$7:K725,K725)&amp;K725</f>
        <v>0</v>
      </c>
      <c r="D725" s="86" t="str">
        <f t="shared" si="417"/>
        <v>1</v>
      </c>
      <c r="F725" s="173"/>
      <c r="G725" s="90"/>
      <c r="H725" s="177"/>
      <c r="I725" s="198"/>
      <c r="J725" s="175" t="str">
        <f t="shared" ref="J725" si="434">IF(ISNA(VLOOKUP(I725,DAF_AKUN,2,FALSE)),"-",VLOOKUP(I725,DAF_AKUN,2,FALSE))</f>
        <v>-</v>
      </c>
      <c r="K725" s="90"/>
      <c r="L725" s="178"/>
      <c r="M725" s="178"/>
    </row>
    <row r="726" spans="1:13" x14ac:dyDescent="0.2">
      <c r="A726" s="90" t="str">
        <f>IF(I726=VALUE,VALUE,COUNTIF($B$7:B726,B726))&amp;I726&amp;IF(F726&lt;&gt;VALUE,TEXT(F726,"mmmm"),VALUE)</f>
        <v>00</v>
      </c>
      <c r="B726" s="86" t="str">
        <f t="shared" si="416"/>
        <v>0</v>
      </c>
      <c r="C726" s="86" t="str">
        <f>COUNTIF($K$7:K726,K726)&amp;K726</f>
        <v>0</v>
      </c>
      <c r="D726" s="86" t="str">
        <f t="shared" si="417"/>
        <v>1</v>
      </c>
      <c r="F726" s="173"/>
      <c r="G726" s="90"/>
      <c r="H726" s="176"/>
      <c r="I726" s="90"/>
      <c r="J726" s="175" t="str">
        <f t="shared" ref="J726:J728" si="435">IF(ISNA(VLOOKUP(I726,DAF_AKUN,2,FALSE)),"-",VLOOKUP(I726,DAF_AKUN,2,FALSE))</f>
        <v>-</v>
      </c>
      <c r="K726" s="90"/>
      <c r="L726" s="178"/>
      <c r="M726" s="178"/>
    </row>
    <row r="727" spans="1:13" x14ac:dyDescent="0.2">
      <c r="A727" s="90" t="str">
        <f>IF(I727=VALUE,VALUE,COUNTIF($B$7:B727,B727))&amp;I727&amp;IF(F727&lt;&gt;VALUE,TEXT(F727,"mmmm"),VALUE)</f>
        <v>00</v>
      </c>
      <c r="B727" s="86" t="str">
        <f t="shared" si="416"/>
        <v>0</v>
      </c>
      <c r="C727" s="86" t="str">
        <f>COUNTIF($K$7:K727,K727)&amp;K727</f>
        <v>0</v>
      </c>
      <c r="D727" s="86" t="str">
        <f t="shared" si="417"/>
        <v>1</v>
      </c>
      <c r="F727" s="173"/>
      <c r="G727" s="90"/>
      <c r="H727" s="73"/>
      <c r="I727" s="90"/>
      <c r="J727" s="175" t="str">
        <f t="shared" si="435"/>
        <v>-</v>
      </c>
      <c r="K727" s="90"/>
      <c r="L727" s="178"/>
      <c r="M727" s="178"/>
    </row>
    <row r="728" spans="1:13" x14ac:dyDescent="0.2">
      <c r="A728" s="90" t="str">
        <f>IF(I728=VALUE,VALUE,COUNTIF($B$7:B728,B728))&amp;I728&amp;IF(F728&lt;&gt;VALUE,TEXT(F728,"mmmm"),VALUE)</f>
        <v>00</v>
      </c>
      <c r="B728" s="86" t="str">
        <f t="shared" si="416"/>
        <v>0</v>
      </c>
      <c r="C728" s="86" t="str">
        <f>COUNTIF($K$7:K728,K728)&amp;K728</f>
        <v>0</v>
      </c>
      <c r="D728" s="86" t="str">
        <f t="shared" si="417"/>
        <v>1</v>
      </c>
      <c r="F728" s="173"/>
      <c r="G728" s="90"/>
      <c r="H728" s="177"/>
      <c r="I728" s="198"/>
      <c r="J728" s="175" t="str">
        <f t="shared" si="435"/>
        <v>-</v>
      </c>
      <c r="K728" s="90"/>
      <c r="L728" s="178"/>
      <c r="M728" s="178"/>
    </row>
    <row r="729" spans="1:13" x14ac:dyDescent="0.2">
      <c r="A729" s="90" t="str">
        <f>IF(I729=VALUE,VALUE,COUNTIF($B$7:B729,B729))&amp;I729&amp;IF(F729&lt;&gt;VALUE,TEXT(F729,"mmmm"),VALUE)</f>
        <v>00</v>
      </c>
      <c r="B729" s="86" t="str">
        <f t="shared" si="416"/>
        <v>0</v>
      </c>
      <c r="C729" s="86" t="str">
        <f>COUNTIF($K$7:K729,K729)&amp;K729</f>
        <v>0</v>
      </c>
      <c r="D729" s="86" t="str">
        <f t="shared" si="417"/>
        <v>1</v>
      </c>
      <c r="F729" s="173"/>
      <c r="G729" s="90"/>
      <c r="H729" s="177"/>
      <c r="I729" s="198"/>
      <c r="J729" s="175" t="str">
        <f t="shared" ref="J729:J789" si="436">IF(ISNA(VLOOKUP(I729,DAF_AKUN,2,FALSE)),"-",VLOOKUP(I729,DAF_AKUN,2,FALSE))</f>
        <v>-</v>
      </c>
      <c r="K729" s="90"/>
      <c r="L729" s="178"/>
      <c r="M729" s="178"/>
    </row>
    <row r="730" spans="1:13" x14ac:dyDescent="0.2">
      <c r="A730" s="90" t="str">
        <f>IF(I730=VALUE,VALUE,COUNTIF($B$7:B730,B730))&amp;I730&amp;IF(F730&lt;&gt;VALUE,TEXT(F730,"mmmm"),VALUE)</f>
        <v>00</v>
      </c>
      <c r="B730" s="86" t="str">
        <f t="shared" si="416"/>
        <v>0</v>
      </c>
      <c r="C730" s="86" t="str">
        <f>COUNTIF($K$7:K730,K730)&amp;K730</f>
        <v>0</v>
      </c>
      <c r="D730" s="86" t="str">
        <f t="shared" si="417"/>
        <v>1</v>
      </c>
      <c r="F730" s="173"/>
      <c r="G730" s="90"/>
      <c r="H730" s="177"/>
      <c r="I730" s="198"/>
      <c r="J730" s="175" t="str">
        <f t="shared" si="436"/>
        <v>-</v>
      </c>
      <c r="K730" s="90"/>
      <c r="L730" s="178"/>
      <c r="M730" s="178"/>
    </row>
    <row r="731" spans="1:13" x14ac:dyDescent="0.2">
      <c r="A731" s="90" t="str">
        <f>IF(I731=VALUE,VALUE,COUNTIF($B$7:B731,B731))&amp;I731&amp;IF(F731&lt;&gt;VALUE,TEXT(F731,"mmmm"),VALUE)</f>
        <v>00</v>
      </c>
      <c r="B731" s="86" t="str">
        <f t="shared" si="416"/>
        <v>0</v>
      </c>
      <c r="C731" s="86" t="str">
        <f>COUNTIF($K$7:K731,K731)&amp;K731</f>
        <v>0</v>
      </c>
      <c r="D731" s="86" t="str">
        <f t="shared" si="417"/>
        <v>1</v>
      </c>
      <c r="F731" s="173"/>
      <c r="G731" s="90"/>
      <c r="H731" s="176"/>
      <c r="I731" s="90"/>
      <c r="J731" s="175" t="str">
        <f t="shared" si="436"/>
        <v>-</v>
      </c>
      <c r="K731" s="90"/>
      <c r="L731" s="178"/>
      <c r="M731" s="178"/>
    </row>
    <row r="732" spans="1:13" x14ac:dyDescent="0.2">
      <c r="A732" s="90" t="str">
        <f>IF(I732=VALUE,VALUE,COUNTIF($B$7:B732,B732))&amp;I732&amp;IF(F732&lt;&gt;VALUE,TEXT(F732,"mmmm"),VALUE)</f>
        <v>00</v>
      </c>
      <c r="B732" s="86" t="str">
        <f t="shared" si="416"/>
        <v>0</v>
      </c>
      <c r="C732" s="86" t="str">
        <f>COUNTIF($K$7:K732,K732)&amp;K732</f>
        <v>0</v>
      </c>
      <c r="D732" s="86" t="str">
        <f t="shared" si="417"/>
        <v>1</v>
      </c>
      <c r="F732" s="173"/>
      <c r="G732" s="90"/>
      <c r="H732" s="73"/>
      <c r="I732" s="198"/>
      <c r="J732" s="175" t="str">
        <f t="shared" si="436"/>
        <v>-</v>
      </c>
      <c r="K732" s="90"/>
      <c r="L732" s="178"/>
      <c r="M732" s="178"/>
    </row>
    <row r="733" spans="1:13" x14ac:dyDescent="0.2">
      <c r="A733" s="90" t="str">
        <f>IF(I733=VALUE,VALUE,COUNTIF($B$7:B733,B733))&amp;I733&amp;IF(F733&lt;&gt;VALUE,TEXT(F733,"mmmm"),VALUE)</f>
        <v>00</v>
      </c>
      <c r="B733" s="86" t="str">
        <f t="shared" si="416"/>
        <v>0</v>
      </c>
      <c r="C733" s="86" t="str">
        <f>COUNTIF($K$7:K733,K733)&amp;K733</f>
        <v>0</v>
      </c>
      <c r="D733" s="86" t="str">
        <f t="shared" si="417"/>
        <v>1</v>
      </c>
      <c r="F733" s="173"/>
      <c r="G733" s="90"/>
      <c r="H733" s="73"/>
      <c r="I733" s="90"/>
      <c r="J733" s="175" t="str">
        <f t="shared" si="436"/>
        <v>-</v>
      </c>
      <c r="K733" s="90"/>
      <c r="L733" s="178"/>
      <c r="M733" s="178"/>
    </row>
    <row r="734" spans="1:13" x14ac:dyDescent="0.2">
      <c r="A734" s="90" t="str">
        <f>IF(I734=VALUE,VALUE,COUNTIF($B$7:B734,B734))&amp;I734&amp;IF(F734&lt;&gt;VALUE,TEXT(F734,"mmmm"),VALUE)</f>
        <v>00</v>
      </c>
      <c r="B734" s="86" t="str">
        <f t="shared" si="416"/>
        <v>0</v>
      </c>
      <c r="C734" s="86" t="str">
        <f>COUNTIF($K$7:K734,K734)&amp;K734</f>
        <v>0</v>
      </c>
      <c r="D734" s="86" t="str">
        <f t="shared" si="417"/>
        <v>1</v>
      </c>
      <c r="F734" s="173"/>
      <c r="G734" s="90"/>
      <c r="H734" s="73"/>
      <c r="I734" s="198"/>
      <c r="J734" s="175" t="str">
        <f t="shared" si="436"/>
        <v>-</v>
      </c>
      <c r="K734" s="90"/>
      <c r="L734" s="178"/>
      <c r="M734" s="178"/>
    </row>
    <row r="735" spans="1:13" x14ac:dyDescent="0.2">
      <c r="A735" s="90" t="str">
        <f>IF(I735=VALUE,VALUE,COUNTIF($B$7:B735,B735))&amp;I735&amp;IF(F735&lt;&gt;VALUE,TEXT(F735,"mmmm"),VALUE)</f>
        <v>00</v>
      </c>
      <c r="B735" s="86" t="str">
        <f t="shared" si="416"/>
        <v>0</v>
      </c>
      <c r="C735" s="86" t="str">
        <f>COUNTIF($K$7:K735,K735)&amp;K735</f>
        <v>0</v>
      </c>
      <c r="D735" s="86" t="str">
        <f t="shared" si="417"/>
        <v>1</v>
      </c>
      <c r="F735" s="173"/>
      <c r="G735" s="90"/>
      <c r="H735" s="73"/>
      <c r="I735" s="198"/>
      <c r="J735" s="175" t="str">
        <f t="shared" si="436"/>
        <v>-</v>
      </c>
      <c r="K735" s="90"/>
      <c r="L735" s="178"/>
      <c r="M735" s="178"/>
    </row>
    <row r="736" spans="1:13" x14ac:dyDescent="0.2">
      <c r="A736" s="90" t="str">
        <f>IF(I736=VALUE,VALUE,COUNTIF($B$7:B736,B736))&amp;I736&amp;IF(F736&lt;&gt;VALUE,TEXT(F736,"mmmm"),VALUE)</f>
        <v>00</v>
      </c>
      <c r="B736" s="86" t="str">
        <f t="shared" si="416"/>
        <v>0</v>
      </c>
      <c r="C736" s="86" t="str">
        <f>COUNTIF($K$7:K736,K736)&amp;K736</f>
        <v>0</v>
      </c>
      <c r="D736" s="86" t="str">
        <f t="shared" si="417"/>
        <v>1</v>
      </c>
      <c r="F736" s="173"/>
      <c r="G736" s="90"/>
      <c r="H736" s="177"/>
      <c r="I736" s="198"/>
      <c r="J736" s="175" t="str">
        <f t="shared" si="436"/>
        <v>-</v>
      </c>
      <c r="K736" s="90"/>
      <c r="L736" s="178"/>
      <c r="M736" s="178"/>
    </row>
    <row r="737" spans="1:13" x14ac:dyDescent="0.2">
      <c r="A737" s="90" t="str">
        <f>IF(I737=VALUE,VALUE,COUNTIF($B$7:B737,B737))&amp;I737&amp;IF(F737&lt;&gt;VALUE,TEXT(F737,"mmmm"),VALUE)</f>
        <v>00</v>
      </c>
      <c r="B737" s="86" t="str">
        <f t="shared" si="416"/>
        <v>0</v>
      </c>
      <c r="C737" s="86" t="str">
        <f>COUNTIF($K$7:K737,K737)&amp;K737</f>
        <v>0</v>
      </c>
      <c r="D737" s="86" t="str">
        <f t="shared" si="417"/>
        <v>1</v>
      </c>
      <c r="F737" s="173"/>
      <c r="G737" s="90"/>
      <c r="H737" s="176"/>
      <c r="I737" s="90"/>
      <c r="J737" s="175" t="str">
        <f t="shared" si="436"/>
        <v>-</v>
      </c>
      <c r="K737" s="90"/>
      <c r="L737" s="178"/>
      <c r="M737" s="178"/>
    </row>
    <row r="738" spans="1:13" x14ac:dyDescent="0.2">
      <c r="A738" s="90" t="str">
        <f>IF(I738=VALUE,VALUE,COUNTIF($B$7:B738,B738))&amp;I738&amp;IF(F738&lt;&gt;VALUE,TEXT(F738,"mmmm"),VALUE)</f>
        <v>00</v>
      </c>
      <c r="B738" s="86" t="str">
        <f t="shared" si="416"/>
        <v>0</v>
      </c>
      <c r="C738" s="86" t="str">
        <f>COUNTIF($K$7:K738,K738)&amp;K738</f>
        <v>0</v>
      </c>
      <c r="D738" s="86" t="str">
        <f t="shared" si="417"/>
        <v>1</v>
      </c>
      <c r="F738" s="173"/>
      <c r="G738" s="90"/>
      <c r="H738" s="73"/>
      <c r="I738" s="90"/>
      <c r="J738" s="175" t="str">
        <f t="shared" si="436"/>
        <v>-</v>
      </c>
      <c r="K738" s="90"/>
      <c r="L738" s="178"/>
      <c r="M738" s="178"/>
    </row>
    <row r="739" spans="1:13" x14ac:dyDescent="0.2">
      <c r="A739" s="90" t="str">
        <f>IF(I739=VALUE,VALUE,COUNTIF($B$7:B739,B739))&amp;I739&amp;IF(F739&lt;&gt;VALUE,TEXT(F739,"mmmm"),VALUE)</f>
        <v>00</v>
      </c>
      <c r="B739" s="86" t="str">
        <f t="shared" si="416"/>
        <v>0</v>
      </c>
      <c r="C739" s="86" t="str">
        <f>COUNTIF($K$7:K739,K739)&amp;K739</f>
        <v>0</v>
      </c>
      <c r="D739" s="86" t="str">
        <f t="shared" si="417"/>
        <v>1</v>
      </c>
      <c r="F739" s="173"/>
      <c r="G739" s="90"/>
      <c r="H739" s="73"/>
      <c r="I739" s="198"/>
      <c r="J739" s="175" t="str">
        <f t="shared" si="436"/>
        <v>-</v>
      </c>
      <c r="K739" s="90"/>
      <c r="L739" s="178"/>
      <c r="M739" s="178"/>
    </row>
    <row r="740" spans="1:13" x14ac:dyDescent="0.2">
      <c r="A740" s="90" t="str">
        <f>IF(I740=VALUE,VALUE,COUNTIF($B$7:B740,B740))&amp;I740&amp;IF(F740&lt;&gt;VALUE,TEXT(F740,"mmmm"),VALUE)</f>
        <v>00</v>
      </c>
      <c r="B740" s="86" t="str">
        <f t="shared" si="416"/>
        <v>0</v>
      </c>
      <c r="C740" s="86" t="str">
        <f>COUNTIF($K$7:K740,K740)&amp;K740</f>
        <v>0</v>
      </c>
      <c r="D740" s="86" t="str">
        <f t="shared" si="417"/>
        <v>1</v>
      </c>
      <c r="F740" s="173"/>
      <c r="G740" s="90"/>
      <c r="H740" s="73"/>
      <c r="I740" s="198"/>
      <c r="J740" s="175" t="str">
        <f t="shared" si="436"/>
        <v>-</v>
      </c>
      <c r="K740" s="90"/>
      <c r="L740" s="178"/>
      <c r="M740" s="178"/>
    </row>
    <row r="741" spans="1:13" x14ac:dyDescent="0.2">
      <c r="A741" s="90" t="str">
        <f>IF(I741=VALUE,VALUE,COUNTIF($B$7:B741,B741))&amp;I741&amp;IF(F741&lt;&gt;VALUE,TEXT(F741,"mmmm"),VALUE)</f>
        <v>00</v>
      </c>
      <c r="B741" s="86" t="str">
        <f t="shared" ref="B741:B772" si="437">I741&amp;IF(F741&lt;&gt;VALUE,TEXT(F741,"mmmm"),VALUE)</f>
        <v>0</v>
      </c>
      <c r="C741" s="86" t="str">
        <f>COUNTIF($K$7:K741,K741)&amp;K741</f>
        <v>0</v>
      </c>
      <c r="D741" s="86" t="str">
        <f t="shared" ref="D741:D772" si="438">IF(MONTH(F741)&lt;MONTH(BLN),"1"&amp;I741,VALUE)</f>
        <v>1</v>
      </c>
      <c r="F741" s="173"/>
      <c r="G741" s="90"/>
      <c r="H741" s="73"/>
      <c r="I741" s="198"/>
      <c r="J741" s="175" t="str">
        <f t="shared" si="436"/>
        <v>-</v>
      </c>
      <c r="K741" s="90"/>
      <c r="L741" s="178"/>
      <c r="M741" s="178"/>
    </row>
    <row r="742" spans="1:13" x14ac:dyDescent="0.2">
      <c r="A742" s="90" t="str">
        <f>IF(I742=VALUE,VALUE,COUNTIF($B$7:B742,B742))&amp;I742&amp;IF(F742&lt;&gt;VALUE,TEXT(F742,"mmmm"),VALUE)</f>
        <v>00</v>
      </c>
      <c r="B742" s="86" t="str">
        <f t="shared" si="437"/>
        <v>0</v>
      </c>
      <c r="C742" s="86" t="str">
        <f>COUNTIF($K$7:K742,K742)&amp;K742</f>
        <v>0</v>
      </c>
      <c r="D742" s="86" t="str">
        <f t="shared" si="438"/>
        <v>1</v>
      </c>
      <c r="F742" s="173"/>
      <c r="G742" s="90"/>
      <c r="H742" s="73"/>
      <c r="I742" s="198"/>
      <c r="J742" s="175" t="str">
        <f t="shared" si="436"/>
        <v>-</v>
      </c>
      <c r="K742" s="90"/>
      <c r="L742" s="178"/>
      <c r="M742" s="178"/>
    </row>
    <row r="743" spans="1:13" x14ac:dyDescent="0.2">
      <c r="A743" s="90" t="str">
        <f>IF(I743=VALUE,VALUE,COUNTIF($B$7:B743,B743))&amp;I743&amp;IF(F743&lt;&gt;VALUE,TEXT(F743,"mmmm"),VALUE)</f>
        <v>00</v>
      </c>
      <c r="B743" s="86" t="str">
        <f t="shared" si="437"/>
        <v>0</v>
      </c>
      <c r="C743" s="86" t="str">
        <f>COUNTIF($K$7:K743,K743)&amp;K743</f>
        <v>0</v>
      </c>
      <c r="D743" s="86" t="str">
        <f t="shared" si="438"/>
        <v>1</v>
      </c>
      <c r="F743" s="173"/>
      <c r="G743" s="90"/>
      <c r="H743" s="177"/>
      <c r="I743" s="198"/>
      <c r="J743" s="175" t="str">
        <f t="shared" si="436"/>
        <v>-</v>
      </c>
      <c r="K743" s="90"/>
      <c r="L743" s="178"/>
      <c r="M743" s="178"/>
    </row>
    <row r="744" spans="1:13" x14ac:dyDescent="0.2">
      <c r="A744" s="90" t="str">
        <f>IF(I744=VALUE,VALUE,COUNTIF($B$7:B744,B744))&amp;I744&amp;IF(F744&lt;&gt;VALUE,TEXT(F744,"mmmm"),VALUE)</f>
        <v>00</v>
      </c>
      <c r="B744" s="86" t="str">
        <f t="shared" si="437"/>
        <v>0</v>
      </c>
      <c r="C744" s="86" t="str">
        <f>COUNTIF($K$7:K744,K744)&amp;K744</f>
        <v>0</v>
      </c>
      <c r="D744" s="86" t="str">
        <f t="shared" si="438"/>
        <v>1</v>
      </c>
      <c r="F744" s="173"/>
      <c r="G744" s="90"/>
      <c r="H744" s="176"/>
      <c r="I744" s="90"/>
      <c r="J744" s="175" t="str">
        <f t="shared" si="436"/>
        <v>-</v>
      </c>
      <c r="K744" s="90"/>
      <c r="L744" s="178"/>
      <c r="M744" s="178"/>
    </row>
    <row r="745" spans="1:13" x14ac:dyDescent="0.2">
      <c r="A745" s="90" t="str">
        <f>IF(I745=VALUE,VALUE,COUNTIF($B$7:B745,B745))&amp;I745&amp;IF(F745&lt;&gt;VALUE,TEXT(F745,"mmmm"),VALUE)</f>
        <v>00</v>
      </c>
      <c r="B745" s="86" t="str">
        <f t="shared" si="437"/>
        <v>0</v>
      </c>
      <c r="C745" s="86" t="str">
        <f>COUNTIF($K$7:K745,K745)&amp;K745</f>
        <v>0</v>
      </c>
      <c r="D745" s="86" t="str">
        <f t="shared" si="438"/>
        <v>1</v>
      </c>
      <c r="F745" s="173"/>
      <c r="G745" s="90"/>
      <c r="H745" s="176"/>
      <c r="I745" s="90"/>
      <c r="J745" s="175" t="str">
        <f t="shared" si="436"/>
        <v>-</v>
      </c>
      <c r="K745" s="90"/>
      <c r="L745" s="178"/>
      <c r="M745" s="178"/>
    </row>
    <row r="746" spans="1:13" x14ac:dyDescent="0.2">
      <c r="A746" s="90" t="str">
        <f>IF(I746=VALUE,VALUE,COUNTIF($B$7:B746,B746))&amp;I746&amp;IF(F746&lt;&gt;VALUE,TEXT(F746,"mmmm"),VALUE)</f>
        <v>00</v>
      </c>
      <c r="B746" s="86" t="str">
        <f t="shared" si="437"/>
        <v>0</v>
      </c>
      <c r="C746" s="86" t="str">
        <f>COUNTIF($K$7:K746,K746)&amp;K746</f>
        <v>0</v>
      </c>
      <c r="D746" s="86" t="str">
        <f t="shared" si="438"/>
        <v>1</v>
      </c>
      <c r="F746" s="173"/>
      <c r="G746" s="90"/>
      <c r="H746" s="73"/>
      <c r="I746" s="90"/>
      <c r="J746" s="175" t="str">
        <f t="shared" si="436"/>
        <v>-</v>
      </c>
      <c r="K746" s="90"/>
      <c r="L746" s="178"/>
      <c r="M746" s="178"/>
    </row>
    <row r="747" spans="1:13" x14ac:dyDescent="0.2">
      <c r="A747" s="90" t="str">
        <f>IF(I747=VALUE,VALUE,COUNTIF($B$7:B747,B747))&amp;I747&amp;IF(F747&lt;&gt;VALUE,TEXT(F747,"mmmm"),VALUE)</f>
        <v>00</v>
      </c>
      <c r="B747" s="86" t="str">
        <f t="shared" si="437"/>
        <v>0</v>
      </c>
      <c r="C747" s="86" t="str">
        <f>COUNTIF($K$7:K747,K747)&amp;K747</f>
        <v>0</v>
      </c>
      <c r="D747" s="86" t="str">
        <f t="shared" si="438"/>
        <v>1</v>
      </c>
      <c r="F747" s="173"/>
      <c r="G747" s="90"/>
      <c r="H747" s="73"/>
      <c r="I747" s="90"/>
      <c r="J747" s="175" t="str">
        <f t="shared" si="436"/>
        <v>-</v>
      </c>
      <c r="K747" s="90"/>
      <c r="L747" s="178"/>
      <c r="M747" s="178"/>
    </row>
    <row r="748" spans="1:13" x14ac:dyDescent="0.2">
      <c r="A748" s="90" t="str">
        <f>IF(I748=VALUE,VALUE,COUNTIF($B$7:B748,B748))&amp;I748&amp;IF(F748&lt;&gt;VALUE,TEXT(F748,"mmmm"),VALUE)</f>
        <v>00</v>
      </c>
      <c r="B748" s="86" t="str">
        <f t="shared" si="437"/>
        <v>0</v>
      </c>
      <c r="C748" s="86" t="str">
        <f>COUNTIF($K$7:K748,K748)&amp;K748</f>
        <v>0</v>
      </c>
      <c r="D748" s="86" t="str">
        <f t="shared" si="438"/>
        <v>1</v>
      </c>
      <c r="F748" s="173"/>
      <c r="G748" s="90"/>
      <c r="H748" s="73"/>
      <c r="I748" s="90"/>
      <c r="J748" s="175" t="str">
        <f t="shared" si="436"/>
        <v>-</v>
      </c>
      <c r="K748" s="90"/>
      <c r="L748" s="178"/>
      <c r="M748" s="178"/>
    </row>
    <row r="749" spans="1:13" x14ac:dyDescent="0.2">
      <c r="A749" s="90" t="str">
        <f>IF(I749=VALUE,VALUE,COUNTIF($B$7:B749,B749))&amp;I749&amp;IF(F749&lt;&gt;VALUE,TEXT(F749,"mmmm"),VALUE)</f>
        <v>00</v>
      </c>
      <c r="B749" s="86" t="str">
        <f t="shared" si="437"/>
        <v>0</v>
      </c>
      <c r="C749" s="86" t="str">
        <f>COUNTIF($K$7:K749,K749)&amp;K749</f>
        <v>0</v>
      </c>
      <c r="D749" s="86" t="str">
        <f t="shared" si="438"/>
        <v>1</v>
      </c>
      <c r="F749" s="173"/>
      <c r="G749" s="90"/>
      <c r="H749" s="73"/>
      <c r="I749" s="90"/>
      <c r="J749" s="175" t="str">
        <f t="shared" si="436"/>
        <v>-</v>
      </c>
      <c r="K749" s="90"/>
      <c r="L749" s="178"/>
      <c r="M749" s="178"/>
    </row>
    <row r="750" spans="1:13" x14ac:dyDescent="0.2">
      <c r="A750" s="90" t="str">
        <f>IF(I750=VALUE,VALUE,COUNTIF($B$7:B750,B750))&amp;I750&amp;IF(F750&lt;&gt;VALUE,TEXT(F750,"mmmm"),VALUE)</f>
        <v>00</v>
      </c>
      <c r="B750" s="86" t="str">
        <f t="shared" si="437"/>
        <v>0</v>
      </c>
      <c r="C750" s="86" t="str">
        <f>COUNTIF($K$7:K750,K750)&amp;K750</f>
        <v>0</v>
      </c>
      <c r="D750" s="86" t="str">
        <f t="shared" si="438"/>
        <v>1</v>
      </c>
      <c r="F750" s="173"/>
      <c r="G750" s="90"/>
      <c r="H750" s="73"/>
      <c r="I750" s="90"/>
      <c r="J750" s="175" t="str">
        <f t="shared" si="436"/>
        <v>-</v>
      </c>
      <c r="K750" s="90"/>
      <c r="L750" s="178"/>
      <c r="M750" s="178"/>
    </row>
    <row r="751" spans="1:13" x14ac:dyDescent="0.2">
      <c r="A751" s="90" t="str">
        <f>IF(I751=VALUE,VALUE,COUNTIF($B$7:B751,B751))&amp;I751&amp;IF(F751&lt;&gt;VALUE,TEXT(F751,"mmmm"),VALUE)</f>
        <v>00</v>
      </c>
      <c r="B751" s="86" t="str">
        <f t="shared" si="437"/>
        <v>0</v>
      </c>
      <c r="C751" s="86" t="str">
        <f>COUNTIF($K$7:K751,K751)&amp;K751</f>
        <v>0</v>
      </c>
      <c r="D751" s="86" t="str">
        <f t="shared" si="438"/>
        <v>1</v>
      </c>
      <c r="F751" s="173"/>
      <c r="G751" s="90"/>
      <c r="H751" s="73"/>
      <c r="I751" s="90"/>
      <c r="J751" s="175" t="str">
        <f t="shared" si="436"/>
        <v>-</v>
      </c>
      <c r="K751" s="90"/>
      <c r="L751" s="178"/>
      <c r="M751" s="178"/>
    </row>
    <row r="752" spans="1:13" x14ac:dyDescent="0.2">
      <c r="A752" s="90" t="str">
        <f>IF(I752=VALUE,VALUE,COUNTIF($B$7:B752,B752))&amp;I752&amp;IF(F752&lt;&gt;VALUE,TEXT(F752,"mmmm"),VALUE)</f>
        <v>00</v>
      </c>
      <c r="B752" s="86" t="str">
        <f t="shared" si="437"/>
        <v>0</v>
      </c>
      <c r="C752" s="86" t="str">
        <f>COUNTIF($K$7:K752,K752)&amp;K752</f>
        <v>0</v>
      </c>
      <c r="D752" s="86" t="str">
        <f t="shared" si="438"/>
        <v>1</v>
      </c>
      <c r="F752" s="173"/>
      <c r="G752" s="90"/>
      <c r="H752" s="73"/>
      <c r="I752" s="90"/>
      <c r="J752" s="175" t="str">
        <f t="shared" si="436"/>
        <v>-</v>
      </c>
      <c r="K752" s="90"/>
      <c r="L752" s="178"/>
      <c r="M752" s="178"/>
    </row>
    <row r="753" spans="1:13" x14ac:dyDescent="0.2">
      <c r="A753" s="90" t="str">
        <f>IF(I753=VALUE,VALUE,COUNTIF($B$7:B753,B753))&amp;I753&amp;IF(F753&lt;&gt;VALUE,TEXT(F753,"mmmm"),VALUE)</f>
        <v>00</v>
      </c>
      <c r="B753" s="86" t="str">
        <f t="shared" si="437"/>
        <v>0</v>
      </c>
      <c r="C753" s="86" t="str">
        <f>COUNTIF($K$7:K753,K753)&amp;K753</f>
        <v>0</v>
      </c>
      <c r="D753" s="86" t="str">
        <f t="shared" si="438"/>
        <v>1</v>
      </c>
      <c r="F753" s="173"/>
      <c r="G753" s="90"/>
      <c r="H753" s="73"/>
      <c r="I753" s="90"/>
      <c r="J753" s="175" t="str">
        <f t="shared" si="436"/>
        <v>-</v>
      </c>
      <c r="K753" s="90"/>
      <c r="L753" s="178"/>
      <c r="M753" s="178"/>
    </row>
    <row r="754" spans="1:13" x14ac:dyDescent="0.2">
      <c r="A754" s="90" t="str">
        <f>IF(I754=VALUE,VALUE,COUNTIF($B$7:B754,B754))&amp;I754&amp;IF(F754&lt;&gt;VALUE,TEXT(F754,"mmmm"),VALUE)</f>
        <v>00</v>
      </c>
      <c r="B754" s="86" t="str">
        <f t="shared" si="437"/>
        <v>0</v>
      </c>
      <c r="C754" s="86" t="str">
        <f>COUNTIF($K$7:K754,K754)&amp;K754</f>
        <v>0</v>
      </c>
      <c r="D754" s="86" t="str">
        <f t="shared" si="438"/>
        <v>1</v>
      </c>
      <c r="F754" s="173"/>
      <c r="G754" s="90"/>
      <c r="H754" s="73"/>
      <c r="I754" s="90"/>
      <c r="J754" s="175" t="str">
        <f t="shared" si="436"/>
        <v>-</v>
      </c>
      <c r="K754" s="90"/>
      <c r="L754" s="178"/>
      <c r="M754" s="178"/>
    </row>
    <row r="755" spans="1:13" x14ac:dyDescent="0.2">
      <c r="A755" s="90" t="str">
        <f>IF(I755=VALUE,VALUE,COUNTIF($B$7:B755,B755))&amp;I755&amp;IF(F755&lt;&gt;VALUE,TEXT(F755,"mmmm"),VALUE)</f>
        <v>00</v>
      </c>
      <c r="B755" s="86" t="str">
        <f t="shared" si="437"/>
        <v>0</v>
      </c>
      <c r="C755" s="86" t="str">
        <f>COUNTIF($K$7:K755,K755)&amp;K755</f>
        <v>0</v>
      </c>
      <c r="D755" s="86" t="str">
        <f t="shared" si="438"/>
        <v>1</v>
      </c>
      <c r="F755" s="173"/>
      <c r="G755" s="90"/>
      <c r="H755" s="73"/>
      <c r="I755" s="90"/>
      <c r="J755" s="175" t="str">
        <f t="shared" si="436"/>
        <v>-</v>
      </c>
      <c r="K755" s="90"/>
      <c r="L755" s="178"/>
      <c r="M755" s="178"/>
    </row>
    <row r="756" spans="1:13" x14ac:dyDescent="0.2">
      <c r="A756" s="90" t="str">
        <f>IF(I756=VALUE,VALUE,COUNTIF($B$7:B756,B756))&amp;I756&amp;IF(F756&lt;&gt;VALUE,TEXT(F756,"mmmm"),VALUE)</f>
        <v>00</v>
      </c>
      <c r="B756" s="86" t="str">
        <f t="shared" si="437"/>
        <v>0</v>
      </c>
      <c r="C756" s="86" t="str">
        <f>COUNTIF($K$7:K756,K756)&amp;K756</f>
        <v>0</v>
      </c>
      <c r="D756" s="86" t="str">
        <f t="shared" si="438"/>
        <v>1</v>
      </c>
      <c r="F756" s="173"/>
      <c r="G756" s="90"/>
      <c r="H756" s="73"/>
      <c r="I756" s="90"/>
      <c r="J756" s="175" t="str">
        <f t="shared" si="436"/>
        <v>-</v>
      </c>
      <c r="K756" s="90"/>
      <c r="L756" s="178"/>
      <c r="M756" s="178"/>
    </row>
    <row r="757" spans="1:13" x14ac:dyDescent="0.2">
      <c r="A757" s="90" t="str">
        <f>IF(I757=VALUE,VALUE,COUNTIF($B$7:B757,B757))&amp;I757&amp;IF(F757&lt;&gt;VALUE,TEXT(F757,"mmmm"),VALUE)</f>
        <v>00</v>
      </c>
      <c r="B757" s="86" t="str">
        <f t="shared" si="437"/>
        <v>0</v>
      </c>
      <c r="C757" s="86" t="str">
        <f>COUNTIF($K$7:K757,K757)&amp;K757</f>
        <v>0</v>
      </c>
      <c r="D757" s="86" t="str">
        <f t="shared" si="438"/>
        <v>1</v>
      </c>
      <c r="F757" s="173"/>
      <c r="G757" s="90"/>
      <c r="H757" s="73"/>
      <c r="I757" s="90"/>
      <c r="J757" s="175" t="str">
        <f t="shared" si="436"/>
        <v>-</v>
      </c>
      <c r="K757" s="90"/>
      <c r="L757" s="178"/>
      <c r="M757" s="178"/>
    </row>
    <row r="758" spans="1:13" x14ac:dyDescent="0.2">
      <c r="A758" s="90" t="str">
        <f>IF(I758=VALUE,VALUE,COUNTIF($B$7:B758,B758))&amp;I758&amp;IF(F758&lt;&gt;VALUE,TEXT(F758,"mmmm"),VALUE)</f>
        <v>00</v>
      </c>
      <c r="B758" s="86" t="str">
        <f t="shared" si="437"/>
        <v>0</v>
      </c>
      <c r="C758" s="86" t="str">
        <f>COUNTIF($K$7:K758,K758)&amp;K758</f>
        <v>0</v>
      </c>
      <c r="D758" s="86" t="str">
        <f t="shared" si="438"/>
        <v>1</v>
      </c>
      <c r="F758" s="173"/>
      <c r="G758" s="90"/>
      <c r="H758" s="73"/>
      <c r="I758" s="90"/>
      <c r="J758" s="175" t="str">
        <f t="shared" si="436"/>
        <v>-</v>
      </c>
      <c r="K758" s="90"/>
      <c r="L758" s="178"/>
      <c r="M758" s="178"/>
    </row>
    <row r="759" spans="1:13" x14ac:dyDescent="0.2">
      <c r="A759" s="90" t="str">
        <f>IF(I759=VALUE,VALUE,COUNTIF($B$7:B759,B759))&amp;I759&amp;IF(F759&lt;&gt;VALUE,TEXT(F759,"mmmm"),VALUE)</f>
        <v>00</v>
      </c>
      <c r="B759" s="86" t="str">
        <f t="shared" si="437"/>
        <v>0</v>
      </c>
      <c r="C759" s="86" t="str">
        <f>COUNTIF($K$7:K759,K759)&amp;K759</f>
        <v>0</v>
      </c>
      <c r="D759" s="86" t="str">
        <f t="shared" si="438"/>
        <v>1</v>
      </c>
      <c r="F759" s="173"/>
      <c r="G759" s="90"/>
      <c r="H759" s="73"/>
      <c r="I759" s="90"/>
      <c r="J759" s="175" t="str">
        <f t="shared" si="436"/>
        <v>-</v>
      </c>
      <c r="K759" s="90"/>
      <c r="L759" s="178"/>
      <c r="M759" s="178"/>
    </row>
    <row r="760" spans="1:13" x14ac:dyDescent="0.2">
      <c r="A760" s="90" t="str">
        <f>IF(I760=VALUE,VALUE,COUNTIF($B$7:B760,B760))&amp;I760&amp;IF(F760&lt;&gt;VALUE,TEXT(F760,"mmmm"),VALUE)</f>
        <v>00</v>
      </c>
      <c r="B760" s="86" t="str">
        <f t="shared" si="437"/>
        <v>0</v>
      </c>
      <c r="C760" s="86" t="str">
        <f>COUNTIF($K$7:K760,K760)&amp;K760</f>
        <v>0</v>
      </c>
      <c r="D760" s="86" t="str">
        <f t="shared" si="438"/>
        <v>1</v>
      </c>
      <c r="F760" s="173"/>
      <c r="G760" s="90"/>
      <c r="H760" s="73"/>
      <c r="I760" s="90"/>
      <c r="J760" s="175" t="str">
        <f t="shared" si="436"/>
        <v>-</v>
      </c>
      <c r="K760" s="90"/>
      <c r="L760" s="178"/>
      <c r="M760" s="178"/>
    </row>
    <row r="761" spans="1:13" x14ac:dyDescent="0.2">
      <c r="A761" s="90" t="str">
        <f>IF(I761=VALUE,VALUE,COUNTIF($B$7:B761,B761))&amp;I761&amp;IF(F761&lt;&gt;VALUE,TEXT(F761,"mmmm"),VALUE)</f>
        <v>00</v>
      </c>
      <c r="B761" s="86" t="str">
        <f t="shared" si="437"/>
        <v>0</v>
      </c>
      <c r="C761" s="86" t="str">
        <f>COUNTIF($K$7:K761,K761)&amp;K761</f>
        <v>0</v>
      </c>
      <c r="D761" s="86" t="str">
        <f t="shared" si="438"/>
        <v>1</v>
      </c>
      <c r="F761" s="173"/>
      <c r="G761" s="90"/>
      <c r="H761" s="73"/>
      <c r="I761" s="198"/>
      <c r="J761" s="175" t="str">
        <f t="shared" si="436"/>
        <v>-</v>
      </c>
      <c r="K761" s="90"/>
      <c r="L761" s="178"/>
      <c r="M761" s="178"/>
    </row>
    <row r="762" spans="1:13" x14ac:dyDescent="0.2">
      <c r="A762" s="90" t="str">
        <f>IF(I762=VALUE,VALUE,COUNTIF($B$7:B762,B762))&amp;I762&amp;IF(F762&lt;&gt;VALUE,TEXT(F762,"mmmm"),VALUE)</f>
        <v>00</v>
      </c>
      <c r="B762" s="86" t="str">
        <f t="shared" si="437"/>
        <v>0</v>
      </c>
      <c r="C762" s="86" t="str">
        <f>COUNTIF($K$7:K762,K762)&amp;K762</f>
        <v>0</v>
      </c>
      <c r="D762" s="86" t="str">
        <f t="shared" si="438"/>
        <v>1</v>
      </c>
      <c r="F762" s="173"/>
      <c r="G762" s="90"/>
      <c r="H762" s="73"/>
      <c r="I762" s="90"/>
      <c r="J762" s="175" t="str">
        <f t="shared" si="436"/>
        <v>-</v>
      </c>
      <c r="K762" s="90"/>
      <c r="L762" s="178"/>
      <c r="M762" s="178"/>
    </row>
    <row r="763" spans="1:13" x14ac:dyDescent="0.2">
      <c r="A763" s="90" t="str">
        <f>IF(I763=VALUE,VALUE,COUNTIF($B$7:B763,B763))&amp;I763&amp;IF(F763&lt;&gt;VALUE,TEXT(F763,"mmmm"),VALUE)</f>
        <v>00</v>
      </c>
      <c r="B763" s="86" t="str">
        <f t="shared" si="437"/>
        <v>0</v>
      </c>
      <c r="C763" s="86" t="str">
        <f>COUNTIF($K$7:K763,K763)&amp;K763</f>
        <v>0</v>
      </c>
      <c r="D763" s="86" t="str">
        <f t="shared" si="438"/>
        <v>1</v>
      </c>
      <c r="F763" s="173"/>
      <c r="G763" s="90"/>
      <c r="H763" s="73"/>
      <c r="I763" s="90"/>
      <c r="J763" s="175" t="str">
        <f t="shared" si="436"/>
        <v>-</v>
      </c>
      <c r="K763" s="90"/>
      <c r="L763" s="178"/>
      <c r="M763" s="178"/>
    </row>
    <row r="764" spans="1:13" x14ac:dyDescent="0.2">
      <c r="A764" s="90" t="str">
        <f>IF(I764=VALUE,VALUE,COUNTIF($B$7:B764,B764))&amp;I764&amp;IF(F764&lt;&gt;VALUE,TEXT(F764,"mmmm"),VALUE)</f>
        <v>00</v>
      </c>
      <c r="B764" s="86" t="str">
        <f t="shared" si="437"/>
        <v>0</v>
      </c>
      <c r="C764" s="86" t="str">
        <f>COUNTIF($K$7:K764,K764)&amp;K764</f>
        <v>0</v>
      </c>
      <c r="D764" s="86" t="str">
        <f t="shared" si="438"/>
        <v>1</v>
      </c>
      <c r="F764" s="173"/>
      <c r="G764" s="90"/>
      <c r="H764" s="73"/>
      <c r="I764" s="198"/>
      <c r="J764" s="175" t="str">
        <f t="shared" si="436"/>
        <v>-</v>
      </c>
      <c r="K764" s="90"/>
      <c r="L764" s="178"/>
      <c r="M764" s="178"/>
    </row>
    <row r="765" spans="1:13" x14ac:dyDescent="0.2">
      <c r="A765" s="90" t="str">
        <f>IF(I765=VALUE,VALUE,COUNTIF($B$7:B765,B765))&amp;I765&amp;IF(F765&lt;&gt;VALUE,TEXT(F765,"mmmm"),VALUE)</f>
        <v>00</v>
      </c>
      <c r="B765" s="86" t="str">
        <f t="shared" si="437"/>
        <v>0</v>
      </c>
      <c r="C765" s="86" t="str">
        <f>COUNTIF($K$7:K765,K765)&amp;K765</f>
        <v>0</v>
      </c>
      <c r="D765" s="86" t="str">
        <f t="shared" si="438"/>
        <v>1</v>
      </c>
      <c r="F765" s="173"/>
      <c r="G765" s="90"/>
      <c r="H765" s="73"/>
      <c r="I765" s="90"/>
      <c r="J765" s="175" t="str">
        <f t="shared" si="436"/>
        <v>-</v>
      </c>
      <c r="K765" s="90"/>
      <c r="L765" s="178"/>
      <c r="M765" s="178"/>
    </row>
    <row r="766" spans="1:13" x14ac:dyDescent="0.2">
      <c r="A766" s="90" t="str">
        <f>IF(I766=VALUE,VALUE,COUNTIF($B$7:B766,B766))&amp;I766&amp;IF(F766&lt;&gt;VALUE,TEXT(F766,"mmmm"),VALUE)</f>
        <v>00</v>
      </c>
      <c r="B766" s="86" t="str">
        <f t="shared" si="437"/>
        <v>0</v>
      </c>
      <c r="C766" s="86" t="str">
        <f>COUNTIF($K$7:K766,K766)&amp;K766</f>
        <v>0</v>
      </c>
      <c r="D766" s="86" t="str">
        <f t="shared" si="438"/>
        <v>1</v>
      </c>
      <c r="F766" s="173"/>
      <c r="G766" s="90"/>
      <c r="H766" s="73"/>
      <c r="I766" s="198"/>
      <c r="J766" s="175" t="str">
        <f t="shared" si="436"/>
        <v>-</v>
      </c>
      <c r="K766" s="90"/>
      <c r="L766" s="178"/>
      <c r="M766" s="178"/>
    </row>
    <row r="767" spans="1:13" x14ac:dyDescent="0.2">
      <c r="A767" s="90" t="str">
        <f>IF(I767=VALUE,VALUE,COUNTIF($B$7:B767,B767))&amp;I767&amp;IF(F767&lt;&gt;VALUE,TEXT(F767,"mmmm"),VALUE)</f>
        <v>00</v>
      </c>
      <c r="B767" s="86" t="str">
        <f t="shared" si="437"/>
        <v>0</v>
      </c>
      <c r="C767" s="86" t="str">
        <f>COUNTIF($K$7:K767,K767)&amp;K767</f>
        <v>0</v>
      </c>
      <c r="D767" s="86" t="str">
        <f t="shared" si="438"/>
        <v>1</v>
      </c>
      <c r="F767" s="173"/>
      <c r="G767" s="90"/>
      <c r="H767" s="73"/>
      <c r="I767" s="90"/>
      <c r="J767" s="175" t="str">
        <f t="shared" si="436"/>
        <v>-</v>
      </c>
      <c r="K767" s="90"/>
      <c r="L767" s="178"/>
      <c r="M767" s="178"/>
    </row>
    <row r="768" spans="1:13" x14ac:dyDescent="0.2">
      <c r="A768" s="90" t="str">
        <f>IF(I768=VALUE,VALUE,COUNTIF($B$7:B768,B768))&amp;I768&amp;IF(F768&lt;&gt;VALUE,TEXT(F768,"mmmm"),VALUE)</f>
        <v>00</v>
      </c>
      <c r="B768" s="86" t="str">
        <f t="shared" si="437"/>
        <v>0</v>
      </c>
      <c r="C768" s="86" t="str">
        <f>COUNTIF($K$7:K768,K768)&amp;K768</f>
        <v>0</v>
      </c>
      <c r="D768" s="86" t="str">
        <f t="shared" si="438"/>
        <v>1</v>
      </c>
      <c r="F768" s="173"/>
      <c r="G768" s="90"/>
      <c r="H768" s="73"/>
      <c r="I768" s="90"/>
      <c r="J768" s="175" t="str">
        <f t="shared" si="436"/>
        <v>-</v>
      </c>
      <c r="K768" s="90"/>
      <c r="L768" s="178"/>
      <c r="M768" s="178"/>
    </row>
    <row r="769" spans="1:13" x14ac:dyDescent="0.2">
      <c r="A769" s="90" t="str">
        <f>IF(I769=VALUE,VALUE,COUNTIF($B$7:B769,B769))&amp;I769&amp;IF(F769&lt;&gt;VALUE,TEXT(F769,"mmmm"),VALUE)</f>
        <v>00</v>
      </c>
      <c r="B769" s="86" t="str">
        <f t="shared" si="437"/>
        <v>0</v>
      </c>
      <c r="C769" s="86" t="str">
        <f>COUNTIF($K$7:K769,K769)&amp;K769</f>
        <v>0</v>
      </c>
      <c r="D769" s="86" t="str">
        <f t="shared" si="438"/>
        <v>1</v>
      </c>
      <c r="F769" s="173"/>
      <c r="G769" s="90"/>
      <c r="H769" s="177"/>
      <c r="I769" s="198"/>
      <c r="J769" s="175" t="str">
        <f t="shared" si="436"/>
        <v>-</v>
      </c>
      <c r="K769" s="90"/>
      <c r="L769" s="178"/>
      <c r="M769" s="178"/>
    </row>
    <row r="770" spans="1:13" x14ac:dyDescent="0.2">
      <c r="A770" s="90" t="str">
        <f>IF(I770=VALUE,VALUE,COUNTIF($B$7:B770,B770))&amp;I770&amp;IF(F770&lt;&gt;VALUE,TEXT(F770,"mmmm"),VALUE)</f>
        <v>00</v>
      </c>
      <c r="B770" s="86" t="str">
        <f t="shared" si="437"/>
        <v>0</v>
      </c>
      <c r="C770" s="86" t="str">
        <f>COUNTIF($K$7:K770,K770)&amp;K770</f>
        <v>0</v>
      </c>
      <c r="D770" s="86" t="str">
        <f t="shared" si="438"/>
        <v>1</v>
      </c>
      <c r="F770" s="173"/>
      <c r="G770" s="90"/>
      <c r="H770" s="176"/>
      <c r="I770" s="90"/>
      <c r="J770" s="175" t="str">
        <f t="shared" si="436"/>
        <v>-</v>
      </c>
      <c r="K770" s="90"/>
      <c r="L770" s="178"/>
      <c r="M770" s="178"/>
    </row>
    <row r="771" spans="1:13" x14ac:dyDescent="0.2">
      <c r="A771" s="90" t="str">
        <f>IF(I771=VALUE,VALUE,COUNTIF($B$7:B771,B771))&amp;I771&amp;IF(F771&lt;&gt;VALUE,TEXT(F771,"mmmm"),VALUE)</f>
        <v>00</v>
      </c>
      <c r="B771" s="86" t="str">
        <f t="shared" si="437"/>
        <v>0</v>
      </c>
      <c r="C771" s="86" t="str">
        <f>COUNTIF($K$7:K771,K771)&amp;K771</f>
        <v>0</v>
      </c>
      <c r="D771" s="86" t="str">
        <f t="shared" si="438"/>
        <v>1</v>
      </c>
      <c r="F771" s="173"/>
      <c r="G771" s="90"/>
      <c r="H771" s="73"/>
      <c r="I771" s="90"/>
      <c r="J771" s="175" t="str">
        <f t="shared" si="436"/>
        <v>-</v>
      </c>
      <c r="K771" s="90"/>
      <c r="L771" s="178"/>
      <c r="M771" s="178"/>
    </row>
    <row r="772" spans="1:13" x14ac:dyDescent="0.2">
      <c r="A772" s="90" t="str">
        <f>IF(I772=VALUE,VALUE,COUNTIF($B$7:B772,B772))&amp;I772&amp;IF(F772&lt;&gt;VALUE,TEXT(F772,"mmmm"),VALUE)</f>
        <v>00</v>
      </c>
      <c r="B772" s="86" t="str">
        <f t="shared" si="437"/>
        <v>0</v>
      </c>
      <c r="C772" s="86" t="str">
        <f>COUNTIF($K$7:K772,K772)&amp;K772</f>
        <v>0</v>
      </c>
      <c r="D772" s="86" t="str">
        <f t="shared" si="438"/>
        <v>1</v>
      </c>
      <c r="F772" s="173"/>
      <c r="G772" s="90"/>
      <c r="H772" s="73"/>
      <c r="I772" s="90"/>
      <c r="J772" s="175" t="str">
        <f t="shared" si="436"/>
        <v>-</v>
      </c>
      <c r="K772" s="90"/>
      <c r="L772" s="178"/>
      <c r="M772" s="178"/>
    </row>
    <row r="773" spans="1:13" x14ac:dyDescent="0.2">
      <c r="A773" s="90" t="str">
        <f>IF(I773=VALUE,VALUE,COUNTIF($B$7:B773,B773))&amp;I773&amp;IF(F773&lt;&gt;VALUE,TEXT(F773,"mmmm"),VALUE)</f>
        <v>00</v>
      </c>
      <c r="B773" s="86" t="str">
        <f t="shared" ref="B773:B804" si="439">I773&amp;IF(F773&lt;&gt;VALUE,TEXT(F773,"mmmm"),VALUE)</f>
        <v>0</v>
      </c>
      <c r="C773" s="86" t="str">
        <f>COUNTIF($K$7:K773,K773)&amp;K773</f>
        <v>0</v>
      </c>
      <c r="D773" s="86" t="str">
        <f t="shared" ref="D773:D804" si="440">IF(MONTH(F773)&lt;MONTH(BLN),"1"&amp;I773,VALUE)</f>
        <v>1</v>
      </c>
      <c r="F773" s="173"/>
      <c r="G773" s="90"/>
      <c r="H773" s="73"/>
      <c r="I773" s="198"/>
      <c r="J773" s="175" t="str">
        <f t="shared" si="436"/>
        <v>-</v>
      </c>
      <c r="K773" s="90"/>
      <c r="L773" s="178"/>
      <c r="M773" s="178"/>
    </row>
    <row r="774" spans="1:13" x14ac:dyDescent="0.2">
      <c r="A774" s="90" t="str">
        <f>IF(I774=VALUE,VALUE,COUNTIF($B$7:B774,B774))&amp;I774&amp;IF(F774&lt;&gt;VALUE,TEXT(F774,"mmmm"),VALUE)</f>
        <v>00</v>
      </c>
      <c r="B774" s="86" t="str">
        <f t="shared" si="439"/>
        <v>0</v>
      </c>
      <c r="C774" s="86" t="str">
        <f>COUNTIF($K$7:K774,K774)&amp;K774</f>
        <v>0</v>
      </c>
      <c r="D774" s="86" t="str">
        <f t="shared" si="440"/>
        <v>1</v>
      </c>
      <c r="F774" s="173"/>
      <c r="G774" s="90"/>
      <c r="H774" s="73"/>
      <c r="I774" s="198"/>
      <c r="J774" s="175" t="str">
        <f t="shared" si="436"/>
        <v>-</v>
      </c>
      <c r="K774" s="90"/>
      <c r="L774" s="178"/>
      <c r="M774" s="178"/>
    </row>
    <row r="775" spans="1:13" x14ac:dyDescent="0.2">
      <c r="A775" s="90" t="str">
        <f>IF(I775=VALUE,VALUE,COUNTIF($B$7:B775,B775))&amp;I775&amp;IF(F775&lt;&gt;VALUE,TEXT(F775,"mmmm"),VALUE)</f>
        <v>00</v>
      </c>
      <c r="B775" s="86" t="str">
        <f t="shared" si="439"/>
        <v>0</v>
      </c>
      <c r="C775" s="86" t="str">
        <f>COUNTIF($K$7:K775,K775)&amp;K775</f>
        <v>0</v>
      </c>
      <c r="D775" s="86" t="str">
        <f t="shared" si="440"/>
        <v>1</v>
      </c>
      <c r="F775" s="173"/>
      <c r="G775" s="90"/>
      <c r="H775" s="73"/>
      <c r="I775" s="198"/>
      <c r="J775" s="175" t="str">
        <f t="shared" si="436"/>
        <v>-</v>
      </c>
      <c r="K775" s="90"/>
      <c r="L775" s="178"/>
      <c r="M775" s="178"/>
    </row>
    <row r="776" spans="1:13" x14ac:dyDescent="0.2">
      <c r="A776" s="90" t="str">
        <f>IF(I776=VALUE,VALUE,COUNTIF($B$7:B776,B776))&amp;I776&amp;IF(F776&lt;&gt;VALUE,TEXT(F776,"mmmm"),VALUE)</f>
        <v>00</v>
      </c>
      <c r="B776" s="86" t="str">
        <f t="shared" si="439"/>
        <v>0</v>
      </c>
      <c r="C776" s="86" t="str">
        <f>COUNTIF($K$7:K776,K776)&amp;K776</f>
        <v>0</v>
      </c>
      <c r="D776" s="86" t="str">
        <f t="shared" si="440"/>
        <v>1</v>
      </c>
      <c r="F776" s="173"/>
      <c r="G776" s="90"/>
      <c r="H776" s="177"/>
      <c r="I776" s="198"/>
      <c r="J776" s="175" t="str">
        <f t="shared" si="436"/>
        <v>-</v>
      </c>
      <c r="K776" s="90"/>
      <c r="L776" s="178"/>
      <c r="M776" s="178"/>
    </row>
    <row r="777" spans="1:13" x14ac:dyDescent="0.2">
      <c r="A777" s="90" t="str">
        <f>IF(I777=VALUE,VALUE,COUNTIF($B$7:B777,B777))&amp;I777&amp;IF(F777&lt;&gt;VALUE,TEXT(F777,"mmmm"),VALUE)</f>
        <v>00</v>
      </c>
      <c r="B777" s="86" t="str">
        <f t="shared" si="439"/>
        <v>0</v>
      </c>
      <c r="C777" s="86" t="str">
        <f>COUNTIF($K$7:K777,K777)&amp;K777</f>
        <v>0</v>
      </c>
      <c r="D777" s="86" t="str">
        <f t="shared" si="440"/>
        <v>1</v>
      </c>
      <c r="F777" s="173"/>
      <c r="G777" s="90"/>
      <c r="H777" s="176"/>
      <c r="I777" s="90"/>
      <c r="J777" s="175" t="str">
        <f t="shared" si="436"/>
        <v>-</v>
      </c>
      <c r="K777" s="90"/>
      <c r="L777" s="178"/>
      <c r="M777" s="178"/>
    </row>
    <row r="778" spans="1:13" x14ac:dyDescent="0.2">
      <c r="A778" s="90" t="str">
        <f>IF(I778=VALUE,VALUE,COUNTIF($B$7:B778,B778))&amp;I778&amp;IF(F778&lt;&gt;VALUE,TEXT(F778,"mmmm"),VALUE)</f>
        <v>00</v>
      </c>
      <c r="B778" s="86" t="str">
        <f t="shared" si="439"/>
        <v>0</v>
      </c>
      <c r="C778" s="86" t="str">
        <f>COUNTIF($K$7:K778,K778)&amp;K778</f>
        <v>0</v>
      </c>
      <c r="D778" s="86" t="str">
        <f t="shared" si="440"/>
        <v>1</v>
      </c>
      <c r="F778" s="173"/>
      <c r="G778" s="90"/>
      <c r="H778" s="73"/>
      <c r="I778" s="198"/>
      <c r="J778" s="175" t="str">
        <f t="shared" si="436"/>
        <v>-</v>
      </c>
      <c r="K778" s="90"/>
      <c r="L778" s="178"/>
      <c r="M778" s="178"/>
    </row>
    <row r="779" spans="1:13" x14ac:dyDescent="0.2">
      <c r="A779" s="90" t="str">
        <f>IF(I779=VALUE,VALUE,COUNTIF($B$7:B779,B779))&amp;I779&amp;IF(F779&lt;&gt;VALUE,TEXT(F779,"mmmm"),VALUE)</f>
        <v>00</v>
      </c>
      <c r="B779" s="86" t="str">
        <f t="shared" si="439"/>
        <v>0</v>
      </c>
      <c r="C779" s="86" t="str">
        <f>COUNTIF($K$7:K779,K779)&amp;K779</f>
        <v>0</v>
      </c>
      <c r="D779" s="86" t="str">
        <f t="shared" si="440"/>
        <v>1</v>
      </c>
      <c r="F779" s="173"/>
      <c r="G779" s="90"/>
      <c r="H779" s="73"/>
      <c r="I779" s="90"/>
      <c r="J779" s="175" t="str">
        <f t="shared" si="436"/>
        <v>-</v>
      </c>
      <c r="K779" s="90"/>
      <c r="L779" s="178"/>
      <c r="M779" s="178"/>
    </row>
    <row r="780" spans="1:13" x14ac:dyDescent="0.2">
      <c r="A780" s="90" t="str">
        <f>IF(I780=VALUE,VALUE,COUNTIF($B$7:B780,B780))&amp;I780&amp;IF(F780&lt;&gt;VALUE,TEXT(F780,"mmmm"),VALUE)</f>
        <v>00</v>
      </c>
      <c r="B780" s="86" t="str">
        <f t="shared" si="439"/>
        <v>0</v>
      </c>
      <c r="C780" s="86" t="str">
        <f>COUNTIF($K$7:K780,K780)&amp;K780</f>
        <v>0</v>
      </c>
      <c r="D780" s="86" t="str">
        <f t="shared" si="440"/>
        <v>1</v>
      </c>
      <c r="F780" s="173"/>
      <c r="G780" s="90"/>
      <c r="H780" s="73"/>
      <c r="I780" s="90"/>
      <c r="J780" s="175" t="str">
        <f t="shared" si="436"/>
        <v>-</v>
      </c>
      <c r="K780" s="90"/>
      <c r="L780" s="178"/>
      <c r="M780" s="178"/>
    </row>
    <row r="781" spans="1:13" x14ac:dyDescent="0.2">
      <c r="A781" s="90" t="str">
        <f>IF(I781=VALUE,VALUE,COUNTIF($B$7:B781,B781))&amp;I781&amp;IF(F781&lt;&gt;VALUE,TEXT(F781,"mmmm"),VALUE)</f>
        <v>00</v>
      </c>
      <c r="B781" s="86" t="str">
        <f t="shared" si="439"/>
        <v>0</v>
      </c>
      <c r="C781" s="86" t="str">
        <f>COUNTIF($K$7:K781,K781)&amp;K781</f>
        <v>0</v>
      </c>
      <c r="D781" s="86" t="str">
        <f t="shared" si="440"/>
        <v>1</v>
      </c>
      <c r="F781" s="173"/>
      <c r="G781" s="90"/>
      <c r="H781" s="73"/>
      <c r="I781" s="90"/>
      <c r="J781" s="175" t="str">
        <f t="shared" si="436"/>
        <v>-</v>
      </c>
      <c r="K781" s="90"/>
      <c r="L781" s="178"/>
      <c r="M781" s="178"/>
    </row>
    <row r="782" spans="1:13" x14ac:dyDescent="0.2">
      <c r="A782" s="90" t="str">
        <f>IF(I782=VALUE,VALUE,COUNTIF($B$7:B782,B782))&amp;I782&amp;IF(F782&lt;&gt;VALUE,TEXT(F782,"mmmm"),VALUE)</f>
        <v>00</v>
      </c>
      <c r="B782" s="86" t="str">
        <f t="shared" si="439"/>
        <v>0</v>
      </c>
      <c r="C782" s="86" t="str">
        <f>COUNTIF($K$7:K782,K782)&amp;K782</f>
        <v>0</v>
      </c>
      <c r="D782" s="86" t="str">
        <f t="shared" si="440"/>
        <v>1</v>
      </c>
      <c r="F782" s="173"/>
      <c r="G782" s="90"/>
      <c r="H782" s="177"/>
      <c r="I782" s="198"/>
      <c r="J782" s="175" t="str">
        <f t="shared" si="436"/>
        <v>-</v>
      </c>
      <c r="K782" s="90"/>
      <c r="L782" s="178"/>
      <c r="M782" s="178"/>
    </row>
    <row r="783" spans="1:13" x14ac:dyDescent="0.2">
      <c r="A783" s="90" t="str">
        <f>IF(I783=VALUE,VALUE,COUNTIF($B$7:B783,B783))&amp;I783&amp;IF(F783&lt;&gt;VALUE,TEXT(F783,"mmmm"),VALUE)</f>
        <v>00</v>
      </c>
      <c r="B783" s="86" t="str">
        <f t="shared" si="439"/>
        <v>0</v>
      </c>
      <c r="C783" s="86" t="str">
        <f>COUNTIF($K$7:K783,K783)&amp;K783</f>
        <v>0</v>
      </c>
      <c r="D783" s="86" t="str">
        <f t="shared" si="440"/>
        <v>1</v>
      </c>
      <c r="F783" s="173"/>
      <c r="G783" s="90"/>
      <c r="H783" s="176"/>
      <c r="I783" s="90"/>
      <c r="J783" s="175" t="str">
        <f t="shared" si="436"/>
        <v>-</v>
      </c>
      <c r="K783" s="90"/>
      <c r="L783" s="178"/>
      <c r="M783" s="178"/>
    </row>
    <row r="784" spans="1:13" x14ac:dyDescent="0.2">
      <c r="A784" s="90" t="str">
        <f>IF(I784=VALUE,VALUE,COUNTIF($B$7:B784,B784))&amp;I784&amp;IF(F784&lt;&gt;VALUE,TEXT(F784,"mmmm"),VALUE)</f>
        <v>00</v>
      </c>
      <c r="B784" s="86" t="str">
        <f t="shared" si="439"/>
        <v>0</v>
      </c>
      <c r="C784" s="86" t="str">
        <f>COUNTIF($K$7:K784,K784)&amp;K784</f>
        <v>0</v>
      </c>
      <c r="D784" s="86" t="str">
        <f t="shared" si="440"/>
        <v>1</v>
      </c>
      <c r="F784" s="173"/>
      <c r="G784" s="90"/>
      <c r="H784" s="73"/>
      <c r="I784" s="90"/>
      <c r="J784" s="175" t="str">
        <f t="shared" si="436"/>
        <v>-</v>
      </c>
      <c r="K784" s="90"/>
      <c r="L784" s="178"/>
      <c r="M784" s="178"/>
    </row>
    <row r="785" spans="1:13" x14ac:dyDescent="0.2">
      <c r="A785" s="90" t="str">
        <f>IF(I785=VALUE,VALUE,COUNTIF($B$7:B785,B785))&amp;I785&amp;IF(F785&lt;&gt;VALUE,TEXT(F785,"mmmm"),VALUE)</f>
        <v>00</v>
      </c>
      <c r="B785" s="86" t="str">
        <f t="shared" si="439"/>
        <v>0</v>
      </c>
      <c r="C785" s="86" t="str">
        <f>COUNTIF($K$7:K785,K785)&amp;K785</f>
        <v>0</v>
      </c>
      <c r="D785" s="86" t="str">
        <f t="shared" si="440"/>
        <v>1</v>
      </c>
      <c r="F785" s="173"/>
      <c r="G785" s="90"/>
      <c r="H785" s="73"/>
      <c r="I785" s="198"/>
      <c r="J785" s="175" t="str">
        <f t="shared" si="436"/>
        <v>-</v>
      </c>
      <c r="K785" s="90"/>
      <c r="L785" s="178"/>
      <c r="M785" s="178"/>
    </row>
    <row r="786" spans="1:13" x14ac:dyDescent="0.2">
      <c r="A786" s="90" t="str">
        <f>IF(I786=VALUE,VALUE,COUNTIF($B$7:B786,B786))&amp;I786&amp;IF(F786&lt;&gt;VALUE,TEXT(F786,"mmmm"),VALUE)</f>
        <v>00</v>
      </c>
      <c r="B786" s="86" t="str">
        <f t="shared" si="439"/>
        <v>0</v>
      </c>
      <c r="C786" s="86" t="str">
        <f>COUNTIF($K$7:K786,K786)&amp;K786</f>
        <v>0</v>
      </c>
      <c r="D786" s="86" t="str">
        <f t="shared" si="440"/>
        <v>1</v>
      </c>
      <c r="F786" s="173"/>
      <c r="G786" s="90"/>
      <c r="H786" s="73"/>
      <c r="I786" s="198"/>
      <c r="J786" s="175" t="str">
        <f t="shared" si="436"/>
        <v>-</v>
      </c>
      <c r="K786" s="90"/>
      <c r="L786" s="178"/>
      <c r="M786" s="178"/>
    </row>
    <row r="787" spans="1:13" x14ac:dyDescent="0.2">
      <c r="A787" s="90" t="str">
        <f>IF(I787=VALUE,VALUE,COUNTIF($B$7:B787,B787))&amp;I787&amp;IF(F787&lt;&gt;VALUE,TEXT(F787,"mmmm"),VALUE)</f>
        <v>00</v>
      </c>
      <c r="B787" s="86" t="str">
        <f t="shared" si="439"/>
        <v>0</v>
      </c>
      <c r="C787" s="86" t="str">
        <f>COUNTIF($K$7:K787,K787)&amp;K787</f>
        <v>0</v>
      </c>
      <c r="D787" s="86" t="str">
        <f t="shared" si="440"/>
        <v>1</v>
      </c>
      <c r="F787" s="173"/>
      <c r="G787" s="90"/>
      <c r="H787" s="73"/>
      <c r="I787" s="90"/>
      <c r="J787" s="175" t="str">
        <f t="shared" si="436"/>
        <v>-</v>
      </c>
      <c r="K787" s="90"/>
      <c r="L787" s="178"/>
      <c r="M787" s="178"/>
    </row>
    <row r="788" spans="1:13" x14ac:dyDescent="0.2">
      <c r="A788" s="90" t="str">
        <f>IF(I788=VALUE,VALUE,COUNTIF($B$7:B788,B788))&amp;I788&amp;IF(F788&lt;&gt;VALUE,TEXT(F788,"mmmm"),VALUE)</f>
        <v>00</v>
      </c>
      <c r="B788" s="86" t="str">
        <f t="shared" si="439"/>
        <v>0</v>
      </c>
      <c r="C788" s="86" t="str">
        <f>COUNTIF($K$7:K788,K788)&amp;K788</f>
        <v>0</v>
      </c>
      <c r="D788" s="86" t="str">
        <f t="shared" si="440"/>
        <v>1</v>
      </c>
      <c r="F788" s="173"/>
      <c r="G788" s="90"/>
      <c r="H788" s="73"/>
      <c r="I788" s="198"/>
      <c r="J788" s="175" t="str">
        <f t="shared" si="436"/>
        <v>-</v>
      </c>
      <c r="K788" s="90"/>
      <c r="L788" s="178"/>
      <c r="M788" s="178"/>
    </row>
    <row r="789" spans="1:13" x14ac:dyDescent="0.2">
      <c r="A789" s="90" t="str">
        <f>IF(I789=VALUE,VALUE,COUNTIF($B$7:B789,B789))&amp;I789&amp;IF(F789&lt;&gt;VALUE,TEXT(F789,"mmmm"),VALUE)</f>
        <v>00</v>
      </c>
      <c r="B789" s="86" t="str">
        <f t="shared" si="439"/>
        <v>0</v>
      </c>
      <c r="C789" s="86" t="str">
        <f>COUNTIF($K$7:K789,K789)&amp;K789</f>
        <v>0</v>
      </c>
      <c r="D789" s="86" t="str">
        <f t="shared" si="440"/>
        <v>1</v>
      </c>
      <c r="F789" s="173"/>
      <c r="G789" s="90"/>
      <c r="H789" s="177"/>
      <c r="I789" s="198"/>
      <c r="J789" s="175" t="str">
        <f t="shared" si="436"/>
        <v>-</v>
      </c>
      <c r="K789" s="90"/>
      <c r="L789" s="178"/>
      <c r="M789" s="178"/>
    </row>
    <row r="790" spans="1:13" x14ac:dyDescent="0.2">
      <c r="A790" s="90" t="str">
        <f>IF(I790=VALUE,VALUE,COUNTIF($B$7:B790,B790))&amp;I790&amp;IF(F790&lt;&gt;VALUE,TEXT(F790,"mmmm"),VALUE)</f>
        <v>00</v>
      </c>
      <c r="B790" s="86" t="str">
        <f t="shared" si="439"/>
        <v>0</v>
      </c>
      <c r="C790" s="86" t="str">
        <f>COUNTIF($K$7:K790,K790)&amp;K790</f>
        <v>0</v>
      </c>
      <c r="D790" s="86" t="str">
        <f t="shared" si="440"/>
        <v>1</v>
      </c>
      <c r="F790" s="173"/>
      <c r="G790" s="90"/>
      <c r="H790" s="176"/>
      <c r="I790" s="90"/>
      <c r="J790" s="175" t="str">
        <f t="shared" ref="J790:J853" si="441">IF(ISNA(VLOOKUP(I790,DAF_AKUN,2,FALSE)),"-",VLOOKUP(I790,DAF_AKUN,2,FALSE))</f>
        <v>-</v>
      </c>
      <c r="K790" s="90"/>
      <c r="L790" s="178"/>
      <c r="M790" s="178"/>
    </row>
    <row r="791" spans="1:13" x14ac:dyDescent="0.2">
      <c r="A791" s="90" t="str">
        <f>IF(I791=VALUE,VALUE,COUNTIF($B$7:B791,B791))&amp;I791&amp;IF(F791&lt;&gt;VALUE,TEXT(F791,"mmmm"),VALUE)</f>
        <v>00</v>
      </c>
      <c r="B791" s="86" t="str">
        <f t="shared" si="439"/>
        <v>0</v>
      </c>
      <c r="C791" s="86" t="str">
        <f>COUNTIF($K$7:K791,K791)&amp;K791</f>
        <v>0</v>
      </c>
      <c r="D791" s="86" t="str">
        <f t="shared" si="440"/>
        <v>1</v>
      </c>
      <c r="F791" s="173"/>
      <c r="G791" s="90"/>
      <c r="H791" s="73"/>
      <c r="I791" s="90"/>
      <c r="J791" s="175" t="str">
        <f t="shared" si="441"/>
        <v>-</v>
      </c>
      <c r="K791" s="90"/>
      <c r="L791" s="178"/>
      <c r="M791" s="178"/>
    </row>
    <row r="792" spans="1:13" x14ac:dyDescent="0.2">
      <c r="A792" s="90" t="str">
        <f>IF(I792=VALUE,VALUE,COUNTIF($B$7:B792,B792))&amp;I792&amp;IF(F792&lt;&gt;VALUE,TEXT(F792,"mmmm"),VALUE)</f>
        <v>00</v>
      </c>
      <c r="B792" s="86" t="str">
        <f t="shared" si="439"/>
        <v>0</v>
      </c>
      <c r="C792" s="86" t="str">
        <f>COUNTIF($K$7:K792,K792)&amp;K792</f>
        <v>0</v>
      </c>
      <c r="D792" s="86" t="str">
        <f t="shared" si="440"/>
        <v>1</v>
      </c>
      <c r="F792" s="173"/>
      <c r="G792" s="90"/>
      <c r="H792" s="177"/>
      <c r="I792" s="90"/>
      <c r="J792" s="175" t="str">
        <f t="shared" si="441"/>
        <v>-</v>
      </c>
      <c r="K792" s="90"/>
      <c r="L792" s="178"/>
      <c r="M792" s="178"/>
    </row>
    <row r="793" spans="1:13" x14ac:dyDescent="0.2">
      <c r="A793" s="90" t="str">
        <f>IF(I793=VALUE,VALUE,COUNTIF($B$7:B793,B793))&amp;I793&amp;IF(F793&lt;&gt;VALUE,TEXT(F793,"mmmm"),VALUE)</f>
        <v>00</v>
      </c>
      <c r="B793" s="86" t="str">
        <f t="shared" si="439"/>
        <v>0</v>
      </c>
      <c r="C793" s="86" t="str">
        <f>COUNTIF($K$7:K793,K793)&amp;K793</f>
        <v>0</v>
      </c>
      <c r="D793" s="86" t="str">
        <f t="shared" si="440"/>
        <v>1</v>
      </c>
      <c r="F793" s="173"/>
      <c r="G793" s="90"/>
      <c r="H793" s="177"/>
      <c r="I793" s="90"/>
      <c r="J793" s="175" t="str">
        <f t="shared" si="441"/>
        <v>-</v>
      </c>
      <c r="K793" s="90"/>
      <c r="L793" s="178"/>
      <c r="M793" s="178"/>
    </row>
    <row r="794" spans="1:13" x14ac:dyDescent="0.2">
      <c r="A794" s="90" t="str">
        <f>IF(I794=VALUE,VALUE,COUNTIF($B$7:B794,B794))&amp;I794&amp;IF(F794&lt;&gt;VALUE,TEXT(F794,"mmmm"),VALUE)</f>
        <v>00</v>
      </c>
      <c r="B794" s="86" t="str">
        <f t="shared" si="439"/>
        <v>0</v>
      </c>
      <c r="C794" s="86" t="str">
        <f>COUNTIF($K$7:K794,K794)&amp;K794</f>
        <v>0</v>
      </c>
      <c r="D794" s="86" t="str">
        <f t="shared" si="440"/>
        <v>1</v>
      </c>
      <c r="F794" s="173"/>
      <c r="G794" s="90"/>
      <c r="H794" s="73"/>
      <c r="I794" s="90"/>
      <c r="J794" s="175" t="str">
        <f t="shared" si="441"/>
        <v>-</v>
      </c>
      <c r="K794" s="90"/>
      <c r="L794" s="178"/>
      <c r="M794" s="178"/>
    </row>
    <row r="795" spans="1:13" x14ac:dyDescent="0.2">
      <c r="A795" s="90" t="str">
        <f>IF(I795=VALUE,VALUE,COUNTIF($B$7:B795,B795))&amp;I795&amp;IF(F795&lt;&gt;VALUE,TEXT(F795,"mmmm"),VALUE)</f>
        <v>00</v>
      </c>
      <c r="B795" s="86" t="str">
        <f t="shared" si="439"/>
        <v>0</v>
      </c>
      <c r="C795" s="86" t="str">
        <f>COUNTIF($K$7:K795,K795)&amp;K795</f>
        <v>0</v>
      </c>
      <c r="D795" s="86" t="str">
        <f t="shared" si="440"/>
        <v>1</v>
      </c>
      <c r="F795" s="173"/>
      <c r="G795" s="90"/>
      <c r="H795" s="177"/>
      <c r="I795" s="90"/>
      <c r="J795" s="175" t="str">
        <f t="shared" si="441"/>
        <v>-</v>
      </c>
      <c r="K795" s="90"/>
      <c r="L795" s="178"/>
      <c r="M795" s="178"/>
    </row>
    <row r="796" spans="1:13" x14ac:dyDescent="0.2">
      <c r="A796" s="90" t="str">
        <f>IF(I796=VALUE,VALUE,COUNTIF($B$7:B796,B796))&amp;I796&amp;IF(F796&lt;&gt;VALUE,TEXT(F796,"mmmm"),VALUE)</f>
        <v>00</v>
      </c>
      <c r="B796" s="86" t="str">
        <f t="shared" si="439"/>
        <v>0</v>
      </c>
      <c r="C796" s="86" t="str">
        <f>COUNTIF($K$7:K796,K796)&amp;K796</f>
        <v>0</v>
      </c>
      <c r="D796" s="86" t="str">
        <f t="shared" si="440"/>
        <v>1</v>
      </c>
      <c r="F796" s="173"/>
      <c r="G796" s="90"/>
      <c r="H796" s="177"/>
      <c r="I796" s="90"/>
      <c r="J796" s="175" t="str">
        <f t="shared" si="441"/>
        <v>-</v>
      </c>
      <c r="K796" s="90"/>
      <c r="L796" s="178"/>
      <c r="M796" s="178"/>
    </row>
    <row r="797" spans="1:13" x14ac:dyDescent="0.2">
      <c r="A797" s="90" t="str">
        <f>IF(I797=VALUE,VALUE,COUNTIF($B$7:B797,B797))&amp;I797&amp;IF(F797&lt;&gt;VALUE,TEXT(F797,"mmmm"),VALUE)</f>
        <v>00</v>
      </c>
      <c r="B797" s="86" t="str">
        <f t="shared" si="439"/>
        <v>0</v>
      </c>
      <c r="C797" s="86" t="str">
        <f>COUNTIF($K$7:K797,K797)&amp;K797</f>
        <v>0</v>
      </c>
      <c r="D797" s="86" t="str">
        <f t="shared" si="440"/>
        <v>1</v>
      </c>
      <c r="F797" s="173"/>
      <c r="G797" s="90"/>
      <c r="H797" s="73"/>
      <c r="I797" s="90"/>
      <c r="J797" s="175" t="str">
        <f t="shared" si="441"/>
        <v>-</v>
      </c>
      <c r="K797" s="90"/>
      <c r="L797" s="178"/>
      <c r="M797" s="178"/>
    </row>
    <row r="798" spans="1:13" x14ac:dyDescent="0.2">
      <c r="A798" s="90" t="str">
        <f>IF(I798=VALUE,VALUE,COUNTIF($B$7:B798,B798))&amp;I798&amp;IF(F798&lt;&gt;VALUE,TEXT(F798,"mmmm"),VALUE)</f>
        <v>00</v>
      </c>
      <c r="B798" s="86" t="str">
        <f t="shared" si="439"/>
        <v>0</v>
      </c>
      <c r="C798" s="86" t="str">
        <f>COUNTIF($K$7:K798,K798)&amp;K798</f>
        <v>0</v>
      </c>
      <c r="D798" s="86" t="str">
        <f t="shared" si="440"/>
        <v>1</v>
      </c>
      <c r="F798" s="173"/>
      <c r="G798" s="90"/>
      <c r="H798" s="177"/>
      <c r="I798" s="90"/>
      <c r="J798" s="175" t="str">
        <f t="shared" si="441"/>
        <v>-</v>
      </c>
      <c r="K798" s="90"/>
      <c r="L798" s="178"/>
      <c r="M798" s="178"/>
    </row>
    <row r="799" spans="1:13" x14ac:dyDescent="0.2">
      <c r="A799" s="90" t="str">
        <f>IF(I799=VALUE,VALUE,COUNTIF($B$7:B799,B799))&amp;I799&amp;IF(F799&lt;&gt;VALUE,TEXT(F799,"mmmm"),VALUE)</f>
        <v>00</v>
      </c>
      <c r="B799" s="86" t="str">
        <f t="shared" si="439"/>
        <v>0</v>
      </c>
      <c r="C799" s="86" t="str">
        <f>COUNTIF($K$7:K799,K799)&amp;K799</f>
        <v>0</v>
      </c>
      <c r="D799" s="86" t="str">
        <f t="shared" si="440"/>
        <v>1</v>
      </c>
      <c r="F799" s="173"/>
      <c r="G799" s="90"/>
      <c r="H799" s="177"/>
      <c r="I799" s="90"/>
      <c r="J799" s="175" t="str">
        <f t="shared" si="441"/>
        <v>-</v>
      </c>
      <c r="K799" s="90"/>
      <c r="L799" s="178"/>
      <c r="M799" s="178"/>
    </row>
    <row r="800" spans="1:13" x14ac:dyDescent="0.2">
      <c r="A800" s="90" t="str">
        <f>IF(I800=VALUE,VALUE,COUNTIF($B$7:B800,B800))&amp;I800&amp;IF(F800&lt;&gt;VALUE,TEXT(F800,"mmmm"),VALUE)</f>
        <v>00</v>
      </c>
      <c r="B800" s="86" t="str">
        <f t="shared" si="439"/>
        <v>0</v>
      </c>
      <c r="C800" s="86" t="str">
        <f>COUNTIF($K$7:K800,K800)&amp;K800</f>
        <v>0</v>
      </c>
      <c r="D800" s="86" t="str">
        <f t="shared" si="440"/>
        <v>1</v>
      </c>
      <c r="F800" s="173"/>
      <c r="G800" s="90"/>
      <c r="H800" s="73"/>
      <c r="I800" s="90"/>
      <c r="J800" s="175" t="str">
        <f t="shared" si="441"/>
        <v>-</v>
      </c>
      <c r="K800" s="90"/>
      <c r="L800" s="178"/>
      <c r="M800" s="178"/>
    </row>
    <row r="801" spans="1:13" x14ac:dyDescent="0.2">
      <c r="A801" s="90" t="str">
        <f>IF(I801=VALUE,VALUE,COUNTIF($B$7:B801,B801))&amp;I801&amp;IF(F801&lt;&gt;VALUE,TEXT(F801,"mmmm"),VALUE)</f>
        <v>00</v>
      </c>
      <c r="B801" s="86" t="str">
        <f t="shared" si="439"/>
        <v>0</v>
      </c>
      <c r="C801" s="86" t="str">
        <f>COUNTIF($K$7:K801,K801)&amp;K801</f>
        <v>0</v>
      </c>
      <c r="D801" s="86" t="str">
        <f t="shared" si="440"/>
        <v>1</v>
      </c>
      <c r="F801" s="173"/>
      <c r="G801" s="90"/>
      <c r="H801" s="177"/>
      <c r="I801" s="90"/>
      <c r="J801" s="175" t="str">
        <f t="shared" si="441"/>
        <v>-</v>
      </c>
      <c r="K801" s="90"/>
      <c r="L801" s="178"/>
      <c r="M801" s="178"/>
    </row>
    <row r="802" spans="1:13" x14ac:dyDescent="0.2">
      <c r="A802" s="90" t="str">
        <f>IF(I802=VALUE,VALUE,COUNTIF($B$7:B802,B802))&amp;I802&amp;IF(F802&lt;&gt;VALUE,TEXT(F802,"mmmm"),VALUE)</f>
        <v>00</v>
      </c>
      <c r="B802" s="86" t="str">
        <f t="shared" si="439"/>
        <v>0</v>
      </c>
      <c r="C802" s="86" t="str">
        <f>COUNTIF($K$7:K802,K802)&amp;K802</f>
        <v>0</v>
      </c>
      <c r="D802" s="86" t="str">
        <f t="shared" si="440"/>
        <v>1</v>
      </c>
      <c r="F802" s="173"/>
      <c r="G802" s="90"/>
      <c r="H802" s="177"/>
      <c r="I802" s="90"/>
      <c r="J802" s="175" t="str">
        <f t="shared" si="441"/>
        <v>-</v>
      </c>
      <c r="K802" s="90"/>
      <c r="L802" s="178"/>
      <c r="M802" s="178"/>
    </row>
    <row r="803" spans="1:13" x14ac:dyDescent="0.2">
      <c r="A803" s="90" t="str">
        <f>IF(I803=VALUE,VALUE,COUNTIF($B$7:B803,B803))&amp;I803&amp;IF(F803&lt;&gt;VALUE,TEXT(F803,"mmmm"),VALUE)</f>
        <v>00</v>
      </c>
      <c r="B803" s="86" t="str">
        <f t="shared" si="439"/>
        <v>0</v>
      </c>
      <c r="C803" s="86" t="str">
        <f>COUNTIF($K$7:K803,K803)&amp;K803</f>
        <v>0</v>
      </c>
      <c r="D803" s="86" t="str">
        <f t="shared" si="440"/>
        <v>1</v>
      </c>
      <c r="F803" s="173"/>
      <c r="G803" s="90"/>
      <c r="H803" s="73"/>
      <c r="I803" s="90"/>
      <c r="J803" s="175" t="str">
        <f t="shared" si="441"/>
        <v>-</v>
      </c>
      <c r="K803" s="90"/>
      <c r="L803" s="178"/>
      <c r="M803" s="178"/>
    </row>
    <row r="804" spans="1:13" x14ac:dyDescent="0.2">
      <c r="A804" s="90" t="str">
        <f>IF(I804=VALUE,VALUE,COUNTIF($B$7:B804,B804))&amp;I804&amp;IF(F804&lt;&gt;VALUE,TEXT(F804,"mmmm"),VALUE)</f>
        <v>00</v>
      </c>
      <c r="B804" s="86" t="str">
        <f t="shared" si="439"/>
        <v>0</v>
      </c>
      <c r="C804" s="86" t="str">
        <f>COUNTIF($K$7:K804,K804)&amp;K804</f>
        <v>0</v>
      </c>
      <c r="D804" s="86" t="str">
        <f t="shared" si="440"/>
        <v>1</v>
      </c>
      <c r="F804" s="173"/>
      <c r="G804" s="90"/>
      <c r="H804" s="73"/>
      <c r="I804" s="90"/>
      <c r="J804" s="175" t="str">
        <f t="shared" si="441"/>
        <v>-</v>
      </c>
      <c r="K804" s="90"/>
      <c r="L804" s="178"/>
      <c r="M804" s="178"/>
    </row>
    <row r="805" spans="1:13" x14ac:dyDescent="0.2">
      <c r="A805" s="90" t="str">
        <f>IF(I805=VALUE,VALUE,COUNTIF($B$7:B805,B805))&amp;I805&amp;IF(F805&lt;&gt;VALUE,TEXT(F805,"mmmm"),VALUE)</f>
        <v>00</v>
      </c>
      <c r="B805" s="86" t="str">
        <f t="shared" ref="B805:B836" si="442">I805&amp;IF(F805&lt;&gt;VALUE,TEXT(F805,"mmmm"),VALUE)</f>
        <v>0</v>
      </c>
      <c r="C805" s="86" t="str">
        <f>COUNTIF($K$7:K805,K805)&amp;K805</f>
        <v>0</v>
      </c>
      <c r="D805" s="86" t="str">
        <f t="shared" ref="D805:D836" si="443">IF(MONTH(F805)&lt;MONTH(BLN),"1"&amp;I805,VALUE)</f>
        <v>1</v>
      </c>
      <c r="F805" s="173"/>
      <c r="G805" s="90"/>
      <c r="H805" s="73"/>
      <c r="I805" s="90"/>
      <c r="J805" s="175" t="str">
        <f t="shared" si="441"/>
        <v>-</v>
      </c>
      <c r="K805" s="90"/>
      <c r="L805" s="178"/>
      <c r="M805" s="178"/>
    </row>
    <row r="806" spans="1:13" x14ac:dyDescent="0.2">
      <c r="A806" s="90" t="str">
        <f>IF(I806=VALUE,VALUE,COUNTIF($B$7:B806,B806))&amp;I806&amp;IF(F806&lt;&gt;VALUE,TEXT(F806,"mmmm"),VALUE)</f>
        <v>00</v>
      </c>
      <c r="B806" s="86" t="str">
        <f t="shared" si="442"/>
        <v>0</v>
      </c>
      <c r="C806" s="86" t="str">
        <f>COUNTIF($K$7:K806,K806)&amp;K806</f>
        <v>0</v>
      </c>
      <c r="D806" s="86" t="str">
        <f t="shared" si="443"/>
        <v>1</v>
      </c>
      <c r="F806" s="173"/>
      <c r="G806" s="90"/>
      <c r="H806" s="73"/>
      <c r="I806" s="90"/>
      <c r="J806" s="175" t="str">
        <f t="shared" si="441"/>
        <v>-</v>
      </c>
      <c r="K806" s="90"/>
      <c r="L806" s="178"/>
      <c r="M806" s="178"/>
    </row>
    <row r="807" spans="1:13" x14ac:dyDescent="0.2">
      <c r="A807" s="90" t="str">
        <f>IF(I807=VALUE,VALUE,COUNTIF($B$7:B807,B807))&amp;I807&amp;IF(F807&lt;&gt;VALUE,TEXT(F807,"mmmm"),VALUE)</f>
        <v>00</v>
      </c>
      <c r="B807" s="86" t="str">
        <f t="shared" si="442"/>
        <v>0</v>
      </c>
      <c r="C807" s="86" t="str">
        <f>COUNTIF($K$7:K807,K807)&amp;K807</f>
        <v>0</v>
      </c>
      <c r="D807" s="86" t="str">
        <f t="shared" si="443"/>
        <v>1</v>
      </c>
      <c r="F807" s="173"/>
      <c r="G807" s="90"/>
      <c r="H807" s="73"/>
      <c r="I807" s="90"/>
      <c r="J807" s="175" t="str">
        <f t="shared" si="441"/>
        <v>-</v>
      </c>
      <c r="K807" s="90"/>
      <c r="L807" s="178"/>
      <c r="M807" s="178"/>
    </row>
    <row r="808" spans="1:13" x14ac:dyDescent="0.2">
      <c r="A808" s="90" t="str">
        <f>IF(I808=VALUE,VALUE,COUNTIF($B$7:B808,B808))&amp;I808&amp;IF(F808&lt;&gt;VALUE,TEXT(F808,"mmmm"),VALUE)</f>
        <v>00</v>
      </c>
      <c r="B808" s="86" t="str">
        <f t="shared" si="442"/>
        <v>0</v>
      </c>
      <c r="C808" s="86" t="str">
        <f>COUNTIF($K$7:K808,K808)&amp;K808</f>
        <v>0</v>
      </c>
      <c r="D808" s="86" t="str">
        <f t="shared" si="443"/>
        <v>1</v>
      </c>
      <c r="F808" s="173"/>
      <c r="G808" s="90"/>
      <c r="H808" s="73"/>
      <c r="I808" s="90"/>
      <c r="J808" s="175" t="str">
        <f t="shared" si="441"/>
        <v>-</v>
      </c>
      <c r="K808" s="90"/>
      <c r="L808" s="178"/>
      <c r="M808" s="178"/>
    </row>
    <row r="809" spans="1:13" x14ac:dyDescent="0.2">
      <c r="A809" s="90" t="str">
        <f>IF(I809=VALUE,VALUE,COUNTIF($B$7:B809,B809))&amp;I809&amp;IF(F809&lt;&gt;VALUE,TEXT(F809,"mmmm"),VALUE)</f>
        <v>00</v>
      </c>
      <c r="B809" s="86" t="str">
        <f t="shared" si="442"/>
        <v>0</v>
      </c>
      <c r="C809" s="86" t="str">
        <f>COUNTIF($K$7:K809,K809)&amp;K809</f>
        <v>0</v>
      </c>
      <c r="D809" s="86" t="str">
        <f t="shared" si="443"/>
        <v>1</v>
      </c>
      <c r="F809" s="173"/>
      <c r="G809" s="90"/>
      <c r="H809" s="73"/>
      <c r="I809" s="90"/>
      <c r="J809" s="175" t="str">
        <f t="shared" si="441"/>
        <v>-</v>
      </c>
      <c r="K809" s="90"/>
      <c r="L809" s="178"/>
      <c r="M809" s="178"/>
    </row>
    <row r="810" spans="1:13" x14ac:dyDescent="0.2">
      <c r="A810" s="90" t="str">
        <f>IF(I810=VALUE,VALUE,COUNTIF($B$7:B810,B810))&amp;I810&amp;IF(F810&lt;&gt;VALUE,TEXT(F810,"mmmm"),VALUE)</f>
        <v>00</v>
      </c>
      <c r="B810" s="86" t="str">
        <f t="shared" si="442"/>
        <v>0</v>
      </c>
      <c r="C810" s="86" t="str">
        <f>COUNTIF($K$7:K810,K810)&amp;K810</f>
        <v>0</v>
      </c>
      <c r="D810" s="86" t="str">
        <f t="shared" si="443"/>
        <v>1</v>
      </c>
      <c r="F810" s="173"/>
      <c r="G810" s="90"/>
      <c r="H810" s="73"/>
      <c r="I810" s="90"/>
      <c r="J810" s="175" t="str">
        <f t="shared" si="441"/>
        <v>-</v>
      </c>
      <c r="K810" s="90"/>
      <c r="L810" s="178"/>
      <c r="M810" s="178"/>
    </row>
    <row r="811" spans="1:13" x14ac:dyDescent="0.2">
      <c r="A811" s="90" t="str">
        <f>IF(I811=VALUE,VALUE,COUNTIF($B$7:B811,B811))&amp;I811&amp;IF(F811&lt;&gt;VALUE,TEXT(F811,"mmmm"),VALUE)</f>
        <v>00</v>
      </c>
      <c r="B811" s="86" t="str">
        <f t="shared" si="442"/>
        <v>0</v>
      </c>
      <c r="C811" s="86" t="str">
        <f>COUNTIF($K$7:K811,K811)&amp;K811</f>
        <v>0</v>
      </c>
      <c r="D811" s="86" t="str">
        <f t="shared" si="443"/>
        <v>1</v>
      </c>
      <c r="F811" s="173"/>
      <c r="G811" s="90"/>
      <c r="H811" s="73"/>
      <c r="I811" s="90"/>
      <c r="J811" s="175" t="str">
        <f t="shared" si="441"/>
        <v>-</v>
      </c>
      <c r="K811" s="90"/>
      <c r="L811" s="178"/>
      <c r="M811" s="178"/>
    </row>
    <row r="812" spans="1:13" x14ac:dyDescent="0.2">
      <c r="A812" s="90" t="str">
        <f>IF(I812=VALUE,VALUE,COUNTIF($B$7:B812,B812))&amp;I812&amp;IF(F812&lt;&gt;VALUE,TEXT(F812,"mmmm"),VALUE)</f>
        <v>00</v>
      </c>
      <c r="B812" s="86" t="str">
        <f t="shared" si="442"/>
        <v>0</v>
      </c>
      <c r="C812" s="86" t="str">
        <f>COUNTIF($K$7:K812,K812)&amp;K812</f>
        <v>0</v>
      </c>
      <c r="D812" s="86" t="str">
        <f t="shared" si="443"/>
        <v>1</v>
      </c>
      <c r="F812" s="173"/>
      <c r="G812" s="90"/>
      <c r="H812" s="73"/>
      <c r="I812" s="90"/>
      <c r="J812" s="175" t="str">
        <f t="shared" si="441"/>
        <v>-</v>
      </c>
      <c r="K812" s="90"/>
      <c r="L812" s="178"/>
      <c r="M812" s="178"/>
    </row>
    <row r="813" spans="1:13" x14ac:dyDescent="0.2">
      <c r="A813" s="90" t="str">
        <f>IF(I813=VALUE,VALUE,COUNTIF($B$7:B813,B813))&amp;I813&amp;IF(F813&lt;&gt;VALUE,TEXT(F813,"mmmm"),VALUE)</f>
        <v>00</v>
      </c>
      <c r="B813" s="86" t="str">
        <f t="shared" si="442"/>
        <v>0</v>
      </c>
      <c r="C813" s="86" t="str">
        <f>COUNTIF($K$7:K813,K813)&amp;K813</f>
        <v>0</v>
      </c>
      <c r="D813" s="86" t="str">
        <f t="shared" si="443"/>
        <v>1</v>
      </c>
      <c r="F813" s="173"/>
      <c r="G813" s="90"/>
      <c r="H813" s="73"/>
      <c r="I813" s="90"/>
      <c r="J813" s="175" t="str">
        <f t="shared" si="441"/>
        <v>-</v>
      </c>
      <c r="K813" s="90"/>
      <c r="L813" s="178"/>
      <c r="M813" s="178"/>
    </row>
    <row r="814" spans="1:13" x14ac:dyDescent="0.2">
      <c r="A814" s="90" t="str">
        <f>IF(I814=VALUE,VALUE,COUNTIF($B$7:B814,B814))&amp;I814&amp;IF(F814&lt;&gt;VALUE,TEXT(F814,"mmmm"),VALUE)</f>
        <v>00</v>
      </c>
      <c r="B814" s="86" t="str">
        <f t="shared" si="442"/>
        <v>0</v>
      </c>
      <c r="C814" s="86" t="str">
        <f>COUNTIF($K$7:K814,K814)&amp;K814</f>
        <v>0</v>
      </c>
      <c r="D814" s="86" t="str">
        <f t="shared" si="443"/>
        <v>1</v>
      </c>
      <c r="F814" s="173"/>
      <c r="G814" s="90"/>
      <c r="H814" s="73"/>
      <c r="I814" s="90"/>
      <c r="J814" s="175" t="str">
        <f t="shared" si="441"/>
        <v>-</v>
      </c>
      <c r="K814" s="90"/>
      <c r="L814" s="178"/>
      <c r="M814" s="178"/>
    </row>
    <row r="815" spans="1:13" x14ac:dyDescent="0.2">
      <c r="A815" s="90" t="str">
        <f>IF(I815=VALUE,VALUE,COUNTIF($B$7:B815,B815))&amp;I815&amp;IF(F815&lt;&gt;VALUE,TEXT(F815,"mmmm"),VALUE)</f>
        <v>00</v>
      </c>
      <c r="B815" s="86" t="str">
        <f t="shared" si="442"/>
        <v>0</v>
      </c>
      <c r="C815" s="86" t="str">
        <f>COUNTIF($K$7:K815,K815)&amp;K815</f>
        <v>0</v>
      </c>
      <c r="D815" s="86" t="str">
        <f t="shared" si="443"/>
        <v>1</v>
      </c>
      <c r="F815" s="173"/>
      <c r="G815" s="90"/>
      <c r="H815" s="73"/>
      <c r="I815" s="90"/>
      <c r="J815" s="175" t="str">
        <f t="shared" si="441"/>
        <v>-</v>
      </c>
      <c r="K815" s="90"/>
      <c r="L815" s="178"/>
      <c r="M815" s="178"/>
    </row>
    <row r="816" spans="1:13" x14ac:dyDescent="0.2">
      <c r="A816" s="90" t="str">
        <f>IF(I816=VALUE,VALUE,COUNTIF($B$7:B816,B816))&amp;I816&amp;IF(F816&lt;&gt;VALUE,TEXT(F816,"mmmm"),VALUE)</f>
        <v>00</v>
      </c>
      <c r="B816" s="86" t="str">
        <f t="shared" si="442"/>
        <v>0</v>
      </c>
      <c r="C816" s="86" t="str">
        <f>COUNTIF($K$7:K816,K816)&amp;K816</f>
        <v>0</v>
      </c>
      <c r="D816" s="86" t="str">
        <f t="shared" si="443"/>
        <v>1</v>
      </c>
      <c r="F816" s="173"/>
      <c r="G816" s="90"/>
      <c r="H816" s="73"/>
      <c r="I816" s="90"/>
      <c r="J816" s="175" t="str">
        <f t="shared" si="441"/>
        <v>-</v>
      </c>
      <c r="K816" s="90"/>
      <c r="L816" s="178"/>
      <c r="M816" s="178"/>
    </row>
    <row r="817" spans="1:13" x14ac:dyDescent="0.2">
      <c r="A817" s="90" t="str">
        <f>IF(I817=VALUE,VALUE,COUNTIF($B$7:B817,B817))&amp;I817&amp;IF(F817&lt;&gt;VALUE,TEXT(F817,"mmmm"),VALUE)</f>
        <v>00</v>
      </c>
      <c r="B817" s="86" t="str">
        <f t="shared" si="442"/>
        <v>0</v>
      </c>
      <c r="C817" s="86" t="str">
        <f>COUNTIF($K$7:K817,K817)&amp;K817</f>
        <v>0</v>
      </c>
      <c r="D817" s="86" t="str">
        <f t="shared" si="443"/>
        <v>1</v>
      </c>
      <c r="F817" s="173"/>
      <c r="G817" s="90"/>
      <c r="H817" s="73"/>
      <c r="I817" s="90"/>
      <c r="J817" s="175" t="str">
        <f t="shared" si="441"/>
        <v>-</v>
      </c>
      <c r="K817" s="90"/>
      <c r="L817" s="178"/>
      <c r="M817" s="178"/>
    </row>
    <row r="818" spans="1:13" x14ac:dyDescent="0.2">
      <c r="A818" s="90" t="str">
        <f>IF(I818=VALUE,VALUE,COUNTIF($B$7:B818,B818))&amp;I818&amp;IF(F818&lt;&gt;VALUE,TEXT(F818,"mmmm"),VALUE)</f>
        <v>00</v>
      </c>
      <c r="B818" s="86" t="str">
        <f t="shared" si="442"/>
        <v>0</v>
      </c>
      <c r="C818" s="86" t="str">
        <f>COUNTIF($K$7:K818,K818)&amp;K818</f>
        <v>0</v>
      </c>
      <c r="D818" s="86" t="str">
        <f t="shared" si="443"/>
        <v>1</v>
      </c>
      <c r="F818" s="173"/>
      <c r="G818" s="90"/>
      <c r="H818" s="73"/>
      <c r="I818" s="90"/>
      <c r="J818" s="175" t="str">
        <f t="shared" si="441"/>
        <v>-</v>
      </c>
      <c r="K818" s="90"/>
      <c r="L818" s="178"/>
      <c r="M818" s="178"/>
    </row>
    <row r="819" spans="1:13" x14ac:dyDescent="0.2">
      <c r="A819" s="90" t="str">
        <f>IF(I819=VALUE,VALUE,COUNTIF($B$7:B819,B819))&amp;I819&amp;IF(F819&lt;&gt;VALUE,TEXT(F819,"mmmm"),VALUE)</f>
        <v>00</v>
      </c>
      <c r="B819" s="86" t="str">
        <f t="shared" si="442"/>
        <v>0</v>
      </c>
      <c r="C819" s="86" t="str">
        <f>COUNTIF($K$7:K819,K819)&amp;K819</f>
        <v>0</v>
      </c>
      <c r="D819" s="86" t="str">
        <f t="shared" si="443"/>
        <v>1</v>
      </c>
      <c r="F819" s="173"/>
      <c r="G819" s="90"/>
      <c r="H819" s="73"/>
      <c r="I819" s="90"/>
      <c r="J819" s="175" t="str">
        <f t="shared" si="441"/>
        <v>-</v>
      </c>
      <c r="K819" s="90"/>
      <c r="L819" s="178"/>
      <c r="M819" s="178"/>
    </row>
    <row r="820" spans="1:13" x14ac:dyDescent="0.2">
      <c r="A820" s="90" t="str">
        <f>IF(I820=VALUE,VALUE,COUNTIF($B$7:B820,B820))&amp;I820&amp;IF(F820&lt;&gt;VALUE,TEXT(F820,"mmmm"),VALUE)</f>
        <v>00</v>
      </c>
      <c r="B820" s="86" t="str">
        <f t="shared" si="442"/>
        <v>0</v>
      </c>
      <c r="C820" s="86" t="str">
        <f>COUNTIF($K$7:K820,K820)&amp;K820</f>
        <v>0</v>
      </c>
      <c r="D820" s="86" t="str">
        <f t="shared" si="443"/>
        <v>1</v>
      </c>
      <c r="F820" s="173"/>
      <c r="G820" s="90"/>
      <c r="H820" s="73"/>
      <c r="I820" s="90"/>
      <c r="J820" s="175" t="str">
        <f t="shared" si="441"/>
        <v>-</v>
      </c>
      <c r="K820" s="90"/>
      <c r="L820" s="178"/>
      <c r="M820" s="178"/>
    </row>
    <row r="821" spans="1:13" x14ac:dyDescent="0.2">
      <c r="A821" s="90" t="str">
        <f>IF(I821=VALUE,VALUE,COUNTIF($B$7:B821,B821))&amp;I821&amp;IF(F821&lt;&gt;VALUE,TEXT(F821,"mmmm"),VALUE)</f>
        <v>00</v>
      </c>
      <c r="B821" s="86" t="str">
        <f t="shared" si="442"/>
        <v>0</v>
      </c>
      <c r="C821" s="86" t="str">
        <f>COUNTIF($K$7:K821,K821)&amp;K821</f>
        <v>0</v>
      </c>
      <c r="D821" s="86" t="str">
        <f t="shared" si="443"/>
        <v>1</v>
      </c>
      <c r="F821" s="173"/>
      <c r="G821" s="90"/>
      <c r="H821" s="73"/>
      <c r="I821" s="90"/>
      <c r="J821" s="175" t="str">
        <f t="shared" si="441"/>
        <v>-</v>
      </c>
      <c r="K821" s="90"/>
      <c r="L821" s="178"/>
      <c r="M821" s="178"/>
    </row>
    <row r="822" spans="1:13" x14ac:dyDescent="0.2">
      <c r="A822" s="90" t="str">
        <f>IF(I822=VALUE,VALUE,COUNTIF($B$7:B822,B822))&amp;I822&amp;IF(F822&lt;&gt;VALUE,TEXT(F822,"mmmm"),VALUE)</f>
        <v>00</v>
      </c>
      <c r="B822" s="86" t="str">
        <f t="shared" si="442"/>
        <v>0</v>
      </c>
      <c r="C822" s="86" t="str">
        <f>COUNTIF($K$7:K822,K822)&amp;K822</f>
        <v>0</v>
      </c>
      <c r="D822" s="86" t="str">
        <f t="shared" si="443"/>
        <v>1</v>
      </c>
      <c r="F822" s="173"/>
      <c r="G822" s="90"/>
      <c r="H822" s="73"/>
      <c r="I822" s="90"/>
      <c r="J822" s="175" t="str">
        <f t="shared" si="441"/>
        <v>-</v>
      </c>
      <c r="K822" s="90"/>
      <c r="L822" s="178"/>
      <c r="M822" s="178"/>
    </row>
    <row r="823" spans="1:13" x14ac:dyDescent="0.2">
      <c r="A823" s="90" t="str">
        <f>IF(I823=VALUE,VALUE,COUNTIF($B$7:B823,B823))&amp;I823&amp;IF(F823&lt;&gt;VALUE,TEXT(F823,"mmmm"),VALUE)</f>
        <v>00</v>
      </c>
      <c r="B823" s="86" t="str">
        <f t="shared" si="442"/>
        <v>0</v>
      </c>
      <c r="C823" s="86" t="str">
        <f>COUNTIF($K$7:K823,K823)&amp;K823</f>
        <v>0</v>
      </c>
      <c r="D823" s="86" t="str">
        <f t="shared" si="443"/>
        <v>1</v>
      </c>
      <c r="F823" s="173"/>
      <c r="G823" s="90"/>
      <c r="H823" s="73"/>
      <c r="I823" s="90"/>
      <c r="J823" s="175" t="str">
        <f t="shared" si="441"/>
        <v>-</v>
      </c>
      <c r="K823" s="90"/>
      <c r="L823" s="178"/>
      <c r="M823" s="178"/>
    </row>
    <row r="824" spans="1:13" x14ac:dyDescent="0.2">
      <c r="A824" s="90" t="str">
        <f>IF(I824=VALUE,VALUE,COUNTIF($B$7:B824,B824))&amp;I824&amp;IF(F824&lt;&gt;VALUE,TEXT(F824,"mmmm"),VALUE)</f>
        <v>00</v>
      </c>
      <c r="B824" s="86" t="str">
        <f t="shared" si="442"/>
        <v>0</v>
      </c>
      <c r="C824" s="86" t="str">
        <f>COUNTIF($K$7:K824,K824)&amp;K824</f>
        <v>0</v>
      </c>
      <c r="D824" s="86" t="str">
        <f t="shared" si="443"/>
        <v>1</v>
      </c>
      <c r="F824" s="173"/>
      <c r="G824" s="90"/>
      <c r="H824" s="73"/>
      <c r="I824" s="90"/>
      <c r="J824" s="175" t="str">
        <f t="shared" si="441"/>
        <v>-</v>
      </c>
      <c r="K824" s="90"/>
      <c r="L824" s="178"/>
      <c r="M824" s="178"/>
    </row>
    <row r="825" spans="1:13" x14ac:dyDescent="0.2">
      <c r="A825" s="90" t="str">
        <f>IF(I825=VALUE,VALUE,COUNTIF($B$7:B825,B825))&amp;I825&amp;IF(F825&lt;&gt;VALUE,TEXT(F825,"mmmm"),VALUE)</f>
        <v>00</v>
      </c>
      <c r="B825" s="86" t="str">
        <f t="shared" si="442"/>
        <v>0</v>
      </c>
      <c r="C825" s="86" t="str">
        <f>COUNTIF($K$7:K825,K825)&amp;K825</f>
        <v>0</v>
      </c>
      <c r="D825" s="86" t="str">
        <f t="shared" si="443"/>
        <v>1</v>
      </c>
      <c r="F825" s="173"/>
      <c r="G825" s="90"/>
      <c r="H825" s="73"/>
      <c r="I825" s="90"/>
      <c r="J825" s="175" t="str">
        <f t="shared" si="441"/>
        <v>-</v>
      </c>
      <c r="K825" s="90"/>
      <c r="L825" s="178"/>
      <c r="M825" s="178"/>
    </row>
    <row r="826" spans="1:13" x14ac:dyDescent="0.2">
      <c r="A826" s="90" t="str">
        <f>IF(I826=VALUE,VALUE,COUNTIF($B$7:B826,B826))&amp;I826&amp;IF(F826&lt;&gt;VALUE,TEXT(F826,"mmmm"),VALUE)</f>
        <v>00</v>
      </c>
      <c r="B826" s="86" t="str">
        <f t="shared" si="442"/>
        <v>0</v>
      </c>
      <c r="C826" s="86" t="str">
        <f>COUNTIF($K$7:K826,K826)&amp;K826</f>
        <v>0</v>
      </c>
      <c r="D826" s="86" t="str">
        <f t="shared" si="443"/>
        <v>1</v>
      </c>
      <c r="F826" s="173"/>
      <c r="G826" s="90"/>
      <c r="H826" s="73"/>
      <c r="I826" s="90"/>
      <c r="J826" s="175" t="str">
        <f t="shared" si="441"/>
        <v>-</v>
      </c>
      <c r="K826" s="90"/>
      <c r="L826" s="178"/>
      <c r="M826" s="178"/>
    </row>
    <row r="827" spans="1:13" x14ac:dyDescent="0.2">
      <c r="A827" s="90" t="str">
        <f>IF(I827=VALUE,VALUE,COUNTIF($B$7:B827,B827))&amp;I827&amp;IF(F827&lt;&gt;VALUE,TEXT(F827,"mmmm"),VALUE)</f>
        <v>00</v>
      </c>
      <c r="B827" s="86" t="str">
        <f t="shared" si="442"/>
        <v>0</v>
      </c>
      <c r="C827" s="86" t="str">
        <f>COUNTIF($K$7:K827,K827)&amp;K827</f>
        <v>0</v>
      </c>
      <c r="D827" s="86" t="str">
        <f t="shared" si="443"/>
        <v>1</v>
      </c>
      <c r="F827" s="173"/>
      <c r="G827" s="90"/>
      <c r="H827" s="73"/>
      <c r="I827" s="90"/>
      <c r="J827" s="175" t="str">
        <f t="shared" si="441"/>
        <v>-</v>
      </c>
      <c r="K827" s="90"/>
      <c r="L827" s="178"/>
      <c r="M827" s="178"/>
    </row>
    <row r="828" spans="1:13" x14ac:dyDescent="0.2">
      <c r="A828" s="90" t="str">
        <f>IF(I828=VALUE,VALUE,COUNTIF($B$7:B828,B828))&amp;I828&amp;IF(F828&lt;&gt;VALUE,TEXT(F828,"mmmm"),VALUE)</f>
        <v>00</v>
      </c>
      <c r="B828" s="86" t="str">
        <f t="shared" si="442"/>
        <v>0</v>
      </c>
      <c r="C828" s="86" t="str">
        <f>COUNTIF($K$7:K828,K828)&amp;K828</f>
        <v>0</v>
      </c>
      <c r="D828" s="86" t="str">
        <f t="shared" si="443"/>
        <v>1</v>
      </c>
      <c r="F828" s="173"/>
      <c r="G828" s="90"/>
      <c r="H828" s="73"/>
      <c r="I828" s="90"/>
      <c r="J828" s="175" t="str">
        <f t="shared" si="441"/>
        <v>-</v>
      </c>
      <c r="K828" s="90"/>
      <c r="L828" s="178"/>
      <c r="M828" s="178"/>
    </row>
    <row r="829" spans="1:13" x14ac:dyDescent="0.2">
      <c r="A829" s="90" t="str">
        <f>IF(I829=VALUE,VALUE,COUNTIF($B$7:B829,B829))&amp;I829&amp;IF(F829&lt;&gt;VALUE,TEXT(F829,"mmmm"),VALUE)</f>
        <v>00</v>
      </c>
      <c r="B829" s="86" t="str">
        <f t="shared" si="442"/>
        <v>0</v>
      </c>
      <c r="C829" s="86" t="str">
        <f>COUNTIF($K$7:K829,K829)&amp;K829</f>
        <v>0</v>
      </c>
      <c r="D829" s="86" t="str">
        <f t="shared" si="443"/>
        <v>1</v>
      </c>
      <c r="F829" s="173"/>
      <c r="G829" s="90"/>
      <c r="H829" s="73"/>
      <c r="I829" s="90"/>
      <c r="J829" s="175" t="str">
        <f t="shared" si="441"/>
        <v>-</v>
      </c>
      <c r="K829" s="90"/>
      <c r="L829" s="178"/>
      <c r="M829" s="178"/>
    </row>
    <row r="830" spans="1:13" x14ac:dyDescent="0.2">
      <c r="A830" s="90" t="str">
        <f>IF(I830=VALUE,VALUE,COUNTIF($B$7:B830,B830))&amp;I830&amp;IF(F830&lt;&gt;VALUE,TEXT(F830,"mmmm"),VALUE)</f>
        <v>00</v>
      </c>
      <c r="B830" s="86" t="str">
        <f t="shared" si="442"/>
        <v>0</v>
      </c>
      <c r="C830" s="86" t="str">
        <f>COUNTIF($K$7:K830,K830)&amp;K830</f>
        <v>0</v>
      </c>
      <c r="D830" s="86" t="str">
        <f t="shared" si="443"/>
        <v>1</v>
      </c>
      <c r="F830" s="173"/>
      <c r="G830" s="90"/>
      <c r="H830" s="73"/>
      <c r="I830" s="90"/>
      <c r="J830" s="175" t="str">
        <f t="shared" si="441"/>
        <v>-</v>
      </c>
      <c r="K830" s="90"/>
      <c r="L830" s="178"/>
      <c r="M830" s="178"/>
    </row>
    <row r="831" spans="1:13" x14ac:dyDescent="0.2">
      <c r="A831" s="90" t="str">
        <f>IF(I831=VALUE,VALUE,COUNTIF($B$7:B831,B831))&amp;I831&amp;IF(F831&lt;&gt;VALUE,TEXT(F831,"mmmm"),VALUE)</f>
        <v>00</v>
      </c>
      <c r="B831" s="86" t="str">
        <f t="shared" si="442"/>
        <v>0</v>
      </c>
      <c r="C831" s="86" t="str">
        <f>COUNTIF($K$7:K831,K831)&amp;K831</f>
        <v>0</v>
      </c>
      <c r="D831" s="86" t="str">
        <f t="shared" si="443"/>
        <v>1</v>
      </c>
      <c r="F831" s="173"/>
      <c r="G831" s="90"/>
      <c r="H831" s="73"/>
      <c r="I831" s="90"/>
      <c r="J831" s="175" t="str">
        <f t="shared" si="441"/>
        <v>-</v>
      </c>
      <c r="K831" s="90"/>
      <c r="L831" s="178"/>
      <c r="M831" s="178"/>
    </row>
    <row r="832" spans="1:13" x14ac:dyDescent="0.2">
      <c r="A832" s="90" t="str">
        <f>IF(I832=VALUE,VALUE,COUNTIF($B$7:B832,B832))&amp;I832&amp;IF(F832&lt;&gt;VALUE,TEXT(F832,"mmmm"),VALUE)</f>
        <v>00</v>
      </c>
      <c r="B832" s="86" t="str">
        <f t="shared" si="442"/>
        <v>0</v>
      </c>
      <c r="C832" s="86" t="str">
        <f>COUNTIF($K$7:K832,K832)&amp;K832</f>
        <v>0</v>
      </c>
      <c r="D832" s="86" t="str">
        <f t="shared" si="443"/>
        <v>1</v>
      </c>
      <c r="F832" s="173"/>
      <c r="G832" s="90"/>
      <c r="H832" s="73"/>
      <c r="I832" s="90"/>
      <c r="J832" s="175" t="str">
        <f t="shared" si="441"/>
        <v>-</v>
      </c>
      <c r="K832" s="90"/>
      <c r="L832" s="178"/>
      <c r="M832" s="178"/>
    </row>
    <row r="833" spans="1:13" x14ac:dyDescent="0.2">
      <c r="A833" s="90" t="str">
        <f>IF(I833=VALUE,VALUE,COUNTIF($B$7:B833,B833))&amp;I833&amp;IF(F833&lt;&gt;VALUE,TEXT(F833,"mmmm"),VALUE)</f>
        <v>00</v>
      </c>
      <c r="B833" s="86" t="str">
        <f t="shared" si="442"/>
        <v>0</v>
      </c>
      <c r="C833" s="86" t="str">
        <f>COUNTIF($K$7:K833,K833)&amp;K833</f>
        <v>0</v>
      </c>
      <c r="D833" s="86" t="str">
        <f t="shared" si="443"/>
        <v>1</v>
      </c>
      <c r="F833" s="173"/>
      <c r="G833" s="90"/>
      <c r="H833" s="73"/>
      <c r="I833" s="90"/>
      <c r="J833" s="175" t="str">
        <f t="shared" si="441"/>
        <v>-</v>
      </c>
      <c r="K833" s="90"/>
      <c r="L833" s="178"/>
      <c r="M833" s="178"/>
    </row>
    <row r="834" spans="1:13" x14ac:dyDescent="0.2">
      <c r="A834" s="90" t="str">
        <f>IF(I834=VALUE,VALUE,COUNTIF($B$7:B834,B834))&amp;I834&amp;IF(F834&lt;&gt;VALUE,TEXT(F834,"mmmm"),VALUE)</f>
        <v>00</v>
      </c>
      <c r="B834" s="86" t="str">
        <f t="shared" si="442"/>
        <v>0</v>
      </c>
      <c r="C834" s="86" t="str">
        <f>COUNTIF($K$7:K834,K834)&amp;K834</f>
        <v>0</v>
      </c>
      <c r="D834" s="86" t="str">
        <f t="shared" si="443"/>
        <v>1</v>
      </c>
      <c r="F834" s="173"/>
      <c r="G834" s="90"/>
      <c r="H834" s="73"/>
      <c r="I834" s="90"/>
      <c r="J834" s="175" t="str">
        <f t="shared" si="441"/>
        <v>-</v>
      </c>
      <c r="K834" s="90"/>
      <c r="L834" s="178"/>
      <c r="M834" s="178"/>
    </row>
    <row r="835" spans="1:13" x14ac:dyDescent="0.2">
      <c r="A835" s="90" t="str">
        <f>IF(I835=VALUE,VALUE,COUNTIF($B$7:B835,B835))&amp;I835&amp;IF(F835&lt;&gt;VALUE,TEXT(F835,"mmmm"),VALUE)</f>
        <v>00</v>
      </c>
      <c r="B835" s="86" t="str">
        <f t="shared" si="442"/>
        <v>0</v>
      </c>
      <c r="C835" s="86" t="str">
        <f>COUNTIF($K$7:K835,K835)&amp;K835</f>
        <v>0</v>
      </c>
      <c r="D835" s="86" t="str">
        <f t="shared" si="443"/>
        <v>1</v>
      </c>
      <c r="F835" s="173"/>
      <c r="G835" s="90"/>
      <c r="H835" s="73"/>
      <c r="I835" s="90"/>
      <c r="J835" s="175" t="str">
        <f t="shared" si="441"/>
        <v>-</v>
      </c>
      <c r="K835" s="90"/>
      <c r="L835" s="178"/>
      <c r="M835" s="178"/>
    </row>
    <row r="836" spans="1:13" x14ac:dyDescent="0.2">
      <c r="A836" s="90" t="str">
        <f>IF(I836=VALUE,VALUE,COUNTIF($B$7:B836,B836))&amp;I836&amp;IF(F836&lt;&gt;VALUE,TEXT(F836,"mmmm"),VALUE)</f>
        <v>00</v>
      </c>
      <c r="B836" s="86" t="str">
        <f t="shared" si="442"/>
        <v>0</v>
      </c>
      <c r="C836" s="86" t="str">
        <f>COUNTIF($K$7:K836,K836)&amp;K836</f>
        <v>0</v>
      </c>
      <c r="D836" s="86" t="str">
        <f t="shared" si="443"/>
        <v>1</v>
      </c>
      <c r="F836" s="173"/>
      <c r="G836" s="90"/>
      <c r="H836" s="73"/>
      <c r="I836" s="90"/>
      <c r="J836" s="175" t="str">
        <f t="shared" si="441"/>
        <v>-</v>
      </c>
      <c r="K836" s="90"/>
      <c r="L836" s="178"/>
      <c r="M836" s="178"/>
    </row>
    <row r="837" spans="1:13" x14ac:dyDescent="0.2">
      <c r="A837" s="90" t="str">
        <f>IF(I837=VALUE,VALUE,COUNTIF($B$7:B837,B837))&amp;I837&amp;IF(F837&lt;&gt;VALUE,TEXT(F837,"mmmm"),VALUE)</f>
        <v>00</v>
      </c>
      <c r="B837" s="86" t="str">
        <f t="shared" ref="B837:B868" si="444">I837&amp;IF(F837&lt;&gt;VALUE,TEXT(F837,"mmmm"),VALUE)</f>
        <v>0</v>
      </c>
      <c r="C837" s="86" t="str">
        <f>COUNTIF($K$7:K837,K837)&amp;K837</f>
        <v>0</v>
      </c>
      <c r="D837" s="86" t="str">
        <f t="shared" ref="D837:D868" si="445">IF(MONTH(F837)&lt;MONTH(BLN),"1"&amp;I837,VALUE)</f>
        <v>1</v>
      </c>
      <c r="F837" s="173"/>
      <c r="G837" s="90"/>
      <c r="H837" s="73"/>
      <c r="I837" s="90"/>
      <c r="J837" s="175" t="str">
        <f t="shared" si="441"/>
        <v>-</v>
      </c>
      <c r="K837" s="90"/>
      <c r="L837" s="178"/>
      <c r="M837" s="178"/>
    </row>
    <row r="838" spans="1:13" x14ac:dyDescent="0.2">
      <c r="A838" s="90" t="str">
        <f>IF(I838=VALUE,VALUE,COUNTIF($B$7:B838,B838))&amp;I838&amp;IF(F838&lt;&gt;VALUE,TEXT(F838,"mmmm"),VALUE)</f>
        <v>00</v>
      </c>
      <c r="B838" s="86" t="str">
        <f t="shared" si="444"/>
        <v>0</v>
      </c>
      <c r="C838" s="86" t="str">
        <f>COUNTIF($K$7:K838,K838)&amp;K838</f>
        <v>0</v>
      </c>
      <c r="D838" s="86" t="str">
        <f t="shared" si="445"/>
        <v>1</v>
      </c>
      <c r="F838" s="173"/>
      <c r="G838" s="90"/>
      <c r="H838" s="73"/>
      <c r="I838" s="90"/>
      <c r="J838" s="175" t="str">
        <f t="shared" si="441"/>
        <v>-</v>
      </c>
      <c r="K838" s="90"/>
      <c r="L838" s="178"/>
      <c r="M838" s="178"/>
    </row>
    <row r="839" spans="1:13" x14ac:dyDescent="0.2">
      <c r="A839" s="90" t="str">
        <f>IF(I839=VALUE,VALUE,COUNTIF($B$7:B839,B839))&amp;I839&amp;IF(F839&lt;&gt;VALUE,TEXT(F839,"mmmm"),VALUE)</f>
        <v>00</v>
      </c>
      <c r="B839" s="86" t="str">
        <f t="shared" si="444"/>
        <v>0</v>
      </c>
      <c r="C839" s="86" t="str">
        <f>COUNTIF($K$7:K839,K839)&amp;K839</f>
        <v>0</v>
      </c>
      <c r="D839" s="86" t="str">
        <f t="shared" si="445"/>
        <v>1</v>
      </c>
      <c r="F839" s="173"/>
      <c r="G839" s="90"/>
      <c r="H839" s="73"/>
      <c r="I839" s="90"/>
      <c r="J839" s="175" t="str">
        <f t="shared" si="441"/>
        <v>-</v>
      </c>
      <c r="K839" s="90"/>
      <c r="L839" s="178"/>
      <c r="M839" s="178"/>
    </row>
    <row r="840" spans="1:13" x14ac:dyDescent="0.2">
      <c r="A840" s="90" t="str">
        <f>IF(I840=VALUE,VALUE,COUNTIF($B$7:B840,B840))&amp;I840&amp;IF(F840&lt;&gt;VALUE,TEXT(F840,"mmmm"),VALUE)</f>
        <v>00</v>
      </c>
      <c r="B840" s="86" t="str">
        <f t="shared" si="444"/>
        <v>0</v>
      </c>
      <c r="C840" s="86" t="str">
        <f>COUNTIF($K$7:K840,K840)&amp;K840</f>
        <v>0</v>
      </c>
      <c r="D840" s="86" t="str">
        <f t="shared" si="445"/>
        <v>1</v>
      </c>
      <c r="F840" s="173"/>
      <c r="G840" s="90"/>
      <c r="H840" s="73"/>
      <c r="I840" s="90"/>
      <c r="J840" s="175" t="str">
        <f t="shared" si="441"/>
        <v>-</v>
      </c>
      <c r="K840" s="90"/>
      <c r="L840" s="178"/>
      <c r="M840" s="178"/>
    </row>
    <row r="841" spans="1:13" x14ac:dyDescent="0.2">
      <c r="A841" s="90" t="str">
        <f>IF(I841=VALUE,VALUE,COUNTIF($B$7:B841,B841))&amp;I841&amp;IF(F841&lt;&gt;VALUE,TEXT(F841,"mmmm"),VALUE)</f>
        <v>00</v>
      </c>
      <c r="B841" s="86" t="str">
        <f t="shared" si="444"/>
        <v>0</v>
      </c>
      <c r="C841" s="86" t="str">
        <f>COUNTIF($K$7:K841,K841)&amp;K841</f>
        <v>0</v>
      </c>
      <c r="D841" s="86" t="str">
        <f t="shared" si="445"/>
        <v>1</v>
      </c>
      <c r="F841" s="173"/>
      <c r="G841" s="90"/>
      <c r="H841" s="73"/>
      <c r="I841" s="90"/>
      <c r="J841" s="175" t="str">
        <f t="shared" si="441"/>
        <v>-</v>
      </c>
      <c r="K841" s="90"/>
      <c r="L841" s="178"/>
      <c r="M841" s="178"/>
    </row>
    <row r="842" spans="1:13" x14ac:dyDescent="0.2">
      <c r="A842" s="90" t="str">
        <f>IF(I842=VALUE,VALUE,COUNTIF($B$7:B842,B842))&amp;I842&amp;IF(F842&lt;&gt;VALUE,TEXT(F842,"mmmm"),VALUE)</f>
        <v>00</v>
      </c>
      <c r="B842" s="86" t="str">
        <f t="shared" si="444"/>
        <v>0</v>
      </c>
      <c r="C842" s="86" t="str">
        <f>COUNTIF($K$7:K842,K842)&amp;K842</f>
        <v>0</v>
      </c>
      <c r="D842" s="86" t="str">
        <f t="shared" si="445"/>
        <v>1</v>
      </c>
      <c r="F842" s="173"/>
      <c r="G842" s="90"/>
      <c r="H842" s="73"/>
      <c r="I842" s="90"/>
      <c r="J842" s="175" t="str">
        <f t="shared" si="441"/>
        <v>-</v>
      </c>
      <c r="K842" s="90"/>
      <c r="L842" s="178"/>
      <c r="M842" s="178"/>
    </row>
    <row r="843" spans="1:13" x14ac:dyDescent="0.2">
      <c r="A843" s="90" t="str">
        <f>IF(I843=VALUE,VALUE,COUNTIF($B$7:B843,B843))&amp;I843&amp;IF(F843&lt;&gt;VALUE,TEXT(F843,"mmmm"),VALUE)</f>
        <v>00</v>
      </c>
      <c r="B843" s="86" t="str">
        <f t="shared" si="444"/>
        <v>0</v>
      </c>
      <c r="C843" s="86" t="str">
        <f>COUNTIF($K$7:K843,K843)&amp;K843</f>
        <v>0</v>
      </c>
      <c r="D843" s="86" t="str">
        <f t="shared" si="445"/>
        <v>1</v>
      </c>
      <c r="F843" s="173"/>
      <c r="G843" s="90"/>
      <c r="H843" s="73"/>
      <c r="I843" s="90"/>
      <c r="J843" s="175" t="str">
        <f t="shared" si="441"/>
        <v>-</v>
      </c>
      <c r="K843" s="90"/>
      <c r="L843" s="178"/>
      <c r="M843" s="178"/>
    </row>
    <row r="844" spans="1:13" x14ac:dyDescent="0.2">
      <c r="A844" s="90" t="str">
        <f>IF(I844=VALUE,VALUE,COUNTIF($B$7:B844,B844))&amp;I844&amp;IF(F844&lt;&gt;VALUE,TEXT(F844,"mmmm"),VALUE)</f>
        <v>00</v>
      </c>
      <c r="B844" s="86" t="str">
        <f t="shared" si="444"/>
        <v>0</v>
      </c>
      <c r="C844" s="86" t="str">
        <f>COUNTIF($K$7:K844,K844)&amp;K844</f>
        <v>0</v>
      </c>
      <c r="D844" s="86" t="str">
        <f t="shared" si="445"/>
        <v>1</v>
      </c>
      <c r="F844" s="173"/>
      <c r="G844" s="90"/>
      <c r="H844" s="73"/>
      <c r="I844" s="90"/>
      <c r="J844" s="175" t="str">
        <f t="shared" si="441"/>
        <v>-</v>
      </c>
      <c r="K844" s="90"/>
      <c r="L844" s="178"/>
      <c r="M844" s="178"/>
    </row>
    <row r="845" spans="1:13" x14ac:dyDescent="0.2">
      <c r="A845" s="90" t="str">
        <f>IF(I845=VALUE,VALUE,COUNTIF($B$7:B845,B845))&amp;I845&amp;IF(F845&lt;&gt;VALUE,TEXT(F845,"mmmm"),VALUE)</f>
        <v>00</v>
      </c>
      <c r="B845" s="86" t="str">
        <f t="shared" si="444"/>
        <v>0</v>
      </c>
      <c r="C845" s="86" t="str">
        <f>COUNTIF($K$7:K845,K845)&amp;K845</f>
        <v>0</v>
      </c>
      <c r="D845" s="86" t="str">
        <f t="shared" si="445"/>
        <v>1</v>
      </c>
      <c r="F845" s="173"/>
      <c r="G845" s="90"/>
      <c r="H845" s="73"/>
      <c r="I845" s="90"/>
      <c r="J845" s="175" t="str">
        <f t="shared" si="441"/>
        <v>-</v>
      </c>
      <c r="K845" s="90"/>
      <c r="L845" s="178"/>
      <c r="M845" s="178"/>
    </row>
    <row r="846" spans="1:13" x14ac:dyDescent="0.2">
      <c r="A846" s="90" t="str">
        <f>IF(I846=VALUE,VALUE,COUNTIF($B$7:B846,B846))&amp;I846&amp;IF(F846&lt;&gt;VALUE,TEXT(F846,"mmmm"),VALUE)</f>
        <v>00</v>
      </c>
      <c r="B846" s="86" t="str">
        <f t="shared" si="444"/>
        <v>0</v>
      </c>
      <c r="C846" s="86" t="str">
        <f>COUNTIF($K$7:K846,K846)&amp;K846</f>
        <v>0</v>
      </c>
      <c r="D846" s="86" t="str">
        <f t="shared" si="445"/>
        <v>1</v>
      </c>
      <c r="F846" s="173"/>
      <c r="G846" s="90"/>
      <c r="H846" s="73"/>
      <c r="I846" s="90"/>
      <c r="J846" s="175" t="str">
        <f t="shared" si="441"/>
        <v>-</v>
      </c>
      <c r="K846" s="90"/>
      <c r="L846" s="178"/>
      <c r="M846" s="178"/>
    </row>
    <row r="847" spans="1:13" x14ac:dyDescent="0.2">
      <c r="A847" s="90" t="str">
        <f>IF(I847=VALUE,VALUE,COUNTIF($B$7:B847,B847))&amp;I847&amp;IF(F847&lt;&gt;VALUE,TEXT(F847,"mmmm"),VALUE)</f>
        <v>00</v>
      </c>
      <c r="B847" s="86" t="str">
        <f t="shared" si="444"/>
        <v>0</v>
      </c>
      <c r="C847" s="86" t="str">
        <f>COUNTIF($K$7:K847,K847)&amp;K847</f>
        <v>0</v>
      </c>
      <c r="D847" s="86" t="str">
        <f t="shared" si="445"/>
        <v>1</v>
      </c>
      <c r="F847" s="173"/>
      <c r="G847" s="90"/>
      <c r="H847" s="73"/>
      <c r="I847" s="90"/>
      <c r="J847" s="175" t="str">
        <f t="shared" si="441"/>
        <v>-</v>
      </c>
      <c r="K847" s="90"/>
      <c r="L847" s="178"/>
      <c r="M847" s="178"/>
    </row>
    <row r="848" spans="1:13" x14ac:dyDescent="0.2">
      <c r="A848" s="90" t="str">
        <f>IF(I848=VALUE,VALUE,COUNTIF($B$7:B848,B848))&amp;I848&amp;IF(F848&lt;&gt;VALUE,TEXT(F848,"mmmm"),VALUE)</f>
        <v>00</v>
      </c>
      <c r="B848" s="86" t="str">
        <f t="shared" si="444"/>
        <v>0</v>
      </c>
      <c r="C848" s="86" t="str">
        <f>COUNTIF($K$7:K848,K848)&amp;K848</f>
        <v>0</v>
      </c>
      <c r="D848" s="86" t="str">
        <f t="shared" si="445"/>
        <v>1</v>
      </c>
      <c r="F848" s="173"/>
      <c r="G848" s="90"/>
      <c r="H848" s="73"/>
      <c r="I848" s="90"/>
      <c r="J848" s="175" t="str">
        <f t="shared" si="441"/>
        <v>-</v>
      </c>
      <c r="K848" s="90"/>
      <c r="L848" s="178"/>
      <c r="M848" s="178"/>
    </row>
    <row r="849" spans="1:13" x14ac:dyDescent="0.2">
      <c r="A849" s="90" t="str">
        <f>IF(I849=VALUE,VALUE,COUNTIF($B$7:B849,B849))&amp;I849&amp;IF(F849&lt;&gt;VALUE,TEXT(F849,"mmmm"),VALUE)</f>
        <v>00</v>
      </c>
      <c r="B849" s="86" t="str">
        <f t="shared" si="444"/>
        <v>0</v>
      </c>
      <c r="C849" s="86" t="str">
        <f>COUNTIF($K$7:K849,K849)&amp;K849</f>
        <v>0</v>
      </c>
      <c r="D849" s="86" t="str">
        <f t="shared" si="445"/>
        <v>1</v>
      </c>
      <c r="F849" s="173"/>
      <c r="G849" s="90"/>
      <c r="H849" s="73"/>
      <c r="I849" s="90"/>
      <c r="J849" s="175" t="str">
        <f t="shared" si="441"/>
        <v>-</v>
      </c>
      <c r="K849" s="90"/>
      <c r="L849" s="178"/>
      <c r="M849" s="178"/>
    </row>
    <row r="850" spans="1:13" x14ac:dyDescent="0.2">
      <c r="A850" s="90" t="str">
        <f>IF(I850=VALUE,VALUE,COUNTIF($B$7:B850,B850))&amp;I850&amp;IF(F850&lt;&gt;VALUE,TEXT(F850,"mmmm"),VALUE)</f>
        <v>00</v>
      </c>
      <c r="B850" s="86" t="str">
        <f t="shared" si="444"/>
        <v>0</v>
      </c>
      <c r="C850" s="86" t="str">
        <f>COUNTIF($K$7:K850,K850)&amp;K850</f>
        <v>0</v>
      </c>
      <c r="D850" s="86" t="str">
        <f t="shared" si="445"/>
        <v>1</v>
      </c>
      <c r="F850" s="173"/>
      <c r="G850" s="90"/>
      <c r="H850" s="73"/>
      <c r="I850" s="90"/>
      <c r="J850" s="175" t="str">
        <f t="shared" si="441"/>
        <v>-</v>
      </c>
      <c r="K850" s="90"/>
      <c r="L850" s="178"/>
      <c r="M850" s="178"/>
    </row>
    <row r="851" spans="1:13" x14ac:dyDescent="0.2">
      <c r="A851" s="90" t="str">
        <f>IF(I851=VALUE,VALUE,COUNTIF($B$7:B851,B851))&amp;I851&amp;IF(F851&lt;&gt;VALUE,TEXT(F851,"mmmm"),VALUE)</f>
        <v>00</v>
      </c>
      <c r="B851" s="86" t="str">
        <f t="shared" si="444"/>
        <v>0</v>
      </c>
      <c r="C851" s="86" t="str">
        <f>COUNTIF($K$7:K851,K851)&amp;K851</f>
        <v>0</v>
      </c>
      <c r="D851" s="86" t="str">
        <f t="shared" si="445"/>
        <v>1</v>
      </c>
      <c r="F851" s="173"/>
      <c r="G851" s="90"/>
      <c r="H851" s="73"/>
      <c r="I851" s="90"/>
      <c r="J851" s="175" t="str">
        <f t="shared" si="441"/>
        <v>-</v>
      </c>
      <c r="K851" s="90"/>
      <c r="L851" s="178"/>
      <c r="M851" s="178"/>
    </row>
    <row r="852" spans="1:13" x14ac:dyDescent="0.2">
      <c r="A852" s="90" t="str">
        <f>IF(I852=VALUE,VALUE,COUNTIF($B$7:B852,B852))&amp;I852&amp;IF(F852&lt;&gt;VALUE,TEXT(F852,"mmmm"),VALUE)</f>
        <v>00</v>
      </c>
      <c r="B852" s="86" t="str">
        <f t="shared" si="444"/>
        <v>0</v>
      </c>
      <c r="C852" s="86" t="str">
        <f>COUNTIF($K$7:K852,K852)&amp;K852</f>
        <v>0</v>
      </c>
      <c r="D852" s="86" t="str">
        <f t="shared" si="445"/>
        <v>1</v>
      </c>
      <c r="F852" s="173"/>
      <c r="G852" s="90"/>
      <c r="H852" s="73"/>
      <c r="I852" s="90"/>
      <c r="J852" s="175" t="str">
        <f t="shared" si="441"/>
        <v>-</v>
      </c>
      <c r="K852" s="90"/>
      <c r="L852" s="178"/>
      <c r="M852" s="178"/>
    </row>
    <row r="853" spans="1:13" x14ac:dyDescent="0.2">
      <c r="A853" s="90" t="str">
        <f>IF(I853=VALUE,VALUE,COUNTIF($B$7:B853,B853))&amp;I853&amp;IF(F853&lt;&gt;VALUE,TEXT(F853,"mmmm"),VALUE)</f>
        <v>00</v>
      </c>
      <c r="B853" s="86" t="str">
        <f t="shared" si="444"/>
        <v>0</v>
      </c>
      <c r="C853" s="86" t="str">
        <f>COUNTIF($K$7:K853,K853)&amp;K853</f>
        <v>0</v>
      </c>
      <c r="D853" s="86" t="str">
        <f t="shared" si="445"/>
        <v>1</v>
      </c>
      <c r="F853" s="173"/>
      <c r="G853" s="90"/>
      <c r="H853" s="176"/>
      <c r="I853" s="90"/>
      <c r="J853" s="175" t="str">
        <f t="shared" si="441"/>
        <v>-</v>
      </c>
      <c r="K853" s="90"/>
      <c r="L853" s="178"/>
      <c r="M853" s="178"/>
    </row>
    <row r="854" spans="1:13" x14ac:dyDescent="0.2">
      <c r="A854" s="90" t="str">
        <f>IF(I854=VALUE,VALUE,COUNTIF($B$7:B854,B854))&amp;I854&amp;IF(F854&lt;&gt;VALUE,TEXT(F854,"mmmm"),VALUE)</f>
        <v>00</v>
      </c>
      <c r="B854" s="86" t="str">
        <f t="shared" si="444"/>
        <v>0</v>
      </c>
      <c r="C854" s="86" t="str">
        <f>COUNTIF($K$7:K854,K854)&amp;K854</f>
        <v>0</v>
      </c>
      <c r="D854" s="86" t="str">
        <f t="shared" si="445"/>
        <v>1</v>
      </c>
      <c r="F854" s="173"/>
      <c r="G854" s="90"/>
      <c r="H854" s="73"/>
      <c r="I854" s="90"/>
      <c r="J854" s="175" t="str">
        <f t="shared" ref="J854:J917" si="446">IF(ISNA(VLOOKUP(I854,DAF_AKUN,2,FALSE)),"-",VLOOKUP(I854,DAF_AKUN,2,FALSE))</f>
        <v>-</v>
      </c>
      <c r="K854" s="90"/>
      <c r="L854" s="178"/>
      <c r="M854" s="178"/>
    </row>
    <row r="855" spans="1:13" x14ac:dyDescent="0.2">
      <c r="A855" s="90" t="str">
        <f>IF(I855=VALUE,VALUE,COUNTIF($B$7:B855,B855))&amp;I855&amp;IF(F855&lt;&gt;VALUE,TEXT(F855,"mmmm"),VALUE)</f>
        <v>00</v>
      </c>
      <c r="B855" s="86" t="str">
        <f t="shared" si="444"/>
        <v>0</v>
      </c>
      <c r="C855" s="86" t="str">
        <f>COUNTIF($K$7:K855,K855)&amp;K855</f>
        <v>0</v>
      </c>
      <c r="D855" s="86" t="str">
        <f t="shared" si="445"/>
        <v>1</v>
      </c>
      <c r="F855" s="173"/>
      <c r="G855" s="90"/>
      <c r="H855" s="73"/>
      <c r="I855" s="90"/>
      <c r="J855" s="175" t="str">
        <f t="shared" si="446"/>
        <v>-</v>
      </c>
      <c r="K855" s="90"/>
      <c r="L855" s="178"/>
      <c r="M855" s="178"/>
    </row>
    <row r="856" spans="1:13" x14ac:dyDescent="0.2">
      <c r="A856" s="90" t="str">
        <f>IF(I856=VALUE,VALUE,COUNTIF($B$7:B856,B856))&amp;I856&amp;IF(F856&lt;&gt;VALUE,TEXT(F856,"mmmm"),VALUE)</f>
        <v>00</v>
      </c>
      <c r="B856" s="86" t="str">
        <f t="shared" si="444"/>
        <v>0</v>
      </c>
      <c r="C856" s="86" t="str">
        <f>COUNTIF($K$7:K856,K856)&amp;K856</f>
        <v>0</v>
      </c>
      <c r="D856" s="86" t="str">
        <f t="shared" si="445"/>
        <v>1</v>
      </c>
      <c r="F856" s="173"/>
      <c r="G856" s="90"/>
      <c r="H856" s="73"/>
      <c r="I856" s="90"/>
      <c r="J856" s="175" t="str">
        <f t="shared" si="446"/>
        <v>-</v>
      </c>
      <c r="K856" s="90"/>
      <c r="L856" s="178"/>
      <c r="M856" s="178"/>
    </row>
    <row r="857" spans="1:13" x14ac:dyDescent="0.2">
      <c r="A857" s="90" t="str">
        <f>IF(I857=VALUE,VALUE,COUNTIF($B$7:B857,B857))&amp;I857&amp;IF(F857&lt;&gt;VALUE,TEXT(F857,"mmmm"),VALUE)</f>
        <v>00</v>
      </c>
      <c r="B857" s="86" t="str">
        <f t="shared" si="444"/>
        <v>0</v>
      </c>
      <c r="C857" s="86" t="str">
        <f>COUNTIF($K$7:K857,K857)&amp;K857</f>
        <v>0</v>
      </c>
      <c r="D857" s="86" t="str">
        <f t="shared" si="445"/>
        <v>1</v>
      </c>
      <c r="F857" s="173"/>
      <c r="G857" s="90"/>
      <c r="H857" s="73"/>
      <c r="I857" s="90"/>
      <c r="J857" s="175" t="str">
        <f t="shared" si="446"/>
        <v>-</v>
      </c>
      <c r="K857" s="90"/>
      <c r="L857" s="178"/>
      <c r="M857" s="178"/>
    </row>
    <row r="858" spans="1:13" x14ac:dyDescent="0.2">
      <c r="A858" s="90" t="str">
        <f>IF(I858=VALUE,VALUE,COUNTIF($B$7:B858,B858))&amp;I858&amp;IF(F858&lt;&gt;VALUE,TEXT(F858,"mmmm"),VALUE)</f>
        <v>00</v>
      </c>
      <c r="B858" s="86" t="str">
        <f t="shared" si="444"/>
        <v>0</v>
      </c>
      <c r="C858" s="86" t="str">
        <f>COUNTIF($K$7:K858,K858)&amp;K858</f>
        <v>0</v>
      </c>
      <c r="D858" s="86" t="str">
        <f t="shared" si="445"/>
        <v>1</v>
      </c>
      <c r="F858" s="173"/>
      <c r="G858" s="90"/>
      <c r="H858" s="73"/>
      <c r="I858" s="90"/>
      <c r="J858" s="175" t="str">
        <f t="shared" si="446"/>
        <v>-</v>
      </c>
      <c r="K858" s="90"/>
      <c r="L858" s="178"/>
      <c r="M858" s="178"/>
    </row>
    <row r="859" spans="1:13" x14ac:dyDescent="0.2">
      <c r="A859" s="90" t="str">
        <f>IF(I859=VALUE,VALUE,COUNTIF($B$7:B859,B859))&amp;I859&amp;IF(F859&lt;&gt;VALUE,TEXT(F859,"mmmm"),VALUE)</f>
        <v>00</v>
      </c>
      <c r="B859" s="86" t="str">
        <f t="shared" si="444"/>
        <v>0</v>
      </c>
      <c r="C859" s="86" t="str">
        <f>COUNTIF($K$7:K859,K859)&amp;K859</f>
        <v>0</v>
      </c>
      <c r="D859" s="86" t="str">
        <f t="shared" si="445"/>
        <v>1</v>
      </c>
      <c r="F859" s="173"/>
      <c r="G859" s="90"/>
      <c r="H859" s="73"/>
      <c r="I859" s="90"/>
      <c r="J859" s="175" t="str">
        <f t="shared" si="446"/>
        <v>-</v>
      </c>
      <c r="K859" s="90"/>
      <c r="L859" s="178"/>
      <c r="M859" s="178"/>
    </row>
    <row r="860" spans="1:13" x14ac:dyDescent="0.2">
      <c r="A860" s="90" t="str">
        <f>IF(I860=VALUE,VALUE,COUNTIF($B$7:B860,B860))&amp;I860&amp;IF(F860&lt;&gt;VALUE,TEXT(F860,"mmmm"),VALUE)</f>
        <v>00</v>
      </c>
      <c r="B860" s="86" t="str">
        <f t="shared" si="444"/>
        <v>0</v>
      </c>
      <c r="C860" s="86" t="str">
        <f>COUNTIF($K$7:K860,K860)&amp;K860</f>
        <v>0</v>
      </c>
      <c r="D860" s="86" t="str">
        <f t="shared" si="445"/>
        <v>1</v>
      </c>
      <c r="F860" s="173"/>
      <c r="G860" s="90"/>
      <c r="H860" s="73"/>
      <c r="I860" s="90"/>
      <c r="J860" s="175" t="str">
        <f t="shared" si="446"/>
        <v>-</v>
      </c>
      <c r="K860" s="90"/>
      <c r="L860" s="178"/>
      <c r="M860" s="178"/>
    </row>
    <row r="861" spans="1:13" x14ac:dyDescent="0.2">
      <c r="A861" s="90" t="str">
        <f>IF(I861=VALUE,VALUE,COUNTIF($B$7:B861,B861))&amp;I861&amp;IF(F861&lt;&gt;VALUE,TEXT(F861,"mmmm"),VALUE)</f>
        <v>00</v>
      </c>
      <c r="B861" s="86" t="str">
        <f t="shared" si="444"/>
        <v>0</v>
      </c>
      <c r="C861" s="86" t="str">
        <f>COUNTIF($K$7:K861,K861)&amp;K861</f>
        <v>0</v>
      </c>
      <c r="D861" s="86" t="str">
        <f t="shared" si="445"/>
        <v>1</v>
      </c>
      <c r="F861" s="173"/>
      <c r="G861" s="90"/>
      <c r="H861" s="73"/>
      <c r="I861" s="90"/>
      <c r="J861" s="175" t="str">
        <f t="shared" si="446"/>
        <v>-</v>
      </c>
      <c r="K861" s="90"/>
      <c r="L861" s="178"/>
      <c r="M861" s="178"/>
    </row>
    <row r="862" spans="1:13" x14ac:dyDescent="0.2">
      <c r="A862" s="90" t="str">
        <f>IF(I862=VALUE,VALUE,COUNTIF($B$7:B862,B862))&amp;I862&amp;IF(F862&lt;&gt;VALUE,TEXT(F862,"mmmm"),VALUE)</f>
        <v>00</v>
      </c>
      <c r="B862" s="86" t="str">
        <f t="shared" si="444"/>
        <v>0</v>
      </c>
      <c r="C862" s="86" t="str">
        <f>COUNTIF($K$7:K862,K862)&amp;K862</f>
        <v>0</v>
      </c>
      <c r="D862" s="86" t="str">
        <f t="shared" si="445"/>
        <v>1</v>
      </c>
      <c r="F862" s="173"/>
      <c r="G862" s="90"/>
      <c r="H862" s="73"/>
      <c r="I862" s="90"/>
      <c r="J862" s="175" t="str">
        <f t="shared" si="446"/>
        <v>-</v>
      </c>
      <c r="K862" s="90"/>
      <c r="L862" s="178"/>
      <c r="M862" s="178"/>
    </row>
    <row r="863" spans="1:13" x14ac:dyDescent="0.2">
      <c r="A863" s="90" t="str">
        <f>IF(I863=VALUE,VALUE,COUNTIF($B$7:B863,B863))&amp;I863&amp;IF(F863&lt;&gt;VALUE,TEXT(F863,"mmmm"),VALUE)</f>
        <v>00</v>
      </c>
      <c r="B863" s="86" t="str">
        <f t="shared" si="444"/>
        <v>0</v>
      </c>
      <c r="C863" s="86" t="str">
        <f>COUNTIF($K$7:K863,K863)&amp;K863</f>
        <v>0</v>
      </c>
      <c r="D863" s="86" t="str">
        <f t="shared" si="445"/>
        <v>1</v>
      </c>
      <c r="F863" s="173"/>
      <c r="G863" s="90"/>
      <c r="H863" s="73"/>
      <c r="I863" s="90"/>
      <c r="J863" s="175" t="str">
        <f t="shared" si="446"/>
        <v>-</v>
      </c>
      <c r="K863" s="90"/>
      <c r="L863" s="178"/>
      <c r="M863" s="178"/>
    </row>
    <row r="864" spans="1:13" x14ac:dyDescent="0.2">
      <c r="A864" s="90" t="str">
        <f>IF(I864=VALUE,VALUE,COUNTIF($B$7:B864,B864))&amp;I864&amp;IF(F864&lt;&gt;VALUE,TEXT(F864,"mmmm"),VALUE)</f>
        <v>00</v>
      </c>
      <c r="B864" s="86" t="str">
        <f t="shared" si="444"/>
        <v>0</v>
      </c>
      <c r="C864" s="86" t="str">
        <f>COUNTIF($K$7:K864,K864)&amp;K864</f>
        <v>0</v>
      </c>
      <c r="D864" s="86" t="str">
        <f t="shared" si="445"/>
        <v>1</v>
      </c>
      <c r="F864" s="173"/>
      <c r="G864" s="90"/>
      <c r="H864" s="73"/>
      <c r="I864" s="90"/>
      <c r="J864" s="175" t="str">
        <f t="shared" si="446"/>
        <v>-</v>
      </c>
      <c r="K864" s="90"/>
      <c r="L864" s="178"/>
      <c r="M864" s="178"/>
    </row>
    <row r="865" spans="1:13" x14ac:dyDescent="0.2">
      <c r="A865" s="90" t="str">
        <f>IF(I865=VALUE,VALUE,COUNTIF($B$7:B865,B865))&amp;I865&amp;IF(F865&lt;&gt;VALUE,TEXT(F865,"mmmm"),VALUE)</f>
        <v>00</v>
      </c>
      <c r="B865" s="86" t="str">
        <f t="shared" si="444"/>
        <v>0</v>
      </c>
      <c r="C865" s="86" t="str">
        <f>COUNTIF($K$7:K865,K865)&amp;K865</f>
        <v>0</v>
      </c>
      <c r="D865" s="86" t="str">
        <f t="shared" si="445"/>
        <v>1</v>
      </c>
      <c r="F865" s="173"/>
      <c r="G865" s="90"/>
      <c r="H865" s="73"/>
      <c r="I865" s="90"/>
      <c r="J865" s="175" t="str">
        <f t="shared" si="446"/>
        <v>-</v>
      </c>
      <c r="K865" s="90"/>
      <c r="L865" s="178"/>
      <c r="M865" s="178"/>
    </row>
    <row r="866" spans="1:13" x14ac:dyDescent="0.2">
      <c r="A866" s="90" t="str">
        <f>IF(I866=VALUE,VALUE,COUNTIF($B$7:B866,B866))&amp;I866&amp;IF(F866&lt;&gt;VALUE,TEXT(F866,"mmmm"),VALUE)</f>
        <v>00</v>
      </c>
      <c r="B866" s="86" t="str">
        <f t="shared" si="444"/>
        <v>0</v>
      </c>
      <c r="C866" s="86" t="str">
        <f>COUNTIF($K$7:K866,K866)&amp;K866</f>
        <v>0</v>
      </c>
      <c r="D866" s="86" t="str">
        <f t="shared" si="445"/>
        <v>1</v>
      </c>
      <c r="F866" s="173"/>
      <c r="G866" s="90"/>
      <c r="H866" s="73"/>
      <c r="I866" s="90"/>
      <c r="J866" s="175" t="str">
        <f t="shared" si="446"/>
        <v>-</v>
      </c>
      <c r="K866" s="90"/>
      <c r="L866" s="178"/>
      <c r="M866" s="178"/>
    </row>
    <row r="867" spans="1:13" x14ac:dyDescent="0.2">
      <c r="A867" s="90" t="str">
        <f>IF(I867=VALUE,VALUE,COUNTIF($B$7:B867,B867))&amp;I867&amp;IF(F867&lt;&gt;VALUE,TEXT(F867,"mmmm"),VALUE)</f>
        <v>00</v>
      </c>
      <c r="B867" s="86" t="str">
        <f t="shared" si="444"/>
        <v>0</v>
      </c>
      <c r="C867" s="86" t="str">
        <f>COUNTIF($K$7:K867,K867)&amp;K867</f>
        <v>0</v>
      </c>
      <c r="D867" s="86" t="str">
        <f t="shared" si="445"/>
        <v>1</v>
      </c>
      <c r="F867" s="173"/>
      <c r="G867" s="90"/>
      <c r="H867" s="73"/>
      <c r="I867" s="90"/>
      <c r="J867" s="175" t="str">
        <f t="shared" si="446"/>
        <v>-</v>
      </c>
      <c r="K867" s="90"/>
      <c r="L867" s="178"/>
      <c r="M867" s="178"/>
    </row>
    <row r="868" spans="1:13" x14ac:dyDescent="0.2">
      <c r="A868" s="90" t="str">
        <f>IF(I868=VALUE,VALUE,COUNTIF($B$7:B868,B868))&amp;I868&amp;IF(F868&lt;&gt;VALUE,TEXT(F868,"mmmm"),VALUE)</f>
        <v>00</v>
      </c>
      <c r="B868" s="86" t="str">
        <f t="shared" si="444"/>
        <v>0</v>
      </c>
      <c r="C868" s="86" t="str">
        <f>COUNTIF($K$7:K868,K868)&amp;K868</f>
        <v>0</v>
      </c>
      <c r="D868" s="86" t="str">
        <f t="shared" si="445"/>
        <v>1</v>
      </c>
      <c r="F868" s="173"/>
      <c r="G868" s="90"/>
      <c r="H868" s="73"/>
      <c r="I868" s="90"/>
      <c r="J868" s="175" t="str">
        <f t="shared" si="446"/>
        <v>-</v>
      </c>
      <c r="K868" s="90"/>
      <c r="L868" s="178"/>
      <c r="M868" s="178"/>
    </row>
    <row r="869" spans="1:13" x14ac:dyDescent="0.2">
      <c r="A869" s="90" t="str">
        <f>IF(I869=VALUE,VALUE,COUNTIF($B$7:B869,B869))&amp;I869&amp;IF(F869&lt;&gt;VALUE,TEXT(F869,"mmmm"),VALUE)</f>
        <v>00</v>
      </c>
      <c r="B869" s="86" t="str">
        <f t="shared" ref="B869:B882" si="447">I869&amp;IF(F869&lt;&gt;VALUE,TEXT(F869,"mmmm"),VALUE)</f>
        <v>0</v>
      </c>
      <c r="C869" s="86" t="str">
        <f>COUNTIF($K$7:K869,K869)&amp;K869</f>
        <v>0</v>
      </c>
      <c r="D869" s="86" t="str">
        <f t="shared" ref="D869:D882" si="448">IF(MONTH(F869)&lt;MONTH(BLN),"1"&amp;I869,VALUE)</f>
        <v>1</v>
      </c>
      <c r="F869" s="173"/>
      <c r="G869" s="90"/>
      <c r="H869" s="73"/>
      <c r="I869" s="90"/>
      <c r="J869" s="175" t="str">
        <f t="shared" si="446"/>
        <v>-</v>
      </c>
      <c r="K869" s="90"/>
      <c r="L869" s="178"/>
      <c r="M869" s="178"/>
    </row>
    <row r="870" spans="1:13" x14ac:dyDescent="0.2">
      <c r="A870" s="90" t="str">
        <f>IF(I870=VALUE,VALUE,COUNTIF($B$7:B870,B870))&amp;I870&amp;IF(F870&lt;&gt;VALUE,TEXT(F870,"mmmm"),VALUE)</f>
        <v>00</v>
      </c>
      <c r="B870" s="86" t="str">
        <f t="shared" si="447"/>
        <v>0</v>
      </c>
      <c r="C870" s="86" t="str">
        <f>COUNTIF($K$7:K870,K870)&amp;K870</f>
        <v>0</v>
      </c>
      <c r="D870" s="86" t="str">
        <f t="shared" si="448"/>
        <v>1</v>
      </c>
      <c r="F870" s="173"/>
      <c r="G870" s="90"/>
      <c r="H870" s="73"/>
      <c r="I870" s="90"/>
      <c r="J870" s="175" t="str">
        <f t="shared" si="446"/>
        <v>-</v>
      </c>
      <c r="K870" s="90"/>
      <c r="L870" s="178"/>
      <c r="M870" s="178"/>
    </row>
    <row r="871" spans="1:13" x14ac:dyDescent="0.2">
      <c r="A871" s="90" t="str">
        <f>IF(I871=VALUE,VALUE,COUNTIF($B$7:B871,B871))&amp;I871&amp;IF(F871&lt;&gt;VALUE,TEXT(F871,"mmmm"),VALUE)</f>
        <v>00</v>
      </c>
      <c r="B871" s="86" t="str">
        <f t="shared" si="447"/>
        <v>0</v>
      </c>
      <c r="C871" s="86" t="str">
        <f>COUNTIF($K$7:K871,K871)&amp;K871</f>
        <v>0</v>
      </c>
      <c r="D871" s="86" t="str">
        <f t="shared" si="448"/>
        <v>1</v>
      </c>
      <c r="F871" s="173"/>
      <c r="G871" s="90"/>
      <c r="H871" s="73"/>
      <c r="I871" s="90"/>
      <c r="J871" s="175" t="str">
        <f t="shared" si="446"/>
        <v>-</v>
      </c>
      <c r="K871" s="90"/>
      <c r="L871" s="178"/>
      <c r="M871" s="178"/>
    </row>
    <row r="872" spans="1:13" x14ac:dyDescent="0.2">
      <c r="A872" s="90" t="str">
        <f>IF(I872=VALUE,VALUE,COUNTIF($B$7:B872,B872))&amp;I872&amp;IF(F872&lt;&gt;VALUE,TEXT(F872,"mmmm"),VALUE)</f>
        <v>00</v>
      </c>
      <c r="B872" s="86" t="str">
        <f t="shared" si="447"/>
        <v>0</v>
      </c>
      <c r="C872" s="86" t="str">
        <f>COUNTIF($K$7:K872,K872)&amp;K872</f>
        <v>0</v>
      </c>
      <c r="D872" s="86" t="str">
        <f t="shared" si="448"/>
        <v>1</v>
      </c>
      <c r="F872" s="173"/>
      <c r="G872" s="90"/>
      <c r="H872" s="73"/>
      <c r="I872" s="90"/>
      <c r="J872" s="175" t="str">
        <f t="shared" si="446"/>
        <v>-</v>
      </c>
      <c r="K872" s="90"/>
      <c r="L872" s="178"/>
      <c r="M872" s="178"/>
    </row>
    <row r="873" spans="1:13" x14ac:dyDescent="0.2">
      <c r="A873" s="90" t="str">
        <f>IF(I873=VALUE,VALUE,COUNTIF($B$7:B873,B873))&amp;I873&amp;IF(F873&lt;&gt;VALUE,TEXT(F873,"mmmm"),VALUE)</f>
        <v>00</v>
      </c>
      <c r="B873" s="86" t="str">
        <f t="shared" si="447"/>
        <v>0</v>
      </c>
      <c r="C873" s="86" t="str">
        <f>COUNTIF($K$7:K873,K873)&amp;K873</f>
        <v>0</v>
      </c>
      <c r="D873" s="86" t="str">
        <f t="shared" si="448"/>
        <v>1</v>
      </c>
      <c r="F873" s="173"/>
      <c r="G873" s="90"/>
      <c r="H873" s="73"/>
      <c r="I873" s="90"/>
      <c r="J873" s="175" t="str">
        <f t="shared" si="446"/>
        <v>-</v>
      </c>
      <c r="K873" s="90"/>
      <c r="L873" s="178"/>
      <c r="M873" s="178"/>
    </row>
    <row r="874" spans="1:13" x14ac:dyDescent="0.2">
      <c r="A874" s="90" t="str">
        <f>IF(I874=VALUE,VALUE,COUNTIF($B$7:B874,B874))&amp;I874&amp;IF(F874&lt;&gt;VALUE,TEXT(F874,"mmmm"),VALUE)</f>
        <v>00</v>
      </c>
      <c r="B874" s="86" t="str">
        <f t="shared" si="447"/>
        <v>0</v>
      </c>
      <c r="C874" s="86" t="str">
        <f>COUNTIF($K$7:K874,K874)&amp;K874</f>
        <v>0</v>
      </c>
      <c r="D874" s="86" t="str">
        <f t="shared" si="448"/>
        <v>1</v>
      </c>
      <c r="F874" s="173"/>
      <c r="G874" s="90"/>
      <c r="H874" s="73"/>
      <c r="I874" s="90"/>
      <c r="J874" s="175" t="str">
        <f t="shared" si="446"/>
        <v>-</v>
      </c>
      <c r="K874" s="90"/>
      <c r="L874" s="178"/>
      <c r="M874" s="178"/>
    </row>
    <row r="875" spans="1:13" x14ac:dyDescent="0.2">
      <c r="A875" s="90" t="str">
        <f>IF(I875=VALUE,VALUE,COUNTIF($B$7:B875,B875))&amp;I875&amp;IF(F875&lt;&gt;VALUE,TEXT(F875,"mmmm"),VALUE)</f>
        <v>00</v>
      </c>
      <c r="B875" s="86" t="str">
        <f t="shared" si="447"/>
        <v>0</v>
      </c>
      <c r="C875" s="86" t="str">
        <f>COUNTIF($K$7:K875,K875)&amp;K875</f>
        <v>0</v>
      </c>
      <c r="D875" s="86" t="str">
        <f t="shared" si="448"/>
        <v>1</v>
      </c>
      <c r="F875" s="173"/>
      <c r="G875" s="90"/>
      <c r="H875" s="73"/>
      <c r="I875" s="90"/>
      <c r="J875" s="175" t="str">
        <f t="shared" si="446"/>
        <v>-</v>
      </c>
      <c r="K875" s="90"/>
      <c r="L875" s="178"/>
      <c r="M875" s="178"/>
    </row>
    <row r="876" spans="1:13" x14ac:dyDescent="0.2">
      <c r="A876" s="90" t="str">
        <f>IF(I876=VALUE,VALUE,COUNTIF($B$7:B876,B876))&amp;I876&amp;IF(F876&lt;&gt;VALUE,TEXT(F876,"mmmm"),VALUE)</f>
        <v>00</v>
      </c>
      <c r="B876" s="86" t="str">
        <f t="shared" si="447"/>
        <v>0</v>
      </c>
      <c r="C876" s="86" t="str">
        <f>COUNTIF($K$7:K876,K876)&amp;K876</f>
        <v>0</v>
      </c>
      <c r="D876" s="86" t="str">
        <f t="shared" si="448"/>
        <v>1</v>
      </c>
      <c r="F876" s="173"/>
      <c r="G876" s="90"/>
      <c r="H876" s="73"/>
      <c r="I876" s="90"/>
      <c r="J876" s="175" t="str">
        <f t="shared" si="446"/>
        <v>-</v>
      </c>
      <c r="K876" s="90"/>
      <c r="L876" s="178"/>
      <c r="M876" s="178"/>
    </row>
    <row r="877" spans="1:13" x14ac:dyDescent="0.2">
      <c r="A877" s="90" t="str">
        <f>IF(I877=VALUE,VALUE,COUNTIF($B$7:B877,B877))&amp;I877&amp;IF(F877&lt;&gt;VALUE,TEXT(F877,"mmmm"),VALUE)</f>
        <v>00</v>
      </c>
      <c r="B877" s="86" t="str">
        <f t="shared" si="447"/>
        <v>0</v>
      </c>
      <c r="C877" s="86" t="str">
        <f>COUNTIF($K$7:K877,K877)&amp;K877</f>
        <v>0</v>
      </c>
      <c r="D877" s="86" t="str">
        <f t="shared" si="448"/>
        <v>1</v>
      </c>
      <c r="F877" s="173"/>
      <c r="G877" s="90"/>
      <c r="H877" s="73"/>
      <c r="I877" s="90"/>
      <c r="J877" s="175" t="str">
        <f t="shared" si="446"/>
        <v>-</v>
      </c>
      <c r="K877" s="90"/>
      <c r="L877" s="178"/>
      <c r="M877" s="178"/>
    </row>
    <row r="878" spans="1:13" x14ac:dyDescent="0.2">
      <c r="A878" s="90" t="str">
        <f>IF(I878=VALUE,VALUE,COUNTIF($B$7:B878,B878))&amp;I878&amp;IF(F878&lt;&gt;VALUE,TEXT(F878,"mmmm"),VALUE)</f>
        <v>00</v>
      </c>
      <c r="B878" s="86" t="str">
        <f t="shared" si="447"/>
        <v>0</v>
      </c>
      <c r="C878" s="86" t="str">
        <f>COUNTIF($K$7:K878,K878)&amp;K878</f>
        <v>0</v>
      </c>
      <c r="D878" s="86" t="str">
        <f t="shared" si="448"/>
        <v>1</v>
      </c>
      <c r="F878" s="173"/>
      <c r="G878" s="90"/>
      <c r="H878" s="73"/>
      <c r="I878" s="90"/>
      <c r="J878" s="175" t="str">
        <f t="shared" si="446"/>
        <v>-</v>
      </c>
      <c r="K878" s="90"/>
      <c r="L878" s="178"/>
      <c r="M878" s="178"/>
    </row>
    <row r="879" spans="1:13" x14ac:dyDescent="0.2">
      <c r="A879" s="90" t="str">
        <f>IF(I879=VALUE,VALUE,COUNTIF($B$7:B879,B879))&amp;I879&amp;IF(F879&lt;&gt;VALUE,TEXT(F879,"mmmm"),VALUE)</f>
        <v>00</v>
      </c>
      <c r="B879" s="86" t="str">
        <f t="shared" si="447"/>
        <v>0</v>
      </c>
      <c r="C879" s="86" t="str">
        <f>COUNTIF($K$7:K879,K879)&amp;K879</f>
        <v>0</v>
      </c>
      <c r="D879" s="86" t="str">
        <f t="shared" si="448"/>
        <v>1</v>
      </c>
      <c r="F879" s="173"/>
      <c r="G879" s="90"/>
      <c r="H879" s="73"/>
      <c r="I879" s="90"/>
      <c r="J879" s="175" t="str">
        <f t="shared" si="446"/>
        <v>-</v>
      </c>
      <c r="K879" s="90"/>
      <c r="L879" s="178"/>
      <c r="M879" s="178"/>
    </row>
    <row r="880" spans="1:13" x14ac:dyDescent="0.2">
      <c r="A880" s="90" t="str">
        <f>IF(I880=VALUE,VALUE,COUNTIF($B$7:B880,B880))&amp;I880&amp;IF(F880&lt;&gt;VALUE,TEXT(F880,"mmmm"),VALUE)</f>
        <v>00</v>
      </c>
      <c r="B880" s="86" t="str">
        <f t="shared" si="447"/>
        <v>0</v>
      </c>
      <c r="C880" s="86" t="str">
        <f>COUNTIF($K$7:K880,K880)&amp;K880</f>
        <v>0</v>
      </c>
      <c r="D880" s="86" t="str">
        <f t="shared" si="448"/>
        <v>1</v>
      </c>
      <c r="F880" s="173"/>
      <c r="G880" s="90"/>
      <c r="H880" s="73"/>
      <c r="I880" s="90"/>
      <c r="J880" s="175" t="str">
        <f t="shared" si="446"/>
        <v>-</v>
      </c>
      <c r="K880" s="90"/>
      <c r="L880" s="178"/>
      <c r="M880" s="178"/>
    </row>
    <row r="881" spans="1:13" x14ac:dyDescent="0.2">
      <c r="A881" s="90" t="str">
        <f>IF(I881=VALUE,VALUE,COUNTIF($B$7:B881,B881))&amp;I881&amp;IF(F881&lt;&gt;VALUE,TEXT(F881,"mmmm"),VALUE)</f>
        <v>00</v>
      </c>
      <c r="B881" s="86" t="str">
        <f t="shared" si="447"/>
        <v>0</v>
      </c>
      <c r="C881" s="86" t="str">
        <f>COUNTIF($K$7:K881,K881)&amp;K881</f>
        <v>0</v>
      </c>
      <c r="D881" s="86" t="str">
        <f t="shared" si="448"/>
        <v>1</v>
      </c>
      <c r="F881" s="173"/>
      <c r="G881" s="90"/>
      <c r="H881" s="73"/>
      <c r="I881" s="90"/>
      <c r="J881" s="175" t="str">
        <f t="shared" si="446"/>
        <v>-</v>
      </c>
      <c r="K881" s="90"/>
      <c r="L881" s="178"/>
      <c r="M881" s="178"/>
    </row>
    <row r="882" spans="1:13" x14ac:dyDescent="0.2">
      <c r="A882" s="90" t="str">
        <f>IF(I882=VALUE,VALUE,COUNTIF($B$7:B882,B882))&amp;I882&amp;IF(F882&lt;&gt;VALUE,TEXT(F882,"mmmm"),VALUE)</f>
        <v>00</v>
      </c>
      <c r="B882" s="86" t="str">
        <f t="shared" si="447"/>
        <v>0</v>
      </c>
      <c r="C882" s="86" t="str">
        <f>COUNTIF($K$7:K882,K882)&amp;K882</f>
        <v>0</v>
      </c>
      <c r="D882" s="86" t="str">
        <f t="shared" si="448"/>
        <v>1</v>
      </c>
      <c r="F882" s="173"/>
      <c r="G882" s="90"/>
      <c r="H882" s="73"/>
      <c r="I882" s="90"/>
      <c r="J882" s="175" t="str">
        <f t="shared" si="446"/>
        <v>-</v>
      </c>
      <c r="K882" s="90"/>
      <c r="L882" s="178"/>
      <c r="M882" s="178"/>
    </row>
    <row r="883" spans="1:13" x14ac:dyDescent="0.2">
      <c r="A883" s="90" t="str">
        <f>IF(I883=VALUE,VALUE,COUNTIF($B$7:B883,B883))&amp;I883&amp;IF(F883&lt;&gt;VALUE,TEXT(F883,"mmmm"),VALUE)</f>
        <v>00</v>
      </c>
      <c r="B883" s="86" t="str">
        <f t="shared" ref="B883:B889" si="449">I883&amp;IF(F883&lt;&gt;VALUE,TEXT(F883,"mmmm"),VALUE)</f>
        <v>0</v>
      </c>
      <c r="C883" s="86" t="str">
        <f>COUNTIF($K$7:K883,K883)&amp;K883</f>
        <v>0</v>
      </c>
      <c r="D883" s="86" t="str">
        <f t="shared" ref="D883:D889" si="450">IF(MONTH(F883)&lt;MONTH(BLN),"1"&amp;I883,VALUE)</f>
        <v>1</v>
      </c>
      <c r="F883" s="173"/>
      <c r="G883" s="90"/>
      <c r="H883" s="177"/>
      <c r="I883" s="90"/>
      <c r="J883" s="175" t="str">
        <f t="shared" si="446"/>
        <v>-</v>
      </c>
      <c r="K883" s="90"/>
      <c r="L883" s="178"/>
      <c r="M883" s="178"/>
    </row>
    <row r="884" spans="1:13" x14ac:dyDescent="0.2">
      <c r="A884" s="90" t="str">
        <f>IF(I884=VALUE,VALUE,COUNTIF($B$7:B884,B884))&amp;I884&amp;IF(F884&lt;&gt;VALUE,TEXT(F884,"mmmm"),VALUE)</f>
        <v>00</v>
      </c>
      <c r="B884" s="86" t="str">
        <f t="shared" si="449"/>
        <v>0</v>
      </c>
      <c r="C884" s="86" t="str">
        <f>COUNTIF($K$7:K884,K884)&amp;K884</f>
        <v>0</v>
      </c>
      <c r="D884" s="86" t="str">
        <f t="shared" si="450"/>
        <v>1</v>
      </c>
      <c r="F884" s="173"/>
      <c r="G884" s="90"/>
      <c r="H884" s="73"/>
      <c r="I884" s="90"/>
      <c r="J884" s="175" t="str">
        <f t="shared" si="446"/>
        <v>-</v>
      </c>
      <c r="K884" s="90"/>
      <c r="L884" s="178"/>
      <c r="M884" s="178"/>
    </row>
    <row r="885" spans="1:13" x14ac:dyDescent="0.2">
      <c r="A885" s="90" t="str">
        <f>IF(I885=VALUE,VALUE,COUNTIF($B$7:B885,B885))&amp;I885&amp;IF(F885&lt;&gt;VALUE,TEXT(F885,"mmmm"),VALUE)</f>
        <v>00</v>
      </c>
      <c r="B885" s="86" t="str">
        <f t="shared" si="449"/>
        <v>0</v>
      </c>
      <c r="C885" s="86" t="str">
        <f>COUNTIF($K$7:K885,K885)&amp;K885</f>
        <v>0</v>
      </c>
      <c r="D885" s="86" t="str">
        <f t="shared" si="450"/>
        <v>1</v>
      </c>
      <c r="F885" s="173"/>
      <c r="G885" s="90"/>
      <c r="H885" s="73"/>
      <c r="I885" s="75"/>
      <c r="J885" s="175" t="str">
        <f t="shared" si="446"/>
        <v>-</v>
      </c>
      <c r="K885" s="90"/>
      <c r="L885" s="178"/>
      <c r="M885" s="178"/>
    </row>
    <row r="886" spans="1:13" x14ac:dyDescent="0.2">
      <c r="A886" s="90" t="str">
        <f>IF(I886=VALUE,VALUE,COUNTIF($B$7:B886,B886))&amp;I886&amp;IF(F886&lt;&gt;VALUE,TEXT(F886,"mmmm"),VALUE)</f>
        <v>00</v>
      </c>
      <c r="B886" s="86" t="str">
        <f t="shared" si="449"/>
        <v>0</v>
      </c>
      <c r="C886" s="86" t="str">
        <f>COUNTIF($K$7:K886,K886)&amp;K886</f>
        <v>0</v>
      </c>
      <c r="D886" s="86" t="str">
        <f t="shared" si="450"/>
        <v>1</v>
      </c>
      <c r="F886" s="173"/>
      <c r="G886" s="90"/>
      <c r="H886" s="73"/>
      <c r="I886" s="75"/>
      <c r="J886" s="175" t="str">
        <f t="shared" si="446"/>
        <v>-</v>
      </c>
      <c r="K886" s="90"/>
      <c r="L886" s="178"/>
      <c r="M886" s="178"/>
    </row>
    <row r="887" spans="1:13" x14ac:dyDescent="0.2">
      <c r="A887" s="90" t="str">
        <f>IF(I887=VALUE,VALUE,COUNTIF($B$7:B887,B887))&amp;I887&amp;IF(F887&lt;&gt;VALUE,TEXT(F887,"mmmm"),VALUE)</f>
        <v>00</v>
      </c>
      <c r="B887" s="86" t="str">
        <f t="shared" si="449"/>
        <v>0</v>
      </c>
      <c r="C887" s="86" t="str">
        <f>COUNTIF($K$7:K887,K887)&amp;K887</f>
        <v>0</v>
      </c>
      <c r="D887" s="86" t="str">
        <f t="shared" si="450"/>
        <v>1</v>
      </c>
      <c r="F887" s="173"/>
      <c r="G887" s="90"/>
      <c r="H887" s="73"/>
      <c r="I887" s="75"/>
      <c r="J887" s="175" t="str">
        <f t="shared" si="446"/>
        <v>-</v>
      </c>
      <c r="K887" s="90"/>
      <c r="L887" s="178"/>
      <c r="M887" s="178"/>
    </row>
    <row r="888" spans="1:13" x14ac:dyDescent="0.2">
      <c r="A888" s="90" t="str">
        <f>IF(I888=VALUE,VALUE,COUNTIF($B$7:B888,B888))&amp;I888&amp;IF(F888&lt;&gt;VALUE,TEXT(F888,"mmmm"),VALUE)</f>
        <v>00</v>
      </c>
      <c r="B888" s="86" t="str">
        <f t="shared" si="449"/>
        <v>0</v>
      </c>
      <c r="C888" s="86" t="str">
        <f>COUNTIF($K$7:K888,K888)&amp;K888</f>
        <v>0</v>
      </c>
      <c r="D888" s="86" t="str">
        <f t="shared" si="450"/>
        <v>1</v>
      </c>
      <c r="F888" s="173"/>
      <c r="G888" s="90"/>
      <c r="H888" s="73"/>
      <c r="I888" s="75"/>
      <c r="J888" s="175" t="str">
        <f t="shared" si="446"/>
        <v>-</v>
      </c>
      <c r="K888" s="90"/>
      <c r="L888" s="178"/>
      <c r="M888" s="178"/>
    </row>
    <row r="889" spans="1:13" x14ac:dyDescent="0.2">
      <c r="A889" s="90" t="str">
        <f>IF(I889=VALUE,VALUE,COUNTIF($B$7:B889,B889))&amp;I889&amp;IF(F889&lt;&gt;VALUE,TEXT(F889,"mmmm"),VALUE)</f>
        <v>00</v>
      </c>
      <c r="B889" s="86" t="str">
        <f t="shared" si="449"/>
        <v>0</v>
      </c>
      <c r="C889" s="86" t="str">
        <f>COUNTIF($K$7:K889,K889)&amp;K889</f>
        <v>0</v>
      </c>
      <c r="D889" s="86" t="str">
        <f t="shared" si="450"/>
        <v>1</v>
      </c>
      <c r="F889" s="173"/>
      <c r="G889" s="90"/>
      <c r="H889" s="73"/>
      <c r="I889" s="75"/>
      <c r="J889" s="175" t="str">
        <f t="shared" si="446"/>
        <v>-</v>
      </c>
      <c r="K889" s="90"/>
      <c r="L889" s="178"/>
      <c r="M889" s="178"/>
    </row>
    <row r="890" spans="1:13" x14ac:dyDescent="0.2">
      <c r="A890" s="90" t="str">
        <f>IF(I890=VALUE,VALUE,COUNTIF($B$7:B890,B890))&amp;I890&amp;IF(F890&lt;&gt;VALUE,TEXT(F890,"mmmm"),VALUE)</f>
        <v>00</v>
      </c>
      <c r="B890" s="86" t="str">
        <f>I890&amp;IF(F890&lt;&gt;VALUE,TEXT(F890,"mmmm"),VALUE)</f>
        <v>0</v>
      </c>
      <c r="C890" s="86" t="str">
        <f>COUNTIF($K$7:K890,K890)&amp;K890</f>
        <v>0</v>
      </c>
      <c r="D890" s="86" t="str">
        <f>IF(MONTH(F890)&lt;MONTH(BLN),"1"&amp;I890,VALUE)</f>
        <v>1</v>
      </c>
      <c r="F890" s="173"/>
      <c r="G890" s="90"/>
      <c r="H890" s="73"/>
      <c r="I890" s="75"/>
      <c r="J890" s="175" t="str">
        <f t="shared" si="446"/>
        <v>-</v>
      </c>
      <c r="K890" s="90"/>
      <c r="L890" s="178"/>
      <c r="M890" s="178"/>
    </row>
    <row r="891" spans="1:13" x14ac:dyDescent="0.2">
      <c r="A891" s="90" t="str">
        <f>IF(I891=VALUE,VALUE,COUNTIF($B$7:B891,B891))&amp;I891&amp;IF(F891&lt;&gt;VALUE,TEXT(F891,"mmmm"),VALUE)</f>
        <v>00</v>
      </c>
      <c r="B891" s="86" t="str">
        <f>I891&amp;IF(F891&lt;&gt;VALUE,TEXT(F891,"mmmm"),VALUE)</f>
        <v>0</v>
      </c>
      <c r="C891" s="86" t="str">
        <f>COUNTIF($K$7:K891,K891)&amp;K891</f>
        <v>0</v>
      </c>
      <c r="D891" s="86" t="str">
        <f>IF(MONTH(F891)&lt;MONTH(BLN),"1"&amp;I891,VALUE)</f>
        <v>1</v>
      </c>
      <c r="F891" s="173"/>
      <c r="G891" s="90"/>
      <c r="H891" s="73"/>
      <c r="I891" s="75"/>
      <c r="J891" s="175" t="str">
        <f t="shared" si="446"/>
        <v>-</v>
      </c>
      <c r="K891" s="90"/>
      <c r="L891" s="178"/>
      <c r="M891" s="178"/>
    </row>
    <row r="892" spans="1:13" x14ac:dyDescent="0.2">
      <c r="A892" s="90" t="str">
        <f>IF(I892=VALUE,VALUE,COUNTIF($B$7:B892,B892))&amp;I892&amp;IF(F892&lt;&gt;VALUE,TEXT(F892,"mmmm"),VALUE)</f>
        <v>00</v>
      </c>
      <c r="B892" s="86" t="str">
        <f>I892&amp;IF(F892&lt;&gt;VALUE,TEXT(F892,"mmmm"),VALUE)</f>
        <v>0</v>
      </c>
      <c r="C892" s="86" t="str">
        <f>COUNTIF($K$7:K892,K892)&amp;K892</f>
        <v>0</v>
      </c>
      <c r="D892" s="86" t="str">
        <f>IF(MONTH(F892)&lt;MONTH(BLN),"1"&amp;I892,VALUE)</f>
        <v>1</v>
      </c>
      <c r="F892" s="173"/>
      <c r="G892" s="90"/>
      <c r="H892" s="73"/>
      <c r="I892" s="75"/>
      <c r="J892" s="175" t="str">
        <f t="shared" si="446"/>
        <v>-</v>
      </c>
      <c r="K892" s="90"/>
      <c r="L892" s="178"/>
      <c r="M892" s="178"/>
    </row>
    <row r="893" spans="1:13" x14ac:dyDescent="0.2">
      <c r="A893" s="90" t="str">
        <f>IF(I893=VALUE,VALUE,COUNTIF($B$7:B893,B893))&amp;I893&amp;IF(F893&lt;&gt;VALUE,TEXT(F893,"mmmm"),VALUE)</f>
        <v>00</v>
      </c>
      <c r="B893" s="86" t="str">
        <f>I893&amp;IF(F893&lt;&gt;VALUE,TEXT(F893,"mmmm"),VALUE)</f>
        <v>0</v>
      </c>
      <c r="C893" s="86" t="str">
        <f>COUNTIF($K$7:K893,K893)&amp;K893</f>
        <v>0</v>
      </c>
      <c r="D893" s="86" t="str">
        <f>IF(MONTH(F893)&lt;MONTH(BLN),"1"&amp;I893,VALUE)</f>
        <v>1</v>
      </c>
      <c r="F893" s="173"/>
      <c r="G893" s="90"/>
      <c r="H893" s="73"/>
      <c r="I893" s="75"/>
      <c r="J893" s="175" t="str">
        <f t="shared" si="446"/>
        <v>-</v>
      </c>
      <c r="K893" s="90"/>
      <c r="L893" s="178"/>
      <c r="M893" s="178"/>
    </row>
    <row r="894" spans="1:13" x14ac:dyDescent="0.2">
      <c r="A894" s="90" t="str">
        <f>IF(I894=VALUE,VALUE,COUNTIF($B$7:B894,B894))&amp;I894&amp;IF(F894&lt;&gt;VALUE,TEXT(F894,"mmmm"),VALUE)</f>
        <v>00</v>
      </c>
      <c r="B894" s="86" t="str">
        <f t="shared" ref="B894:B905" si="451">I894&amp;IF(F894&lt;&gt;VALUE,TEXT(F894,"mmmm"),VALUE)</f>
        <v>0</v>
      </c>
      <c r="C894" s="86" t="str">
        <f>COUNTIF($K$7:K894,K894)&amp;K894</f>
        <v>0</v>
      </c>
      <c r="D894" s="86" t="str">
        <f t="shared" ref="D894:D905" si="452">IF(MONTH(F894)&lt;MONTH(BLN),"1"&amp;I894,VALUE)</f>
        <v>1</v>
      </c>
      <c r="F894" s="173"/>
      <c r="G894" s="90"/>
      <c r="H894" s="73"/>
      <c r="I894" s="75"/>
      <c r="J894" s="175" t="str">
        <f t="shared" si="446"/>
        <v>-</v>
      </c>
      <c r="K894" s="90"/>
      <c r="L894" s="178"/>
      <c r="M894" s="178"/>
    </row>
    <row r="895" spans="1:13" x14ac:dyDescent="0.2">
      <c r="A895" s="90" t="str">
        <f>IF(I895=VALUE,VALUE,COUNTIF($B$7:B895,B895))&amp;I895&amp;IF(F895&lt;&gt;VALUE,TEXT(F895,"mmmm"),VALUE)</f>
        <v>00</v>
      </c>
      <c r="B895" s="86" t="str">
        <f t="shared" si="451"/>
        <v>0</v>
      </c>
      <c r="C895" s="86" t="str">
        <f>COUNTIF($K$7:K895,K895)&amp;K895</f>
        <v>0</v>
      </c>
      <c r="D895" s="86" t="str">
        <f t="shared" si="452"/>
        <v>1</v>
      </c>
      <c r="F895" s="173"/>
      <c r="G895" s="90"/>
      <c r="H895" s="73"/>
      <c r="I895" s="75"/>
      <c r="J895" s="175" t="str">
        <f t="shared" si="446"/>
        <v>-</v>
      </c>
      <c r="K895" s="90"/>
      <c r="L895" s="178"/>
      <c r="M895" s="178"/>
    </row>
    <row r="896" spans="1:13" x14ac:dyDescent="0.2">
      <c r="A896" s="90" t="str">
        <f>IF(I896=VALUE,VALUE,COUNTIF($B$7:B896,B896))&amp;I896&amp;IF(F896&lt;&gt;VALUE,TEXT(F896,"mmmm"),VALUE)</f>
        <v>00</v>
      </c>
      <c r="B896" s="86" t="str">
        <f t="shared" si="451"/>
        <v>0</v>
      </c>
      <c r="C896" s="86" t="str">
        <f>COUNTIF($K$7:K896,K896)&amp;K896</f>
        <v>0</v>
      </c>
      <c r="D896" s="86" t="str">
        <f t="shared" si="452"/>
        <v>1</v>
      </c>
      <c r="F896" s="173"/>
      <c r="G896" s="90"/>
      <c r="H896" s="177"/>
      <c r="I896" s="90"/>
      <c r="J896" s="175" t="str">
        <f t="shared" si="446"/>
        <v>-</v>
      </c>
      <c r="K896" s="90"/>
      <c r="L896" s="178"/>
      <c r="M896" s="178"/>
    </row>
    <row r="897" spans="1:13" x14ac:dyDescent="0.2">
      <c r="A897" s="90" t="str">
        <f>IF(I897=VALUE,VALUE,COUNTIF($B$7:B897,B897))&amp;I897&amp;IF(F897&lt;&gt;VALUE,TEXT(F897,"mmmm"),VALUE)</f>
        <v>00</v>
      </c>
      <c r="B897" s="86" t="str">
        <f t="shared" si="451"/>
        <v>0</v>
      </c>
      <c r="C897" s="86" t="str">
        <f>COUNTIF($K$7:K897,K897)&amp;K897</f>
        <v>0</v>
      </c>
      <c r="D897" s="86" t="str">
        <f t="shared" si="452"/>
        <v>1</v>
      </c>
      <c r="F897" s="173"/>
      <c r="G897" s="90"/>
      <c r="H897" s="73"/>
      <c r="I897" s="90"/>
      <c r="J897" s="175" t="str">
        <f t="shared" si="446"/>
        <v>-</v>
      </c>
      <c r="K897" s="90"/>
      <c r="L897" s="178"/>
      <c r="M897" s="178"/>
    </row>
    <row r="898" spans="1:13" x14ac:dyDescent="0.2">
      <c r="A898" s="90" t="str">
        <f>IF(I898=VALUE,VALUE,COUNTIF($B$7:B898,B898))&amp;I898&amp;IF(F898&lt;&gt;VALUE,TEXT(F898,"mmmm"),VALUE)</f>
        <v>00</v>
      </c>
      <c r="B898" s="86" t="str">
        <f t="shared" si="451"/>
        <v>0</v>
      </c>
      <c r="C898" s="86" t="str">
        <f>COUNTIF($K$7:K898,K898)&amp;K898</f>
        <v>0</v>
      </c>
      <c r="D898" s="86" t="str">
        <f t="shared" si="452"/>
        <v>1</v>
      </c>
      <c r="F898" s="173"/>
      <c r="G898" s="90"/>
      <c r="H898" s="73"/>
      <c r="I898" s="75"/>
      <c r="J898" s="175" t="str">
        <f t="shared" si="446"/>
        <v>-</v>
      </c>
      <c r="K898" s="90"/>
      <c r="L898" s="178"/>
      <c r="M898" s="178"/>
    </row>
    <row r="899" spans="1:13" x14ac:dyDescent="0.2">
      <c r="A899" s="90" t="str">
        <f>IF(I899=VALUE,VALUE,COUNTIF($B$7:B899,B899))&amp;I899&amp;IF(F899&lt;&gt;VALUE,TEXT(F899,"mmmm"),VALUE)</f>
        <v>00</v>
      </c>
      <c r="B899" s="86" t="str">
        <f t="shared" si="451"/>
        <v>0</v>
      </c>
      <c r="C899" s="86" t="str">
        <f>COUNTIF($K$7:K899,K899)&amp;K899</f>
        <v>0</v>
      </c>
      <c r="D899" s="86" t="str">
        <f t="shared" si="452"/>
        <v>1</v>
      </c>
      <c r="F899" s="173"/>
      <c r="G899" s="90"/>
      <c r="H899" s="73"/>
      <c r="I899" s="90"/>
      <c r="J899" s="175" t="str">
        <f t="shared" si="446"/>
        <v>-</v>
      </c>
      <c r="K899" s="90"/>
      <c r="L899" s="178"/>
      <c r="M899" s="178"/>
    </row>
    <row r="900" spans="1:13" x14ac:dyDescent="0.2">
      <c r="A900" s="90" t="str">
        <f>IF(I900=VALUE,VALUE,COUNTIF($B$7:B900,B900))&amp;I900&amp;IF(F900&lt;&gt;VALUE,TEXT(F900,"mmmm"),VALUE)</f>
        <v>00</v>
      </c>
      <c r="B900" s="86" t="str">
        <f t="shared" si="451"/>
        <v>0</v>
      </c>
      <c r="C900" s="86" t="str">
        <f>COUNTIF($K$7:K900,K900)&amp;K900</f>
        <v>0</v>
      </c>
      <c r="D900" s="86" t="str">
        <f t="shared" si="452"/>
        <v>1</v>
      </c>
      <c r="F900" s="173"/>
      <c r="G900" s="90"/>
      <c r="H900" s="73"/>
      <c r="I900" s="90"/>
      <c r="J900" s="175" t="str">
        <f t="shared" si="446"/>
        <v>-</v>
      </c>
      <c r="K900" s="90"/>
      <c r="L900" s="178"/>
      <c r="M900" s="178"/>
    </row>
    <row r="901" spans="1:13" x14ac:dyDescent="0.2">
      <c r="A901" s="90" t="str">
        <f>IF(I901=VALUE,VALUE,COUNTIF($B$7:B901,B901))&amp;I901&amp;IF(F901&lt;&gt;VALUE,TEXT(F901,"mmmm"),VALUE)</f>
        <v>00</v>
      </c>
      <c r="B901" s="86" t="str">
        <f t="shared" si="451"/>
        <v>0</v>
      </c>
      <c r="C901" s="86" t="str">
        <f>COUNTIF($K$7:K901,K901)&amp;K901</f>
        <v>0</v>
      </c>
      <c r="D901" s="86" t="str">
        <f t="shared" si="452"/>
        <v>1</v>
      </c>
      <c r="F901" s="173"/>
      <c r="G901" s="90"/>
      <c r="H901" s="73"/>
      <c r="I901" s="75"/>
      <c r="J901" s="175" t="str">
        <f t="shared" si="446"/>
        <v>-</v>
      </c>
      <c r="K901" s="90"/>
      <c r="L901" s="178"/>
      <c r="M901" s="178"/>
    </row>
    <row r="902" spans="1:13" x14ac:dyDescent="0.2">
      <c r="A902" s="90" t="str">
        <f>IF(I902=VALUE,VALUE,COUNTIF($B$7:B902,B902))&amp;I902&amp;IF(F902&lt;&gt;VALUE,TEXT(F902,"mmmm"),VALUE)</f>
        <v>00</v>
      </c>
      <c r="B902" s="86" t="str">
        <f t="shared" si="451"/>
        <v>0</v>
      </c>
      <c r="C902" s="86" t="str">
        <f>COUNTIF($K$7:K902,K902)&amp;K902</f>
        <v>0</v>
      </c>
      <c r="D902" s="86" t="str">
        <f t="shared" si="452"/>
        <v>1</v>
      </c>
      <c r="F902" s="173"/>
      <c r="G902" s="90"/>
      <c r="H902" s="73"/>
      <c r="I902" s="90"/>
      <c r="J902" s="175" t="str">
        <f t="shared" si="446"/>
        <v>-</v>
      </c>
      <c r="K902" s="90"/>
      <c r="L902" s="178"/>
      <c r="M902" s="178"/>
    </row>
    <row r="903" spans="1:13" x14ac:dyDescent="0.2">
      <c r="A903" s="90" t="str">
        <f>IF(I903=VALUE,VALUE,COUNTIF($B$7:B903,B903))&amp;I903&amp;IF(F903&lt;&gt;VALUE,TEXT(F903,"mmmm"),VALUE)</f>
        <v>00</v>
      </c>
      <c r="B903" s="86" t="str">
        <f t="shared" si="451"/>
        <v>0</v>
      </c>
      <c r="C903" s="86" t="str">
        <f>COUNTIF($K$7:K903,K903)&amp;K903</f>
        <v>0</v>
      </c>
      <c r="D903" s="86" t="str">
        <f t="shared" si="452"/>
        <v>1</v>
      </c>
      <c r="F903" s="173"/>
      <c r="G903" s="90"/>
      <c r="H903" s="73"/>
      <c r="I903" s="90"/>
      <c r="J903" s="175" t="str">
        <f t="shared" si="446"/>
        <v>-</v>
      </c>
      <c r="K903" s="90"/>
      <c r="L903" s="178"/>
      <c r="M903" s="178"/>
    </row>
    <row r="904" spans="1:13" x14ac:dyDescent="0.2">
      <c r="A904" s="90" t="str">
        <f>IF(I904=VALUE,VALUE,COUNTIF($B$7:B904,B904))&amp;I904&amp;IF(F904&lt;&gt;VALUE,TEXT(F904,"mmmm"),VALUE)</f>
        <v>00</v>
      </c>
      <c r="B904" s="86" t="str">
        <f t="shared" si="451"/>
        <v>0</v>
      </c>
      <c r="C904" s="86" t="str">
        <f>COUNTIF($K$7:K904,K904)&amp;K904</f>
        <v>0</v>
      </c>
      <c r="D904" s="86" t="str">
        <f t="shared" si="452"/>
        <v>1</v>
      </c>
      <c r="F904" s="173"/>
      <c r="G904" s="90"/>
      <c r="H904" s="73"/>
      <c r="I904" s="75"/>
      <c r="J904" s="175" t="str">
        <f t="shared" si="446"/>
        <v>-</v>
      </c>
      <c r="K904" s="90"/>
      <c r="L904" s="178"/>
      <c r="M904" s="178"/>
    </row>
    <row r="905" spans="1:13" x14ac:dyDescent="0.2">
      <c r="A905" s="90" t="str">
        <f>IF(I905=VALUE,VALUE,COUNTIF($B$7:B905,B905))&amp;I905&amp;IF(F905&lt;&gt;VALUE,TEXT(F905,"mmmm"),VALUE)</f>
        <v>00</v>
      </c>
      <c r="B905" s="86" t="str">
        <f t="shared" si="451"/>
        <v>0</v>
      </c>
      <c r="C905" s="86" t="str">
        <f>COUNTIF($K$7:K905,K905)&amp;K905</f>
        <v>0</v>
      </c>
      <c r="D905" s="86" t="str">
        <f t="shared" si="452"/>
        <v>1</v>
      </c>
      <c r="F905" s="173"/>
      <c r="G905" s="90"/>
      <c r="H905" s="177"/>
      <c r="I905" s="75"/>
      <c r="J905" s="175" t="str">
        <f t="shared" si="446"/>
        <v>-</v>
      </c>
      <c r="K905" s="90"/>
      <c r="L905" s="178"/>
      <c r="M905" s="178"/>
    </row>
    <row r="906" spans="1:13" x14ac:dyDescent="0.2">
      <c r="A906" s="90" t="str">
        <f>IF(I906=VALUE,VALUE,COUNTIF($B$7:B906,B906))&amp;I906&amp;IF(F906&lt;&gt;VALUE,TEXT(F906,"mmmm"),VALUE)</f>
        <v>00</v>
      </c>
      <c r="B906" s="86" t="str">
        <f t="shared" ref="B906:B932" si="453">I906&amp;IF(F906&lt;&gt;VALUE,TEXT(F906,"mmmm"),VALUE)</f>
        <v>0</v>
      </c>
      <c r="C906" s="86" t="str">
        <f>COUNTIF($K$7:K906,K906)&amp;K906</f>
        <v>0</v>
      </c>
      <c r="D906" s="86" t="str">
        <f t="shared" ref="D906:D932" si="454">IF(MONTH(F906)&lt;MONTH(BLN),"1"&amp;I906,VALUE)</f>
        <v>1</v>
      </c>
      <c r="F906" s="173"/>
      <c r="G906" s="90"/>
      <c r="H906" s="177"/>
      <c r="I906" s="90"/>
      <c r="J906" s="175" t="str">
        <f t="shared" si="446"/>
        <v>-</v>
      </c>
      <c r="K906" s="90"/>
      <c r="L906" s="178"/>
      <c r="M906" s="178"/>
    </row>
    <row r="907" spans="1:13" x14ac:dyDescent="0.2">
      <c r="A907" s="90" t="str">
        <f>IF(I907=VALUE,VALUE,COUNTIF($B$7:B907,B907))&amp;I907&amp;IF(F907&lt;&gt;VALUE,TEXT(F907,"mmmm"),VALUE)</f>
        <v>00</v>
      </c>
      <c r="B907" s="86" t="str">
        <f t="shared" si="453"/>
        <v>0</v>
      </c>
      <c r="C907" s="86" t="str">
        <f>COUNTIF($K$7:K907,K907)&amp;K907</f>
        <v>0</v>
      </c>
      <c r="D907" s="86" t="str">
        <f t="shared" si="454"/>
        <v>1</v>
      </c>
      <c r="F907" s="173"/>
      <c r="G907" s="90"/>
      <c r="H907" s="73"/>
      <c r="I907" s="90"/>
      <c r="J907" s="175" t="str">
        <f t="shared" si="446"/>
        <v>-</v>
      </c>
      <c r="K907" s="90"/>
      <c r="L907" s="178"/>
      <c r="M907" s="178"/>
    </row>
    <row r="908" spans="1:13" x14ac:dyDescent="0.2">
      <c r="A908" s="90" t="str">
        <f>IF(I908=VALUE,VALUE,COUNTIF($B$7:B908,B908))&amp;I908&amp;IF(F908&lt;&gt;VALUE,TEXT(F908,"mmmm"),VALUE)</f>
        <v>00</v>
      </c>
      <c r="B908" s="86" t="str">
        <f t="shared" si="453"/>
        <v>0</v>
      </c>
      <c r="C908" s="86" t="str">
        <f>COUNTIF($K$7:K908,K908)&amp;K908</f>
        <v>0</v>
      </c>
      <c r="D908" s="86" t="str">
        <f t="shared" si="454"/>
        <v>1</v>
      </c>
      <c r="F908" s="173"/>
      <c r="G908" s="90"/>
      <c r="H908" s="73"/>
      <c r="I908" s="75"/>
      <c r="J908" s="175" t="str">
        <f t="shared" si="446"/>
        <v>-</v>
      </c>
      <c r="K908" s="90"/>
      <c r="L908" s="178"/>
      <c r="M908" s="178"/>
    </row>
    <row r="909" spans="1:13" x14ac:dyDescent="0.2">
      <c r="A909" s="90" t="str">
        <f>IF(I909=VALUE,VALUE,COUNTIF($B$7:B909,B909))&amp;I909&amp;IF(F909&lt;&gt;VALUE,TEXT(F909,"mmmm"),VALUE)</f>
        <v>00</v>
      </c>
      <c r="B909" s="86" t="str">
        <f t="shared" si="453"/>
        <v>0</v>
      </c>
      <c r="C909" s="86" t="str">
        <f>COUNTIF($K$7:K909,K909)&amp;K909</f>
        <v>0</v>
      </c>
      <c r="D909" s="86" t="str">
        <f t="shared" si="454"/>
        <v>1</v>
      </c>
      <c r="F909" s="173"/>
      <c r="G909" s="90"/>
      <c r="H909" s="177"/>
      <c r="I909" s="90"/>
      <c r="J909" s="175" t="str">
        <f t="shared" si="446"/>
        <v>-</v>
      </c>
      <c r="K909" s="90"/>
      <c r="L909" s="178"/>
      <c r="M909" s="178"/>
    </row>
    <row r="910" spans="1:13" x14ac:dyDescent="0.2">
      <c r="A910" s="90" t="str">
        <f>IF(I910=VALUE,VALUE,COUNTIF($B$7:B910,B910))&amp;I910&amp;IF(F910&lt;&gt;VALUE,TEXT(F910,"mmmm"),VALUE)</f>
        <v>00</v>
      </c>
      <c r="B910" s="86" t="str">
        <f t="shared" si="453"/>
        <v>0</v>
      </c>
      <c r="C910" s="86" t="str">
        <f>COUNTIF($K$7:K910,K910)&amp;K910</f>
        <v>0</v>
      </c>
      <c r="D910" s="86" t="str">
        <f t="shared" si="454"/>
        <v>1</v>
      </c>
      <c r="F910" s="173"/>
      <c r="G910" s="90"/>
      <c r="H910" s="73"/>
      <c r="I910" s="90"/>
      <c r="J910" s="175" t="str">
        <f t="shared" si="446"/>
        <v>-</v>
      </c>
      <c r="K910" s="90"/>
      <c r="L910" s="178"/>
      <c r="M910" s="178"/>
    </row>
    <row r="911" spans="1:13" x14ac:dyDescent="0.2">
      <c r="A911" s="90" t="str">
        <f>IF(I911=VALUE,VALUE,COUNTIF($B$7:B911,B911))&amp;I911&amp;IF(F911&lt;&gt;VALUE,TEXT(F911,"mmmm"),VALUE)</f>
        <v>00</v>
      </c>
      <c r="B911" s="86" t="str">
        <f t="shared" si="453"/>
        <v>0</v>
      </c>
      <c r="C911" s="86" t="str">
        <f>COUNTIF($K$7:K911,K911)&amp;K911</f>
        <v>0</v>
      </c>
      <c r="D911" s="86" t="str">
        <f t="shared" si="454"/>
        <v>1</v>
      </c>
      <c r="F911" s="173"/>
      <c r="G911" s="73"/>
      <c r="H911" s="176"/>
      <c r="I911" s="90"/>
      <c r="J911" s="175" t="str">
        <f t="shared" si="446"/>
        <v>-</v>
      </c>
      <c r="K911" s="90"/>
      <c r="L911" s="178"/>
      <c r="M911" s="178"/>
    </row>
    <row r="912" spans="1:13" x14ac:dyDescent="0.2">
      <c r="A912" s="90" t="str">
        <f>IF(I912=VALUE,VALUE,COUNTIF($B$7:B912,B912))&amp;I912&amp;IF(F912&lt;&gt;VALUE,TEXT(F912,"mmmm"),VALUE)</f>
        <v>00</v>
      </c>
      <c r="B912" s="86" t="str">
        <f t="shared" si="453"/>
        <v>0</v>
      </c>
      <c r="C912" s="86" t="str">
        <f>COUNTIF($K$7:K912,K912)&amp;K912</f>
        <v>0</v>
      </c>
      <c r="D912" s="86" t="str">
        <f t="shared" si="454"/>
        <v>1</v>
      </c>
      <c r="F912" s="173"/>
      <c r="G912" s="73"/>
      <c r="H912" s="73"/>
      <c r="I912" s="90"/>
      <c r="J912" s="175" t="str">
        <f t="shared" si="446"/>
        <v>-</v>
      </c>
      <c r="K912" s="90"/>
      <c r="L912" s="178"/>
      <c r="M912" s="178"/>
    </row>
    <row r="913" spans="1:13" x14ac:dyDescent="0.2">
      <c r="A913" s="90" t="str">
        <f>IF(I913=VALUE,VALUE,COUNTIF($B$7:B913,B913))&amp;I913&amp;IF(F913&lt;&gt;VALUE,TEXT(F913,"mmmm"),VALUE)</f>
        <v>00</v>
      </c>
      <c r="B913" s="86" t="str">
        <f t="shared" si="453"/>
        <v>0</v>
      </c>
      <c r="C913" s="86" t="str">
        <f>COUNTIF($K$7:K913,K913)&amp;K913</f>
        <v>0</v>
      </c>
      <c r="D913" s="86" t="str">
        <f t="shared" si="454"/>
        <v>1</v>
      </c>
      <c r="F913" s="173"/>
      <c r="G913" s="73"/>
      <c r="H913" s="73"/>
      <c r="I913" s="90"/>
      <c r="J913" s="175" t="str">
        <f t="shared" si="446"/>
        <v>-</v>
      </c>
      <c r="K913" s="90"/>
      <c r="L913" s="178"/>
      <c r="M913" s="178"/>
    </row>
    <row r="914" spans="1:13" x14ac:dyDescent="0.2">
      <c r="A914" s="90" t="str">
        <f>IF(I914=VALUE,VALUE,COUNTIF($B$7:B914,B914))&amp;I914&amp;IF(F914&lt;&gt;VALUE,TEXT(F914,"mmmm"),VALUE)</f>
        <v>00</v>
      </c>
      <c r="B914" s="86" t="str">
        <f t="shared" si="453"/>
        <v>0</v>
      </c>
      <c r="C914" s="86" t="str">
        <f>COUNTIF($K$7:K914,K914)&amp;K914</f>
        <v>0</v>
      </c>
      <c r="D914" s="86" t="str">
        <f t="shared" si="454"/>
        <v>1</v>
      </c>
      <c r="F914" s="173"/>
      <c r="G914" s="73"/>
      <c r="H914" s="73"/>
      <c r="I914" s="90"/>
      <c r="J914" s="175" t="str">
        <f t="shared" si="446"/>
        <v>-</v>
      </c>
      <c r="K914" s="90"/>
      <c r="L914" s="178"/>
      <c r="M914" s="178"/>
    </row>
    <row r="915" spans="1:13" x14ac:dyDescent="0.2">
      <c r="A915" s="90" t="str">
        <f>IF(I915=VALUE,VALUE,COUNTIF($B$7:B915,B915))&amp;I915&amp;IF(F915&lt;&gt;VALUE,TEXT(F915,"mmmm"),VALUE)</f>
        <v>00</v>
      </c>
      <c r="B915" s="86" t="str">
        <f t="shared" si="453"/>
        <v>0</v>
      </c>
      <c r="C915" s="86" t="str">
        <f>COUNTIF($K$7:K915,K915)&amp;K915</f>
        <v>0</v>
      </c>
      <c r="D915" s="86" t="str">
        <f t="shared" si="454"/>
        <v>1</v>
      </c>
      <c r="F915" s="173"/>
      <c r="G915" s="73"/>
      <c r="H915" s="73"/>
      <c r="I915" s="90"/>
      <c r="J915" s="175" t="str">
        <f t="shared" si="446"/>
        <v>-</v>
      </c>
      <c r="K915" s="90"/>
      <c r="L915" s="178"/>
      <c r="M915" s="178"/>
    </row>
    <row r="916" spans="1:13" x14ac:dyDescent="0.2">
      <c r="A916" s="90" t="str">
        <f>IF(I916=VALUE,VALUE,COUNTIF($B$7:B916,B916))&amp;I916&amp;IF(F916&lt;&gt;VALUE,TEXT(F916,"mmmm"),VALUE)</f>
        <v>00</v>
      </c>
      <c r="B916" s="86" t="str">
        <f t="shared" si="453"/>
        <v>0</v>
      </c>
      <c r="C916" s="86" t="str">
        <f>COUNTIF($K$7:K916,K916)&amp;K916</f>
        <v>0</v>
      </c>
      <c r="D916" s="86" t="str">
        <f t="shared" si="454"/>
        <v>1</v>
      </c>
      <c r="F916" s="173"/>
      <c r="G916" s="73"/>
      <c r="H916" s="73"/>
      <c r="I916" s="90"/>
      <c r="J916" s="175" t="str">
        <f t="shared" si="446"/>
        <v>-</v>
      </c>
      <c r="K916" s="90"/>
      <c r="L916" s="178"/>
      <c r="M916" s="178"/>
    </row>
    <row r="917" spans="1:13" x14ac:dyDescent="0.2">
      <c r="A917" s="90" t="str">
        <f>IF(I917=VALUE,VALUE,COUNTIF($B$7:B917,B917))&amp;I917&amp;IF(F917&lt;&gt;VALUE,TEXT(F917,"mmmm"),VALUE)</f>
        <v>00</v>
      </c>
      <c r="B917" s="86" t="str">
        <f t="shared" si="453"/>
        <v>0</v>
      </c>
      <c r="C917" s="86" t="str">
        <f>COUNTIF($K$7:K917,K917)&amp;K917</f>
        <v>0</v>
      </c>
      <c r="D917" s="86" t="str">
        <f t="shared" si="454"/>
        <v>1</v>
      </c>
      <c r="F917" s="173"/>
      <c r="G917" s="73"/>
      <c r="H917" s="73"/>
      <c r="I917" s="90"/>
      <c r="J917" s="175" t="str">
        <f t="shared" si="446"/>
        <v>-</v>
      </c>
      <c r="K917" s="90"/>
      <c r="L917" s="178"/>
      <c r="M917" s="178"/>
    </row>
    <row r="918" spans="1:13" x14ac:dyDescent="0.2">
      <c r="A918" s="90" t="str">
        <f>IF(I918=VALUE,VALUE,COUNTIF($B$7:B918,B918))&amp;I918&amp;IF(F918&lt;&gt;VALUE,TEXT(F918,"mmmm"),VALUE)</f>
        <v>00</v>
      </c>
      <c r="B918" s="86" t="str">
        <f t="shared" si="453"/>
        <v>0</v>
      </c>
      <c r="C918" s="86" t="str">
        <f>COUNTIF($K$7:K918,K918)&amp;K918</f>
        <v>0</v>
      </c>
      <c r="D918" s="86" t="str">
        <f t="shared" si="454"/>
        <v>1</v>
      </c>
      <c r="F918" s="173"/>
      <c r="G918" s="73"/>
      <c r="H918" s="73"/>
      <c r="I918" s="90"/>
      <c r="J918" s="175" t="str">
        <f t="shared" ref="J918:J981" si="455">IF(ISNA(VLOOKUP(I918,DAF_AKUN,2,FALSE)),"-",VLOOKUP(I918,DAF_AKUN,2,FALSE))</f>
        <v>-</v>
      </c>
      <c r="K918" s="90"/>
      <c r="L918" s="178"/>
      <c r="M918" s="178"/>
    </row>
    <row r="919" spans="1:13" x14ac:dyDescent="0.2">
      <c r="A919" s="90" t="str">
        <f>IF(I919=VALUE,VALUE,COUNTIF($B$7:B919,B919))&amp;I919&amp;IF(F919&lt;&gt;VALUE,TEXT(F919,"mmmm"),VALUE)</f>
        <v>00</v>
      </c>
      <c r="B919" s="86" t="str">
        <f t="shared" si="453"/>
        <v>0</v>
      </c>
      <c r="C919" s="86" t="str">
        <f>COUNTIF($K$7:K919,K919)&amp;K919</f>
        <v>0</v>
      </c>
      <c r="D919" s="86" t="str">
        <f t="shared" si="454"/>
        <v>1</v>
      </c>
      <c r="F919" s="173"/>
      <c r="G919" s="73"/>
      <c r="H919" s="73"/>
      <c r="I919" s="90"/>
      <c r="J919" s="175" t="str">
        <f t="shared" si="455"/>
        <v>-</v>
      </c>
      <c r="K919" s="90"/>
      <c r="L919" s="178"/>
      <c r="M919" s="178"/>
    </row>
    <row r="920" spans="1:13" x14ac:dyDescent="0.2">
      <c r="A920" s="90" t="str">
        <f>IF(I920=VALUE,VALUE,COUNTIF($B$7:B920,B920))&amp;I920&amp;IF(F920&lt;&gt;VALUE,TEXT(F920,"mmmm"),VALUE)</f>
        <v>00</v>
      </c>
      <c r="B920" s="86" t="str">
        <f t="shared" si="453"/>
        <v>0</v>
      </c>
      <c r="C920" s="86" t="str">
        <f>COUNTIF($K$7:K920,K920)&amp;K920</f>
        <v>0</v>
      </c>
      <c r="D920" s="86" t="str">
        <f t="shared" si="454"/>
        <v>1</v>
      </c>
      <c r="F920" s="173"/>
      <c r="G920" s="73"/>
      <c r="H920" s="73"/>
      <c r="I920" s="90"/>
      <c r="J920" s="175" t="str">
        <f t="shared" si="455"/>
        <v>-</v>
      </c>
      <c r="K920" s="90"/>
      <c r="L920" s="178"/>
      <c r="M920" s="178"/>
    </row>
    <row r="921" spans="1:13" x14ac:dyDescent="0.2">
      <c r="A921" s="90" t="str">
        <f>IF(I921=VALUE,VALUE,COUNTIF($B$7:B921,B921))&amp;I921&amp;IF(F921&lt;&gt;VALUE,TEXT(F921,"mmmm"),VALUE)</f>
        <v>00</v>
      </c>
      <c r="B921" s="86" t="str">
        <f t="shared" si="453"/>
        <v>0</v>
      </c>
      <c r="C921" s="86" t="str">
        <f>COUNTIF($K$7:K921,K921)&amp;K921</f>
        <v>0</v>
      </c>
      <c r="D921" s="86" t="str">
        <f t="shared" si="454"/>
        <v>1</v>
      </c>
      <c r="F921" s="173"/>
      <c r="G921" s="73"/>
      <c r="H921" s="73"/>
      <c r="I921" s="90"/>
      <c r="J921" s="175" t="str">
        <f t="shared" si="455"/>
        <v>-</v>
      </c>
      <c r="K921" s="90"/>
      <c r="L921" s="178"/>
      <c r="M921" s="178"/>
    </row>
    <row r="922" spans="1:13" x14ac:dyDescent="0.2">
      <c r="A922" s="90" t="str">
        <f>IF(I922=VALUE,VALUE,COUNTIF($B$7:B922,B922))&amp;I922&amp;IF(F922&lt;&gt;VALUE,TEXT(F922,"mmmm"),VALUE)</f>
        <v>00</v>
      </c>
      <c r="B922" s="86" t="str">
        <f t="shared" si="453"/>
        <v>0</v>
      </c>
      <c r="C922" s="86" t="str">
        <f>COUNTIF($K$7:K922,K922)&amp;K922</f>
        <v>0</v>
      </c>
      <c r="D922" s="86" t="str">
        <f t="shared" si="454"/>
        <v>1</v>
      </c>
      <c r="F922" s="173"/>
      <c r="G922" s="73"/>
      <c r="H922" s="73"/>
      <c r="I922" s="90"/>
      <c r="J922" s="175" t="str">
        <f t="shared" si="455"/>
        <v>-</v>
      </c>
      <c r="K922" s="90"/>
      <c r="L922" s="178"/>
      <c r="M922" s="178"/>
    </row>
    <row r="923" spans="1:13" x14ac:dyDescent="0.2">
      <c r="A923" s="90" t="str">
        <f>IF(I923=VALUE,VALUE,COUNTIF($B$7:B923,B923))&amp;I923&amp;IF(F923&lt;&gt;VALUE,TEXT(F923,"mmmm"),VALUE)</f>
        <v>00</v>
      </c>
      <c r="B923" s="86" t="str">
        <f t="shared" si="453"/>
        <v>0</v>
      </c>
      <c r="C923" s="86" t="str">
        <f>COUNTIF($K$7:K923,K923)&amp;K923</f>
        <v>0</v>
      </c>
      <c r="D923" s="86" t="str">
        <f t="shared" si="454"/>
        <v>1</v>
      </c>
      <c r="F923" s="173"/>
      <c r="G923" s="73"/>
      <c r="H923" s="73"/>
      <c r="I923" s="90"/>
      <c r="J923" s="175" t="str">
        <f t="shared" si="455"/>
        <v>-</v>
      </c>
      <c r="K923" s="90"/>
      <c r="L923" s="178"/>
      <c r="M923" s="178"/>
    </row>
    <row r="924" spans="1:13" x14ac:dyDescent="0.2">
      <c r="A924" s="90" t="str">
        <f>IF(I924=VALUE,VALUE,COUNTIF($B$7:B924,B924))&amp;I924&amp;IF(F924&lt;&gt;VALUE,TEXT(F924,"mmmm"),VALUE)</f>
        <v>00</v>
      </c>
      <c r="B924" s="86" t="str">
        <f t="shared" si="453"/>
        <v>0</v>
      </c>
      <c r="C924" s="86" t="str">
        <f>COUNTIF($K$7:K924,K924)&amp;K924</f>
        <v>0</v>
      </c>
      <c r="D924" s="86" t="str">
        <f t="shared" si="454"/>
        <v>1</v>
      </c>
      <c r="F924" s="173"/>
      <c r="G924" s="73"/>
      <c r="H924" s="73"/>
      <c r="I924" s="90"/>
      <c r="J924" s="175" t="str">
        <f t="shared" si="455"/>
        <v>-</v>
      </c>
      <c r="K924" s="90"/>
      <c r="L924" s="178"/>
      <c r="M924" s="178"/>
    </row>
    <row r="925" spans="1:13" x14ac:dyDescent="0.2">
      <c r="A925" s="90" t="str">
        <f>IF(I925=VALUE,VALUE,COUNTIF($B$7:B925,B925))&amp;I925&amp;IF(F925&lt;&gt;VALUE,TEXT(F925,"mmmm"),VALUE)</f>
        <v>00</v>
      </c>
      <c r="B925" s="86" t="str">
        <f t="shared" si="453"/>
        <v>0</v>
      </c>
      <c r="C925" s="86" t="str">
        <f>COUNTIF($K$7:K925,K925)&amp;K925</f>
        <v>0</v>
      </c>
      <c r="D925" s="86" t="str">
        <f t="shared" si="454"/>
        <v>1</v>
      </c>
      <c r="F925" s="173"/>
      <c r="G925" s="73"/>
      <c r="H925" s="73"/>
      <c r="I925" s="90"/>
      <c r="J925" s="175" t="str">
        <f t="shared" si="455"/>
        <v>-</v>
      </c>
      <c r="K925" s="90"/>
      <c r="L925" s="178"/>
      <c r="M925" s="178"/>
    </row>
    <row r="926" spans="1:13" x14ac:dyDescent="0.2">
      <c r="A926" s="90" t="str">
        <f>IF(I926=VALUE,VALUE,COUNTIF($B$7:B926,B926))&amp;I926&amp;IF(F926&lt;&gt;VALUE,TEXT(F926,"mmmm"),VALUE)</f>
        <v>00</v>
      </c>
      <c r="B926" s="86" t="str">
        <f t="shared" si="453"/>
        <v>0</v>
      </c>
      <c r="C926" s="86" t="str">
        <f>COUNTIF($K$7:K926,K926)&amp;K926</f>
        <v>0</v>
      </c>
      <c r="D926" s="86" t="str">
        <f t="shared" si="454"/>
        <v>1</v>
      </c>
      <c r="F926" s="173"/>
      <c r="G926" s="73"/>
      <c r="H926" s="73"/>
      <c r="I926" s="90"/>
      <c r="J926" s="175" t="str">
        <f t="shared" si="455"/>
        <v>-</v>
      </c>
      <c r="K926" s="90"/>
      <c r="L926" s="178"/>
      <c r="M926" s="178"/>
    </row>
    <row r="927" spans="1:13" x14ac:dyDescent="0.2">
      <c r="A927" s="90" t="str">
        <f>IF(I927=VALUE,VALUE,COUNTIF($B$7:B927,B927))&amp;I927&amp;IF(F927&lt;&gt;VALUE,TEXT(F927,"mmmm"),VALUE)</f>
        <v>00</v>
      </c>
      <c r="B927" s="86" t="str">
        <f t="shared" si="453"/>
        <v>0</v>
      </c>
      <c r="C927" s="86" t="str">
        <f>COUNTIF($K$7:K927,K927)&amp;K927</f>
        <v>0</v>
      </c>
      <c r="D927" s="86" t="str">
        <f t="shared" si="454"/>
        <v>1</v>
      </c>
      <c r="F927" s="173"/>
      <c r="G927" s="73"/>
      <c r="H927" s="73"/>
      <c r="I927" s="90"/>
      <c r="J927" s="175" t="str">
        <f t="shared" si="455"/>
        <v>-</v>
      </c>
      <c r="K927" s="90"/>
      <c r="L927" s="178"/>
      <c r="M927" s="178"/>
    </row>
    <row r="928" spans="1:13" x14ac:dyDescent="0.2">
      <c r="A928" s="90" t="str">
        <f>IF(I928=VALUE,VALUE,COUNTIF($B$7:B928,B928))&amp;I928&amp;IF(F928&lt;&gt;VALUE,TEXT(F928,"mmmm"),VALUE)</f>
        <v>00</v>
      </c>
      <c r="B928" s="86" t="str">
        <f t="shared" si="453"/>
        <v>0</v>
      </c>
      <c r="C928" s="86" t="str">
        <f>COUNTIF($K$7:K928,K928)&amp;K928</f>
        <v>0</v>
      </c>
      <c r="D928" s="86" t="str">
        <f t="shared" si="454"/>
        <v>1</v>
      </c>
      <c r="F928" s="173"/>
      <c r="G928" s="73"/>
      <c r="H928" s="73"/>
      <c r="I928" s="90"/>
      <c r="J928" s="175" t="str">
        <f t="shared" si="455"/>
        <v>-</v>
      </c>
      <c r="K928" s="90"/>
      <c r="L928" s="178"/>
      <c r="M928" s="178"/>
    </row>
    <row r="929" spans="1:13" x14ac:dyDescent="0.2">
      <c r="A929" s="90" t="str">
        <f>IF(I929=VALUE,VALUE,COUNTIF($B$7:B929,B929))&amp;I929&amp;IF(F929&lt;&gt;VALUE,TEXT(F929,"mmmm"),VALUE)</f>
        <v>00</v>
      </c>
      <c r="B929" s="86" t="str">
        <f t="shared" si="453"/>
        <v>0</v>
      </c>
      <c r="C929" s="86" t="str">
        <f>COUNTIF($K$7:K929,K929)&amp;K929</f>
        <v>0</v>
      </c>
      <c r="D929" s="86" t="str">
        <f t="shared" si="454"/>
        <v>1</v>
      </c>
      <c r="F929" s="173"/>
      <c r="G929" s="73"/>
      <c r="H929" s="73"/>
      <c r="I929" s="90"/>
      <c r="J929" s="175" t="str">
        <f t="shared" si="455"/>
        <v>-</v>
      </c>
      <c r="K929" s="90"/>
      <c r="L929" s="178"/>
      <c r="M929" s="178"/>
    </row>
    <row r="930" spans="1:13" x14ac:dyDescent="0.2">
      <c r="A930" s="90" t="str">
        <f>IF(I930=VALUE,VALUE,COUNTIF($B$7:B930,B930))&amp;I930&amp;IF(F930&lt;&gt;VALUE,TEXT(F930,"mmmm"),VALUE)</f>
        <v>00</v>
      </c>
      <c r="B930" s="86" t="str">
        <f t="shared" si="453"/>
        <v>0</v>
      </c>
      <c r="C930" s="86" t="str">
        <f>COUNTIF($K$7:K930,K930)&amp;K930</f>
        <v>0</v>
      </c>
      <c r="D930" s="86" t="str">
        <f t="shared" si="454"/>
        <v>1</v>
      </c>
      <c r="F930" s="173"/>
      <c r="G930" s="73"/>
      <c r="H930" s="73"/>
      <c r="I930" s="90"/>
      <c r="J930" s="175" t="str">
        <f t="shared" si="455"/>
        <v>-</v>
      </c>
      <c r="K930" s="90"/>
      <c r="L930" s="178"/>
      <c r="M930" s="178"/>
    </row>
    <row r="931" spans="1:13" x14ac:dyDescent="0.2">
      <c r="A931" s="90" t="str">
        <f>IF(I931=VALUE,VALUE,COUNTIF($B$7:B931,B931))&amp;I931&amp;IF(F931&lt;&gt;VALUE,TEXT(F931,"mmmm"),VALUE)</f>
        <v>00</v>
      </c>
      <c r="B931" s="86" t="str">
        <f t="shared" si="453"/>
        <v>0</v>
      </c>
      <c r="C931" s="86" t="str">
        <f>COUNTIF($K$7:K931,K931)&amp;K931</f>
        <v>0</v>
      </c>
      <c r="D931" s="86" t="str">
        <f t="shared" si="454"/>
        <v>1</v>
      </c>
      <c r="F931" s="173"/>
      <c r="G931" s="73"/>
      <c r="H931" s="73"/>
      <c r="I931" s="90"/>
      <c r="J931" s="175" t="str">
        <f t="shared" si="455"/>
        <v>-</v>
      </c>
      <c r="K931" s="90"/>
      <c r="L931" s="178"/>
      <c r="M931" s="178"/>
    </row>
    <row r="932" spans="1:13" x14ac:dyDescent="0.2">
      <c r="A932" s="90" t="str">
        <f>IF(I932=VALUE,VALUE,COUNTIF($B$7:B932,B932))&amp;I932&amp;IF(F932&lt;&gt;VALUE,TEXT(F932,"mmmm"),VALUE)</f>
        <v>00</v>
      </c>
      <c r="B932" s="86" t="str">
        <f t="shared" si="453"/>
        <v>0</v>
      </c>
      <c r="C932" s="86" t="str">
        <f>COUNTIF($K$7:K932,K932)&amp;K932</f>
        <v>0</v>
      </c>
      <c r="D932" s="86" t="str">
        <f t="shared" si="454"/>
        <v>1</v>
      </c>
      <c r="F932" s="173"/>
      <c r="G932" s="73"/>
      <c r="H932" s="73"/>
      <c r="I932" s="90"/>
      <c r="J932" s="175" t="str">
        <f t="shared" si="455"/>
        <v>-</v>
      </c>
      <c r="K932" s="90"/>
      <c r="L932" s="178"/>
      <c r="M932" s="178"/>
    </row>
    <row r="933" spans="1:13" x14ac:dyDescent="0.2">
      <c r="A933" s="90" t="str">
        <f>IF(I933=VALUE,VALUE,COUNTIF($B$7:B933,B933))&amp;I933&amp;IF(F933&lt;&gt;VALUE,TEXT(F933,"mmmm"),VALUE)</f>
        <v>00</v>
      </c>
      <c r="B933" s="86" t="str">
        <f t="shared" ref="B933:B998" si="456">I933&amp;IF(F933&lt;&gt;VALUE,TEXT(F933,"mmmm"),VALUE)</f>
        <v>0</v>
      </c>
      <c r="C933" s="86" t="str">
        <f>COUNTIF($K$7:K933,K933)&amp;K933</f>
        <v>0</v>
      </c>
      <c r="D933" s="86" t="str">
        <f t="shared" ref="D933:D998" si="457">IF(MONTH(F933)&lt;MONTH(BLN),"1"&amp;I933,VALUE)</f>
        <v>1</v>
      </c>
      <c r="F933" s="173"/>
      <c r="G933" s="73"/>
      <c r="H933" s="73"/>
      <c r="I933" s="90"/>
      <c r="J933" s="175" t="str">
        <f t="shared" si="455"/>
        <v>-</v>
      </c>
      <c r="K933" s="90"/>
      <c r="L933" s="178"/>
      <c r="M933" s="178"/>
    </row>
    <row r="934" spans="1:13" x14ac:dyDescent="0.2">
      <c r="A934" s="90" t="str">
        <f>IF(I934=VALUE,VALUE,COUNTIF($B$7:B934,B934))&amp;I934&amp;IF(F934&lt;&gt;VALUE,TEXT(F934,"mmmm"),VALUE)</f>
        <v>00</v>
      </c>
      <c r="B934" s="86" t="str">
        <f t="shared" si="456"/>
        <v>0</v>
      </c>
      <c r="C934" s="86" t="str">
        <f>COUNTIF($K$7:K934,K934)&amp;K934</f>
        <v>0</v>
      </c>
      <c r="D934" s="86" t="str">
        <f t="shared" si="457"/>
        <v>1</v>
      </c>
      <c r="F934" s="173"/>
      <c r="G934" s="73"/>
      <c r="H934" s="73"/>
      <c r="I934" s="90"/>
      <c r="J934" s="175" t="str">
        <f t="shared" si="455"/>
        <v>-</v>
      </c>
      <c r="K934" s="90"/>
      <c r="L934" s="178"/>
      <c r="M934" s="178"/>
    </row>
    <row r="935" spans="1:13" x14ac:dyDescent="0.2">
      <c r="A935" s="90" t="str">
        <f>IF(I935=VALUE,VALUE,COUNTIF($B$7:B935,B935))&amp;I935&amp;IF(F935&lt;&gt;VALUE,TEXT(F935,"mmmm"),VALUE)</f>
        <v>00</v>
      </c>
      <c r="B935" s="86" t="str">
        <f t="shared" si="456"/>
        <v>0</v>
      </c>
      <c r="C935" s="86" t="str">
        <f>COUNTIF($K$7:K935,K935)&amp;K935</f>
        <v>0</v>
      </c>
      <c r="D935" s="86" t="str">
        <f t="shared" si="457"/>
        <v>1</v>
      </c>
      <c r="F935" s="173"/>
      <c r="G935" s="73"/>
      <c r="H935" s="73"/>
      <c r="I935" s="90"/>
      <c r="J935" s="175" t="str">
        <f t="shared" si="455"/>
        <v>-</v>
      </c>
      <c r="K935" s="90"/>
      <c r="L935" s="178"/>
      <c r="M935" s="178"/>
    </row>
    <row r="936" spans="1:13" x14ac:dyDescent="0.2">
      <c r="A936" s="90" t="str">
        <f>IF(I936=VALUE,VALUE,COUNTIF($B$7:B936,B936))&amp;I936&amp;IF(F936&lt;&gt;VALUE,TEXT(F936,"mmmm"),VALUE)</f>
        <v>00</v>
      </c>
      <c r="B936" s="86" t="str">
        <f t="shared" si="456"/>
        <v>0</v>
      </c>
      <c r="C936" s="86" t="str">
        <f>COUNTIF($K$7:K936,K936)&amp;K936</f>
        <v>0</v>
      </c>
      <c r="D936" s="86" t="str">
        <f t="shared" si="457"/>
        <v>1</v>
      </c>
      <c r="F936" s="173"/>
      <c r="G936" s="73"/>
      <c r="H936" s="73"/>
      <c r="I936" s="90"/>
      <c r="J936" s="175" t="str">
        <f t="shared" si="455"/>
        <v>-</v>
      </c>
      <c r="K936" s="90"/>
      <c r="L936" s="178"/>
      <c r="M936" s="178"/>
    </row>
    <row r="937" spans="1:13" x14ac:dyDescent="0.2">
      <c r="A937" s="90" t="str">
        <f>IF(I937=VALUE,VALUE,COUNTIF($B$7:B937,B937))&amp;I937&amp;IF(F937&lt;&gt;VALUE,TEXT(F937,"mmmm"),VALUE)</f>
        <v>00</v>
      </c>
      <c r="B937" s="86" t="str">
        <f t="shared" si="456"/>
        <v>0</v>
      </c>
      <c r="C937" s="86" t="str">
        <f>COUNTIF($K$7:K937,K937)&amp;K937</f>
        <v>0</v>
      </c>
      <c r="D937" s="86" t="str">
        <f t="shared" si="457"/>
        <v>1</v>
      </c>
      <c r="F937" s="173"/>
      <c r="G937" s="73"/>
      <c r="H937" s="73"/>
      <c r="I937" s="90"/>
      <c r="J937" s="175" t="str">
        <f t="shared" si="455"/>
        <v>-</v>
      </c>
      <c r="K937" s="90"/>
      <c r="L937" s="178"/>
      <c r="M937" s="178"/>
    </row>
    <row r="938" spans="1:13" x14ac:dyDescent="0.2">
      <c r="A938" s="90" t="str">
        <f>IF(I938=VALUE,VALUE,COUNTIF($B$7:B938,B938))&amp;I938&amp;IF(F938&lt;&gt;VALUE,TEXT(F938,"mmmm"),VALUE)</f>
        <v>00</v>
      </c>
      <c r="B938" s="86" t="str">
        <f t="shared" si="456"/>
        <v>0</v>
      </c>
      <c r="C938" s="86" t="str">
        <f>COUNTIF($K$7:K938,K938)&amp;K938</f>
        <v>0</v>
      </c>
      <c r="D938" s="86" t="str">
        <f t="shared" si="457"/>
        <v>1</v>
      </c>
      <c r="F938" s="173"/>
      <c r="G938" s="73"/>
      <c r="H938" s="73"/>
      <c r="I938" s="90"/>
      <c r="J938" s="175" t="str">
        <f t="shared" si="455"/>
        <v>-</v>
      </c>
      <c r="K938" s="90"/>
      <c r="L938" s="178"/>
      <c r="M938" s="178"/>
    </row>
    <row r="939" spans="1:13" x14ac:dyDescent="0.2">
      <c r="A939" s="90" t="str">
        <f>IF(I939=VALUE,VALUE,COUNTIF($B$7:B939,B939))&amp;I939&amp;IF(F939&lt;&gt;VALUE,TEXT(F939,"mmmm"),VALUE)</f>
        <v>00</v>
      </c>
      <c r="B939" s="86" t="str">
        <f t="shared" si="456"/>
        <v>0</v>
      </c>
      <c r="C939" s="86" t="str">
        <f>COUNTIF($K$7:K939,K939)&amp;K939</f>
        <v>0</v>
      </c>
      <c r="D939" s="86" t="str">
        <f t="shared" si="457"/>
        <v>1</v>
      </c>
      <c r="F939" s="173"/>
      <c r="G939" s="73"/>
      <c r="H939" s="73"/>
      <c r="I939" s="90"/>
      <c r="J939" s="175" t="str">
        <f t="shared" si="455"/>
        <v>-</v>
      </c>
      <c r="K939" s="90"/>
      <c r="L939" s="178"/>
      <c r="M939" s="178"/>
    </row>
    <row r="940" spans="1:13" x14ac:dyDescent="0.2">
      <c r="A940" s="90" t="str">
        <f>IF(I940=VALUE,VALUE,COUNTIF($B$7:B940,B940))&amp;I940&amp;IF(F940&lt;&gt;VALUE,TEXT(F940,"mmmm"),VALUE)</f>
        <v>00</v>
      </c>
      <c r="B940" s="86" t="str">
        <f t="shared" si="456"/>
        <v>0</v>
      </c>
      <c r="C940" s="86" t="str">
        <f>COUNTIF($K$7:K940,K940)&amp;K940</f>
        <v>0</v>
      </c>
      <c r="D940" s="86" t="str">
        <f t="shared" si="457"/>
        <v>1</v>
      </c>
      <c r="F940" s="173"/>
      <c r="G940" s="73"/>
      <c r="H940" s="73"/>
      <c r="I940" s="90"/>
      <c r="J940" s="175" t="str">
        <f t="shared" si="455"/>
        <v>-</v>
      </c>
      <c r="K940" s="90"/>
      <c r="L940" s="178"/>
      <c r="M940" s="178"/>
    </row>
    <row r="941" spans="1:13" x14ac:dyDescent="0.2">
      <c r="A941" s="90" t="str">
        <f>IF(I941=VALUE,VALUE,COUNTIF($B$7:B941,B941))&amp;I941&amp;IF(F941&lt;&gt;VALUE,TEXT(F941,"mmmm"),VALUE)</f>
        <v>00</v>
      </c>
      <c r="B941" s="86" t="str">
        <f t="shared" si="456"/>
        <v>0</v>
      </c>
      <c r="C941" s="86" t="str">
        <f>COUNTIF($K$7:K941,K941)&amp;K941</f>
        <v>0</v>
      </c>
      <c r="D941" s="86" t="str">
        <f t="shared" si="457"/>
        <v>1</v>
      </c>
      <c r="F941" s="173"/>
      <c r="G941" s="73"/>
      <c r="H941" s="73"/>
      <c r="I941" s="90"/>
      <c r="J941" s="175" t="str">
        <f t="shared" si="455"/>
        <v>-</v>
      </c>
      <c r="K941" s="90"/>
      <c r="L941" s="178"/>
      <c r="M941" s="178"/>
    </row>
    <row r="942" spans="1:13" x14ac:dyDescent="0.2">
      <c r="A942" s="90" t="str">
        <f>IF(I942=VALUE,VALUE,COUNTIF($B$7:B942,B942))&amp;I942&amp;IF(F942&lt;&gt;VALUE,TEXT(F942,"mmmm"),VALUE)</f>
        <v>00</v>
      </c>
      <c r="B942" s="86" t="str">
        <f t="shared" si="456"/>
        <v>0</v>
      </c>
      <c r="C942" s="86" t="str">
        <f>COUNTIF($K$7:K942,K942)&amp;K942</f>
        <v>0</v>
      </c>
      <c r="D942" s="86" t="str">
        <f t="shared" si="457"/>
        <v>1</v>
      </c>
      <c r="F942" s="173"/>
      <c r="G942" s="73"/>
      <c r="H942" s="73"/>
      <c r="I942" s="90"/>
      <c r="J942" s="175" t="str">
        <f t="shared" si="455"/>
        <v>-</v>
      </c>
      <c r="K942" s="90"/>
      <c r="L942" s="178"/>
      <c r="M942" s="178"/>
    </row>
    <row r="943" spans="1:13" x14ac:dyDescent="0.2">
      <c r="A943" s="90" t="str">
        <f>IF(I943=VALUE,VALUE,COUNTIF($B$7:B943,B943))&amp;I943&amp;IF(F943&lt;&gt;VALUE,TEXT(F943,"mmmm"),VALUE)</f>
        <v>00</v>
      </c>
      <c r="B943" s="86" t="str">
        <f t="shared" si="456"/>
        <v>0</v>
      </c>
      <c r="C943" s="86" t="str">
        <f>COUNTIF($K$7:K943,K943)&amp;K943</f>
        <v>0</v>
      </c>
      <c r="D943" s="86" t="str">
        <f t="shared" si="457"/>
        <v>1</v>
      </c>
      <c r="F943" s="173"/>
      <c r="G943" s="73"/>
      <c r="H943" s="73"/>
      <c r="I943" s="90"/>
      <c r="J943" s="175" t="str">
        <f t="shared" si="455"/>
        <v>-</v>
      </c>
      <c r="K943" s="90"/>
      <c r="L943" s="178"/>
      <c r="M943" s="178"/>
    </row>
    <row r="944" spans="1:13" x14ac:dyDescent="0.2">
      <c r="A944" s="90" t="str">
        <f>IF(I944=VALUE,VALUE,COUNTIF($B$7:B944,B944))&amp;I944&amp;IF(F944&lt;&gt;VALUE,TEXT(F944,"mmmm"),VALUE)</f>
        <v>00</v>
      </c>
      <c r="B944" s="86" t="str">
        <f t="shared" si="456"/>
        <v>0</v>
      </c>
      <c r="C944" s="86" t="str">
        <f>COUNTIF($K$7:K944,K944)&amp;K944</f>
        <v>0</v>
      </c>
      <c r="D944" s="86" t="str">
        <f t="shared" si="457"/>
        <v>1</v>
      </c>
      <c r="F944" s="173"/>
      <c r="G944" s="73"/>
      <c r="H944" s="73"/>
      <c r="I944" s="90"/>
      <c r="J944" s="175" t="str">
        <f t="shared" si="455"/>
        <v>-</v>
      </c>
      <c r="K944" s="90"/>
      <c r="L944" s="178"/>
      <c r="M944" s="178"/>
    </row>
    <row r="945" spans="1:13" x14ac:dyDescent="0.2">
      <c r="A945" s="90" t="str">
        <f>IF(I945=VALUE,VALUE,COUNTIF($B$7:B945,B945))&amp;I945&amp;IF(F945&lt;&gt;VALUE,TEXT(F945,"mmmm"),VALUE)</f>
        <v>00</v>
      </c>
      <c r="B945" s="86" t="str">
        <f t="shared" si="456"/>
        <v>0</v>
      </c>
      <c r="C945" s="86" t="str">
        <f>COUNTIF($K$7:K945,K945)&amp;K945</f>
        <v>0</v>
      </c>
      <c r="D945" s="86" t="str">
        <f t="shared" si="457"/>
        <v>1</v>
      </c>
      <c r="F945" s="173"/>
      <c r="G945" s="73"/>
      <c r="H945" s="73"/>
      <c r="I945" s="90"/>
      <c r="J945" s="175" t="str">
        <f t="shared" si="455"/>
        <v>-</v>
      </c>
      <c r="K945" s="90"/>
      <c r="L945" s="178"/>
      <c r="M945" s="178"/>
    </row>
    <row r="946" spans="1:13" x14ac:dyDescent="0.2">
      <c r="A946" s="90" t="str">
        <f>IF(I946=VALUE,VALUE,COUNTIF($B$7:B946,B946))&amp;I946&amp;IF(F946&lt;&gt;VALUE,TEXT(F946,"mmmm"),VALUE)</f>
        <v>00</v>
      </c>
      <c r="B946" s="86" t="str">
        <f t="shared" si="456"/>
        <v>0</v>
      </c>
      <c r="C946" s="86" t="str">
        <f>COUNTIF($K$7:K946,K946)&amp;K946</f>
        <v>0</v>
      </c>
      <c r="D946" s="86" t="str">
        <f t="shared" si="457"/>
        <v>1</v>
      </c>
      <c r="F946" s="173"/>
      <c r="G946" s="73"/>
      <c r="H946" s="73"/>
      <c r="I946" s="90"/>
      <c r="J946" s="175" t="str">
        <f t="shared" si="455"/>
        <v>-</v>
      </c>
      <c r="K946" s="90"/>
      <c r="L946" s="178"/>
      <c r="M946" s="178"/>
    </row>
    <row r="947" spans="1:13" x14ac:dyDescent="0.2">
      <c r="A947" s="90" t="str">
        <f>IF(I947=VALUE,VALUE,COUNTIF($B$7:B947,B947))&amp;I947&amp;IF(F947&lt;&gt;VALUE,TEXT(F947,"mmmm"),VALUE)</f>
        <v>00</v>
      </c>
      <c r="B947" s="86" t="str">
        <f t="shared" si="456"/>
        <v>0</v>
      </c>
      <c r="C947" s="86" t="str">
        <f>COUNTIF($K$7:K947,K947)&amp;K947</f>
        <v>0</v>
      </c>
      <c r="D947" s="86" t="str">
        <f t="shared" si="457"/>
        <v>1</v>
      </c>
      <c r="F947" s="173"/>
      <c r="G947" s="73"/>
      <c r="H947" s="73"/>
      <c r="I947" s="90"/>
      <c r="J947" s="175" t="str">
        <f t="shared" si="455"/>
        <v>-</v>
      </c>
      <c r="K947" s="90"/>
      <c r="L947" s="178"/>
      <c r="M947" s="178"/>
    </row>
    <row r="948" spans="1:13" x14ac:dyDescent="0.2">
      <c r="A948" s="90" t="str">
        <f>IF(I948=VALUE,VALUE,COUNTIF($B$7:B948,B948))&amp;I948&amp;IF(F948&lt;&gt;VALUE,TEXT(F948,"mmmm"),VALUE)</f>
        <v>00</v>
      </c>
      <c r="B948" s="86" t="str">
        <f t="shared" si="456"/>
        <v>0</v>
      </c>
      <c r="C948" s="86" t="str">
        <f>COUNTIF($K$7:K948,K948)&amp;K948</f>
        <v>0</v>
      </c>
      <c r="D948" s="86" t="str">
        <f t="shared" si="457"/>
        <v>1</v>
      </c>
      <c r="F948" s="173"/>
      <c r="G948" s="73"/>
      <c r="H948" s="73"/>
      <c r="I948" s="90"/>
      <c r="J948" s="175" t="str">
        <f t="shared" si="455"/>
        <v>-</v>
      </c>
      <c r="K948" s="90"/>
      <c r="L948" s="178"/>
      <c r="M948" s="178"/>
    </row>
    <row r="949" spans="1:13" x14ac:dyDescent="0.2">
      <c r="A949" s="90" t="str">
        <f>IF(I949=VALUE,VALUE,COUNTIF($B$7:B949,B949))&amp;I949&amp;IF(F949&lt;&gt;VALUE,TEXT(F949,"mmmm"),VALUE)</f>
        <v>00</v>
      </c>
      <c r="B949" s="86" t="str">
        <f t="shared" si="456"/>
        <v>0</v>
      </c>
      <c r="C949" s="86" t="str">
        <f>COUNTIF($K$7:K949,K949)&amp;K949</f>
        <v>0</v>
      </c>
      <c r="D949" s="86" t="str">
        <f t="shared" si="457"/>
        <v>1</v>
      </c>
      <c r="F949" s="173"/>
      <c r="G949" s="73"/>
      <c r="H949" s="73"/>
      <c r="I949" s="90"/>
      <c r="J949" s="175" t="str">
        <f t="shared" si="455"/>
        <v>-</v>
      </c>
      <c r="K949" s="90"/>
      <c r="L949" s="178"/>
      <c r="M949" s="178"/>
    </row>
    <row r="950" spans="1:13" x14ac:dyDescent="0.2">
      <c r="A950" s="90" t="str">
        <f>IF(I950=VALUE,VALUE,COUNTIF($B$7:B950,B950))&amp;I950&amp;IF(F950&lt;&gt;VALUE,TEXT(F950,"mmmm"),VALUE)</f>
        <v>00</v>
      </c>
      <c r="B950" s="86" t="str">
        <f t="shared" si="456"/>
        <v>0</v>
      </c>
      <c r="C950" s="86" t="str">
        <f>COUNTIF($K$7:K950,K950)&amp;K950</f>
        <v>0</v>
      </c>
      <c r="D950" s="86" t="str">
        <f t="shared" si="457"/>
        <v>1</v>
      </c>
      <c r="F950" s="173"/>
      <c r="G950" s="73"/>
      <c r="H950" s="73"/>
      <c r="I950" s="90"/>
      <c r="J950" s="175" t="str">
        <f t="shared" si="455"/>
        <v>-</v>
      </c>
      <c r="K950" s="90"/>
      <c r="L950" s="178"/>
      <c r="M950" s="178"/>
    </row>
    <row r="951" spans="1:13" x14ac:dyDescent="0.2">
      <c r="A951" s="90" t="str">
        <f>IF(I951=VALUE,VALUE,COUNTIF($B$7:B951,B951))&amp;I951&amp;IF(F951&lt;&gt;VALUE,TEXT(F951,"mmmm"),VALUE)</f>
        <v>00</v>
      </c>
      <c r="B951" s="86" t="str">
        <f t="shared" si="456"/>
        <v>0</v>
      </c>
      <c r="C951" s="86" t="str">
        <f>COUNTIF($K$7:K951,K951)&amp;K951</f>
        <v>0</v>
      </c>
      <c r="D951" s="86" t="str">
        <f t="shared" si="457"/>
        <v>1</v>
      </c>
      <c r="F951" s="173"/>
      <c r="G951" s="73"/>
      <c r="H951" s="73"/>
      <c r="I951" s="90"/>
      <c r="J951" s="175" t="str">
        <f t="shared" si="455"/>
        <v>-</v>
      </c>
      <c r="K951" s="90"/>
      <c r="L951" s="178"/>
      <c r="M951" s="178"/>
    </row>
    <row r="952" spans="1:13" x14ac:dyDescent="0.2">
      <c r="A952" s="90" t="str">
        <f>IF(I952=VALUE,VALUE,COUNTIF($B$7:B952,B952))&amp;I952&amp;IF(F952&lt;&gt;VALUE,TEXT(F952,"mmmm"),VALUE)</f>
        <v>00</v>
      </c>
      <c r="B952" s="86" t="str">
        <f t="shared" si="456"/>
        <v>0</v>
      </c>
      <c r="C952" s="86" t="str">
        <f>COUNTIF($K$7:K952,K952)&amp;K952</f>
        <v>0</v>
      </c>
      <c r="D952" s="86" t="str">
        <f t="shared" si="457"/>
        <v>1</v>
      </c>
      <c r="F952" s="173"/>
      <c r="G952" s="73"/>
      <c r="H952" s="73"/>
      <c r="I952" s="90"/>
      <c r="J952" s="175" t="str">
        <f t="shared" si="455"/>
        <v>-</v>
      </c>
      <c r="K952" s="90"/>
      <c r="L952" s="178"/>
      <c r="M952" s="178"/>
    </row>
    <row r="953" spans="1:13" x14ac:dyDescent="0.2">
      <c r="A953" s="90" t="str">
        <f>IF(I953=VALUE,VALUE,COUNTIF($B$7:B953,B953))&amp;I953&amp;IF(F953&lt;&gt;VALUE,TEXT(F953,"mmmm"),VALUE)</f>
        <v>00</v>
      </c>
      <c r="B953" s="86" t="str">
        <f t="shared" si="456"/>
        <v>0</v>
      </c>
      <c r="C953" s="86" t="str">
        <f>COUNTIF($K$7:K953,K953)&amp;K953</f>
        <v>0</v>
      </c>
      <c r="D953" s="86" t="str">
        <f t="shared" si="457"/>
        <v>1</v>
      </c>
      <c r="F953" s="173"/>
      <c r="G953" s="73"/>
      <c r="H953" s="73"/>
      <c r="I953" s="90"/>
      <c r="J953" s="175" t="str">
        <f t="shared" si="455"/>
        <v>-</v>
      </c>
      <c r="K953" s="90"/>
      <c r="L953" s="178"/>
      <c r="M953" s="178"/>
    </row>
    <row r="954" spans="1:13" x14ac:dyDescent="0.2">
      <c r="A954" s="90" t="str">
        <f>IF(I954=VALUE,VALUE,COUNTIF($B$7:B954,B954))&amp;I954&amp;IF(F954&lt;&gt;VALUE,TEXT(F954,"mmmm"),VALUE)</f>
        <v>00</v>
      </c>
      <c r="B954" s="86" t="str">
        <f t="shared" si="456"/>
        <v>0</v>
      </c>
      <c r="C954" s="86" t="str">
        <f>COUNTIF($K$7:K954,K954)&amp;K954</f>
        <v>0</v>
      </c>
      <c r="D954" s="86" t="str">
        <f t="shared" si="457"/>
        <v>1</v>
      </c>
      <c r="F954" s="173"/>
      <c r="G954" s="73"/>
      <c r="H954" s="73"/>
      <c r="I954" s="90"/>
      <c r="J954" s="175" t="str">
        <f t="shared" si="455"/>
        <v>-</v>
      </c>
      <c r="K954" s="90"/>
      <c r="L954" s="178"/>
      <c r="M954" s="178"/>
    </row>
    <row r="955" spans="1:13" x14ac:dyDescent="0.2">
      <c r="A955" s="90" t="str">
        <f>IF(I955=VALUE,VALUE,COUNTIF($B$7:B955,B955))&amp;I955&amp;IF(F955&lt;&gt;VALUE,TEXT(F955,"mmmm"),VALUE)</f>
        <v>00</v>
      </c>
      <c r="B955" s="86" t="str">
        <f t="shared" si="456"/>
        <v>0</v>
      </c>
      <c r="C955" s="86" t="str">
        <f>COUNTIF($K$7:K955,K955)&amp;K955</f>
        <v>0</v>
      </c>
      <c r="D955" s="86" t="str">
        <f t="shared" si="457"/>
        <v>1</v>
      </c>
      <c r="F955" s="173"/>
      <c r="G955" s="73"/>
      <c r="H955" s="73"/>
      <c r="I955" s="90"/>
      <c r="J955" s="175" t="str">
        <f t="shared" si="455"/>
        <v>-</v>
      </c>
      <c r="K955" s="90"/>
      <c r="L955" s="178"/>
      <c r="M955" s="178"/>
    </row>
    <row r="956" spans="1:13" x14ac:dyDescent="0.2">
      <c r="A956" s="90" t="str">
        <f>IF(I956=VALUE,VALUE,COUNTIF($B$7:B956,B956))&amp;I956&amp;IF(F956&lt;&gt;VALUE,TEXT(F956,"mmmm"),VALUE)</f>
        <v>00</v>
      </c>
      <c r="B956" s="86" t="str">
        <f t="shared" si="456"/>
        <v>0</v>
      </c>
      <c r="C956" s="86" t="str">
        <f>COUNTIF($K$7:K956,K956)&amp;K956</f>
        <v>0</v>
      </c>
      <c r="D956" s="86" t="str">
        <f t="shared" si="457"/>
        <v>1</v>
      </c>
      <c r="F956" s="173"/>
      <c r="G956" s="73"/>
      <c r="H956" s="73"/>
      <c r="I956" s="90"/>
      <c r="J956" s="175" t="str">
        <f t="shared" si="455"/>
        <v>-</v>
      </c>
      <c r="K956" s="90"/>
      <c r="L956" s="178"/>
      <c r="M956" s="178"/>
    </row>
    <row r="957" spans="1:13" x14ac:dyDescent="0.2">
      <c r="A957" s="90" t="str">
        <f>IF(I957=VALUE,VALUE,COUNTIF($B$7:B957,B957))&amp;I957&amp;IF(F957&lt;&gt;VALUE,TEXT(F957,"mmmm"),VALUE)</f>
        <v>00</v>
      </c>
      <c r="B957" s="86" t="str">
        <f t="shared" si="456"/>
        <v>0</v>
      </c>
      <c r="C957" s="86" t="str">
        <f>COUNTIF($K$7:K957,K957)&amp;K957</f>
        <v>0</v>
      </c>
      <c r="D957" s="86" t="str">
        <f t="shared" si="457"/>
        <v>1</v>
      </c>
      <c r="F957" s="173"/>
      <c r="G957" s="73"/>
      <c r="H957" s="73"/>
      <c r="I957" s="90"/>
      <c r="J957" s="175" t="str">
        <f t="shared" si="455"/>
        <v>-</v>
      </c>
      <c r="K957" s="90"/>
      <c r="L957" s="178"/>
      <c r="M957" s="178"/>
    </row>
    <row r="958" spans="1:13" x14ac:dyDescent="0.2">
      <c r="A958" s="90" t="str">
        <f>IF(I958=VALUE,VALUE,COUNTIF($B$7:B958,B958))&amp;I958&amp;IF(F958&lt;&gt;VALUE,TEXT(F958,"mmmm"),VALUE)</f>
        <v>00</v>
      </c>
      <c r="B958" s="86" t="str">
        <f t="shared" si="456"/>
        <v>0</v>
      </c>
      <c r="C958" s="86" t="str">
        <f>COUNTIF($K$7:K958,K958)&amp;K958</f>
        <v>0</v>
      </c>
      <c r="D958" s="86" t="str">
        <f t="shared" si="457"/>
        <v>1</v>
      </c>
      <c r="F958" s="173"/>
      <c r="G958" s="73"/>
      <c r="H958" s="73"/>
      <c r="I958" s="90"/>
      <c r="J958" s="175" t="str">
        <f t="shared" si="455"/>
        <v>-</v>
      </c>
      <c r="K958" s="90"/>
      <c r="L958" s="178"/>
      <c r="M958" s="178"/>
    </row>
    <row r="959" spans="1:13" x14ac:dyDescent="0.2">
      <c r="A959" s="90" t="str">
        <f>IF(I959=VALUE,VALUE,COUNTIF($B$7:B959,B959))&amp;I959&amp;IF(F959&lt;&gt;VALUE,TEXT(F959,"mmmm"),VALUE)</f>
        <v>00</v>
      </c>
      <c r="B959" s="86" t="str">
        <f t="shared" si="456"/>
        <v>0</v>
      </c>
      <c r="C959" s="86" t="str">
        <f>COUNTIF($K$7:K959,K959)&amp;K959</f>
        <v>0</v>
      </c>
      <c r="D959" s="86" t="str">
        <f t="shared" si="457"/>
        <v>1</v>
      </c>
      <c r="F959" s="173"/>
      <c r="G959" s="73"/>
      <c r="H959" s="73"/>
      <c r="I959" s="90"/>
      <c r="J959" s="175" t="str">
        <f t="shared" si="455"/>
        <v>-</v>
      </c>
      <c r="K959" s="90"/>
      <c r="L959" s="178"/>
      <c r="M959" s="178"/>
    </row>
    <row r="960" spans="1:13" x14ac:dyDescent="0.2">
      <c r="A960" s="90" t="str">
        <f>IF(I960=VALUE,VALUE,COUNTIF($B$7:B960,B960))&amp;I960&amp;IF(F960&lt;&gt;VALUE,TEXT(F960,"mmmm"),VALUE)</f>
        <v>00</v>
      </c>
      <c r="B960" s="86" t="str">
        <f t="shared" si="456"/>
        <v>0</v>
      </c>
      <c r="C960" s="86" t="str">
        <f>COUNTIF($K$7:K960,K960)&amp;K960</f>
        <v>0</v>
      </c>
      <c r="D960" s="86" t="str">
        <f t="shared" si="457"/>
        <v>1</v>
      </c>
      <c r="F960" s="173"/>
      <c r="G960" s="73"/>
      <c r="H960" s="73"/>
      <c r="I960" s="90"/>
      <c r="J960" s="175" t="str">
        <f t="shared" si="455"/>
        <v>-</v>
      </c>
      <c r="K960" s="90"/>
      <c r="L960" s="178"/>
      <c r="M960" s="178"/>
    </row>
    <row r="961" spans="1:13" x14ac:dyDescent="0.2">
      <c r="A961" s="90" t="str">
        <f>IF(I961=VALUE,VALUE,COUNTIF($B$7:B961,B961))&amp;I961&amp;IF(F961&lt;&gt;VALUE,TEXT(F961,"mmmm"),VALUE)</f>
        <v>00</v>
      </c>
      <c r="B961" s="86" t="str">
        <f t="shared" si="456"/>
        <v>0</v>
      </c>
      <c r="C961" s="86" t="str">
        <f>COUNTIF($K$7:K961,K961)&amp;K961</f>
        <v>0</v>
      </c>
      <c r="D961" s="86" t="str">
        <f t="shared" si="457"/>
        <v>1</v>
      </c>
      <c r="F961" s="173"/>
      <c r="G961" s="73"/>
      <c r="H961" s="73"/>
      <c r="I961" s="90"/>
      <c r="J961" s="175" t="str">
        <f t="shared" si="455"/>
        <v>-</v>
      </c>
      <c r="K961" s="90"/>
      <c r="L961" s="178"/>
      <c r="M961" s="178"/>
    </row>
    <row r="962" spans="1:13" x14ac:dyDescent="0.2">
      <c r="A962" s="90" t="str">
        <f>IF(I962=VALUE,VALUE,COUNTIF($B$7:B962,B962))&amp;I962&amp;IF(F962&lt;&gt;VALUE,TEXT(F962,"mmmm"),VALUE)</f>
        <v>00</v>
      </c>
      <c r="B962" s="86" t="str">
        <f t="shared" si="456"/>
        <v>0</v>
      </c>
      <c r="C962" s="86" t="str">
        <f>COUNTIF($K$7:K962,K962)&amp;K962</f>
        <v>0</v>
      </c>
      <c r="D962" s="86" t="str">
        <f t="shared" si="457"/>
        <v>1</v>
      </c>
      <c r="F962" s="173"/>
      <c r="G962" s="73"/>
      <c r="H962" s="73"/>
      <c r="I962" s="90"/>
      <c r="J962" s="175" t="str">
        <f t="shared" si="455"/>
        <v>-</v>
      </c>
      <c r="K962" s="90"/>
      <c r="L962" s="178"/>
      <c r="M962" s="178"/>
    </row>
    <row r="963" spans="1:13" x14ac:dyDescent="0.2">
      <c r="A963" s="90" t="str">
        <f>IF(I963=VALUE,VALUE,COUNTIF($B$7:B963,B963))&amp;I963&amp;IF(F963&lt;&gt;VALUE,TEXT(F963,"mmmm"),VALUE)</f>
        <v>00</v>
      </c>
      <c r="B963" s="86" t="str">
        <f t="shared" si="456"/>
        <v>0</v>
      </c>
      <c r="C963" s="86" t="str">
        <f>COUNTIF($K$7:K963,K963)&amp;K963</f>
        <v>0</v>
      </c>
      <c r="D963" s="86" t="str">
        <f t="shared" si="457"/>
        <v>1</v>
      </c>
      <c r="F963" s="173"/>
      <c r="G963" s="73"/>
      <c r="H963" s="73"/>
      <c r="I963" s="90"/>
      <c r="J963" s="175" t="str">
        <f t="shared" si="455"/>
        <v>-</v>
      </c>
      <c r="K963" s="90"/>
      <c r="L963" s="178"/>
      <c r="M963" s="178"/>
    </row>
    <row r="964" spans="1:13" x14ac:dyDescent="0.2">
      <c r="A964" s="90" t="str">
        <f>IF(I964=VALUE,VALUE,COUNTIF($B$7:B964,B964))&amp;I964&amp;IF(F964&lt;&gt;VALUE,TEXT(F964,"mmmm"),VALUE)</f>
        <v>00</v>
      </c>
      <c r="B964" s="86" t="str">
        <f t="shared" si="456"/>
        <v>0</v>
      </c>
      <c r="C964" s="86" t="str">
        <f>COUNTIF($K$7:K964,K964)&amp;K964</f>
        <v>0</v>
      </c>
      <c r="D964" s="86" t="str">
        <f t="shared" si="457"/>
        <v>1</v>
      </c>
      <c r="F964" s="173"/>
      <c r="G964" s="73"/>
      <c r="H964" s="73"/>
      <c r="I964" s="90"/>
      <c r="J964" s="175" t="str">
        <f t="shared" si="455"/>
        <v>-</v>
      </c>
      <c r="K964" s="90"/>
      <c r="L964" s="178"/>
      <c r="M964" s="178"/>
    </row>
    <row r="965" spans="1:13" x14ac:dyDescent="0.2">
      <c r="A965" s="90" t="str">
        <f>IF(I965=VALUE,VALUE,COUNTIF($B$7:B965,B965))&amp;I965&amp;IF(F965&lt;&gt;VALUE,TEXT(F965,"mmmm"),VALUE)</f>
        <v>00</v>
      </c>
      <c r="B965" s="86" t="str">
        <f t="shared" si="456"/>
        <v>0</v>
      </c>
      <c r="C965" s="86" t="str">
        <f>COUNTIF($K$7:K965,K965)&amp;K965</f>
        <v>0</v>
      </c>
      <c r="D965" s="86" t="str">
        <f t="shared" si="457"/>
        <v>1</v>
      </c>
      <c r="F965" s="173"/>
      <c r="G965" s="73"/>
      <c r="H965" s="177"/>
      <c r="I965" s="90"/>
      <c r="J965" s="175" t="str">
        <f t="shared" si="455"/>
        <v>-</v>
      </c>
      <c r="K965" s="90"/>
      <c r="L965" s="178"/>
      <c r="M965" s="178"/>
    </row>
    <row r="966" spans="1:13" x14ac:dyDescent="0.2">
      <c r="A966" s="90" t="str">
        <f>IF(I966=VALUE,VALUE,COUNTIF($B$7:B966,B966))&amp;I966&amp;IF(F966&lt;&gt;VALUE,TEXT(F966,"mmmm"),VALUE)</f>
        <v>00</v>
      </c>
      <c r="B966" s="86" t="str">
        <f t="shared" si="456"/>
        <v>0</v>
      </c>
      <c r="C966" s="86" t="str">
        <f>COUNTIF($K$7:K966,K966)&amp;K966</f>
        <v>0</v>
      </c>
      <c r="D966" s="86" t="str">
        <f t="shared" si="457"/>
        <v>1</v>
      </c>
      <c r="F966" s="173"/>
      <c r="G966" s="73"/>
      <c r="H966" s="177"/>
      <c r="I966" s="90"/>
      <c r="J966" s="175" t="str">
        <f t="shared" si="455"/>
        <v>-</v>
      </c>
      <c r="K966" s="90"/>
      <c r="L966" s="178"/>
      <c r="M966" s="178"/>
    </row>
    <row r="967" spans="1:13" x14ac:dyDescent="0.2">
      <c r="A967" s="90" t="str">
        <f>IF(I967=VALUE,VALUE,COUNTIF($B$7:B967,B967))&amp;I967&amp;IF(F967&lt;&gt;VALUE,TEXT(F967,"mmmm"),VALUE)</f>
        <v>00</v>
      </c>
      <c r="B967" s="86" t="str">
        <f t="shared" si="456"/>
        <v>0</v>
      </c>
      <c r="C967" s="86" t="str">
        <f>COUNTIF($K$7:K967,K967)&amp;K967</f>
        <v>0</v>
      </c>
      <c r="D967" s="86" t="str">
        <f t="shared" si="457"/>
        <v>1</v>
      </c>
      <c r="F967" s="173"/>
      <c r="G967" s="73"/>
      <c r="H967" s="180"/>
      <c r="I967" s="90"/>
      <c r="J967" s="175" t="str">
        <f t="shared" si="455"/>
        <v>-</v>
      </c>
      <c r="K967" s="90"/>
      <c r="L967" s="178"/>
      <c r="M967" s="178"/>
    </row>
    <row r="968" spans="1:13" x14ac:dyDescent="0.2">
      <c r="A968" s="90" t="str">
        <f>IF(I968=VALUE,VALUE,COUNTIF($B$7:B968,B968))&amp;I968&amp;IF(F968&lt;&gt;VALUE,TEXT(F968,"mmmm"),VALUE)</f>
        <v>00</v>
      </c>
      <c r="B968" s="86" t="str">
        <f t="shared" si="456"/>
        <v>0</v>
      </c>
      <c r="C968" s="86" t="str">
        <f>COUNTIF($K$7:K968,K968)&amp;K968</f>
        <v>0</v>
      </c>
      <c r="D968" s="86" t="str">
        <f t="shared" si="457"/>
        <v>1</v>
      </c>
      <c r="F968" s="173"/>
      <c r="G968" s="73"/>
      <c r="H968" s="181"/>
      <c r="I968" s="90"/>
      <c r="J968" s="175" t="str">
        <f t="shared" si="455"/>
        <v>-</v>
      </c>
      <c r="K968" s="90"/>
      <c r="L968" s="178"/>
      <c r="M968" s="178"/>
    </row>
    <row r="969" spans="1:13" x14ac:dyDescent="0.2">
      <c r="A969" s="90" t="str">
        <f>IF(I969=VALUE,VALUE,COUNTIF($B$7:B969,B969))&amp;I969&amp;IF(F969&lt;&gt;VALUE,TEXT(F969,"mmmm"),VALUE)</f>
        <v>00</v>
      </c>
      <c r="B969" s="86" t="str">
        <f t="shared" si="456"/>
        <v>0</v>
      </c>
      <c r="C969" s="86" t="str">
        <f>COUNTIF($K$7:K969,K969)&amp;K969</f>
        <v>0</v>
      </c>
      <c r="D969" s="86" t="str">
        <f t="shared" si="457"/>
        <v>1</v>
      </c>
      <c r="F969" s="173"/>
      <c r="G969" s="73"/>
      <c r="H969" s="181"/>
      <c r="I969" s="90"/>
      <c r="J969" s="175" t="str">
        <f t="shared" si="455"/>
        <v>-</v>
      </c>
      <c r="K969" s="90"/>
      <c r="L969" s="178"/>
      <c r="M969" s="178"/>
    </row>
    <row r="970" spans="1:13" x14ac:dyDescent="0.2">
      <c r="A970" s="90" t="str">
        <f>IF(I970=VALUE,VALUE,COUNTIF($B$7:B970,B970))&amp;I970&amp;IF(F970&lt;&gt;VALUE,TEXT(F970,"mmmm"),VALUE)</f>
        <v>00</v>
      </c>
      <c r="B970" s="86" t="str">
        <f>I970&amp;IF(F970&lt;&gt;VALUE,TEXT(F970,"mmmm"),VALUE)</f>
        <v>0</v>
      </c>
      <c r="C970" s="86" t="str">
        <f>COUNTIF($K$7:K970,K970)&amp;K970</f>
        <v>0</v>
      </c>
      <c r="D970" s="86" t="str">
        <f>IF(MONTH(F970)&lt;MONTH(BLN),"1"&amp;I970,VALUE)</f>
        <v>1</v>
      </c>
      <c r="F970" s="173"/>
      <c r="G970" s="73"/>
      <c r="H970" s="181"/>
      <c r="I970" s="90"/>
      <c r="J970" s="175" t="str">
        <f t="shared" si="455"/>
        <v>-</v>
      </c>
      <c r="K970" s="90"/>
      <c r="L970" s="178"/>
      <c r="M970" s="178"/>
    </row>
    <row r="971" spans="1:13" x14ac:dyDescent="0.2">
      <c r="A971" s="90" t="str">
        <f>IF(I971=VALUE,VALUE,COUNTIF($B$7:B971,B971))&amp;I971&amp;IF(F971&lt;&gt;VALUE,TEXT(F971,"mmmm"),VALUE)</f>
        <v>00</v>
      </c>
      <c r="B971" s="86" t="str">
        <f t="shared" si="456"/>
        <v>0</v>
      </c>
      <c r="C971" s="86" t="str">
        <f>COUNTIF($K$7:K971,K971)&amp;K971</f>
        <v>0</v>
      </c>
      <c r="D971" s="86" t="str">
        <f t="shared" si="457"/>
        <v>1</v>
      </c>
      <c r="F971" s="173"/>
      <c r="G971" s="73"/>
      <c r="H971" s="73"/>
      <c r="I971" s="90"/>
      <c r="J971" s="175" t="str">
        <f t="shared" si="455"/>
        <v>-</v>
      </c>
      <c r="K971" s="90"/>
      <c r="L971" s="178"/>
      <c r="M971" s="178"/>
    </row>
    <row r="972" spans="1:13" x14ac:dyDescent="0.2">
      <c r="A972" s="90" t="str">
        <f>IF(I972=VALUE,VALUE,COUNTIF($B$7:B972,B972))&amp;I972&amp;IF(F972&lt;&gt;VALUE,TEXT(F972,"mmmm"),VALUE)</f>
        <v>00</v>
      </c>
      <c r="B972" s="86" t="str">
        <f t="shared" si="456"/>
        <v>0</v>
      </c>
      <c r="C972" s="86" t="str">
        <f>COUNTIF($K$7:K972,K972)&amp;K972</f>
        <v>0</v>
      </c>
      <c r="D972" s="86" t="str">
        <f t="shared" si="457"/>
        <v>1</v>
      </c>
      <c r="F972" s="173"/>
      <c r="G972" s="73"/>
      <c r="H972" s="177"/>
      <c r="I972" s="90"/>
      <c r="J972" s="175" t="str">
        <f t="shared" si="455"/>
        <v>-</v>
      </c>
      <c r="K972" s="90"/>
      <c r="L972" s="178"/>
      <c r="M972" s="178"/>
    </row>
    <row r="973" spans="1:13" x14ac:dyDescent="0.2">
      <c r="A973" s="90" t="str">
        <f>IF(I973=VALUE,VALUE,COUNTIF($B$7:B973,B973))&amp;I973&amp;IF(F973&lt;&gt;VALUE,TEXT(F973,"mmmm"),VALUE)</f>
        <v>00</v>
      </c>
      <c r="B973" s="86" t="str">
        <f t="shared" si="456"/>
        <v>0</v>
      </c>
      <c r="C973" s="86" t="str">
        <f>COUNTIF($K$7:K973,K973)&amp;K973</f>
        <v>0</v>
      </c>
      <c r="D973" s="86" t="str">
        <f t="shared" si="457"/>
        <v>1</v>
      </c>
      <c r="F973" s="173"/>
      <c r="G973" s="73"/>
      <c r="H973" s="177"/>
      <c r="I973" s="90"/>
      <c r="J973" s="175" t="str">
        <f t="shared" si="455"/>
        <v>-</v>
      </c>
      <c r="K973" s="90"/>
      <c r="L973" s="178"/>
      <c r="M973" s="178"/>
    </row>
    <row r="974" spans="1:13" x14ac:dyDescent="0.2">
      <c r="A974" s="90" t="str">
        <f>IF(I974=VALUE,VALUE,COUNTIF($B$7:B974,B974))&amp;I974&amp;IF(F974&lt;&gt;VALUE,TEXT(F974,"mmmm"),VALUE)</f>
        <v>00</v>
      </c>
      <c r="B974" s="86" t="str">
        <f t="shared" si="456"/>
        <v>0</v>
      </c>
      <c r="C974" s="86" t="str">
        <f>COUNTIF($K$7:K974,K974)&amp;K974</f>
        <v>0</v>
      </c>
      <c r="D974" s="86" t="str">
        <f t="shared" si="457"/>
        <v>1</v>
      </c>
      <c r="F974" s="173"/>
      <c r="G974" s="90"/>
      <c r="H974" s="177"/>
      <c r="I974" s="90"/>
      <c r="J974" s="175" t="str">
        <f t="shared" si="455"/>
        <v>-</v>
      </c>
      <c r="K974" s="90"/>
      <c r="L974" s="178"/>
      <c r="M974" s="178"/>
    </row>
    <row r="975" spans="1:13" x14ac:dyDescent="0.2">
      <c r="A975" s="90" t="str">
        <f>IF(I975=VALUE,VALUE,COUNTIF($B$7:B975,B975))&amp;I975&amp;IF(F975&lt;&gt;VALUE,TEXT(F975,"mmmm"),VALUE)</f>
        <v>00</v>
      </c>
      <c r="B975" s="86" t="str">
        <f t="shared" si="456"/>
        <v>0</v>
      </c>
      <c r="C975" s="86" t="str">
        <f>COUNTIF($K$7:K975,K975)&amp;K975</f>
        <v>0</v>
      </c>
      <c r="D975" s="86" t="str">
        <f t="shared" si="457"/>
        <v>1</v>
      </c>
      <c r="F975" s="173"/>
      <c r="G975" s="90"/>
      <c r="H975" s="73"/>
      <c r="I975" s="90"/>
      <c r="J975" s="175" t="str">
        <f t="shared" si="455"/>
        <v>-</v>
      </c>
      <c r="K975" s="90"/>
      <c r="L975" s="178"/>
      <c r="M975" s="178"/>
    </row>
    <row r="976" spans="1:13" x14ac:dyDescent="0.2">
      <c r="A976" s="90" t="str">
        <f>IF(I976=VALUE,VALUE,COUNTIF($B$7:B976,B976))&amp;I976&amp;IF(F976&lt;&gt;VALUE,TEXT(F976,"mmmm"),VALUE)</f>
        <v>00</v>
      </c>
      <c r="B976" s="86" t="str">
        <f t="shared" si="456"/>
        <v>0</v>
      </c>
      <c r="C976" s="86" t="str">
        <f>COUNTIF($K$7:K976,K976)&amp;K976</f>
        <v>0</v>
      </c>
      <c r="D976" s="86" t="str">
        <f t="shared" si="457"/>
        <v>1</v>
      </c>
      <c r="F976" s="173"/>
      <c r="G976" s="90"/>
      <c r="H976" s="181"/>
      <c r="I976" s="90"/>
      <c r="J976" s="175" t="str">
        <f t="shared" si="455"/>
        <v>-</v>
      </c>
      <c r="K976" s="90"/>
      <c r="L976" s="178"/>
      <c r="M976" s="178"/>
    </row>
    <row r="977" spans="1:13" x14ac:dyDescent="0.2">
      <c r="A977" s="90" t="str">
        <f>IF(I977=VALUE,VALUE,COUNTIF($B$7:B977,B977))&amp;I977&amp;IF(F977&lt;&gt;VALUE,TEXT(F977,"mmmm"),VALUE)</f>
        <v>00</v>
      </c>
      <c r="B977" s="86" t="str">
        <f>I977&amp;IF(F977&lt;&gt;VALUE,TEXT(F977,"mmmm"),VALUE)</f>
        <v>0</v>
      </c>
      <c r="C977" s="86" t="str">
        <f>COUNTIF($K$7:K977,K977)&amp;K977</f>
        <v>0</v>
      </c>
      <c r="D977" s="86" t="str">
        <f>IF(MONTH(F977)&lt;MONTH(BLN),"1"&amp;I977,VALUE)</f>
        <v>1</v>
      </c>
      <c r="F977" s="173"/>
      <c r="G977" s="90"/>
      <c r="H977" s="181"/>
      <c r="I977" s="90"/>
      <c r="J977" s="175" t="str">
        <f t="shared" si="455"/>
        <v>-</v>
      </c>
      <c r="K977" s="90"/>
      <c r="L977" s="178"/>
      <c r="M977" s="178"/>
    </row>
    <row r="978" spans="1:13" x14ac:dyDescent="0.2">
      <c r="A978" s="90" t="str">
        <f>IF(I978=VALUE,VALUE,COUNTIF($B$7:B978,B978))&amp;I978&amp;IF(F978&lt;&gt;VALUE,TEXT(F978,"mmmm"),VALUE)</f>
        <v>00</v>
      </c>
      <c r="B978" s="86" t="str">
        <f t="shared" si="456"/>
        <v>0</v>
      </c>
      <c r="C978" s="86" t="str">
        <f>COUNTIF($K$7:K978,K978)&amp;K978</f>
        <v>0</v>
      </c>
      <c r="D978" s="86" t="str">
        <f t="shared" si="457"/>
        <v>1</v>
      </c>
      <c r="F978" s="173"/>
      <c r="G978" s="90"/>
      <c r="H978" s="73"/>
      <c r="I978" s="90"/>
      <c r="J978" s="175" t="str">
        <f t="shared" si="455"/>
        <v>-</v>
      </c>
      <c r="K978" s="90"/>
      <c r="L978" s="178"/>
      <c r="M978" s="178"/>
    </row>
    <row r="979" spans="1:13" x14ac:dyDescent="0.2">
      <c r="A979" s="90" t="str">
        <f>IF(I979=VALUE,VALUE,COUNTIF($B$7:B979,B979))&amp;I979&amp;IF(F979&lt;&gt;VALUE,TEXT(F979,"mmmm"),VALUE)</f>
        <v>00</v>
      </c>
      <c r="B979" s="86" t="str">
        <f t="shared" si="456"/>
        <v>0</v>
      </c>
      <c r="C979" s="86" t="str">
        <f>COUNTIF($K$7:K979,K979)&amp;K979</f>
        <v>1SH-001</v>
      </c>
      <c r="D979" s="86" t="str">
        <f t="shared" si="457"/>
        <v>1</v>
      </c>
      <c r="F979" s="173"/>
      <c r="G979" s="73"/>
      <c r="H979" s="73"/>
      <c r="I979" s="90"/>
      <c r="J979" s="175" t="str">
        <f t="shared" si="455"/>
        <v>-</v>
      </c>
      <c r="K979" s="90" t="s">
        <v>400</v>
      </c>
      <c r="L979" s="178"/>
      <c r="M979" s="178"/>
    </row>
    <row r="980" spans="1:13" x14ac:dyDescent="0.2">
      <c r="A980" s="90" t="str">
        <f>IF(I980=VALUE,VALUE,COUNTIF($B$7:B980,B980))&amp;I980&amp;IF(F980&lt;&gt;VALUE,TEXT(F980,"mmmm"),VALUE)</f>
        <v>00</v>
      </c>
      <c r="B980" s="86" t="str">
        <f t="shared" si="456"/>
        <v>0</v>
      </c>
      <c r="C980" s="86" t="str">
        <f>COUNTIF($K$7:K980,K980)&amp;K980</f>
        <v>0</v>
      </c>
      <c r="D980" s="86" t="str">
        <f t="shared" si="457"/>
        <v>1</v>
      </c>
      <c r="F980" s="173"/>
      <c r="G980" s="73"/>
      <c r="H980" s="174"/>
      <c r="I980" s="90"/>
      <c r="J980" s="175" t="str">
        <f t="shared" si="455"/>
        <v>-</v>
      </c>
      <c r="K980" s="86"/>
      <c r="L980" s="89"/>
      <c r="M980" s="89"/>
    </row>
    <row r="981" spans="1:13" x14ac:dyDescent="0.2">
      <c r="A981" s="90" t="str">
        <f>IF(I981=VALUE,VALUE,COUNTIF($B$7:B981,B981))&amp;I981&amp;IF(F981&lt;&gt;VALUE,TEXT(F981,"mmmm"),VALUE)</f>
        <v>00</v>
      </c>
      <c r="B981" s="86" t="str">
        <f t="shared" si="456"/>
        <v>0</v>
      </c>
      <c r="C981" s="86" t="str">
        <f>COUNTIF($K$7:K981,K981)&amp;K981</f>
        <v>0</v>
      </c>
      <c r="D981" s="86" t="str">
        <f t="shared" si="457"/>
        <v>1</v>
      </c>
      <c r="F981" s="173"/>
      <c r="G981" s="73"/>
      <c r="H981" s="174"/>
      <c r="I981" s="90"/>
      <c r="J981" s="175" t="str">
        <f t="shared" si="455"/>
        <v>-</v>
      </c>
      <c r="K981" s="86"/>
      <c r="L981" s="89"/>
      <c r="M981" s="89"/>
    </row>
    <row r="982" spans="1:13" x14ac:dyDescent="0.2">
      <c r="A982" s="90" t="str">
        <f>IF(I982=VALUE,VALUE,COUNTIF($B$7:B982,B982))&amp;I982&amp;IF(F982&lt;&gt;VALUE,TEXT(F982,"mmmm"),VALUE)</f>
        <v>00</v>
      </c>
      <c r="B982" s="86" t="str">
        <f t="shared" si="456"/>
        <v>0</v>
      </c>
      <c r="C982" s="86" t="str">
        <f>COUNTIF($K$7:K982,K982)&amp;K982</f>
        <v>2SH-001</v>
      </c>
      <c r="D982" s="86" t="str">
        <f t="shared" si="457"/>
        <v>1</v>
      </c>
      <c r="F982" s="173"/>
      <c r="G982" s="73"/>
      <c r="H982" s="73"/>
      <c r="I982" s="90"/>
      <c r="J982" s="175" t="str">
        <f t="shared" ref="J982:J1045" si="458">IF(ISNA(VLOOKUP(I982,DAF_AKUN,2,FALSE)),"-",VLOOKUP(I982,DAF_AKUN,2,FALSE))</f>
        <v>-</v>
      </c>
      <c r="K982" s="90" t="s">
        <v>400</v>
      </c>
      <c r="L982" s="178"/>
      <c r="M982" s="178"/>
    </row>
    <row r="983" spans="1:13" x14ac:dyDescent="0.2">
      <c r="A983" s="90" t="str">
        <f>IF(I983=VALUE,VALUE,COUNTIF($B$7:B983,B983))&amp;I983&amp;IF(F983&lt;&gt;VALUE,TEXT(F983,"mmmm"),VALUE)</f>
        <v>00</v>
      </c>
      <c r="B983" s="86" t="str">
        <f t="shared" si="456"/>
        <v>0</v>
      </c>
      <c r="C983" s="86" t="str">
        <f>COUNTIF($K$7:K983,K983)&amp;K983</f>
        <v>0</v>
      </c>
      <c r="D983" s="86" t="str">
        <f t="shared" si="457"/>
        <v>1</v>
      </c>
      <c r="F983" s="173"/>
      <c r="G983" s="90"/>
      <c r="H983" s="177"/>
      <c r="I983" s="90"/>
      <c r="J983" s="175" t="str">
        <f t="shared" si="458"/>
        <v>-</v>
      </c>
      <c r="K983" s="90"/>
      <c r="L983" s="178"/>
      <c r="M983" s="178"/>
    </row>
    <row r="984" spans="1:13" x14ac:dyDescent="0.2">
      <c r="A984" s="90" t="str">
        <f>IF(I984=VALUE,VALUE,COUNTIF($B$7:B984,B984))&amp;I984&amp;IF(F984&lt;&gt;VALUE,TEXT(F984,"mmmm"),VALUE)</f>
        <v>00</v>
      </c>
      <c r="B984" s="86" t="str">
        <f t="shared" si="456"/>
        <v>0</v>
      </c>
      <c r="C984" s="86" t="str">
        <f>COUNTIF($K$7:K984,K984)&amp;K984</f>
        <v>0</v>
      </c>
      <c r="D984" s="86" t="str">
        <f t="shared" si="457"/>
        <v>1</v>
      </c>
      <c r="F984" s="173"/>
      <c r="G984" s="90"/>
      <c r="H984" s="177"/>
      <c r="I984" s="90"/>
      <c r="J984" s="175" t="str">
        <f t="shared" si="458"/>
        <v>-</v>
      </c>
      <c r="K984" s="90"/>
      <c r="L984" s="178"/>
      <c r="M984" s="178"/>
    </row>
    <row r="985" spans="1:13" x14ac:dyDescent="0.2">
      <c r="A985" s="90" t="str">
        <f>IF(I985=VALUE,VALUE,COUNTIF($B$7:B985,B985))&amp;I985&amp;IF(F985&lt;&gt;VALUE,TEXT(F985,"mmmm"),VALUE)</f>
        <v>00</v>
      </c>
      <c r="B985" s="86" t="str">
        <f t="shared" si="456"/>
        <v>0</v>
      </c>
      <c r="C985" s="86" t="str">
        <f>COUNTIF($K$7:K985,K985)&amp;K985</f>
        <v>0</v>
      </c>
      <c r="D985" s="86" t="str">
        <f t="shared" si="457"/>
        <v>1</v>
      </c>
      <c r="F985" s="173"/>
      <c r="G985" s="90"/>
      <c r="H985" s="177"/>
      <c r="I985" s="90"/>
      <c r="J985" s="175" t="str">
        <f t="shared" si="458"/>
        <v>-</v>
      </c>
      <c r="K985" s="90"/>
      <c r="L985" s="178"/>
      <c r="M985" s="178"/>
    </row>
    <row r="986" spans="1:13" x14ac:dyDescent="0.2">
      <c r="A986" s="90" t="str">
        <f>IF(I986=VALUE,VALUE,COUNTIF($B$7:B986,B986))&amp;I986&amp;IF(F986&lt;&gt;VALUE,TEXT(F986,"mmmm"),VALUE)</f>
        <v>00</v>
      </c>
      <c r="B986" s="86" t="str">
        <f t="shared" si="456"/>
        <v>0</v>
      </c>
      <c r="C986" s="86" t="str">
        <f>COUNTIF($K$7:K986,K986)&amp;K986</f>
        <v>0</v>
      </c>
      <c r="D986" s="86" t="str">
        <f t="shared" si="457"/>
        <v>1</v>
      </c>
      <c r="F986" s="173"/>
      <c r="G986" s="90"/>
      <c r="H986" s="73"/>
      <c r="I986" s="90"/>
      <c r="J986" s="175" t="str">
        <f t="shared" si="458"/>
        <v>-</v>
      </c>
      <c r="K986" s="90"/>
      <c r="L986" s="178"/>
      <c r="M986" s="178"/>
    </row>
    <row r="987" spans="1:13" x14ac:dyDescent="0.2">
      <c r="A987" s="90" t="str">
        <f>IF(I987=VALUE,VALUE,COUNTIF($B$7:B987,B987))&amp;I987&amp;IF(F987&lt;&gt;VALUE,TEXT(F987,"mmmm"),VALUE)</f>
        <v>00</v>
      </c>
      <c r="B987" s="86" t="str">
        <f t="shared" si="456"/>
        <v>0</v>
      </c>
      <c r="C987" s="86" t="str">
        <f>COUNTIF($K$7:K987,K987)&amp;K987</f>
        <v>0</v>
      </c>
      <c r="D987" s="86" t="str">
        <f t="shared" si="457"/>
        <v>1</v>
      </c>
      <c r="F987" s="173"/>
      <c r="G987" s="90"/>
      <c r="H987" s="73"/>
      <c r="I987" s="90"/>
      <c r="J987" s="175" t="str">
        <f t="shared" si="458"/>
        <v>-</v>
      </c>
      <c r="K987" s="90"/>
      <c r="L987" s="178"/>
      <c r="M987" s="178"/>
    </row>
    <row r="988" spans="1:13" x14ac:dyDescent="0.2">
      <c r="A988" s="90" t="str">
        <f>IF(I988=VALUE,VALUE,COUNTIF($B$7:B988,B988))&amp;I988&amp;IF(F988&lt;&gt;VALUE,TEXT(F988,"mmmm"),VALUE)</f>
        <v>00</v>
      </c>
      <c r="B988" s="86" t="str">
        <f t="shared" si="456"/>
        <v>0</v>
      </c>
      <c r="C988" s="86" t="str">
        <f>COUNTIF($K$7:K988,K988)&amp;K988</f>
        <v>0</v>
      </c>
      <c r="D988" s="86" t="str">
        <f t="shared" si="457"/>
        <v>1</v>
      </c>
      <c r="F988" s="173"/>
      <c r="G988" s="90"/>
      <c r="H988" s="73"/>
      <c r="I988" s="90"/>
      <c r="J988" s="175" t="str">
        <f t="shared" si="458"/>
        <v>-</v>
      </c>
      <c r="K988" s="90"/>
      <c r="L988" s="178"/>
      <c r="M988" s="178"/>
    </row>
    <row r="989" spans="1:13" x14ac:dyDescent="0.2">
      <c r="A989" s="90" t="str">
        <f>IF(I989=VALUE,VALUE,COUNTIF($B$7:B989,B989))&amp;I989&amp;IF(F989&lt;&gt;VALUE,TEXT(F989,"mmmm"),VALUE)</f>
        <v>00</v>
      </c>
      <c r="B989" s="86" t="str">
        <f t="shared" si="456"/>
        <v>0</v>
      </c>
      <c r="C989" s="86" t="str">
        <f>COUNTIF($K$7:K989,K989)&amp;K989</f>
        <v>0</v>
      </c>
      <c r="D989" s="86" t="str">
        <f t="shared" si="457"/>
        <v>1</v>
      </c>
      <c r="F989" s="173"/>
      <c r="G989" s="90"/>
      <c r="H989" s="73"/>
      <c r="I989" s="90"/>
      <c r="J989" s="175" t="str">
        <f t="shared" si="458"/>
        <v>-</v>
      </c>
      <c r="K989" s="90"/>
      <c r="L989" s="178"/>
      <c r="M989" s="178"/>
    </row>
    <row r="990" spans="1:13" x14ac:dyDescent="0.2">
      <c r="A990" s="90" t="str">
        <f>IF(I990=VALUE,VALUE,COUNTIF($B$7:B990,B990))&amp;I990&amp;IF(F990&lt;&gt;VALUE,TEXT(F990,"mmmm"),VALUE)</f>
        <v>00</v>
      </c>
      <c r="B990" s="86" t="str">
        <f t="shared" si="456"/>
        <v>0</v>
      </c>
      <c r="C990" s="86" t="str">
        <f>COUNTIF($K$7:K990,K990)&amp;K990</f>
        <v>0</v>
      </c>
      <c r="D990" s="86" t="str">
        <f t="shared" si="457"/>
        <v>1</v>
      </c>
      <c r="F990" s="173"/>
      <c r="G990" s="90"/>
      <c r="H990" s="73"/>
      <c r="I990" s="90"/>
      <c r="J990" s="175" t="str">
        <f t="shared" si="458"/>
        <v>-</v>
      </c>
      <c r="K990" s="90"/>
      <c r="L990" s="178"/>
      <c r="M990" s="178"/>
    </row>
    <row r="991" spans="1:13" x14ac:dyDescent="0.2">
      <c r="A991" s="90" t="str">
        <f>IF(I991=VALUE,VALUE,COUNTIF($B$7:B991,B991))&amp;I991&amp;IF(F991&lt;&gt;VALUE,TEXT(F991,"mmmm"),VALUE)</f>
        <v>00</v>
      </c>
      <c r="B991" s="86" t="str">
        <f t="shared" si="456"/>
        <v>0</v>
      </c>
      <c r="C991" s="86" t="str">
        <f>COUNTIF($K$7:K991,K991)&amp;K991</f>
        <v>0</v>
      </c>
      <c r="D991" s="86" t="str">
        <f t="shared" si="457"/>
        <v>1</v>
      </c>
      <c r="F991" s="173"/>
      <c r="G991" s="90"/>
      <c r="H991" s="73"/>
      <c r="I991" s="90"/>
      <c r="J991" s="175" t="str">
        <f t="shared" si="458"/>
        <v>-</v>
      </c>
      <c r="K991" s="90"/>
      <c r="L991" s="178"/>
      <c r="M991" s="178"/>
    </row>
    <row r="992" spans="1:13" x14ac:dyDescent="0.2">
      <c r="A992" s="90" t="str">
        <f>IF(I992=VALUE,VALUE,COUNTIF($B$7:B992,B992))&amp;I992&amp;IF(F992&lt;&gt;VALUE,TEXT(F992,"mmmm"),VALUE)</f>
        <v>00</v>
      </c>
      <c r="B992" s="86" t="str">
        <f t="shared" si="456"/>
        <v>0</v>
      </c>
      <c r="C992" s="86" t="str">
        <f>COUNTIF($K$7:K992,K992)&amp;K992</f>
        <v>0</v>
      </c>
      <c r="D992" s="86" t="str">
        <f t="shared" si="457"/>
        <v>1</v>
      </c>
      <c r="F992" s="173"/>
      <c r="G992" s="90"/>
      <c r="H992" s="73"/>
      <c r="I992" s="90"/>
      <c r="J992" s="175" t="str">
        <f t="shared" si="458"/>
        <v>-</v>
      </c>
      <c r="K992" s="90"/>
      <c r="L992" s="178"/>
      <c r="M992" s="178"/>
    </row>
    <row r="993" spans="1:13" x14ac:dyDescent="0.2">
      <c r="A993" s="90" t="str">
        <f>IF(I993=VALUE,VALUE,COUNTIF($B$7:B993,B993))&amp;I993&amp;IF(F993&lt;&gt;VALUE,TEXT(F993,"mmmm"),VALUE)</f>
        <v>00</v>
      </c>
      <c r="B993" s="86" t="str">
        <f t="shared" si="456"/>
        <v>0</v>
      </c>
      <c r="C993" s="86" t="str">
        <f>COUNTIF($K$7:K993,K993)&amp;K993</f>
        <v>0</v>
      </c>
      <c r="D993" s="86" t="str">
        <f t="shared" si="457"/>
        <v>1</v>
      </c>
      <c r="F993" s="173"/>
      <c r="G993" s="90"/>
      <c r="H993" s="73"/>
      <c r="I993" s="90"/>
      <c r="J993" s="175" t="str">
        <f t="shared" si="458"/>
        <v>-</v>
      </c>
      <c r="K993" s="90"/>
      <c r="L993" s="178"/>
      <c r="M993" s="178"/>
    </row>
    <row r="994" spans="1:13" x14ac:dyDescent="0.2">
      <c r="A994" s="90" t="str">
        <f>IF(I994=VALUE,VALUE,COUNTIF($B$7:B994,B994))&amp;I994&amp;IF(F994&lt;&gt;VALUE,TEXT(F994,"mmmm"),VALUE)</f>
        <v>00</v>
      </c>
      <c r="B994" s="86" t="str">
        <f t="shared" si="456"/>
        <v>0</v>
      </c>
      <c r="C994" s="86" t="str">
        <f>COUNTIF($K$7:K994,K994)&amp;K994</f>
        <v>0</v>
      </c>
      <c r="D994" s="86" t="str">
        <f t="shared" si="457"/>
        <v>1</v>
      </c>
      <c r="F994" s="173"/>
      <c r="G994" s="90"/>
      <c r="H994" s="73"/>
      <c r="I994" s="90"/>
      <c r="J994" s="175" t="str">
        <f t="shared" si="458"/>
        <v>-</v>
      </c>
      <c r="K994" s="90"/>
      <c r="L994" s="178"/>
      <c r="M994" s="178"/>
    </row>
    <row r="995" spans="1:13" x14ac:dyDescent="0.2">
      <c r="A995" s="90" t="str">
        <f>IF(I995=VALUE,VALUE,COUNTIF($B$7:B995,B995))&amp;I995&amp;IF(F995&lt;&gt;VALUE,TEXT(F995,"mmmm"),VALUE)</f>
        <v>00</v>
      </c>
      <c r="B995" s="86" t="str">
        <f t="shared" si="456"/>
        <v>0</v>
      </c>
      <c r="C995" s="86" t="str">
        <f>COUNTIF($K$7:K995,K995)&amp;K995</f>
        <v>0</v>
      </c>
      <c r="D995" s="86" t="str">
        <f t="shared" si="457"/>
        <v>1</v>
      </c>
      <c r="F995" s="173"/>
      <c r="G995" s="90"/>
      <c r="H995" s="73"/>
      <c r="I995" s="90"/>
      <c r="J995" s="175" t="str">
        <f t="shared" si="458"/>
        <v>-</v>
      </c>
      <c r="K995" s="90"/>
      <c r="L995" s="178"/>
      <c r="M995" s="178"/>
    </row>
    <row r="996" spans="1:13" x14ac:dyDescent="0.2">
      <c r="A996" s="90" t="str">
        <f>IF(I996=VALUE,VALUE,COUNTIF($B$7:B996,B996))&amp;I996&amp;IF(F996&lt;&gt;VALUE,TEXT(F996,"mmmm"),VALUE)</f>
        <v>00</v>
      </c>
      <c r="B996" s="86" t="str">
        <f t="shared" si="456"/>
        <v>0</v>
      </c>
      <c r="C996" s="86" t="str">
        <f>COUNTIF($K$7:K996,K996)&amp;K996</f>
        <v>0</v>
      </c>
      <c r="D996" s="86" t="str">
        <f t="shared" si="457"/>
        <v>1</v>
      </c>
      <c r="F996" s="173"/>
      <c r="G996" s="90"/>
      <c r="H996" s="177"/>
      <c r="I996" s="90"/>
      <c r="J996" s="175" t="str">
        <f t="shared" si="458"/>
        <v>-</v>
      </c>
      <c r="K996" s="90"/>
      <c r="L996" s="178"/>
      <c r="M996" s="178"/>
    </row>
    <row r="997" spans="1:13" x14ac:dyDescent="0.2">
      <c r="A997" s="90" t="str">
        <f>IF(I997=VALUE,VALUE,COUNTIF($B$7:B997,B997))&amp;I997&amp;IF(F997&lt;&gt;VALUE,TEXT(F997,"mmmm"),VALUE)</f>
        <v>00</v>
      </c>
      <c r="B997" s="86" t="str">
        <f t="shared" si="456"/>
        <v>0</v>
      </c>
      <c r="C997" s="86" t="str">
        <f>COUNTIF($K$7:K997,K997)&amp;K997</f>
        <v>0</v>
      </c>
      <c r="D997" s="86" t="str">
        <f t="shared" si="457"/>
        <v>1</v>
      </c>
      <c r="F997" s="173"/>
      <c r="G997" s="90"/>
      <c r="H997" s="177"/>
      <c r="I997" s="90"/>
      <c r="J997" s="175" t="str">
        <f t="shared" si="458"/>
        <v>-</v>
      </c>
      <c r="K997" s="90"/>
      <c r="L997" s="178"/>
      <c r="M997" s="178"/>
    </row>
    <row r="998" spans="1:13" x14ac:dyDescent="0.2">
      <c r="A998" s="90" t="str">
        <f>IF(I998=VALUE,VALUE,COUNTIF($B$7:B998,B998))&amp;I998&amp;IF(F998&lt;&gt;VALUE,TEXT(F998,"mmmm"),VALUE)</f>
        <v>00</v>
      </c>
      <c r="B998" s="86" t="str">
        <f t="shared" si="456"/>
        <v>0</v>
      </c>
      <c r="C998" s="86" t="str">
        <f>COUNTIF($K$7:K998,K998)&amp;K998</f>
        <v>0</v>
      </c>
      <c r="D998" s="86" t="str">
        <f t="shared" si="457"/>
        <v>1</v>
      </c>
      <c r="F998" s="173"/>
      <c r="G998" s="90"/>
      <c r="H998" s="73"/>
      <c r="I998" s="90"/>
      <c r="J998" s="175" t="str">
        <f t="shared" si="458"/>
        <v>-</v>
      </c>
      <c r="K998" s="90"/>
      <c r="L998" s="178"/>
      <c r="M998" s="178"/>
    </row>
    <row r="999" spans="1:13" x14ac:dyDescent="0.2">
      <c r="A999" s="90" t="str">
        <f>IF(I999=VALUE,VALUE,COUNTIF($B$7:B999,B999))&amp;I999&amp;IF(F999&lt;&gt;VALUE,TEXT(F999,"mmmm"),VALUE)</f>
        <v>00</v>
      </c>
      <c r="B999" s="86" t="str">
        <f t="shared" ref="B999:B1066" si="459">I999&amp;IF(F999&lt;&gt;VALUE,TEXT(F999,"mmmm"),VALUE)</f>
        <v>0</v>
      </c>
      <c r="C999" s="86" t="str">
        <f>COUNTIF($K$7:K999,K999)&amp;K999</f>
        <v>1AP-002</v>
      </c>
      <c r="D999" s="86" t="str">
        <f t="shared" ref="D999:D1066" si="460">IF(MONTH(F999)&lt;MONTH(BLN),"1"&amp;I999,VALUE)</f>
        <v>1</v>
      </c>
      <c r="F999" s="173"/>
      <c r="G999" s="90"/>
      <c r="H999" s="73"/>
      <c r="I999" s="90"/>
      <c r="J999" s="175" t="str">
        <f t="shared" si="458"/>
        <v>-</v>
      </c>
      <c r="K999" s="90" t="s">
        <v>412</v>
      </c>
      <c r="L999" s="178"/>
      <c r="M999" s="178"/>
    </row>
    <row r="1000" spans="1:13" x14ac:dyDescent="0.2">
      <c r="A1000" s="90" t="str">
        <f>IF(I1000=VALUE,VALUE,COUNTIF($B$7:B1000,B1000))&amp;I1000&amp;IF(F1000&lt;&gt;VALUE,TEXT(F1000,"mmmm"),VALUE)</f>
        <v>00</v>
      </c>
      <c r="B1000" s="86" t="str">
        <f t="shared" si="459"/>
        <v>0</v>
      </c>
      <c r="C1000" s="86" t="str">
        <f>COUNTIF($K$7:K1000,K1000)&amp;K1000</f>
        <v>0</v>
      </c>
      <c r="D1000" s="86" t="str">
        <f t="shared" si="460"/>
        <v>1</v>
      </c>
      <c r="F1000" s="173"/>
      <c r="G1000" s="90"/>
      <c r="H1000" s="73"/>
      <c r="I1000" s="90"/>
      <c r="J1000" s="175" t="str">
        <f t="shared" si="458"/>
        <v>-</v>
      </c>
      <c r="K1000" s="90"/>
      <c r="L1000" s="178"/>
      <c r="M1000" s="178"/>
    </row>
    <row r="1001" spans="1:13" x14ac:dyDescent="0.2">
      <c r="A1001" s="90" t="str">
        <f>IF(I1001=VALUE,VALUE,COUNTIF($B$7:B1001,B1001))&amp;I1001&amp;IF(F1001&lt;&gt;VALUE,TEXT(F1001,"mmmm"),VALUE)</f>
        <v>00</v>
      </c>
      <c r="B1001" s="86" t="str">
        <f t="shared" si="459"/>
        <v>0</v>
      </c>
      <c r="C1001" s="86" t="str">
        <f>COUNTIF($K$7:K1001,K1001)&amp;K1001</f>
        <v>0</v>
      </c>
      <c r="D1001" s="86" t="str">
        <f t="shared" si="460"/>
        <v>1</v>
      </c>
      <c r="F1001" s="173"/>
      <c r="G1001" s="90"/>
      <c r="H1001" s="73"/>
      <c r="I1001" s="90"/>
      <c r="J1001" s="175" t="str">
        <f t="shared" si="458"/>
        <v>-</v>
      </c>
      <c r="K1001" s="90"/>
      <c r="L1001" s="178"/>
      <c r="M1001" s="178"/>
    </row>
    <row r="1002" spans="1:13" x14ac:dyDescent="0.2">
      <c r="A1002" s="90" t="str">
        <f>IF(I1002=VALUE,VALUE,COUNTIF($B$7:B1002,B1002))&amp;I1002&amp;IF(F1002&lt;&gt;VALUE,TEXT(F1002,"mmmm"),VALUE)</f>
        <v>00</v>
      </c>
      <c r="B1002" s="86" t="str">
        <f t="shared" si="459"/>
        <v>0</v>
      </c>
      <c r="C1002" s="86" t="str">
        <f>COUNTIF($K$7:K1002,K1002)&amp;K1002</f>
        <v>1AP-001</v>
      </c>
      <c r="D1002" s="86" t="str">
        <f t="shared" si="460"/>
        <v>1</v>
      </c>
      <c r="F1002" s="173"/>
      <c r="G1002" s="90"/>
      <c r="H1002" s="73"/>
      <c r="I1002" s="90"/>
      <c r="J1002" s="175" t="str">
        <f t="shared" si="458"/>
        <v>-</v>
      </c>
      <c r="K1002" s="90" t="s">
        <v>409</v>
      </c>
      <c r="L1002" s="178"/>
      <c r="M1002" s="178"/>
    </row>
    <row r="1003" spans="1:13" x14ac:dyDescent="0.2">
      <c r="A1003" s="90" t="str">
        <f>IF(I1003=VALUE,VALUE,COUNTIF($B$7:B1270,B1003))&amp;I1003&amp;IF(F1003&lt;&gt;VALUE,TEXT(F1003,"mmmm"),VALUE)</f>
        <v>00</v>
      </c>
      <c r="B1003" s="86" t="str">
        <f t="shared" si="459"/>
        <v>0</v>
      </c>
      <c r="C1003" s="86" t="str">
        <f>COUNTIF($K$7:K1270,K1003)&amp;K1003</f>
        <v>0</v>
      </c>
      <c r="D1003" s="86" t="str">
        <f t="shared" si="460"/>
        <v>1</v>
      </c>
      <c r="F1003" s="173"/>
      <c r="G1003" s="90"/>
      <c r="H1003" s="73"/>
      <c r="I1003" s="90"/>
      <c r="J1003" s="175" t="str">
        <f t="shared" si="458"/>
        <v>-</v>
      </c>
      <c r="K1003" s="90"/>
      <c r="L1003" s="178"/>
      <c r="M1003" s="178"/>
    </row>
    <row r="1004" spans="1:13" x14ac:dyDescent="0.2">
      <c r="A1004" s="90" t="str">
        <f>IF(I1004=VALUE,VALUE,COUNTIF($B$7:B1004,B1004))&amp;I1004&amp;IF(F1004&lt;&gt;VALUE,TEXT(F1004,"mmmm"),VALUE)</f>
        <v>00</v>
      </c>
      <c r="B1004" s="86" t="str">
        <f t="shared" si="459"/>
        <v>0</v>
      </c>
      <c r="C1004" s="86" t="str">
        <f>COUNTIF($K$7:K1004,K1004)&amp;K1004</f>
        <v>0</v>
      </c>
      <c r="D1004" s="86" t="str">
        <f t="shared" si="460"/>
        <v>1</v>
      </c>
      <c r="F1004" s="173"/>
      <c r="G1004" s="90"/>
      <c r="H1004" s="73"/>
      <c r="I1004" s="90"/>
      <c r="J1004" s="175" t="str">
        <f t="shared" si="458"/>
        <v>-</v>
      </c>
      <c r="K1004" s="90"/>
      <c r="L1004" s="178"/>
      <c r="M1004" s="178"/>
    </row>
    <row r="1005" spans="1:13" x14ac:dyDescent="0.2">
      <c r="A1005" s="90" t="str">
        <f>IF(I1005=VALUE,VALUE,COUNTIF($B$7:B1005,B1005))&amp;I1005&amp;IF(F1005&lt;&gt;VALUE,TEXT(F1005,"mmmm"),VALUE)</f>
        <v>00</v>
      </c>
      <c r="B1005" s="86" t="str">
        <f t="shared" si="459"/>
        <v>0</v>
      </c>
      <c r="C1005" s="86" t="str">
        <f>COUNTIF($K$7:K1005,K1005)&amp;K1005</f>
        <v>2AP-001</v>
      </c>
      <c r="D1005" s="86" t="str">
        <f t="shared" si="460"/>
        <v>1</v>
      </c>
      <c r="F1005" s="173"/>
      <c r="G1005" s="90"/>
      <c r="H1005" s="176"/>
      <c r="I1005" s="90"/>
      <c r="J1005" s="175" t="str">
        <f t="shared" si="458"/>
        <v>-</v>
      </c>
      <c r="K1005" s="90" t="s">
        <v>409</v>
      </c>
      <c r="L1005" s="178"/>
      <c r="M1005" s="178"/>
    </row>
    <row r="1006" spans="1:13" x14ac:dyDescent="0.2">
      <c r="A1006" s="90" t="str">
        <f>IF(I1006=VALUE,VALUE,COUNTIF($B$7:B1006,B1006))&amp;I1006&amp;IF(F1006&lt;&gt;VALUE,TEXT(F1006,"mmmm"),VALUE)</f>
        <v>00</v>
      </c>
      <c r="B1006" s="86" t="str">
        <f t="shared" si="459"/>
        <v>0</v>
      </c>
      <c r="C1006" s="86" t="str">
        <f>COUNTIF($K$7:K1006,K1006)&amp;K1006</f>
        <v>0</v>
      </c>
      <c r="D1006" s="86" t="str">
        <f t="shared" si="460"/>
        <v>1</v>
      </c>
      <c r="F1006" s="173"/>
      <c r="G1006" s="90"/>
      <c r="H1006" s="73"/>
      <c r="I1006" s="90"/>
      <c r="J1006" s="175" t="str">
        <f t="shared" si="458"/>
        <v>-</v>
      </c>
      <c r="K1006" s="90"/>
      <c r="L1006" s="178"/>
      <c r="M1006" s="178"/>
    </row>
    <row r="1007" spans="1:13" x14ac:dyDescent="0.2">
      <c r="A1007" s="90" t="str">
        <f>IF(I1007=VALUE,VALUE,COUNTIF($B$7:B1007,B1007))&amp;I1007&amp;IF(F1007&lt;&gt;VALUE,TEXT(F1007,"mmmm"),VALUE)</f>
        <v>00</v>
      </c>
      <c r="B1007" s="86" t="str">
        <f t="shared" si="459"/>
        <v>0</v>
      </c>
      <c r="C1007" s="86" t="str">
        <f>COUNTIF($K$7:K1007,K1007)&amp;K1007</f>
        <v>0</v>
      </c>
      <c r="D1007" s="86" t="str">
        <f t="shared" si="460"/>
        <v>1</v>
      </c>
      <c r="F1007" s="173"/>
      <c r="G1007" s="90"/>
      <c r="H1007" s="73"/>
      <c r="I1007" s="90"/>
      <c r="J1007" s="175" t="str">
        <f t="shared" si="458"/>
        <v>-</v>
      </c>
      <c r="K1007" s="90"/>
      <c r="L1007" s="178"/>
      <c r="M1007" s="178"/>
    </row>
    <row r="1008" spans="1:13" x14ac:dyDescent="0.2">
      <c r="A1008" s="90" t="str">
        <f>IF(I1008=VALUE,VALUE,COUNTIF($B$7:B1008,B1008))&amp;I1008&amp;IF(F1008&lt;&gt;VALUE,TEXT(F1008,"mmmm"),VALUE)</f>
        <v>00</v>
      </c>
      <c r="B1008" s="86" t="str">
        <f t="shared" si="459"/>
        <v>0</v>
      </c>
      <c r="C1008" s="86" t="str">
        <f>COUNTIF($K$7:K1008,K1008)&amp;K1008</f>
        <v>0</v>
      </c>
      <c r="D1008" s="86" t="str">
        <f t="shared" si="460"/>
        <v>1</v>
      </c>
      <c r="F1008" s="173"/>
      <c r="G1008" s="90"/>
      <c r="H1008" s="177"/>
      <c r="I1008" s="90"/>
      <c r="J1008" s="175" t="str">
        <f t="shared" si="458"/>
        <v>-</v>
      </c>
      <c r="K1008" s="90"/>
      <c r="L1008" s="178"/>
      <c r="M1008" s="178"/>
    </row>
    <row r="1009" spans="1:13" x14ac:dyDescent="0.2">
      <c r="A1009" s="90" t="str">
        <f>IF(I1009=VALUE,VALUE,COUNTIF($B$7:B1009,B1009))&amp;I1009&amp;IF(F1009&lt;&gt;VALUE,TEXT(F1009,"mmmm"),VALUE)</f>
        <v>00</v>
      </c>
      <c r="B1009" s="86" t="str">
        <f t="shared" si="459"/>
        <v>0</v>
      </c>
      <c r="C1009" s="86" t="str">
        <f>COUNTIF($K$7:K1009,K1009)&amp;K1009</f>
        <v>0</v>
      </c>
      <c r="D1009" s="86" t="str">
        <f t="shared" si="460"/>
        <v>1</v>
      </c>
      <c r="F1009" s="173"/>
      <c r="G1009" s="90"/>
      <c r="H1009" s="177"/>
      <c r="I1009" s="90"/>
      <c r="J1009" s="175" t="str">
        <f t="shared" si="458"/>
        <v>-</v>
      </c>
      <c r="K1009" s="90"/>
      <c r="L1009" s="178"/>
      <c r="M1009" s="178"/>
    </row>
    <row r="1010" spans="1:13" x14ac:dyDescent="0.2">
      <c r="A1010" s="90" t="str">
        <f>IF(I1010=VALUE,VALUE,COUNTIF($B$7:B1010,B1010))&amp;I1010&amp;IF(F1010&lt;&gt;VALUE,TEXT(F1010,"mmmm"),VALUE)</f>
        <v>00</v>
      </c>
      <c r="B1010" s="86" t="str">
        <f t="shared" si="459"/>
        <v>0</v>
      </c>
      <c r="C1010" s="86" t="str">
        <f>COUNTIF($K$7:K1010,K1010)&amp;K1010</f>
        <v>0</v>
      </c>
      <c r="D1010" s="86" t="str">
        <f t="shared" si="460"/>
        <v>1</v>
      </c>
      <c r="F1010" s="173"/>
      <c r="G1010" s="90"/>
      <c r="H1010" s="177"/>
      <c r="I1010" s="90"/>
      <c r="J1010" s="175" t="str">
        <f t="shared" si="458"/>
        <v>-</v>
      </c>
      <c r="K1010" s="90"/>
      <c r="L1010" s="178"/>
      <c r="M1010" s="178"/>
    </row>
    <row r="1011" spans="1:13" x14ac:dyDescent="0.2">
      <c r="A1011" s="90" t="str">
        <f>IF(I1011=VALUE,VALUE,COUNTIF($B$7:B1011,B1011))&amp;I1011&amp;IF(F1011&lt;&gt;VALUE,TEXT(F1011,"mmmm"),VALUE)</f>
        <v>00</v>
      </c>
      <c r="B1011" s="86" t="str">
        <f t="shared" si="459"/>
        <v>0</v>
      </c>
      <c r="C1011" s="86" t="str">
        <f>COUNTIF($K$7:K1011,K1011)&amp;K1011</f>
        <v>0</v>
      </c>
      <c r="D1011" s="86" t="str">
        <f t="shared" si="460"/>
        <v>1</v>
      </c>
      <c r="F1011" s="173"/>
      <c r="G1011" s="90"/>
      <c r="H1011" s="177"/>
      <c r="I1011" s="90"/>
      <c r="J1011" s="175" t="str">
        <f t="shared" si="458"/>
        <v>-</v>
      </c>
      <c r="K1011" s="90"/>
      <c r="L1011" s="178"/>
      <c r="M1011" s="178"/>
    </row>
    <row r="1012" spans="1:13" x14ac:dyDescent="0.2">
      <c r="A1012" s="90" t="str">
        <f>IF(I1012=VALUE,VALUE,COUNTIF($B$7:B1012,B1012))&amp;I1012&amp;IF(F1012&lt;&gt;VALUE,TEXT(F1012,"mmmm"),VALUE)</f>
        <v>00</v>
      </c>
      <c r="B1012" s="86" t="str">
        <f t="shared" si="459"/>
        <v>0</v>
      </c>
      <c r="C1012" s="86" t="str">
        <f>COUNTIF($K$7:K1012,K1012)&amp;K1012</f>
        <v>1AP-003</v>
      </c>
      <c r="D1012" s="86" t="str">
        <f t="shared" si="460"/>
        <v>1</v>
      </c>
      <c r="F1012" s="173"/>
      <c r="G1012" s="90"/>
      <c r="H1012" s="177"/>
      <c r="I1012" s="90"/>
      <c r="J1012" s="175" t="str">
        <f t="shared" si="458"/>
        <v>-</v>
      </c>
      <c r="K1012" s="90" t="s">
        <v>420</v>
      </c>
      <c r="L1012" s="178"/>
      <c r="M1012" s="178"/>
    </row>
    <row r="1013" spans="1:13" x14ac:dyDescent="0.2">
      <c r="A1013" s="90" t="str">
        <f>IF(I1013=VALUE,VALUE,COUNTIF($B$7:B1013,B1013))&amp;I1013&amp;IF(F1013&lt;&gt;VALUE,TEXT(F1013,"mmmm"),VALUE)</f>
        <v>00</v>
      </c>
      <c r="B1013" s="86" t="str">
        <f t="shared" si="459"/>
        <v>0</v>
      </c>
      <c r="C1013" s="86" t="str">
        <f>COUNTIF($K$7:K1013,K1013)&amp;K1013</f>
        <v>0</v>
      </c>
      <c r="D1013" s="86" t="str">
        <f t="shared" si="460"/>
        <v>1</v>
      </c>
      <c r="F1013" s="173"/>
      <c r="G1013" s="90"/>
      <c r="H1013" s="177"/>
      <c r="I1013" s="90"/>
      <c r="J1013" s="175" t="str">
        <f t="shared" si="458"/>
        <v>-</v>
      </c>
      <c r="K1013" s="90"/>
      <c r="L1013" s="178"/>
      <c r="M1013" s="178"/>
    </row>
    <row r="1014" spans="1:13" x14ac:dyDescent="0.2">
      <c r="A1014" s="90" t="str">
        <f>IF(I1014=VALUE,VALUE,COUNTIF($B$7:B1014,B1014))&amp;I1014&amp;IF(F1014&lt;&gt;VALUE,TEXT(F1014,"mmmm"),VALUE)</f>
        <v>00</v>
      </c>
      <c r="B1014" s="86" t="str">
        <f t="shared" si="459"/>
        <v>0</v>
      </c>
      <c r="C1014" s="86" t="str">
        <f>COUNTIF($K$7:K1014,K1014)&amp;K1014</f>
        <v>0</v>
      </c>
      <c r="D1014" s="86" t="str">
        <f t="shared" si="460"/>
        <v>1</v>
      </c>
      <c r="F1014" s="173"/>
      <c r="G1014" s="90"/>
      <c r="H1014" s="177"/>
      <c r="I1014" s="90"/>
      <c r="J1014" s="175" t="str">
        <f t="shared" si="458"/>
        <v>-</v>
      </c>
      <c r="K1014" s="90"/>
      <c r="L1014" s="178"/>
      <c r="M1014" s="178"/>
    </row>
    <row r="1015" spans="1:13" x14ac:dyDescent="0.2">
      <c r="A1015" s="90" t="str">
        <f>IF(I1015=VALUE,VALUE,COUNTIF($B$7:B1015,B1015))&amp;I1015&amp;IF(F1015&lt;&gt;VALUE,TEXT(F1015,"mmmm"),VALUE)</f>
        <v>00</v>
      </c>
      <c r="B1015" s="86" t="str">
        <f t="shared" si="459"/>
        <v>0</v>
      </c>
      <c r="C1015" s="86" t="str">
        <f>COUNTIF($K$7:K1015,K1015)&amp;K1015</f>
        <v>0</v>
      </c>
      <c r="D1015" s="86" t="str">
        <f t="shared" si="460"/>
        <v>1</v>
      </c>
      <c r="F1015" s="173"/>
      <c r="G1015" s="90"/>
      <c r="H1015" s="177"/>
      <c r="I1015" s="90"/>
      <c r="J1015" s="175" t="str">
        <f t="shared" si="458"/>
        <v>-</v>
      </c>
      <c r="K1015" s="90"/>
      <c r="L1015" s="178"/>
      <c r="M1015" s="178"/>
    </row>
    <row r="1016" spans="1:13" x14ac:dyDescent="0.2">
      <c r="A1016" s="90" t="str">
        <f>IF(I1016=VALUE,VALUE,COUNTIF($B$7:B1016,B1016))&amp;I1016&amp;IF(F1016&lt;&gt;VALUE,TEXT(F1016,"mmmm"),VALUE)</f>
        <v>00</v>
      </c>
      <c r="B1016" s="86" t="str">
        <f t="shared" si="459"/>
        <v>0</v>
      </c>
      <c r="C1016" s="86" t="str">
        <f>COUNTIF($K$7:K1016,K1016)&amp;K1016</f>
        <v>0</v>
      </c>
      <c r="D1016" s="86" t="str">
        <f t="shared" si="460"/>
        <v>1</v>
      </c>
      <c r="F1016" s="173"/>
      <c r="G1016" s="90"/>
      <c r="H1016" s="177"/>
      <c r="I1016" s="90"/>
      <c r="J1016" s="175" t="str">
        <f t="shared" si="458"/>
        <v>-</v>
      </c>
      <c r="K1016" s="90"/>
      <c r="L1016" s="178"/>
      <c r="M1016" s="178"/>
    </row>
    <row r="1017" spans="1:13" x14ac:dyDescent="0.2">
      <c r="A1017" s="90" t="str">
        <f>IF(I1017=VALUE,VALUE,COUNTIF($B$7:B1017,B1017))&amp;I1017&amp;IF(F1017&lt;&gt;VALUE,TEXT(F1017,"mmmm"),VALUE)</f>
        <v>00</v>
      </c>
      <c r="B1017" s="86" t="str">
        <f t="shared" si="459"/>
        <v>0</v>
      </c>
      <c r="C1017" s="86" t="str">
        <f>COUNTIF($K$7:K1017,K1017)&amp;K1017</f>
        <v>0</v>
      </c>
      <c r="D1017" s="86" t="str">
        <f t="shared" si="460"/>
        <v>1</v>
      </c>
      <c r="F1017" s="173"/>
      <c r="G1017" s="90"/>
      <c r="H1017" s="177"/>
      <c r="I1017" s="90"/>
      <c r="J1017" s="175" t="str">
        <f t="shared" si="458"/>
        <v>-</v>
      </c>
      <c r="K1017" s="90"/>
      <c r="L1017" s="178"/>
      <c r="M1017" s="178"/>
    </row>
    <row r="1018" spans="1:13" x14ac:dyDescent="0.2">
      <c r="A1018" s="90" t="str">
        <f>IF(I1018=VALUE,VALUE,COUNTIF($B$7:B1018,B1018))&amp;I1018&amp;IF(F1018&lt;&gt;VALUE,TEXT(F1018,"mmmm"),VALUE)</f>
        <v>00</v>
      </c>
      <c r="B1018" s="86" t="str">
        <f t="shared" si="459"/>
        <v>0</v>
      </c>
      <c r="C1018" s="86" t="str">
        <f>COUNTIF($K$7:K1018,K1018)&amp;K1018</f>
        <v>0</v>
      </c>
      <c r="D1018" s="86" t="str">
        <f t="shared" si="460"/>
        <v>1</v>
      </c>
      <c r="F1018" s="173"/>
      <c r="G1018" s="90"/>
      <c r="H1018" s="177"/>
      <c r="I1018" s="90"/>
      <c r="J1018" s="175" t="str">
        <f t="shared" si="458"/>
        <v>-</v>
      </c>
      <c r="K1018" s="90"/>
      <c r="L1018" s="178"/>
      <c r="M1018" s="178"/>
    </row>
    <row r="1019" spans="1:13" x14ac:dyDescent="0.2">
      <c r="A1019" s="90" t="str">
        <f>IF(I1019=VALUE,VALUE,COUNTIF($B$7:B1019,B1019))&amp;I1019&amp;IF(F1019&lt;&gt;VALUE,TEXT(F1019,"mmmm"),VALUE)</f>
        <v>00</v>
      </c>
      <c r="B1019" s="86" t="str">
        <f t="shared" si="459"/>
        <v>0</v>
      </c>
      <c r="C1019" s="86" t="str">
        <f>COUNTIF($K$7:K1019,K1019)&amp;K1019</f>
        <v>0</v>
      </c>
      <c r="D1019" s="86" t="str">
        <f t="shared" si="460"/>
        <v>1</v>
      </c>
      <c r="F1019" s="173"/>
      <c r="G1019" s="90"/>
      <c r="H1019" s="177"/>
      <c r="I1019" s="90"/>
      <c r="J1019" s="175" t="str">
        <f t="shared" si="458"/>
        <v>-</v>
      </c>
      <c r="K1019" s="90"/>
      <c r="L1019" s="178"/>
      <c r="M1019" s="178"/>
    </row>
    <row r="1020" spans="1:13" x14ac:dyDescent="0.2">
      <c r="A1020" s="90" t="str">
        <f>IF(I1020=VALUE,VALUE,COUNTIF($B$7:B1020,B1020))&amp;I1020&amp;IF(F1020&lt;&gt;VALUE,TEXT(F1020,"mmmm"),VALUE)</f>
        <v>00</v>
      </c>
      <c r="B1020" s="86" t="str">
        <f t="shared" si="459"/>
        <v>0</v>
      </c>
      <c r="C1020" s="86" t="str">
        <f>COUNTIF($K$7:K1020,K1020)&amp;K1020</f>
        <v>0</v>
      </c>
      <c r="D1020" s="86" t="str">
        <f t="shared" si="460"/>
        <v>1</v>
      </c>
      <c r="F1020" s="173"/>
      <c r="G1020" s="90"/>
      <c r="H1020" s="177"/>
      <c r="I1020" s="90"/>
      <c r="J1020" s="175" t="str">
        <f t="shared" si="458"/>
        <v>-</v>
      </c>
      <c r="K1020" s="90"/>
      <c r="L1020" s="178"/>
      <c r="M1020" s="178"/>
    </row>
    <row r="1021" spans="1:13" x14ac:dyDescent="0.2">
      <c r="A1021" s="90" t="str">
        <f>IF(I1021=VALUE,VALUE,COUNTIF($B$7:B1021,B1021))&amp;I1021&amp;IF(F1021&lt;&gt;VALUE,TEXT(F1021,"mmmm"),VALUE)</f>
        <v>00</v>
      </c>
      <c r="B1021" s="86" t="str">
        <f t="shared" si="459"/>
        <v>0</v>
      </c>
      <c r="C1021" s="86" t="str">
        <f>COUNTIF($K$7:K1021,K1021)&amp;K1021</f>
        <v>0</v>
      </c>
      <c r="D1021" s="86" t="str">
        <f t="shared" si="460"/>
        <v>1</v>
      </c>
      <c r="F1021" s="173"/>
      <c r="G1021" s="90"/>
      <c r="H1021" s="177"/>
      <c r="I1021" s="90"/>
      <c r="J1021" s="175" t="str">
        <f t="shared" si="458"/>
        <v>-</v>
      </c>
      <c r="K1021" s="90"/>
      <c r="L1021" s="178"/>
      <c r="M1021" s="178"/>
    </row>
    <row r="1022" spans="1:13" x14ac:dyDescent="0.2">
      <c r="A1022" s="90" t="str">
        <f>IF(I1022=VALUE,VALUE,COUNTIF($B$7:B1022,B1022))&amp;I1022&amp;IF(F1022&lt;&gt;VALUE,TEXT(F1022,"mmmm"),VALUE)</f>
        <v>00</v>
      </c>
      <c r="B1022" s="86" t="str">
        <f t="shared" si="459"/>
        <v>0</v>
      </c>
      <c r="C1022" s="86" t="str">
        <f>COUNTIF($K$7:K1022,K1022)&amp;K1022</f>
        <v>0</v>
      </c>
      <c r="D1022" s="86" t="str">
        <f t="shared" si="460"/>
        <v>1</v>
      </c>
      <c r="F1022" s="173"/>
      <c r="G1022" s="90"/>
      <c r="H1022" s="177"/>
      <c r="I1022" s="90"/>
      <c r="J1022" s="175" t="str">
        <f t="shared" si="458"/>
        <v>-</v>
      </c>
      <c r="K1022" s="90"/>
      <c r="L1022" s="178"/>
      <c r="M1022" s="178"/>
    </row>
    <row r="1023" spans="1:13" x14ac:dyDescent="0.2">
      <c r="A1023" s="90" t="str">
        <f>IF(I1023=VALUE,VALUE,COUNTIF($B$7:B1023,B1023))&amp;I1023&amp;IF(F1023&lt;&gt;VALUE,TEXT(F1023,"mmmm"),VALUE)</f>
        <v>00</v>
      </c>
      <c r="B1023" s="86" t="str">
        <f t="shared" si="459"/>
        <v>0</v>
      </c>
      <c r="C1023" s="86" t="str">
        <f>COUNTIF($K$7:K1023,K1023)&amp;K1023</f>
        <v>0</v>
      </c>
      <c r="D1023" s="86" t="str">
        <f t="shared" si="460"/>
        <v>1</v>
      </c>
      <c r="F1023" s="173"/>
      <c r="G1023" s="90"/>
      <c r="H1023" s="177"/>
      <c r="I1023" s="90"/>
      <c r="J1023" s="175" t="str">
        <f t="shared" si="458"/>
        <v>-</v>
      </c>
      <c r="K1023" s="90"/>
      <c r="L1023" s="178"/>
      <c r="M1023" s="178"/>
    </row>
    <row r="1024" spans="1:13" x14ac:dyDescent="0.2">
      <c r="A1024" s="90" t="str">
        <f>IF(I1024=VALUE,VALUE,COUNTIF($B$7:B1024,B1024))&amp;I1024&amp;IF(F1024&lt;&gt;VALUE,TEXT(F1024,"mmmm"),VALUE)</f>
        <v>00</v>
      </c>
      <c r="B1024" s="86" t="str">
        <f t="shared" si="459"/>
        <v>0</v>
      </c>
      <c r="C1024" s="86" t="str">
        <f>COUNTIF($K$7:K1024,K1024)&amp;K1024</f>
        <v>0</v>
      </c>
      <c r="D1024" s="86" t="str">
        <f t="shared" si="460"/>
        <v>1</v>
      </c>
      <c r="F1024" s="173"/>
      <c r="G1024" s="90"/>
      <c r="H1024" s="177"/>
      <c r="I1024" s="90"/>
      <c r="J1024" s="175" t="str">
        <f t="shared" si="458"/>
        <v>-</v>
      </c>
      <c r="K1024" s="90"/>
      <c r="L1024" s="178"/>
      <c r="M1024" s="178"/>
    </row>
    <row r="1025" spans="1:13" x14ac:dyDescent="0.2">
      <c r="A1025" s="90" t="str">
        <f>IF(I1025=VALUE,VALUE,COUNTIF($B$7:B1025,B1025))&amp;I1025&amp;IF(F1025&lt;&gt;VALUE,TEXT(F1025,"mmmm"),VALUE)</f>
        <v>00</v>
      </c>
      <c r="B1025" s="86" t="str">
        <f t="shared" si="459"/>
        <v>0</v>
      </c>
      <c r="C1025" s="86" t="str">
        <f>COUNTIF($K$7:K1025,K1025)&amp;K1025</f>
        <v>0</v>
      </c>
      <c r="D1025" s="86" t="str">
        <f t="shared" si="460"/>
        <v>1</v>
      </c>
      <c r="F1025" s="173"/>
      <c r="G1025" s="90"/>
      <c r="H1025" s="177"/>
      <c r="I1025" s="90"/>
      <c r="J1025" s="175" t="str">
        <f t="shared" si="458"/>
        <v>-</v>
      </c>
      <c r="K1025" s="90"/>
      <c r="L1025" s="178"/>
      <c r="M1025" s="178"/>
    </row>
    <row r="1026" spans="1:13" x14ac:dyDescent="0.2">
      <c r="A1026" s="90" t="str">
        <f>IF(I1026=VALUE,VALUE,COUNTIF($B$7:B1026,B1026))&amp;I1026&amp;IF(F1026&lt;&gt;VALUE,TEXT(F1026,"mmmm"),VALUE)</f>
        <v>00</v>
      </c>
      <c r="B1026" s="86" t="str">
        <f t="shared" si="459"/>
        <v>0</v>
      </c>
      <c r="C1026" s="86" t="str">
        <f>COUNTIF($K$7:K1026,K1026)&amp;K1026</f>
        <v>0</v>
      </c>
      <c r="D1026" s="86" t="str">
        <f t="shared" si="460"/>
        <v>1</v>
      </c>
      <c r="F1026" s="173"/>
      <c r="G1026" s="90"/>
      <c r="H1026" s="177"/>
      <c r="I1026" s="90"/>
      <c r="J1026" s="175" t="str">
        <f t="shared" si="458"/>
        <v>-</v>
      </c>
      <c r="K1026" s="90"/>
      <c r="L1026" s="178"/>
      <c r="M1026" s="178"/>
    </row>
    <row r="1027" spans="1:13" x14ac:dyDescent="0.2">
      <c r="A1027" s="90" t="str">
        <f>IF(I1027=VALUE,VALUE,COUNTIF($B$7:B1027,B1027))&amp;I1027&amp;IF(F1027&lt;&gt;VALUE,TEXT(F1027,"mmmm"),VALUE)</f>
        <v>00</v>
      </c>
      <c r="B1027" s="86" t="str">
        <f t="shared" si="459"/>
        <v>0</v>
      </c>
      <c r="C1027" s="86" t="str">
        <f>COUNTIF($K$7:K1027,K1027)&amp;K1027</f>
        <v>0</v>
      </c>
      <c r="D1027" s="86" t="str">
        <f t="shared" si="460"/>
        <v>1</v>
      </c>
      <c r="F1027" s="173"/>
      <c r="G1027" s="90"/>
      <c r="H1027" s="177"/>
      <c r="I1027" s="90"/>
      <c r="J1027" s="175" t="str">
        <f t="shared" si="458"/>
        <v>-</v>
      </c>
      <c r="K1027" s="90"/>
      <c r="L1027" s="178"/>
      <c r="M1027" s="178"/>
    </row>
    <row r="1028" spans="1:13" x14ac:dyDescent="0.2">
      <c r="A1028" s="90" t="str">
        <f>IF(I1028=VALUE,VALUE,COUNTIF($B$7:B1028,B1028))&amp;I1028&amp;IF(F1028&lt;&gt;VALUE,TEXT(F1028,"mmmm"),VALUE)</f>
        <v>00</v>
      </c>
      <c r="B1028" s="86" t="str">
        <f t="shared" si="459"/>
        <v>0</v>
      </c>
      <c r="C1028" s="86" t="str">
        <f>COUNTIF($K$7:K1028,K1028)&amp;K1028</f>
        <v>0</v>
      </c>
      <c r="D1028" s="86" t="str">
        <f t="shared" si="460"/>
        <v>1</v>
      </c>
      <c r="F1028" s="173"/>
      <c r="G1028" s="90"/>
      <c r="H1028" s="177"/>
      <c r="I1028" s="90"/>
      <c r="J1028" s="175" t="str">
        <f t="shared" si="458"/>
        <v>-</v>
      </c>
      <c r="K1028" s="90"/>
      <c r="L1028" s="178"/>
      <c r="M1028" s="178"/>
    </row>
    <row r="1029" spans="1:13" x14ac:dyDescent="0.2">
      <c r="A1029" s="90" t="str">
        <f>IF(I1029=VALUE,VALUE,COUNTIF($B$7:B1029,B1029))&amp;I1029&amp;IF(F1029&lt;&gt;VALUE,TEXT(F1029,"mmmm"),VALUE)</f>
        <v>00</v>
      </c>
      <c r="B1029" s="86" t="str">
        <f t="shared" si="459"/>
        <v>0</v>
      </c>
      <c r="C1029" s="86" t="str">
        <f>COUNTIF($K$7:K1029,K1029)&amp;K1029</f>
        <v>0</v>
      </c>
      <c r="D1029" s="86" t="str">
        <f t="shared" si="460"/>
        <v>1</v>
      </c>
      <c r="F1029" s="173"/>
      <c r="G1029" s="90"/>
      <c r="H1029" s="177"/>
      <c r="I1029" s="90"/>
      <c r="J1029" s="175" t="str">
        <f t="shared" si="458"/>
        <v>-</v>
      </c>
      <c r="K1029" s="90"/>
      <c r="L1029" s="178"/>
      <c r="M1029" s="178"/>
    </row>
    <row r="1030" spans="1:13" x14ac:dyDescent="0.2">
      <c r="A1030" s="90" t="str">
        <f>IF(I1030=VALUE,VALUE,COUNTIF($B$7:B1030,B1030))&amp;I1030&amp;IF(F1030&lt;&gt;VALUE,TEXT(F1030,"mmmm"),VALUE)</f>
        <v>00</v>
      </c>
      <c r="B1030" s="86" t="str">
        <f t="shared" si="459"/>
        <v>0</v>
      </c>
      <c r="C1030" s="86" t="str">
        <f>COUNTIF($K$7:K1030,K1030)&amp;K1030</f>
        <v>0</v>
      </c>
      <c r="D1030" s="86" t="str">
        <f t="shared" si="460"/>
        <v>1</v>
      </c>
      <c r="F1030" s="173"/>
      <c r="G1030" s="90"/>
      <c r="H1030" s="177"/>
      <c r="I1030" s="90"/>
      <c r="J1030" s="175" t="str">
        <f t="shared" si="458"/>
        <v>-</v>
      </c>
      <c r="K1030" s="90"/>
      <c r="L1030" s="178"/>
      <c r="M1030" s="178"/>
    </row>
    <row r="1031" spans="1:13" x14ac:dyDescent="0.2">
      <c r="A1031" s="90" t="str">
        <f>IF(I1031=VALUE,VALUE,COUNTIF($B$7:B1031,B1031))&amp;I1031&amp;IF(F1031&lt;&gt;VALUE,TEXT(F1031,"mmmm"),VALUE)</f>
        <v>00</v>
      </c>
      <c r="B1031" s="86" t="str">
        <f t="shared" si="459"/>
        <v>0</v>
      </c>
      <c r="C1031" s="86" t="str">
        <f>COUNTIF($K$7:K1031,K1031)&amp;K1031</f>
        <v>0</v>
      </c>
      <c r="D1031" s="86" t="str">
        <f t="shared" si="460"/>
        <v>1</v>
      </c>
      <c r="F1031" s="173"/>
      <c r="G1031" s="90"/>
      <c r="H1031" s="177"/>
      <c r="I1031" s="75"/>
      <c r="J1031" s="175" t="str">
        <f t="shared" si="458"/>
        <v>-</v>
      </c>
      <c r="K1031" s="90"/>
      <c r="L1031" s="178"/>
      <c r="M1031" s="178"/>
    </row>
    <row r="1032" spans="1:13" x14ac:dyDescent="0.2">
      <c r="A1032" s="90" t="str">
        <f>IF(I1032=VALUE,VALUE,COUNTIF($B$7:B1032,B1032))&amp;I1032&amp;IF(F1032&lt;&gt;VALUE,TEXT(F1032,"mmmm"),VALUE)</f>
        <v>00</v>
      </c>
      <c r="B1032" s="86" t="str">
        <f t="shared" si="459"/>
        <v>0</v>
      </c>
      <c r="C1032" s="86" t="str">
        <f>COUNTIF($K$7:K1032,K1032)&amp;K1032</f>
        <v>0</v>
      </c>
      <c r="D1032" s="86" t="str">
        <f t="shared" si="460"/>
        <v>1</v>
      </c>
      <c r="F1032" s="173"/>
      <c r="G1032" s="90"/>
      <c r="H1032" s="177"/>
      <c r="I1032" s="90"/>
      <c r="J1032" s="175" t="str">
        <f t="shared" si="458"/>
        <v>-</v>
      </c>
      <c r="K1032" s="90"/>
      <c r="L1032" s="178"/>
      <c r="M1032" s="178"/>
    </row>
    <row r="1033" spans="1:13" x14ac:dyDescent="0.2">
      <c r="A1033" s="90" t="str">
        <f>IF(I1033=VALUE,VALUE,COUNTIF($B$7:B1033,B1033))&amp;I1033&amp;IF(F1033&lt;&gt;VALUE,TEXT(F1033,"mmmm"),VALUE)</f>
        <v>00</v>
      </c>
      <c r="B1033" s="86" t="str">
        <f t="shared" si="459"/>
        <v>0</v>
      </c>
      <c r="C1033" s="86" t="str">
        <f>COUNTIF($K$7:K1033,K1033)&amp;K1033</f>
        <v>0</v>
      </c>
      <c r="D1033" s="86" t="str">
        <f t="shared" si="460"/>
        <v>1</v>
      </c>
      <c r="F1033" s="173"/>
      <c r="G1033" s="90"/>
      <c r="H1033" s="177"/>
      <c r="I1033" s="90"/>
      <c r="J1033" s="175" t="str">
        <f t="shared" si="458"/>
        <v>-</v>
      </c>
      <c r="K1033" s="90"/>
      <c r="L1033" s="178"/>
      <c r="M1033" s="178"/>
    </row>
    <row r="1034" spans="1:13" x14ac:dyDescent="0.2">
      <c r="A1034" s="90" t="str">
        <f>IF(I1034=VALUE,VALUE,COUNTIF($B$7:B1034,B1034))&amp;I1034&amp;IF(F1034&lt;&gt;VALUE,TEXT(F1034,"mmmm"),VALUE)</f>
        <v>00</v>
      </c>
      <c r="B1034" s="86" t="str">
        <f t="shared" si="459"/>
        <v>0</v>
      </c>
      <c r="C1034" s="86" t="str">
        <f>COUNTIF($K$7:K1034,K1034)&amp;K1034</f>
        <v>0</v>
      </c>
      <c r="D1034" s="86" t="str">
        <f t="shared" si="460"/>
        <v>1</v>
      </c>
      <c r="F1034" s="173"/>
      <c r="G1034" s="90"/>
      <c r="H1034" s="177"/>
      <c r="I1034" s="90"/>
      <c r="J1034" s="175" t="str">
        <f t="shared" si="458"/>
        <v>-</v>
      </c>
      <c r="K1034" s="90"/>
      <c r="L1034" s="178"/>
      <c r="M1034" s="178"/>
    </row>
    <row r="1035" spans="1:13" x14ac:dyDescent="0.2">
      <c r="A1035" s="90" t="str">
        <f>IF(I1035=VALUE,VALUE,COUNTIF($B$7:B1035,B1035))&amp;I1035&amp;IF(F1035&lt;&gt;VALUE,TEXT(F1035,"mmmm"),VALUE)</f>
        <v>00</v>
      </c>
      <c r="B1035" s="86" t="str">
        <f t="shared" si="459"/>
        <v>0</v>
      </c>
      <c r="C1035" s="86" t="str">
        <f>COUNTIF($K$7:K1035,K1035)&amp;K1035</f>
        <v>0</v>
      </c>
      <c r="D1035" s="86" t="str">
        <f t="shared" si="460"/>
        <v>1</v>
      </c>
      <c r="F1035" s="173"/>
      <c r="G1035" s="90"/>
      <c r="H1035" s="177"/>
      <c r="I1035" s="90"/>
      <c r="J1035" s="175" t="str">
        <f t="shared" si="458"/>
        <v>-</v>
      </c>
      <c r="K1035" s="90"/>
      <c r="L1035" s="178"/>
      <c r="M1035" s="178"/>
    </row>
    <row r="1036" spans="1:13" x14ac:dyDescent="0.2">
      <c r="A1036" s="90" t="str">
        <f>IF(I1036=VALUE,VALUE,COUNTIF($B$7:B1036,B1036))&amp;I1036&amp;IF(F1036&lt;&gt;VALUE,TEXT(F1036,"mmmm"),VALUE)</f>
        <v>00</v>
      </c>
      <c r="B1036" s="86" t="str">
        <f t="shared" si="459"/>
        <v>0</v>
      </c>
      <c r="C1036" s="86" t="str">
        <f>COUNTIF($K$7:K1036,K1036)&amp;K1036</f>
        <v>0</v>
      </c>
      <c r="D1036" s="86" t="str">
        <f t="shared" si="460"/>
        <v>1</v>
      </c>
      <c r="F1036" s="173"/>
      <c r="G1036" s="90"/>
      <c r="H1036" s="177"/>
      <c r="I1036" s="90"/>
      <c r="J1036" s="175" t="str">
        <f t="shared" si="458"/>
        <v>-</v>
      </c>
      <c r="K1036" s="90"/>
      <c r="L1036" s="178"/>
      <c r="M1036" s="178"/>
    </row>
    <row r="1037" spans="1:13" x14ac:dyDescent="0.2">
      <c r="A1037" s="90" t="str">
        <f>IF(I1037=VALUE,VALUE,COUNTIF($B$7:B1037,B1037))&amp;I1037&amp;IF(F1037&lt;&gt;VALUE,TEXT(F1037,"mmmm"),VALUE)</f>
        <v>00</v>
      </c>
      <c r="B1037" s="86" t="str">
        <f t="shared" si="459"/>
        <v>0</v>
      </c>
      <c r="C1037" s="86" t="str">
        <f>COUNTIF($K$7:K1037,K1037)&amp;K1037</f>
        <v>0</v>
      </c>
      <c r="D1037" s="86" t="str">
        <f t="shared" si="460"/>
        <v>1</v>
      </c>
      <c r="F1037" s="173"/>
      <c r="G1037" s="90"/>
      <c r="H1037" s="177"/>
      <c r="I1037" s="90"/>
      <c r="J1037" s="175" t="str">
        <f t="shared" si="458"/>
        <v>-</v>
      </c>
      <c r="K1037" s="90"/>
      <c r="L1037" s="178"/>
      <c r="M1037" s="178"/>
    </row>
    <row r="1038" spans="1:13" x14ac:dyDescent="0.2">
      <c r="A1038" s="90" t="str">
        <f>IF(I1038=VALUE,VALUE,COUNTIF($B$7:B1038,B1038))&amp;I1038&amp;IF(F1038&lt;&gt;VALUE,TEXT(F1038,"mmmm"),VALUE)</f>
        <v>00</v>
      </c>
      <c r="B1038" s="86" t="str">
        <f t="shared" si="459"/>
        <v>0</v>
      </c>
      <c r="C1038" s="86" t="str">
        <f>COUNTIF($K$7:K1038,K1038)&amp;K1038</f>
        <v>0</v>
      </c>
      <c r="D1038" s="86" t="str">
        <f t="shared" si="460"/>
        <v>1</v>
      </c>
      <c r="F1038" s="173"/>
      <c r="G1038" s="90"/>
      <c r="H1038" s="177"/>
      <c r="I1038" s="90"/>
      <c r="J1038" s="175" t="str">
        <f t="shared" si="458"/>
        <v>-</v>
      </c>
      <c r="K1038" s="90"/>
      <c r="L1038" s="178"/>
      <c r="M1038" s="178"/>
    </row>
    <row r="1039" spans="1:13" x14ac:dyDescent="0.2">
      <c r="A1039" s="90" t="str">
        <f>IF(I1039=VALUE,VALUE,COUNTIF($B$7:B1039,B1039))&amp;I1039&amp;IF(F1039&lt;&gt;VALUE,TEXT(F1039,"mmmm"),VALUE)</f>
        <v>00</v>
      </c>
      <c r="B1039" s="86" t="str">
        <f t="shared" si="459"/>
        <v>0</v>
      </c>
      <c r="C1039" s="86" t="str">
        <f>COUNTIF($K$7:K1039,K1039)&amp;K1039</f>
        <v>0</v>
      </c>
      <c r="D1039" s="86" t="str">
        <f t="shared" si="460"/>
        <v>1</v>
      </c>
      <c r="F1039" s="173"/>
      <c r="G1039" s="90"/>
      <c r="H1039" s="177"/>
      <c r="I1039" s="90"/>
      <c r="J1039" s="175" t="str">
        <f t="shared" si="458"/>
        <v>-</v>
      </c>
      <c r="K1039" s="90"/>
      <c r="L1039" s="178"/>
      <c r="M1039" s="178"/>
    </row>
    <row r="1040" spans="1:13" x14ac:dyDescent="0.2">
      <c r="A1040" s="90" t="str">
        <f>IF(I1040=VALUE,VALUE,COUNTIF($B$7:B1040,B1040))&amp;I1040&amp;IF(F1040&lt;&gt;VALUE,TEXT(F1040,"mmmm"),VALUE)</f>
        <v>00</v>
      </c>
      <c r="B1040" s="86" t="str">
        <f t="shared" si="459"/>
        <v>0</v>
      </c>
      <c r="C1040" s="86" t="str">
        <f>COUNTIF($K$7:K1040,K1040)&amp;K1040</f>
        <v>0</v>
      </c>
      <c r="D1040" s="86" t="str">
        <f t="shared" si="460"/>
        <v>1</v>
      </c>
      <c r="F1040" s="173"/>
      <c r="G1040" s="90"/>
      <c r="H1040" s="177"/>
      <c r="I1040" s="90"/>
      <c r="J1040" s="175" t="str">
        <f t="shared" si="458"/>
        <v>-</v>
      </c>
      <c r="K1040" s="90"/>
      <c r="L1040" s="178"/>
      <c r="M1040" s="178"/>
    </row>
    <row r="1041" spans="1:13" x14ac:dyDescent="0.2">
      <c r="A1041" s="90" t="str">
        <f>IF(I1041=VALUE,VALUE,COUNTIF($B$7:B1041,B1041))&amp;I1041&amp;IF(F1041&lt;&gt;VALUE,TEXT(F1041,"mmmm"),VALUE)</f>
        <v>00</v>
      </c>
      <c r="B1041" s="86" t="str">
        <f t="shared" si="459"/>
        <v>0</v>
      </c>
      <c r="C1041" s="86" t="str">
        <f>COUNTIF($K$7:K1041,K1041)&amp;K1041</f>
        <v>0</v>
      </c>
      <c r="D1041" s="86" t="str">
        <f t="shared" si="460"/>
        <v>1</v>
      </c>
      <c r="F1041" s="173"/>
      <c r="G1041" s="90"/>
      <c r="H1041" s="177"/>
      <c r="I1041" s="90"/>
      <c r="J1041" s="175" t="str">
        <f t="shared" si="458"/>
        <v>-</v>
      </c>
      <c r="K1041" s="90"/>
      <c r="L1041" s="178"/>
      <c r="M1041" s="178"/>
    </row>
    <row r="1042" spans="1:13" x14ac:dyDescent="0.2">
      <c r="A1042" s="90" t="str">
        <f>IF(I1042=VALUE,VALUE,COUNTIF($B$7:B1042,B1042))&amp;I1042&amp;IF(F1042&lt;&gt;VALUE,TEXT(F1042,"mmmm"),VALUE)</f>
        <v>00</v>
      </c>
      <c r="B1042" s="86" t="str">
        <f t="shared" si="459"/>
        <v>0</v>
      </c>
      <c r="C1042" s="86" t="str">
        <f>COUNTIF($K$7:K1042,K1042)&amp;K1042</f>
        <v>0</v>
      </c>
      <c r="D1042" s="86" t="str">
        <f t="shared" si="460"/>
        <v>1</v>
      </c>
      <c r="F1042" s="173"/>
      <c r="G1042" s="90"/>
      <c r="H1042" s="177"/>
      <c r="I1042" s="90"/>
      <c r="J1042" s="175" t="str">
        <f t="shared" si="458"/>
        <v>-</v>
      </c>
      <c r="K1042" s="90"/>
      <c r="L1042" s="178"/>
      <c r="M1042" s="178"/>
    </row>
    <row r="1043" spans="1:13" x14ac:dyDescent="0.2">
      <c r="A1043" s="90" t="str">
        <f>IF(I1043=VALUE,VALUE,COUNTIF($B$7:B1043,B1043))&amp;I1043&amp;IF(F1043&lt;&gt;VALUE,TEXT(F1043,"mmmm"),VALUE)</f>
        <v>00</v>
      </c>
      <c r="B1043" s="86" t="str">
        <f t="shared" si="459"/>
        <v>0</v>
      </c>
      <c r="C1043" s="86" t="str">
        <f>COUNTIF($K$7:K1043,K1043)&amp;K1043</f>
        <v>0</v>
      </c>
      <c r="D1043" s="86" t="str">
        <f t="shared" si="460"/>
        <v>1</v>
      </c>
      <c r="F1043" s="173"/>
      <c r="G1043" s="90"/>
      <c r="H1043" s="177"/>
      <c r="I1043" s="90"/>
      <c r="J1043" s="175" t="str">
        <f t="shared" si="458"/>
        <v>-</v>
      </c>
      <c r="K1043" s="90"/>
      <c r="L1043" s="178"/>
      <c r="M1043" s="178"/>
    </row>
    <row r="1044" spans="1:13" x14ac:dyDescent="0.2">
      <c r="A1044" s="90" t="str">
        <f>IF(I1044=VALUE,VALUE,COUNTIF($B$7:B1044,B1044))&amp;I1044&amp;IF(F1044&lt;&gt;VALUE,TEXT(F1044,"mmmm"),VALUE)</f>
        <v>00</v>
      </c>
      <c r="B1044" s="86" t="str">
        <f t="shared" si="459"/>
        <v>0</v>
      </c>
      <c r="C1044" s="86" t="str">
        <f>COUNTIF($K$7:K1044,K1044)&amp;K1044</f>
        <v>0</v>
      </c>
      <c r="D1044" s="86" t="str">
        <f t="shared" si="460"/>
        <v>1</v>
      </c>
      <c r="F1044" s="173"/>
      <c r="G1044" s="90"/>
      <c r="H1044" s="177"/>
      <c r="I1044" s="90"/>
      <c r="J1044" s="175" t="str">
        <f t="shared" si="458"/>
        <v>-</v>
      </c>
      <c r="K1044" s="90"/>
      <c r="L1044" s="178"/>
      <c r="M1044" s="178"/>
    </row>
    <row r="1045" spans="1:13" x14ac:dyDescent="0.2">
      <c r="A1045" s="90" t="str">
        <f>IF(I1045=VALUE,VALUE,COUNTIF($B$7:B1045,B1045))&amp;I1045&amp;IF(F1045&lt;&gt;VALUE,TEXT(F1045,"mmmm"),VALUE)</f>
        <v>00</v>
      </c>
      <c r="B1045" s="86" t="str">
        <f t="shared" si="459"/>
        <v>0</v>
      </c>
      <c r="C1045" s="86" t="str">
        <f>COUNTIF($K$7:K1045,K1045)&amp;K1045</f>
        <v>0</v>
      </c>
      <c r="D1045" s="86" t="str">
        <f t="shared" si="460"/>
        <v>1</v>
      </c>
      <c r="F1045" s="173"/>
      <c r="G1045" s="90"/>
      <c r="H1045" s="177"/>
      <c r="I1045" s="90"/>
      <c r="J1045" s="175" t="str">
        <f t="shared" si="458"/>
        <v>-</v>
      </c>
      <c r="K1045" s="90"/>
      <c r="L1045" s="178"/>
      <c r="M1045" s="178"/>
    </row>
    <row r="1046" spans="1:13" x14ac:dyDescent="0.2">
      <c r="A1046" s="90" t="str">
        <f>IF(I1046=VALUE,VALUE,COUNTIF($B$7:B1046,B1046))&amp;I1046&amp;IF(F1046&lt;&gt;VALUE,TEXT(F1046,"mmmm"),VALUE)</f>
        <v>00</v>
      </c>
      <c r="B1046" s="86" t="str">
        <f t="shared" si="459"/>
        <v>0</v>
      </c>
      <c r="C1046" s="86" t="str">
        <f>COUNTIF($K$7:K1046,K1046)&amp;K1046</f>
        <v>3SH-001</v>
      </c>
      <c r="D1046" s="86" t="str">
        <f t="shared" si="460"/>
        <v>1</v>
      </c>
      <c r="F1046" s="173"/>
      <c r="G1046" s="90"/>
      <c r="H1046" s="73"/>
      <c r="I1046" s="90"/>
      <c r="J1046" s="175" t="str">
        <f t="shared" ref="J1046:J1109" si="461">IF(ISNA(VLOOKUP(I1046,DAF_AKUN,2,FALSE)),"-",VLOOKUP(I1046,DAF_AKUN,2,FALSE))</f>
        <v>-</v>
      </c>
      <c r="K1046" s="90" t="s">
        <v>400</v>
      </c>
      <c r="L1046" s="178"/>
      <c r="M1046" s="178"/>
    </row>
    <row r="1047" spans="1:13" x14ac:dyDescent="0.2">
      <c r="A1047" s="90" t="str">
        <f>IF(I1047=VALUE,VALUE,COUNTIF($B$7:B1047,B1047))&amp;I1047&amp;IF(F1047&lt;&gt;VALUE,TEXT(F1047,"mmmm"),VALUE)</f>
        <v>00</v>
      </c>
      <c r="B1047" s="86" t="str">
        <f t="shared" si="459"/>
        <v>0</v>
      </c>
      <c r="C1047" s="86" t="str">
        <f>COUNTIF($K$7:K1047,K1047)&amp;K1047</f>
        <v>0</v>
      </c>
      <c r="D1047" s="86" t="str">
        <f t="shared" si="460"/>
        <v>1</v>
      </c>
      <c r="F1047" s="173"/>
      <c r="G1047" s="90"/>
      <c r="H1047" s="73"/>
      <c r="I1047" s="90"/>
      <c r="J1047" s="175" t="str">
        <f t="shared" si="461"/>
        <v>-</v>
      </c>
      <c r="K1047" s="90"/>
      <c r="L1047" s="178"/>
      <c r="M1047" s="178"/>
    </row>
    <row r="1048" spans="1:13" x14ac:dyDescent="0.2">
      <c r="A1048" s="90" t="str">
        <f>IF(I1048=VALUE,VALUE,COUNTIF($B$7:B1048,B1048))&amp;I1048&amp;IF(F1048&lt;&gt;VALUE,TEXT(F1048,"mmmm"),VALUE)</f>
        <v>00</v>
      </c>
      <c r="B1048" s="86" t="str">
        <f t="shared" si="459"/>
        <v>0</v>
      </c>
      <c r="C1048" s="86" t="str">
        <f>COUNTIF($K$7:K1048,K1048)&amp;K1048</f>
        <v>0</v>
      </c>
      <c r="D1048" s="86" t="str">
        <f t="shared" si="460"/>
        <v>1</v>
      </c>
      <c r="F1048" s="173"/>
      <c r="G1048" s="90"/>
      <c r="H1048" s="73"/>
      <c r="I1048" s="75"/>
      <c r="J1048" s="175" t="str">
        <f t="shared" si="461"/>
        <v>-</v>
      </c>
      <c r="K1048" s="90"/>
      <c r="L1048" s="178"/>
      <c r="M1048" s="178"/>
    </row>
    <row r="1049" spans="1:13" x14ac:dyDescent="0.2">
      <c r="A1049" s="90" t="str">
        <f>IF(I1049=VALUE,VALUE,COUNTIF($B$7:B1049,B1049))&amp;I1049&amp;IF(F1049&lt;&gt;VALUE,TEXT(F1049,"mmmm"),VALUE)</f>
        <v>00</v>
      </c>
      <c r="B1049" s="86" t="str">
        <f t="shared" si="459"/>
        <v>0</v>
      </c>
      <c r="C1049" s="86" t="str">
        <f>COUNTIF($K$7:K1049,K1049)&amp;K1049</f>
        <v>0</v>
      </c>
      <c r="D1049" s="86" t="str">
        <f t="shared" si="460"/>
        <v>1</v>
      </c>
      <c r="F1049" s="173"/>
      <c r="G1049" s="90"/>
      <c r="H1049" s="73"/>
      <c r="I1049" s="90"/>
      <c r="J1049" s="175" t="str">
        <f t="shared" si="461"/>
        <v>-</v>
      </c>
      <c r="K1049" s="90"/>
      <c r="L1049" s="178"/>
      <c r="M1049" s="178"/>
    </row>
    <row r="1050" spans="1:13" x14ac:dyDescent="0.2">
      <c r="A1050" s="90" t="str">
        <f>IF(I1050=VALUE,VALUE,COUNTIF($B$7:B1050,B1050))&amp;I1050&amp;IF(F1050&lt;&gt;VALUE,TEXT(F1050,"mmmm"),VALUE)</f>
        <v>00</v>
      </c>
      <c r="B1050" s="86" t="str">
        <f t="shared" si="459"/>
        <v>0</v>
      </c>
      <c r="C1050" s="86" t="str">
        <f>COUNTIF($K$7:K1050,K1050)&amp;K1050</f>
        <v>0</v>
      </c>
      <c r="D1050" s="86" t="str">
        <f t="shared" si="460"/>
        <v>1</v>
      </c>
      <c r="F1050" s="173"/>
      <c r="G1050" s="90"/>
      <c r="H1050" s="177"/>
      <c r="I1050" s="90"/>
      <c r="J1050" s="175" t="str">
        <f t="shared" si="461"/>
        <v>-</v>
      </c>
      <c r="K1050" s="90"/>
      <c r="L1050" s="178"/>
      <c r="M1050" s="178"/>
    </row>
    <row r="1051" spans="1:13" x14ac:dyDescent="0.2">
      <c r="A1051" s="90" t="str">
        <f>IF(I1051=VALUE,VALUE,COUNTIF($B$7:B1051,B1051))&amp;I1051&amp;IF(F1051&lt;&gt;VALUE,TEXT(F1051,"mmmm"),VALUE)</f>
        <v>00</v>
      </c>
      <c r="B1051" s="86" t="str">
        <f t="shared" si="459"/>
        <v>0</v>
      </c>
      <c r="C1051" s="86" t="str">
        <f>COUNTIF($K$7:K1051,K1051)&amp;K1051</f>
        <v>0</v>
      </c>
      <c r="D1051" s="86" t="str">
        <f t="shared" si="460"/>
        <v>1</v>
      </c>
      <c r="F1051" s="173"/>
      <c r="G1051" s="90"/>
      <c r="H1051" s="177"/>
      <c r="I1051" s="90"/>
      <c r="J1051" s="175" t="str">
        <f t="shared" si="461"/>
        <v>-</v>
      </c>
      <c r="K1051" s="90"/>
      <c r="L1051" s="178"/>
      <c r="M1051" s="178"/>
    </row>
    <row r="1052" spans="1:13" x14ac:dyDescent="0.2">
      <c r="A1052" s="90" t="str">
        <f>IF(I1052=VALUE,VALUE,COUNTIF($B$7:B1052,B1052))&amp;I1052&amp;IF(F1052&lt;&gt;VALUE,TEXT(F1052,"mmmm"),VALUE)</f>
        <v>00</v>
      </c>
      <c r="B1052" s="86" t="str">
        <f t="shared" si="459"/>
        <v>0</v>
      </c>
      <c r="C1052" s="86" t="str">
        <f>COUNTIF($K$7:K1052,K1052)&amp;K1052</f>
        <v>0</v>
      </c>
      <c r="D1052" s="86" t="str">
        <f t="shared" si="460"/>
        <v>1</v>
      </c>
      <c r="F1052" s="173"/>
      <c r="G1052" s="90"/>
      <c r="H1052" s="177"/>
      <c r="I1052" s="90"/>
      <c r="J1052" s="175" t="str">
        <f t="shared" si="461"/>
        <v>-</v>
      </c>
      <c r="K1052" s="90"/>
      <c r="L1052" s="178"/>
      <c r="M1052" s="178"/>
    </row>
    <row r="1053" spans="1:13" x14ac:dyDescent="0.2">
      <c r="A1053" s="90" t="str">
        <f>IF(I1053=VALUE,VALUE,COUNTIF($B$7:B1053,B1053))&amp;I1053&amp;IF(F1053&lt;&gt;VALUE,TEXT(F1053,"mmmm"),VALUE)</f>
        <v>00</v>
      </c>
      <c r="B1053" s="86" t="str">
        <f t="shared" si="459"/>
        <v>0</v>
      </c>
      <c r="C1053" s="86" t="str">
        <f>COUNTIF($K$7:K1053,K1053)&amp;K1053</f>
        <v>0</v>
      </c>
      <c r="D1053" s="86" t="str">
        <f t="shared" si="460"/>
        <v>1</v>
      </c>
      <c r="F1053" s="173"/>
      <c r="G1053" s="90"/>
      <c r="H1053" s="177"/>
      <c r="I1053" s="90"/>
      <c r="J1053" s="175" t="str">
        <f t="shared" si="461"/>
        <v>-</v>
      </c>
      <c r="K1053" s="90"/>
      <c r="L1053" s="178"/>
      <c r="M1053" s="178"/>
    </row>
    <row r="1054" spans="1:13" x14ac:dyDescent="0.2">
      <c r="A1054" s="90" t="str">
        <f>IF(I1054=VALUE,VALUE,COUNTIF($B$7:B1054,B1054))&amp;I1054&amp;IF(F1054&lt;&gt;VALUE,TEXT(F1054,"mmmm"),VALUE)</f>
        <v>00</v>
      </c>
      <c r="B1054" s="86" t="str">
        <f t="shared" si="459"/>
        <v>0</v>
      </c>
      <c r="C1054" s="86" t="str">
        <f>COUNTIF($K$7:K1054,K1054)&amp;K1054</f>
        <v>0</v>
      </c>
      <c r="D1054" s="86" t="str">
        <f t="shared" si="460"/>
        <v>1</v>
      </c>
      <c r="F1054" s="173"/>
      <c r="G1054" s="90"/>
      <c r="H1054" s="177"/>
      <c r="I1054" s="90"/>
      <c r="J1054" s="175" t="str">
        <f t="shared" si="461"/>
        <v>-</v>
      </c>
      <c r="K1054" s="90"/>
      <c r="L1054" s="178"/>
      <c r="M1054" s="178"/>
    </row>
    <row r="1055" spans="1:13" x14ac:dyDescent="0.2">
      <c r="A1055" s="90" t="str">
        <f>IF(I1055=VALUE,VALUE,COUNTIF($B$7:B1055,B1055))&amp;I1055&amp;IF(F1055&lt;&gt;VALUE,TEXT(F1055,"mmmm"),VALUE)</f>
        <v>00</v>
      </c>
      <c r="B1055" s="86" t="str">
        <f t="shared" si="459"/>
        <v>0</v>
      </c>
      <c r="C1055" s="86" t="str">
        <f>COUNTIF($K$7:K1055,K1055)&amp;K1055</f>
        <v>0</v>
      </c>
      <c r="D1055" s="86" t="str">
        <f t="shared" si="460"/>
        <v>1</v>
      </c>
      <c r="F1055" s="173"/>
      <c r="G1055" s="90"/>
      <c r="H1055" s="177"/>
      <c r="I1055" s="90"/>
      <c r="J1055" s="175" t="str">
        <f t="shared" si="461"/>
        <v>-</v>
      </c>
      <c r="K1055" s="90"/>
      <c r="L1055" s="178"/>
      <c r="M1055" s="178"/>
    </row>
    <row r="1056" spans="1:13" x14ac:dyDescent="0.2">
      <c r="A1056" s="90" t="str">
        <f>IF(I1056=VALUE,VALUE,COUNTIF($B$7:B1056,B1056))&amp;I1056&amp;IF(F1056&lt;&gt;VALUE,TEXT(F1056,"mmmm"),VALUE)</f>
        <v>00</v>
      </c>
      <c r="B1056" s="86" t="str">
        <f t="shared" si="459"/>
        <v>0</v>
      </c>
      <c r="C1056" s="86" t="str">
        <f>COUNTIF($K$7:K1056,K1056)&amp;K1056</f>
        <v>0</v>
      </c>
      <c r="D1056" s="86" t="str">
        <f t="shared" si="460"/>
        <v>1</v>
      </c>
      <c r="F1056" s="173"/>
      <c r="G1056" s="90"/>
      <c r="H1056" s="177"/>
      <c r="I1056" s="90"/>
      <c r="J1056" s="175" t="str">
        <f t="shared" si="461"/>
        <v>-</v>
      </c>
      <c r="K1056" s="90"/>
      <c r="L1056" s="178"/>
      <c r="M1056" s="178"/>
    </row>
    <row r="1057" spans="1:13" x14ac:dyDescent="0.2">
      <c r="A1057" s="90" t="str">
        <f>IF(I1057=VALUE,VALUE,COUNTIF($B$7:B1057,B1057))&amp;I1057&amp;IF(F1057&lt;&gt;VALUE,TEXT(F1057,"mmmm"),VALUE)</f>
        <v>00</v>
      </c>
      <c r="B1057" s="86" t="str">
        <f t="shared" si="459"/>
        <v>0</v>
      </c>
      <c r="C1057" s="86" t="str">
        <f>COUNTIF($K$7:K1057,K1057)&amp;K1057</f>
        <v>0</v>
      </c>
      <c r="D1057" s="86" t="str">
        <f t="shared" si="460"/>
        <v>1</v>
      </c>
      <c r="F1057" s="173"/>
      <c r="G1057" s="90"/>
      <c r="H1057" s="177"/>
      <c r="I1057" s="90"/>
      <c r="J1057" s="175" t="str">
        <f t="shared" si="461"/>
        <v>-</v>
      </c>
      <c r="K1057" s="90"/>
      <c r="L1057" s="178"/>
      <c r="M1057" s="178"/>
    </row>
    <row r="1058" spans="1:13" x14ac:dyDescent="0.2">
      <c r="A1058" s="90" t="str">
        <f>IF(I1058=VALUE,VALUE,COUNTIF($B$7:B1058,B1058))&amp;I1058&amp;IF(F1058&lt;&gt;VALUE,TEXT(F1058,"mmmm"),VALUE)</f>
        <v>00</v>
      </c>
      <c r="B1058" s="86" t="str">
        <f t="shared" si="459"/>
        <v>0</v>
      </c>
      <c r="C1058" s="86" t="str">
        <f>COUNTIF($K$7:K1058,K1058)&amp;K1058</f>
        <v>0</v>
      </c>
      <c r="D1058" s="86" t="str">
        <f t="shared" si="460"/>
        <v>1</v>
      </c>
      <c r="F1058" s="173"/>
      <c r="G1058" s="90"/>
      <c r="H1058" s="177"/>
      <c r="I1058" s="90"/>
      <c r="J1058" s="175" t="str">
        <f t="shared" si="461"/>
        <v>-</v>
      </c>
      <c r="K1058" s="90"/>
      <c r="L1058" s="178"/>
      <c r="M1058" s="178"/>
    </row>
    <row r="1059" spans="1:13" x14ac:dyDescent="0.2">
      <c r="A1059" s="90" t="str">
        <f>IF(I1059=VALUE,VALUE,COUNTIF($B$7:B1059,B1059))&amp;I1059&amp;IF(F1059&lt;&gt;VALUE,TEXT(F1059,"mmmm"),VALUE)</f>
        <v>00</v>
      </c>
      <c r="B1059" s="86" t="str">
        <f t="shared" si="459"/>
        <v>0</v>
      </c>
      <c r="C1059" s="86" t="str">
        <f>COUNTIF($K$7:K1059,K1059)&amp;K1059</f>
        <v>0</v>
      </c>
      <c r="D1059" s="86" t="str">
        <f t="shared" si="460"/>
        <v>1</v>
      </c>
      <c r="F1059" s="173"/>
      <c r="G1059" s="90"/>
      <c r="H1059" s="177"/>
      <c r="I1059" s="90"/>
      <c r="J1059" s="175" t="str">
        <f t="shared" si="461"/>
        <v>-</v>
      </c>
      <c r="K1059" s="90"/>
      <c r="L1059" s="178"/>
      <c r="M1059" s="178"/>
    </row>
    <row r="1060" spans="1:13" x14ac:dyDescent="0.2">
      <c r="A1060" s="90" t="str">
        <f>IF(I1060=VALUE,VALUE,COUNTIF($B$7:B1060,B1060))&amp;I1060&amp;IF(F1060&lt;&gt;VALUE,TEXT(F1060,"mmmm"),VALUE)</f>
        <v>00</v>
      </c>
      <c r="B1060" s="86" t="str">
        <f t="shared" si="459"/>
        <v>0</v>
      </c>
      <c r="C1060" s="86" t="str">
        <f>COUNTIF($K$7:K1060,K1060)&amp;K1060</f>
        <v>0</v>
      </c>
      <c r="D1060" s="86" t="str">
        <f t="shared" si="460"/>
        <v>1</v>
      </c>
      <c r="F1060" s="173"/>
      <c r="G1060" s="90"/>
      <c r="H1060" s="177"/>
      <c r="I1060" s="90"/>
      <c r="J1060" s="175" t="str">
        <f t="shared" si="461"/>
        <v>-</v>
      </c>
      <c r="K1060" s="90"/>
      <c r="L1060" s="178"/>
      <c r="M1060" s="178"/>
    </row>
    <row r="1061" spans="1:13" x14ac:dyDescent="0.2">
      <c r="A1061" s="90" t="str">
        <f>IF(I1061=VALUE,VALUE,COUNTIF($B$7:B1061,B1061))&amp;I1061&amp;IF(F1061&lt;&gt;VALUE,TEXT(F1061,"mmmm"),VALUE)</f>
        <v>00</v>
      </c>
      <c r="B1061" s="86" t="str">
        <f t="shared" si="459"/>
        <v>0</v>
      </c>
      <c r="C1061" s="86" t="str">
        <f>COUNTIF($K$7:K1061,K1061)&amp;K1061</f>
        <v>0</v>
      </c>
      <c r="D1061" s="86" t="str">
        <f t="shared" si="460"/>
        <v>1</v>
      </c>
      <c r="F1061" s="173"/>
      <c r="G1061" s="90"/>
      <c r="H1061" s="177"/>
      <c r="I1061" s="90"/>
      <c r="J1061" s="175" t="str">
        <f t="shared" si="461"/>
        <v>-</v>
      </c>
      <c r="K1061" s="90"/>
      <c r="L1061" s="178"/>
      <c r="M1061" s="178"/>
    </row>
    <row r="1062" spans="1:13" x14ac:dyDescent="0.2">
      <c r="A1062" s="90" t="str">
        <f>IF(I1062=VALUE,VALUE,COUNTIF($B$7:B1062,B1062))&amp;I1062&amp;IF(F1062&lt;&gt;VALUE,TEXT(F1062,"mmmm"),VALUE)</f>
        <v>00</v>
      </c>
      <c r="B1062" s="86" t="str">
        <f t="shared" si="459"/>
        <v>0</v>
      </c>
      <c r="C1062" s="86" t="str">
        <f>COUNTIF($K$7:K1062,K1062)&amp;K1062</f>
        <v>0</v>
      </c>
      <c r="D1062" s="86" t="str">
        <f t="shared" si="460"/>
        <v>1</v>
      </c>
      <c r="F1062" s="173"/>
      <c r="G1062" s="90"/>
      <c r="H1062" s="177"/>
      <c r="I1062" s="90"/>
      <c r="J1062" s="175" t="str">
        <f t="shared" si="461"/>
        <v>-</v>
      </c>
      <c r="K1062" s="90"/>
      <c r="L1062" s="178"/>
      <c r="M1062" s="178"/>
    </row>
    <row r="1063" spans="1:13" x14ac:dyDescent="0.2">
      <c r="A1063" s="90" t="str">
        <f>IF(I1063=VALUE,VALUE,COUNTIF($B$7:B1063,B1063))&amp;I1063&amp;IF(F1063&lt;&gt;VALUE,TEXT(F1063,"mmmm"),VALUE)</f>
        <v>00</v>
      </c>
      <c r="B1063" s="86" t="str">
        <f t="shared" si="459"/>
        <v>0</v>
      </c>
      <c r="C1063" s="86" t="str">
        <f>COUNTIF($K$7:K1063,K1063)&amp;K1063</f>
        <v>0</v>
      </c>
      <c r="D1063" s="86" t="str">
        <f t="shared" si="460"/>
        <v>1</v>
      </c>
      <c r="F1063" s="173"/>
      <c r="G1063" s="90"/>
      <c r="H1063" s="177"/>
      <c r="I1063" s="90"/>
      <c r="J1063" s="175" t="str">
        <f t="shared" si="461"/>
        <v>-</v>
      </c>
      <c r="K1063" s="90"/>
      <c r="L1063" s="178"/>
      <c r="M1063" s="178"/>
    </row>
    <row r="1064" spans="1:13" x14ac:dyDescent="0.2">
      <c r="A1064" s="90" t="str">
        <f>IF(I1064=VALUE,VALUE,COUNTIF($B$7:B1064,B1064))&amp;I1064&amp;IF(F1064&lt;&gt;VALUE,TEXT(F1064,"mmmm"),VALUE)</f>
        <v>00</v>
      </c>
      <c r="B1064" s="86" t="str">
        <f t="shared" si="459"/>
        <v>0</v>
      </c>
      <c r="C1064" s="86" t="str">
        <f>COUNTIF($K$7:K1064,K1064)&amp;K1064</f>
        <v>0</v>
      </c>
      <c r="D1064" s="86" t="str">
        <f t="shared" si="460"/>
        <v>1</v>
      </c>
      <c r="F1064" s="173"/>
      <c r="G1064" s="90"/>
      <c r="H1064" s="177"/>
      <c r="I1064" s="90"/>
      <c r="J1064" s="175" t="str">
        <f t="shared" si="461"/>
        <v>-</v>
      </c>
      <c r="K1064" s="90"/>
      <c r="L1064" s="178"/>
      <c r="M1064" s="178"/>
    </row>
    <row r="1065" spans="1:13" x14ac:dyDescent="0.2">
      <c r="A1065" s="90" t="str">
        <f>IF(I1065=VALUE,VALUE,COUNTIF($B$7:B1065,B1065))&amp;I1065&amp;IF(F1065&lt;&gt;VALUE,TEXT(F1065,"mmmm"),VALUE)</f>
        <v>00</v>
      </c>
      <c r="B1065" s="86" t="str">
        <f t="shared" si="459"/>
        <v>0</v>
      </c>
      <c r="C1065" s="86" t="str">
        <f>COUNTIF($K$7:K1065,K1065)&amp;K1065</f>
        <v>0</v>
      </c>
      <c r="D1065" s="86" t="str">
        <f t="shared" si="460"/>
        <v>1</v>
      </c>
      <c r="F1065" s="173"/>
      <c r="G1065" s="90"/>
      <c r="H1065" s="177"/>
      <c r="I1065" s="90"/>
      <c r="J1065" s="175" t="str">
        <f t="shared" si="461"/>
        <v>-</v>
      </c>
      <c r="K1065" s="90"/>
      <c r="L1065" s="178"/>
      <c r="M1065" s="178"/>
    </row>
    <row r="1066" spans="1:13" x14ac:dyDescent="0.2">
      <c r="A1066" s="90" t="str">
        <f>IF(I1066=VALUE,VALUE,COUNTIF($B$7:B1066,B1066))&amp;I1066&amp;IF(F1066&lt;&gt;VALUE,TEXT(F1066,"mmmm"),VALUE)</f>
        <v>00</v>
      </c>
      <c r="B1066" s="86" t="str">
        <f t="shared" si="459"/>
        <v>0</v>
      </c>
      <c r="C1066" s="86" t="str">
        <f>COUNTIF($K$7:K1066,K1066)&amp;K1066</f>
        <v>0</v>
      </c>
      <c r="D1066" s="86" t="str">
        <f t="shared" si="460"/>
        <v>1</v>
      </c>
      <c r="F1066" s="173"/>
      <c r="G1066" s="90"/>
      <c r="H1066" s="177"/>
      <c r="I1066" s="90"/>
      <c r="J1066" s="175" t="str">
        <f t="shared" si="461"/>
        <v>-</v>
      </c>
      <c r="K1066" s="90"/>
      <c r="L1066" s="178"/>
      <c r="M1066" s="178"/>
    </row>
    <row r="1067" spans="1:13" x14ac:dyDescent="0.2">
      <c r="A1067" s="90" t="str">
        <f>IF(I1067=VALUE,VALUE,COUNTIF($B$7:B1067,B1067))&amp;I1067&amp;IF(F1067&lt;&gt;VALUE,TEXT(F1067,"mmmm"),VALUE)</f>
        <v>00</v>
      </c>
      <c r="B1067" s="86" t="str">
        <f t="shared" ref="B1067:B1130" si="462">I1067&amp;IF(F1067&lt;&gt;VALUE,TEXT(F1067,"mmmm"),VALUE)</f>
        <v>0</v>
      </c>
      <c r="C1067" s="86" t="str">
        <f>COUNTIF($K$7:K1067,K1067)&amp;K1067</f>
        <v>0</v>
      </c>
      <c r="D1067" s="86" t="str">
        <f t="shared" ref="D1067:D1130" si="463">IF(MONTH(F1067)&lt;MONTH(BLN),"1"&amp;I1067,VALUE)</f>
        <v>1</v>
      </c>
      <c r="F1067" s="173"/>
      <c r="G1067" s="90"/>
      <c r="H1067" s="177"/>
      <c r="I1067" s="90"/>
      <c r="J1067" s="175" t="str">
        <f t="shared" si="461"/>
        <v>-</v>
      </c>
      <c r="K1067" s="90"/>
      <c r="L1067" s="178"/>
      <c r="M1067" s="178"/>
    </row>
    <row r="1068" spans="1:13" x14ac:dyDescent="0.2">
      <c r="A1068" s="90" t="str">
        <f>IF(I1068=VALUE,VALUE,COUNTIF($B$7:B1068,B1068))&amp;I1068&amp;IF(F1068&lt;&gt;VALUE,TEXT(F1068,"mmmm"),VALUE)</f>
        <v>00</v>
      </c>
      <c r="B1068" s="86" t="str">
        <f t="shared" si="462"/>
        <v>0</v>
      </c>
      <c r="C1068" s="86" t="str">
        <f>COUNTIF($K$7:K1068,K1068)&amp;K1068</f>
        <v>0</v>
      </c>
      <c r="D1068" s="86" t="str">
        <f t="shared" si="463"/>
        <v>1</v>
      </c>
      <c r="F1068" s="173"/>
      <c r="G1068" s="90"/>
      <c r="H1068" s="177"/>
      <c r="I1068" s="90"/>
      <c r="J1068" s="175" t="str">
        <f t="shared" si="461"/>
        <v>-</v>
      </c>
      <c r="K1068" s="90"/>
      <c r="L1068" s="178"/>
      <c r="M1068" s="178"/>
    </row>
    <row r="1069" spans="1:13" x14ac:dyDescent="0.2">
      <c r="A1069" s="90" t="str">
        <f>IF(I1069=VALUE,VALUE,COUNTIF($B$7:B1069,B1069))&amp;I1069&amp;IF(F1069&lt;&gt;VALUE,TEXT(F1069,"mmmm"),VALUE)</f>
        <v>00</v>
      </c>
      <c r="B1069" s="86" t="str">
        <f t="shared" si="462"/>
        <v>0</v>
      </c>
      <c r="C1069" s="86" t="str">
        <f>COUNTIF($K$7:K1069,K1069)&amp;K1069</f>
        <v>0</v>
      </c>
      <c r="D1069" s="86" t="str">
        <f t="shared" si="463"/>
        <v>1</v>
      </c>
      <c r="F1069" s="173"/>
      <c r="G1069" s="90"/>
      <c r="H1069" s="177"/>
      <c r="I1069" s="90"/>
      <c r="J1069" s="175" t="str">
        <f t="shared" si="461"/>
        <v>-</v>
      </c>
      <c r="K1069" s="90"/>
      <c r="L1069" s="178"/>
      <c r="M1069" s="178"/>
    </row>
    <row r="1070" spans="1:13" x14ac:dyDescent="0.2">
      <c r="A1070" s="90" t="str">
        <f>IF(I1070=VALUE,VALUE,COUNTIF($B$7:B1070,B1070))&amp;I1070&amp;IF(F1070&lt;&gt;VALUE,TEXT(F1070,"mmmm"),VALUE)</f>
        <v>00</v>
      </c>
      <c r="B1070" s="86" t="str">
        <f t="shared" si="462"/>
        <v>0</v>
      </c>
      <c r="C1070" s="86" t="str">
        <f>COUNTIF($K$7:K1070,K1070)&amp;K1070</f>
        <v>0</v>
      </c>
      <c r="D1070" s="86" t="str">
        <f t="shared" si="463"/>
        <v>1</v>
      </c>
      <c r="F1070" s="173"/>
      <c r="G1070" s="90"/>
      <c r="H1070" s="177"/>
      <c r="I1070" s="90"/>
      <c r="J1070" s="175" t="str">
        <f t="shared" si="461"/>
        <v>-</v>
      </c>
      <c r="K1070" s="90"/>
      <c r="L1070" s="178"/>
      <c r="M1070" s="178"/>
    </row>
    <row r="1071" spans="1:13" x14ac:dyDescent="0.2">
      <c r="A1071" s="90" t="str">
        <f>IF(I1071=VALUE,VALUE,COUNTIF($B$7:B1071,B1071))&amp;I1071&amp;IF(F1071&lt;&gt;VALUE,TEXT(F1071,"mmmm"),VALUE)</f>
        <v>00</v>
      </c>
      <c r="B1071" s="86" t="str">
        <f t="shared" si="462"/>
        <v>0</v>
      </c>
      <c r="C1071" s="86" t="str">
        <f>COUNTIF($K$7:K1071,K1071)&amp;K1071</f>
        <v>0</v>
      </c>
      <c r="D1071" s="86" t="str">
        <f t="shared" si="463"/>
        <v>1</v>
      </c>
      <c r="F1071" s="173"/>
      <c r="G1071" s="90"/>
      <c r="H1071" s="177"/>
      <c r="I1071" s="90"/>
      <c r="J1071" s="175" t="str">
        <f t="shared" si="461"/>
        <v>-</v>
      </c>
      <c r="K1071" s="90"/>
      <c r="L1071" s="178"/>
      <c r="M1071" s="178"/>
    </row>
    <row r="1072" spans="1:13" x14ac:dyDescent="0.2">
      <c r="A1072" s="90" t="str">
        <f>IF(I1072=VALUE,VALUE,COUNTIF($B$7:B1072,B1072))&amp;I1072&amp;IF(F1072&lt;&gt;VALUE,TEXT(F1072,"mmmm"),VALUE)</f>
        <v>00</v>
      </c>
      <c r="B1072" s="86" t="str">
        <f t="shared" si="462"/>
        <v>0</v>
      </c>
      <c r="C1072" s="86" t="str">
        <f>COUNTIF($K$7:K1072,K1072)&amp;K1072</f>
        <v>1SH-006</v>
      </c>
      <c r="D1072" s="86" t="str">
        <f t="shared" si="463"/>
        <v>1</v>
      </c>
      <c r="F1072" s="173"/>
      <c r="G1072" s="73"/>
      <c r="H1072" s="177"/>
      <c r="I1072" s="90"/>
      <c r="J1072" s="175" t="str">
        <f t="shared" si="461"/>
        <v>-</v>
      </c>
      <c r="K1072" s="90" t="s">
        <v>421</v>
      </c>
      <c r="L1072" s="178"/>
      <c r="M1072" s="178"/>
    </row>
    <row r="1073" spans="1:13" x14ac:dyDescent="0.2">
      <c r="A1073" s="90" t="str">
        <f>IF(I1073=VALUE,VALUE,COUNTIF($B$7:B1073,B1073))&amp;I1073&amp;IF(F1073&lt;&gt;VALUE,TEXT(F1073,"mmmm"),VALUE)</f>
        <v>00</v>
      </c>
      <c r="B1073" s="86" t="str">
        <f t="shared" si="462"/>
        <v>0</v>
      </c>
      <c r="C1073" s="86" t="str">
        <f>COUNTIF($K$7:K1073,K1073)&amp;K1073</f>
        <v>2SH-006</v>
      </c>
      <c r="D1073" s="86" t="str">
        <f t="shared" si="463"/>
        <v>1</v>
      </c>
      <c r="F1073" s="173"/>
      <c r="G1073" s="73"/>
      <c r="H1073" s="177"/>
      <c r="I1073" s="90"/>
      <c r="J1073" s="175" t="str">
        <f t="shared" si="461"/>
        <v>-</v>
      </c>
      <c r="K1073" s="90" t="s">
        <v>421</v>
      </c>
      <c r="L1073" s="178"/>
      <c r="M1073" s="178"/>
    </row>
    <row r="1074" spans="1:13" x14ac:dyDescent="0.2">
      <c r="A1074" s="90" t="str">
        <f>IF(I1074=VALUE,VALUE,COUNTIF($B$7:B1074,B1074))&amp;I1074&amp;IF(F1074&lt;&gt;VALUE,TEXT(F1074,"mmmm"),VALUE)</f>
        <v>00</v>
      </c>
      <c r="B1074" s="86" t="str">
        <f t="shared" si="462"/>
        <v>0</v>
      </c>
      <c r="C1074" s="86" t="str">
        <f>COUNTIF($K$7:K1074,K1074)&amp;K1074</f>
        <v>3SH-006</v>
      </c>
      <c r="D1074" s="86" t="str">
        <f t="shared" si="463"/>
        <v>1</v>
      </c>
      <c r="F1074" s="173"/>
      <c r="G1074" s="73"/>
      <c r="H1074" s="177"/>
      <c r="I1074" s="90"/>
      <c r="J1074" s="175" t="str">
        <f t="shared" si="461"/>
        <v>-</v>
      </c>
      <c r="K1074" s="90" t="s">
        <v>421</v>
      </c>
      <c r="L1074" s="178"/>
      <c r="M1074" s="178"/>
    </row>
    <row r="1075" spans="1:13" x14ac:dyDescent="0.2">
      <c r="A1075" s="90" t="str">
        <f>IF(I1075=VALUE,VALUE,COUNTIF($B$7:B1075,B1075))&amp;I1075&amp;IF(F1075&lt;&gt;VALUE,TEXT(F1075,"mmmm"),VALUE)</f>
        <v>00</v>
      </c>
      <c r="B1075" s="86" t="str">
        <f t="shared" si="462"/>
        <v>0</v>
      </c>
      <c r="C1075" s="86" t="str">
        <f>COUNTIF($K$7:K1075,K1075)&amp;K1075</f>
        <v>0</v>
      </c>
      <c r="D1075" s="86" t="str">
        <f t="shared" si="463"/>
        <v>1</v>
      </c>
      <c r="F1075" s="173"/>
      <c r="G1075" s="90"/>
      <c r="H1075" s="177"/>
      <c r="I1075" s="90"/>
      <c r="J1075" s="175" t="str">
        <f t="shared" si="461"/>
        <v>-</v>
      </c>
      <c r="K1075" s="90"/>
      <c r="L1075" s="178"/>
      <c r="M1075" s="178"/>
    </row>
    <row r="1076" spans="1:13" x14ac:dyDescent="0.2">
      <c r="A1076" s="90" t="str">
        <f>IF(I1076=VALUE,VALUE,COUNTIF($B$7:B1076,B1076))&amp;I1076&amp;IF(F1076&lt;&gt;VALUE,TEXT(F1076,"mmmm"),VALUE)</f>
        <v>00</v>
      </c>
      <c r="B1076" s="86" t="str">
        <f t="shared" si="462"/>
        <v>0</v>
      </c>
      <c r="C1076" s="86" t="str">
        <f>COUNTIF($K$7:K1076,K1076)&amp;K1076</f>
        <v>0</v>
      </c>
      <c r="D1076" s="86" t="str">
        <f t="shared" si="463"/>
        <v>1</v>
      </c>
      <c r="F1076" s="173"/>
      <c r="G1076" s="90"/>
      <c r="H1076" s="177"/>
      <c r="I1076" s="90"/>
      <c r="J1076" s="175" t="str">
        <f t="shared" si="461"/>
        <v>-</v>
      </c>
      <c r="K1076" s="90"/>
      <c r="L1076" s="178"/>
      <c r="M1076" s="178"/>
    </row>
    <row r="1077" spans="1:13" x14ac:dyDescent="0.2">
      <c r="A1077" s="90" t="str">
        <f>IF(I1077=VALUE,VALUE,COUNTIF($B$7:B1077,B1077))&amp;I1077&amp;IF(F1077&lt;&gt;VALUE,TEXT(F1077,"mmmm"),VALUE)</f>
        <v>00</v>
      </c>
      <c r="B1077" s="86" t="str">
        <f t="shared" si="462"/>
        <v>0</v>
      </c>
      <c r="C1077" s="86" t="str">
        <f>COUNTIF($K$7:K1077,K1077)&amp;K1077</f>
        <v>1SH-002</v>
      </c>
      <c r="D1077" s="86" t="str">
        <f t="shared" si="463"/>
        <v>1</v>
      </c>
      <c r="F1077" s="173"/>
      <c r="G1077" s="90"/>
      <c r="H1077" s="177"/>
      <c r="I1077" s="90"/>
      <c r="J1077" s="175" t="str">
        <f t="shared" si="461"/>
        <v>-</v>
      </c>
      <c r="K1077" s="90" t="s">
        <v>402</v>
      </c>
      <c r="L1077" s="178"/>
      <c r="M1077" s="178"/>
    </row>
    <row r="1078" spans="1:13" x14ac:dyDescent="0.2">
      <c r="A1078" s="90" t="str">
        <f>IF(I1078=VALUE,VALUE,COUNTIF($B$7:B1078,B1078))&amp;I1078&amp;IF(F1078&lt;&gt;VALUE,TEXT(F1078,"mmmm"),VALUE)</f>
        <v>00</v>
      </c>
      <c r="B1078" s="86" t="str">
        <f t="shared" si="462"/>
        <v>0</v>
      </c>
      <c r="C1078" s="86" t="str">
        <f>COUNTIF($K$7:K1078,K1078)&amp;K1078</f>
        <v>0</v>
      </c>
      <c r="D1078" s="86" t="str">
        <f t="shared" si="463"/>
        <v>1</v>
      </c>
      <c r="F1078" s="173"/>
      <c r="G1078" s="90"/>
      <c r="H1078" s="177"/>
      <c r="I1078" s="90"/>
      <c r="J1078" s="175" t="str">
        <f t="shared" si="461"/>
        <v>-</v>
      </c>
      <c r="K1078" s="90"/>
      <c r="L1078" s="178"/>
      <c r="M1078" s="178"/>
    </row>
    <row r="1079" spans="1:13" x14ac:dyDescent="0.2">
      <c r="A1079" s="90" t="str">
        <f>IF(I1079=VALUE,VALUE,COUNTIF($B$7:B1079,B1079))&amp;I1079&amp;IF(F1079&lt;&gt;VALUE,TEXT(F1079,"mmmm"),VALUE)</f>
        <v>00</v>
      </c>
      <c r="B1079" s="86" t="str">
        <f t="shared" si="462"/>
        <v>0</v>
      </c>
      <c r="C1079" s="86" t="str">
        <f>COUNTIF($K$7:K1079,K1079)&amp;K1079</f>
        <v>0</v>
      </c>
      <c r="D1079" s="86" t="str">
        <f t="shared" si="463"/>
        <v>1</v>
      </c>
      <c r="F1079" s="173"/>
      <c r="G1079" s="90"/>
      <c r="H1079" s="177"/>
      <c r="I1079" s="90"/>
      <c r="J1079" s="175" t="str">
        <f t="shared" si="461"/>
        <v>-</v>
      </c>
      <c r="K1079" s="90"/>
      <c r="L1079" s="178"/>
      <c r="M1079" s="178"/>
    </row>
    <row r="1080" spans="1:13" x14ac:dyDescent="0.2">
      <c r="A1080" s="90" t="str">
        <f>IF(I1080=VALUE,VALUE,COUNTIF($B$7:B1080,B1080))&amp;I1080&amp;IF(F1080&lt;&gt;VALUE,TEXT(F1080,"mmmm"),VALUE)</f>
        <v>00</v>
      </c>
      <c r="B1080" s="86" t="str">
        <f t="shared" si="462"/>
        <v>0</v>
      </c>
      <c r="C1080" s="86" t="str">
        <f>COUNTIF($K$7:K1080,K1080)&amp;K1080</f>
        <v>1SH-003</v>
      </c>
      <c r="D1080" s="86" t="str">
        <f t="shared" si="463"/>
        <v>1</v>
      </c>
      <c r="F1080" s="173"/>
      <c r="G1080" s="90"/>
      <c r="H1080" s="177"/>
      <c r="I1080" s="75"/>
      <c r="J1080" s="175" t="str">
        <f t="shared" si="461"/>
        <v>-</v>
      </c>
      <c r="K1080" s="90" t="s">
        <v>404</v>
      </c>
      <c r="L1080" s="178"/>
      <c r="M1080" s="178"/>
    </row>
    <row r="1081" spans="1:13" x14ac:dyDescent="0.2">
      <c r="A1081" s="90" t="str">
        <f>IF(I1081=VALUE,VALUE,COUNTIF($B$7:B1081,B1081))&amp;I1081&amp;IF(F1081&lt;&gt;VALUE,TEXT(F1081,"mmmm"),VALUE)</f>
        <v>00</v>
      </c>
      <c r="B1081" s="86" t="str">
        <f t="shared" si="462"/>
        <v>0</v>
      </c>
      <c r="C1081" s="86" t="str">
        <f>COUNTIF($K$7:K1081,K1081)&amp;K1081</f>
        <v>2SH-003</v>
      </c>
      <c r="D1081" s="86" t="str">
        <f t="shared" si="463"/>
        <v>1</v>
      </c>
      <c r="F1081" s="173"/>
      <c r="G1081" s="90"/>
      <c r="H1081" s="177"/>
      <c r="I1081" s="90"/>
      <c r="J1081" s="175" t="str">
        <f t="shared" si="461"/>
        <v>-</v>
      </c>
      <c r="K1081" s="90" t="s">
        <v>404</v>
      </c>
      <c r="L1081" s="178"/>
      <c r="M1081" s="178"/>
    </row>
    <row r="1082" spans="1:13" x14ac:dyDescent="0.2">
      <c r="A1082" s="90" t="str">
        <f>IF(I1082=VALUE,VALUE,COUNTIF($B$7:B1082,B1082))&amp;I1082&amp;IF(F1082&lt;&gt;VALUE,TEXT(F1082,"mmmm"),VALUE)</f>
        <v>00</v>
      </c>
      <c r="B1082" s="86" t="str">
        <f t="shared" si="462"/>
        <v>0</v>
      </c>
      <c r="C1082" s="86" t="str">
        <f>COUNTIF($K$7:K1082,K1082)&amp;K1082</f>
        <v>3SH-003</v>
      </c>
      <c r="D1082" s="86" t="str">
        <f t="shared" si="463"/>
        <v>1</v>
      </c>
      <c r="F1082" s="173"/>
      <c r="G1082" s="90"/>
      <c r="H1082" s="177"/>
      <c r="I1082" s="90"/>
      <c r="J1082" s="175" t="str">
        <f t="shared" si="461"/>
        <v>-</v>
      </c>
      <c r="K1082" s="90" t="s">
        <v>404</v>
      </c>
      <c r="L1082" s="178"/>
      <c r="M1082" s="178"/>
    </row>
    <row r="1083" spans="1:13" x14ac:dyDescent="0.2">
      <c r="A1083" s="90" t="str">
        <f>IF(I1083=VALUE,VALUE,COUNTIF($B$7:B1083,B1083))&amp;I1083&amp;IF(F1083&lt;&gt;VALUE,TEXT(F1083,"mmmm"),VALUE)</f>
        <v>00</v>
      </c>
      <c r="B1083" s="86" t="str">
        <f t="shared" si="462"/>
        <v>0</v>
      </c>
      <c r="C1083" s="86" t="str">
        <f>COUNTIF($K$7:K1083,K1083)&amp;K1083</f>
        <v>4SH-003</v>
      </c>
      <c r="D1083" s="86" t="str">
        <f t="shared" si="463"/>
        <v>1</v>
      </c>
      <c r="F1083" s="173"/>
      <c r="G1083" s="90"/>
      <c r="H1083" s="177"/>
      <c r="I1083" s="90"/>
      <c r="J1083" s="175" t="str">
        <f t="shared" si="461"/>
        <v>-</v>
      </c>
      <c r="K1083" s="90" t="s">
        <v>404</v>
      </c>
      <c r="L1083" s="178"/>
      <c r="M1083" s="178"/>
    </row>
    <row r="1084" spans="1:13" x14ac:dyDescent="0.2">
      <c r="A1084" s="90" t="str">
        <f>IF(I1084=VALUE,VALUE,COUNTIF($B$7:B1084,B1084))&amp;I1084&amp;IF(F1084&lt;&gt;VALUE,TEXT(F1084,"mmmm"),VALUE)</f>
        <v>00</v>
      </c>
      <c r="B1084" s="86" t="str">
        <f t="shared" si="462"/>
        <v>0</v>
      </c>
      <c r="C1084" s="86" t="str">
        <f>COUNTIF($K$7:K1084,K1084)&amp;K1084</f>
        <v>5SH-003</v>
      </c>
      <c r="D1084" s="86" t="str">
        <f t="shared" si="463"/>
        <v>1</v>
      </c>
      <c r="F1084" s="173"/>
      <c r="G1084" s="90"/>
      <c r="H1084" s="177"/>
      <c r="I1084" s="75"/>
      <c r="J1084" s="175" t="str">
        <f t="shared" si="461"/>
        <v>-</v>
      </c>
      <c r="K1084" s="90" t="s">
        <v>404</v>
      </c>
      <c r="L1084" s="178"/>
      <c r="M1084" s="178"/>
    </row>
    <row r="1085" spans="1:13" x14ac:dyDescent="0.2">
      <c r="A1085" s="90" t="str">
        <f>IF(I1085=VALUE,VALUE,COUNTIF($B$7:B1085,B1085))&amp;I1085&amp;IF(F1085&lt;&gt;VALUE,TEXT(F1085,"mmmm"),VALUE)</f>
        <v>00</v>
      </c>
      <c r="B1085" s="86" t="str">
        <f t="shared" si="462"/>
        <v>0</v>
      </c>
      <c r="C1085" s="86" t="str">
        <f>COUNTIF($K$7:K1085,K1085)&amp;K1085</f>
        <v>0</v>
      </c>
      <c r="D1085" s="86" t="str">
        <f t="shared" si="463"/>
        <v>1</v>
      </c>
      <c r="F1085" s="173"/>
      <c r="G1085" s="90"/>
      <c r="H1085" s="177"/>
      <c r="I1085" s="90"/>
      <c r="J1085" s="175" t="str">
        <f t="shared" si="461"/>
        <v>-</v>
      </c>
      <c r="K1085" s="90"/>
      <c r="L1085" s="178"/>
      <c r="M1085" s="178"/>
    </row>
    <row r="1086" spans="1:13" x14ac:dyDescent="0.2">
      <c r="A1086" s="90" t="str">
        <f>IF(I1086=VALUE,VALUE,COUNTIF($B$7:B1086,B1086))&amp;I1086&amp;IF(F1086&lt;&gt;VALUE,TEXT(F1086,"mmmm"),VALUE)</f>
        <v>00</v>
      </c>
      <c r="B1086" s="86" t="str">
        <f t="shared" si="462"/>
        <v>0</v>
      </c>
      <c r="C1086" s="86" t="str">
        <f>COUNTIF($K$7:K1086,K1086)&amp;K1086</f>
        <v>0</v>
      </c>
      <c r="D1086" s="86" t="str">
        <f t="shared" si="463"/>
        <v>1</v>
      </c>
      <c r="F1086" s="173"/>
      <c r="G1086" s="90"/>
      <c r="H1086" s="177"/>
      <c r="I1086" s="90"/>
      <c r="J1086" s="175" t="str">
        <f t="shared" si="461"/>
        <v>-</v>
      </c>
      <c r="K1086" s="90"/>
      <c r="L1086" s="178"/>
      <c r="M1086" s="178"/>
    </row>
    <row r="1087" spans="1:13" x14ac:dyDescent="0.2">
      <c r="A1087" s="90" t="str">
        <f>IF(I1087=VALUE,VALUE,COUNTIF($B$7:B1087,B1087))&amp;I1087&amp;IF(F1087&lt;&gt;VALUE,TEXT(F1087,"mmmm"),VALUE)</f>
        <v>00</v>
      </c>
      <c r="B1087" s="86" t="str">
        <f t="shared" si="462"/>
        <v>0</v>
      </c>
      <c r="C1087" s="86" t="str">
        <f>COUNTIF($K$7:K1087,K1087)&amp;K1087</f>
        <v>1SH-004</v>
      </c>
      <c r="D1087" s="86" t="str">
        <f t="shared" si="463"/>
        <v>1</v>
      </c>
      <c r="F1087" s="173"/>
      <c r="G1087" s="73"/>
      <c r="H1087" s="177"/>
      <c r="I1087" s="90"/>
      <c r="J1087" s="175" t="str">
        <f t="shared" si="461"/>
        <v>-</v>
      </c>
      <c r="K1087" s="90" t="s">
        <v>406</v>
      </c>
      <c r="L1087" s="178"/>
      <c r="M1087" s="178"/>
    </row>
    <row r="1088" spans="1:13" x14ac:dyDescent="0.2">
      <c r="A1088" s="90" t="str">
        <f>IF(I1088=VALUE,VALUE,COUNTIF($B$7:B1088,B1088))&amp;I1088&amp;IF(F1088&lt;&gt;VALUE,TEXT(F1088,"mmmm"),VALUE)</f>
        <v>00</v>
      </c>
      <c r="B1088" s="86" t="str">
        <f t="shared" si="462"/>
        <v>0</v>
      </c>
      <c r="C1088" s="86" t="str">
        <f>COUNTIF($K$7:K1088,K1088)&amp;K1088</f>
        <v>0</v>
      </c>
      <c r="D1088" s="86" t="str">
        <f t="shared" si="463"/>
        <v>1</v>
      </c>
      <c r="F1088" s="173"/>
      <c r="G1088" s="90"/>
      <c r="H1088" s="177"/>
      <c r="I1088" s="90"/>
      <c r="J1088" s="175" t="str">
        <f t="shared" si="461"/>
        <v>-</v>
      </c>
      <c r="K1088" s="90"/>
      <c r="L1088" s="178"/>
      <c r="M1088" s="178"/>
    </row>
    <row r="1089" spans="1:13" x14ac:dyDescent="0.2">
      <c r="A1089" s="90" t="str">
        <f>IF(I1089=VALUE,VALUE,COUNTIF($B$7:B1089,B1089))&amp;I1089&amp;IF(F1089&lt;&gt;VALUE,TEXT(F1089,"mmmm"),VALUE)</f>
        <v>00</v>
      </c>
      <c r="B1089" s="86" t="str">
        <f t="shared" si="462"/>
        <v>0</v>
      </c>
      <c r="C1089" s="86" t="str">
        <f>COUNTIF($K$7:K1089,K1089)&amp;K1089</f>
        <v>0</v>
      </c>
      <c r="D1089" s="86" t="str">
        <f t="shared" si="463"/>
        <v>1</v>
      </c>
      <c r="F1089" s="173"/>
      <c r="G1089" s="90"/>
      <c r="H1089" s="177"/>
      <c r="I1089" s="90"/>
      <c r="J1089" s="175" t="str">
        <f t="shared" si="461"/>
        <v>-</v>
      </c>
      <c r="K1089" s="90"/>
      <c r="L1089" s="178"/>
      <c r="M1089" s="178"/>
    </row>
    <row r="1090" spans="1:13" x14ac:dyDescent="0.2">
      <c r="A1090" s="90" t="str">
        <f>IF(I1090=VALUE,VALUE,COUNTIF($B$7:B1090,B1090))&amp;I1090&amp;IF(F1090&lt;&gt;VALUE,TEXT(F1090,"mmmm"),VALUE)</f>
        <v>00</v>
      </c>
      <c r="B1090" s="86" t="str">
        <f t="shared" si="462"/>
        <v>0</v>
      </c>
      <c r="C1090" s="86" t="str">
        <f>COUNTIF($K$7:K1090,K1090)&amp;K1090</f>
        <v>4SH-001</v>
      </c>
      <c r="D1090" s="86" t="str">
        <f t="shared" si="463"/>
        <v>1</v>
      </c>
      <c r="F1090" s="173"/>
      <c r="G1090" s="90"/>
      <c r="H1090" s="73"/>
      <c r="I1090" s="75"/>
      <c r="J1090" s="175" t="str">
        <f t="shared" si="461"/>
        <v>-</v>
      </c>
      <c r="K1090" s="90" t="s">
        <v>400</v>
      </c>
      <c r="L1090" s="178"/>
      <c r="M1090" s="178"/>
    </row>
    <row r="1091" spans="1:13" x14ac:dyDescent="0.2">
      <c r="A1091" s="90" t="str">
        <f>IF(I1091=VALUE,VALUE,COUNTIF($B$7:B1091,B1091))&amp;I1091&amp;IF(F1091&lt;&gt;VALUE,TEXT(F1091,"mmmm"),VALUE)</f>
        <v>00</v>
      </c>
      <c r="B1091" s="86" t="str">
        <f t="shared" si="462"/>
        <v>0</v>
      </c>
      <c r="C1091" s="86" t="str">
        <f>COUNTIF($K$7:K1091,K1091)&amp;K1091</f>
        <v>5SH-001</v>
      </c>
      <c r="D1091" s="86" t="str">
        <f t="shared" si="463"/>
        <v>1</v>
      </c>
      <c r="F1091" s="173"/>
      <c r="G1091" s="90"/>
      <c r="H1091" s="73"/>
      <c r="I1091" s="90"/>
      <c r="J1091" s="175" t="str">
        <f t="shared" si="461"/>
        <v>-</v>
      </c>
      <c r="K1091" s="90" t="s">
        <v>400</v>
      </c>
      <c r="L1091" s="178"/>
      <c r="M1091" s="178"/>
    </row>
    <row r="1092" spans="1:13" x14ac:dyDescent="0.2">
      <c r="A1092" s="90" t="str">
        <f>IF(I1092=VALUE,VALUE,COUNTIF($B$7:B1092,B1092))&amp;I1092&amp;IF(F1092&lt;&gt;VALUE,TEXT(F1092,"mmmm"),VALUE)</f>
        <v>00</v>
      </c>
      <c r="B1092" s="86" t="str">
        <f t="shared" si="462"/>
        <v>0</v>
      </c>
      <c r="C1092" s="86" t="str">
        <f>COUNTIF($K$7:K1092,K1092)&amp;K1092</f>
        <v>6SH-001</v>
      </c>
      <c r="D1092" s="86" t="str">
        <f t="shared" si="463"/>
        <v>1</v>
      </c>
      <c r="F1092" s="173"/>
      <c r="G1092" s="90"/>
      <c r="H1092" s="73"/>
      <c r="I1092" s="90"/>
      <c r="J1092" s="175" t="str">
        <f t="shared" si="461"/>
        <v>-</v>
      </c>
      <c r="K1092" s="90" t="s">
        <v>400</v>
      </c>
      <c r="L1092" s="178"/>
      <c r="M1092" s="178"/>
    </row>
    <row r="1093" spans="1:13" x14ac:dyDescent="0.2">
      <c r="A1093" s="90" t="str">
        <f>IF(I1093=VALUE,VALUE,COUNTIF($B$7:B1093,B1093))&amp;I1093&amp;IF(F1093&lt;&gt;VALUE,TEXT(F1093,"mmmm"),VALUE)</f>
        <v>00</v>
      </c>
      <c r="B1093" s="86" t="str">
        <f t="shared" si="462"/>
        <v>0</v>
      </c>
      <c r="C1093" s="86" t="str">
        <f>COUNTIF($K$7:K1093,K1093)&amp;K1093</f>
        <v>0</v>
      </c>
      <c r="D1093" s="86" t="str">
        <f t="shared" si="463"/>
        <v>1</v>
      </c>
      <c r="F1093" s="173"/>
      <c r="G1093" s="90"/>
      <c r="H1093" s="177"/>
      <c r="I1093" s="90"/>
      <c r="J1093" s="175" t="str">
        <f t="shared" si="461"/>
        <v>-</v>
      </c>
      <c r="K1093" s="90"/>
      <c r="L1093" s="178"/>
      <c r="M1093" s="178"/>
    </row>
    <row r="1094" spans="1:13" x14ac:dyDescent="0.2">
      <c r="A1094" s="90" t="str">
        <f>IF(I1094=VALUE,VALUE,COUNTIF($B$7:B1094,B1094))&amp;I1094&amp;IF(F1094&lt;&gt;VALUE,TEXT(F1094,"mmmm"),VALUE)</f>
        <v>00</v>
      </c>
      <c r="B1094" s="86" t="str">
        <f t="shared" si="462"/>
        <v>0</v>
      </c>
      <c r="C1094" s="86" t="str">
        <f>COUNTIF($K$7:K1094,K1094)&amp;K1094</f>
        <v>0</v>
      </c>
      <c r="D1094" s="86" t="str">
        <f t="shared" si="463"/>
        <v>1</v>
      </c>
      <c r="F1094" s="173"/>
      <c r="G1094" s="90"/>
      <c r="H1094" s="177"/>
      <c r="I1094" s="90"/>
      <c r="J1094" s="175" t="str">
        <f t="shared" si="461"/>
        <v>-</v>
      </c>
      <c r="K1094" s="90"/>
      <c r="L1094" s="178"/>
      <c r="M1094" s="178"/>
    </row>
    <row r="1095" spans="1:13" x14ac:dyDescent="0.2">
      <c r="A1095" s="90" t="str">
        <f>IF(I1095=VALUE,VALUE,COUNTIF($B$7:B1095,B1095))&amp;I1095&amp;IF(F1095&lt;&gt;VALUE,TEXT(F1095,"mmmm"),VALUE)</f>
        <v>00</v>
      </c>
      <c r="B1095" s="86" t="str">
        <f t="shared" si="462"/>
        <v>0</v>
      </c>
      <c r="C1095" s="86" t="str">
        <f>COUNTIF($K$7:K1095,K1095)&amp;K1095</f>
        <v>1SH-007</v>
      </c>
      <c r="D1095" s="86" t="str">
        <f t="shared" si="463"/>
        <v>1</v>
      </c>
      <c r="F1095" s="173"/>
      <c r="G1095" s="90"/>
      <c r="H1095" s="177"/>
      <c r="I1095" s="90"/>
      <c r="J1095" s="175" t="str">
        <f t="shared" si="461"/>
        <v>-</v>
      </c>
      <c r="K1095" s="90" t="s">
        <v>422</v>
      </c>
      <c r="L1095" s="178"/>
      <c r="M1095" s="178"/>
    </row>
    <row r="1096" spans="1:13" x14ac:dyDescent="0.2">
      <c r="A1096" s="90" t="str">
        <f>IF(I1096=VALUE,VALUE,COUNTIF($B$7:B1096,B1096))&amp;I1096&amp;IF(F1096&lt;&gt;VALUE,TEXT(F1096,"mmmm"),VALUE)</f>
        <v>00</v>
      </c>
      <c r="B1096" s="86" t="str">
        <f t="shared" si="462"/>
        <v>0</v>
      </c>
      <c r="C1096" s="86" t="str">
        <f>COUNTIF($K$7:K1096,K1096)&amp;K1096</f>
        <v>0</v>
      </c>
      <c r="D1096" s="86" t="str">
        <f t="shared" si="463"/>
        <v>1</v>
      </c>
      <c r="F1096" s="173"/>
      <c r="G1096" s="90"/>
      <c r="H1096" s="177"/>
      <c r="I1096" s="90"/>
      <c r="J1096" s="175" t="str">
        <f t="shared" si="461"/>
        <v>-</v>
      </c>
      <c r="K1096" s="90"/>
      <c r="L1096" s="178"/>
      <c r="M1096" s="178"/>
    </row>
    <row r="1097" spans="1:13" x14ac:dyDescent="0.2">
      <c r="A1097" s="90" t="str">
        <f>IF(I1097=VALUE,VALUE,COUNTIF($B$7:B1097,B1097))&amp;I1097&amp;IF(F1097&lt;&gt;VALUE,TEXT(F1097,"mmmm"),VALUE)</f>
        <v>00</v>
      </c>
      <c r="B1097" s="86" t="str">
        <f t="shared" si="462"/>
        <v>0</v>
      </c>
      <c r="C1097" s="86" t="str">
        <f>COUNTIF($K$7:K1097,K1097)&amp;K1097</f>
        <v>0</v>
      </c>
      <c r="D1097" s="86" t="str">
        <f t="shared" si="463"/>
        <v>1</v>
      </c>
      <c r="F1097" s="173"/>
      <c r="G1097" s="90"/>
      <c r="H1097" s="177"/>
      <c r="I1097" s="90"/>
      <c r="J1097" s="175" t="str">
        <f t="shared" si="461"/>
        <v>-</v>
      </c>
      <c r="K1097" s="90"/>
      <c r="L1097" s="178"/>
      <c r="M1097" s="178"/>
    </row>
    <row r="1098" spans="1:13" x14ac:dyDescent="0.2">
      <c r="A1098" s="90" t="str">
        <f>IF(I1098=VALUE,VALUE,COUNTIF($B$7:B1098,B1098))&amp;I1098&amp;IF(F1098&lt;&gt;VALUE,TEXT(F1098,"mmmm"),VALUE)</f>
        <v>00</v>
      </c>
      <c r="B1098" s="86" t="str">
        <f t="shared" si="462"/>
        <v>0</v>
      </c>
      <c r="C1098" s="86" t="str">
        <f>COUNTIF($K$7:K1098,K1098)&amp;K1098</f>
        <v>1SH-008</v>
      </c>
      <c r="D1098" s="86" t="str">
        <f t="shared" si="463"/>
        <v>1</v>
      </c>
      <c r="F1098" s="173"/>
      <c r="G1098" s="73"/>
      <c r="H1098" s="177"/>
      <c r="I1098" s="90"/>
      <c r="J1098" s="175" t="str">
        <f t="shared" si="461"/>
        <v>-</v>
      </c>
      <c r="K1098" s="90" t="s">
        <v>419</v>
      </c>
      <c r="L1098" s="178"/>
      <c r="M1098" s="178"/>
    </row>
    <row r="1099" spans="1:13" x14ac:dyDescent="0.2">
      <c r="A1099" s="90" t="str">
        <f>IF(I1099=VALUE,VALUE,COUNTIF($B$7:B1099,B1099))&amp;I1099&amp;IF(F1099&lt;&gt;VALUE,TEXT(F1099,"mmmm"),VALUE)</f>
        <v>00</v>
      </c>
      <c r="B1099" s="86" t="str">
        <f t="shared" si="462"/>
        <v>0</v>
      </c>
      <c r="C1099" s="86" t="str">
        <f>COUNTIF($K$7:K1099,K1099)&amp;K1099</f>
        <v>2SH-008</v>
      </c>
      <c r="D1099" s="86" t="str">
        <f t="shared" si="463"/>
        <v>1</v>
      </c>
      <c r="F1099" s="173"/>
      <c r="G1099" s="73"/>
      <c r="H1099" s="177"/>
      <c r="I1099" s="90"/>
      <c r="J1099" s="175" t="str">
        <f t="shared" si="461"/>
        <v>-</v>
      </c>
      <c r="K1099" s="90" t="s">
        <v>419</v>
      </c>
      <c r="L1099" s="178"/>
      <c r="M1099" s="178"/>
    </row>
    <row r="1100" spans="1:13" x14ac:dyDescent="0.2">
      <c r="A1100" s="90" t="str">
        <f>IF(I1100=VALUE,VALUE,COUNTIF($B$7:B1100,B1100))&amp;I1100&amp;IF(F1100&lt;&gt;VALUE,TEXT(F1100,"mmmm"),VALUE)</f>
        <v>00</v>
      </c>
      <c r="B1100" s="86" t="str">
        <f t="shared" si="462"/>
        <v>0</v>
      </c>
      <c r="C1100" s="86" t="str">
        <f>COUNTIF($K$7:K1100,K1100)&amp;K1100</f>
        <v>3SH-008</v>
      </c>
      <c r="D1100" s="86" t="str">
        <f t="shared" si="463"/>
        <v>1</v>
      </c>
      <c r="F1100" s="173"/>
      <c r="G1100" s="73"/>
      <c r="H1100" s="177"/>
      <c r="I1100" s="90"/>
      <c r="J1100" s="175" t="str">
        <f t="shared" si="461"/>
        <v>-</v>
      </c>
      <c r="K1100" s="90" t="s">
        <v>419</v>
      </c>
      <c r="L1100" s="178"/>
      <c r="M1100" s="178"/>
    </row>
    <row r="1101" spans="1:13" x14ac:dyDescent="0.2">
      <c r="A1101" s="90" t="str">
        <f>IF(I1101=VALUE,VALUE,COUNTIF($B$7:B1101,B1101))&amp;I1101&amp;IF(F1101&lt;&gt;VALUE,TEXT(F1101,"mmmm"),VALUE)</f>
        <v>00</v>
      </c>
      <c r="B1101" s="86" t="str">
        <f t="shared" si="462"/>
        <v>0</v>
      </c>
      <c r="C1101" s="86" t="str">
        <f>COUNTIF($K$7:K1101,K1101)&amp;K1101</f>
        <v>4SH-008</v>
      </c>
      <c r="D1101" s="86" t="str">
        <f t="shared" si="463"/>
        <v>1</v>
      </c>
      <c r="F1101" s="173"/>
      <c r="G1101" s="73"/>
      <c r="H1101" s="177"/>
      <c r="I1101" s="90"/>
      <c r="J1101" s="175" t="str">
        <f t="shared" si="461"/>
        <v>-</v>
      </c>
      <c r="K1101" s="90" t="s">
        <v>419</v>
      </c>
      <c r="L1101" s="178"/>
      <c r="M1101" s="178"/>
    </row>
    <row r="1102" spans="1:13" x14ac:dyDescent="0.2">
      <c r="A1102" s="90" t="str">
        <f>IF(I1102=VALUE,VALUE,COUNTIF($B$7:B1102,B1102))&amp;I1102&amp;IF(F1102&lt;&gt;VALUE,TEXT(F1102,"mmmm"),VALUE)</f>
        <v>00</v>
      </c>
      <c r="B1102" s="86" t="str">
        <f t="shared" si="462"/>
        <v>0</v>
      </c>
      <c r="C1102" s="86" t="str">
        <f>COUNTIF($K$7:K1102,K1102)&amp;K1102</f>
        <v>5SH-008</v>
      </c>
      <c r="D1102" s="86" t="str">
        <f t="shared" si="463"/>
        <v>1</v>
      </c>
      <c r="F1102" s="173"/>
      <c r="G1102" s="73"/>
      <c r="H1102" s="177"/>
      <c r="I1102" s="90"/>
      <c r="J1102" s="175" t="str">
        <f t="shared" si="461"/>
        <v>-</v>
      </c>
      <c r="K1102" s="90" t="s">
        <v>419</v>
      </c>
      <c r="L1102" s="178"/>
      <c r="M1102" s="178"/>
    </row>
    <row r="1103" spans="1:13" x14ac:dyDescent="0.2">
      <c r="A1103" s="90" t="str">
        <f>IF(I1103=VALUE,VALUE,COUNTIF($B$7:B1103,B1103))&amp;I1103&amp;IF(F1103&lt;&gt;VALUE,TEXT(F1103,"mmmm"),VALUE)</f>
        <v>00</v>
      </c>
      <c r="B1103" s="86" t="str">
        <f t="shared" si="462"/>
        <v>0</v>
      </c>
      <c r="C1103" s="86" t="str">
        <f>COUNTIF($K$7:K1103,K1103)&amp;K1103</f>
        <v>6SH-008</v>
      </c>
      <c r="D1103" s="86" t="str">
        <f t="shared" si="463"/>
        <v>1</v>
      </c>
      <c r="F1103" s="173"/>
      <c r="G1103" s="73"/>
      <c r="H1103" s="177"/>
      <c r="I1103" s="90"/>
      <c r="J1103" s="175" t="str">
        <f t="shared" si="461"/>
        <v>-</v>
      </c>
      <c r="K1103" s="90" t="s">
        <v>419</v>
      </c>
      <c r="L1103" s="178"/>
      <c r="M1103" s="178"/>
    </row>
    <row r="1104" spans="1:13" x14ac:dyDescent="0.2">
      <c r="A1104" s="90" t="str">
        <f>IF(I1104=VALUE,VALUE,COUNTIF($B$7:B1104,B1104))&amp;I1104&amp;IF(F1104&lt;&gt;VALUE,TEXT(F1104,"mmmm"),VALUE)</f>
        <v>00</v>
      </c>
      <c r="B1104" s="86" t="str">
        <f t="shared" si="462"/>
        <v>0</v>
      </c>
      <c r="C1104" s="86" t="str">
        <f>COUNTIF($K$7:K1104,K1104)&amp;K1104</f>
        <v>7SH-008</v>
      </c>
      <c r="D1104" s="86" t="str">
        <f t="shared" si="463"/>
        <v>1</v>
      </c>
      <c r="F1104" s="173"/>
      <c r="G1104" s="73"/>
      <c r="H1104" s="177"/>
      <c r="I1104" s="90"/>
      <c r="J1104" s="175" t="str">
        <f t="shared" si="461"/>
        <v>-</v>
      </c>
      <c r="K1104" s="90" t="s">
        <v>419</v>
      </c>
      <c r="L1104" s="178"/>
      <c r="M1104" s="178"/>
    </row>
    <row r="1105" spans="1:13" x14ac:dyDescent="0.2">
      <c r="A1105" s="90" t="str">
        <f>IF(I1105=VALUE,VALUE,COUNTIF($B$7:B1105,B1105))&amp;I1105&amp;IF(F1105&lt;&gt;VALUE,TEXT(F1105,"mmmm"),VALUE)</f>
        <v>00</v>
      </c>
      <c r="B1105" s="86" t="str">
        <f t="shared" si="462"/>
        <v>0</v>
      </c>
      <c r="C1105" s="86" t="str">
        <f>COUNTIF($K$7:K1105,K1105)&amp;K1105</f>
        <v>8SH-008</v>
      </c>
      <c r="D1105" s="86" t="str">
        <f t="shared" si="463"/>
        <v>1</v>
      </c>
      <c r="F1105" s="173"/>
      <c r="G1105" s="73"/>
      <c r="H1105" s="177"/>
      <c r="I1105" s="90"/>
      <c r="J1105" s="175" t="str">
        <f t="shared" si="461"/>
        <v>-</v>
      </c>
      <c r="K1105" s="90" t="s">
        <v>419</v>
      </c>
      <c r="L1105" s="178"/>
      <c r="M1105" s="178"/>
    </row>
    <row r="1106" spans="1:13" x14ac:dyDescent="0.2">
      <c r="A1106" s="90" t="str">
        <f>IF(I1106=VALUE,VALUE,COUNTIF($B$7:B1106,B1106))&amp;I1106&amp;IF(F1106&lt;&gt;VALUE,TEXT(F1106,"mmmm"),VALUE)</f>
        <v>00</v>
      </c>
      <c r="B1106" s="86" t="str">
        <f t="shared" si="462"/>
        <v>0</v>
      </c>
      <c r="C1106" s="86" t="str">
        <f>COUNTIF($K$7:K1106,K1106)&amp;K1106</f>
        <v>9SH-008</v>
      </c>
      <c r="D1106" s="86" t="str">
        <f t="shared" si="463"/>
        <v>1</v>
      </c>
      <c r="F1106" s="173"/>
      <c r="G1106" s="73"/>
      <c r="H1106" s="177"/>
      <c r="I1106" s="90"/>
      <c r="J1106" s="175" t="str">
        <f t="shared" si="461"/>
        <v>-</v>
      </c>
      <c r="K1106" s="90" t="s">
        <v>419</v>
      </c>
      <c r="L1106" s="178"/>
      <c r="M1106" s="178"/>
    </row>
    <row r="1107" spans="1:13" x14ac:dyDescent="0.2">
      <c r="A1107" s="90" t="str">
        <f>IF(I1107=VALUE,VALUE,COUNTIF($B$7:B1107,B1107))&amp;I1107&amp;IF(F1107&lt;&gt;VALUE,TEXT(F1107,"mmmm"),VALUE)</f>
        <v>00</v>
      </c>
      <c r="B1107" s="86" t="str">
        <f t="shared" si="462"/>
        <v>0</v>
      </c>
      <c r="C1107" s="86" t="str">
        <f>COUNTIF($K$7:K1107,K1107)&amp;K1107</f>
        <v>10SH-008</v>
      </c>
      <c r="D1107" s="86" t="str">
        <f t="shared" si="463"/>
        <v>1</v>
      </c>
      <c r="F1107" s="173"/>
      <c r="G1107" s="73"/>
      <c r="H1107" s="177"/>
      <c r="I1107" s="90"/>
      <c r="J1107" s="175" t="str">
        <f t="shared" si="461"/>
        <v>-</v>
      </c>
      <c r="K1107" s="90" t="s">
        <v>419</v>
      </c>
      <c r="L1107" s="178"/>
      <c r="M1107" s="178"/>
    </row>
    <row r="1108" spans="1:13" x14ac:dyDescent="0.2">
      <c r="A1108" s="90" t="str">
        <f>IF(I1108=VALUE,VALUE,COUNTIF($B$7:B1108,B1108))&amp;I1108&amp;IF(F1108&lt;&gt;VALUE,TEXT(F1108,"mmmm"),VALUE)</f>
        <v>00</v>
      </c>
      <c r="B1108" s="86" t="str">
        <f t="shared" si="462"/>
        <v>0</v>
      </c>
      <c r="C1108" s="86" t="str">
        <f>COUNTIF($K$7:K1108,K1108)&amp;K1108</f>
        <v>11SH-008</v>
      </c>
      <c r="D1108" s="86" t="str">
        <f t="shared" si="463"/>
        <v>1</v>
      </c>
      <c r="F1108" s="173"/>
      <c r="G1108" s="73"/>
      <c r="H1108" s="177"/>
      <c r="I1108" s="90"/>
      <c r="J1108" s="175" t="str">
        <f t="shared" si="461"/>
        <v>-</v>
      </c>
      <c r="K1108" s="90" t="s">
        <v>419</v>
      </c>
      <c r="L1108" s="178"/>
      <c r="M1108" s="178"/>
    </row>
    <row r="1109" spans="1:13" x14ac:dyDescent="0.2">
      <c r="A1109" s="90" t="str">
        <f>IF(I1109=VALUE,VALUE,COUNTIF($B$7:B1109,B1109))&amp;I1109&amp;IF(F1109&lt;&gt;VALUE,TEXT(F1109,"mmmm"),VALUE)</f>
        <v>00</v>
      </c>
      <c r="B1109" s="86" t="str">
        <f t="shared" si="462"/>
        <v>0</v>
      </c>
      <c r="C1109" s="86" t="str">
        <f>COUNTIF($K$7:K1109,K1109)&amp;K1109</f>
        <v>0</v>
      </c>
      <c r="D1109" s="86" t="str">
        <f t="shared" si="463"/>
        <v>1</v>
      </c>
      <c r="F1109" s="173"/>
      <c r="G1109" s="90"/>
      <c r="H1109" s="177"/>
      <c r="I1109" s="90"/>
      <c r="J1109" s="175" t="str">
        <f t="shared" si="461"/>
        <v>-</v>
      </c>
      <c r="K1109" s="90"/>
      <c r="L1109" s="178"/>
      <c r="M1109" s="178"/>
    </row>
    <row r="1110" spans="1:13" x14ac:dyDescent="0.2">
      <c r="A1110" s="90" t="str">
        <f>IF(I1110=VALUE,VALUE,COUNTIF($B$7:B1110,B1110))&amp;I1110&amp;IF(F1110&lt;&gt;VALUE,TEXT(F1110,"mmmm"),VALUE)</f>
        <v>00</v>
      </c>
      <c r="B1110" s="86" t="str">
        <f t="shared" si="462"/>
        <v>0</v>
      </c>
      <c r="C1110" s="86" t="str">
        <f>COUNTIF($K$7:K1110,K1110)&amp;K1110</f>
        <v>0</v>
      </c>
      <c r="D1110" s="86" t="str">
        <f t="shared" si="463"/>
        <v>1</v>
      </c>
      <c r="F1110" s="173"/>
      <c r="G1110" s="90"/>
      <c r="H1110" s="177"/>
      <c r="I1110" s="90"/>
      <c r="J1110" s="175" t="str">
        <f t="shared" ref="J1110:J1173" si="464">IF(ISNA(VLOOKUP(I1110,DAF_AKUN,2,FALSE)),"-",VLOOKUP(I1110,DAF_AKUN,2,FALSE))</f>
        <v>-</v>
      </c>
      <c r="K1110" s="90"/>
      <c r="L1110" s="178"/>
      <c r="M1110" s="178"/>
    </row>
    <row r="1111" spans="1:13" x14ac:dyDescent="0.2">
      <c r="A1111" s="90" t="str">
        <f>IF(I1111=VALUE,VALUE,COUNTIF($B$7:B1111,B1111))&amp;I1111&amp;IF(F1111&lt;&gt;VALUE,TEXT(F1111,"mmmm"),VALUE)</f>
        <v>00</v>
      </c>
      <c r="B1111" s="86" t="str">
        <f t="shared" si="462"/>
        <v>0</v>
      </c>
      <c r="C1111" s="86" t="str">
        <f>COUNTIF($K$7:K1111,K1111)&amp;K1111</f>
        <v>0</v>
      </c>
      <c r="D1111" s="86" t="str">
        <f t="shared" si="463"/>
        <v>1</v>
      </c>
      <c r="F1111" s="173"/>
      <c r="G1111" s="90"/>
      <c r="H1111" s="177"/>
      <c r="I1111" s="90"/>
      <c r="J1111" s="175" t="str">
        <f t="shared" si="464"/>
        <v>-</v>
      </c>
      <c r="K1111" s="90"/>
      <c r="L1111" s="178"/>
      <c r="M1111" s="178"/>
    </row>
    <row r="1112" spans="1:13" x14ac:dyDescent="0.2">
      <c r="A1112" s="90" t="str">
        <f>IF(I1112=VALUE,VALUE,COUNTIF($B$7:B1112,B1112))&amp;I1112&amp;IF(F1112&lt;&gt;VALUE,TEXT(F1112,"mmmm"),VALUE)</f>
        <v>00</v>
      </c>
      <c r="B1112" s="86" t="str">
        <f t="shared" si="462"/>
        <v>0</v>
      </c>
      <c r="C1112" s="86" t="str">
        <f>COUNTIF($K$7:K1112,K1112)&amp;K1112</f>
        <v>0</v>
      </c>
      <c r="D1112" s="86" t="str">
        <f t="shared" si="463"/>
        <v>1</v>
      </c>
      <c r="F1112" s="173"/>
      <c r="G1112" s="90"/>
      <c r="H1112" s="177"/>
      <c r="I1112" s="90"/>
      <c r="J1112" s="175" t="str">
        <f t="shared" si="464"/>
        <v>-</v>
      </c>
      <c r="K1112" s="90"/>
      <c r="L1112" s="178"/>
      <c r="M1112" s="178"/>
    </row>
    <row r="1113" spans="1:13" x14ac:dyDescent="0.2">
      <c r="A1113" s="90" t="str">
        <f>IF(I1113=VALUE,VALUE,COUNTIF($B$7:B1113,B1113))&amp;I1113&amp;IF(F1113&lt;&gt;VALUE,TEXT(F1113,"mmmm"),VALUE)</f>
        <v>00</v>
      </c>
      <c r="B1113" s="86" t="str">
        <f t="shared" si="462"/>
        <v>0</v>
      </c>
      <c r="C1113" s="86" t="str">
        <f>COUNTIF($K$7:K1113,K1113)&amp;K1113</f>
        <v>0</v>
      </c>
      <c r="D1113" s="86" t="str">
        <f t="shared" si="463"/>
        <v>1</v>
      </c>
      <c r="F1113" s="173"/>
      <c r="G1113" s="90"/>
      <c r="H1113" s="177"/>
      <c r="I1113" s="90"/>
      <c r="J1113" s="175" t="str">
        <f t="shared" si="464"/>
        <v>-</v>
      </c>
      <c r="K1113" s="90"/>
      <c r="L1113" s="178"/>
      <c r="M1113" s="178"/>
    </row>
    <row r="1114" spans="1:13" x14ac:dyDescent="0.2">
      <c r="A1114" s="90" t="str">
        <f>IF(I1114=VALUE,VALUE,COUNTIF($B$7:B1114,B1114))&amp;I1114&amp;IF(F1114&lt;&gt;VALUE,TEXT(F1114,"mmmm"),VALUE)</f>
        <v>00</v>
      </c>
      <c r="B1114" s="86" t="str">
        <f t="shared" si="462"/>
        <v>0</v>
      </c>
      <c r="C1114" s="86" t="str">
        <f>COUNTIF($K$7:K1114,K1114)&amp;K1114</f>
        <v>0</v>
      </c>
      <c r="D1114" s="86" t="str">
        <f t="shared" si="463"/>
        <v>1</v>
      </c>
      <c r="F1114" s="173"/>
      <c r="G1114" s="90"/>
      <c r="H1114" s="177"/>
      <c r="I1114" s="90"/>
      <c r="J1114" s="175" t="str">
        <f t="shared" si="464"/>
        <v>-</v>
      </c>
      <c r="K1114" s="90"/>
      <c r="L1114" s="178"/>
      <c r="M1114" s="178"/>
    </row>
    <row r="1115" spans="1:13" x14ac:dyDescent="0.2">
      <c r="A1115" s="90" t="str">
        <f>IF(I1115=VALUE,VALUE,COUNTIF($B$7:B1115,B1115))&amp;I1115&amp;IF(F1115&lt;&gt;VALUE,TEXT(F1115,"mmmm"),VALUE)</f>
        <v>00</v>
      </c>
      <c r="B1115" s="86" t="str">
        <f t="shared" si="462"/>
        <v>0</v>
      </c>
      <c r="C1115" s="86" t="str">
        <f>COUNTIF($K$7:K1115,K1115)&amp;K1115</f>
        <v>0</v>
      </c>
      <c r="D1115" s="86" t="str">
        <f t="shared" si="463"/>
        <v>1</v>
      </c>
      <c r="F1115" s="173"/>
      <c r="G1115" s="90"/>
      <c r="H1115" s="177"/>
      <c r="I1115" s="90"/>
      <c r="J1115" s="175" t="str">
        <f t="shared" si="464"/>
        <v>-</v>
      </c>
      <c r="K1115" s="90"/>
      <c r="L1115" s="178"/>
      <c r="M1115" s="178"/>
    </row>
    <row r="1116" spans="1:13" x14ac:dyDescent="0.2">
      <c r="A1116" s="90" t="str">
        <f>IF(I1116=VALUE,VALUE,COUNTIF($B$7:B1116,B1116))&amp;I1116&amp;IF(F1116&lt;&gt;VALUE,TEXT(F1116,"mmmm"),VALUE)</f>
        <v>00</v>
      </c>
      <c r="B1116" s="86" t="str">
        <f t="shared" si="462"/>
        <v>0</v>
      </c>
      <c r="C1116" s="86" t="str">
        <f>COUNTIF($K$7:K1116,K1116)&amp;K1116</f>
        <v>0</v>
      </c>
      <c r="D1116" s="86" t="str">
        <f t="shared" si="463"/>
        <v>1</v>
      </c>
      <c r="F1116" s="173"/>
      <c r="G1116" s="90"/>
      <c r="H1116" s="177"/>
      <c r="I1116" s="90"/>
      <c r="J1116" s="175" t="str">
        <f t="shared" si="464"/>
        <v>-</v>
      </c>
      <c r="K1116" s="90"/>
      <c r="L1116" s="178"/>
      <c r="M1116" s="178"/>
    </row>
    <row r="1117" spans="1:13" x14ac:dyDescent="0.2">
      <c r="A1117" s="90" t="str">
        <f>IF(I1117=VALUE,VALUE,COUNTIF($B$7:B1117,B1117))&amp;I1117&amp;IF(F1117&lt;&gt;VALUE,TEXT(F1117,"mmmm"),VALUE)</f>
        <v>00</v>
      </c>
      <c r="B1117" s="86" t="str">
        <f t="shared" si="462"/>
        <v>0</v>
      </c>
      <c r="C1117" s="86" t="str">
        <f>COUNTIF($K$7:K1117,K1117)&amp;K1117</f>
        <v>0</v>
      </c>
      <c r="D1117" s="86" t="str">
        <f t="shared" si="463"/>
        <v>1</v>
      </c>
      <c r="F1117" s="173"/>
      <c r="G1117" s="90"/>
      <c r="H1117" s="177"/>
      <c r="I1117" s="90"/>
      <c r="J1117" s="175" t="str">
        <f t="shared" si="464"/>
        <v>-</v>
      </c>
      <c r="K1117" s="90"/>
      <c r="L1117" s="178"/>
      <c r="M1117" s="178"/>
    </row>
    <row r="1118" spans="1:13" x14ac:dyDescent="0.2">
      <c r="A1118" s="90" t="str">
        <f>IF(I1118=VALUE,VALUE,COUNTIF($B$7:B1118,B1118))&amp;I1118&amp;IF(F1118&lt;&gt;VALUE,TEXT(F1118,"mmmm"),VALUE)</f>
        <v>00</v>
      </c>
      <c r="B1118" s="86" t="str">
        <f t="shared" si="462"/>
        <v>0</v>
      </c>
      <c r="C1118" s="86" t="str">
        <f>COUNTIF($K$7:K1118,K1118)&amp;K1118</f>
        <v>0</v>
      </c>
      <c r="D1118" s="86" t="str">
        <f t="shared" si="463"/>
        <v>1</v>
      </c>
      <c r="F1118" s="173"/>
      <c r="G1118" s="90"/>
      <c r="H1118" s="177"/>
      <c r="I1118" s="90"/>
      <c r="J1118" s="175" t="str">
        <f t="shared" si="464"/>
        <v>-</v>
      </c>
      <c r="K1118" s="90"/>
      <c r="L1118" s="178"/>
      <c r="M1118" s="178"/>
    </row>
    <row r="1119" spans="1:13" x14ac:dyDescent="0.2">
      <c r="A1119" s="90" t="str">
        <f>IF(I1119=VALUE,VALUE,COUNTIF($B$7:B1119,B1119))&amp;I1119&amp;IF(F1119&lt;&gt;VALUE,TEXT(F1119,"mmmm"),VALUE)</f>
        <v>00</v>
      </c>
      <c r="B1119" s="86" t="str">
        <f t="shared" si="462"/>
        <v>0</v>
      </c>
      <c r="C1119" s="86" t="str">
        <f>COUNTIF($K$7:K1119,K1119)&amp;K1119</f>
        <v>0</v>
      </c>
      <c r="D1119" s="86" t="str">
        <f t="shared" si="463"/>
        <v>1</v>
      </c>
      <c r="F1119" s="173"/>
      <c r="G1119" s="90"/>
      <c r="H1119" s="177"/>
      <c r="I1119" s="90"/>
      <c r="J1119" s="175" t="str">
        <f t="shared" si="464"/>
        <v>-</v>
      </c>
      <c r="K1119" s="90"/>
      <c r="L1119" s="178"/>
      <c r="M1119" s="178"/>
    </row>
    <row r="1120" spans="1:13" x14ac:dyDescent="0.2">
      <c r="A1120" s="90" t="str">
        <f>IF(I1120=VALUE,VALUE,COUNTIF($B$7:B1120,B1120))&amp;I1120&amp;IF(F1120&lt;&gt;VALUE,TEXT(F1120,"mmmm"),VALUE)</f>
        <v>00</v>
      </c>
      <c r="B1120" s="86" t="str">
        <f t="shared" si="462"/>
        <v>0</v>
      </c>
      <c r="C1120" s="86" t="str">
        <f>COUNTIF($K$7:K1120,K1120)&amp;K1120</f>
        <v>0</v>
      </c>
      <c r="D1120" s="86" t="str">
        <f t="shared" si="463"/>
        <v>1</v>
      </c>
      <c r="F1120" s="173"/>
      <c r="G1120" s="90"/>
      <c r="H1120" s="177"/>
      <c r="I1120" s="90"/>
      <c r="J1120" s="175" t="str">
        <f t="shared" si="464"/>
        <v>-</v>
      </c>
      <c r="K1120" s="90"/>
      <c r="L1120" s="178"/>
      <c r="M1120" s="178"/>
    </row>
    <row r="1121" spans="1:13" x14ac:dyDescent="0.2">
      <c r="A1121" s="90" t="str">
        <f>IF(I1121=VALUE,VALUE,COUNTIF($B$7:B1121,B1121))&amp;I1121&amp;IF(F1121&lt;&gt;VALUE,TEXT(F1121,"mmmm"),VALUE)</f>
        <v>00</v>
      </c>
      <c r="B1121" s="86" t="str">
        <f t="shared" si="462"/>
        <v>0</v>
      </c>
      <c r="C1121" s="86" t="str">
        <f>COUNTIF($K$7:K1121,K1121)&amp;K1121</f>
        <v>0</v>
      </c>
      <c r="D1121" s="86" t="str">
        <f t="shared" si="463"/>
        <v>1</v>
      </c>
      <c r="F1121" s="173"/>
      <c r="G1121" s="90"/>
      <c r="H1121" s="177"/>
      <c r="I1121" s="90"/>
      <c r="J1121" s="175" t="str">
        <f t="shared" si="464"/>
        <v>-</v>
      </c>
      <c r="K1121" s="90"/>
      <c r="L1121" s="178"/>
      <c r="M1121" s="178"/>
    </row>
    <row r="1122" spans="1:13" x14ac:dyDescent="0.2">
      <c r="A1122" s="90" t="str">
        <f>IF(I1122=VALUE,VALUE,COUNTIF($B$7:B1122,B1122))&amp;I1122&amp;IF(F1122&lt;&gt;VALUE,TEXT(F1122,"mmmm"),VALUE)</f>
        <v>00</v>
      </c>
      <c r="B1122" s="86" t="str">
        <f t="shared" si="462"/>
        <v>0</v>
      </c>
      <c r="C1122" s="86" t="str">
        <f>COUNTIF($K$7:K1122,K1122)&amp;K1122</f>
        <v>0</v>
      </c>
      <c r="D1122" s="86" t="str">
        <f t="shared" si="463"/>
        <v>1</v>
      </c>
      <c r="F1122" s="173"/>
      <c r="G1122" s="90"/>
      <c r="H1122" s="73"/>
      <c r="I1122" s="90"/>
      <c r="J1122" s="175" t="str">
        <f t="shared" si="464"/>
        <v>-</v>
      </c>
      <c r="K1122" s="90"/>
      <c r="L1122" s="178"/>
      <c r="M1122" s="178"/>
    </row>
    <row r="1123" spans="1:13" x14ac:dyDescent="0.2">
      <c r="A1123" s="90" t="str">
        <f>IF(I1123=VALUE,VALUE,COUNTIF($B$7:B1123,B1123))&amp;I1123&amp;IF(F1123&lt;&gt;VALUE,TEXT(F1123,"mmmm"),VALUE)</f>
        <v>00</v>
      </c>
      <c r="B1123" s="86" t="str">
        <f t="shared" si="462"/>
        <v>0</v>
      </c>
      <c r="C1123" s="86" t="str">
        <f>COUNTIF($K$7:K1123,K1123)&amp;K1123</f>
        <v>0</v>
      </c>
      <c r="D1123" s="86" t="str">
        <f t="shared" si="463"/>
        <v>1</v>
      </c>
      <c r="F1123" s="173"/>
      <c r="G1123" s="90"/>
      <c r="H1123" s="73"/>
      <c r="I1123" s="90"/>
      <c r="J1123" s="175" t="str">
        <f t="shared" si="464"/>
        <v>-</v>
      </c>
      <c r="K1123" s="90"/>
      <c r="L1123" s="178"/>
      <c r="M1123" s="178"/>
    </row>
    <row r="1124" spans="1:13" x14ac:dyDescent="0.2">
      <c r="A1124" s="90" t="str">
        <f>IF(I1124=VALUE,VALUE,COUNTIF($B$7:B1124,B1124))&amp;I1124&amp;IF(F1124&lt;&gt;VALUE,TEXT(F1124,"mmmm"),VALUE)</f>
        <v>00</v>
      </c>
      <c r="B1124" s="86" t="str">
        <f t="shared" si="462"/>
        <v>0</v>
      </c>
      <c r="C1124" s="86" t="str">
        <f>COUNTIF($K$7:K1124,K1124)&amp;K1124</f>
        <v>0</v>
      </c>
      <c r="D1124" s="86" t="str">
        <f t="shared" si="463"/>
        <v>1</v>
      </c>
      <c r="F1124" s="173"/>
      <c r="G1124" s="90"/>
      <c r="H1124" s="73"/>
      <c r="I1124" s="90"/>
      <c r="J1124" s="175" t="str">
        <f t="shared" si="464"/>
        <v>-</v>
      </c>
      <c r="K1124" s="90"/>
      <c r="L1124" s="178"/>
      <c r="M1124" s="178"/>
    </row>
    <row r="1125" spans="1:13" x14ac:dyDescent="0.2">
      <c r="A1125" s="90" t="str">
        <f>IF(I1125=VALUE,VALUE,COUNTIF($B$7:B1125,B1125))&amp;I1125&amp;IF(F1125&lt;&gt;VALUE,TEXT(F1125,"mmmm"),VALUE)</f>
        <v>00</v>
      </c>
      <c r="B1125" s="86" t="str">
        <f t="shared" si="462"/>
        <v>0</v>
      </c>
      <c r="C1125" s="86" t="str">
        <f>COUNTIF($K$7:K1125,K1125)&amp;K1125</f>
        <v>0</v>
      </c>
      <c r="D1125" s="86" t="str">
        <f t="shared" si="463"/>
        <v>1</v>
      </c>
      <c r="F1125" s="173"/>
      <c r="G1125" s="90"/>
      <c r="H1125" s="73"/>
      <c r="I1125" s="90"/>
      <c r="J1125" s="175" t="str">
        <f t="shared" si="464"/>
        <v>-</v>
      </c>
      <c r="K1125" s="90"/>
      <c r="L1125" s="178"/>
      <c r="M1125" s="178"/>
    </row>
    <row r="1126" spans="1:13" x14ac:dyDescent="0.2">
      <c r="A1126" s="90" t="str">
        <f>IF(I1126=VALUE,VALUE,COUNTIF($B$7:B1126,B1126))&amp;I1126&amp;IF(F1126&lt;&gt;VALUE,TEXT(F1126,"mmmm"),VALUE)</f>
        <v>00</v>
      </c>
      <c r="B1126" s="86" t="str">
        <f t="shared" si="462"/>
        <v>0</v>
      </c>
      <c r="C1126" s="86" t="str">
        <f>COUNTIF($K$7:K1126,K1126)&amp;K1126</f>
        <v>0</v>
      </c>
      <c r="D1126" s="86" t="str">
        <f t="shared" si="463"/>
        <v>1</v>
      </c>
      <c r="F1126" s="173"/>
      <c r="G1126" s="90"/>
      <c r="H1126" s="73"/>
      <c r="I1126" s="90"/>
      <c r="J1126" s="175" t="str">
        <f t="shared" si="464"/>
        <v>-</v>
      </c>
      <c r="K1126" s="90"/>
      <c r="L1126" s="178"/>
      <c r="M1126" s="178"/>
    </row>
    <row r="1127" spans="1:13" x14ac:dyDescent="0.2">
      <c r="A1127" s="90" t="str">
        <f>IF(I1127=VALUE,VALUE,COUNTIF($B$7:B1127,B1127))&amp;I1127&amp;IF(F1127&lt;&gt;VALUE,TEXT(F1127,"mmmm"),VALUE)</f>
        <v>00</v>
      </c>
      <c r="B1127" s="86" t="str">
        <f t="shared" si="462"/>
        <v>0</v>
      </c>
      <c r="C1127" s="86" t="str">
        <f>COUNTIF($K$7:K1127,K1127)&amp;K1127</f>
        <v>0</v>
      </c>
      <c r="D1127" s="86" t="str">
        <f t="shared" si="463"/>
        <v>1</v>
      </c>
      <c r="F1127" s="173"/>
      <c r="G1127" s="90"/>
      <c r="H1127" s="73"/>
      <c r="I1127" s="90"/>
      <c r="J1127" s="175" t="str">
        <f t="shared" si="464"/>
        <v>-</v>
      </c>
      <c r="K1127" s="90"/>
      <c r="L1127" s="178"/>
      <c r="M1127" s="178"/>
    </row>
    <row r="1128" spans="1:13" x14ac:dyDescent="0.2">
      <c r="A1128" s="90" t="str">
        <f>IF(I1128=VALUE,VALUE,COUNTIF($B$7:B1128,B1128))&amp;I1128&amp;IF(F1128&lt;&gt;VALUE,TEXT(F1128,"mmmm"),VALUE)</f>
        <v>00</v>
      </c>
      <c r="B1128" s="86" t="str">
        <f t="shared" si="462"/>
        <v>0</v>
      </c>
      <c r="C1128" s="86" t="str">
        <f>COUNTIF($K$7:K1128,K1128)&amp;K1128</f>
        <v>0</v>
      </c>
      <c r="D1128" s="86" t="str">
        <f t="shared" si="463"/>
        <v>1</v>
      </c>
      <c r="F1128" s="173"/>
      <c r="G1128" s="90"/>
      <c r="H1128" s="177"/>
      <c r="I1128" s="90"/>
      <c r="J1128" s="175" t="str">
        <f t="shared" si="464"/>
        <v>-</v>
      </c>
      <c r="K1128" s="90"/>
      <c r="L1128" s="178"/>
      <c r="M1128" s="178"/>
    </row>
    <row r="1129" spans="1:13" x14ac:dyDescent="0.2">
      <c r="A1129" s="90" t="str">
        <f>IF(I1129=VALUE,VALUE,COUNTIF($B$7:B1129,B1129))&amp;I1129&amp;IF(F1129&lt;&gt;VALUE,TEXT(F1129,"mmmm"),VALUE)</f>
        <v>00</v>
      </c>
      <c r="B1129" s="86" t="str">
        <f t="shared" si="462"/>
        <v>0</v>
      </c>
      <c r="C1129" s="86" t="str">
        <f>COUNTIF($K$7:K1129,K1129)&amp;K1129</f>
        <v>7SH-001</v>
      </c>
      <c r="D1129" s="86" t="str">
        <f t="shared" si="463"/>
        <v>1</v>
      </c>
      <c r="F1129" s="173"/>
      <c r="G1129" s="73"/>
      <c r="H1129" s="177"/>
      <c r="I1129" s="75"/>
      <c r="J1129" s="175" t="str">
        <f t="shared" si="464"/>
        <v>-</v>
      </c>
      <c r="K1129" s="90" t="s">
        <v>400</v>
      </c>
      <c r="L1129" s="178"/>
      <c r="M1129" s="178"/>
    </row>
    <row r="1130" spans="1:13" x14ac:dyDescent="0.2">
      <c r="A1130" s="90" t="str">
        <f>IF(I1130=VALUE,VALUE,COUNTIF($B$7:B1130,B1130))&amp;I1130&amp;IF(F1130&lt;&gt;VALUE,TEXT(F1130,"mmmm"),VALUE)</f>
        <v>00</v>
      </c>
      <c r="B1130" s="86" t="str">
        <f t="shared" si="462"/>
        <v>0</v>
      </c>
      <c r="C1130" s="86" t="str">
        <f>COUNTIF($K$7:K1130,K1130)&amp;K1130</f>
        <v>0</v>
      </c>
      <c r="D1130" s="86" t="str">
        <f t="shared" si="463"/>
        <v>1</v>
      </c>
      <c r="F1130" s="173"/>
      <c r="G1130" s="90"/>
      <c r="H1130" s="177"/>
      <c r="I1130" s="90"/>
      <c r="J1130" s="175" t="str">
        <f t="shared" si="464"/>
        <v>-</v>
      </c>
      <c r="K1130" s="90"/>
      <c r="L1130" s="178"/>
      <c r="M1130" s="178"/>
    </row>
    <row r="1131" spans="1:13" x14ac:dyDescent="0.2">
      <c r="A1131" s="90" t="str">
        <f>IF(I1131=VALUE,VALUE,COUNTIF($B$7:B1131,B1131))&amp;I1131&amp;IF(F1131&lt;&gt;VALUE,TEXT(F1131,"mmmm"),VALUE)</f>
        <v>00</v>
      </c>
      <c r="B1131" s="86" t="str">
        <f t="shared" ref="B1131:B1194" si="465">I1131&amp;IF(F1131&lt;&gt;VALUE,TEXT(F1131,"mmmm"),VALUE)</f>
        <v>0</v>
      </c>
      <c r="C1131" s="86" t="str">
        <f>COUNTIF($K$7:K1131,K1131)&amp;K1131</f>
        <v>0</v>
      </c>
      <c r="D1131" s="86" t="str">
        <f t="shared" ref="D1131:D1194" si="466">IF(MONTH(F1131)&lt;MONTH(BLN),"1"&amp;I1131,VALUE)</f>
        <v>1</v>
      </c>
      <c r="F1131" s="173"/>
      <c r="G1131" s="90"/>
      <c r="H1131" s="177"/>
      <c r="I1131" s="90"/>
      <c r="J1131" s="175" t="str">
        <f t="shared" si="464"/>
        <v>-</v>
      </c>
      <c r="K1131" s="90"/>
      <c r="L1131" s="178"/>
      <c r="M1131" s="178"/>
    </row>
    <row r="1132" spans="1:13" x14ac:dyDescent="0.2">
      <c r="A1132" s="90" t="str">
        <f>IF(I1132=VALUE,VALUE,COUNTIF($B$7:B1132,B1132))&amp;I1132&amp;IF(F1132&lt;&gt;VALUE,TEXT(F1132,"mmmm"),VALUE)</f>
        <v>00</v>
      </c>
      <c r="B1132" s="86" t="str">
        <f t="shared" si="465"/>
        <v>0</v>
      </c>
      <c r="C1132" s="86" t="str">
        <f>COUNTIF($K$7:K1132,K1132)&amp;K1132</f>
        <v>0</v>
      </c>
      <c r="D1132" s="86" t="str">
        <f t="shared" si="466"/>
        <v>1</v>
      </c>
      <c r="F1132" s="173"/>
      <c r="G1132" s="90"/>
      <c r="H1132" s="177"/>
      <c r="I1132" s="90"/>
      <c r="J1132" s="175" t="str">
        <f t="shared" si="464"/>
        <v>-</v>
      </c>
      <c r="K1132" s="90"/>
      <c r="L1132" s="178"/>
      <c r="M1132" s="178"/>
    </row>
    <row r="1133" spans="1:13" x14ac:dyDescent="0.2">
      <c r="A1133" s="90" t="str">
        <f>IF(I1133=VALUE,VALUE,COUNTIF($B$7:B1133,B1133))&amp;I1133&amp;IF(F1133&lt;&gt;VALUE,TEXT(F1133,"mmmm"),VALUE)</f>
        <v>00</v>
      </c>
      <c r="B1133" s="86" t="str">
        <f t="shared" si="465"/>
        <v>0</v>
      </c>
      <c r="C1133" s="86" t="str">
        <f>COUNTIF($K$7:K1133,K1133)&amp;K1133</f>
        <v>0</v>
      </c>
      <c r="D1133" s="86" t="str">
        <f t="shared" si="466"/>
        <v>1</v>
      </c>
      <c r="F1133" s="173"/>
      <c r="G1133" s="90"/>
      <c r="H1133" s="177"/>
      <c r="I1133" s="90"/>
      <c r="J1133" s="175" t="str">
        <f t="shared" si="464"/>
        <v>-</v>
      </c>
      <c r="K1133" s="90"/>
      <c r="L1133" s="178"/>
      <c r="M1133" s="178"/>
    </row>
    <row r="1134" spans="1:13" x14ac:dyDescent="0.2">
      <c r="A1134" s="90" t="str">
        <f>IF(I1134=VALUE,VALUE,COUNTIF($B$7:B1134,B1134))&amp;I1134&amp;IF(F1134&lt;&gt;VALUE,TEXT(F1134,"mmmm"),VALUE)</f>
        <v>00</v>
      </c>
      <c r="B1134" s="86" t="str">
        <f t="shared" si="465"/>
        <v>0</v>
      </c>
      <c r="C1134" s="86" t="str">
        <f>COUNTIF($K$7:K1134,K1134)&amp;K1134</f>
        <v>0</v>
      </c>
      <c r="D1134" s="86" t="str">
        <f t="shared" si="466"/>
        <v>1</v>
      </c>
      <c r="F1134" s="173"/>
      <c r="G1134" s="90"/>
      <c r="H1134" s="177"/>
      <c r="I1134" s="90"/>
      <c r="J1134" s="175" t="str">
        <f t="shared" si="464"/>
        <v>-</v>
      </c>
      <c r="K1134" s="90"/>
      <c r="L1134" s="178"/>
      <c r="M1134" s="178"/>
    </row>
    <row r="1135" spans="1:13" x14ac:dyDescent="0.2">
      <c r="A1135" s="90" t="str">
        <f>IF(I1135=VALUE,VALUE,COUNTIF($B$7:B1135,B1135))&amp;I1135&amp;IF(F1135&lt;&gt;VALUE,TEXT(F1135,"mmmm"),VALUE)</f>
        <v>00</v>
      </c>
      <c r="B1135" s="86" t="str">
        <f t="shared" si="465"/>
        <v>0</v>
      </c>
      <c r="C1135" s="86" t="str">
        <f>COUNTIF($K$7:K1135,K1135)&amp;K1135</f>
        <v>0</v>
      </c>
      <c r="D1135" s="86" t="str">
        <f t="shared" si="466"/>
        <v>1</v>
      </c>
      <c r="F1135" s="173"/>
      <c r="G1135" s="90"/>
      <c r="H1135" s="177"/>
      <c r="I1135" s="75"/>
      <c r="J1135" s="175" t="str">
        <f t="shared" si="464"/>
        <v>-</v>
      </c>
      <c r="K1135" s="90"/>
      <c r="L1135" s="178"/>
      <c r="M1135" s="178"/>
    </row>
    <row r="1136" spans="1:13" x14ac:dyDescent="0.2">
      <c r="A1136" s="90" t="str">
        <f>IF(I1136=VALUE,VALUE,COUNTIF($B$7:B1136,B1136))&amp;I1136&amp;IF(F1136&lt;&gt;VALUE,TEXT(F1136,"mmmm"),VALUE)</f>
        <v>00</v>
      </c>
      <c r="B1136" s="86" t="str">
        <f t="shared" si="465"/>
        <v>0</v>
      </c>
      <c r="C1136" s="86" t="str">
        <f>COUNTIF($K$7:K1136,K1136)&amp;K1136</f>
        <v>0</v>
      </c>
      <c r="D1136" s="86" t="str">
        <f t="shared" si="466"/>
        <v>1</v>
      </c>
      <c r="F1136" s="173"/>
      <c r="G1136" s="90"/>
      <c r="H1136" s="177"/>
      <c r="I1136" s="75"/>
      <c r="J1136" s="175" t="str">
        <f t="shared" si="464"/>
        <v>-</v>
      </c>
      <c r="K1136" s="90"/>
      <c r="L1136" s="178"/>
      <c r="M1136" s="178"/>
    </row>
    <row r="1137" spans="1:13" x14ac:dyDescent="0.2">
      <c r="A1137" s="90" t="str">
        <f>IF(I1137=VALUE,VALUE,COUNTIF($B$7:B1137,B1137))&amp;I1137&amp;IF(F1137&lt;&gt;VALUE,TEXT(F1137,"mmmm"),VALUE)</f>
        <v>00</v>
      </c>
      <c r="B1137" s="86" t="str">
        <f t="shared" si="465"/>
        <v>0</v>
      </c>
      <c r="C1137" s="86" t="str">
        <f>COUNTIF($K$7:K1137,K1137)&amp;K1137</f>
        <v>0</v>
      </c>
      <c r="D1137" s="86" t="str">
        <f t="shared" si="466"/>
        <v>1</v>
      </c>
      <c r="F1137" s="173"/>
      <c r="G1137" s="90"/>
      <c r="H1137" s="177"/>
      <c r="I1137" s="75"/>
      <c r="J1137" s="175" t="str">
        <f t="shared" si="464"/>
        <v>-</v>
      </c>
      <c r="K1137" s="90"/>
      <c r="L1137" s="178"/>
      <c r="M1137" s="178"/>
    </row>
    <row r="1138" spans="1:13" x14ac:dyDescent="0.2">
      <c r="A1138" s="90" t="str">
        <f>IF(I1138=VALUE,VALUE,COUNTIF($B$7:B1138,B1138))&amp;I1138&amp;IF(F1138&lt;&gt;VALUE,TEXT(F1138,"mmmm"),VALUE)</f>
        <v>00</v>
      </c>
      <c r="B1138" s="86" t="str">
        <f t="shared" si="465"/>
        <v>0</v>
      </c>
      <c r="C1138" s="86" t="str">
        <f>COUNTIF($K$7:K1138,K1138)&amp;K1138</f>
        <v>0</v>
      </c>
      <c r="D1138" s="86" t="str">
        <f t="shared" si="466"/>
        <v>1</v>
      </c>
      <c r="F1138" s="173"/>
      <c r="G1138" s="90"/>
      <c r="H1138" s="177"/>
      <c r="I1138" s="90"/>
      <c r="J1138" s="175" t="str">
        <f t="shared" si="464"/>
        <v>-</v>
      </c>
      <c r="K1138" s="90"/>
      <c r="L1138" s="178"/>
      <c r="M1138" s="178"/>
    </row>
    <row r="1139" spans="1:13" x14ac:dyDescent="0.2">
      <c r="A1139" s="90" t="str">
        <f>IF(I1139=VALUE,VALUE,COUNTIF($B$7:B1139,B1139))&amp;I1139&amp;IF(F1139&lt;&gt;VALUE,TEXT(F1139,"mmmm"),VALUE)</f>
        <v>00</v>
      </c>
      <c r="B1139" s="86" t="str">
        <f t="shared" si="465"/>
        <v>0</v>
      </c>
      <c r="C1139" s="86" t="str">
        <f>COUNTIF($K$7:K1139,K1139)&amp;K1139</f>
        <v>0</v>
      </c>
      <c r="D1139" s="86" t="str">
        <f t="shared" si="466"/>
        <v>1</v>
      </c>
      <c r="F1139" s="173"/>
      <c r="G1139" s="90"/>
      <c r="H1139" s="177"/>
      <c r="I1139" s="90"/>
      <c r="J1139" s="175" t="str">
        <f t="shared" si="464"/>
        <v>-</v>
      </c>
      <c r="K1139" s="90"/>
      <c r="L1139" s="178"/>
      <c r="M1139" s="178"/>
    </row>
    <row r="1140" spans="1:13" x14ac:dyDescent="0.2">
      <c r="A1140" s="90" t="str">
        <f>IF(I1140=VALUE,VALUE,COUNTIF($B$7:B1140,B1140))&amp;I1140&amp;IF(F1140&lt;&gt;VALUE,TEXT(F1140,"mmmm"),VALUE)</f>
        <v>00</v>
      </c>
      <c r="B1140" s="86" t="str">
        <f t="shared" si="465"/>
        <v>0</v>
      </c>
      <c r="C1140" s="86" t="str">
        <f>COUNTIF($K$7:K1140,K1140)&amp;K1140</f>
        <v>0</v>
      </c>
      <c r="D1140" s="86" t="str">
        <f t="shared" si="466"/>
        <v>1</v>
      </c>
      <c r="F1140" s="173"/>
      <c r="G1140" s="90"/>
      <c r="H1140" s="177"/>
      <c r="I1140" s="90"/>
      <c r="J1140" s="175" t="str">
        <f t="shared" si="464"/>
        <v>-</v>
      </c>
      <c r="K1140" s="90"/>
      <c r="L1140" s="178"/>
      <c r="M1140" s="178"/>
    </row>
    <row r="1141" spans="1:13" x14ac:dyDescent="0.2">
      <c r="A1141" s="90" t="str">
        <f>IF(I1141=VALUE,VALUE,COUNTIF($B$7:B1141,B1141))&amp;I1141&amp;IF(F1141&lt;&gt;VALUE,TEXT(F1141,"mmmm"),VALUE)</f>
        <v>00</v>
      </c>
      <c r="B1141" s="86" t="str">
        <f t="shared" si="465"/>
        <v>0</v>
      </c>
      <c r="C1141" s="86" t="str">
        <f>COUNTIF($K$7:K1141,K1141)&amp;K1141</f>
        <v>0</v>
      </c>
      <c r="D1141" s="86" t="str">
        <f t="shared" si="466"/>
        <v>1</v>
      </c>
      <c r="F1141" s="173"/>
      <c r="G1141" s="90"/>
      <c r="H1141" s="177"/>
      <c r="I1141" s="90"/>
      <c r="J1141" s="175" t="str">
        <f t="shared" si="464"/>
        <v>-</v>
      </c>
      <c r="K1141" s="90"/>
      <c r="L1141" s="178"/>
      <c r="M1141" s="178"/>
    </row>
    <row r="1142" spans="1:13" x14ac:dyDescent="0.2">
      <c r="A1142" s="90" t="str">
        <f>IF(I1142=VALUE,VALUE,COUNTIF($B$7:B1142,B1142))&amp;I1142&amp;IF(F1142&lt;&gt;VALUE,TEXT(F1142,"mmmm"),VALUE)</f>
        <v>00</v>
      </c>
      <c r="B1142" s="86" t="str">
        <f t="shared" si="465"/>
        <v>0</v>
      </c>
      <c r="C1142" s="86" t="str">
        <f>COUNTIF($K$7:K1142,K1142)&amp;K1142</f>
        <v>0</v>
      </c>
      <c r="D1142" s="86" t="str">
        <f t="shared" si="466"/>
        <v>1</v>
      </c>
      <c r="F1142" s="173"/>
      <c r="G1142" s="90"/>
      <c r="H1142" s="177"/>
      <c r="I1142" s="90"/>
      <c r="J1142" s="175" t="str">
        <f t="shared" si="464"/>
        <v>-</v>
      </c>
      <c r="K1142" s="90"/>
      <c r="L1142" s="178"/>
      <c r="M1142" s="178"/>
    </row>
    <row r="1143" spans="1:13" x14ac:dyDescent="0.2">
      <c r="A1143" s="90" t="str">
        <f>IF(I1143=VALUE,VALUE,COUNTIF($B$7:B1143,B1143))&amp;I1143&amp;IF(F1143&lt;&gt;VALUE,TEXT(F1143,"mmmm"),VALUE)</f>
        <v>00</v>
      </c>
      <c r="B1143" s="86" t="str">
        <f t="shared" si="465"/>
        <v>0</v>
      </c>
      <c r="C1143" s="86" t="str">
        <f>COUNTIF($K$7:K1143,K1143)&amp;K1143</f>
        <v>0</v>
      </c>
      <c r="D1143" s="86" t="str">
        <f t="shared" si="466"/>
        <v>1</v>
      </c>
      <c r="F1143" s="173"/>
      <c r="G1143" s="90"/>
      <c r="H1143" s="177"/>
      <c r="I1143" s="90"/>
      <c r="J1143" s="175" t="str">
        <f t="shared" si="464"/>
        <v>-</v>
      </c>
      <c r="K1143" s="90"/>
      <c r="L1143" s="178"/>
      <c r="M1143" s="178"/>
    </row>
    <row r="1144" spans="1:13" x14ac:dyDescent="0.2">
      <c r="A1144" s="90" t="str">
        <f>IF(I1144=VALUE,VALUE,COUNTIF($B$7:B1144,B1144))&amp;I1144&amp;IF(F1144&lt;&gt;VALUE,TEXT(F1144,"mmmm"),VALUE)</f>
        <v>00</v>
      </c>
      <c r="B1144" s="86" t="str">
        <f t="shared" si="465"/>
        <v>0</v>
      </c>
      <c r="C1144" s="86" t="str">
        <f>COUNTIF($K$7:K1144,K1144)&amp;K1144</f>
        <v>0</v>
      </c>
      <c r="D1144" s="86" t="str">
        <f t="shared" si="466"/>
        <v>1</v>
      </c>
      <c r="F1144" s="173"/>
      <c r="G1144" s="90"/>
      <c r="H1144" s="177"/>
      <c r="I1144" s="90"/>
      <c r="J1144" s="175" t="str">
        <f t="shared" si="464"/>
        <v>-</v>
      </c>
      <c r="K1144" s="90"/>
      <c r="L1144" s="178"/>
      <c r="M1144" s="178"/>
    </row>
    <row r="1145" spans="1:13" x14ac:dyDescent="0.2">
      <c r="A1145" s="90" t="str">
        <f>IF(I1145=VALUE,VALUE,COUNTIF($B$7:B1145,B1145))&amp;I1145&amp;IF(F1145&lt;&gt;VALUE,TEXT(F1145,"mmmm"),VALUE)</f>
        <v>00</v>
      </c>
      <c r="B1145" s="86" t="str">
        <f t="shared" si="465"/>
        <v>0</v>
      </c>
      <c r="C1145" s="86" t="str">
        <f>COUNTIF($K$7:K1145,K1145)&amp;K1145</f>
        <v>2AP-003</v>
      </c>
      <c r="D1145" s="86" t="str">
        <f t="shared" si="466"/>
        <v>1</v>
      </c>
      <c r="F1145" s="173"/>
      <c r="G1145" s="90"/>
      <c r="H1145" s="177"/>
      <c r="I1145" s="90"/>
      <c r="J1145" s="175" t="str">
        <f t="shared" si="464"/>
        <v>-</v>
      </c>
      <c r="K1145" s="90" t="s">
        <v>420</v>
      </c>
      <c r="L1145" s="178"/>
      <c r="M1145" s="178"/>
    </row>
    <row r="1146" spans="1:13" x14ac:dyDescent="0.2">
      <c r="A1146" s="90" t="str">
        <f>IF(I1146=VALUE,VALUE,COUNTIF($B$7:B1146,B1146))&amp;I1146&amp;IF(F1146&lt;&gt;VALUE,TEXT(F1146,"mmmm"),VALUE)</f>
        <v>00</v>
      </c>
      <c r="B1146" s="86" t="str">
        <f t="shared" si="465"/>
        <v>0</v>
      </c>
      <c r="C1146" s="86" t="str">
        <f>COUNTIF($K$7:K1146,K1146)&amp;K1146</f>
        <v>3AP-003</v>
      </c>
      <c r="D1146" s="86" t="str">
        <f t="shared" si="466"/>
        <v>1</v>
      </c>
      <c r="F1146" s="173"/>
      <c r="G1146" s="90"/>
      <c r="H1146" s="177"/>
      <c r="I1146" s="90"/>
      <c r="J1146" s="175" t="str">
        <f t="shared" si="464"/>
        <v>-</v>
      </c>
      <c r="K1146" s="90" t="s">
        <v>420</v>
      </c>
      <c r="L1146" s="178"/>
      <c r="M1146" s="178"/>
    </row>
    <row r="1147" spans="1:13" x14ac:dyDescent="0.2">
      <c r="A1147" s="90" t="str">
        <f>IF(I1147=VALUE,VALUE,COUNTIF($B$7:B1147,B1147))&amp;I1147&amp;IF(F1147&lt;&gt;VALUE,TEXT(F1147,"mmmm"),VALUE)</f>
        <v>00</v>
      </c>
      <c r="B1147" s="86" t="str">
        <f t="shared" si="465"/>
        <v>0</v>
      </c>
      <c r="C1147" s="86" t="str">
        <f>COUNTIF($K$7:K1147,K1147)&amp;K1147</f>
        <v>0</v>
      </c>
      <c r="D1147" s="86" t="str">
        <f t="shared" si="466"/>
        <v>1</v>
      </c>
      <c r="F1147" s="173"/>
      <c r="G1147" s="90"/>
      <c r="H1147" s="177"/>
      <c r="I1147" s="90"/>
      <c r="J1147" s="175" t="str">
        <f t="shared" si="464"/>
        <v>-</v>
      </c>
      <c r="K1147" s="90"/>
      <c r="L1147" s="178"/>
      <c r="M1147" s="178"/>
    </row>
    <row r="1148" spans="1:13" x14ac:dyDescent="0.2">
      <c r="A1148" s="90" t="str">
        <f>IF(I1148=VALUE,VALUE,COUNTIF($B$7:B1148,B1148))&amp;I1148&amp;IF(F1148&lt;&gt;VALUE,TEXT(F1148,"mmmm"),VALUE)</f>
        <v>00</v>
      </c>
      <c r="B1148" s="86" t="str">
        <f t="shared" si="465"/>
        <v>0</v>
      </c>
      <c r="C1148" s="86" t="str">
        <f>COUNTIF($K$7:K1148,K1148)&amp;K1148</f>
        <v>0</v>
      </c>
      <c r="D1148" s="86" t="str">
        <f t="shared" si="466"/>
        <v>1</v>
      </c>
      <c r="F1148" s="173"/>
      <c r="G1148" s="90"/>
      <c r="H1148" s="177"/>
      <c r="I1148" s="90"/>
      <c r="J1148" s="175" t="str">
        <f t="shared" si="464"/>
        <v>-</v>
      </c>
      <c r="K1148" s="90"/>
      <c r="L1148" s="178"/>
      <c r="M1148" s="178"/>
    </row>
    <row r="1149" spans="1:13" x14ac:dyDescent="0.2">
      <c r="A1149" s="90" t="str">
        <f>IF(I1149=VALUE,VALUE,COUNTIF($B$7:B1149,B1149))&amp;I1149&amp;IF(F1149&lt;&gt;VALUE,TEXT(F1149,"mmmm"),VALUE)</f>
        <v>00</v>
      </c>
      <c r="B1149" s="86" t="str">
        <f t="shared" si="465"/>
        <v>0</v>
      </c>
      <c r="C1149" s="86" t="str">
        <f>COUNTIF($K$7:K1149,K1149)&amp;K1149</f>
        <v>0</v>
      </c>
      <c r="D1149" s="86" t="str">
        <f t="shared" si="466"/>
        <v>1</v>
      </c>
      <c r="F1149" s="173"/>
      <c r="G1149" s="90"/>
      <c r="H1149" s="177"/>
      <c r="I1149" s="90"/>
      <c r="J1149" s="175" t="str">
        <f t="shared" si="464"/>
        <v>-</v>
      </c>
      <c r="K1149" s="90"/>
      <c r="L1149" s="178"/>
      <c r="M1149" s="178"/>
    </row>
    <row r="1150" spans="1:13" x14ac:dyDescent="0.2">
      <c r="A1150" s="90" t="str">
        <f>IF(I1150=VALUE,VALUE,COUNTIF($B$7:B1150,B1150))&amp;I1150&amp;IF(F1150&lt;&gt;VALUE,TEXT(F1150,"mmmm"),VALUE)</f>
        <v>00</v>
      </c>
      <c r="B1150" s="86" t="str">
        <f t="shared" si="465"/>
        <v>0</v>
      </c>
      <c r="C1150" s="86" t="str">
        <f>COUNTIF($K$7:K1150,K1150)&amp;K1150</f>
        <v>0</v>
      </c>
      <c r="D1150" s="86" t="str">
        <f t="shared" si="466"/>
        <v>1</v>
      </c>
      <c r="F1150" s="173"/>
      <c r="G1150" s="90"/>
      <c r="H1150" s="177"/>
      <c r="I1150" s="90"/>
      <c r="J1150" s="175" t="str">
        <f t="shared" si="464"/>
        <v>-</v>
      </c>
      <c r="K1150" s="90"/>
      <c r="L1150" s="178"/>
      <c r="M1150" s="178"/>
    </row>
    <row r="1151" spans="1:13" x14ac:dyDescent="0.2">
      <c r="A1151" s="90" t="str">
        <f>IF(I1151=VALUE,VALUE,COUNTIF($B$7:B1151,B1151))&amp;I1151&amp;IF(F1151&lt;&gt;VALUE,TEXT(F1151,"mmmm"),VALUE)</f>
        <v>00</v>
      </c>
      <c r="B1151" s="86" t="str">
        <f t="shared" si="465"/>
        <v>0</v>
      </c>
      <c r="C1151" s="86" t="str">
        <f>COUNTIF($K$7:K1151,K1151)&amp;K1151</f>
        <v>0</v>
      </c>
      <c r="D1151" s="86" t="str">
        <f t="shared" si="466"/>
        <v>1</v>
      </c>
      <c r="F1151" s="173"/>
      <c r="G1151" s="90"/>
      <c r="H1151" s="73"/>
      <c r="I1151" s="90"/>
      <c r="J1151" s="175" t="str">
        <f t="shared" si="464"/>
        <v>-</v>
      </c>
      <c r="K1151" s="90"/>
      <c r="L1151" s="178"/>
      <c r="M1151" s="178"/>
    </row>
    <row r="1152" spans="1:13" x14ac:dyDescent="0.2">
      <c r="A1152" s="90" t="str">
        <f>IF(I1152=VALUE,VALUE,COUNTIF($B$7:B1152,B1152))&amp;I1152&amp;IF(F1152&lt;&gt;VALUE,TEXT(F1152,"mmmm"),VALUE)</f>
        <v>00</v>
      </c>
      <c r="B1152" s="86" t="str">
        <f t="shared" si="465"/>
        <v>0</v>
      </c>
      <c r="C1152" s="86" t="str">
        <f>COUNTIF($K$7:K1152,K1152)&amp;K1152</f>
        <v>0</v>
      </c>
      <c r="D1152" s="86" t="str">
        <f t="shared" si="466"/>
        <v>1</v>
      </c>
      <c r="F1152" s="173"/>
      <c r="G1152" s="90"/>
      <c r="H1152" s="177"/>
      <c r="I1152" s="90"/>
      <c r="J1152" s="175" t="str">
        <f t="shared" si="464"/>
        <v>-</v>
      </c>
      <c r="K1152" s="90"/>
      <c r="L1152" s="178"/>
      <c r="M1152" s="178"/>
    </row>
    <row r="1153" spans="1:13" x14ac:dyDescent="0.2">
      <c r="A1153" s="90" t="str">
        <f>IF(I1153=VALUE,VALUE,COUNTIF($B$7:B1153,B1153))&amp;I1153&amp;IF(F1153&lt;&gt;VALUE,TEXT(F1153,"mmmm"),VALUE)</f>
        <v>00</v>
      </c>
      <c r="B1153" s="86" t="str">
        <f t="shared" si="465"/>
        <v>0</v>
      </c>
      <c r="C1153" s="86" t="str">
        <f>COUNTIF($K$7:K1153,K1153)&amp;K1153</f>
        <v>0</v>
      </c>
      <c r="D1153" s="86" t="str">
        <f t="shared" si="466"/>
        <v>1</v>
      </c>
      <c r="F1153" s="173"/>
      <c r="G1153" s="90"/>
      <c r="H1153" s="177"/>
      <c r="I1153" s="90"/>
      <c r="J1153" s="175" t="str">
        <f t="shared" si="464"/>
        <v>-</v>
      </c>
      <c r="K1153" s="90"/>
      <c r="L1153" s="178"/>
      <c r="M1153" s="178"/>
    </row>
    <row r="1154" spans="1:13" x14ac:dyDescent="0.2">
      <c r="A1154" s="90" t="str">
        <f>IF(I1154=VALUE,VALUE,COUNTIF($B$7:B1154,B1154))&amp;I1154&amp;IF(F1154&lt;&gt;VALUE,TEXT(F1154,"mmmm"),VALUE)</f>
        <v>00</v>
      </c>
      <c r="B1154" s="86" t="str">
        <f t="shared" si="465"/>
        <v>0</v>
      </c>
      <c r="C1154" s="86" t="str">
        <f>COUNTIF($K$7:K1154,K1154)&amp;K1154</f>
        <v>0</v>
      </c>
      <c r="D1154" s="86" t="str">
        <f t="shared" si="466"/>
        <v>1</v>
      </c>
      <c r="F1154" s="173"/>
      <c r="G1154" s="90"/>
      <c r="H1154" s="177"/>
      <c r="I1154" s="90"/>
      <c r="J1154" s="175" t="str">
        <f t="shared" si="464"/>
        <v>-</v>
      </c>
      <c r="K1154" s="90"/>
      <c r="L1154" s="178"/>
      <c r="M1154" s="178"/>
    </row>
    <row r="1155" spans="1:13" x14ac:dyDescent="0.2">
      <c r="A1155" s="90" t="str">
        <f>IF(I1155=VALUE,VALUE,COUNTIF($B$7:B1155,B1155))&amp;I1155&amp;IF(F1155&lt;&gt;VALUE,TEXT(F1155,"mmmm"),VALUE)</f>
        <v>00</v>
      </c>
      <c r="B1155" s="86" t="str">
        <f t="shared" si="465"/>
        <v>0</v>
      </c>
      <c r="C1155" s="86" t="str">
        <f>COUNTIF($K$7:K1155,K1155)&amp;K1155</f>
        <v>0</v>
      </c>
      <c r="D1155" s="86" t="str">
        <f t="shared" si="466"/>
        <v>1</v>
      </c>
      <c r="F1155" s="173"/>
      <c r="G1155" s="90"/>
      <c r="H1155" s="73"/>
      <c r="I1155" s="90"/>
      <c r="J1155" s="175" t="str">
        <f t="shared" si="464"/>
        <v>-</v>
      </c>
      <c r="K1155" s="90"/>
      <c r="L1155" s="178"/>
      <c r="M1155" s="178"/>
    </row>
    <row r="1156" spans="1:13" x14ac:dyDescent="0.2">
      <c r="A1156" s="90" t="str">
        <f>IF(I1156=VALUE,VALUE,COUNTIF($B$7:B1156,B1156))&amp;I1156&amp;IF(F1156&lt;&gt;VALUE,TEXT(F1156,"mmmm"),VALUE)</f>
        <v>00</v>
      </c>
      <c r="B1156" s="86" t="str">
        <f t="shared" si="465"/>
        <v>0</v>
      </c>
      <c r="C1156" s="86" t="str">
        <f>COUNTIF($K$7:K1156,K1156)&amp;K1156</f>
        <v>0</v>
      </c>
      <c r="D1156" s="86" t="str">
        <f t="shared" si="466"/>
        <v>1</v>
      </c>
      <c r="F1156" s="173"/>
      <c r="G1156" s="90"/>
      <c r="H1156" s="177"/>
      <c r="I1156" s="90"/>
      <c r="J1156" s="175" t="str">
        <f t="shared" si="464"/>
        <v>-</v>
      </c>
      <c r="K1156" s="90"/>
      <c r="L1156" s="178"/>
      <c r="M1156" s="178"/>
    </row>
    <row r="1157" spans="1:13" x14ac:dyDescent="0.2">
      <c r="A1157" s="90" t="str">
        <f>IF(I1157=VALUE,VALUE,COUNTIF($B$7:B1157,B1157))&amp;I1157&amp;IF(F1157&lt;&gt;VALUE,TEXT(F1157,"mmmm"),VALUE)</f>
        <v>00</v>
      </c>
      <c r="B1157" s="86" t="str">
        <f t="shared" si="465"/>
        <v>0</v>
      </c>
      <c r="C1157" s="86" t="str">
        <f>COUNTIF($K$7:K1157,K1157)&amp;K1157</f>
        <v>0</v>
      </c>
      <c r="D1157" s="86" t="str">
        <f t="shared" si="466"/>
        <v>1</v>
      </c>
      <c r="F1157" s="173"/>
      <c r="G1157" s="90"/>
      <c r="H1157" s="73"/>
      <c r="I1157" s="90"/>
      <c r="J1157" s="175" t="str">
        <f t="shared" si="464"/>
        <v>-</v>
      </c>
      <c r="K1157" s="90"/>
      <c r="L1157" s="178"/>
      <c r="M1157" s="178"/>
    </row>
    <row r="1158" spans="1:13" x14ac:dyDescent="0.2">
      <c r="A1158" s="90" t="str">
        <f>IF(I1158=VALUE,VALUE,COUNTIF($B$7:B1158,B1158))&amp;I1158&amp;IF(F1158&lt;&gt;VALUE,TEXT(F1158,"mmmm"),VALUE)</f>
        <v>00</v>
      </c>
      <c r="B1158" s="86" t="str">
        <f t="shared" si="465"/>
        <v>0</v>
      </c>
      <c r="C1158" s="86" t="str">
        <f>COUNTIF($K$7:K1158,K1158)&amp;K1158</f>
        <v>0</v>
      </c>
      <c r="D1158" s="86" t="str">
        <f t="shared" si="466"/>
        <v>1</v>
      </c>
      <c r="F1158" s="173"/>
      <c r="G1158" s="90"/>
      <c r="H1158" s="73"/>
      <c r="I1158" s="90"/>
      <c r="J1158" s="175" t="str">
        <f t="shared" si="464"/>
        <v>-</v>
      </c>
      <c r="K1158" s="90"/>
      <c r="L1158" s="178"/>
      <c r="M1158" s="178"/>
    </row>
    <row r="1159" spans="1:13" x14ac:dyDescent="0.2">
      <c r="A1159" s="90" t="str">
        <f>IF(I1159=VALUE,VALUE,COUNTIF($B$7:B1159,B1159))&amp;I1159&amp;IF(F1159&lt;&gt;VALUE,TEXT(F1159,"mmmm"),VALUE)</f>
        <v>00</v>
      </c>
      <c r="B1159" s="86" t="str">
        <f t="shared" si="465"/>
        <v>0</v>
      </c>
      <c r="C1159" s="86" t="str">
        <f>COUNTIF($K$7:K1159,K1159)&amp;K1159</f>
        <v>0</v>
      </c>
      <c r="D1159" s="86" t="str">
        <f t="shared" si="466"/>
        <v>1</v>
      </c>
      <c r="F1159" s="173"/>
      <c r="G1159" s="90"/>
      <c r="H1159" s="73"/>
      <c r="I1159" s="90"/>
      <c r="J1159" s="175" t="str">
        <f t="shared" si="464"/>
        <v>-</v>
      </c>
      <c r="K1159" s="90"/>
      <c r="L1159" s="178"/>
      <c r="M1159" s="178"/>
    </row>
    <row r="1160" spans="1:13" x14ac:dyDescent="0.2">
      <c r="A1160" s="90" t="str">
        <f>IF(I1160=VALUE,VALUE,COUNTIF($B$7:B1160,B1160))&amp;I1160&amp;IF(F1160&lt;&gt;VALUE,TEXT(F1160,"mmmm"),VALUE)</f>
        <v>00</v>
      </c>
      <c r="B1160" s="86" t="str">
        <f t="shared" si="465"/>
        <v>0</v>
      </c>
      <c r="C1160" s="86" t="str">
        <f>COUNTIF($K$7:K1160,K1160)&amp;K1160</f>
        <v>8SH-001</v>
      </c>
      <c r="D1160" s="86" t="str">
        <f t="shared" si="466"/>
        <v>1</v>
      </c>
      <c r="F1160" s="173"/>
      <c r="G1160" s="73"/>
      <c r="H1160" s="73"/>
      <c r="I1160" s="90"/>
      <c r="J1160" s="175" t="str">
        <f t="shared" si="464"/>
        <v>-</v>
      </c>
      <c r="K1160" s="90" t="s">
        <v>400</v>
      </c>
      <c r="L1160" s="178"/>
      <c r="M1160" s="178"/>
    </row>
    <row r="1161" spans="1:13" x14ac:dyDescent="0.2">
      <c r="A1161" s="90" t="str">
        <f>IF(I1161=VALUE,VALUE,COUNTIF($B$7:B1161,B1161))&amp;I1161&amp;IF(F1161&lt;&gt;VALUE,TEXT(F1161,"mmmm"),VALUE)</f>
        <v>00</v>
      </c>
      <c r="B1161" s="86" t="str">
        <f t="shared" si="465"/>
        <v>0</v>
      </c>
      <c r="C1161" s="86" t="str">
        <f>COUNTIF($K$7:K1161,K1161)&amp;K1161</f>
        <v>9SH-001</v>
      </c>
      <c r="D1161" s="86" t="str">
        <f t="shared" si="466"/>
        <v>1</v>
      </c>
      <c r="F1161" s="173"/>
      <c r="G1161" s="73"/>
      <c r="H1161" s="73"/>
      <c r="I1161" s="90"/>
      <c r="J1161" s="175" t="str">
        <f t="shared" si="464"/>
        <v>-</v>
      </c>
      <c r="K1161" s="90" t="s">
        <v>400</v>
      </c>
      <c r="L1161" s="178"/>
      <c r="M1161" s="178"/>
    </row>
    <row r="1162" spans="1:13" x14ac:dyDescent="0.2">
      <c r="A1162" s="90" t="str">
        <f>IF(I1162=VALUE,VALUE,COUNTIF($B$7:B1162,B1162))&amp;I1162&amp;IF(F1162&lt;&gt;VALUE,TEXT(F1162,"mmmm"),VALUE)</f>
        <v>00</v>
      </c>
      <c r="B1162" s="86" t="str">
        <f t="shared" si="465"/>
        <v>0</v>
      </c>
      <c r="C1162" s="86" t="str">
        <f>COUNTIF($K$7:K1162,K1162)&amp;K1162</f>
        <v>10SH-001</v>
      </c>
      <c r="D1162" s="86" t="str">
        <f t="shared" si="466"/>
        <v>1</v>
      </c>
      <c r="F1162" s="173"/>
      <c r="G1162" s="73"/>
      <c r="H1162" s="174"/>
      <c r="I1162" s="90"/>
      <c r="J1162" s="175" t="str">
        <f t="shared" si="464"/>
        <v>-</v>
      </c>
      <c r="K1162" s="90" t="s">
        <v>400</v>
      </c>
      <c r="L1162" s="89"/>
      <c r="M1162" s="89"/>
    </row>
    <row r="1163" spans="1:13" x14ac:dyDescent="0.2">
      <c r="A1163" s="90" t="str">
        <f>IF(I1163=VALUE,VALUE,COUNTIF($B$7:B1163,B1163))&amp;I1163&amp;IF(F1163&lt;&gt;VALUE,TEXT(F1163,"mmmm"),VALUE)</f>
        <v>00</v>
      </c>
      <c r="B1163" s="86" t="str">
        <f t="shared" si="465"/>
        <v>0</v>
      </c>
      <c r="C1163" s="86" t="str">
        <f>COUNTIF($K$7:K1163,K1163)&amp;K1163</f>
        <v>11SH-001</v>
      </c>
      <c r="D1163" s="86" t="str">
        <f t="shared" si="466"/>
        <v>1</v>
      </c>
      <c r="F1163" s="173"/>
      <c r="G1163" s="73"/>
      <c r="H1163" s="174"/>
      <c r="I1163" s="90"/>
      <c r="J1163" s="175" t="str">
        <f t="shared" si="464"/>
        <v>-</v>
      </c>
      <c r="K1163" s="90" t="s">
        <v>400</v>
      </c>
      <c r="L1163" s="89"/>
      <c r="M1163" s="89"/>
    </row>
    <row r="1164" spans="1:13" x14ac:dyDescent="0.2">
      <c r="A1164" s="90" t="str">
        <f>IF(I1164=VALUE,VALUE,COUNTIF($B$7:B1164,B1164))&amp;I1164&amp;IF(F1164&lt;&gt;VALUE,TEXT(F1164,"mmmm"),VALUE)</f>
        <v>00</v>
      </c>
      <c r="B1164" s="86" t="str">
        <f t="shared" si="465"/>
        <v>0</v>
      </c>
      <c r="C1164" s="86" t="str">
        <f>COUNTIF($K$7:K1164,K1164)&amp;K1164</f>
        <v>12SH-001</v>
      </c>
      <c r="D1164" s="86" t="str">
        <f t="shared" si="466"/>
        <v>1</v>
      </c>
      <c r="F1164" s="173"/>
      <c r="G1164" s="73"/>
      <c r="H1164" s="73"/>
      <c r="I1164" s="90"/>
      <c r="J1164" s="175" t="str">
        <f t="shared" si="464"/>
        <v>-</v>
      </c>
      <c r="K1164" s="90" t="s">
        <v>400</v>
      </c>
      <c r="L1164" s="178"/>
      <c r="M1164" s="178"/>
    </row>
    <row r="1165" spans="1:13" x14ac:dyDescent="0.2">
      <c r="A1165" s="90" t="str">
        <f>IF(I1165=VALUE,VALUE,COUNTIF($B$7:B1165,B1165))&amp;I1165&amp;IF(F1165&lt;&gt;VALUE,TEXT(F1165,"mmmm"),VALUE)</f>
        <v>00</v>
      </c>
      <c r="B1165" s="86" t="str">
        <f t="shared" si="465"/>
        <v>0</v>
      </c>
      <c r="C1165" s="86" t="str">
        <f>COUNTIF($K$7:K1165,K1165)&amp;K1165</f>
        <v>13SH-001</v>
      </c>
      <c r="D1165" s="86" t="str">
        <f t="shared" si="466"/>
        <v>1</v>
      </c>
      <c r="F1165" s="173"/>
      <c r="G1165" s="73"/>
      <c r="H1165" s="73"/>
      <c r="I1165" s="90"/>
      <c r="J1165" s="175" t="str">
        <f t="shared" si="464"/>
        <v>-</v>
      </c>
      <c r="K1165" s="90" t="s">
        <v>400</v>
      </c>
      <c r="L1165" s="178"/>
      <c r="M1165" s="178"/>
    </row>
    <row r="1166" spans="1:13" x14ac:dyDescent="0.2">
      <c r="A1166" s="90" t="str">
        <f>IF(I1166=VALUE,VALUE,COUNTIF($B$7:B1166,B1166))&amp;I1166&amp;IF(F1166&lt;&gt;VALUE,TEXT(F1166,"mmmm"),VALUE)</f>
        <v>00</v>
      </c>
      <c r="B1166" s="86" t="str">
        <f t="shared" si="465"/>
        <v>0</v>
      </c>
      <c r="C1166" s="86" t="str">
        <f>COUNTIF($K$7:K1166,K1166)&amp;K1166</f>
        <v>14SH-001</v>
      </c>
      <c r="D1166" s="86" t="str">
        <f t="shared" si="466"/>
        <v>1</v>
      </c>
      <c r="F1166" s="173"/>
      <c r="G1166" s="73"/>
      <c r="H1166" s="73"/>
      <c r="I1166" s="90"/>
      <c r="J1166" s="175" t="str">
        <f t="shared" si="464"/>
        <v>-</v>
      </c>
      <c r="K1166" s="90" t="s">
        <v>400</v>
      </c>
      <c r="L1166" s="178"/>
      <c r="M1166" s="178"/>
    </row>
    <row r="1167" spans="1:13" x14ac:dyDescent="0.2">
      <c r="A1167" s="90" t="str">
        <f>IF(I1167=VALUE,VALUE,COUNTIF($B$7:B1167,B1167))&amp;I1167&amp;IF(F1167&lt;&gt;VALUE,TEXT(F1167,"mmmm"),VALUE)</f>
        <v>00</v>
      </c>
      <c r="B1167" s="86" t="str">
        <f t="shared" si="465"/>
        <v>0</v>
      </c>
      <c r="C1167" s="86" t="str">
        <f>COUNTIF($K$7:K1167,K1167)&amp;K1167</f>
        <v>15SH-001</v>
      </c>
      <c r="D1167" s="86" t="str">
        <f t="shared" si="466"/>
        <v>1</v>
      </c>
      <c r="F1167" s="173"/>
      <c r="G1167" s="73"/>
      <c r="H1167" s="73"/>
      <c r="I1167" s="90"/>
      <c r="J1167" s="175" t="str">
        <f t="shared" si="464"/>
        <v>-</v>
      </c>
      <c r="K1167" s="90" t="s">
        <v>400</v>
      </c>
      <c r="L1167" s="178"/>
      <c r="M1167" s="178"/>
    </row>
    <row r="1168" spans="1:13" x14ac:dyDescent="0.2">
      <c r="A1168" s="90" t="str">
        <f>IF(I1168=VALUE,VALUE,COUNTIF($B$7:B1168,B1168))&amp;I1168&amp;IF(F1168&lt;&gt;VALUE,TEXT(F1168,"mmmm"),VALUE)</f>
        <v>00</v>
      </c>
      <c r="B1168" s="86" t="str">
        <f t="shared" si="465"/>
        <v>0</v>
      </c>
      <c r="C1168" s="86" t="str">
        <f>COUNTIF($K$7:K1168,K1168)&amp;K1168</f>
        <v>16SH-001</v>
      </c>
      <c r="D1168" s="86" t="str">
        <f t="shared" si="466"/>
        <v>1</v>
      </c>
      <c r="F1168" s="173"/>
      <c r="G1168" s="73"/>
      <c r="H1168" s="73"/>
      <c r="I1168" s="90"/>
      <c r="J1168" s="175" t="str">
        <f t="shared" si="464"/>
        <v>-</v>
      </c>
      <c r="K1168" s="90" t="s">
        <v>400</v>
      </c>
      <c r="L1168" s="178"/>
      <c r="M1168" s="178"/>
    </row>
    <row r="1169" spans="1:13" x14ac:dyDescent="0.2">
      <c r="A1169" s="90" t="str">
        <f>IF(I1169=VALUE,VALUE,COUNTIF($B$7:B1169,B1169))&amp;I1169&amp;IF(F1169&lt;&gt;VALUE,TEXT(F1169,"mmmm"),VALUE)</f>
        <v>00</v>
      </c>
      <c r="B1169" s="86" t="str">
        <f t="shared" si="465"/>
        <v>0</v>
      </c>
      <c r="C1169" s="86" t="str">
        <f>COUNTIF($K$7:K1169,K1169)&amp;K1169</f>
        <v>17SH-001</v>
      </c>
      <c r="D1169" s="86" t="str">
        <f t="shared" si="466"/>
        <v>1</v>
      </c>
      <c r="F1169" s="173"/>
      <c r="G1169" s="73"/>
      <c r="H1169" s="73"/>
      <c r="I1169" s="90"/>
      <c r="J1169" s="175" t="str">
        <f t="shared" si="464"/>
        <v>-</v>
      </c>
      <c r="K1169" s="90" t="s">
        <v>400</v>
      </c>
      <c r="L1169" s="178"/>
      <c r="M1169" s="178"/>
    </row>
    <row r="1170" spans="1:13" x14ac:dyDescent="0.2">
      <c r="A1170" s="90" t="str">
        <f>IF(I1170=VALUE,VALUE,COUNTIF($B$7:B1170,B1170))&amp;I1170&amp;IF(F1170&lt;&gt;VALUE,TEXT(F1170,"mmmm"),VALUE)</f>
        <v>00</v>
      </c>
      <c r="B1170" s="86" t="str">
        <f t="shared" si="465"/>
        <v>0</v>
      </c>
      <c r="C1170" s="86" t="str">
        <f>COUNTIF($K$7:K1170,K1170)&amp;K1170</f>
        <v>18SH-001</v>
      </c>
      <c r="D1170" s="86" t="str">
        <f t="shared" si="466"/>
        <v>1</v>
      </c>
      <c r="F1170" s="173"/>
      <c r="G1170" s="73"/>
      <c r="H1170" s="73"/>
      <c r="I1170" s="90"/>
      <c r="J1170" s="175" t="str">
        <f t="shared" si="464"/>
        <v>-</v>
      </c>
      <c r="K1170" s="90" t="s">
        <v>400</v>
      </c>
      <c r="L1170" s="178"/>
      <c r="M1170" s="178"/>
    </row>
    <row r="1171" spans="1:13" x14ac:dyDescent="0.2">
      <c r="A1171" s="90" t="str">
        <f>IF(I1171=VALUE,VALUE,COUNTIF($B$7:B1171,B1171))&amp;I1171&amp;IF(F1171&lt;&gt;VALUE,TEXT(F1171,"mmmm"),VALUE)</f>
        <v>00</v>
      </c>
      <c r="B1171" s="86" t="str">
        <f t="shared" si="465"/>
        <v>0</v>
      </c>
      <c r="C1171" s="86" t="str">
        <f>COUNTIF($K$7:K1171,K1171)&amp;K1171</f>
        <v>19SH-001</v>
      </c>
      <c r="D1171" s="86" t="str">
        <f t="shared" si="466"/>
        <v>1</v>
      </c>
      <c r="F1171" s="173"/>
      <c r="G1171" s="73"/>
      <c r="H1171" s="73"/>
      <c r="I1171" s="75"/>
      <c r="J1171" s="175" t="str">
        <f t="shared" si="464"/>
        <v>-</v>
      </c>
      <c r="K1171" s="90" t="s">
        <v>400</v>
      </c>
      <c r="L1171" s="178"/>
      <c r="M1171" s="178"/>
    </row>
    <row r="1172" spans="1:13" x14ac:dyDescent="0.2">
      <c r="A1172" s="90" t="str">
        <f>IF(I1172=VALUE,VALUE,COUNTIF($B$7:B1172,B1172))&amp;I1172&amp;IF(F1172&lt;&gt;VALUE,TEXT(F1172,"mmmm"),VALUE)</f>
        <v>00</v>
      </c>
      <c r="B1172" s="86" t="str">
        <f t="shared" si="465"/>
        <v>0</v>
      </c>
      <c r="C1172" s="86" t="str">
        <f>COUNTIF($K$7:K1172,K1172)&amp;K1172</f>
        <v>0</v>
      </c>
      <c r="D1172" s="86" t="str">
        <f t="shared" si="466"/>
        <v>1</v>
      </c>
      <c r="F1172" s="173"/>
      <c r="G1172" s="73"/>
      <c r="H1172" s="73"/>
      <c r="I1172" s="90"/>
      <c r="J1172" s="175" t="str">
        <f t="shared" si="464"/>
        <v>-</v>
      </c>
      <c r="K1172" s="90"/>
      <c r="L1172" s="178"/>
      <c r="M1172" s="178"/>
    </row>
    <row r="1173" spans="1:13" x14ac:dyDescent="0.2">
      <c r="A1173" s="90" t="str">
        <f>IF(I1173=VALUE,VALUE,COUNTIF($B$7:B1173,B1173))&amp;I1173&amp;IF(F1173&lt;&gt;VALUE,TEXT(F1173,"mmmm"),VALUE)</f>
        <v>00</v>
      </c>
      <c r="B1173" s="86" t="str">
        <f t="shared" si="465"/>
        <v>0</v>
      </c>
      <c r="C1173" s="86" t="str">
        <f>COUNTIF($K$7:K1173,K1173)&amp;K1173</f>
        <v>0</v>
      </c>
      <c r="D1173" s="86" t="str">
        <f t="shared" si="466"/>
        <v>1</v>
      </c>
      <c r="F1173" s="173"/>
      <c r="G1173" s="73"/>
      <c r="H1173" s="73"/>
      <c r="I1173" s="90"/>
      <c r="J1173" s="175" t="str">
        <f t="shared" si="464"/>
        <v>-</v>
      </c>
      <c r="K1173" s="90"/>
      <c r="L1173" s="178"/>
      <c r="M1173" s="178"/>
    </row>
    <row r="1174" spans="1:13" x14ac:dyDescent="0.2">
      <c r="A1174" s="90" t="str">
        <f>IF(I1174=VALUE,VALUE,COUNTIF($B$7:B1174,B1174))&amp;I1174&amp;IF(F1174&lt;&gt;VALUE,TEXT(F1174,"mmmm"),VALUE)</f>
        <v>00</v>
      </c>
      <c r="B1174" s="86" t="str">
        <f t="shared" si="465"/>
        <v>0</v>
      </c>
      <c r="C1174" s="86" t="str">
        <f>COUNTIF($K$7:K1174,K1174)&amp;K1174</f>
        <v>20SH-001</v>
      </c>
      <c r="D1174" s="86" t="str">
        <f t="shared" si="466"/>
        <v>1</v>
      </c>
      <c r="F1174" s="173"/>
      <c r="G1174" s="73"/>
      <c r="H1174" s="73"/>
      <c r="I1174" s="75"/>
      <c r="J1174" s="175" t="str">
        <f t="shared" ref="J1174:J1237" si="467">IF(ISNA(VLOOKUP(I1174,DAF_AKUN,2,FALSE)),"-",VLOOKUP(I1174,DAF_AKUN,2,FALSE))</f>
        <v>-</v>
      </c>
      <c r="K1174" s="90" t="s">
        <v>400</v>
      </c>
      <c r="L1174" s="178"/>
      <c r="M1174" s="178"/>
    </row>
    <row r="1175" spans="1:13" x14ac:dyDescent="0.2">
      <c r="A1175" s="90" t="str">
        <f>IF(I1175=VALUE,VALUE,COUNTIF($B$7:B1175,B1175))&amp;I1175&amp;IF(F1175&lt;&gt;VALUE,TEXT(F1175,"mmmm"),VALUE)</f>
        <v>00</v>
      </c>
      <c r="B1175" s="86" t="str">
        <f t="shared" si="465"/>
        <v>0</v>
      </c>
      <c r="C1175" s="86" t="str">
        <f>COUNTIF($K$7:K1175,K1175)&amp;K1175</f>
        <v>0</v>
      </c>
      <c r="D1175" s="86" t="str">
        <f t="shared" si="466"/>
        <v>1</v>
      </c>
      <c r="F1175" s="173"/>
      <c r="G1175" s="73"/>
      <c r="H1175" s="73"/>
      <c r="I1175" s="90"/>
      <c r="J1175" s="175" t="str">
        <f t="shared" si="467"/>
        <v>-</v>
      </c>
      <c r="K1175" s="90"/>
      <c r="L1175" s="178"/>
      <c r="M1175" s="178"/>
    </row>
    <row r="1176" spans="1:13" x14ac:dyDescent="0.2">
      <c r="A1176" s="90" t="str">
        <f>IF(I1176=VALUE,VALUE,COUNTIF($B$7:B1176,B1176))&amp;I1176&amp;IF(F1176&lt;&gt;VALUE,TEXT(F1176,"mmmm"),VALUE)</f>
        <v>00</v>
      </c>
      <c r="B1176" s="86" t="str">
        <f t="shared" si="465"/>
        <v>0</v>
      </c>
      <c r="C1176" s="86" t="str">
        <f>COUNTIF($K$7:K1176,K1176)&amp;K1176</f>
        <v>0</v>
      </c>
      <c r="D1176" s="86" t="str">
        <f t="shared" si="466"/>
        <v>1</v>
      </c>
      <c r="F1176" s="173"/>
      <c r="G1176" s="73"/>
      <c r="H1176" s="73"/>
      <c r="I1176" s="90"/>
      <c r="J1176" s="175" t="str">
        <f t="shared" si="467"/>
        <v>-</v>
      </c>
      <c r="K1176" s="90"/>
      <c r="L1176" s="178"/>
      <c r="M1176" s="178"/>
    </row>
    <row r="1177" spans="1:13" x14ac:dyDescent="0.2">
      <c r="A1177" s="90" t="str">
        <f>IF(I1177=VALUE,VALUE,COUNTIF($B$7:B1177,B1177))&amp;I1177&amp;IF(F1177&lt;&gt;VALUE,TEXT(F1177,"mmmm"),VALUE)</f>
        <v>00</v>
      </c>
      <c r="B1177" s="86" t="str">
        <f t="shared" si="465"/>
        <v>0</v>
      </c>
      <c r="C1177" s="86" t="str">
        <f>COUNTIF($K$7:K1177,K1177)&amp;K1177</f>
        <v>0</v>
      </c>
      <c r="D1177" s="86" t="str">
        <f t="shared" si="466"/>
        <v>1</v>
      </c>
      <c r="F1177" s="173"/>
      <c r="G1177" s="73"/>
      <c r="H1177" s="73"/>
      <c r="I1177" s="90"/>
      <c r="J1177" s="175" t="str">
        <f t="shared" si="467"/>
        <v>-</v>
      </c>
      <c r="K1177" s="90"/>
      <c r="L1177" s="178"/>
      <c r="M1177" s="178"/>
    </row>
    <row r="1178" spans="1:13" x14ac:dyDescent="0.2">
      <c r="A1178" s="90" t="str">
        <f>IF(I1178=VALUE,VALUE,COUNTIF($B$7:B1178,B1178))&amp;I1178&amp;IF(F1178&lt;&gt;VALUE,TEXT(F1178,"mmmm"),VALUE)</f>
        <v>00</v>
      </c>
      <c r="B1178" s="86" t="str">
        <f t="shared" si="465"/>
        <v>0</v>
      </c>
      <c r="C1178" s="86" t="str">
        <f>COUNTIF($K$7:K1178,K1178)&amp;K1178</f>
        <v>21SH-001</v>
      </c>
      <c r="D1178" s="86" t="str">
        <f t="shared" si="466"/>
        <v>1</v>
      </c>
      <c r="F1178" s="173"/>
      <c r="G1178" s="73"/>
      <c r="H1178" s="73"/>
      <c r="I1178" s="90"/>
      <c r="J1178" s="175" t="str">
        <f t="shared" si="467"/>
        <v>-</v>
      </c>
      <c r="K1178" s="90" t="s">
        <v>400</v>
      </c>
      <c r="L1178" s="178"/>
      <c r="M1178" s="178"/>
    </row>
    <row r="1179" spans="1:13" x14ac:dyDescent="0.2">
      <c r="A1179" s="90" t="str">
        <f>IF(I1179=VALUE,VALUE,COUNTIF($B$7:B1179,B1179))&amp;I1179&amp;IF(F1179&lt;&gt;VALUE,TEXT(F1179,"mmmm"),VALUE)</f>
        <v>00</v>
      </c>
      <c r="B1179" s="86" t="str">
        <f t="shared" si="465"/>
        <v>0</v>
      </c>
      <c r="C1179" s="86" t="str">
        <f>COUNTIF($K$7:K1179,K1179)&amp;K1179</f>
        <v>22SH-001</v>
      </c>
      <c r="D1179" s="86" t="str">
        <f t="shared" si="466"/>
        <v>1</v>
      </c>
      <c r="F1179" s="173"/>
      <c r="G1179" s="73"/>
      <c r="H1179" s="177"/>
      <c r="I1179" s="90"/>
      <c r="J1179" s="175" t="str">
        <f t="shared" si="467"/>
        <v>-</v>
      </c>
      <c r="K1179" s="90" t="s">
        <v>400</v>
      </c>
      <c r="L1179" s="178"/>
      <c r="M1179" s="178"/>
    </row>
    <row r="1180" spans="1:13" x14ac:dyDescent="0.2">
      <c r="A1180" s="90" t="str">
        <f>IF(I1180=VALUE,VALUE,COUNTIF($B$7:B1180,B1180))&amp;I1180&amp;IF(F1180&lt;&gt;VALUE,TEXT(F1180,"mmmm"),VALUE)</f>
        <v>00</v>
      </c>
      <c r="B1180" s="86" t="str">
        <f t="shared" si="465"/>
        <v>0</v>
      </c>
      <c r="C1180" s="86" t="str">
        <f>COUNTIF($K$7:K1180,K1180)&amp;K1180</f>
        <v>0</v>
      </c>
      <c r="D1180" s="86" t="str">
        <f t="shared" si="466"/>
        <v>1</v>
      </c>
      <c r="F1180" s="173"/>
      <c r="G1180" s="73"/>
      <c r="H1180" s="73"/>
      <c r="I1180" s="90"/>
      <c r="J1180" s="175" t="str">
        <f t="shared" si="467"/>
        <v>-</v>
      </c>
      <c r="K1180" s="90"/>
      <c r="L1180" s="178"/>
      <c r="M1180" s="178"/>
    </row>
    <row r="1181" spans="1:13" x14ac:dyDescent="0.2">
      <c r="A1181" s="90" t="str">
        <f>IF(I1181=VALUE,VALUE,COUNTIF($B$7:B1181,B1181))&amp;I1181&amp;IF(F1181&lt;&gt;VALUE,TEXT(F1181,"mmmm"),VALUE)</f>
        <v>00</v>
      </c>
      <c r="B1181" s="86" t="str">
        <f t="shared" si="465"/>
        <v>0</v>
      </c>
      <c r="C1181" s="86" t="str">
        <f>COUNTIF($K$7:K1181,K1181)&amp;K1181</f>
        <v>0</v>
      </c>
      <c r="D1181" s="86" t="str">
        <f t="shared" si="466"/>
        <v>1</v>
      </c>
      <c r="F1181" s="173"/>
      <c r="G1181" s="73"/>
      <c r="H1181" s="73"/>
      <c r="I1181" s="90"/>
      <c r="J1181" s="175" t="str">
        <f t="shared" si="467"/>
        <v>-</v>
      </c>
      <c r="K1181" s="90"/>
      <c r="L1181" s="178"/>
      <c r="M1181" s="178"/>
    </row>
    <row r="1182" spans="1:13" x14ac:dyDescent="0.2">
      <c r="A1182" s="90" t="str">
        <f>IF(I1182=VALUE,VALUE,COUNTIF($B$7:B1182,B1182))&amp;I1182&amp;IF(F1182&lt;&gt;VALUE,TEXT(F1182,"mmmm"),VALUE)</f>
        <v>00</v>
      </c>
      <c r="B1182" s="86" t="str">
        <f t="shared" si="465"/>
        <v>0</v>
      </c>
      <c r="C1182" s="86" t="str">
        <f>COUNTIF($K$7:K1182,K1182)&amp;K1182</f>
        <v>0</v>
      </c>
      <c r="D1182" s="86" t="str">
        <f t="shared" si="466"/>
        <v>1</v>
      </c>
      <c r="F1182" s="173"/>
      <c r="G1182" s="73"/>
      <c r="H1182" s="73"/>
      <c r="I1182" s="90"/>
      <c r="J1182" s="175" t="str">
        <f t="shared" si="467"/>
        <v>-</v>
      </c>
      <c r="K1182" s="90"/>
      <c r="L1182" s="178"/>
      <c r="M1182" s="178"/>
    </row>
    <row r="1183" spans="1:13" x14ac:dyDescent="0.2">
      <c r="A1183" s="90" t="str">
        <f>IF(I1183=VALUE,VALUE,COUNTIF($B$7:B1183,B1183))&amp;I1183&amp;IF(F1183&lt;&gt;VALUE,TEXT(F1183,"mmmm"),VALUE)</f>
        <v>00</v>
      </c>
      <c r="B1183" s="86" t="str">
        <f t="shared" si="465"/>
        <v>0</v>
      </c>
      <c r="C1183" s="86" t="str">
        <f>COUNTIF($K$7:K1183,K1183)&amp;K1183</f>
        <v>0</v>
      </c>
      <c r="D1183" s="86" t="str">
        <f t="shared" si="466"/>
        <v>1</v>
      </c>
      <c r="F1183" s="173"/>
      <c r="G1183" s="73"/>
      <c r="H1183" s="73"/>
      <c r="I1183" s="90"/>
      <c r="J1183" s="175" t="str">
        <f t="shared" si="467"/>
        <v>-</v>
      </c>
      <c r="K1183" s="90"/>
      <c r="L1183" s="178"/>
      <c r="M1183" s="178"/>
    </row>
    <row r="1184" spans="1:13" x14ac:dyDescent="0.2">
      <c r="A1184" s="90" t="str">
        <f>IF(I1184=VALUE,VALUE,COUNTIF($B$7:B1184,B1184))&amp;I1184&amp;IF(F1184&lt;&gt;VALUE,TEXT(F1184,"mmmm"),VALUE)</f>
        <v>00</v>
      </c>
      <c r="B1184" s="86" t="str">
        <f t="shared" si="465"/>
        <v>0</v>
      </c>
      <c r="C1184" s="86" t="str">
        <f>COUNTIF($K$7:K1184,K1184)&amp;K1184</f>
        <v>0</v>
      </c>
      <c r="D1184" s="86" t="str">
        <f t="shared" si="466"/>
        <v>1</v>
      </c>
      <c r="F1184" s="173"/>
      <c r="G1184" s="73"/>
      <c r="H1184" s="73"/>
      <c r="I1184" s="90"/>
      <c r="J1184" s="175" t="str">
        <f t="shared" si="467"/>
        <v>-</v>
      </c>
      <c r="K1184" s="90"/>
      <c r="L1184" s="178"/>
      <c r="M1184" s="178"/>
    </row>
    <row r="1185" spans="1:13" x14ac:dyDescent="0.2">
      <c r="A1185" s="90" t="str">
        <f>IF(I1185=VALUE,VALUE,COUNTIF($B$7:B1185,B1185))&amp;I1185&amp;IF(F1185&lt;&gt;VALUE,TEXT(F1185,"mmmm"),VALUE)</f>
        <v>00</v>
      </c>
      <c r="B1185" s="86" t="str">
        <f t="shared" si="465"/>
        <v>0</v>
      </c>
      <c r="C1185" s="86" t="str">
        <f>COUNTIF($K$7:K1185,K1185)&amp;K1185</f>
        <v>0</v>
      </c>
      <c r="D1185" s="86" t="str">
        <f t="shared" si="466"/>
        <v>1</v>
      </c>
      <c r="F1185" s="173"/>
      <c r="G1185" s="73"/>
      <c r="H1185" s="73"/>
      <c r="I1185" s="90"/>
      <c r="J1185" s="175" t="str">
        <f t="shared" si="467"/>
        <v>-</v>
      </c>
      <c r="K1185" s="90"/>
      <c r="L1185" s="178"/>
      <c r="M1185" s="178"/>
    </row>
    <row r="1186" spans="1:13" x14ac:dyDescent="0.2">
      <c r="A1186" s="90" t="str">
        <f>IF(I1186=VALUE,VALUE,COUNTIF($B$7:B1186,B1186))&amp;I1186&amp;IF(F1186&lt;&gt;VALUE,TEXT(F1186,"mmmm"),VALUE)</f>
        <v>00</v>
      </c>
      <c r="B1186" s="86" t="str">
        <f t="shared" si="465"/>
        <v>0</v>
      </c>
      <c r="C1186" s="86" t="str">
        <f>COUNTIF($K$7:K1186,K1186)&amp;K1186</f>
        <v>0</v>
      </c>
      <c r="D1186" s="86" t="str">
        <f t="shared" si="466"/>
        <v>1</v>
      </c>
      <c r="F1186" s="173"/>
      <c r="G1186" s="73"/>
      <c r="H1186" s="73"/>
      <c r="I1186" s="90"/>
      <c r="J1186" s="175" t="str">
        <f t="shared" si="467"/>
        <v>-</v>
      </c>
      <c r="K1186" s="90"/>
      <c r="L1186" s="178"/>
      <c r="M1186" s="178"/>
    </row>
    <row r="1187" spans="1:13" x14ac:dyDescent="0.2">
      <c r="A1187" s="90" t="str">
        <f>IF(I1187=VALUE,VALUE,COUNTIF($B$7:B1187,B1187))&amp;I1187&amp;IF(F1187&lt;&gt;VALUE,TEXT(F1187,"mmmm"),VALUE)</f>
        <v>00</v>
      </c>
      <c r="B1187" s="86" t="str">
        <f t="shared" si="465"/>
        <v>0</v>
      </c>
      <c r="C1187" s="86" t="str">
        <f>COUNTIF($K$7:K1187,K1187)&amp;K1187</f>
        <v>23SH-001</v>
      </c>
      <c r="D1187" s="86" t="str">
        <f t="shared" si="466"/>
        <v>1</v>
      </c>
      <c r="F1187" s="173"/>
      <c r="G1187" s="73"/>
      <c r="H1187" s="73"/>
      <c r="I1187" s="75"/>
      <c r="J1187" s="175" t="str">
        <f t="shared" si="467"/>
        <v>-</v>
      </c>
      <c r="K1187" s="90" t="s">
        <v>400</v>
      </c>
      <c r="L1187" s="178"/>
      <c r="M1187" s="178"/>
    </row>
    <row r="1188" spans="1:13" x14ac:dyDescent="0.2">
      <c r="A1188" s="90" t="str">
        <f>IF(I1188=VALUE,VALUE,COUNTIF($B$7:B1188,B1188))&amp;I1188&amp;IF(F1188&lt;&gt;VALUE,TEXT(F1188,"mmmm"),VALUE)</f>
        <v>00</v>
      </c>
      <c r="B1188" s="86" t="str">
        <f t="shared" si="465"/>
        <v>0</v>
      </c>
      <c r="C1188" s="86" t="str">
        <f>COUNTIF($K$7:K1188,K1188)&amp;K1188</f>
        <v>24SH-001</v>
      </c>
      <c r="D1188" s="86" t="str">
        <f t="shared" si="466"/>
        <v>1</v>
      </c>
      <c r="F1188" s="173"/>
      <c r="G1188" s="73"/>
      <c r="H1188" s="73"/>
      <c r="I1188" s="90"/>
      <c r="J1188" s="175" t="str">
        <f t="shared" si="467"/>
        <v>-</v>
      </c>
      <c r="K1188" s="90" t="s">
        <v>400</v>
      </c>
      <c r="L1188" s="178"/>
      <c r="M1188" s="178"/>
    </row>
    <row r="1189" spans="1:13" x14ac:dyDescent="0.2">
      <c r="A1189" s="90" t="str">
        <f>IF(I1189=VALUE,VALUE,COUNTIF($B$7:B1189,B1189))&amp;I1189&amp;IF(F1189&lt;&gt;VALUE,TEXT(F1189,"mmmm"),VALUE)</f>
        <v>00</v>
      </c>
      <c r="B1189" s="86" t="str">
        <f t="shared" si="465"/>
        <v>0</v>
      </c>
      <c r="C1189" s="86" t="str">
        <f>COUNTIF($K$7:K1189,K1189)&amp;K1189</f>
        <v>25SH-001</v>
      </c>
      <c r="D1189" s="86" t="str">
        <f t="shared" si="466"/>
        <v>1</v>
      </c>
      <c r="F1189" s="173"/>
      <c r="G1189" s="73"/>
      <c r="H1189" s="73"/>
      <c r="I1189" s="90"/>
      <c r="J1189" s="175" t="str">
        <f t="shared" si="467"/>
        <v>-</v>
      </c>
      <c r="K1189" s="90" t="s">
        <v>400</v>
      </c>
      <c r="L1189" s="178"/>
      <c r="M1189" s="178"/>
    </row>
    <row r="1190" spans="1:13" x14ac:dyDescent="0.2">
      <c r="A1190" s="90" t="str">
        <f>IF(I1190=VALUE,VALUE,COUNTIF($B$7:B1190,B1190))&amp;I1190&amp;IF(F1190&lt;&gt;VALUE,TEXT(F1190,"mmmm"),VALUE)</f>
        <v>00</v>
      </c>
      <c r="B1190" s="86" t="str">
        <f t="shared" si="465"/>
        <v>0</v>
      </c>
      <c r="C1190" s="86" t="str">
        <f>COUNTIF($K$7:K1190,K1190)&amp;K1190</f>
        <v>26SH-001</v>
      </c>
      <c r="D1190" s="86" t="str">
        <f t="shared" si="466"/>
        <v>1</v>
      </c>
      <c r="F1190" s="173"/>
      <c r="G1190" s="73"/>
      <c r="H1190" s="73"/>
      <c r="I1190" s="90"/>
      <c r="J1190" s="175" t="str">
        <f t="shared" si="467"/>
        <v>-</v>
      </c>
      <c r="K1190" s="90" t="s">
        <v>400</v>
      </c>
      <c r="L1190" s="178"/>
      <c r="M1190" s="178"/>
    </row>
    <row r="1191" spans="1:13" x14ac:dyDescent="0.2">
      <c r="A1191" s="90" t="str">
        <f>IF(I1191=VALUE,VALUE,COUNTIF($B$7:B1191,B1191))&amp;I1191&amp;IF(F1191&lt;&gt;VALUE,TEXT(F1191,"mmmm"),VALUE)</f>
        <v>00</v>
      </c>
      <c r="B1191" s="86" t="str">
        <f t="shared" si="465"/>
        <v>0</v>
      </c>
      <c r="C1191" s="86" t="str">
        <f>COUNTIF($K$7:K1191,K1191)&amp;K1191</f>
        <v>0</v>
      </c>
      <c r="D1191" s="86" t="str">
        <f t="shared" si="466"/>
        <v>1</v>
      </c>
      <c r="F1191" s="173"/>
      <c r="G1191" s="90"/>
      <c r="H1191" s="177"/>
      <c r="I1191" s="90"/>
      <c r="J1191" s="175" t="str">
        <f t="shared" si="467"/>
        <v>-</v>
      </c>
      <c r="K1191" s="90"/>
      <c r="L1191" s="178"/>
      <c r="M1191" s="178"/>
    </row>
    <row r="1192" spans="1:13" x14ac:dyDescent="0.2">
      <c r="A1192" s="90" t="str">
        <f>IF(I1192=VALUE,VALUE,COUNTIF($B$7:B1192,B1192))&amp;I1192&amp;IF(F1192&lt;&gt;VALUE,TEXT(F1192,"mmmm"),VALUE)</f>
        <v>00</v>
      </c>
      <c r="B1192" s="86" t="str">
        <f t="shared" si="465"/>
        <v>0</v>
      </c>
      <c r="C1192" s="86" t="str">
        <f>COUNTIF($K$7:K1192,K1192)&amp;K1192</f>
        <v>0</v>
      </c>
      <c r="D1192" s="86" t="str">
        <f t="shared" si="466"/>
        <v>1</v>
      </c>
      <c r="F1192" s="173"/>
      <c r="G1192" s="90"/>
      <c r="H1192" s="177"/>
      <c r="I1192" s="90"/>
      <c r="J1192" s="175" t="str">
        <f t="shared" si="467"/>
        <v>-</v>
      </c>
      <c r="K1192" s="90"/>
      <c r="L1192" s="178"/>
      <c r="M1192" s="178"/>
    </row>
    <row r="1193" spans="1:13" x14ac:dyDescent="0.2">
      <c r="A1193" s="90" t="str">
        <f>IF(I1193=VALUE,VALUE,COUNTIF($B$7:B1193,B1193))&amp;I1193&amp;IF(F1193&lt;&gt;VALUE,TEXT(F1193,"mmmm"),VALUE)</f>
        <v>00</v>
      </c>
      <c r="B1193" s="86" t="str">
        <f t="shared" si="465"/>
        <v>0</v>
      </c>
      <c r="C1193" s="86" t="str">
        <f>COUNTIF($K$7:K1193,K1193)&amp;K1193</f>
        <v>0</v>
      </c>
      <c r="D1193" s="86" t="str">
        <f t="shared" si="466"/>
        <v>1</v>
      </c>
      <c r="F1193" s="173"/>
      <c r="G1193" s="90"/>
      <c r="H1193" s="73"/>
      <c r="I1193" s="90"/>
      <c r="J1193" s="175" t="str">
        <f t="shared" si="467"/>
        <v>-</v>
      </c>
      <c r="K1193" s="90"/>
      <c r="L1193" s="178"/>
      <c r="M1193" s="178"/>
    </row>
    <row r="1194" spans="1:13" x14ac:dyDescent="0.2">
      <c r="A1194" s="90" t="str">
        <f>IF(I1194=VALUE,VALUE,COUNTIF($B$7:B1194,B1194))&amp;I1194&amp;IF(F1194&lt;&gt;VALUE,TEXT(F1194,"mmmm"),VALUE)</f>
        <v>00</v>
      </c>
      <c r="B1194" s="86" t="str">
        <f t="shared" si="465"/>
        <v>0</v>
      </c>
      <c r="C1194" s="86" t="str">
        <f>COUNTIF($K$7:K1194,K1194)&amp;K1194</f>
        <v>0</v>
      </c>
      <c r="D1194" s="86" t="str">
        <f t="shared" si="466"/>
        <v>1</v>
      </c>
      <c r="F1194" s="173"/>
      <c r="G1194" s="90"/>
      <c r="H1194" s="73"/>
      <c r="I1194" s="90"/>
      <c r="J1194" s="175" t="str">
        <f t="shared" si="467"/>
        <v>-</v>
      </c>
      <c r="K1194" s="90"/>
      <c r="L1194" s="178"/>
      <c r="M1194" s="178"/>
    </row>
    <row r="1195" spans="1:13" x14ac:dyDescent="0.2">
      <c r="A1195" s="90" t="str">
        <f>IF(I1195=VALUE,VALUE,COUNTIF($B$7:B1195,B1195))&amp;I1195&amp;IF(F1195&lt;&gt;VALUE,TEXT(F1195,"mmmm"),VALUE)</f>
        <v>00</v>
      </c>
      <c r="B1195" s="86" t="str">
        <f t="shared" ref="B1195:B1303" si="468">I1195&amp;IF(F1195&lt;&gt;VALUE,TEXT(F1195,"mmmm"),VALUE)</f>
        <v>0</v>
      </c>
      <c r="C1195" s="86" t="str">
        <f>COUNTIF($K$7:K1195,K1195)&amp;K1195</f>
        <v>0</v>
      </c>
      <c r="D1195" s="86" t="str">
        <f t="shared" ref="D1195:D1303" si="469">IF(MONTH(F1195)&lt;MONTH(BLN),"1"&amp;I1195,VALUE)</f>
        <v>1</v>
      </c>
      <c r="F1195" s="173"/>
      <c r="G1195" s="90"/>
      <c r="H1195" s="73"/>
      <c r="I1195" s="90"/>
      <c r="J1195" s="175" t="str">
        <f t="shared" si="467"/>
        <v>-</v>
      </c>
      <c r="K1195" s="90"/>
      <c r="L1195" s="178"/>
      <c r="M1195" s="178"/>
    </row>
    <row r="1196" spans="1:13" x14ac:dyDescent="0.2">
      <c r="A1196" s="90" t="str">
        <f>IF(I1196=VALUE,VALUE,COUNTIF($B$7:B1196,B1196))&amp;I1196&amp;IF(F1196&lt;&gt;VALUE,TEXT(F1196,"mmmm"),VALUE)</f>
        <v>00</v>
      </c>
      <c r="B1196" s="86" t="str">
        <f t="shared" si="468"/>
        <v>0</v>
      </c>
      <c r="C1196" s="86" t="str">
        <f>COUNTIF($K$7:K1196,K1196)&amp;K1196</f>
        <v>0</v>
      </c>
      <c r="D1196" s="86" t="str">
        <f t="shared" si="469"/>
        <v>1</v>
      </c>
      <c r="F1196" s="173"/>
      <c r="G1196" s="90"/>
      <c r="H1196" s="177"/>
      <c r="I1196" s="90"/>
      <c r="J1196" s="175" t="str">
        <f t="shared" si="467"/>
        <v>-</v>
      </c>
      <c r="K1196" s="90"/>
      <c r="L1196" s="178"/>
      <c r="M1196" s="178"/>
    </row>
    <row r="1197" spans="1:13" x14ac:dyDescent="0.2">
      <c r="A1197" s="90" t="str">
        <f>IF(I1197=VALUE,VALUE,COUNTIF($B$7:B1197,B1197))&amp;I1197&amp;IF(F1197&lt;&gt;VALUE,TEXT(F1197,"mmmm"),VALUE)</f>
        <v>00</v>
      </c>
      <c r="B1197" s="86" t="str">
        <f t="shared" si="468"/>
        <v>0</v>
      </c>
      <c r="C1197" s="86" t="str">
        <f>COUNTIF($K$7:K1197,K1197)&amp;K1197</f>
        <v>0</v>
      </c>
      <c r="D1197" s="86" t="str">
        <f t="shared" si="469"/>
        <v>1</v>
      </c>
      <c r="F1197" s="173"/>
      <c r="G1197" s="90"/>
      <c r="H1197" s="73"/>
      <c r="I1197" s="75"/>
      <c r="J1197" s="175" t="str">
        <f t="shared" si="467"/>
        <v>-</v>
      </c>
      <c r="K1197" s="90"/>
      <c r="L1197" s="178"/>
      <c r="M1197" s="178"/>
    </row>
    <row r="1198" spans="1:13" x14ac:dyDescent="0.2">
      <c r="A1198" s="90" t="str">
        <f>IF(I1198=VALUE,VALUE,COUNTIF($B$7:B1198,B1198))&amp;I1198&amp;IF(F1198&lt;&gt;VALUE,TEXT(F1198,"mmmm"),VALUE)</f>
        <v>00</v>
      </c>
      <c r="B1198" s="86" t="str">
        <f t="shared" si="468"/>
        <v>0</v>
      </c>
      <c r="C1198" s="86" t="str">
        <f>COUNTIF($K$7:K1198,K1198)&amp;K1198</f>
        <v>0</v>
      </c>
      <c r="D1198" s="86" t="str">
        <f t="shared" si="469"/>
        <v>1</v>
      </c>
      <c r="F1198" s="173"/>
      <c r="G1198" s="90"/>
      <c r="H1198" s="73"/>
      <c r="I1198" s="75"/>
      <c r="J1198" s="175" t="str">
        <f t="shared" si="467"/>
        <v>-</v>
      </c>
      <c r="K1198" s="90"/>
      <c r="L1198" s="178"/>
      <c r="M1198" s="178"/>
    </row>
    <row r="1199" spans="1:13" x14ac:dyDescent="0.2">
      <c r="A1199" s="90" t="str">
        <f>IF(I1199=VALUE,VALUE,COUNTIF($B$7:B1199,B1199))&amp;I1199&amp;IF(F1199&lt;&gt;VALUE,TEXT(F1199,"mmmm"),VALUE)</f>
        <v>00</v>
      </c>
      <c r="B1199" s="86" t="str">
        <f t="shared" si="468"/>
        <v>0</v>
      </c>
      <c r="C1199" s="86" t="str">
        <f>COUNTIF($K$7:K1199,K1199)&amp;K1199</f>
        <v>0</v>
      </c>
      <c r="D1199" s="86" t="str">
        <f t="shared" si="469"/>
        <v>1</v>
      </c>
      <c r="F1199" s="173"/>
      <c r="G1199" s="90"/>
      <c r="H1199" s="73"/>
      <c r="I1199" s="75"/>
      <c r="J1199" s="175" t="str">
        <f t="shared" si="467"/>
        <v>-</v>
      </c>
      <c r="K1199" s="90"/>
      <c r="L1199" s="178"/>
      <c r="M1199" s="178"/>
    </row>
    <row r="1200" spans="1:13" x14ac:dyDescent="0.2">
      <c r="A1200" s="90" t="str">
        <f>IF(I1200=VALUE,VALUE,COUNTIF($B$7:B1200,B1200))&amp;I1200&amp;IF(F1200&lt;&gt;VALUE,TEXT(F1200,"mmmm"),VALUE)</f>
        <v>00</v>
      </c>
      <c r="B1200" s="86" t="str">
        <f t="shared" si="468"/>
        <v>0</v>
      </c>
      <c r="C1200" s="86" t="str">
        <f>COUNTIF($K$7:K1200,K1200)&amp;K1200</f>
        <v>0</v>
      </c>
      <c r="D1200" s="86" t="str">
        <f t="shared" si="469"/>
        <v>1</v>
      </c>
      <c r="F1200" s="173"/>
      <c r="G1200" s="90"/>
      <c r="H1200" s="177"/>
      <c r="I1200" s="90"/>
      <c r="J1200" s="175" t="str">
        <f t="shared" si="467"/>
        <v>-</v>
      </c>
      <c r="K1200" s="90"/>
      <c r="L1200" s="178"/>
      <c r="M1200" s="178"/>
    </row>
    <row r="1201" spans="1:13" x14ac:dyDescent="0.2">
      <c r="A1201" s="90" t="str">
        <f>IF(I1201=VALUE,VALUE,COUNTIF($B$7:B1201,B1201))&amp;I1201&amp;IF(F1201&lt;&gt;VALUE,TEXT(F1201,"mmmm"),VALUE)</f>
        <v>00</v>
      </c>
      <c r="B1201" s="86" t="str">
        <f t="shared" si="468"/>
        <v>0</v>
      </c>
      <c r="C1201" s="86" t="str">
        <f>COUNTIF($K$7:K1201,K1201)&amp;K1201</f>
        <v>0</v>
      </c>
      <c r="D1201" s="86" t="str">
        <f t="shared" si="469"/>
        <v>1</v>
      </c>
      <c r="F1201" s="173"/>
      <c r="G1201" s="90"/>
      <c r="H1201" s="177"/>
      <c r="I1201" s="90"/>
      <c r="J1201" s="175" t="str">
        <f t="shared" si="467"/>
        <v>-</v>
      </c>
      <c r="K1201" s="90"/>
      <c r="L1201" s="178"/>
      <c r="M1201" s="178"/>
    </row>
    <row r="1202" spans="1:13" x14ac:dyDescent="0.2">
      <c r="A1202" s="90" t="str">
        <f>IF(I1202=VALUE,VALUE,COUNTIF($B$7:B1202,B1202))&amp;I1202&amp;IF(F1202&lt;&gt;VALUE,TEXT(F1202,"mmmm"),VALUE)</f>
        <v>00</v>
      </c>
      <c r="B1202" s="86" t="str">
        <f t="shared" si="468"/>
        <v>0</v>
      </c>
      <c r="C1202" s="86" t="str">
        <f>COUNTIF($K$7:K1202,K1202)&amp;K1202</f>
        <v>0</v>
      </c>
      <c r="D1202" s="86" t="str">
        <f t="shared" si="469"/>
        <v>1</v>
      </c>
      <c r="F1202" s="173"/>
      <c r="G1202" s="73"/>
      <c r="H1202" s="73"/>
      <c r="I1202" s="75"/>
      <c r="J1202" s="175" t="str">
        <f t="shared" si="467"/>
        <v>-</v>
      </c>
      <c r="K1202" s="90"/>
      <c r="L1202" s="178"/>
      <c r="M1202" s="178"/>
    </row>
    <row r="1203" spans="1:13" x14ac:dyDescent="0.2">
      <c r="A1203" s="90" t="str">
        <f>IF(I1203=VALUE,VALUE,COUNTIF($B$7:B1203,B1203))&amp;I1203&amp;IF(F1203&lt;&gt;VALUE,TEXT(F1203,"mmmm"),VALUE)</f>
        <v>00</v>
      </c>
      <c r="B1203" s="86" t="str">
        <f t="shared" si="468"/>
        <v>0</v>
      </c>
      <c r="C1203" s="86" t="str">
        <f>COUNTIF($K$7:K1203,K1203)&amp;K1203</f>
        <v>0</v>
      </c>
      <c r="D1203" s="86" t="str">
        <f t="shared" si="469"/>
        <v>1</v>
      </c>
      <c r="F1203" s="173"/>
      <c r="G1203" s="73"/>
      <c r="H1203" s="73"/>
      <c r="I1203" s="75"/>
      <c r="J1203" s="175" t="str">
        <f t="shared" si="467"/>
        <v>-</v>
      </c>
      <c r="K1203" s="90"/>
      <c r="L1203" s="178"/>
      <c r="M1203" s="178"/>
    </row>
    <row r="1204" spans="1:13" x14ac:dyDescent="0.2">
      <c r="A1204" s="90" t="str">
        <f>IF(I1204=VALUE,VALUE,COUNTIF($B$7:B1204,B1204))&amp;I1204&amp;IF(F1204&lt;&gt;VALUE,TEXT(F1204,"mmmm"),VALUE)</f>
        <v>00</v>
      </c>
      <c r="B1204" s="86" t="str">
        <f t="shared" si="468"/>
        <v>0</v>
      </c>
      <c r="C1204" s="86" t="str">
        <f>COUNTIF($K$7:K1204,K1204)&amp;K1204</f>
        <v>0</v>
      </c>
      <c r="D1204" s="86" t="str">
        <f t="shared" si="469"/>
        <v>1</v>
      </c>
      <c r="F1204" s="173"/>
      <c r="G1204" s="73"/>
      <c r="H1204" s="73"/>
      <c r="I1204" s="75"/>
      <c r="J1204" s="175" t="str">
        <f t="shared" si="467"/>
        <v>-</v>
      </c>
      <c r="K1204" s="90"/>
      <c r="L1204" s="178"/>
      <c r="M1204" s="178"/>
    </row>
    <row r="1205" spans="1:13" x14ac:dyDescent="0.2">
      <c r="A1205" s="90" t="str">
        <f>IF(I1205=VALUE,VALUE,COUNTIF($B$7:B1205,B1205))&amp;I1205&amp;IF(F1205&lt;&gt;VALUE,TEXT(F1205,"mmmm"),VALUE)</f>
        <v>00</v>
      </c>
      <c r="B1205" s="86" t="str">
        <f t="shared" si="468"/>
        <v>0</v>
      </c>
      <c r="C1205" s="86" t="str">
        <f>COUNTIF($K$7:K1205,K1205)&amp;K1205</f>
        <v>0</v>
      </c>
      <c r="D1205" s="86" t="str">
        <f t="shared" si="469"/>
        <v>1</v>
      </c>
      <c r="F1205" s="173"/>
      <c r="G1205" s="73"/>
      <c r="H1205" s="73"/>
      <c r="I1205" s="75"/>
      <c r="J1205" s="175" t="str">
        <f t="shared" si="467"/>
        <v>-</v>
      </c>
      <c r="K1205" s="90"/>
      <c r="L1205" s="178"/>
      <c r="M1205" s="178"/>
    </row>
    <row r="1206" spans="1:13" x14ac:dyDescent="0.2">
      <c r="A1206" s="90" t="str">
        <f>IF(I1206=VALUE,VALUE,COUNTIF($B$7:B1206,B1206))&amp;I1206&amp;IF(F1206&lt;&gt;VALUE,TEXT(F1206,"mmmm"),VALUE)</f>
        <v>00</v>
      </c>
      <c r="B1206" s="86" t="str">
        <f t="shared" si="468"/>
        <v>0</v>
      </c>
      <c r="C1206" s="86" t="str">
        <f>COUNTIF($K$7:K1206,K1206)&amp;K1206</f>
        <v>0</v>
      </c>
      <c r="D1206" s="86" t="str">
        <f t="shared" si="469"/>
        <v>1</v>
      </c>
      <c r="F1206" s="173"/>
      <c r="G1206" s="73"/>
      <c r="H1206" s="73"/>
      <c r="I1206" s="75"/>
      <c r="J1206" s="175" t="str">
        <f t="shared" si="467"/>
        <v>-</v>
      </c>
      <c r="K1206" s="90"/>
      <c r="L1206" s="178"/>
      <c r="M1206" s="178"/>
    </row>
    <row r="1207" spans="1:13" x14ac:dyDescent="0.2">
      <c r="A1207" s="90" t="str">
        <f>IF(I1207=VALUE,VALUE,COUNTIF($B$7:B1207,B1207))&amp;I1207&amp;IF(F1207&lt;&gt;VALUE,TEXT(F1207,"mmmm"),VALUE)</f>
        <v>00</v>
      </c>
      <c r="B1207" s="86" t="str">
        <f t="shared" si="468"/>
        <v>0</v>
      </c>
      <c r="C1207" s="86" t="str">
        <f>COUNTIF($K$7:K1207,K1207)&amp;K1207</f>
        <v>0</v>
      </c>
      <c r="D1207" s="86" t="str">
        <f t="shared" si="469"/>
        <v>1</v>
      </c>
      <c r="F1207" s="173"/>
      <c r="G1207" s="73"/>
      <c r="H1207" s="73"/>
      <c r="I1207" s="75"/>
      <c r="J1207" s="175" t="str">
        <f t="shared" si="467"/>
        <v>-</v>
      </c>
      <c r="K1207" s="90"/>
      <c r="L1207" s="178"/>
      <c r="M1207" s="178"/>
    </row>
    <row r="1208" spans="1:13" x14ac:dyDescent="0.2">
      <c r="A1208" s="90" t="str">
        <f>IF(I1208=VALUE,VALUE,COUNTIF($B$7:B1208,B1208))&amp;I1208&amp;IF(F1208&lt;&gt;VALUE,TEXT(F1208,"mmmm"),VALUE)</f>
        <v>00</v>
      </c>
      <c r="B1208" s="86" t="str">
        <f t="shared" si="468"/>
        <v>0</v>
      </c>
      <c r="C1208" s="86" t="str">
        <f>COUNTIF($K$7:K1208,K1208)&amp;K1208</f>
        <v>0</v>
      </c>
      <c r="D1208" s="86" t="str">
        <f t="shared" si="469"/>
        <v>1</v>
      </c>
      <c r="F1208" s="173"/>
      <c r="G1208" s="73"/>
      <c r="H1208" s="73"/>
      <c r="I1208" s="75"/>
      <c r="J1208" s="175" t="str">
        <f t="shared" si="467"/>
        <v>-</v>
      </c>
      <c r="K1208" s="90"/>
      <c r="L1208" s="178"/>
      <c r="M1208" s="178"/>
    </row>
    <row r="1209" spans="1:13" x14ac:dyDescent="0.2">
      <c r="A1209" s="90" t="str">
        <f>IF(I1209=VALUE,VALUE,COUNTIF($B$7:B1209,B1209))&amp;I1209&amp;IF(F1209&lt;&gt;VALUE,TEXT(F1209,"mmmm"),VALUE)</f>
        <v>00</v>
      </c>
      <c r="B1209" s="86" t="str">
        <f t="shared" si="468"/>
        <v>0</v>
      </c>
      <c r="C1209" s="86" t="str">
        <f>COUNTIF($K$7:K1209,K1209)&amp;K1209</f>
        <v>0</v>
      </c>
      <c r="D1209" s="86" t="str">
        <f t="shared" si="469"/>
        <v>1</v>
      </c>
      <c r="F1209" s="173"/>
      <c r="G1209" s="73"/>
      <c r="H1209" s="73"/>
      <c r="I1209" s="75"/>
      <c r="J1209" s="175" t="str">
        <f t="shared" si="467"/>
        <v>-</v>
      </c>
      <c r="K1209" s="90"/>
      <c r="L1209" s="178"/>
      <c r="M1209" s="178"/>
    </row>
    <row r="1210" spans="1:13" x14ac:dyDescent="0.2">
      <c r="A1210" s="90" t="str">
        <f>IF(I1210=VALUE,VALUE,COUNTIF($B$7:B1210,B1210))&amp;I1210&amp;IF(F1210&lt;&gt;VALUE,TEXT(F1210,"mmmm"),VALUE)</f>
        <v>00</v>
      </c>
      <c r="B1210" s="86" t="str">
        <f t="shared" si="468"/>
        <v>0</v>
      </c>
      <c r="C1210" s="86" t="str">
        <f>COUNTIF($K$7:K1210,K1210)&amp;K1210</f>
        <v>0</v>
      </c>
      <c r="D1210" s="86" t="str">
        <f t="shared" si="469"/>
        <v>1</v>
      </c>
      <c r="F1210" s="173"/>
      <c r="G1210" s="73"/>
      <c r="H1210" s="73"/>
      <c r="I1210" s="75"/>
      <c r="J1210" s="175" t="str">
        <f t="shared" si="467"/>
        <v>-</v>
      </c>
      <c r="K1210" s="90"/>
      <c r="L1210" s="178"/>
      <c r="M1210" s="178"/>
    </row>
    <row r="1211" spans="1:13" x14ac:dyDescent="0.2">
      <c r="A1211" s="90" t="str">
        <f>IF(I1211=VALUE,VALUE,COUNTIF($B$7:B1211,B1211))&amp;I1211&amp;IF(F1211&lt;&gt;VALUE,TEXT(F1211,"mmmm"),VALUE)</f>
        <v>00</v>
      </c>
      <c r="B1211" s="86" t="str">
        <f t="shared" si="468"/>
        <v>0</v>
      </c>
      <c r="C1211" s="86" t="str">
        <f>COUNTIF($K$7:K1211,K1211)&amp;K1211</f>
        <v>0</v>
      </c>
      <c r="D1211" s="86" t="str">
        <f t="shared" si="469"/>
        <v>1</v>
      </c>
      <c r="F1211" s="173"/>
      <c r="G1211" s="73"/>
      <c r="H1211" s="73"/>
      <c r="I1211" s="75"/>
      <c r="J1211" s="175" t="str">
        <f t="shared" si="467"/>
        <v>-</v>
      </c>
      <c r="K1211" s="90"/>
      <c r="L1211" s="178"/>
      <c r="M1211" s="178"/>
    </row>
    <row r="1212" spans="1:13" x14ac:dyDescent="0.2">
      <c r="A1212" s="90" t="str">
        <f>IF(I1212=VALUE,VALUE,COUNTIF($B$7:B1212,B1212))&amp;I1212&amp;IF(F1212&lt;&gt;VALUE,TEXT(F1212,"mmmm"),VALUE)</f>
        <v>00</v>
      </c>
      <c r="B1212" s="86" t="str">
        <f t="shared" si="468"/>
        <v>0</v>
      </c>
      <c r="C1212" s="86" t="str">
        <f>COUNTIF($K$7:K1212,K1212)&amp;K1212</f>
        <v>0</v>
      </c>
      <c r="D1212" s="86" t="str">
        <f t="shared" si="469"/>
        <v>1</v>
      </c>
      <c r="F1212" s="173"/>
      <c r="G1212" s="73"/>
      <c r="H1212" s="73"/>
      <c r="I1212" s="75"/>
      <c r="J1212" s="175" t="str">
        <f t="shared" si="467"/>
        <v>-</v>
      </c>
      <c r="K1212" s="90"/>
      <c r="L1212" s="178"/>
      <c r="M1212" s="178"/>
    </row>
    <row r="1213" spans="1:13" x14ac:dyDescent="0.2">
      <c r="A1213" s="90" t="str">
        <f>IF(I1213=VALUE,VALUE,COUNTIF($B$7:B1213,B1213))&amp;I1213&amp;IF(F1213&lt;&gt;VALUE,TEXT(F1213,"mmmm"),VALUE)</f>
        <v>00</v>
      </c>
      <c r="B1213" s="86" t="str">
        <f t="shared" si="468"/>
        <v>0</v>
      </c>
      <c r="C1213" s="86" t="str">
        <f>COUNTIF($K$7:K1213,K1213)&amp;K1213</f>
        <v>0</v>
      </c>
      <c r="D1213" s="86" t="str">
        <f t="shared" si="469"/>
        <v>1</v>
      </c>
      <c r="F1213" s="173"/>
      <c r="G1213" s="73"/>
      <c r="H1213" s="73"/>
      <c r="I1213" s="75"/>
      <c r="J1213" s="175" t="str">
        <f t="shared" si="467"/>
        <v>-</v>
      </c>
      <c r="K1213" s="90"/>
      <c r="L1213" s="178"/>
      <c r="M1213" s="178"/>
    </row>
    <row r="1214" spans="1:13" x14ac:dyDescent="0.2">
      <c r="A1214" s="90" t="str">
        <f>IF(I1214=VALUE,VALUE,COUNTIF($B$7:B1214,B1214))&amp;I1214&amp;IF(F1214&lt;&gt;VALUE,TEXT(F1214,"mmmm"),VALUE)</f>
        <v>00</v>
      </c>
      <c r="B1214" s="86" t="str">
        <f t="shared" si="468"/>
        <v>0</v>
      </c>
      <c r="C1214" s="86" t="str">
        <f>COUNTIF($K$7:K1214,K1214)&amp;K1214</f>
        <v>0</v>
      </c>
      <c r="D1214" s="86" t="str">
        <f t="shared" si="469"/>
        <v>1</v>
      </c>
      <c r="F1214" s="173"/>
      <c r="G1214" s="73"/>
      <c r="H1214" s="73"/>
      <c r="I1214" s="75"/>
      <c r="J1214" s="175" t="str">
        <f t="shared" si="467"/>
        <v>-</v>
      </c>
      <c r="K1214" s="90"/>
      <c r="L1214" s="178"/>
      <c r="M1214" s="178"/>
    </row>
    <row r="1215" spans="1:13" x14ac:dyDescent="0.2">
      <c r="A1215" s="90" t="str">
        <f>IF(I1215=VALUE,VALUE,COUNTIF($B$7:B1215,B1215))&amp;I1215&amp;IF(F1215&lt;&gt;VALUE,TEXT(F1215,"mmmm"),VALUE)</f>
        <v>00</v>
      </c>
      <c r="B1215" s="86" t="str">
        <f t="shared" si="468"/>
        <v>0</v>
      </c>
      <c r="C1215" s="86" t="str">
        <f>COUNTIF($K$7:K1215,K1215)&amp;K1215</f>
        <v>0</v>
      </c>
      <c r="D1215" s="86" t="str">
        <f t="shared" si="469"/>
        <v>1</v>
      </c>
      <c r="F1215" s="173"/>
      <c r="G1215" s="73"/>
      <c r="H1215" s="73"/>
      <c r="I1215" s="75"/>
      <c r="J1215" s="175" t="str">
        <f t="shared" si="467"/>
        <v>-</v>
      </c>
      <c r="K1215" s="90"/>
      <c r="L1215" s="178"/>
      <c r="M1215" s="178"/>
    </row>
    <row r="1216" spans="1:13" x14ac:dyDescent="0.2">
      <c r="A1216" s="90" t="str">
        <f>IF(I1216=VALUE,VALUE,COUNTIF($B$7:B1216,B1216))&amp;I1216&amp;IF(F1216&lt;&gt;VALUE,TEXT(F1216,"mmmm"),VALUE)</f>
        <v>00</v>
      </c>
      <c r="B1216" s="86" t="str">
        <f t="shared" si="468"/>
        <v>0</v>
      </c>
      <c r="C1216" s="86" t="str">
        <f>COUNTIF($K$7:K1216,K1216)&amp;K1216</f>
        <v>0</v>
      </c>
      <c r="D1216" s="86" t="str">
        <f t="shared" si="469"/>
        <v>1</v>
      </c>
      <c r="F1216" s="173"/>
      <c r="G1216" s="73"/>
      <c r="H1216" s="73"/>
      <c r="I1216" s="75"/>
      <c r="J1216" s="175" t="str">
        <f t="shared" si="467"/>
        <v>-</v>
      </c>
      <c r="K1216" s="90"/>
      <c r="L1216" s="178"/>
      <c r="M1216" s="178"/>
    </row>
    <row r="1217" spans="1:13" x14ac:dyDescent="0.2">
      <c r="A1217" s="90" t="str">
        <f>IF(I1217=VALUE,VALUE,COUNTIF($B$7:B1217,B1217))&amp;I1217&amp;IF(F1217&lt;&gt;VALUE,TEXT(F1217,"mmmm"),VALUE)</f>
        <v>00</v>
      </c>
      <c r="B1217" s="86" t="str">
        <f t="shared" si="468"/>
        <v>0</v>
      </c>
      <c r="C1217" s="86" t="str">
        <f>COUNTIF($K$7:K1217,K1217)&amp;K1217</f>
        <v>0</v>
      </c>
      <c r="D1217" s="86" t="str">
        <f t="shared" si="469"/>
        <v>1</v>
      </c>
      <c r="F1217" s="173"/>
      <c r="G1217" s="90"/>
      <c r="H1217" s="177"/>
      <c r="I1217" s="90"/>
      <c r="J1217" s="175" t="str">
        <f t="shared" si="467"/>
        <v>-</v>
      </c>
      <c r="K1217" s="90"/>
      <c r="L1217" s="178"/>
      <c r="M1217" s="178"/>
    </row>
    <row r="1218" spans="1:13" x14ac:dyDescent="0.2">
      <c r="A1218" s="90" t="str">
        <f>IF(I1218=VALUE,VALUE,COUNTIF($B$7:B1218,B1218))&amp;I1218&amp;IF(F1218&lt;&gt;VALUE,TEXT(F1218,"mmmm"),VALUE)</f>
        <v>00</v>
      </c>
      <c r="B1218" s="86" t="str">
        <f t="shared" si="468"/>
        <v>0</v>
      </c>
      <c r="C1218" s="86" t="str">
        <f>COUNTIF($K$7:K1218,K1218)&amp;K1218</f>
        <v>0</v>
      </c>
      <c r="D1218" s="86" t="str">
        <f t="shared" si="469"/>
        <v>1</v>
      </c>
      <c r="F1218" s="173"/>
      <c r="G1218" s="90"/>
      <c r="H1218" s="177"/>
      <c r="I1218" s="90"/>
      <c r="J1218" s="175" t="str">
        <f t="shared" si="467"/>
        <v>-</v>
      </c>
      <c r="K1218" s="90"/>
      <c r="L1218" s="178"/>
      <c r="M1218" s="178"/>
    </row>
    <row r="1219" spans="1:13" x14ac:dyDescent="0.2">
      <c r="A1219" s="90" t="str">
        <f>IF(I1219=VALUE,VALUE,COUNTIF($B$7:B1219,B1219))&amp;I1219&amp;IF(F1219&lt;&gt;VALUE,TEXT(F1219,"mmmm"),VALUE)</f>
        <v>00</v>
      </c>
      <c r="B1219" s="86" t="str">
        <f t="shared" si="468"/>
        <v>0</v>
      </c>
      <c r="C1219" s="86" t="str">
        <f>COUNTIF($K$7:K1219,K1219)&amp;K1219</f>
        <v>0</v>
      </c>
      <c r="D1219" s="86" t="str">
        <f t="shared" si="469"/>
        <v>1</v>
      </c>
      <c r="F1219" s="173"/>
      <c r="G1219" s="90"/>
      <c r="H1219" s="73"/>
      <c r="I1219" s="75"/>
      <c r="J1219" s="175" t="str">
        <f t="shared" si="467"/>
        <v>-</v>
      </c>
      <c r="K1219" s="90"/>
      <c r="L1219" s="178"/>
      <c r="M1219" s="178"/>
    </row>
    <row r="1220" spans="1:13" x14ac:dyDescent="0.2">
      <c r="A1220" s="90" t="str">
        <f>IF(I1220=VALUE,VALUE,COUNTIF($B$7:B1220,B1220))&amp;I1220&amp;IF(F1220&lt;&gt;VALUE,TEXT(F1220,"mmmm"),VALUE)</f>
        <v>00</v>
      </c>
      <c r="B1220" s="86" t="str">
        <f t="shared" si="468"/>
        <v>0</v>
      </c>
      <c r="C1220" s="86" t="str">
        <f>COUNTIF($K$7:K1220,K1220)&amp;K1220</f>
        <v>0</v>
      </c>
      <c r="D1220" s="86" t="str">
        <f t="shared" si="469"/>
        <v>1</v>
      </c>
      <c r="F1220" s="173"/>
      <c r="G1220" s="90"/>
      <c r="H1220" s="73"/>
      <c r="I1220" s="75"/>
      <c r="J1220" s="175" t="str">
        <f t="shared" si="467"/>
        <v>-</v>
      </c>
      <c r="K1220" s="90"/>
      <c r="L1220" s="178"/>
      <c r="M1220" s="178"/>
    </row>
    <row r="1221" spans="1:13" x14ac:dyDescent="0.2">
      <c r="A1221" s="90" t="str">
        <f>IF(I1221=VALUE,VALUE,COUNTIF($B$7:B1221,B1221))&amp;I1221&amp;IF(F1221&lt;&gt;VALUE,TEXT(F1221,"mmmm"),VALUE)</f>
        <v>00</v>
      </c>
      <c r="B1221" s="86" t="str">
        <f t="shared" si="468"/>
        <v>0</v>
      </c>
      <c r="C1221" s="86" t="str">
        <f>COUNTIF($K$7:K1221,K1221)&amp;K1221</f>
        <v>0</v>
      </c>
      <c r="D1221" s="86" t="str">
        <f t="shared" si="469"/>
        <v>1</v>
      </c>
      <c r="F1221" s="173"/>
      <c r="G1221" s="90"/>
      <c r="H1221" s="177"/>
      <c r="I1221" s="90"/>
      <c r="J1221" s="175" t="str">
        <f t="shared" si="467"/>
        <v>-</v>
      </c>
      <c r="K1221" s="90"/>
      <c r="L1221" s="178"/>
      <c r="M1221" s="178"/>
    </row>
    <row r="1222" spans="1:13" x14ac:dyDescent="0.2">
      <c r="A1222" s="90" t="str">
        <f>IF(I1222=VALUE,VALUE,COUNTIF($B$7:B1222,B1222))&amp;I1222&amp;IF(F1222&lt;&gt;VALUE,TEXT(F1222,"mmmm"),VALUE)</f>
        <v>00</v>
      </c>
      <c r="B1222" s="86" t="str">
        <f t="shared" si="468"/>
        <v>0</v>
      </c>
      <c r="C1222" s="86" t="str">
        <f>COUNTIF($K$7:K1222,K1222)&amp;K1222</f>
        <v>0</v>
      </c>
      <c r="D1222" s="86" t="str">
        <f t="shared" si="469"/>
        <v>1</v>
      </c>
      <c r="F1222" s="173"/>
      <c r="G1222" s="90"/>
      <c r="H1222" s="177"/>
      <c r="I1222" s="90"/>
      <c r="J1222" s="175" t="str">
        <f t="shared" si="467"/>
        <v>-</v>
      </c>
      <c r="K1222" s="90"/>
      <c r="L1222" s="178"/>
      <c r="M1222" s="178"/>
    </row>
    <row r="1223" spans="1:13" x14ac:dyDescent="0.2">
      <c r="A1223" s="90" t="str">
        <f>IF(I1223=VALUE,VALUE,COUNTIF($B$7:B1223,B1223))&amp;I1223&amp;IF(F1223&lt;&gt;VALUE,TEXT(F1223,"mmmm"),VALUE)</f>
        <v>00</v>
      </c>
      <c r="B1223" s="86" t="str">
        <f t="shared" si="468"/>
        <v>0</v>
      </c>
      <c r="C1223" s="86" t="str">
        <f>COUNTIF($K$7:K1223,K1223)&amp;K1223</f>
        <v>0</v>
      </c>
      <c r="D1223" s="86" t="str">
        <f t="shared" si="469"/>
        <v>1</v>
      </c>
      <c r="F1223" s="173"/>
      <c r="G1223" s="90"/>
      <c r="H1223" s="73"/>
      <c r="I1223" s="75"/>
      <c r="J1223" s="175" t="str">
        <f t="shared" si="467"/>
        <v>-</v>
      </c>
      <c r="K1223" s="90"/>
      <c r="L1223" s="178"/>
      <c r="M1223" s="178"/>
    </row>
    <row r="1224" spans="1:13" x14ac:dyDescent="0.2">
      <c r="A1224" s="90" t="str">
        <f>IF(I1224=VALUE,VALUE,COUNTIF($B$7:B1224,B1224))&amp;I1224&amp;IF(F1224&lt;&gt;VALUE,TEXT(F1224,"mmmm"),VALUE)</f>
        <v>00</v>
      </c>
      <c r="B1224" s="86" t="str">
        <f t="shared" si="468"/>
        <v>0</v>
      </c>
      <c r="C1224" s="86" t="str">
        <f>COUNTIF($K$7:K1224,K1224)&amp;K1224</f>
        <v>0</v>
      </c>
      <c r="D1224" s="86" t="str">
        <f t="shared" si="469"/>
        <v>1</v>
      </c>
      <c r="F1224" s="173"/>
      <c r="G1224" s="90"/>
      <c r="H1224" s="73"/>
      <c r="I1224" s="75"/>
      <c r="J1224" s="175" t="str">
        <f t="shared" si="467"/>
        <v>-</v>
      </c>
      <c r="K1224" s="90"/>
      <c r="L1224" s="178"/>
      <c r="M1224" s="178"/>
    </row>
    <row r="1225" spans="1:13" x14ac:dyDescent="0.2">
      <c r="A1225" s="90" t="str">
        <f>IF(I1225=VALUE,VALUE,COUNTIF($B$7:B1225,B1225))&amp;I1225&amp;IF(F1225&lt;&gt;VALUE,TEXT(F1225,"mmmm"),VALUE)</f>
        <v>00</v>
      </c>
      <c r="B1225" s="86" t="str">
        <f t="shared" si="468"/>
        <v>0</v>
      </c>
      <c r="C1225" s="86" t="str">
        <f>COUNTIF($K$7:K1225,K1225)&amp;K1225</f>
        <v>0</v>
      </c>
      <c r="D1225" s="86" t="str">
        <f t="shared" si="469"/>
        <v>1</v>
      </c>
      <c r="F1225" s="173"/>
      <c r="G1225" s="90"/>
      <c r="H1225" s="177"/>
      <c r="I1225" s="90"/>
      <c r="J1225" s="175" t="str">
        <f t="shared" si="467"/>
        <v>-</v>
      </c>
      <c r="K1225" s="90"/>
      <c r="L1225" s="178"/>
      <c r="M1225" s="178"/>
    </row>
    <row r="1226" spans="1:13" x14ac:dyDescent="0.2">
      <c r="A1226" s="90" t="str">
        <f>IF(I1226=VALUE,VALUE,COUNTIF($B$7:B1226,B1226))&amp;I1226&amp;IF(F1226&lt;&gt;VALUE,TEXT(F1226,"mmmm"),VALUE)</f>
        <v>00</v>
      </c>
      <c r="B1226" s="86" t="str">
        <f t="shared" si="468"/>
        <v>0</v>
      </c>
      <c r="C1226" s="86" t="str">
        <f>COUNTIF($K$7:K1226,K1226)&amp;K1226</f>
        <v>0</v>
      </c>
      <c r="D1226" s="86" t="str">
        <f t="shared" si="469"/>
        <v>1</v>
      </c>
      <c r="F1226" s="173"/>
      <c r="G1226" s="90"/>
      <c r="H1226" s="177"/>
      <c r="I1226" s="90"/>
      <c r="J1226" s="175" t="str">
        <f t="shared" si="467"/>
        <v>-</v>
      </c>
      <c r="K1226" s="90"/>
      <c r="L1226" s="178"/>
      <c r="M1226" s="178"/>
    </row>
    <row r="1227" spans="1:13" x14ac:dyDescent="0.2">
      <c r="A1227" s="90" t="str">
        <f>IF(I1227=VALUE,VALUE,COUNTIF($B$7:B1227,B1227))&amp;I1227&amp;IF(F1227&lt;&gt;VALUE,TEXT(F1227,"mmmm"),VALUE)</f>
        <v>00</v>
      </c>
      <c r="B1227" s="86" t="str">
        <f t="shared" si="468"/>
        <v>0</v>
      </c>
      <c r="C1227" s="86" t="str">
        <f>COUNTIF($K$7:K1227,K1227)&amp;K1227</f>
        <v>0</v>
      </c>
      <c r="D1227" s="86" t="str">
        <f t="shared" si="469"/>
        <v>1</v>
      </c>
      <c r="F1227" s="173"/>
      <c r="G1227" s="90"/>
      <c r="H1227" s="73"/>
      <c r="I1227" s="75"/>
      <c r="J1227" s="175" t="str">
        <f t="shared" si="467"/>
        <v>-</v>
      </c>
      <c r="K1227" s="90"/>
      <c r="L1227" s="178"/>
      <c r="M1227" s="178"/>
    </row>
    <row r="1228" spans="1:13" x14ac:dyDescent="0.2">
      <c r="A1228" s="90" t="str">
        <f>IF(I1228=VALUE,VALUE,COUNTIF($B$7:B1228,B1228))&amp;I1228&amp;IF(F1228&lt;&gt;VALUE,TEXT(F1228,"mmmm"),VALUE)</f>
        <v>00</v>
      </c>
      <c r="B1228" s="86" t="str">
        <f t="shared" si="468"/>
        <v>0</v>
      </c>
      <c r="C1228" s="86" t="str">
        <f>COUNTIF($K$7:K1228,K1228)&amp;K1228</f>
        <v>0</v>
      </c>
      <c r="D1228" s="86" t="str">
        <f t="shared" si="469"/>
        <v>1</v>
      </c>
      <c r="F1228" s="173"/>
      <c r="G1228" s="90"/>
      <c r="H1228" s="73"/>
      <c r="I1228" s="75"/>
      <c r="J1228" s="175" t="str">
        <f t="shared" si="467"/>
        <v>-</v>
      </c>
      <c r="K1228" s="90"/>
      <c r="L1228" s="178"/>
      <c r="M1228" s="178"/>
    </row>
    <row r="1229" spans="1:13" x14ac:dyDescent="0.2">
      <c r="A1229" s="90" t="str">
        <f>IF(I1229=VALUE,VALUE,COUNTIF($B$7:B1229,B1229))&amp;I1229&amp;IF(F1229&lt;&gt;VALUE,TEXT(F1229,"mmmm"),VALUE)</f>
        <v>00</v>
      </c>
      <c r="B1229" s="86" t="str">
        <f t="shared" si="468"/>
        <v>0</v>
      </c>
      <c r="C1229" s="86" t="str">
        <f>COUNTIF($K$7:K1229,K1229)&amp;K1229</f>
        <v>0</v>
      </c>
      <c r="D1229" s="86" t="str">
        <f t="shared" si="469"/>
        <v>1</v>
      </c>
      <c r="F1229" s="173"/>
      <c r="G1229" s="90"/>
      <c r="H1229" s="73"/>
      <c r="I1229" s="75"/>
      <c r="J1229" s="175" t="str">
        <f t="shared" si="467"/>
        <v>-</v>
      </c>
      <c r="K1229" s="90"/>
      <c r="L1229" s="178"/>
      <c r="M1229" s="178"/>
    </row>
    <row r="1230" spans="1:13" x14ac:dyDescent="0.2">
      <c r="A1230" s="90" t="str">
        <f>IF(I1230=VALUE,VALUE,COUNTIF($B$7:B1230,B1230))&amp;I1230&amp;IF(F1230&lt;&gt;VALUE,TEXT(F1230,"mmmm"),VALUE)</f>
        <v>00</v>
      </c>
      <c r="B1230" s="86" t="str">
        <f t="shared" si="468"/>
        <v>0</v>
      </c>
      <c r="C1230" s="86" t="str">
        <f>COUNTIF($K$7:K1230,K1230)&amp;K1230</f>
        <v>0</v>
      </c>
      <c r="D1230" s="86" t="str">
        <f t="shared" si="469"/>
        <v>1</v>
      </c>
      <c r="F1230" s="173"/>
      <c r="G1230" s="90"/>
      <c r="H1230" s="73"/>
      <c r="I1230" s="75"/>
      <c r="J1230" s="175" t="str">
        <f t="shared" si="467"/>
        <v>-</v>
      </c>
      <c r="K1230" s="90"/>
      <c r="L1230" s="178"/>
      <c r="M1230" s="178"/>
    </row>
    <row r="1231" spans="1:13" x14ac:dyDescent="0.2">
      <c r="A1231" s="90" t="str">
        <f>IF(I1231=VALUE,VALUE,COUNTIF($B$7:B1231,B1231))&amp;I1231&amp;IF(F1231&lt;&gt;VALUE,TEXT(F1231,"mmmm"),VALUE)</f>
        <v>00</v>
      </c>
      <c r="B1231" s="86" t="str">
        <f t="shared" si="468"/>
        <v>0</v>
      </c>
      <c r="C1231" s="86" t="str">
        <f>COUNTIF($K$7:K1231,K1231)&amp;K1231</f>
        <v>0</v>
      </c>
      <c r="D1231" s="86" t="str">
        <f t="shared" si="469"/>
        <v>1</v>
      </c>
      <c r="F1231" s="173"/>
      <c r="G1231" s="90"/>
      <c r="H1231" s="73"/>
      <c r="I1231" s="75"/>
      <c r="J1231" s="175" t="str">
        <f t="shared" si="467"/>
        <v>-</v>
      </c>
      <c r="K1231" s="90"/>
      <c r="L1231" s="178"/>
      <c r="M1231" s="178"/>
    </row>
    <row r="1232" spans="1:13" x14ac:dyDescent="0.2">
      <c r="A1232" s="90" t="str">
        <f>IF(I1232=VALUE,VALUE,COUNTIF($B$7:B1232,B1232))&amp;I1232&amp;IF(F1232&lt;&gt;VALUE,TEXT(F1232,"mmmm"),VALUE)</f>
        <v>00</v>
      </c>
      <c r="B1232" s="86" t="str">
        <f t="shared" si="468"/>
        <v>0</v>
      </c>
      <c r="C1232" s="86" t="str">
        <f>COUNTIF($K$7:K1232,K1232)&amp;K1232</f>
        <v>0</v>
      </c>
      <c r="D1232" s="86" t="str">
        <f t="shared" si="469"/>
        <v>1</v>
      </c>
      <c r="F1232" s="173"/>
      <c r="G1232" s="90"/>
      <c r="H1232" s="73"/>
      <c r="I1232" s="75"/>
      <c r="J1232" s="175" t="str">
        <f t="shared" si="467"/>
        <v>-</v>
      </c>
      <c r="K1232" s="90"/>
      <c r="L1232" s="178"/>
      <c r="M1232" s="178"/>
    </row>
    <row r="1233" spans="1:13" x14ac:dyDescent="0.2">
      <c r="A1233" s="90" t="str">
        <f>IF(I1233=VALUE,VALUE,COUNTIF($B$7:B1233,B1233))&amp;I1233&amp;IF(F1233&lt;&gt;VALUE,TEXT(F1233,"mmmm"),VALUE)</f>
        <v>00</v>
      </c>
      <c r="B1233" s="86" t="str">
        <f t="shared" si="468"/>
        <v>0</v>
      </c>
      <c r="C1233" s="86" t="str">
        <f>COUNTIF($K$7:K1233,K1233)&amp;K1233</f>
        <v>0</v>
      </c>
      <c r="D1233" s="86" t="str">
        <f t="shared" si="469"/>
        <v>1</v>
      </c>
      <c r="F1233" s="173"/>
      <c r="G1233" s="90"/>
      <c r="H1233" s="73"/>
      <c r="I1233" s="75"/>
      <c r="J1233" s="175" t="str">
        <f t="shared" si="467"/>
        <v>-</v>
      </c>
      <c r="K1233" s="90"/>
      <c r="L1233" s="178"/>
      <c r="M1233" s="178"/>
    </row>
    <row r="1234" spans="1:13" x14ac:dyDescent="0.2">
      <c r="A1234" s="90" t="str">
        <f>IF(I1234=VALUE,VALUE,COUNTIF($B$7:B1234,B1234))&amp;I1234&amp;IF(F1234&lt;&gt;VALUE,TEXT(F1234,"mmmm"),VALUE)</f>
        <v>00</v>
      </c>
      <c r="B1234" s="86" t="str">
        <f t="shared" si="468"/>
        <v>0</v>
      </c>
      <c r="C1234" s="86" t="str">
        <f>COUNTIF($K$7:K1234,K1234)&amp;K1234</f>
        <v>0</v>
      </c>
      <c r="D1234" s="86" t="str">
        <f t="shared" si="469"/>
        <v>1</v>
      </c>
      <c r="F1234" s="173"/>
      <c r="G1234" s="90"/>
      <c r="H1234" s="73"/>
      <c r="I1234" s="75"/>
      <c r="J1234" s="175" t="str">
        <f t="shared" si="467"/>
        <v>-</v>
      </c>
      <c r="K1234" s="90"/>
      <c r="L1234" s="178"/>
      <c r="M1234" s="178"/>
    </row>
    <row r="1235" spans="1:13" x14ac:dyDescent="0.2">
      <c r="A1235" s="90" t="str">
        <f>IF(I1235=VALUE,VALUE,COUNTIF($B$7:B1235,B1235))&amp;I1235&amp;IF(F1235&lt;&gt;VALUE,TEXT(F1235,"mmmm"),VALUE)</f>
        <v>00</v>
      </c>
      <c r="B1235" s="86" t="str">
        <f t="shared" si="468"/>
        <v>0</v>
      </c>
      <c r="C1235" s="86" t="str">
        <f>COUNTIF($K$7:K1235,K1235)&amp;K1235</f>
        <v>0</v>
      </c>
      <c r="D1235" s="86" t="str">
        <f t="shared" si="469"/>
        <v>1</v>
      </c>
      <c r="F1235" s="173"/>
      <c r="G1235" s="90"/>
      <c r="H1235" s="73"/>
      <c r="I1235" s="75"/>
      <c r="J1235" s="175" t="str">
        <f t="shared" si="467"/>
        <v>-</v>
      </c>
      <c r="K1235" s="90"/>
      <c r="L1235" s="178"/>
      <c r="M1235" s="178"/>
    </row>
    <row r="1236" spans="1:13" x14ac:dyDescent="0.2">
      <c r="A1236" s="90" t="str">
        <f>IF(I1236=VALUE,VALUE,COUNTIF($B$7:B1236,B1236))&amp;I1236&amp;IF(F1236&lt;&gt;VALUE,TEXT(F1236,"mmmm"),VALUE)</f>
        <v>00</v>
      </c>
      <c r="B1236" s="86" t="str">
        <f t="shared" si="468"/>
        <v>0</v>
      </c>
      <c r="C1236" s="86" t="str">
        <f>COUNTIF($K$7:K1236,K1236)&amp;K1236</f>
        <v>0</v>
      </c>
      <c r="D1236" s="86" t="str">
        <f t="shared" si="469"/>
        <v>1</v>
      </c>
      <c r="F1236" s="173"/>
      <c r="G1236" s="90"/>
      <c r="H1236" s="73"/>
      <c r="I1236" s="75"/>
      <c r="J1236" s="175" t="str">
        <f t="shared" si="467"/>
        <v>-</v>
      </c>
      <c r="K1236" s="90"/>
      <c r="L1236" s="178"/>
      <c r="M1236" s="178"/>
    </row>
    <row r="1237" spans="1:13" x14ac:dyDescent="0.2">
      <c r="A1237" s="90" t="str">
        <f>IF(I1237=VALUE,VALUE,COUNTIF($B$7:B1237,B1237))&amp;I1237&amp;IF(F1237&lt;&gt;VALUE,TEXT(F1237,"mmmm"),VALUE)</f>
        <v>00</v>
      </c>
      <c r="B1237" s="86" t="str">
        <f t="shared" si="468"/>
        <v>0</v>
      </c>
      <c r="C1237" s="86" t="str">
        <f>COUNTIF($K$7:K1237,K1237)&amp;K1237</f>
        <v>0</v>
      </c>
      <c r="D1237" s="86" t="str">
        <f t="shared" si="469"/>
        <v>1</v>
      </c>
      <c r="F1237" s="173"/>
      <c r="G1237" s="90"/>
      <c r="H1237" s="73"/>
      <c r="I1237" s="75"/>
      <c r="J1237" s="175" t="str">
        <f t="shared" si="467"/>
        <v>-</v>
      </c>
      <c r="K1237" s="90"/>
      <c r="L1237" s="178"/>
      <c r="M1237" s="178"/>
    </row>
    <row r="1238" spans="1:13" x14ac:dyDescent="0.2">
      <c r="A1238" s="90" t="str">
        <f>IF(I1238=VALUE,VALUE,COUNTIF($B$7:B1238,B1238))&amp;I1238&amp;IF(F1238&lt;&gt;VALUE,TEXT(F1238,"mmmm"),VALUE)</f>
        <v>00</v>
      </c>
      <c r="B1238" s="86" t="str">
        <f t="shared" si="468"/>
        <v>0</v>
      </c>
      <c r="C1238" s="86" t="str">
        <f>COUNTIF($K$7:K1238,K1238)&amp;K1238</f>
        <v>0</v>
      </c>
      <c r="D1238" s="86" t="str">
        <f t="shared" si="469"/>
        <v>1</v>
      </c>
      <c r="F1238" s="173"/>
      <c r="G1238" s="90"/>
      <c r="H1238" s="73"/>
      <c r="I1238" s="75"/>
      <c r="J1238" s="175" t="str">
        <f t="shared" ref="J1238:J1301" si="470">IF(ISNA(VLOOKUP(I1238,DAF_AKUN,2,FALSE)),"-",VLOOKUP(I1238,DAF_AKUN,2,FALSE))</f>
        <v>-</v>
      </c>
      <c r="K1238" s="90"/>
      <c r="L1238" s="178"/>
      <c r="M1238" s="178"/>
    </row>
    <row r="1239" spans="1:13" x14ac:dyDescent="0.2">
      <c r="A1239" s="90" t="str">
        <f>IF(I1239=VALUE,VALUE,COUNTIF($B$7:B1239,B1239))&amp;I1239&amp;IF(F1239&lt;&gt;VALUE,TEXT(F1239,"mmmm"),VALUE)</f>
        <v>00</v>
      </c>
      <c r="B1239" s="86" t="str">
        <f t="shared" si="468"/>
        <v>0</v>
      </c>
      <c r="C1239" s="86" t="str">
        <f>COUNTIF($K$7:K1239,K1239)&amp;K1239</f>
        <v>0</v>
      </c>
      <c r="D1239" s="86" t="str">
        <f t="shared" si="469"/>
        <v>1</v>
      </c>
      <c r="F1239" s="173"/>
      <c r="G1239" s="90"/>
      <c r="H1239" s="73"/>
      <c r="I1239" s="75"/>
      <c r="J1239" s="175" t="str">
        <f t="shared" si="470"/>
        <v>-</v>
      </c>
      <c r="K1239" s="90"/>
      <c r="L1239" s="178"/>
      <c r="M1239" s="178"/>
    </row>
    <row r="1240" spans="1:13" x14ac:dyDescent="0.2">
      <c r="A1240" s="90" t="str">
        <f>IF(I1240=VALUE,VALUE,COUNTIF($B$7:B1240,B1240))&amp;I1240&amp;IF(F1240&lt;&gt;VALUE,TEXT(F1240,"mmmm"),VALUE)</f>
        <v>00</v>
      </c>
      <c r="B1240" s="86" t="str">
        <f t="shared" si="468"/>
        <v>0</v>
      </c>
      <c r="C1240" s="86" t="str">
        <f>COUNTIF($K$7:K1240,K1240)&amp;K1240</f>
        <v>0</v>
      </c>
      <c r="D1240" s="86" t="str">
        <f t="shared" si="469"/>
        <v>1</v>
      </c>
      <c r="F1240" s="173"/>
      <c r="G1240" s="90"/>
      <c r="H1240" s="73"/>
      <c r="I1240" s="75"/>
      <c r="J1240" s="175" t="str">
        <f t="shared" si="470"/>
        <v>-</v>
      </c>
      <c r="K1240" s="90"/>
      <c r="L1240" s="178"/>
      <c r="M1240" s="178"/>
    </row>
    <row r="1241" spans="1:13" x14ac:dyDescent="0.2">
      <c r="A1241" s="90" t="str">
        <f>IF(I1241=VALUE,VALUE,COUNTIF($B$7:B1241,B1241))&amp;I1241&amp;IF(F1241&lt;&gt;VALUE,TEXT(F1241,"mmmm"),VALUE)</f>
        <v>00</v>
      </c>
      <c r="B1241" s="86" t="str">
        <f t="shared" si="468"/>
        <v>0</v>
      </c>
      <c r="C1241" s="86" t="str">
        <f>COUNTIF($K$7:K1241,K1241)&amp;K1241</f>
        <v>0</v>
      </c>
      <c r="D1241" s="86" t="str">
        <f t="shared" si="469"/>
        <v>1</v>
      </c>
      <c r="F1241" s="173"/>
      <c r="G1241" s="90"/>
      <c r="H1241" s="73"/>
      <c r="I1241" s="75"/>
      <c r="J1241" s="175" t="str">
        <f t="shared" si="470"/>
        <v>-</v>
      </c>
      <c r="K1241" s="90"/>
      <c r="L1241" s="178"/>
      <c r="M1241" s="178"/>
    </row>
    <row r="1242" spans="1:13" x14ac:dyDescent="0.2">
      <c r="A1242" s="90" t="str">
        <f>IF(I1242=VALUE,VALUE,COUNTIF($B$7:B1242,B1242))&amp;I1242&amp;IF(F1242&lt;&gt;VALUE,TEXT(F1242,"mmmm"),VALUE)</f>
        <v>00</v>
      </c>
      <c r="B1242" s="86" t="str">
        <f t="shared" si="468"/>
        <v>0</v>
      </c>
      <c r="C1242" s="86" t="str">
        <f>COUNTIF($K$7:K1242,K1242)&amp;K1242</f>
        <v>0</v>
      </c>
      <c r="D1242" s="86" t="str">
        <f t="shared" si="469"/>
        <v>1</v>
      </c>
      <c r="F1242" s="173"/>
      <c r="G1242" s="90"/>
      <c r="H1242" s="73"/>
      <c r="I1242" s="75"/>
      <c r="J1242" s="175" t="str">
        <f t="shared" si="470"/>
        <v>-</v>
      </c>
      <c r="K1242" s="90"/>
      <c r="L1242" s="178"/>
      <c r="M1242" s="178"/>
    </row>
    <row r="1243" spans="1:13" x14ac:dyDescent="0.2">
      <c r="A1243" s="90" t="str">
        <f>IF(I1243=VALUE,VALUE,COUNTIF($B$7:B1243,B1243))&amp;I1243&amp;IF(F1243&lt;&gt;VALUE,TEXT(F1243,"mmmm"),VALUE)</f>
        <v>00</v>
      </c>
      <c r="B1243" s="86" t="str">
        <f t="shared" si="468"/>
        <v>0</v>
      </c>
      <c r="C1243" s="86" t="str">
        <f>COUNTIF($K$7:K1243,K1243)&amp;K1243</f>
        <v>0</v>
      </c>
      <c r="D1243" s="86" t="str">
        <f t="shared" si="469"/>
        <v>1</v>
      </c>
      <c r="F1243" s="173"/>
      <c r="G1243" s="90"/>
      <c r="H1243" s="73"/>
      <c r="I1243" s="75"/>
      <c r="J1243" s="175" t="str">
        <f t="shared" si="470"/>
        <v>-</v>
      </c>
      <c r="K1243" s="90"/>
      <c r="L1243" s="178"/>
      <c r="M1243" s="178"/>
    </row>
    <row r="1244" spans="1:13" x14ac:dyDescent="0.2">
      <c r="A1244" s="90" t="str">
        <f>IF(I1244=VALUE,VALUE,COUNTIF($B$7:B1244,B1244))&amp;I1244&amp;IF(F1244&lt;&gt;VALUE,TEXT(F1244,"mmmm"),VALUE)</f>
        <v>00</v>
      </c>
      <c r="B1244" s="86" t="str">
        <f t="shared" ref="B1244:B1290" si="471">I1244&amp;IF(F1244&lt;&gt;VALUE,TEXT(F1244,"mmmm"),VALUE)</f>
        <v>0</v>
      </c>
      <c r="C1244" s="86" t="str">
        <f>COUNTIF($K$7:K1244,K1244)&amp;K1244</f>
        <v>0</v>
      </c>
      <c r="D1244" s="86" t="str">
        <f t="shared" ref="D1244:D1290" si="472">IF(MONTH(F1244)&lt;MONTH(BLN),"1"&amp;I1244,VALUE)</f>
        <v>1</v>
      </c>
      <c r="F1244" s="173"/>
      <c r="G1244" s="90"/>
      <c r="H1244" s="73"/>
      <c r="I1244" s="75"/>
      <c r="J1244" s="175" t="str">
        <f t="shared" si="470"/>
        <v>-</v>
      </c>
      <c r="K1244" s="90"/>
      <c r="L1244" s="178"/>
      <c r="M1244" s="178"/>
    </row>
    <row r="1245" spans="1:13" x14ac:dyDescent="0.2">
      <c r="A1245" s="90" t="str">
        <f>IF(I1245=VALUE,VALUE,COUNTIF($B$7:B1245,B1245))&amp;I1245&amp;IF(F1245&lt;&gt;VALUE,TEXT(F1245,"mmmm"),VALUE)</f>
        <v>00</v>
      </c>
      <c r="B1245" s="86" t="str">
        <f t="shared" si="471"/>
        <v>0</v>
      </c>
      <c r="C1245" s="86" t="str">
        <f>COUNTIF($K$7:K1245,K1245)&amp;K1245</f>
        <v>0</v>
      </c>
      <c r="D1245" s="86" t="str">
        <f t="shared" si="472"/>
        <v>1</v>
      </c>
      <c r="F1245" s="173"/>
      <c r="G1245" s="90"/>
      <c r="H1245" s="73"/>
      <c r="I1245" s="75"/>
      <c r="J1245" s="175" t="str">
        <f t="shared" si="470"/>
        <v>-</v>
      </c>
      <c r="K1245" s="90"/>
      <c r="L1245" s="178"/>
      <c r="M1245" s="178"/>
    </row>
    <row r="1246" spans="1:13" x14ac:dyDescent="0.2">
      <c r="A1246" s="90" t="str">
        <f>IF(I1246=VALUE,VALUE,COUNTIF($B$7:B1246,B1246))&amp;I1246&amp;IF(F1246&lt;&gt;VALUE,TEXT(F1246,"mmmm"),VALUE)</f>
        <v>00</v>
      </c>
      <c r="B1246" s="86" t="str">
        <f t="shared" si="471"/>
        <v>0</v>
      </c>
      <c r="C1246" s="86" t="str">
        <f>COUNTIF($K$7:K1246,K1246)&amp;K1246</f>
        <v>0</v>
      </c>
      <c r="D1246" s="86" t="str">
        <f t="shared" si="472"/>
        <v>1</v>
      </c>
      <c r="F1246" s="173"/>
      <c r="G1246" s="90"/>
      <c r="H1246" s="73"/>
      <c r="I1246" s="75"/>
      <c r="J1246" s="175" t="str">
        <f t="shared" si="470"/>
        <v>-</v>
      </c>
      <c r="K1246" s="90"/>
      <c r="L1246" s="178"/>
      <c r="M1246" s="178"/>
    </row>
    <row r="1247" spans="1:13" x14ac:dyDescent="0.2">
      <c r="A1247" s="90" t="str">
        <f>IF(I1247=VALUE,VALUE,COUNTIF($B$7:B1247,B1247))&amp;I1247&amp;IF(F1247&lt;&gt;VALUE,TEXT(F1247,"mmmm"),VALUE)</f>
        <v>00</v>
      </c>
      <c r="B1247" s="86" t="str">
        <f t="shared" si="471"/>
        <v>0</v>
      </c>
      <c r="C1247" s="86" t="str">
        <f>COUNTIF($K$7:K1247,K1247)&amp;K1247</f>
        <v>0</v>
      </c>
      <c r="D1247" s="86" t="str">
        <f t="shared" si="472"/>
        <v>1</v>
      </c>
      <c r="F1247" s="173"/>
      <c r="G1247" s="90"/>
      <c r="H1247" s="73"/>
      <c r="I1247" s="75"/>
      <c r="J1247" s="175" t="str">
        <f t="shared" si="470"/>
        <v>-</v>
      </c>
      <c r="K1247" s="90"/>
      <c r="L1247" s="178"/>
      <c r="M1247" s="178"/>
    </row>
    <row r="1248" spans="1:13" x14ac:dyDescent="0.2">
      <c r="A1248" s="90" t="str">
        <f>IF(I1248=VALUE,VALUE,COUNTIF($B$7:B1248,B1248))&amp;I1248&amp;IF(F1248&lt;&gt;VALUE,TEXT(F1248,"mmmm"),VALUE)</f>
        <v>00</v>
      </c>
      <c r="B1248" s="86" t="str">
        <f t="shared" si="471"/>
        <v>0</v>
      </c>
      <c r="C1248" s="86" t="str">
        <f>COUNTIF($K$7:K1248,K1248)&amp;K1248</f>
        <v>0</v>
      </c>
      <c r="D1248" s="86" t="str">
        <f t="shared" si="472"/>
        <v>1</v>
      </c>
      <c r="F1248" s="173"/>
      <c r="G1248" s="90"/>
      <c r="H1248" s="73"/>
      <c r="I1248" s="75"/>
      <c r="J1248" s="175" t="str">
        <f t="shared" si="470"/>
        <v>-</v>
      </c>
      <c r="K1248" s="90"/>
      <c r="L1248" s="178"/>
      <c r="M1248" s="178"/>
    </row>
    <row r="1249" spans="1:13" x14ac:dyDescent="0.2">
      <c r="A1249" s="90" t="str">
        <f>IF(I1249=VALUE,VALUE,COUNTIF($B$7:B1249,B1249))&amp;I1249&amp;IF(F1249&lt;&gt;VALUE,TEXT(F1249,"mmmm"),VALUE)</f>
        <v>00</v>
      </c>
      <c r="B1249" s="86" t="str">
        <f t="shared" si="471"/>
        <v>0</v>
      </c>
      <c r="C1249" s="86" t="str">
        <f>COUNTIF($K$7:K1249,K1249)&amp;K1249</f>
        <v>0</v>
      </c>
      <c r="D1249" s="86" t="str">
        <f t="shared" si="472"/>
        <v>1</v>
      </c>
      <c r="F1249" s="173"/>
      <c r="G1249" s="90"/>
      <c r="H1249" s="73"/>
      <c r="I1249" s="75"/>
      <c r="J1249" s="175" t="str">
        <f t="shared" si="470"/>
        <v>-</v>
      </c>
      <c r="K1249" s="90"/>
      <c r="L1249" s="178"/>
      <c r="M1249" s="178"/>
    </row>
    <row r="1250" spans="1:13" x14ac:dyDescent="0.2">
      <c r="A1250" s="90" t="str">
        <f>IF(I1250=VALUE,VALUE,COUNTIF($B$7:B1250,B1250))&amp;I1250&amp;IF(F1250&lt;&gt;VALUE,TEXT(F1250,"mmmm"),VALUE)</f>
        <v>00</v>
      </c>
      <c r="B1250" s="86" t="str">
        <f t="shared" si="471"/>
        <v>0</v>
      </c>
      <c r="C1250" s="86" t="str">
        <f>COUNTIF($K$7:K1250,K1250)&amp;K1250</f>
        <v>0</v>
      </c>
      <c r="D1250" s="86" t="str">
        <f t="shared" si="472"/>
        <v>1</v>
      </c>
      <c r="F1250" s="173"/>
      <c r="G1250" s="90"/>
      <c r="H1250" s="73"/>
      <c r="I1250" s="75"/>
      <c r="J1250" s="175" t="str">
        <f t="shared" si="470"/>
        <v>-</v>
      </c>
      <c r="K1250" s="90"/>
      <c r="L1250" s="178"/>
      <c r="M1250" s="178"/>
    </row>
    <row r="1251" spans="1:13" x14ac:dyDescent="0.2">
      <c r="A1251" s="90" t="str">
        <f>IF(I1251=VALUE,VALUE,COUNTIF($B$7:B1251,B1251))&amp;I1251&amp;IF(F1251&lt;&gt;VALUE,TEXT(F1251,"mmmm"),VALUE)</f>
        <v>00</v>
      </c>
      <c r="B1251" s="86" t="str">
        <f t="shared" si="471"/>
        <v>0</v>
      </c>
      <c r="C1251" s="86" t="str">
        <f>COUNTIF($K$7:K1251,K1251)&amp;K1251</f>
        <v>0</v>
      </c>
      <c r="D1251" s="86" t="str">
        <f t="shared" si="472"/>
        <v>1</v>
      </c>
      <c r="F1251" s="173"/>
      <c r="G1251" s="90"/>
      <c r="H1251" s="73"/>
      <c r="I1251" s="75"/>
      <c r="J1251" s="175" t="str">
        <f t="shared" si="470"/>
        <v>-</v>
      </c>
      <c r="K1251" s="90"/>
      <c r="L1251" s="178"/>
      <c r="M1251" s="178"/>
    </row>
    <row r="1252" spans="1:13" x14ac:dyDescent="0.2">
      <c r="A1252" s="90" t="str">
        <f>IF(I1252=VALUE,VALUE,COUNTIF($B$7:B1252,B1252))&amp;I1252&amp;IF(F1252&lt;&gt;VALUE,TEXT(F1252,"mmmm"),VALUE)</f>
        <v>00</v>
      </c>
      <c r="B1252" s="86" t="str">
        <f t="shared" si="471"/>
        <v>0</v>
      </c>
      <c r="C1252" s="86" t="str">
        <f>COUNTIF($K$7:K1252,K1252)&amp;K1252</f>
        <v>0</v>
      </c>
      <c r="D1252" s="86" t="str">
        <f t="shared" si="472"/>
        <v>1</v>
      </c>
      <c r="F1252" s="173"/>
      <c r="G1252" s="90"/>
      <c r="H1252" s="73"/>
      <c r="I1252" s="75"/>
      <c r="J1252" s="175" t="str">
        <f t="shared" si="470"/>
        <v>-</v>
      </c>
      <c r="K1252" s="90"/>
      <c r="L1252" s="178"/>
      <c r="M1252" s="178"/>
    </row>
    <row r="1253" spans="1:13" x14ac:dyDescent="0.2">
      <c r="A1253" s="90" t="str">
        <f>IF(I1253=VALUE,VALUE,COUNTIF($B$7:B1253,B1253))&amp;I1253&amp;IF(F1253&lt;&gt;VALUE,TEXT(F1253,"mmmm"),VALUE)</f>
        <v>00</v>
      </c>
      <c r="B1253" s="86" t="str">
        <f t="shared" si="471"/>
        <v>0</v>
      </c>
      <c r="C1253" s="86" t="str">
        <f>COUNTIF($K$7:K1253,K1253)&amp;K1253</f>
        <v>0</v>
      </c>
      <c r="D1253" s="86" t="str">
        <f t="shared" si="472"/>
        <v>1</v>
      </c>
      <c r="F1253" s="173"/>
      <c r="G1253" s="90"/>
      <c r="H1253" s="73"/>
      <c r="I1253" s="75"/>
      <c r="J1253" s="175" t="str">
        <f t="shared" si="470"/>
        <v>-</v>
      </c>
      <c r="K1253" s="90"/>
      <c r="L1253" s="178"/>
      <c r="M1253" s="178"/>
    </row>
    <row r="1254" spans="1:13" x14ac:dyDescent="0.2">
      <c r="A1254" s="90" t="str">
        <f>IF(I1254=VALUE,VALUE,COUNTIF($B$7:B1254,B1254))&amp;I1254&amp;IF(F1254&lt;&gt;VALUE,TEXT(F1254,"mmmm"),VALUE)</f>
        <v>00</v>
      </c>
      <c r="B1254" s="86" t="str">
        <f t="shared" si="471"/>
        <v>0</v>
      </c>
      <c r="C1254" s="86" t="str">
        <f>COUNTIF($K$7:K1254,K1254)&amp;K1254</f>
        <v>0</v>
      </c>
      <c r="D1254" s="86" t="str">
        <f t="shared" si="472"/>
        <v>1</v>
      </c>
      <c r="F1254" s="173"/>
      <c r="G1254" s="90"/>
      <c r="H1254" s="73"/>
      <c r="I1254" s="75"/>
      <c r="J1254" s="175" t="str">
        <f t="shared" si="470"/>
        <v>-</v>
      </c>
      <c r="K1254" s="90"/>
      <c r="L1254" s="178"/>
      <c r="M1254" s="178"/>
    </row>
    <row r="1255" spans="1:13" x14ac:dyDescent="0.2">
      <c r="A1255" s="90" t="str">
        <f>IF(I1255=VALUE,VALUE,COUNTIF($B$7:B1255,B1255))&amp;I1255&amp;IF(F1255&lt;&gt;VALUE,TEXT(F1255,"mmmm"),VALUE)</f>
        <v>00</v>
      </c>
      <c r="B1255" s="86" t="str">
        <f t="shared" si="471"/>
        <v>0</v>
      </c>
      <c r="C1255" s="86" t="str">
        <f>COUNTIF($K$7:K1255,K1255)&amp;K1255</f>
        <v>0</v>
      </c>
      <c r="D1255" s="86" t="str">
        <f t="shared" si="472"/>
        <v>1</v>
      </c>
      <c r="F1255" s="173"/>
      <c r="G1255" s="90"/>
      <c r="H1255" s="73"/>
      <c r="I1255" s="75"/>
      <c r="J1255" s="175" t="str">
        <f t="shared" si="470"/>
        <v>-</v>
      </c>
      <c r="K1255" s="90"/>
      <c r="L1255" s="178"/>
      <c r="M1255" s="178"/>
    </row>
    <row r="1256" spans="1:13" x14ac:dyDescent="0.2">
      <c r="A1256" s="90" t="str">
        <f>IF(I1256=VALUE,VALUE,COUNTIF($B$7:B1256,B1256))&amp;I1256&amp;IF(F1256&lt;&gt;VALUE,TEXT(F1256,"mmmm"),VALUE)</f>
        <v>00</v>
      </c>
      <c r="B1256" s="86" t="str">
        <f t="shared" si="471"/>
        <v>0</v>
      </c>
      <c r="C1256" s="86" t="str">
        <f>COUNTIF($K$7:K1256,K1256)&amp;K1256</f>
        <v>0</v>
      </c>
      <c r="D1256" s="86" t="str">
        <f t="shared" si="472"/>
        <v>1</v>
      </c>
      <c r="F1256" s="173"/>
      <c r="G1256" s="90"/>
      <c r="H1256" s="73"/>
      <c r="I1256" s="75"/>
      <c r="J1256" s="175" t="str">
        <f t="shared" si="470"/>
        <v>-</v>
      </c>
      <c r="K1256" s="90"/>
      <c r="L1256" s="178"/>
      <c r="M1256" s="178"/>
    </row>
    <row r="1257" spans="1:13" x14ac:dyDescent="0.2">
      <c r="A1257" s="90" t="str">
        <f>IF(I1257=VALUE,VALUE,COUNTIF($B$7:B1257,B1257))&amp;I1257&amp;IF(F1257&lt;&gt;VALUE,TEXT(F1257,"mmmm"),VALUE)</f>
        <v>00</v>
      </c>
      <c r="B1257" s="86" t="str">
        <f t="shared" si="471"/>
        <v>0</v>
      </c>
      <c r="C1257" s="86" t="str">
        <f>COUNTIF($K$7:K1257,K1257)&amp;K1257</f>
        <v>0</v>
      </c>
      <c r="D1257" s="86" t="str">
        <f t="shared" si="472"/>
        <v>1</v>
      </c>
      <c r="F1257" s="173"/>
      <c r="G1257" s="90"/>
      <c r="H1257" s="73"/>
      <c r="I1257" s="75"/>
      <c r="J1257" s="175" t="str">
        <f t="shared" si="470"/>
        <v>-</v>
      </c>
      <c r="K1257" s="90"/>
      <c r="L1257" s="178"/>
      <c r="M1257" s="178"/>
    </row>
    <row r="1258" spans="1:13" x14ac:dyDescent="0.2">
      <c r="A1258" s="90" t="str">
        <f>IF(I1258=VALUE,VALUE,COUNTIF($B$7:B1258,B1258))&amp;I1258&amp;IF(F1258&lt;&gt;VALUE,TEXT(F1258,"mmmm"),VALUE)</f>
        <v>00</v>
      </c>
      <c r="B1258" s="86" t="str">
        <f t="shared" si="471"/>
        <v>0</v>
      </c>
      <c r="C1258" s="86" t="str">
        <f>COUNTIF($K$7:K1258,K1258)&amp;K1258</f>
        <v>0</v>
      </c>
      <c r="D1258" s="86" t="str">
        <f t="shared" si="472"/>
        <v>1</v>
      </c>
      <c r="F1258" s="173"/>
      <c r="G1258" s="90"/>
      <c r="H1258" s="73"/>
      <c r="I1258" s="75"/>
      <c r="J1258" s="175" t="str">
        <f t="shared" si="470"/>
        <v>-</v>
      </c>
      <c r="K1258" s="90"/>
      <c r="L1258" s="178"/>
      <c r="M1258" s="178"/>
    </row>
    <row r="1259" spans="1:13" x14ac:dyDescent="0.2">
      <c r="A1259" s="90" t="str">
        <f>IF(I1259=VALUE,VALUE,COUNTIF($B$7:B1259,B1259))&amp;I1259&amp;IF(F1259&lt;&gt;VALUE,TEXT(F1259,"mmmm"),VALUE)</f>
        <v>00</v>
      </c>
      <c r="B1259" s="86" t="str">
        <f t="shared" si="471"/>
        <v>0</v>
      </c>
      <c r="C1259" s="86" t="str">
        <f>COUNTIF($K$7:K1259,K1259)&amp;K1259</f>
        <v>0</v>
      </c>
      <c r="D1259" s="86" t="str">
        <f t="shared" si="472"/>
        <v>1</v>
      </c>
      <c r="F1259" s="173"/>
      <c r="G1259" s="90"/>
      <c r="H1259" s="73"/>
      <c r="I1259" s="75"/>
      <c r="J1259" s="175" t="str">
        <f t="shared" si="470"/>
        <v>-</v>
      </c>
      <c r="K1259" s="90"/>
      <c r="L1259" s="178"/>
      <c r="M1259" s="178"/>
    </row>
    <row r="1260" spans="1:13" x14ac:dyDescent="0.2">
      <c r="A1260" s="90" t="str">
        <f>IF(I1260=VALUE,VALUE,COUNTIF($B$7:B1260,B1260))&amp;I1260&amp;IF(F1260&lt;&gt;VALUE,TEXT(F1260,"mmmm"),VALUE)</f>
        <v>00</v>
      </c>
      <c r="B1260" s="86" t="str">
        <f t="shared" si="471"/>
        <v>0</v>
      </c>
      <c r="C1260" s="86" t="str">
        <f>COUNTIF($K$7:K1260,K1260)&amp;K1260</f>
        <v>0</v>
      </c>
      <c r="D1260" s="86" t="str">
        <f t="shared" si="472"/>
        <v>1</v>
      </c>
      <c r="F1260" s="173"/>
      <c r="G1260" s="90"/>
      <c r="H1260" s="73"/>
      <c r="I1260" s="75"/>
      <c r="J1260" s="175" t="str">
        <f t="shared" si="470"/>
        <v>-</v>
      </c>
      <c r="K1260" s="90"/>
      <c r="L1260" s="178"/>
      <c r="M1260" s="178"/>
    </row>
    <row r="1261" spans="1:13" x14ac:dyDescent="0.2">
      <c r="A1261" s="90" t="str">
        <f>IF(I1261=VALUE,VALUE,COUNTIF($B$7:B1261,B1261))&amp;I1261&amp;IF(F1261&lt;&gt;VALUE,TEXT(F1261,"mmmm"),VALUE)</f>
        <v>00</v>
      </c>
      <c r="B1261" s="86" t="str">
        <f t="shared" si="471"/>
        <v>0</v>
      </c>
      <c r="C1261" s="86" t="str">
        <f>COUNTIF($K$7:K1261,K1261)&amp;K1261</f>
        <v>0</v>
      </c>
      <c r="D1261" s="86" t="str">
        <f t="shared" si="472"/>
        <v>1</v>
      </c>
      <c r="F1261" s="173"/>
      <c r="G1261" s="90"/>
      <c r="H1261" s="73"/>
      <c r="I1261" s="75"/>
      <c r="J1261" s="175" t="str">
        <f t="shared" si="470"/>
        <v>-</v>
      </c>
      <c r="K1261" s="90"/>
      <c r="L1261" s="178"/>
      <c r="M1261" s="178"/>
    </row>
    <row r="1262" spans="1:13" x14ac:dyDescent="0.2">
      <c r="A1262" s="90" t="str">
        <f>IF(I1262=VALUE,VALUE,COUNTIF($B$7:B1262,B1262))&amp;I1262&amp;IF(F1262&lt;&gt;VALUE,TEXT(F1262,"mmmm"),VALUE)</f>
        <v>00</v>
      </c>
      <c r="B1262" s="86" t="str">
        <f t="shared" si="471"/>
        <v>0</v>
      </c>
      <c r="C1262" s="86" t="str">
        <f>COUNTIF($K$7:K1262,K1262)&amp;K1262</f>
        <v>0</v>
      </c>
      <c r="D1262" s="86" t="str">
        <f t="shared" si="472"/>
        <v>1</v>
      </c>
      <c r="F1262" s="173"/>
      <c r="G1262" s="90"/>
      <c r="H1262" s="73"/>
      <c r="I1262" s="75"/>
      <c r="J1262" s="175" t="str">
        <f t="shared" si="470"/>
        <v>-</v>
      </c>
      <c r="K1262" s="90"/>
      <c r="L1262" s="178"/>
      <c r="M1262" s="178"/>
    </row>
    <row r="1263" spans="1:13" x14ac:dyDescent="0.2">
      <c r="A1263" s="90" t="str">
        <f>IF(I1263=VALUE,VALUE,COUNTIF($B$7:B1263,B1263))&amp;I1263&amp;IF(F1263&lt;&gt;VALUE,TEXT(F1263,"mmmm"),VALUE)</f>
        <v>00</v>
      </c>
      <c r="B1263" s="86" t="str">
        <f t="shared" si="471"/>
        <v>0</v>
      </c>
      <c r="C1263" s="86" t="str">
        <f>COUNTIF($K$7:K1263,K1263)&amp;K1263</f>
        <v>0</v>
      </c>
      <c r="D1263" s="86" t="str">
        <f t="shared" si="472"/>
        <v>1</v>
      </c>
      <c r="F1263" s="173"/>
      <c r="G1263" s="90"/>
      <c r="H1263" s="73"/>
      <c r="I1263" s="75"/>
      <c r="J1263" s="175" t="str">
        <f t="shared" si="470"/>
        <v>-</v>
      </c>
      <c r="K1263" s="90"/>
      <c r="L1263" s="178"/>
      <c r="M1263" s="178"/>
    </row>
    <row r="1264" spans="1:13" x14ac:dyDescent="0.2">
      <c r="A1264" s="90" t="str">
        <f>IF(I1264=VALUE,VALUE,COUNTIF($B$7:B1264,B1264))&amp;I1264&amp;IF(F1264&lt;&gt;VALUE,TEXT(F1264,"mmmm"),VALUE)</f>
        <v>00</v>
      </c>
      <c r="B1264" s="86" t="str">
        <f t="shared" si="471"/>
        <v>0</v>
      </c>
      <c r="C1264" s="86" t="str">
        <f>COUNTIF($K$7:K1264,K1264)&amp;K1264</f>
        <v>0</v>
      </c>
      <c r="D1264" s="86" t="str">
        <f t="shared" si="472"/>
        <v>1</v>
      </c>
      <c r="F1264" s="173"/>
      <c r="G1264" s="90"/>
      <c r="H1264" s="73"/>
      <c r="I1264" s="75"/>
      <c r="J1264" s="175" t="str">
        <f t="shared" si="470"/>
        <v>-</v>
      </c>
      <c r="K1264" s="90"/>
      <c r="L1264" s="178"/>
      <c r="M1264" s="178"/>
    </row>
    <row r="1265" spans="1:13" x14ac:dyDescent="0.2">
      <c r="A1265" s="90" t="str">
        <f>IF(I1265=VALUE,VALUE,COUNTIF($B$7:B1265,B1265))&amp;I1265&amp;IF(F1265&lt;&gt;VALUE,TEXT(F1265,"mmmm"),VALUE)</f>
        <v>00</v>
      </c>
      <c r="B1265" s="86" t="str">
        <f t="shared" si="471"/>
        <v>0</v>
      </c>
      <c r="C1265" s="86" t="str">
        <f>COUNTIF($K$7:K1265,K1265)&amp;K1265</f>
        <v>0</v>
      </c>
      <c r="D1265" s="86" t="str">
        <f t="shared" si="472"/>
        <v>1</v>
      </c>
      <c r="F1265" s="173"/>
      <c r="G1265" s="90"/>
      <c r="H1265" s="73"/>
      <c r="I1265" s="75"/>
      <c r="J1265" s="175" t="str">
        <f t="shared" si="470"/>
        <v>-</v>
      </c>
      <c r="K1265" s="90"/>
      <c r="L1265" s="178"/>
      <c r="M1265" s="178"/>
    </row>
    <row r="1266" spans="1:13" x14ac:dyDescent="0.2">
      <c r="A1266" s="90" t="str">
        <f>IF(I1266=VALUE,VALUE,COUNTIF($B$7:B1266,B1266))&amp;I1266&amp;IF(F1266&lt;&gt;VALUE,TEXT(F1266,"mmmm"),VALUE)</f>
        <v>00</v>
      </c>
      <c r="B1266" s="86" t="str">
        <f t="shared" si="471"/>
        <v>0</v>
      </c>
      <c r="C1266" s="86" t="str">
        <f>COUNTIF($K$7:K1266,K1266)&amp;K1266</f>
        <v>0</v>
      </c>
      <c r="D1266" s="86" t="str">
        <f t="shared" si="472"/>
        <v>1</v>
      </c>
      <c r="F1266" s="173"/>
      <c r="G1266" s="90"/>
      <c r="H1266" s="73"/>
      <c r="I1266" s="75"/>
      <c r="J1266" s="175" t="str">
        <f t="shared" si="470"/>
        <v>-</v>
      </c>
      <c r="K1266" s="90"/>
      <c r="L1266" s="178"/>
      <c r="M1266" s="178"/>
    </row>
    <row r="1267" spans="1:13" x14ac:dyDescent="0.2">
      <c r="A1267" s="90" t="str">
        <f>IF(I1267=VALUE,VALUE,COUNTIF($B$7:B1267,B1267))&amp;I1267&amp;IF(F1267&lt;&gt;VALUE,TEXT(F1267,"mmmm"),VALUE)</f>
        <v>00</v>
      </c>
      <c r="B1267" s="86" t="str">
        <f t="shared" si="471"/>
        <v>0</v>
      </c>
      <c r="C1267" s="86" t="str">
        <f>COUNTIF($K$7:K1267,K1267)&amp;K1267</f>
        <v>0</v>
      </c>
      <c r="D1267" s="86" t="str">
        <f t="shared" si="472"/>
        <v>1</v>
      </c>
      <c r="F1267" s="173"/>
      <c r="G1267" s="90"/>
      <c r="H1267" s="73"/>
      <c r="I1267" s="75"/>
      <c r="J1267" s="175" t="str">
        <f t="shared" si="470"/>
        <v>-</v>
      </c>
      <c r="K1267" s="90"/>
      <c r="L1267" s="178"/>
      <c r="M1267" s="178"/>
    </row>
    <row r="1268" spans="1:13" x14ac:dyDescent="0.2">
      <c r="A1268" s="90" t="str">
        <f>IF(I1268=VALUE,VALUE,COUNTIF($B$7:B1268,B1268))&amp;I1268&amp;IF(F1268&lt;&gt;VALUE,TEXT(F1268,"mmmm"),VALUE)</f>
        <v>00</v>
      </c>
      <c r="B1268" s="86" t="str">
        <f t="shared" si="471"/>
        <v>0</v>
      </c>
      <c r="C1268" s="86" t="str">
        <f>COUNTIF($K$7:K1268,K1268)&amp;K1268</f>
        <v>0</v>
      </c>
      <c r="D1268" s="86" t="str">
        <f t="shared" si="472"/>
        <v>1</v>
      </c>
      <c r="F1268" s="173"/>
      <c r="G1268" s="90"/>
      <c r="H1268" s="73"/>
      <c r="I1268" s="75"/>
      <c r="J1268" s="175" t="str">
        <f t="shared" si="470"/>
        <v>-</v>
      </c>
      <c r="K1268" s="90"/>
      <c r="L1268" s="178"/>
      <c r="M1268" s="178"/>
    </row>
    <row r="1269" spans="1:13" x14ac:dyDescent="0.2">
      <c r="A1269" s="90" t="str">
        <f>IF(I1269=VALUE,VALUE,COUNTIF($B$7:B1269,B1269))&amp;I1269&amp;IF(F1269&lt;&gt;VALUE,TEXT(F1269,"mmmm"),VALUE)</f>
        <v>00</v>
      </c>
      <c r="B1269" s="86" t="str">
        <f t="shared" si="471"/>
        <v>0</v>
      </c>
      <c r="C1269" s="86" t="str">
        <f>COUNTIF($K$7:K1269,K1269)&amp;K1269</f>
        <v>0</v>
      </c>
      <c r="D1269" s="86" t="str">
        <f t="shared" si="472"/>
        <v>1</v>
      </c>
      <c r="F1269" s="173"/>
      <c r="G1269" s="90"/>
      <c r="H1269" s="73"/>
      <c r="I1269" s="75"/>
      <c r="J1269" s="175" t="str">
        <f t="shared" si="470"/>
        <v>-</v>
      </c>
      <c r="K1269" s="90"/>
      <c r="L1269" s="178"/>
      <c r="M1269" s="178"/>
    </row>
    <row r="1270" spans="1:13" x14ac:dyDescent="0.2">
      <c r="A1270" s="90" t="str">
        <f>IF(I1270=VALUE,VALUE,COUNTIF($B$7:B1270,B1270))&amp;I1270&amp;IF(F1270&lt;&gt;VALUE,TEXT(F1270,"mmmm"),VALUE)</f>
        <v>00</v>
      </c>
      <c r="B1270" s="86" t="str">
        <f t="shared" si="471"/>
        <v>0</v>
      </c>
      <c r="C1270" s="86" t="str">
        <f>COUNTIF($K$7:K1270,K1270)&amp;K1270</f>
        <v>0</v>
      </c>
      <c r="D1270" s="86" t="str">
        <f t="shared" si="472"/>
        <v>1</v>
      </c>
      <c r="F1270" s="173"/>
      <c r="G1270" s="90"/>
      <c r="H1270" s="73"/>
      <c r="I1270" s="75"/>
      <c r="J1270" s="175" t="str">
        <f t="shared" si="470"/>
        <v>-</v>
      </c>
      <c r="K1270" s="90"/>
      <c r="L1270" s="178"/>
      <c r="M1270" s="178"/>
    </row>
    <row r="1271" spans="1:13" x14ac:dyDescent="0.2">
      <c r="A1271" s="90" t="str">
        <f>IF(I1271=VALUE,VALUE,COUNTIF($B$7:B1271,B1271))&amp;I1271&amp;IF(F1271&lt;&gt;VALUE,TEXT(F1271,"mmmm"),VALUE)</f>
        <v>00</v>
      </c>
      <c r="B1271" s="86" t="str">
        <f t="shared" si="471"/>
        <v>0</v>
      </c>
      <c r="C1271" s="86" t="str">
        <f>COUNTIF($K$7:K1271,K1271)&amp;K1271</f>
        <v>0</v>
      </c>
      <c r="D1271" s="86" t="str">
        <f t="shared" si="472"/>
        <v>1</v>
      </c>
      <c r="F1271" s="173"/>
      <c r="G1271" s="90"/>
      <c r="H1271" s="73"/>
      <c r="I1271" s="75"/>
      <c r="J1271" s="175" t="str">
        <f t="shared" si="470"/>
        <v>-</v>
      </c>
      <c r="K1271" s="90"/>
      <c r="L1271" s="178"/>
      <c r="M1271" s="178"/>
    </row>
    <row r="1272" spans="1:13" x14ac:dyDescent="0.2">
      <c r="A1272" s="90" t="str">
        <f>IF(I1272=VALUE,VALUE,COUNTIF($B$7:B1272,B1272))&amp;I1272&amp;IF(F1272&lt;&gt;VALUE,TEXT(F1272,"mmmm"),VALUE)</f>
        <v>00</v>
      </c>
      <c r="B1272" s="86" t="str">
        <f t="shared" si="471"/>
        <v>0</v>
      </c>
      <c r="C1272" s="86" t="str">
        <f>COUNTIF($K$7:K1272,K1272)&amp;K1272</f>
        <v>0</v>
      </c>
      <c r="D1272" s="86" t="str">
        <f t="shared" si="472"/>
        <v>1</v>
      </c>
      <c r="F1272" s="173"/>
      <c r="G1272" s="90"/>
      <c r="H1272" s="73"/>
      <c r="I1272" s="75"/>
      <c r="J1272" s="175" t="str">
        <f t="shared" si="470"/>
        <v>-</v>
      </c>
      <c r="K1272" s="90"/>
      <c r="L1272" s="178"/>
      <c r="M1272" s="178"/>
    </row>
    <row r="1273" spans="1:13" x14ac:dyDescent="0.2">
      <c r="A1273" s="90" t="str">
        <f>IF(I1273=VALUE,VALUE,COUNTIF($B$7:B1273,B1273))&amp;I1273&amp;IF(F1273&lt;&gt;VALUE,TEXT(F1273,"mmmm"),VALUE)</f>
        <v>00</v>
      </c>
      <c r="B1273" s="86" t="str">
        <f t="shared" si="471"/>
        <v>0</v>
      </c>
      <c r="C1273" s="86" t="str">
        <f>COUNTIF($K$7:K1273,K1273)&amp;K1273</f>
        <v>0</v>
      </c>
      <c r="D1273" s="86" t="str">
        <f t="shared" si="472"/>
        <v>1</v>
      </c>
      <c r="F1273" s="173"/>
      <c r="G1273" s="90"/>
      <c r="H1273" s="73"/>
      <c r="I1273" s="75"/>
      <c r="J1273" s="175" t="str">
        <f t="shared" si="470"/>
        <v>-</v>
      </c>
      <c r="K1273" s="90"/>
      <c r="L1273" s="178"/>
      <c r="M1273" s="178"/>
    </row>
    <row r="1274" spans="1:13" x14ac:dyDescent="0.2">
      <c r="A1274" s="90" t="str">
        <f>IF(I1274=VALUE,VALUE,COUNTIF($B$7:B1274,B1274))&amp;I1274&amp;IF(F1274&lt;&gt;VALUE,TEXT(F1274,"mmmm"),VALUE)</f>
        <v>00</v>
      </c>
      <c r="B1274" s="86" t="str">
        <f t="shared" si="471"/>
        <v>0</v>
      </c>
      <c r="C1274" s="86" t="str">
        <f>COUNTIF($K$7:K1274,K1274)&amp;K1274</f>
        <v>0</v>
      </c>
      <c r="D1274" s="86" t="str">
        <f t="shared" si="472"/>
        <v>1</v>
      </c>
      <c r="F1274" s="173"/>
      <c r="G1274" s="90"/>
      <c r="H1274" s="73"/>
      <c r="I1274" s="75"/>
      <c r="J1274" s="175" t="str">
        <f t="shared" si="470"/>
        <v>-</v>
      </c>
      <c r="K1274" s="90"/>
      <c r="L1274" s="178"/>
      <c r="M1274" s="178"/>
    </row>
    <row r="1275" spans="1:13" x14ac:dyDescent="0.2">
      <c r="A1275" s="90" t="str">
        <f>IF(I1275=VALUE,VALUE,COUNTIF($B$7:B1275,B1275))&amp;I1275&amp;IF(F1275&lt;&gt;VALUE,TEXT(F1275,"mmmm"),VALUE)</f>
        <v>00</v>
      </c>
      <c r="B1275" s="86" t="str">
        <f t="shared" si="471"/>
        <v>0</v>
      </c>
      <c r="C1275" s="86" t="str">
        <f>COUNTIF($K$7:K1275,K1275)&amp;K1275</f>
        <v>0</v>
      </c>
      <c r="D1275" s="86" t="str">
        <f t="shared" si="472"/>
        <v>1</v>
      </c>
      <c r="F1275" s="173"/>
      <c r="G1275" s="90"/>
      <c r="H1275" s="73"/>
      <c r="I1275" s="75"/>
      <c r="J1275" s="175" t="str">
        <f t="shared" si="470"/>
        <v>-</v>
      </c>
      <c r="K1275" s="90"/>
      <c r="L1275" s="178"/>
      <c r="M1275" s="178"/>
    </row>
    <row r="1276" spans="1:13" x14ac:dyDescent="0.2">
      <c r="A1276" s="90" t="str">
        <f>IF(I1276=VALUE,VALUE,COUNTIF($B$7:B1276,B1276))&amp;I1276&amp;IF(F1276&lt;&gt;VALUE,TEXT(F1276,"mmmm"),VALUE)</f>
        <v>00</v>
      </c>
      <c r="B1276" s="86" t="str">
        <f t="shared" si="471"/>
        <v>0</v>
      </c>
      <c r="C1276" s="86" t="str">
        <f>COUNTIF($K$7:K1276,K1276)&amp;K1276</f>
        <v>0</v>
      </c>
      <c r="D1276" s="86" t="str">
        <f t="shared" si="472"/>
        <v>1</v>
      </c>
      <c r="F1276" s="173"/>
      <c r="G1276" s="90"/>
      <c r="H1276" s="73"/>
      <c r="I1276" s="75"/>
      <c r="J1276" s="175" t="str">
        <f t="shared" si="470"/>
        <v>-</v>
      </c>
      <c r="K1276" s="90"/>
      <c r="L1276" s="178"/>
      <c r="M1276" s="178"/>
    </row>
    <row r="1277" spans="1:13" x14ac:dyDescent="0.2">
      <c r="A1277" s="90" t="str">
        <f>IF(I1277=VALUE,VALUE,COUNTIF($B$7:B1277,B1277))&amp;I1277&amp;IF(F1277&lt;&gt;VALUE,TEXT(F1277,"mmmm"),VALUE)</f>
        <v>00</v>
      </c>
      <c r="B1277" s="86" t="str">
        <f t="shared" si="471"/>
        <v>0</v>
      </c>
      <c r="C1277" s="86" t="str">
        <f>COUNTIF($K$7:K1277,K1277)&amp;K1277</f>
        <v>0</v>
      </c>
      <c r="D1277" s="86" t="str">
        <f t="shared" si="472"/>
        <v>1</v>
      </c>
      <c r="F1277" s="173"/>
      <c r="G1277" s="90"/>
      <c r="H1277" s="73"/>
      <c r="I1277" s="75"/>
      <c r="J1277" s="175" t="str">
        <f t="shared" si="470"/>
        <v>-</v>
      </c>
      <c r="K1277" s="90"/>
      <c r="L1277" s="178"/>
      <c r="M1277" s="178"/>
    </row>
    <row r="1278" spans="1:13" x14ac:dyDescent="0.2">
      <c r="A1278" s="90" t="str">
        <f>IF(I1278=VALUE,VALUE,COUNTIF($B$7:B1278,B1278))&amp;I1278&amp;IF(F1278&lt;&gt;VALUE,TEXT(F1278,"mmmm"),VALUE)</f>
        <v>00</v>
      </c>
      <c r="B1278" s="86" t="str">
        <f t="shared" si="471"/>
        <v>0</v>
      </c>
      <c r="C1278" s="86" t="str">
        <f>COUNTIF($K$7:K1278,K1278)&amp;K1278</f>
        <v>0</v>
      </c>
      <c r="D1278" s="86" t="str">
        <f t="shared" si="472"/>
        <v>1</v>
      </c>
      <c r="F1278" s="173"/>
      <c r="G1278" s="90"/>
      <c r="H1278" s="177"/>
      <c r="I1278" s="90"/>
      <c r="J1278" s="175" t="str">
        <f t="shared" si="470"/>
        <v>-</v>
      </c>
      <c r="K1278" s="90"/>
      <c r="L1278" s="178"/>
      <c r="M1278" s="178"/>
    </row>
    <row r="1279" spans="1:13" x14ac:dyDescent="0.2">
      <c r="A1279" s="90" t="str">
        <f>IF(I1279=VALUE,VALUE,COUNTIF($B$7:B1279,B1279))&amp;I1279&amp;IF(F1279&lt;&gt;VALUE,TEXT(F1279,"mmmm"),VALUE)</f>
        <v>00</v>
      </c>
      <c r="B1279" s="86" t="str">
        <f t="shared" si="471"/>
        <v>0</v>
      </c>
      <c r="C1279" s="86" t="str">
        <f>COUNTIF($K$7:K1279,K1279)&amp;K1279</f>
        <v>0</v>
      </c>
      <c r="D1279" s="86" t="str">
        <f t="shared" si="472"/>
        <v>1</v>
      </c>
      <c r="F1279" s="173"/>
      <c r="G1279" s="90"/>
      <c r="H1279" s="177"/>
      <c r="I1279" s="90"/>
      <c r="J1279" s="175" t="str">
        <f t="shared" si="470"/>
        <v>-</v>
      </c>
      <c r="K1279" s="90"/>
      <c r="L1279" s="178"/>
      <c r="M1279" s="178"/>
    </row>
    <row r="1280" spans="1:13" x14ac:dyDescent="0.2">
      <c r="A1280" s="90" t="str">
        <f>IF(I1280=VALUE,VALUE,COUNTIF($B$7:B1280,B1280))&amp;I1280&amp;IF(F1280&lt;&gt;VALUE,TEXT(F1280,"mmmm"),VALUE)</f>
        <v>00</v>
      </c>
      <c r="B1280" s="86" t="str">
        <f t="shared" si="471"/>
        <v>0</v>
      </c>
      <c r="C1280" s="86" t="str">
        <f>COUNTIF($K$7:K1280,K1280)&amp;K1280</f>
        <v>0</v>
      </c>
      <c r="D1280" s="86" t="str">
        <f t="shared" si="472"/>
        <v>1</v>
      </c>
      <c r="F1280" s="173"/>
      <c r="G1280" s="90"/>
      <c r="H1280" s="73"/>
      <c r="I1280" s="75"/>
      <c r="J1280" s="175" t="str">
        <f t="shared" si="470"/>
        <v>-</v>
      </c>
      <c r="K1280" s="90"/>
      <c r="L1280" s="178"/>
      <c r="M1280" s="178"/>
    </row>
    <row r="1281" spans="1:13" x14ac:dyDescent="0.2">
      <c r="A1281" s="90" t="str">
        <f>IF(I1281=VALUE,VALUE,COUNTIF($B$7:B1281,B1281))&amp;I1281&amp;IF(F1281&lt;&gt;VALUE,TEXT(F1281,"mmmm"),VALUE)</f>
        <v>00</v>
      </c>
      <c r="B1281" s="86" t="str">
        <f t="shared" si="471"/>
        <v>0</v>
      </c>
      <c r="C1281" s="86" t="str">
        <f>COUNTIF($K$7:K1281,K1281)&amp;K1281</f>
        <v>0</v>
      </c>
      <c r="D1281" s="86" t="str">
        <f t="shared" si="472"/>
        <v>1</v>
      </c>
      <c r="F1281" s="173"/>
      <c r="G1281" s="90"/>
      <c r="H1281" s="73"/>
      <c r="I1281" s="90"/>
      <c r="J1281" s="175" t="str">
        <f t="shared" si="470"/>
        <v>-</v>
      </c>
      <c r="K1281" s="90"/>
      <c r="L1281" s="178"/>
      <c r="M1281" s="178"/>
    </row>
    <row r="1282" spans="1:13" x14ac:dyDescent="0.2">
      <c r="A1282" s="90" t="str">
        <f>IF(I1282=VALUE,VALUE,COUNTIF($B$7:B1282,B1282))&amp;I1282&amp;IF(F1282&lt;&gt;VALUE,TEXT(F1282,"mmmm"),VALUE)</f>
        <v>00</v>
      </c>
      <c r="B1282" s="86" t="str">
        <f t="shared" si="471"/>
        <v>0</v>
      </c>
      <c r="C1282" s="86" t="str">
        <f>COUNTIF($K$7:K1282,K1282)&amp;K1282</f>
        <v>0</v>
      </c>
      <c r="D1282" s="86" t="str">
        <f t="shared" si="472"/>
        <v>1</v>
      </c>
      <c r="F1282" s="173"/>
      <c r="G1282" s="90"/>
      <c r="H1282" s="177"/>
      <c r="I1282" s="90"/>
      <c r="J1282" s="175" t="str">
        <f t="shared" si="470"/>
        <v>-</v>
      </c>
      <c r="K1282" s="90"/>
      <c r="L1282" s="178"/>
      <c r="M1282" s="178"/>
    </row>
    <row r="1283" spans="1:13" x14ac:dyDescent="0.2">
      <c r="A1283" s="90" t="str">
        <f>IF(I1283=VALUE,VALUE,COUNTIF($B$7:B1283,B1283))&amp;I1283&amp;IF(F1283&lt;&gt;VALUE,TEXT(F1283,"mmmm"),VALUE)</f>
        <v>00</v>
      </c>
      <c r="B1283" s="86" t="str">
        <f t="shared" si="471"/>
        <v>0</v>
      </c>
      <c r="C1283" s="86" t="str">
        <f>COUNTIF($K$7:K1283,K1283)&amp;K1283</f>
        <v>0</v>
      </c>
      <c r="D1283" s="86" t="str">
        <f t="shared" si="472"/>
        <v>1</v>
      </c>
      <c r="F1283" s="173"/>
      <c r="G1283" s="90"/>
      <c r="H1283" s="73"/>
      <c r="I1283" s="75"/>
      <c r="J1283" s="175" t="str">
        <f t="shared" si="470"/>
        <v>-</v>
      </c>
      <c r="K1283" s="90"/>
      <c r="L1283" s="178"/>
      <c r="M1283" s="178"/>
    </row>
    <row r="1284" spans="1:13" x14ac:dyDescent="0.2">
      <c r="A1284" s="90" t="str">
        <f>IF(I1284=VALUE,VALUE,COUNTIF($B$7:B1284,B1284))&amp;I1284&amp;IF(F1284&lt;&gt;VALUE,TEXT(F1284,"mmmm"),VALUE)</f>
        <v>00</v>
      </c>
      <c r="B1284" s="86" t="str">
        <f t="shared" si="471"/>
        <v>0</v>
      </c>
      <c r="C1284" s="86" t="str">
        <f>COUNTIF($K$7:K1284,K1284)&amp;K1284</f>
        <v>0</v>
      </c>
      <c r="D1284" s="86" t="str">
        <f t="shared" si="472"/>
        <v>1</v>
      </c>
      <c r="F1284" s="173"/>
      <c r="G1284" s="90"/>
      <c r="H1284" s="73"/>
      <c r="I1284" s="90"/>
      <c r="J1284" s="175" t="str">
        <f t="shared" si="470"/>
        <v>-</v>
      </c>
      <c r="K1284" s="90"/>
      <c r="L1284" s="178"/>
      <c r="M1284" s="178"/>
    </row>
    <row r="1285" spans="1:13" x14ac:dyDescent="0.2">
      <c r="A1285" s="90" t="str">
        <f>IF(I1285=VALUE,VALUE,COUNTIF($B$7:B1285,B1285))&amp;I1285&amp;IF(F1285&lt;&gt;VALUE,TEXT(F1285,"mmmm"),VALUE)</f>
        <v>00</v>
      </c>
      <c r="B1285" s="86" t="str">
        <f t="shared" si="471"/>
        <v>0</v>
      </c>
      <c r="C1285" s="86" t="str">
        <f>COUNTIF($K$7:K1285,K1285)&amp;K1285</f>
        <v>0</v>
      </c>
      <c r="D1285" s="86" t="str">
        <f t="shared" si="472"/>
        <v>1</v>
      </c>
      <c r="F1285" s="173"/>
      <c r="G1285" s="90"/>
      <c r="H1285" s="177"/>
      <c r="I1285" s="90"/>
      <c r="J1285" s="175" t="str">
        <f t="shared" si="470"/>
        <v>-</v>
      </c>
      <c r="K1285" s="90"/>
      <c r="L1285" s="178"/>
      <c r="M1285" s="178"/>
    </row>
    <row r="1286" spans="1:13" x14ac:dyDescent="0.2">
      <c r="A1286" s="90" t="str">
        <f>IF(I1286=VALUE,VALUE,COUNTIF($B$7:B1286,B1286))&amp;I1286&amp;IF(F1286&lt;&gt;VALUE,TEXT(F1286,"mmmm"),VALUE)</f>
        <v>00</v>
      </c>
      <c r="B1286" s="86" t="str">
        <f t="shared" si="471"/>
        <v>0</v>
      </c>
      <c r="C1286" s="86" t="str">
        <f>COUNTIF($K$7:K1286,K1286)&amp;K1286</f>
        <v>0</v>
      </c>
      <c r="D1286" s="86" t="str">
        <f t="shared" si="472"/>
        <v>1</v>
      </c>
      <c r="F1286" s="173"/>
      <c r="G1286" s="90"/>
      <c r="H1286" s="73"/>
      <c r="I1286" s="75"/>
      <c r="J1286" s="175" t="str">
        <f t="shared" si="470"/>
        <v>-</v>
      </c>
      <c r="K1286" s="90"/>
      <c r="L1286" s="178"/>
      <c r="M1286" s="178"/>
    </row>
    <row r="1287" spans="1:13" x14ac:dyDescent="0.2">
      <c r="A1287" s="90" t="str">
        <f>IF(I1287=VALUE,VALUE,COUNTIF($B$7:B1287,B1287))&amp;I1287&amp;IF(F1287&lt;&gt;VALUE,TEXT(F1287,"mmmm"),VALUE)</f>
        <v>00</v>
      </c>
      <c r="B1287" s="86" t="str">
        <f t="shared" si="471"/>
        <v>0</v>
      </c>
      <c r="C1287" s="86" t="str">
        <f>COUNTIF($K$7:K1287,K1287)&amp;K1287</f>
        <v>0</v>
      </c>
      <c r="D1287" s="86" t="str">
        <f t="shared" si="472"/>
        <v>1</v>
      </c>
      <c r="F1287" s="173"/>
      <c r="G1287" s="90"/>
      <c r="H1287" s="73"/>
      <c r="I1287" s="75"/>
      <c r="J1287" s="175" t="str">
        <f t="shared" si="470"/>
        <v>-</v>
      </c>
      <c r="K1287" s="90"/>
      <c r="L1287" s="178"/>
      <c r="M1287" s="178"/>
    </row>
    <row r="1288" spans="1:13" x14ac:dyDescent="0.2">
      <c r="A1288" s="90" t="str">
        <f>IF(I1288=VALUE,VALUE,COUNTIF($B$7:B1288,B1288))&amp;I1288&amp;IF(F1288&lt;&gt;VALUE,TEXT(F1288,"mmmm"),VALUE)</f>
        <v>00</v>
      </c>
      <c r="B1288" s="86" t="str">
        <f t="shared" si="471"/>
        <v>0</v>
      </c>
      <c r="C1288" s="86" t="str">
        <f>COUNTIF($K$7:K1288,K1288)&amp;K1288</f>
        <v>0</v>
      </c>
      <c r="D1288" s="86" t="str">
        <f t="shared" si="472"/>
        <v>1</v>
      </c>
      <c r="F1288" s="173"/>
      <c r="G1288" s="90"/>
      <c r="H1288" s="177"/>
      <c r="I1288" s="75"/>
      <c r="J1288" s="175" t="str">
        <f t="shared" si="470"/>
        <v>-</v>
      </c>
      <c r="K1288" s="90"/>
      <c r="L1288" s="178"/>
      <c r="M1288" s="178"/>
    </row>
    <row r="1289" spans="1:13" x14ac:dyDescent="0.2">
      <c r="A1289" s="90" t="str">
        <f>IF(I1289=VALUE,VALUE,COUNTIF($B$7:B1289,B1289))&amp;I1289&amp;IF(F1289&lt;&gt;VALUE,TEXT(F1289,"mmmm"),VALUE)</f>
        <v>00</v>
      </c>
      <c r="B1289" s="86" t="str">
        <f t="shared" si="471"/>
        <v>0</v>
      </c>
      <c r="C1289" s="86" t="str">
        <f>COUNTIF($K$7:K1289,K1289)&amp;K1289</f>
        <v>0</v>
      </c>
      <c r="D1289" s="86" t="str">
        <f t="shared" si="472"/>
        <v>1</v>
      </c>
      <c r="F1289" s="173"/>
      <c r="G1289" s="90"/>
      <c r="H1289" s="73"/>
      <c r="I1289" s="75"/>
      <c r="J1289" s="175" t="str">
        <f t="shared" si="470"/>
        <v>-</v>
      </c>
      <c r="K1289" s="90"/>
      <c r="L1289" s="178"/>
      <c r="M1289" s="178"/>
    </row>
    <row r="1290" spans="1:13" x14ac:dyDescent="0.2">
      <c r="A1290" s="90" t="str">
        <f>IF(I1290=VALUE,VALUE,COUNTIF($B$7:B1352,B1290))&amp;I1290&amp;IF(F1290&lt;&gt;VALUE,TEXT(F1290,"mmmm"),VALUE)</f>
        <v>00</v>
      </c>
      <c r="B1290" s="86" t="str">
        <f t="shared" si="471"/>
        <v>0</v>
      </c>
      <c r="C1290" s="86" t="str">
        <f>COUNTIF($K$7:K1352,K1290)&amp;K1290</f>
        <v>0</v>
      </c>
      <c r="D1290" s="86" t="str">
        <f t="shared" si="472"/>
        <v>1</v>
      </c>
      <c r="F1290" s="173"/>
      <c r="G1290" s="90"/>
      <c r="H1290" s="177"/>
      <c r="I1290" s="90"/>
      <c r="J1290" s="175" t="str">
        <f t="shared" si="470"/>
        <v>-</v>
      </c>
      <c r="K1290" s="90"/>
      <c r="L1290" s="178"/>
      <c r="M1290" s="178"/>
    </row>
    <row r="1291" spans="1:13" x14ac:dyDescent="0.2">
      <c r="A1291" s="90" t="str">
        <f>IF(I1291=VALUE,VALUE,COUNTIF($B$7:B1291,B1291))&amp;I1291&amp;IF(F1291&lt;&gt;VALUE,TEXT(F1291,"mmmm"),VALUE)</f>
        <v>00</v>
      </c>
      <c r="B1291" s="86" t="str">
        <f t="shared" si="468"/>
        <v>0</v>
      </c>
      <c r="C1291" s="86" t="str">
        <f>COUNTIF($K$7:K1291,K1291)&amp;K1291</f>
        <v>0</v>
      </c>
      <c r="D1291" s="86" t="str">
        <f t="shared" si="469"/>
        <v>1</v>
      </c>
      <c r="F1291" s="173"/>
      <c r="G1291" s="90"/>
      <c r="H1291" s="177"/>
      <c r="I1291" s="90"/>
      <c r="J1291" s="175" t="str">
        <f t="shared" si="470"/>
        <v>-</v>
      </c>
      <c r="K1291" s="90"/>
      <c r="L1291" s="178"/>
      <c r="M1291" s="178"/>
    </row>
    <row r="1292" spans="1:13" x14ac:dyDescent="0.2">
      <c r="A1292" s="90" t="str">
        <f>IF(I1292=VALUE,VALUE,COUNTIF($B$7:B1292,B1292))&amp;I1292&amp;IF(F1292&lt;&gt;VALUE,TEXT(F1292,"mmmm"),VALUE)</f>
        <v>00</v>
      </c>
      <c r="B1292" s="86" t="str">
        <f t="shared" si="468"/>
        <v>0</v>
      </c>
      <c r="C1292" s="86" t="str">
        <f>COUNTIF($K$7:K1292,K1292)&amp;K1292</f>
        <v>0</v>
      </c>
      <c r="D1292" s="86" t="str">
        <f t="shared" si="469"/>
        <v>1</v>
      </c>
      <c r="F1292" s="173"/>
      <c r="G1292" s="90"/>
      <c r="H1292" s="73"/>
      <c r="I1292" s="75"/>
      <c r="J1292" s="175" t="str">
        <f t="shared" si="470"/>
        <v>-</v>
      </c>
      <c r="K1292" s="90"/>
      <c r="L1292" s="178"/>
      <c r="M1292" s="178"/>
    </row>
    <row r="1293" spans="1:13" x14ac:dyDescent="0.2">
      <c r="A1293" s="90" t="str">
        <f>IF(I1293=VALUE,VALUE,COUNTIF($B$7:B1293,B1293))&amp;I1293&amp;IF(F1293&lt;&gt;VALUE,TEXT(F1293,"mmmm"),VALUE)</f>
        <v>00</v>
      </c>
      <c r="B1293" s="86" t="str">
        <f t="shared" si="468"/>
        <v>0</v>
      </c>
      <c r="C1293" s="86" t="str">
        <f>COUNTIF($K$7:K1293,K1293)&amp;K1293</f>
        <v>0</v>
      </c>
      <c r="D1293" s="86" t="str">
        <f t="shared" si="469"/>
        <v>1</v>
      </c>
      <c r="F1293" s="173"/>
      <c r="G1293" s="90"/>
      <c r="H1293" s="73"/>
      <c r="I1293" s="75"/>
      <c r="J1293" s="175" t="str">
        <f t="shared" si="470"/>
        <v>-</v>
      </c>
      <c r="K1293" s="90"/>
      <c r="L1293" s="178"/>
      <c r="M1293" s="178"/>
    </row>
    <row r="1294" spans="1:13" x14ac:dyDescent="0.2">
      <c r="A1294" s="90" t="str">
        <f>IF(I1294=VALUE,VALUE,COUNTIF($B$7:B1294,B1294))&amp;I1294&amp;IF(F1294&lt;&gt;VALUE,TEXT(F1294,"mmmm"),VALUE)</f>
        <v>00</v>
      </c>
      <c r="B1294" s="86" t="str">
        <f t="shared" si="468"/>
        <v>0</v>
      </c>
      <c r="C1294" s="86" t="str">
        <f>COUNTIF($K$7:K1294,K1294)&amp;K1294</f>
        <v>0</v>
      </c>
      <c r="D1294" s="86" t="str">
        <f t="shared" si="469"/>
        <v>1</v>
      </c>
      <c r="F1294" s="173"/>
      <c r="G1294" s="90"/>
      <c r="H1294" s="73"/>
      <c r="I1294" s="75"/>
      <c r="J1294" s="175" t="str">
        <f t="shared" si="470"/>
        <v>-</v>
      </c>
      <c r="K1294" s="90"/>
      <c r="L1294" s="178"/>
      <c r="M1294" s="178"/>
    </row>
    <row r="1295" spans="1:13" x14ac:dyDescent="0.2">
      <c r="A1295" s="90" t="str">
        <f>IF(I1295=VALUE,VALUE,COUNTIF($B$7:B1295,B1295))&amp;I1295&amp;IF(F1295&lt;&gt;VALUE,TEXT(F1295,"mmmm"),VALUE)</f>
        <v>00</v>
      </c>
      <c r="B1295" s="86" t="str">
        <f t="shared" si="468"/>
        <v>0</v>
      </c>
      <c r="C1295" s="86" t="str">
        <f>COUNTIF($K$7:K1295,K1295)&amp;K1295</f>
        <v>0</v>
      </c>
      <c r="D1295" s="86" t="str">
        <f t="shared" si="469"/>
        <v>1</v>
      </c>
      <c r="F1295" s="173"/>
      <c r="G1295" s="90"/>
      <c r="H1295" s="177"/>
      <c r="I1295" s="90"/>
      <c r="J1295" s="175" t="str">
        <f t="shared" si="470"/>
        <v>-</v>
      </c>
      <c r="K1295" s="90"/>
      <c r="L1295" s="178"/>
      <c r="M1295" s="178"/>
    </row>
    <row r="1296" spans="1:13" x14ac:dyDescent="0.2">
      <c r="A1296" s="90" t="str">
        <f>IF(I1296=VALUE,VALUE,COUNTIF($B$7:B1296,B1296))&amp;I1296&amp;IF(F1296&lt;&gt;VALUE,TEXT(F1296,"mmmm"),VALUE)</f>
        <v>00</v>
      </c>
      <c r="B1296" s="86" t="str">
        <f t="shared" si="468"/>
        <v>0</v>
      </c>
      <c r="C1296" s="86" t="str">
        <f>COUNTIF($K$7:K1296,K1296)&amp;K1296</f>
        <v>0</v>
      </c>
      <c r="D1296" s="86" t="str">
        <f t="shared" si="469"/>
        <v>1</v>
      </c>
      <c r="F1296" s="173"/>
      <c r="G1296" s="90"/>
      <c r="H1296" s="177"/>
      <c r="I1296" s="90"/>
      <c r="J1296" s="175" t="str">
        <f t="shared" si="470"/>
        <v>-</v>
      </c>
      <c r="K1296" s="90"/>
      <c r="L1296" s="178"/>
      <c r="M1296" s="178"/>
    </row>
    <row r="1297" spans="1:13" x14ac:dyDescent="0.2">
      <c r="A1297" s="90" t="str">
        <f>IF(I1297=VALUE,VALUE,COUNTIF($B$7:B1297,B1297))&amp;I1297&amp;IF(F1297&lt;&gt;VALUE,TEXT(F1297,"mmmm"),VALUE)</f>
        <v>00</v>
      </c>
      <c r="B1297" s="86" t="str">
        <f t="shared" si="468"/>
        <v>0</v>
      </c>
      <c r="C1297" s="86" t="str">
        <f>COUNTIF($K$7:K1297,K1297)&amp;K1297</f>
        <v>0</v>
      </c>
      <c r="D1297" s="86" t="str">
        <f t="shared" si="469"/>
        <v>1</v>
      </c>
      <c r="F1297" s="173"/>
      <c r="G1297" s="90"/>
      <c r="H1297" s="73"/>
      <c r="I1297" s="75"/>
      <c r="J1297" s="175" t="str">
        <f t="shared" si="470"/>
        <v>-</v>
      </c>
      <c r="K1297" s="90"/>
      <c r="L1297" s="178"/>
      <c r="M1297" s="178"/>
    </row>
    <row r="1298" spans="1:13" x14ac:dyDescent="0.2">
      <c r="A1298" s="90" t="str">
        <f>IF(I1298=VALUE,VALUE,COUNTIF($B$7:B1298,B1298))&amp;I1298&amp;IF(F1298&lt;&gt;VALUE,TEXT(F1298,"mmmm"),VALUE)</f>
        <v>00</v>
      </c>
      <c r="B1298" s="86" t="str">
        <f t="shared" si="468"/>
        <v>0</v>
      </c>
      <c r="C1298" s="86" t="str">
        <f>COUNTIF($K$7:K1298,K1298)&amp;K1298</f>
        <v>0</v>
      </c>
      <c r="D1298" s="86" t="str">
        <f t="shared" si="469"/>
        <v>1</v>
      </c>
      <c r="F1298" s="173"/>
      <c r="G1298" s="90"/>
      <c r="H1298" s="73"/>
      <c r="I1298" s="75"/>
      <c r="J1298" s="175" t="str">
        <f t="shared" si="470"/>
        <v>-</v>
      </c>
      <c r="K1298" s="90"/>
      <c r="L1298" s="178"/>
      <c r="M1298" s="178"/>
    </row>
    <row r="1299" spans="1:13" x14ac:dyDescent="0.2">
      <c r="A1299" s="90" t="str">
        <f>IF(I1299=VALUE,VALUE,COUNTIF($B$7:B1299,B1299))&amp;I1299&amp;IF(F1299&lt;&gt;VALUE,TEXT(F1299,"mmmm"),VALUE)</f>
        <v>00</v>
      </c>
      <c r="B1299" s="86" t="str">
        <f t="shared" si="468"/>
        <v>0</v>
      </c>
      <c r="C1299" s="86" t="str">
        <f>COUNTIF($K$7:K1299,K1299)&amp;K1299</f>
        <v>0</v>
      </c>
      <c r="D1299" s="86" t="str">
        <f t="shared" si="469"/>
        <v>1</v>
      </c>
      <c r="F1299" s="173"/>
      <c r="G1299" s="90"/>
      <c r="H1299" s="177"/>
      <c r="I1299" s="90"/>
      <c r="J1299" s="175" t="str">
        <f t="shared" si="470"/>
        <v>-</v>
      </c>
      <c r="K1299" s="90"/>
      <c r="L1299" s="178"/>
      <c r="M1299" s="178"/>
    </row>
    <row r="1300" spans="1:13" x14ac:dyDescent="0.2">
      <c r="A1300" s="90" t="str">
        <f>IF(I1300=VALUE,VALUE,COUNTIF($B$7:B1300,B1300))&amp;I1300&amp;IF(F1300&lt;&gt;VALUE,TEXT(F1300,"mmmm"),VALUE)</f>
        <v>00</v>
      </c>
      <c r="B1300" s="86" t="str">
        <f t="shared" si="468"/>
        <v>0</v>
      </c>
      <c r="C1300" s="86" t="str">
        <f>COUNTIF($K$7:K1300,K1300)&amp;K1300</f>
        <v>0</v>
      </c>
      <c r="D1300" s="86" t="str">
        <f t="shared" si="469"/>
        <v>1</v>
      </c>
      <c r="F1300" s="173"/>
      <c r="G1300" s="90"/>
      <c r="H1300" s="177"/>
      <c r="I1300" s="90"/>
      <c r="J1300" s="175" t="str">
        <f t="shared" si="470"/>
        <v>-</v>
      </c>
      <c r="K1300" s="90"/>
      <c r="L1300" s="178"/>
      <c r="M1300" s="178"/>
    </row>
    <row r="1301" spans="1:13" x14ac:dyDescent="0.2">
      <c r="A1301" s="90" t="str">
        <f>IF(I1301=VALUE,VALUE,COUNTIF($B$7:B1301,B1301))&amp;I1301&amp;IF(F1301&lt;&gt;VALUE,TEXT(F1301,"mmmm"),VALUE)</f>
        <v>00</v>
      </c>
      <c r="B1301" s="86" t="str">
        <f t="shared" si="468"/>
        <v>0</v>
      </c>
      <c r="C1301" s="86" t="str">
        <f>COUNTIF($K$7:K1301,K1301)&amp;K1301</f>
        <v>0</v>
      </c>
      <c r="D1301" s="86" t="str">
        <f t="shared" si="469"/>
        <v>1</v>
      </c>
      <c r="F1301" s="173"/>
      <c r="G1301" s="90"/>
      <c r="H1301" s="73"/>
      <c r="I1301" s="75"/>
      <c r="J1301" s="175" t="str">
        <f t="shared" si="470"/>
        <v>-</v>
      </c>
      <c r="K1301" s="90"/>
      <c r="L1301" s="178"/>
      <c r="M1301" s="178"/>
    </row>
    <row r="1302" spans="1:13" x14ac:dyDescent="0.2">
      <c r="A1302" s="90" t="str">
        <f>IF(I1302=VALUE,VALUE,COUNTIF($B$7:B1302,B1302))&amp;I1302&amp;IF(F1302&lt;&gt;VALUE,TEXT(F1302,"mmmm"),VALUE)</f>
        <v>00</v>
      </c>
      <c r="B1302" s="86" t="str">
        <f t="shared" si="468"/>
        <v>0</v>
      </c>
      <c r="C1302" s="86" t="str">
        <f>COUNTIF($K$7:K1302,K1302)&amp;K1302</f>
        <v>0</v>
      </c>
      <c r="D1302" s="86" t="str">
        <f t="shared" si="469"/>
        <v>1</v>
      </c>
      <c r="F1302" s="173"/>
      <c r="G1302" s="90"/>
      <c r="H1302" s="73"/>
      <c r="I1302" s="75"/>
      <c r="J1302" s="175" t="str">
        <f t="shared" ref="J1302:J1365" si="473">IF(ISNA(VLOOKUP(I1302,DAF_AKUN,2,FALSE)),"-",VLOOKUP(I1302,DAF_AKUN,2,FALSE))</f>
        <v>-</v>
      </c>
      <c r="K1302" s="90"/>
      <c r="L1302" s="178"/>
      <c r="M1302" s="178"/>
    </row>
    <row r="1303" spans="1:13" x14ac:dyDescent="0.2">
      <c r="A1303" s="90" t="str">
        <f>IF(I1303=VALUE,VALUE,COUNTIF($B$7:B1303,B1303))&amp;I1303&amp;IF(F1303&lt;&gt;VALUE,TEXT(F1303,"mmmm"),VALUE)</f>
        <v>00</v>
      </c>
      <c r="B1303" s="86" t="str">
        <f t="shared" si="468"/>
        <v>0</v>
      </c>
      <c r="C1303" s="86" t="str">
        <f>COUNTIF($K$7:K1303,K1303)&amp;K1303</f>
        <v>0</v>
      </c>
      <c r="D1303" s="86" t="str">
        <f t="shared" si="469"/>
        <v>1</v>
      </c>
      <c r="F1303" s="173"/>
      <c r="G1303" s="90"/>
      <c r="H1303" s="73"/>
      <c r="I1303" s="90"/>
      <c r="J1303" s="175" t="str">
        <f t="shared" si="473"/>
        <v>-</v>
      </c>
      <c r="K1303" s="90"/>
      <c r="L1303" s="178"/>
      <c r="M1303" s="178"/>
    </row>
    <row r="1304" spans="1:13" x14ac:dyDescent="0.2">
      <c r="A1304" s="90" t="str">
        <f>IF(I1304=VALUE,VALUE,COUNTIF($B$7:B1304,B1304))&amp;I1304&amp;IF(F1304&lt;&gt;VALUE,TEXT(F1304,"mmmm"),VALUE)</f>
        <v>00</v>
      </c>
      <c r="B1304" s="86" t="str">
        <f t="shared" ref="B1304:B1352" si="474">I1304&amp;IF(F1304&lt;&gt;VALUE,TEXT(F1304,"mmmm"),VALUE)</f>
        <v>0</v>
      </c>
      <c r="C1304" s="86" t="str">
        <f>COUNTIF($K$7:K1304,K1304)&amp;K1304</f>
        <v>0</v>
      </c>
      <c r="D1304" s="86" t="str">
        <f t="shared" ref="D1304:D1352" si="475">IF(MONTH(F1304)&lt;MONTH(BLN),"1"&amp;I1304,VALUE)</f>
        <v>1</v>
      </c>
      <c r="F1304" s="173"/>
      <c r="G1304" s="90"/>
      <c r="H1304" s="73"/>
      <c r="I1304" s="90"/>
      <c r="J1304" s="175" t="str">
        <f t="shared" si="473"/>
        <v>-</v>
      </c>
      <c r="K1304" s="90"/>
      <c r="L1304" s="178"/>
      <c r="M1304" s="178"/>
    </row>
    <row r="1305" spans="1:13" x14ac:dyDescent="0.2">
      <c r="A1305" s="90" t="str">
        <f>IF(I1305=VALUE,VALUE,COUNTIF($B$7:B1305,B1305))&amp;I1305&amp;IF(F1305&lt;&gt;VALUE,TEXT(F1305,"mmmm"),VALUE)</f>
        <v>00</v>
      </c>
      <c r="B1305" s="86" t="str">
        <f t="shared" si="474"/>
        <v>0</v>
      </c>
      <c r="C1305" s="86" t="str">
        <f>COUNTIF($K$7:K1305,K1305)&amp;K1305</f>
        <v>0</v>
      </c>
      <c r="D1305" s="86" t="str">
        <f t="shared" si="475"/>
        <v>1</v>
      </c>
      <c r="F1305" s="173"/>
      <c r="G1305" s="90"/>
      <c r="H1305" s="73"/>
      <c r="I1305" s="90"/>
      <c r="J1305" s="175" t="str">
        <f t="shared" si="473"/>
        <v>-</v>
      </c>
      <c r="K1305" s="90"/>
      <c r="L1305" s="178"/>
      <c r="M1305" s="178"/>
    </row>
    <row r="1306" spans="1:13" x14ac:dyDescent="0.2">
      <c r="A1306" s="90" t="str">
        <f>IF(I1306=VALUE,VALUE,COUNTIF($B$7:B1306,B1306))&amp;I1306&amp;IF(F1306&lt;&gt;VALUE,TEXT(F1306,"mmmm"),VALUE)</f>
        <v>00</v>
      </c>
      <c r="B1306" s="86" t="str">
        <f t="shared" si="474"/>
        <v>0</v>
      </c>
      <c r="C1306" s="86" t="str">
        <f>COUNTIF($K$7:K1306,K1306)&amp;K1306</f>
        <v>0</v>
      </c>
      <c r="D1306" s="86" t="str">
        <f t="shared" si="475"/>
        <v>1</v>
      </c>
      <c r="F1306" s="173"/>
      <c r="G1306" s="90"/>
      <c r="H1306" s="73"/>
      <c r="I1306" s="90"/>
      <c r="J1306" s="175" t="str">
        <f t="shared" si="473"/>
        <v>-</v>
      </c>
      <c r="K1306" s="90"/>
      <c r="L1306" s="178"/>
      <c r="M1306" s="178"/>
    </row>
    <row r="1307" spans="1:13" x14ac:dyDescent="0.2">
      <c r="A1307" s="90" t="str">
        <f>IF(I1307=VALUE,VALUE,COUNTIF($B$7:B1307,B1307))&amp;I1307&amp;IF(F1307&lt;&gt;VALUE,TEXT(F1307,"mmmm"),VALUE)</f>
        <v>00</v>
      </c>
      <c r="B1307" s="86" t="str">
        <f t="shared" si="474"/>
        <v>0</v>
      </c>
      <c r="C1307" s="86" t="str">
        <f>COUNTIF($K$7:K1307,K1307)&amp;K1307</f>
        <v>0</v>
      </c>
      <c r="D1307" s="86" t="str">
        <f t="shared" si="475"/>
        <v>1</v>
      </c>
      <c r="F1307" s="173"/>
      <c r="G1307" s="90"/>
      <c r="H1307" s="73"/>
      <c r="I1307" s="90"/>
      <c r="J1307" s="175" t="str">
        <f t="shared" si="473"/>
        <v>-</v>
      </c>
      <c r="K1307" s="90"/>
      <c r="L1307" s="178"/>
      <c r="M1307" s="178"/>
    </row>
    <row r="1308" spans="1:13" x14ac:dyDescent="0.2">
      <c r="A1308" s="90" t="str">
        <f>IF(I1308=VALUE,VALUE,COUNTIF($B$7:B1308,B1308))&amp;I1308&amp;IF(F1308&lt;&gt;VALUE,TEXT(F1308,"mmmm"),VALUE)</f>
        <v>00</v>
      </c>
      <c r="B1308" s="86" t="str">
        <f t="shared" si="474"/>
        <v>0</v>
      </c>
      <c r="C1308" s="86" t="str">
        <f>COUNTIF($K$7:K1308,K1308)&amp;K1308</f>
        <v>0</v>
      </c>
      <c r="D1308" s="86" t="str">
        <f t="shared" si="475"/>
        <v>1</v>
      </c>
      <c r="F1308" s="173"/>
      <c r="G1308" s="90"/>
      <c r="H1308" s="73"/>
      <c r="I1308" s="90"/>
      <c r="J1308" s="175" t="str">
        <f t="shared" si="473"/>
        <v>-</v>
      </c>
      <c r="K1308" s="90"/>
      <c r="L1308" s="178"/>
      <c r="M1308" s="178"/>
    </row>
    <row r="1309" spans="1:13" x14ac:dyDescent="0.2">
      <c r="A1309" s="90" t="str">
        <f>IF(I1309=VALUE,VALUE,COUNTIF($B$7:B1309,B1309))&amp;I1309&amp;IF(F1309&lt;&gt;VALUE,TEXT(F1309,"mmmm"),VALUE)</f>
        <v>00</v>
      </c>
      <c r="B1309" s="86" t="str">
        <f t="shared" si="474"/>
        <v>0</v>
      </c>
      <c r="C1309" s="86" t="str">
        <f>COUNTIF($K$7:K1309,K1309)&amp;K1309</f>
        <v>0</v>
      </c>
      <c r="D1309" s="86" t="str">
        <f t="shared" si="475"/>
        <v>1</v>
      </c>
      <c r="F1309" s="173"/>
      <c r="G1309" s="90"/>
      <c r="H1309" s="73"/>
      <c r="I1309" s="90"/>
      <c r="J1309" s="175" t="str">
        <f t="shared" si="473"/>
        <v>-</v>
      </c>
      <c r="K1309" s="90"/>
      <c r="L1309" s="178"/>
      <c r="M1309" s="178"/>
    </row>
    <row r="1310" spans="1:13" x14ac:dyDescent="0.2">
      <c r="A1310" s="90" t="str">
        <f>IF(I1310=VALUE,VALUE,COUNTIF($B$7:B1310,B1310))&amp;I1310&amp;IF(F1310&lt;&gt;VALUE,TEXT(F1310,"mmmm"),VALUE)</f>
        <v>00</v>
      </c>
      <c r="B1310" s="86" t="str">
        <f t="shared" si="474"/>
        <v>0</v>
      </c>
      <c r="C1310" s="86" t="str">
        <f>COUNTIF($K$7:K1310,K1310)&amp;K1310</f>
        <v>0</v>
      </c>
      <c r="D1310" s="86" t="str">
        <f t="shared" si="475"/>
        <v>1</v>
      </c>
      <c r="F1310" s="173"/>
      <c r="G1310" s="90"/>
      <c r="H1310" s="73"/>
      <c r="I1310" s="90"/>
      <c r="J1310" s="175" t="str">
        <f t="shared" si="473"/>
        <v>-</v>
      </c>
      <c r="K1310" s="90"/>
      <c r="L1310" s="178"/>
      <c r="M1310" s="178"/>
    </row>
    <row r="1311" spans="1:13" x14ac:dyDescent="0.2">
      <c r="A1311" s="90" t="str">
        <f>IF(I1311=VALUE,VALUE,COUNTIF($B$7:B1311,B1311))&amp;I1311&amp;IF(F1311&lt;&gt;VALUE,TEXT(F1311,"mmmm"),VALUE)</f>
        <v>00</v>
      </c>
      <c r="B1311" s="86" t="str">
        <f t="shared" si="474"/>
        <v>0</v>
      </c>
      <c r="C1311" s="86" t="str">
        <f>COUNTIF($K$7:K1311,K1311)&amp;K1311</f>
        <v>0</v>
      </c>
      <c r="D1311" s="86" t="str">
        <f t="shared" si="475"/>
        <v>1</v>
      </c>
      <c r="F1311" s="173"/>
      <c r="G1311" s="90"/>
      <c r="H1311" s="73"/>
      <c r="I1311" s="90"/>
      <c r="J1311" s="175" t="str">
        <f t="shared" si="473"/>
        <v>-</v>
      </c>
      <c r="K1311" s="90"/>
      <c r="L1311" s="178"/>
      <c r="M1311" s="178"/>
    </row>
    <row r="1312" spans="1:13" x14ac:dyDescent="0.2">
      <c r="A1312" s="90" t="str">
        <f>IF(I1312=VALUE,VALUE,COUNTIF($B$7:B1312,B1312))&amp;I1312&amp;IF(F1312&lt;&gt;VALUE,TEXT(F1312,"mmmm"),VALUE)</f>
        <v>00</v>
      </c>
      <c r="B1312" s="86" t="str">
        <f t="shared" si="474"/>
        <v>0</v>
      </c>
      <c r="C1312" s="86" t="str">
        <f>COUNTIF($K$7:K1312,K1312)&amp;K1312</f>
        <v>0</v>
      </c>
      <c r="D1312" s="86" t="str">
        <f t="shared" si="475"/>
        <v>1</v>
      </c>
      <c r="F1312" s="173"/>
      <c r="G1312" s="90"/>
      <c r="H1312" s="73"/>
      <c r="I1312" s="90"/>
      <c r="J1312" s="175" t="str">
        <f t="shared" si="473"/>
        <v>-</v>
      </c>
      <c r="K1312" s="90"/>
      <c r="L1312" s="178"/>
      <c r="M1312" s="178"/>
    </row>
    <row r="1313" spans="1:13" x14ac:dyDescent="0.2">
      <c r="A1313" s="90" t="str">
        <f>IF(I1313=VALUE,VALUE,COUNTIF($B$7:B1313,B1313))&amp;I1313&amp;IF(F1313&lt;&gt;VALUE,TEXT(F1313,"mmmm"),VALUE)</f>
        <v>00</v>
      </c>
      <c r="B1313" s="86" t="str">
        <f t="shared" si="474"/>
        <v>0</v>
      </c>
      <c r="C1313" s="86" t="str">
        <f>COUNTIF($K$7:K1313,K1313)&amp;K1313</f>
        <v>0</v>
      </c>
      <c r="D1313" s="86" t="str">
        <f t="shared" si="475"/>
        <v>1</v>
      </c>
      <c r="F1313" s="173"/>
      <c r="G1313" s="90"/>
      <c r="H1313" s="73"/>
      <c r="I1313" s="90"/>
      <c r="J1313" s="175" t="str">
        <f t="shared" si="473"/>
        <v>-</v>
      </c>
      <c r="K1313" s="90"/>
      <c r="L1313" s="178"/>
      <c r="M1313" s="178"/>
    </row>
    <row r="1314" spans="1:13" x14ac:dyDescent="0.2">
      <c r="A1314" s="90" t="str">
        <f>IF(I1314=VALUE,VALUE,COUNTIF($B$7:B1314,B1314))&amp;I1314&amp;IF(F1314&lt;&gt;VALUE,TEXT(F1314,"mmmm"),VALUE)</f>
        <v>00</v>
      </c>
      <c r="B1314" s="86" t="str">
        <f t="shared" si="474"/>
        <v>0</v>
      </c>
      <c r="C1314" s="86" t="str">
        <f>COUNTIF($K$7:K1314,K1314)&amp;K1314</f>
        <v>0</v>
      </c>
      <c r="D1314" s="86" t="str">
        <f t="shared" si="475"/>
        <v>1</v>
      </c>
      <c r="F1314" s="173"/>
      <c r="G1314" s="90"/>
      <c r="H1314" s="73"/>
      <c r="I1314" s="90"/>
      <c r="J1314" s="175" t="str">
        <f t="shared" si="473"/>
        <v>-</v>
      </c>
      <c r="K1314" s="90"/>
      <c r="L1314" s="178"/>
      <c r="M1314" s="178"/>
    </row>
    <row r="1315" spans="1:13" x14ac:dyDescent="0.2">
      <c r="A1315" s="90" t="str">
        <f>IF(I1315=VALUE,VALUE,COUNTIF($B$7:B1315,B1315))&amp;I1315&amp;IF(F1315&lt;&gt;VALUE,TEXT(F1315,"mmmm"),VALUE)</f>
        <v>00</v>
      </c>
      <c r="B1315" s="86" t="str">
        <f t="shared" si="474"/>
        <v>0</v>
      </c>
      <c r="C1315" s="86" t="str">
        <f>COUNTIF($K$7:K1315,K1315)&amp;K1315</f>
        <v>0</v>
      </c>
      <c r="D1315" s="86" t="str">
        <f t="shared" si="475"/>
        <v>1</v>
      </c>
      <c r="F1315" s="173"/>
      <c r="G1315" s="90"/>
      <c r="H1315" s="73"/>
      <c r="I1315" s="90"/>
      <c r="J1315" s="175" t="str">
        <f t="shared" si="473"/>
        <v>-</v>
      </c>
      <c r="K1315" s="90"/>
      <c r="L1315" s="178"/>
      <c r="M1315" s="178"/>
    </row>
    <row r="1316" spans="1:13" x14ac:dyDescent="0.2">
      <c r="A1316" s="90" t="str">
        <f>IF(I1316=VALUE,VALUE,COUNTIF($B$7:B1316,B1316))&amp;I1316&amp;IF(F1316&lt;&gt;VALUE,TEXT(F1316,"mmmm"),VALUE)</f>
        <v>00</v>
      </c>
      <c r="B1316" s="86" t="str">
        <f t="shared" si="474"/>
        <v>0</v>
      </c>
      <c r="C1316" s="86" t="str">
        <f>COUNTIF($K$7:K1316,K1316)&amp;K1316</f>
        <v>0</v>
      </c>
      <c r="D1316" s="86" t="str">
        <f t="shared" si="475"/>
        <v>1</v>
      </c>
      <c r="F1316" s="173"/>
      <c r="G1316" s="90"/>
      <c r="H1316" s="73"/>
      <c r="I1316" s="90"/>
      <c r="J1316" s="175" t="str">
        <f t="shared" si="473"/>
        <v>-</v>
      </c>
      <c r="K1316" s="90"/>
      <c r="L1316" s="178"/>
      <c r="M1316" s="178"/>
    </row>
    <row r="1317" spans="1:13" x14ac:dyDescent="0.2">
      <c r="A1317" s="90" t="str">
        <f>IF(I1317=VALUE,VALUE,COUNTIF($B$7:B1317,B1317))&amp;I1317&amp;IF(F1317&lt;&gt;VALUE,TEXT(F1317,"mmmm"),VALUE)</f>
        <v>00</v>
      </c>
      <c r="B1317" s="86" t="str">
        <f t="shared" si="474"/>
        <v>0</v>
      </c>
      <c r="C1317" s="86" t="str">
        <f>COUNTIF($K$7:K1317,K1317)&amp;K1317</f>
        <v>0</v>
      </c>
      <c r="D1317" s="86" t="str">
        <f t="shared" si="475"/>
        <v>1</v>
      </c>
      <c r="F1317" s="173"/>
      <c r="G1317" s="90"/>
      <c r="H1317" s="73"/>
      <c r="I1317" s="90"/>
      <c r="J1317" s="175" t="str">
        <f t="shared" si="473"/>
        <v>-</v>
      </c>
      <c r="K1317" s="90"/>
      <c r="L1317" s="178"/>
      <c r="M1317" s="178"/>
    </row>
    <row r="1318" spans="1:13" x14ac:dyDescent="0.2">
      <c r="A1318" s="90" t="str">
        <f>IF(I1318=VALUE,VALUE,COUNTIF($B$7:B1318,B1318))&amp;I1318&amp;IF(F1318&lt;&gt;VALUE,TEXT(F1318,"mmmm"),VALUE)</f>
        <v>00</v>
      </c>
      <c r="B1318" s="86" t="str">
        <f t="shared" si="474"/>
        <v>0</v>
      </c>
      <c r="C1318" s="86" t="str">
        <f>COUNTIF($K$7:K1318,K1318)&amp;K1318</f>
        <v>0</v>
      </c>
      <c r="D1318" s="86" t="str">
        <f t="shared" si="475"/>
        <v>1</v>
      </c>
      <c r="F1318" s="173"/>
      <c r="G1318" s="90"/>
      <c r="H1318" s="73"/>
      <c r="I1318" s="90"/>
      <c r="J1318" s="175" t="str">
        <f t="shared" si="473"/>
        <v>-</v>
      </c>
      <c r="K1318" s="90"/>
      <c r="L1318" s="178"/>
      <c r="M1318" s="178"/>
    </row>
    <row r="1319" spans="1:13" x14ac:dyDescent="0.2">
      <c r="A1319" s="90" t="str">
        <f>IF(I1319=VALUE,VALUE,COUNTIF($B$7:B1319,B1319))&amp;I1319&amp;IF(F1319&lt;&gt;VALUE,TEXT(F1319,"mmmm"),VALUE)</f>
        <v>00</v>
      </c>
      <c r="B1319" s="86" t="str">
        <f t="shared" si="474"/>
        <v>0</v>
      </c>
      <c r="C1319" s="86" t="str">
        <f>COUNTIF($K$7:K1319,K1319)&amp;K1319</f>
        <v>0</v>
      </c>
      <c r="D1319" s="86" t="str">
        <f t="shared" si="475"/>
        <v>1</v>
      </c>
      <c r="F1319" s="173"/>
      <c r="G1319" s="90"/>
      <c r="H1319" s="73"/>
      <c r="I1319" s="90"/>
      <c r="J1319" s="175" t="str">
        <f t="shared" si="473"/>
        <v>-</v>
      </c>
      <c r="K1319" s="90"/>
      <c r="L1319" s="178"/>
      <c r="M1319" s="178"/>
    </row>
    <row r="1320" spans="1:13" x14ac:dyDescent="0.2">
      <c r="A1320" s="90" t="str">
        <f>IF(I1320=VALUE,VALUE,COUNTIF($B$7:B1320,B1320))&amp;I1320&amp;IF(F1320&lt;&gt;VALUE,TEXT(F1320,"mmmm"),VALUE)</f>
        <v>00</v>
      </c>
      <c r="B1320" s="86" t="str">
        <f t="shared" si="474"/>
        <v>0</v>
      </c>
      <c r="C1320" s="86" t="str">
        <f>COUNTIF($K$7:K1320,K1320)&amp;K1320</f>
        <v>0</v>
      </c>
      <c r="D1320" s="86" t="str">
        <f t="shared" si="475"/>
        <v>1</v>
      </c>
      <c r="F1320" s="173"/>
      <c r="G1320" s="90"/>
      <c r="H1320" s="73"/>
      <c r="I1320" s="90"/>
      <c r="J1320" s="175" t="str">
        <f t="shared" si="473"/>
        <v>-</v>
      </c>
      <c r="K1320" s="90"/>
      <c r="L1320" s="178"/>
      <c r="M1320" s="178"/>
    </row>
    <row r="1321" spans="1:13" x14ac:dyDescent="0.2">
      <c r="A1321" s="90" t="str">
        <f>IF(I1321=VALUE,VALUE,COUNTIF($B$7:B1321,B1321))&amp;I1321&amp;IF(F1321&lt;&gt;VALUE,TEXT(F1321,"mmmm"),VALUE)</f>
        <v>00</v>
      </c>
      <c r="B1321" s="86" t="str">
        <f t="shared" si="474"/>
        <v>0</v>
      </c>
      <c r="C1321" s="86" t="str">
        <f>COUNTIF($K$7:K1321,K1321)&amp;K1321</f>
        <v>0</v>
      </c>
      <c r="D1321" s="86" t="str">
        <f t="shared" si="475"/>
        <v>1</v>
      </c>
      <c r="F1321" s="173"/>
      <c r="G1321" s="90"/>
      <c r="H1321" s="73"/>
      <c r="I1321" s="90"/>
      <c r="J1321" s="175" t="str">
        <f t="shared" si="473"/>
        <v>-</v>
      </c>
      <c r="K1321" s="90"/>
      <c r="L1321" s="178"/>
      <c r="M1321" s="178"/>
    </row>
    <row r="1322" spans="1:13" x14ac:dyDescent="0.2">
      <c r="A1322" s="90" t="str">
        <f>IF(I1322=VALUE,VALUE,COUNTIF($B$7:B1322,B1322))&amp;I1322&amp;IF(F1322&lt;&gt;VALUE,TEXT(F1322,"mmmm"),VALUE)</f>
        <v>00</v>
      </c>
      <c r="B1322" s="86" t="str">
        <f t="shared" si="474"/>
        <v>0</v>
      </c>
      <c r="C1322" s="86" t="str">
        <f>COUNTIF($K$7:K1322,K1322)&amp;K1322</f>
        <v>0</v>
      </c>
      <c r="D1322" s="86" t="str">
        <f t="shared" si="475"/>
        <v>1</v>
      </c>
      <c r="F1322" s="173"/>
      <c r="G1322" s="90"/>
      <c r="H1322" s="73"/>
      <c r="I1322" s="90"/>
      <c r="J1322" s="175" t="str">
        <f t="shared" si="473"/>
        <v>-</v>
      </c>
      <c r="K1322" s="90"/>
      <c r="L1322" s="178"/>
      <c r="M1322" s="178"/>
    </row>
    <row r="1323" spans="1:13" x14ac:dyDescent="0.2">
      <c r="A1323" s="90" t="str">
        <f>IF(I1323=VALUE,VALUE,COUNTIF($B$7:B1323,B1323))&amp;I1323&amp;IF(F1323&lt;&gt;VALUE,TEXT(F1323,"mmmm"),VALUE)</f>
        <v>00</v>
      </c>
      <c r="B1323" s="86" t="str">
        <f t="shared" si="474"/>
        <v>0</v>
      </c>
      <c r="C1323" s="86" t="str">
        <f>COUNTIF($K$7:K1323,K1323)&amp;K1323</f>
        <v>0</v>
      </c>
      <c r="D1323" s="86" t="str">
        <f t="shared" si="475"/>
        <v>1</v>
      </c>
      <c r="F1323" s="173"/>
      <c r="G1323" s="90"/>
      <c r="H1323" s="73"/>
      <c r="I1323" s="90"/>
      <c r="J1323" s="175" t="str">
        <f t="shared" si="473"/>
        <v>-</v>
      </c>
      <c r="K1323" s="90"/>
      <c r="L1323" s="178"/>
      <c r="M1323" s="178"/>
    </row>
    <row r="1324" spans="1:13" x14ac:dyDescent="0.2">
      <c r="A1324" s="90" t="str">
        <f>IF(I1324=VALUE,VALUE,COUNTIF($B$7:B1324,B1324))&amp;I1324&amp;IF(F1324&lt;&gt;VALUE,TEXT(F1324,"mmmm"),VALUE)</f>
        <v>00</v>
      </c>
      <c r="B1324" s="86" t="str">
        <f t="shared" si="474"/>
        <v>0</v>
      </c>
      <c r="C1324" s="86" t="str">
        <f>COUNTIF($K$7:K1324,K1324)&amp;K1324</f>
        <v>0</v>
      </c>
      <c r="D1324" s="86" t="str">
        <f t="shared" si="475"/>
        <v>1</v>
      </c>
      <c r="F1324" s="173"/>
      <c r="G1324" s="90"/>
      <c r="H1324" s="73"/>
      <c r="I1324" s="90"/>
      <c r="J1324" s="175" t="str">
        <f t="shared" si="473"/>
        <v>-</v>
      </c>
      <c r="K1324" s="90"/>
      <c r="L1324" s="178"/>
      <c r="M1324" s="178"/>
    </row>
    <row r="1325" spans="1:13" x14ac:dyDescent="0.2">
      <c r="A1325" s="90" t="str">
        <f>IF(I1325=VALUE,VALUE,COUNTIF($B$7:B1325,B1325))&amp;I1325&amp;IF(F1325&lt;&gt;VALUE,TEXT(F1325,"mmmm"),VALUE)</f>
        <v>00</v>
      </c>
      <c r="B1325" s="86" t="str">
        <f t="shared" si="474"/>
        <v>0</v>
      </c>
      <c r="C1325" s="86" t="str">
        <f>COUNTIF($K$7:K1325,K1325)&amp;K1325</f>
        <v>0</v>
      </c>
      <c r="D1325" s="86" t="str">
        <f t="shared" si="475"/>
        <v>1</v>
      </c>
      <c r="F1325" s="173"/>
      <c r="G1325" s="90"/>
      <c r="H1325" s="73"/>
      <c r="I1325" s="90"/>
      <c r="J1325" s="175" t="str">
        <f t="shared" si="473"/>
        <v>-</v>
      </c>
      <c r="K1325" s="90"/>
      <c r="L1325" s="178"/>
      <c r="M1325" s="178"/>
    </row>
    <row r="1326" spans="1:13" x14ac:dyDescent="0.2">
      <c r="A1326" s="90" t="str">
        <f>IF(I1326=VALUE,VALUE,COUNTIF($B$7:B1326,B1326))&amp;I1326&amp;IF(F1326&lt;&gt;VALUE,TEXT(F1326,"mmmm"),VALUE)</f>
        <v>00</v>
      </c>
      <c r="B1326" s="86" t="str">
        <f t="shared" si="474"/>
        <v>0</v>
      </c>
      <c r="C1326" s="86" t="str">
        <f>COUNTIF($K$7:K1326,K1326)&amp;K1326</f>
        <v>0</v>
      </c>
      <c r="D1326" s="86" t="str">
        <f t="shared" si="475"/>
        <v>1</v>
      </c>
      <c r="F1326" s="173"/>
      <c r="G1326" s="90"/>
      <c r="H1326" s="73"/>
      <c r="I1326" s="90"/>
      <c r="J1326" s="175" t="str">
        <f t="shared" si="473"/>
        <v>-</v>
      </c>
      <c r="K1326" s="90"/>
      <c r="L1326" s="178"/>
      <c r="M1326" s="178"/>
    </row>
    <row r="1327" spans="1:13" x14ac:dyDescent="0.2">
      <c r="A1327" s="90" t="str">
        <f>IF(I1327=VALUE,VALUE,COUNTIF($B$7:B1327,B1327))&amp;I1327&amp;IF(F1327&lt;&gt;VALUE,TEXT(F1327,"mmmm"),VALUE)</f>
        <v>00</v>
      </c>
      <c r="B1327" s="86" t="str">
        <f t="shared" si="474"/>
        <v>0</v>
      </c>
      <c r="C1327" s="86" t="str">
        <f>COUNTIF($K$7:K1327,K1327)&amp;K1327</f>
        <v>0</v>
      </c>
      <c r="D1327" s="86" t="str">
        <f t="shared" si="475"/>
        <v>1</v>
      </c>
      <c r="F1327" s="173"/>
      <c r="G1327" s="90"/>
      <c r="H1327" s="73"/>
      <c r="I1327" s="90"/>
      <c r="J1327" s="175" t="str">
        <f t="shared" si="473"/>
        <v>-</v>
      </c>
      <c r="K1327" s="90"/>
      <c r="L1327" s="178"/>
      <c r="M1327" s="178"/>
    </row>
    <row r="1328" spans="1:13" x14ac:dyDescent="0.2">
      <c r="A1328" s="90" t="str">
        <f>IF(I1328=VALUE,VALUE,COUNTIF($B$7:B1328,B1328))&amp;I1328&amp;IF(F1328&lt;&gt;VALUE,TEXT(F1328,"mmmm"),VALUE)</f>
        <v>00</v>
      </c>
      <c r="B1328" s="86" t="str">
        <f t="shared" si="474"/>
        <v>0</v>
      </c>
      <c r="C1328" s="86" t="str">
        <f>COUNTIF($K$7:K1328,K1328)&amp;K1328</f>
        <v>0</v>
      </c>
      <c r="D1328" s="86" t="str">
        <f t="shared" si="475"/>
        <v>1</v>
      </c>
      <c r="F1328" s="173"/>
      <c r="G1328" s="90"/>
      <c r="H1328" s="73"/>
      <c r="I1328" s="90"/>
      <c r="J1328" s="175" t="str">
        <f t="shared" si="473"/>
        <v>-</v>
      </c>
      <c r="K1328" s="90"/>
      <c r="L1328" s="178"/>
      <c r="M1328" s="178"/>
    </row>
    <row r="1329" spans="1:13" x14ac:dyDescent="0.2">
      <c r="A1329" s="90" t="str">
        <f>IF(I1329=VALUE,VALUE,COUNTIF($B$7:B1329,B1329))&amp;I1329&amp;IF(F1329&lt;&gt;VALUE,TEXT(F1329,"mmmm"),VALUE)</f>
        <v>00</v>
      </c>
      <c r="B1329" s="86" t="str">
        <f t="shared" si="474"/>
        <v>0</v>
      </c>
      <c r="C1329" s="86" t="str">
        <f>COUNTIF($K$7:K1329,K1329)&amp;K1329</f>
        <v>0</v>
      </c>
      <c r="D1329" s="86" t="str">
        <f t="shared" si="475"/>
        <v>1</v>
      </c>
      <c r="F1329" s="173"/>
      <c r="G1329" s="90"/>
      <c r="H1329" s="73"/>
      <c r="I1329" s="90"/>
      <c r="J1329" s="175" t="str">
        <f t="shared" si="473"/>
        <v>-</v>
      </c>
      <c r="K1329" s="90"/>
      <c r="L1329" s="178"/>
      <c r="M1329" s="178"/>
    </row>
    <row r="1330" spans="1:13" x14ac:dyDescent="0.2">
      <c r="A1330" s="90" t="str">
        <f>IF(I1330=VALUE,VALUE,COUNTIF($B$7:B1330,B1330))&amp;I1330&amp;IF(F1330&lt;&gt;VALUE,TEXT(F1330,"mmmm"),VALUE)</f>
        <v>00</v>
      </c>
      <c r="B1330" s="86" t="str">
        <f t="shared" si="474"/>
        <v>0</v>
      </c>
      <c r="C1330" s="86" t="str">
        <f>COUNTIF($K$7:K1330,K1330)&amp;K1330</f>
        <v>0</v>
      </c>
      <c r="D1330" s="86" t="str">
        <f t="shared" si="475"/>
        <v>1</v>
      </c>
      <c r="F1330" s="173"/>
      <c r="G1330" s="90"/>
      <c r="H1330" s="73"/>
      <c r="I1330" s="90"/>
      <c r="J1330" s="175" t="str">
        <f t="shared" si="473"/>
        <v>-</v>
      </c>
      <c r="K1330" s="90"/>
      <c r="L1330" s="178"/>
      <c r="M1330" s="178"/>
    </row>
    <row r="1331" spans="1:13" x14ac:dyDescent="0.2">
      <c r="A1331" s="90" t="str">
        <f>IF(I1331=VALUE,VALUE,COUNTIF($B$7:B1331,B1331))&amp;I1331&amp;IF(F1331&lt;&gt;VALUE,TEXT(F1331,"mmmm"),VALUE)</f>
        <v>00</v>
      </c>
      <c r="B1331" s="86" t="str">
        <f t="shared" si="474"/>
        <v>0</v>
      </c>
      <c r="C1331" s="86" t="str">
        <f>COUNTIF($K$7:K1331,K1331)&amp;K1331</f>
        <v>0</v>
      </c>
      <c r="D1331" s="86" t="str">
        <f t="shared" si="475"/>
        <v>1</v>
      </c>
      <c r="F1331" s="173"/>
      <c r="G1331" s="90"/>
      <c r="H1331" s="73"/>
      <c r="I1331" s="90"/>
      <c r="J1331" s="175" t="str">
        <f t="shared" si="473"/>
        <v>-</v>
      </c>
      <c r="K1331" s="90"/>
      <c r="L1331" s="178"/>
      <c r="M1331" s="178"/>
    </row>
    <row r="1332" spans="1:13" x14ac:dyDescent="0.2">
      <c r="A1332" s="90" t="str">
        <f>IF(I1332=VALUE,VALUE,COUNTIF($B$7:B1332,B1332))&amp;I1332&amp;IF(F1332&lt;&gt;VALUE,TEXT(F1332,"mmmm"),VALUE)</f>
        <v>00</v>
      </c>
      <c r="B1332" s="86" t="str">
        <f t="shared" si="474"/>
        <v>0</v>
      </c>
      <c r="C1332" s="86" t="str">
        <f>COUNTIF($K$7:K1332,K1332)&amp;K1332</f>
        <v>0</v>
      </c>
      <c r="D1332" s="86" t="str">
        <f t="shared" si="475"/>
        <v>1</v>
      </c>
      <c r="F1332" s="173"/>
      <c r="G1332" s="90"/>
      <c r="H1332" s="73"/>
      <c r="I1332" s="90"/>
      <c r="J1332" s="175" t="str">
        <f t="shared" si="473"/>
        <v>-</v>
      </c>
      <c r="K1332" s="90"/>
      <c r="L1332" s="178"/>
      <c r="M1332" s="178"/>
    </row>
    <row r="1333" spans="1:13" x14ac:dyDescent="0.2">
      <c r="A1333" s="90" t="str">
        <f>IF(I1333=VALUE,VALUE,COUNTIF($B$7:B1333,B1333))&amp;I1333&amp;IF(F1333&lt;&gt;VALUE,TEXT(F1333,"mmmm"),VALUE)</f>
        <v>00</v>
      </c>
      <c r="B1333" s="86" t="str">
        <f t="shared" si="474"/>
        <v>0</v>
      </c>
      <c r="C1333" s="86" t="str">
        <f>COUNTIF($K$7:K1333,K1333)&amp;K1333</f>
        <v>0</v>
      </c>
      <c r="D1333" s="86" t="str">
        <f t="shared" si="475"/>
        <v>1</v>
      </c>
      <c r="F1333" s="173"/>
      <c r="G1333" s="90"/>
      <c r="H1333" s="73"/>
      <c r="I1333" s="90"/>
      <c r="J1333" s="175" t="str">
        <f t="shared" si="473"/>
        <v>-</v>
      </c>
      <c r="K1333" s="90"/>
      <c r="L1333" s="178"/>
      <c r="M1333" s="178"/>
    </row>
    <row r="1334" spans="1:13" x14ac:dyDescent="0.2">
      <c r="A1334" s="90" t="str">
        <f>IF(I1334=VALUE,VALUE,COUNTIF($B$7:B1334,B1334))&amp;I1334&amp;IF(F1334&lt;&gt;VALUE,TEXT(F1334,"mmmm"),VALUE)</f>
        <v>00</v>
      </c>
      <c r="B1334" s="86" t="str">
        <f t="shared" si="474"/>
        <v>0</v>
      </c>
      <c r="C1334" s="86" t="str">
        <f>COUNTIF($K$7:K1334,K1334)&amp;K1334</f>
        <v>0</v>
      </c>
      <c r="D1334" s="86" t="str">
        <f t="shared" si="475"/>
        <v>1</v>
      </c>
      <c r="F1334" s="173"/>
      <c r="G1334" s="90"/>
      <c r="H1334" s="73"/>
      <c r="I1334" s="90"/>
      <c r="J1334" s="175" t="str">
        <f t="shared" si="473"/>
        <v>-</v>
      </c>
      <c r="K1334" s="90"/>
      <c r="L1334" s="178"/>
      <c r="M1334" s="178"/>
    </row>
    <row r="1335" spans="1:13" x14ac:dyDescent="0.2">
      <c r="A1335" s="90" t="str">
        <f>IF(I1335=VALUE,VALUE,COUNTIF($B$7:B1335,B1335))&amp;I1335&amp;IF(F1335&lt;&gt;VALUE,TEXT(F1335,"mmmm"),VALUE)</f>
        <v>00</v>
      </c>
      <c r="B1335" s="86" t="str">
        <f t="shared" si="474"/>
        <v>0</v>
      </c>
      <c r="C1335" s="86" t="str">
        <f>COUNTIF($K$7:K1335,K1335)&amp;K1335</f>
        <v>0</v>
      </c>
      <c r="D1335" s="86" t="str">
        <f t="shared" si="475"/>
        <v>1</v>
      </c>
      <c r="F1335" s="173"/>
      <c r="G1335" s="90"/>
      <c r="H1335" s="73"/>
      <c r="I1335" s="90"/>
      <c r="J1335" s="175" t="str">
        <f t="shared" si="473"/>
        <v>-</v>
      </c>
      <c r="K1335" s="90"/>
      <c r="L1335" s="178"/>
      <c r="M1335" s="178"/>
    </row>
    <row r="1336" spans="1:13" x14ac:dyDescent="0.2">
      <c r="A1336" s="90" t="str">
        <f>IF(I1336=VALUE,VALUE,COUNTIF($B$7:B1336,B1336))&amp;I1336&amp;IF(F1336&lt;&gt;VALUE,TEXT(F1336,"mmmm"),VALUE)</f>
        <v>00</v>
      </c>
      <c r="B1336" s="86" t="str">
        <f t="shared" si="474"/>
        <v>0</v>
      </c>
      <c r="C1336" s="86" t="str">
        <f>COUNTIF($K$7:K1336,K1336)&amp;K1336</f>
        <v>0</v>
      </c>
      <c r="D1336" s="86" t="str">
        <f t="shared" si="475"/>
        <v>1</v>
      </c>
      <c r="F1336" s="173"/>
      <c r="G1336" s="90"/>
      <c r="H1336" s="73"/>
      <c r="I1336" s="90"/>
      <c r="J1336" s="175" t="str">
        <f t="shared" si="473"/>
        <v>-</v>
      </c>
      <c r="K1336" s="90"/>
      <c r="L1336" s="178"/>
      <c r="M1336" s="178"/>
    </row>
    <row r="1337" spans="1:13" x14ac:dyDescent="0.2">
      <c r="A1337" s="90" t="str">
        <f>IF(I1337=VALUE,VALUE,COUNTIF($B$7:B1337,B1337))&amp;I1337&amp;IF(F1337&lt;&gt;VALUE,TEXT(F1337,"mmmm"),VALUE)</f>
        <v>00</v>
      </c>
      <c r="B1337" s="86" t="str">
        <f t="shared" si="474"/>
        <v>0</v>
      </c>
      <c r="C1337" s="86" t="str">
        <f>COUNTIF($K$7:K1337,K1337)&amp;K1337</f>
        <v>0</v>
      </c>
      <c r="D1337" s="86" t="str">
        <f t="shared" si="475"/>
        <v>1</v>
      </c>
      <c r="F1337" s="173"/>
      <c r="G1337" s="90"/>
      <c r="H1337" s="73"/>
      <c r="I1337" s="90"/>
      <c r="J1337" s="175" t="str">
        <f t="shared" si="473"/>
        <v>-</v>
      </c>
      <c r="K1337" s="90"/>
      <c r="L1337" s="178"/>
      <c r="M1337" s="178"/>
    </row>
    <row r="1338" spans="1:13" x14ac:dyDescent="0.2">
      <c r="A1338" s="90" t="str">
        <f>IF(I1338=VALUE,VALUE,COUNTIF($B$7:B1338,B1338))&amp;I1338&amp;IF(F1338&lt;&gt;VALUE,TEXT(F1338,"mmmm"),VALUE)</f>
        <v>00</v>
      </c>
      <c r="B1338" s="86" t="str">
        <f t="shared" si="474"/>
        <v>0</v>
      </c>
      <c r="C1338" s="86" t="str">
        <f>COUNTIF($K$7:K1338,K1338)&amp;K1338</f>
        <v>0</v>
      </c>
      <c r="D1338" s="86" t="str">
        <f t="shared" si="475"/>
        <v>1</v>
      </c>
      <c r="F1338" s="173"/>
      <c r="G1338" s="90"/>
      <c r="H1338" s="73"/>
      <c r="I1338" s="90"/>
      <c r="J1338" s="175" t="str">
        <f t="shared" si="473"/>
        <v>-</v>
      </c>
      <c r="K1338" s="90"/>
      <c r="L1338" s="178"/>
      <c r="M1338" s="178"/>
    </row>
    <row r="1339" spans="1:13" x14ac:dyDescent="0.2">
      <c r="A1339" s="90" t="str">
        <f>IF(I1339=VALUE,VALUE,COUNTIF($B$7:B1339,B1339))&amp;I1339&amp;IF(F1339&lt;&gt;VALUE,TEXT(F1339,"mmmm"),VALUE)</f>
        <v>00</v>
      </c>
      <c r="B1339" s="86" t="str">
        <f t="shared" si="474"/>
        <v>0</v>
      </c>
      <c r="C1339" s="86" t="str">
        <f>COUNTIF($K$7:K1339,K1339)&amp;K1339</f>
        <v>0</v>
      </c>
      <c r="D1339" s="86" t="str">
        <f t="shared" si="475"/>
        <v>1</v>
      </c>
      <c r="F1339" s="173"/>
      <c r="G1339" s="90"/>
      <c r="H1339" s="73"/>
      <c r="I1339" s="90"/>
      <c r="J1339" s="175" t="str">
        <f t="shared" si="473"/>
        <v>-</v>
      </c>
      <c r="K1339" s="90"/>
      <c r="L1339" s="178"/>
      <c r="M1339" s="178"/>
    </row>
    <row r="1340" spans="1:13" x14ac:dyDescent="0.2">
      <c r="A1340" s="90" t="str">
        <f>IF(I1340=VALUE,VALUE,COUNTIF($B$7:B1340,B1340))&amp;I1340&amp;IF(F1340&lt;&gt;VALUE,TEXT(F1340,"mmmm"),VALUE)</f>
        <v>00</v>
      </c>
      <c r="B1340" s="86" t="str">
        <f t="shared" si="474"/>
        <v>0</v>
      </c>
      <c r="C1340" s="86" t="str">
        <f>COUNTIF($K$7:K1340,K1340)&amp;K1340</f>
        <v>0</v>
      </c>
      <c r="D1340" s="86" t="str">
        <f t="shared" si="475"/>
        <v>1</v>
      </c>
      <c r="F1340" s="173"/>
      <c r="G1340" s="90"/>
      <c r="H1340" s="73"/>
      <c r="I1340" s="90"/>
      <c r="J1340" s="175" t="str">
        <f t="shared" si="473"/>
        <v>-</v>
      </c>
      <c r="K1340" s="90"/>
      <c r="L1340" s="178"/>
      <c r="M1340" s="178"/>
    </row>
    <row r="1341" spans="1:13" x14ac:dyDescent="0.2">
      <c r="A1341" s="90" t="str">
        <f>IF(I1341=VALUE,VALUE,COUNTIF($B$7:B1341,B1341))&amp;I1341&amp;IF(F1341&lt;&gt;VALUE,TEXT(F1341,"mmmm"),VALUE)</f>
        <v>00</v>
      </c>
      <c r="B1341" s="86" t="str">
        <f t="shared" si="474"/>
        <v>0</v>
      </c>
      <c r="C1341" s="86" t="str">
        <f>COUNTIF($K$7:K1341,K1341)&amp;K1341</f>
        <v>0</v>
      </c>
      <c r="D1341" s="86" t="str">
        <f t="shared" si="475"/>
        <v>1</v>
      </c>
      <c r="F1341" s="173"/>
      <c r="G1341" s="90"/>
      <c r="H1341" s="73"/>
      <c r="I1341" s="90"/>
      <c r="J1341" s="175" t="str">
        <f t="shared" si="473"/>
        <v>-</v>
      </c>
      <c r="K1341" s="90"/>
      <c r="L1341" s="178"/>
      <c r="M1341" s="178"/>
    </row>
    <row r="1342" spans="1:13" x14ac:dyDescent="0.2">
      <c r="A1342" s="90" t="str">
        <f>IF(I1342=VALUE,VALUE,COUNTIF($B$7:B1342,B1342))&amp;I1342&amp;IF(F1342&lt;&gt;VALUE,TEXT(F1342,"mmmm"),VALUE)</f>
        <v>00</v>
      </c>
      <c r="B1342" s="86" t="str">
        <f t="shared" si="474"/>
        <v>0</v>
      </c>
      <c r="C1342" s="86" t="str">
        <f>COUNTIF($K$7:K1342,K1342)&amp;K1342</f>
        <v>0</v>
      </c>
      <c r="D1342" s="86" t="str">
        <f t="shared" si="475"/>
        <v>1</v>
      </c>
      <c r="F1342" s="173"/>
      <c r="G1342" s="90"/>
      <c r="H1342" s="73"/>
      <c r="I1342" s="90"/>
      <c r="J1342" s="175" t="str">
        <f t="shared" si="473"/>
        <v>-</v>
      </c>
      <c r="K1342" s="90"/>
      <c r="L1342" s="178"/>
      <c r="M1342" s="178"/>
    </row>
    <row r="1343" spans="1:13" x14ac:dyDescent="0.2">
      <c r="A1343" s="90" t="str">
        <f>IF(I1343=VALUE,VALUE,COUNTIF($B$7:B1343,B1343))&amp;I1343&amp;IF(F1343&lt;&gt;VALUE,TEXT(F1343,"mmmm"),VALUE)</f>
        <v>00</v>
      </c>
      <c r="B1343" s="86" t="str">
        <f t="shared" si="474"/>
        <v>0</v>
      </c>
      <c r="C1343" s="86" t="str">
        <f>COUNTIF($K$7:K1343,K1343)&amp;K1343</f>
        <v>0</v>
      </c>
      <c r="D1343" s="86" t="str">
        <f t="shared" si="475"/>
        <v>1</v>
      </c>
      <c r="F1343" s="173"/>
      <c r="G1343" s="90"/>
      <c r="H1343" s="73"/>
      <c r="I1343" s="90"/>
      <c r="J1343" s="175" t="str">
        <f t="shared" si="473"/>
        <v>-</v>
      </c>
      <c r="K1343" s="90"/>
      <c r="L1343" s="178"/>
      <c r="M1343" s="178"/>
    </row>
    <row r="1344" spans="1:13" x14ac:dyDescent="0.2">
      <c r="A1344" s="90" t="str">
        <f>IF(I1344=VALUE,VALUE,COUNTIF($B$7:B1344,B1344))&amp;I1344&amp;IF(F1344&lt;&gt;VALUE,TEXT(F1344,"mmmm"),VALUE)</f>
        <v>00</v>
      </c>
      <c r="B1344" s="86" t="str">
        <f t="shared" si="474"/>
        <v>0</v>
      </c>
      <c r="C1344" s="86" t="str">
        <f>COUNTIF($K$7:K1344,K1344)&amp;K1344</f>
        <v>0</v>
      </c>
      <c r="D1344" s="86" t="str">
        <f t="shared" si="475"/>
        <v>1</v>
      </c>
      <c r="F1344" s="173"/>
      <c r="G1344" s="90"/>
      <c r="H1344" s="73"/>
      <c r="I1344" s="90"/>
      <c r="J1344" s="175" t="str">
        <f t="shared" si="473"/>
        <v>-</v>
      </c>
      <c r="K1344" s="90"/>
      <c r="L1344" s="178"/>
      <c r="M1344" s="178"/>
    </row>
    <row r="1345" spans="1:13" x14ac:dyDescent="0.2">
      <c r="A1345" s="90" t="str">
        <f>IF(I1345=VALUE,VALUE,COUNTIF($B$7:B1345,B1345))&amp;I1345&amp;IF(F1345&lt;&gt;VALUE,TEXT(F1345,"mmmm"),VALUE)</f>
        <v>00</v>
      </c>
      <c r="B1345" s="86" t="str">
        <f t="shared" si="474"/>
        <v>0</v>
      </c>
      <c r="C1345" s="86" t="str">
        <f>COUNTIF($K$7:K1345,K1345)&amp;K1345</f>
        <v>0</v>
      </c>
      <c r="D1345" s="86" t="str">
        <f t="shared" si="475"/>
        <v>1</v>
      </c>
      <c r="F1345" s="173"/>
      <c r="G1345" s="90"/>
      <c r="H1345" s="73"/>
      <c r="I1345" s="90"/>
      <c r="J1345" s="175" t="str">
        <f t="shared" si="473"/>
        <v>-</v>
      </c>
      <c r="K1345" s="90"/>
      <c r="L1345" s="178"/>
      <c r="M1345" s="178"/>
    </row>
    <row r="1346" spans="1:13" x14ac:dyDescent="0.2">
      <c r="A1346" s="90" t="str">
        <f>IF(I1346=VALUE,VALUE,COUNTIF($B$7:B1346,B1346))&amp;I1346&amp;IF(F1346&lt;&gt;VALUE,TEXT(F1346,"mmmm"),VALUE)</f>
        <v>00</v>
      </c>
      <c r="B1346" s="86" t="str">
        <f t="shared" si="474"/>
        <v>0</v>
      </c>
      <c r="C1346" s="86" t="str">
        <f>COUNTIF($K$7:K1346,K1346)&amp;K1346</f>
        <v>0</v>
      </c>
      <c r="D1346" s="86" t="str">
        <f t="shared" si="475"/>
        <v>1</v>
      </c>
      <c r="F1346" s="173"/>
      <c r="G1346" s="90"/>
      <c r="H1346" s="73"/>
      <c r="I1346" s="90"/>
      <c r="J1346" s="175" t="str">
        <f t="shared" si="473"/>
        <v>-</v>
      </c>
      <c r="K1346" s="90"/>
      <c r="L1346" s="178"/>
      <c r="M1346" s="178"/>
    </row>
    <row r="1347" spans="1:13" x14ac:dyDescent="0.2">
      <c r="A1347" s="90" t="str">
        <f>IF(I1347=VALUE,VALUE,COUNTIF($B$7:B1347,B1347))&amp;I1347&amp;IF(F1347&lt;&gt;VALUE,TEXT(F1347,"mmmm"),VALUE)</f>
        <v>00</v>
      </c>
      <c r="B1347" s="86" t="str">
        <f t="shared" si="474"/>
        <v>0</v>
      </c>
      <c r="C1347" s="86" t="str">
        <f>COUNTIF($K$7:K1347,K1347)&amp;K1347</f>
        <v>0</v>
      </c>
      <c r="D1347" s="86" t="str">
        <f t="shared" si="475"/>
        <v>1</v>
      </c>
      <c r="F1347" s="173"/>
      <c r="G1347" s="90"/>
      <c r="H1347" s="73"/>
      <c r="I1347" s="90"/>
      <c r="J1347" s="175" t="str">
        <f t="shared" si="473"/>
        <v>-</v>
      </c>
      <c r="K1347" s="90"/>
      <c r="L1347" s="178"/>
      <c r="M1347" s="178"/>
    </row>
    <row r="1348" spans="1:13" x14ac:dyDescent="0.2">
      <c r="A1348" s="90" t="str">
        <f>IF(I1348=VALUE,VALUE,COUNTIF($B$7:B1348,B1348))&amp;I1348&amp;IF(F1348&lt;&gt;VALUE,TEXT(F1348,"mmmm"),VALUE)</f>
        <v>00</v>
      </c>
      <c r="B1348" s="86" t="str">
        <f t="shared" si="474"/>
        <v>0</v>
      </c>
      <c r="C1348" s="86" t="str">
        <f>COUNTIF($K$7:K1348,K1348)&amp;K1348</f>
        <v>0</v>
      </c>
      <c r="D1348" s="86" t="str">
        <f t="shared" si="475"/>
        <v>1</v>
      </c>
      <c r="F1348" s="173"/>
      <c r="G1348" s="90"/>
      <c r="H1348" s="177"/>
      <c r="I1348" s="90"/>
      <c r="J1348" s="175" t="str">
        <f t="shared" si="473"/>
        <v>-</v>
      </c>
      <c r="K1348" s="90"/>
      <c r="L1348" s="178"/>
      <c r="M1348" s="178"/>
    </row>
    <row r="1349" spans="1:13" x14ac:dyDescent="0.2">
      <c r="A1349" s="90" t="str">
        <f>IF(I1349=VALUE,VALUE,COUNTIF($B$7:B1349,B1349))&amp;I1349&amp;IF(F1349&lt;&gt;VALUE,TEXT(F1349,"mmmm"),VALUE)</f>
        <v>00</v>
      </c>
      <c r="B1349" s="86" t="str">
        <f t="shared" si="474"/>
        <v>0</v>
      </c>
      <c r="C1349" s="86" t="str">
        <f>COUNTIF($K$7:K1349,K1349)&amp;K1349</f>
        <v>0</v>
      </c>
      <c r="D1349" s="86" t="str">
        <f t="shared" si="475"/>
        <v>1</v>
      </c>
      <c r="F1349" s="173"/>
      <c r="G1349" s="90"/>
      <c r="H1349" s="177"/>
      <c r="I1349" s="90"/>
      <c r="J1349" s="175" t="str">
        <f t="shared" si="473"/>
        <v>-</v>
      </c>
      <c r="K1349" s="90"/>
      <c r="L1349" s="178"/>
      <c r="M1349" s="178"/>
    </row>
    <row r="1350" spans="1:13" x14ac:dyDescent="0.2">
      <c r="A1350" s="90" t="str">
        <f>IF(I1350=VALUE,VALUE,COUNTIF($B$7:B1350,B1350))&amp;I1350&amp;IF(F1350&lt;&gt;VALUE,TEXT(F1350,"mmmm"),VALUE)</f>
        <v>00</v>
      </c>
      <c r="B1350" s="86" t="str">
        <f t="shared" si="474"/>
        <v>0</v>
      </c>
      <c r="C1350" s="86" t="str">
        <f>COUNTIF($K$7:K1350,K1350)&amp;K1350</f>
        <v>0</v>
      </c>
      <c r="D1350" s="86" t="str">
        <f t="shared" si="475"/>
        <v>1</v>
      </c>
      <c r="F1350" s="173"/>
      <c r="G1350" s="90"/>
      <c r="H1350" s="73"/>
      <c r="I1350" s="75"/>
      <c r="J1350" s="175" t="str">
        <f t="shared" si="473"/>
        <v>-</v>
      </c>
      <c r="K1350" s="90"/>
      <c r="L1350" s="178"/>
      <c r="M1350" s="178"/>
    </row>
    <row r="1351" spans="1:13" x14ac:dyDescent="0.2">
      <c r="A1351" s="90" t="str">
        <f>IF(I1351=VALUE,VALUE,COUNTIF($B$7:B1351,B1351))&amp;I1351&amp;IF(F1351&lt;&gt;VALUE,TEXT(F1351,"mmmm"),VALUE)</f>
        <v>00</v>
      </c>
      <c r="B1351" s="86" t="str">
        <f t="shared" si="474"/>
        <v>0</v>
      </c>
      <c r="C1351" s="86" t="str">
        <f>COUNTIF($K$7:K1351,K1351)&amp;K1351</f>
        <v>0</v>
      </c>
      <c r="D1351" s="86" t="str">
        <f t="shared" si="475"/>
        <v>1</v>
      </c>
      <c r="F1351" s="173"/>
      <c r="G1351" s="90"/>
      <c r="H1351" s="73"/>
      <c r="I1351" s="75"/>
      <c r="J1351" s="175" t="str">
        <f t="shared" si="473"/>
        <v>-</v>
      </c>
      <c r="K1351" s="90"/>
      <c r="L1351" s="178"/>
      <c r="M1351" s="178"/>
    </row>
    <row r="1352" spans="1:13" x14ac:dyDescent="0.2">
      <c r="A1352" s="90" t="str">
        <f>IF(I1352=VALUE,VALUE,COUNTIF($B$7:B1352,B1352))&amp;I1352&amp;IF(F1352&lt;&gt;VALUE,TEXT(F1352,"mmmm"),VALUE)</f>
        <v>00</v>
      </c>
      <c r="B1352" s="86" t="str">
        <f t="shared" si="474"/>
        <v>0</v>
      </c>
      <c r="C1352" s="86" t="str">
        <f>COUNTIF($K$7:K1352,K1352)&amp;K1352</f>
        <v>0</v>
      </c>
      <c r="D1352" s="86" t="str">
        <f t="shared" si="475"/>
        <v>1</v>
      </c>
      <c r="F1352" s="173"/>
      <c r="G1352" s="90"/>
      <c r="H1352" s="73"/>
      <c r="I1352" s="75"/>
      <c r="J1352" s="175" t="str">
        <f t="shared" si="473"/>
        <v>-</v>
      </c>
      <c r="K1352" s="90"/>
      <c r="L1352" s="178"/>
      <c r="M1352" s="178"/>
    </row>
    <row r="1353" spans="1:13" x14ac:dyDescent="0.2">
      <c r="A1353" s="90" t="str">
        <f>IF(I1353=VALUE,VALUE,COUNTIF($B$7:B1353,B1353))&amp;I1353&amp;IF(F1353&lt;&gt;VALUE,TEXT(F1353,"mmmm"),VALUE)</f>
        <v>00</v>
      </c>
      <c r="B1353" s="86" t="str">
        <f t="shared" ref="B1353:B1382" si="476">I1353&amp;IF(F1353&lt;&gt;VALUE,TEXT(F1353,"mmmm"),VALUE)</f>
        <v>0</v>
      </c>
      <c r="C1353" s="86" t="str">
        <f>COUNTIF($K$7:K1353,K1353)&amp;K1353</f>
        <v>0</v>
      </c>
      <c r="D1353" s="86" t="str">
        <f t="shared" ref="D1353:D1382" si="477">IF(MONTH(F1353)&lt;MONTH(BLN),"1"&amp;I1353,VALUE)</f>
        <v>1</v>
      </c>
      <c r="F1353" s="173"/>
      <c r="G1353" s="90"/>
      <c r="H1353" s="73"/>
      <c r="I1353" s="75"/>
      <c r="J1353" s="175" t="str">
        <f t="shared" si="473"/>
        <v>-</v>
      </c>
      <c r="K1353" s="90"/>
      <c r="L1353" s="178"/>
      <c r="M1353" s="178"/>
    </row>
    <row r="1354" spans="1:13" x14ac:dyDescent="0.2">
      <c r="A1354" s="90" t="str">
        <f>IF(I1354=VALUE,VALUE,COUNTIF($B$7:B1354,B1354))&amp;I1354&amp;IF(F1354&lt;&gt;VALUE,TEXT(F1354,"mmmm"),VALUE)</f>
        <v>00</v>
      </c>
      <c r="B1354" s="86" t="str">
        <f t="shared" si="476"/>
        <v>0</v>
      </c>
      <c r="C1354" s="86" t="str">
        <f>COUNTIF($K$7:K1354,K1354)&amp;K1354</f>
        <v>0</v>
      </c>
      <c r="D1354" s="86" t="str">
        <f t="shared" si="477"/>
        <v>1</v>
      </c>
      <c r="F1354" s="173"/>
      <c r="G1354" s="90"/>
      <c r="H1354" s="73"/>
      <c r="I1354" s="75"/>
      <c r="J1354" s="175" t="str">
        <f t="shared" si="473"/>
        <v>-</v>
      </c>
      <c r="K1354" s="90"/>
      <c r="L1354" s="178"/>
      <c r="M1354" s="178"/>
    </row>
    <row r="1355" spans="1:13" x14ac:dyDescent="0.2">
      <c r="A1355" s="90" t="str">
        <f>IF(I1355=VALUE,VALUE,COUNTIF($B$7:B1355,B1355))&amp;I1355&amp;IF(F1355&lt;&gt;VALUE,TEXT(F1355,"mmmm"),VALUE)</f>
        <v>00</v>
      </c>
      <c r="B1355" s="86" t="str">
        <f t="shared" si="476"/>
        <v>0</v>
      </c>
      <c r="C1355" s="86" t="str">
        <f>COUNTIF($K$7:K1355,K1355)&amp;K1355</f>
        <v>0</v>
      </c>
      <c r="D1355" s="86" t="str">
        <f t="shared" si="477"/>
        <v>1</v>
      </c>
      <c r="F1355" s="173"/>
      <c r="G1355" s="90"/>
      <c r="H1355" s="73"/>
      <c r="I1355" s="75"/>
      <c r="J1355" s="175" t="str">
        <f t="shared" si="473"/>
        <v>-</v>
      </c>
      <c r="K1355" s="90"/>
      <c r="L1355" s="178"/>
      <c r="M1355" s="178"/>
    </row>
    <row r="1356" spans="1:13" x14ac:dyDescent="0.2">
      <c r="A1356" s="90" t="str">
        <f>IF(I1356=VALUE,VALUE,COUNTIF($B$7:B1356,B1356))&amp;I1356&amp;IF(F1356&lt;&gt;VALUE,TEXT(F1356,"mmmm"),VALUE)</f>
        <v>00</v>
      </c>
      <c r="B1356" s="86" t="str">
        <f t="shared" si="476"/>
        <v>0</v>
      </c>
      <c r="C1356" s="86" t="str">
        <f>COUNTIF($K$7:K1356,K1356)&amp;K1356</f>
        <v>0</v>
      </c>
      <c r="D1356" s="86" t="str">
        <f t="shared" si="477"/>
        <v>1</v>
      </c>
      <c r="F1356" s="173"/>
      <c r="G1356" s="90"/>
      <c r="H1356" s="73"/>
      <c r="I1356" s="75"/>
      <c r="J1356" s="175" t="str">
        <f t="shared" si="473"/>
        <v>-</v>
      </c>
      <c r="K1356" s="90"/>
      <c r="L1356" s="178"/>
      <c r="M1356" s="178"/>
    </row>
    <row r="1357" spans="1:13" x14ac:dyDescent="0.2">
      <c r="A1357" s="90" t="str">
        <f>IF(I1357=VALUE,VALUE,COUNTIF($B$7:B1357,B1357))&amp;I1357&amp;IF(F1357&lt;&gt;VALUE,TEXT(F1357,"mmmm"),VALUE)</f>
        <v>00</v>
      </c>
      <c r="B1357" s="86" t="str">
        <f t="shared" si="476"/>
        <v>0</v>
      </c>
      <c r="C1357" s="86" t="str">
        <f>COUNTIF($K$7:K1357,K1357)&amp;K1357</f>
        <v>0</v>
      </c>
      <c r="D1357" s="86" t="str">
        <f t="shared" si="477"/>
        <v>1</v>
      </c>
      <c r="F1357" s="173"/>
      <c r="G1357" s="90"/>
      <c r="H1357" s="73"/>
      <c r="I1357" s="75"/>
      <c r="J1357" s="175" t="str">
        <f t="shared" si="473"/>
        <v>-</v>
      </c>
      <c r="K1357" s="90"/>
      <c r="L1357" s="178"/>
      <c r="M1357" s="178"/>
    </row>
    <row r="1358" spans="1:13" x14ac:dyDescent="0.2">
      <c r="A1358" s="90" t="str">
        <f>IF(I1358=VALUE,VALUE,COUNTIF($B$7:B1358,B1358))&amp;I1358&amp;IF(F1358&lt;&gt;VALUE,TEXT(F1358,"mmmm"),VALUE)</f>
        <v>00</v>
      </c>
      <c r="B1358" s="86" t="str">
        <f t="shared" si="476"/>
        <v>0</v>
      </c>
      <c r="C1358" s="86" t="str">
        <f>COUNTIF($K$7:K1358,K1358)&amp;K1358</f>
        <v>0</v>
      </c>
      <c r="D1358" s="86" t="str">
        <f t="shared" si="477"/>
        <v>1</v>
      </c>
      <c r="F1358" s="173"/>
      <c r="G1358" s="90"/>
      <c r="H1358" s="73"/>
      <c r="I1358" s="75"/>
      <c r="J1358" s="175" t="str">
        <f t="shared" si="473"/>
        <v>-</v>
      </c>
      <c r="K1358" s="90"/>
      <c r="L1358" s="178"/>
      <c r="M1358" s="178"/>
    </row>
    <row r="1359" spans="1:13" x14ac:dyDescent="0.2">
      <c r="A1359" s="90" t="str">
        <f>IF(I1359=VALUE,VALUE,COUNTIF($B$7:B1359,B1359))&amp;I1359&amp;IF(F1359&lt;&gt;VALUE,TEXT(F1359,"mmmm"),VALUE)</f>
        <v>00</v>
      </c>
      <c r="B1359" s="86" t="str">
        <f t="shared" si="476"/>
        <v>0</v>
      </c>
      <c r="C1359" s="86" t="str">
        <f>COUNTIF($K$7:K1359,K1359)&amp;K1359</f>
        <v>0</v>
      </c>
      <c r="D1359" s="86" t="str">
        <f t="shared" si="477"/>
        <v>1</v>
      </c>
      <c r="F1359" s="173"/>
      <c r="G1359" s="90"/>
      <c r="H1359" s="73"/>
      <c r="I1359" s="75"/>
      <c r="J1359" s="175" t="str">
        <f t="shared" si="473"/>
        <v>-</v>
      </c>
      <c r="K1359" s="90"/>
      <c r="L1359" s="178"/>
      <c r="M1359" s="178"/>
    </row>
    <row r="1360" spans="1:13" x14ac:dyDescent="0.2">
      <c r="A1360" s="90" t="str">
        <f>IF(I1360=VALUE,VALUE,COUNTIF($B$7:B1360,B1360))&amp;I1360&amp;IF(F1360&lt;&gt;VALUE,TEXT(F1360,"mmmm"),VALUE)</f>
        <v>00</v>
      </c>
      <c r="B1360" s="86" t="str">
        <f t="shared" si="476"/>
        <v>0</v>
      </c>
      <c r="C1360" s="86" t="str">
        <f>COUNTIF($K$7:K1360,K1360)&amp;K1360</f>
        <v>0</v>
      </c>
      <c r="D1360" s="86" t="str">
        <f t="shared" si="477"/>
        <v>1</v>
      </c>
      <c r="F1360" s="173"/>
      <c r="G1360" s="90"/>
      <c r="H1360" s="73"/>
      <c r="I1360" s="75"/>
      <c r="J1360" s="175" t="str">
        <f t="shared" si="473"/>
        <v>-</v>
      </c>
      <c r="K1360" s="90"/>
      <c r="L1360" s="178"/>
      <c r="M1360" s="178"/>
    </row>
    <row r="1361" spans="1:13" x14ac:dyDescent="0.2">
      <c r="A1361" s="90" t="str">
        <f>IF(I1361=VALUE,VALUE,COUNTIF($B$7:B1361,B1361))&amp;I1361&amp;IF(F1361&lt;&gt;VALUE,TEXT(F1361,"mmmm"),VALUE)</f>
        <v>00</v>
      </c>
      <c r="B1361" s="86" t="str">
        <f t="shared" si="476"/>
        <v>0</v>
      </c>
      <c r="C1361" s="86" t="str">
        <f>COUNTIF($K$7:K1361,K1361)&amp;K1361</f>
        <v>0</v>
      </c>
      <c r="D1361" s="86" t="str">
        <f t="shared" si="477"/>
        <v>1</v>
      </c>
      <c r="F1361" s="173"/>
      <c r="G1361" s="90"/>
      <c r="H1361" s="73"/>
      <c r="I1361" s="75"/>
      <c r="J1361" s="175" t="str">
        <f t="shared" si="473"/>
        <v>-</v>
      </c>
      <c r="K1361" s="90"/>
      <c r="L1361" s="178"/>
      <c r="M1361" s="178"/>
    </row>
    <row r="1362" spans="1:13" x14ac:dyDescent="0.2">
      <c r="A1362" s="90" t="str">
        <f>IF(I1362=VALUE,VALUE,COUNTIF($B$7:B1362,B1362))&amp;I1362&amp;IF(F1362&lt;&gt;VALUE,TEXT(F1362,"mmmm"),VALUE)</f>
        <v>00</v>
      </c>
      <c r="B1362" s="86" t="str">
        <f t="shared" si="476"/>
        <v>0</v>
      </c>
      <c r="C1362" s="86" t="str">
        <f>COUNTIF($K$7:K1362,K1362)&amp;K1362</f>
        <v>0</v>
      </c>
      <c r="D1362" s="86" t="str">
        <f t="shared" si="477"/>
        <v>1</v>
      </c>
      <c r="F1362" s="173"/>
      <c r="G1362" s="90"/>
      <c r="H1362" s="73"/>
      <c r="I1362" s="75"/>
      <c r="J1362" s="175" t="str">
        <f t="shared" si="473"/>
        <v>-</v>
      </c>
      <c r="K1362" s="90"/>
      <c r="L1362" s="178"/>
      <c r="M1362" s="178"/>
    </row>
    <row r="1363" spans="1:13" x14ac:dyDescent="0.2">
      <c r="A1363" s="90" t="str">
        <f>IF(I1363=VALUE,VALUE,COUNTIF($B$7:B1363,B1363))&amp;I1363&amp;IF(F1363&lt;&gt;VALUE,TEXT(F1363,"mmmm"),VALUE)</f>
        <v>00</v>
      </c>
      <c r="B1363" s="86" t="str">
        <f t="shared" si="476"/>
        <v>0</v>
      </c>
      <c r="C1363" s="86" t="str">
        <f>COUNTIF($K$7:K1363,K1363)&amp;K1363</f>
        <v>0</v>
      </c>
      <c r="D1363" s="86" t="str">
        <f t="shared" si="477"/>
        <v>1</v>
      </c>
      <c r="F1363" s="173"/>
      <c r="G1363" s="90"/>
      <c r="H1363" s="177"/>
      <c r="I1363" s="90"/>
      <c r="J1363" s="175" t="str">
        <f t="shared" si="473"/>
        <v>-</v>
      </c>
      <c r="K1363" s="90"/>
      <c r="L1363" s="178"/>
      <c r="M1363" s="178"/>
    </row>
    <row r="1364" spans="1:13" x14ac:dyDescent="0.2">
      <c r="A1364" s="90" t="str">
        <f>IF(I1364=VALUE,VALUE,COUNTIF($B$7:B1364,B1364))&amp;I1364&amp;IF(F1364&lt;&gt;VALUE,TEXT(F1364,"mmmm"),VALUE)</f>
        <v>00</v>
      </c>
      <c r="B1364" s="86" t="str">
        <f t="shared" si="476"/>
        <v>0</v>
      </c>
      <c r="C1364" s="86" t="str">
        <f>COUNTIF($K$7:K1364,K1364)&amp;K1364</f>
        <v>0</v>
      </c>
      <c r="D1364" s="86" t="str">
        <f t="shared" si="477"/>
        <v>1</v>
      </c>
      <c r="F1364" s="173"/>
      <c r="G1364" s="90"/>
      <c r="H1364" s="177"/>
      <c r="I1364" s="90"/>
      <c r="J1364" s="175" t="str">
        <f t="shared" si="473"/>
        <v>-</v>
      </c>
      <c r="K1364" s="90"/>
      <c r="L1364" s="178"/>
      <c r="M1364" s="178"/>
    </row>
    <row r="1365" spans="1:13" x14ac:dyDescent="0.2">
      <c r="A1365" s="90" t="str">
        <f>IF(I1365=VALUE,VALUE,COUNTIF($B$7:B1365,B1365))&amp;I1365&amp;IF(F1365&lt;&gt;VALUE,TEXT(F1365,"mmmm"),VALUE)</f>
        <v>00</v>
      </c>
      <c r="B1365" s="86" t="str">
        <f t="shared" si="476"/>
        <v>0</v>
      </c>
      <c r="C1365" s="86" t="str">
        <f>COUNTIF($K$7:K1365,K1365)&amp;K1365</f>
        <v>0</v>
      </c>
      <c r="D1365" s="86" t="str">
        <f t="shared" si="477"/>
        <v>1</v>
      </c>
      <c r="F1365" s="173"/>
      <c r="G1365" s="90"/>
      <c r="H1365" s="73"/>
      <c r="I1365" s="75"/>
      <c r="J1365" s="175" t="str">
        <f t="shared" si="473"/>
        <v>-</v>
      </c>
      <c r="K1365" s="90"/>
      <c r="L1365" s="178"/>
      <c r="M1365" s="178"/>
    </row>
    <row r="1366" spans="1:13" x14ac:dyDescent="0.2">
      <c r="A1366" s="90" t="str">
        <f>IF(I1366=VALUE,VALUE,COUNTIF($B$7:B1366,B1366))&amp;I1366&amp;IF(F1366&lt;&gt;VALUE,TEXT(F1366,"mmmm"),VALUE)</f>
        <v>00</v>
      </c>
      <c r="B1366" s="86" t="str">
        <f t="shared" si="476"/>
        <v>0</v>
      </c>
      <c r="C1366" s="86" t="str">
        <f>COUNTIF($K$7:K1366,K1366)&amp;K1366</f>
        <v>0</v>
      </c>
      <c r="D1366" s="86" t="str">
        <f t="shared" si="477"/>
        <v>1</v>
      </c>
      <c r="F1366" s="173"/>
      <c r="G1366" s="90"/>
      <c r="H1366" s="73"/>
      <c r="I1366" s="75"/>
      <c r="J1366" s="175" t="str">
        <f t="shared" ref="J1366:J1429" si="478">IF(ISNA(VLOOKUP(I1366,DAF_AKUN,2,FALSE)),"-",VLOOKUP(I1366,DAF_AKUN,2,FALSE))</f>
        <v>-</v>
      </c>
      <c r="K1366" s="90"/>
      <c r="L1366" s="178"/>
      <c r="M1366" s="178"/>
    </row>
    <row r="1367" spans="1:13" x14ac:dyDescent="0.2">
      <c r="A1367" s="90" t="str">
        <f>IF(I1367=VALUE,VALUE,COUNTIF($B$7:B1367,B1367))&amp;I1367&amp;IF(F1367&lt;&gt;VALUE,TEXT(F1367,"mmmm"),VALUE)</f>
        <v>00</v>
      </c>
      <c r="B1367" s="86" t="str">
        <f t="shared" si="476"/>
        <v>0</v>
      </c>
      <c r="C1367" s="86" t="str">
        <f>COUNTIF($K$7:K1367,K1367)&amp;K1367</f>
        <v>0</v>
      </c>
      <c r="D1367" s="86" t="str">
        <f t="shared" si="477"/>
        <v>1</v>
      </c>
      <c r="F1367" s="173"/>
      <c r="G1367" s="90"/>
      <c r="H1367" s="73"/>
      <c r="I1367" s="75"/>
      <c r="J1367" s="175" t="str">
        <f t="shared" si="478"/>
        <v>-</v>
      </c>
      <c r="K1367" s="90"/>
      <c r="L1367" s="178"/>
      <c r="M1367" s="178"/>
    </row>
    <row r="1368" spans="1:13" x14ac:dyDescent="0.2">
      <c r="A1368" s="90" t="str">
        <f>IF(I1368=VALUE,VALUE,COUNTIF($B$7:B1368,B1368))&amp;I1368&amp;IF(F1368&lt;&gt;VALUE,TEXT(F1368,"mmmm"),VALUE)</f>
        <v>00</v>
      </c>
      <c r="B1368" s="86" t="str">
        <f t="shared" si="476"/>
        <v>0</v>
      </c>
      <c r="C1368" s="86" t="str">
        <f>COUNTIF($K$7:K1368,K1368)&amp;K1368</f>
        <v>0</v>
      </c>
      <c r="D1368" s="86" t="str">
        <f t="shared" si="477"/>
        <v>1</v>
      </c>
      <c r="F1368" s="173"/>
      <c r="G1368" s="90"/>
      <c r="H1368" s="73"/>
      <c r="I1368" s="75"/>
      <c r="J1368" s="175" t="str">
        <f t="shared" si="478"/>
        <v>-</v>
      </c>
      <c r="K1368" s="90"/>
      <c r="L1368" s="178"/>
      <c r="M1368" s="178"/>
    </row>
    <row r="1369" spans="1:13" x14ac:dyDescent="0.2">
      <c r="A1369" s="90" t="str">
        <f>IF(I1369=VALUE,VALUE,COUNTIF($B$7:B1369,B1369))&amp;I1369&amp;IF(F1369&lt;&gt;VALUE,TEXT(F1369,"mmmm"),VALUE)</f>
        <v>00</v>
      </c>
      <c r="B1369" s="86" t="str">
        <f t="shared" si="476"/>
        <v>0</v>
      </c>
      <c r="C1369" s="86" t="str">
        <f>COUNTIF($K$7:K1369,K1369)&amp;K1369</f>
        <v>0</v>
      </c>
      <c r="D1369" s="86" t="str">
        <f t="shared" si="477"/>
        <v>1</v>
      </c>
      <c r="F1369" s="173"/>
      <c r="G1369" s="90"/>
      <c r="H1369" s="73"/>
      <c r="I1369" s="75"/>
      <c r="J1369" s="175" t="str">
        <f t="shared" si="478"/>
        <v>-</v>
      </c>
      <c r="K1369" s="90"/>
      <c r="L1369" s="178"/>
      <c r="M1369" s="178"/>
    </row>
    <row r="1370" spans="1:13" x14ac:dyDescent="0.2">
      <c r="A1370" s="90" t="str">
        <f>IF(I1370=VALUE,VALUE,COUNTIF($B$7:B1370,B1370))&amp;I1370&amp;IF(F1370&lt;&gt;VALUE,TEXT(F1370,"mmmm"),VALUE)</f>
        <v>00</v>
      </c>
      <c r="B1370" s="86" t="str">
        <f t="shared" si="476"/>
        <v>0</v>
      </c>
      <c r="C1370" s="86" t="str">
        <f>COUNTIF($K$7:K1370,K1370)&amp;K1370</f>
        <v>0</v>
      </c>
      <c r="D1370" s="86" t="str">
        <f t="shared" si="477"/>
        <v>1</v>
      </c>
      <c r="F1370" s="173"/>
      <c r="G1370" s="90"/>
      <c r="H1370" s="73"/>
      <c r="I1370" s="75"/>
      <c r="J1370" s="175" t="str">
        <f t="shared" si="478"/>
        <v>-</v>
      </c>
      <c r="K1370" s="90"/>
      <c r="L1370" s="178"/>
      <c r="M1370" s="178"/>
    </row>
    <row r="1371" spans="1:13" x14ac:dyDescent="0.2">
      <c r="A1371" s="90" t="str">
        <f>IF(I1371=VALUE,VALUE,COUNTIF($B$7:B1371,B1371))&amp;I1371&amp;IF(F1371&lt;&gt;VALUE,TEXT(F1371,"mmmm"),VALUE)</f>
        <v>00</v>
      </c>
      <c r="B1371" s="86" t="str">
        <f t="shared" si="476"/>
        <v>0</v>
      </c>
      <c r="C1371" s="86" t="str">
        <f>COUNTIF($K$7:K1371,K1371)&amp;K1371</f>
        <v>0</v>
      </c>
      <c r="D1371" s="86" t="str">
        <f t="shared" si="477"/>
        <v>1</v>
      </c>
      <c r="F1371" s="173"/>
      <c r="G1371" s="90"/>
      <c r="H1371" s="73"/>
      <c r="I1371" s="75"/>
      <c r="J1371" s="175" t="str">
        <f t="shared" si="478"/>
        <v>-</v>
      </c>
      <c r="K1371" s="90"/>
      <c r="L1371" s="178"/>
      <c r="M1371" s="178"/>
    </row>
    <row r="1372" spans="1:13" x14ac:dyDescent="0.2">
      <c r="A1372" s="90" t="str">
        <f>IF(I1372=VALUE,VALUE,COUNTIF($B$7:B1372,B1372))&amp;I1372&amp;IF(F1372&lt;&gt;VALUE,TEXT(F1372,"mmmm"),VALUE)</f>
        <v>00</v>
      </c>
      <c r="B1372" s="86" t="str">
        <f t="shared" si="476"/>
        <v>0</v>
      </c>
      <c r="C1372" s="86" t="str">
        <f>COUNTIF($K$7:K1372,K1372)&amp;K1372</f>
        <v>0</v>
      </c>
      <c r="D1372" s="86" t="str">
        <f t="shared" si="477"/>
        <v>1</v>
      </c>
      <c r="F1372" s="173"/>
      <c r="G1372" s="90"/>
      <c r="H1372" s="73"/>
      <c r="I1372" s="75"/>
      <c r="J1372" s="175" t="str">
        <f t="shared" si="478"/>
        <v>-</v>
      </c>
      <c r="K1372" s="90"/>
      <c r="L1372" s="178"/>
      <c r="M1372" s="178"/>
    </row>
    <row r="1373" spans="1:13" x14ac:dyDescent="0.2">
      <c r="A1373" s="90" t="str">
        <f>IF(I1373=VALUE,VALUE,COUNTIF($B$7:B1373,B1373))&amp;I1373&amp;IF(F1373&lt;&gt;VALUE,TEXT(F1373,"mmmm"),VALUE)</f>
        <v>00</v>
      </c>
      <c r="B1373" s="86" t="str">
        <f t="shared" si="476"/>
        <v>0</v>
      </c>
      <c r="C1373" s="86" t="str">
        <f>COUNTIF($K$7:K1373,K1373)&amp;K1373</f>
        <v>0</v>
      </c>
      <c r="D1373" s="86" t="str">
        <f t="shared" si="477"/>
        <v>1</v>
      </c>
      <c r="F1373" s="173"/>
      <c r="G1373" s="90"/>
      <c r="H1373" s="73"/>
      <c r="I1373" s="75"/>
      <c r="J1373" s="175" t="str">
        <f t="shared" si="478"/>
        <v>-</v>
      </c>
      <c r="K1373" s="90"/>
      <c r="L1373" s="178"/>
      <c r="M1373" s="178"/>
    </row>
    <row r="1374" spans="1:13" x14ac:dyDescent="0.2">
      <c r="A1374" s="90" t="str">
        <f>IF(I1374=VALUE,VALUE,COUNTIF($B$7:B1374,B1374))&amp;I1374&amp;IF(F1374&lt;&gt;VALUE,TEXT(F1374,"mmmm"),VALUE)</f>
        <v>00</v>
      </c>
      <c r="B1374" s="86" t="str">
        <f t="shared" si="476"/>
        <v>0</v>
      </c>
      <c r="C1374" s="86" t="str">
        <f>COUNTIF($K$7:K1374,K1374)&amp;K1374</f>
        <v>0</v>
      </c>
      <c r="D1374" s="86" t="str">
        <f t="shared" si="477"/>
        <v>1</v>
      </c>
      <c r="F1374" s="173"/>
      <c r="G1374" s="90"/>
      <c r="H1374" s="73"/>
      <c r="I1374" s="75"/>
      <c r="J1374" s="175" t="str">
        <f t="shared" si="478"/>
        <v>-</v>
      </c>
      <c r="K1374" s="90"/>
      <c r="L1374" s="178"/>
      <c r="M1374" s="178"/>
    </row>
    <row r="1375" spans="1:13" x14ac:dyDescent="0.2">
      <c r="A1375" s="90" t="str">
        <f>IF(I1375=VALUE,VALUE,COUNTIF($B$7:B1375,B1375))&amp;I1375&amp;IF(F1375&lt;&gt;VALUE,TEXT(F1375,"mmmm"),VALUE)</f>
        <v>00</v>
      </c>
      <c r="B1375" s="86" t="str">
        <f t="shared" si="476"/>
        <v>0</v>
      </c>
      <c r="C1375" s="86" t="str">
        <f>COUNTIF($K$7:K1375,K1375)&amp;K1375</f>
        <v>0</v>
      </c>
      <c r="D1375" s="86" t="str">
        <f t="shared" si="477"/>
        <v>1</v>
      </c>
      <c r="F1375" s="173"/>
      <c r="G1375" s="90"/>
      <c r="H1375" s="73"/>
      <c r="I1375" s="75"/>
      <c r="J1375" s="175" t="str">
        <f t="shared" si="478"/>
        <v>-</v>
      </c>
      <c r="K1375" s="90"/>
      <c r="L1375" s="178"/>
      <c r="M1375" s="178"/>
    </row>
    <row r="1376" spans="1:13" x14ac:dyDescent="0.2">
      <c r="A1376" s="90" t="str">
        <f>IF(I1376=VALUE,VALUE,COUNTIF($B$7:B1376,B1376))&amp;I1376&amp;IF(F1376&lt;&gt;VALUE,TEXT(F1376,"mmmm"),VALUE)</f>
        <v>00</v>
      </c>
      <c r="B1376" s="86" t="str">
        <f t="shared" si="476"/>
        <v>0</v>
      </c>
      <c r="C1376" s="86" t="str">
        <f>COUNTIF($K$7:K1376,K1376)&amp;K1376</f>
        <v>0</v>
      </c>
      <c r="D1376" s="86" t="str">
        <f t="shared" si="477"/>
        <v>1</v>
      </c>
      <c r="F1376" s="173"/>
      <c r="G1376" s="90"/>
      <c r="H1376" s="73"/>
      <c r="I1376" s="75"/>
      <c r="J1376" s="175" t="str">
        <f t="shared" si="478"/>
        <v>-</v>
      </c>
      <c r="K1376" s="90"/>
      <c r="L1376" s="178"/>
      <c r="M1376" s="178"/>
    </row>
    <row r="1377" spans="1:13" x14ac:dyDescent="0.2">
      <c r="A1377" s="90" t="str">
        <f>IF(I1377=VALUE,VALUE,COUNTIF($B$7:B1377,B1377))&amp;I1377&amp;IF(F1377&lt;&gt;VALUE,TEXT(F1377,"mmmm"),VALUE)</f>
        <v>00</v>
      </c>
      <c r="B1377" s="86" t="str">
        <f t="shared" si="476"/>
        <v>0</v>
      </c>
      <c r="C1377" s="86" t="str">
        <f>COUNTIF($K$7:K1377,K1377)&amp;K1377</f>
        <v>0</v>
      </c>
      <c r="D1377" s="86" t="str">
        <f t="shared" si="477"/>
        <v>1</v>
      </c>
      <c r="F1377" s="173"/>
      <c r="G1377" s="90"/>
      <c r="H1377" s="73"/>
      <c r="I1377" s="75"/>
      <c r="J1377" s="175" t="str">
        <f t="shared" si="478"/>
        <v>-</v>
      </c>
      <c r="K1377" s="90"/>
      <c r="L1377" s="178"/>
      <c r="M1377" s="178"/>
    </row>
    <row r="1378" spans="1:13" x14ac:dyDescent="0.2">
      <c r="A1378" s="90" t="str">
        <f>IF(I1378=VALUE,VALUE,COUNTIF($B$7:B1378,B1378))&amp;I1378&amp;IF(F1378&lt;&gt;VALUE,TEXT(F1378,"mmmm"),VALUE)</f>
        <v>00</v>
      </c>
      <c r="B1378" s="86" t="str">
        <f t="shared" si="476"/>
        <v>0</v>
      </c>
      <c r="C1378" s="86" t="str">
        <f>COUNTIF($K$7:K1378,K1378)&amp;K1378</f>
        <v>0</v>
      </c>
      <c r="D1378" s="86" t="str">
        <f t="shared" si="477"/>
        <v>1</v>
      </c>
      <c r="F1378" s="173"/>
      <c r="G1378" s="90"/>
      <c r="H1378" s="73"/>
      <c r="I1378" s="75"/>
      <c r="J1378" s="175" t="str">
        <f t="shared" si="478"/>
        <v>-</v>
      </c>
      <c r="K1378" s="90"/>
      <c r="L1378" s="178"/>
      <c r="M1378" s="178"/>
    </row>
    <row r="1379" spans="1:13" x14ac:dyDescent="0.2">
      <c r="A1379" s="90" t="str">
        <f>IF(I1379=VALUE,VALUE,COUNTIF($B$7:B1379,B1379))&amp;I1379&amp;IF(F1379&lt;&gt;VALUE,TEXT(F1379,"mmmm"),VALUE)</f>
        <v>00</v>
      </c>
      <c r="B1379" s="86" t="str">
        <f t="shared" si="476"/>
        <v>0</v>
      </c>
      <c r="C1379" s="86" t="str">
        <f>COUNTIF($K$7:K1379,K1379)&amp;K1379</f>
        <v>0</v>
      </c>
      <c r="D1379" s="86" t="str">
        <f t="shared" si="477"/>
        <v>1</v>
      </c>
      <c r="F1379" s="173"/>
      <c r="G1379" s="90"/>
      <c r="H1379" s="73"/>
      <c r="I1379" s="75"/>
      <c r="J1379" s="175" t="str">
        <f t="shared" si="478"/>
        <v>-</v>
      </c>
      <c r="K1379" s="90"/>
      <c r="L1379" s="178"/>
      <c r="M1379" s="178"/>
    </row>
    <row r="1380" spans="1:13" x14ac:dyDescent="0.2">
      <c r="A1380" s="90" t="str">
        <f>IF(I1380=VALUE,VALUE,COUNTIF($B$7:B1380,B1380))&amp;I1380&amp;IF(F1380&lt;&gt;VALUE,TEXT(F1380,"mmmm"),VALUE)</f>
        <v>00</v>
      </c>
      <c r="B1380" s="86" t="str">
        <f t="shared" si="476"/>
        <v>0</v>
      </c>
      <c r="C1380" s="86" t="str">
        <f>COUNTIF($K$7:K1380,K1380)&amp;K1380</f>
        <v>0</v>
      </c>
      <c r="D1380" s="86" t="str">
        <f t="shared" si="477"/>
        <v>1</v>
      </c>
      <c r="F1380" s="173"/>
      <c r="G1380" s="90"/>
      <c r="H1380" s="73"/>
      <c r="I1380" s="75"/>
      <c r="J1380" s="175" t="str">
        <f t="shared" si="478"/>
        <v>-</v>
      </c>
      <c r="K1380" s="90"/>
      <c r="L1380" s="178"/>
      <c r="M1380" s="178"/>
    </row>
    <row r="1381" spans="1:13" x14ac:dyDescent="0.2">
      <c r="A1381" s="90" t="str">
        <f>IF(I1381=VALUE,VALUE,COUNTIF($B$7:B1381,B1381))&amp;I1381&amp;IF(F1381&lt;&gt;VALUE,TEXT(F1381,"mmmm"),VALUE)</f>
        <v>00</v>
      </c>
      <c r="B1381" s="86" t="str">
        <f t="shared" si="476"/>
        <v>0</v>
      </c>
      <c r="C1381" s="86" t="str">
        <f>COUNTIF($K$7:K1381,K1381)&amp;K1381</f>
        <v>0</v>
      </c>
      <c r="D1381" s="86" t="str">
        <f t="shared" si="477"/>
        <v>1</v>
      </c>
      <c r="F1381" s="173"/>
      <c r="G1381" s="90"/>
      <c r="H1381" s="73"/>
      <c r="I1381" s="75"/>
      <c r="J1381" s="175" t="str">
        <f t="shared" si="478"/>
        <v>-</v>
      </c>
      <c r="K1381" s="90"/>
      <c r="L1381" s="178"/>
      <c r="M1381" s="178"/>
    </row>
    <row r="1382" spans="1:13" x14ac:dyDescent="0.2">
      <c r="A1382" s="90" t="str">
        <f>IF(I1382=VALUE,VALUE,COUNTIF($B$7:B1382,B1382))&amp;I1382&amp;IF(F1382&lt;&gt;VALUE,TEXT(F1382,"mmmm"),VALUE)</f>
        <v>00</v>
      </c>
      <c r="B1382" s="86" t="str">
        <f t="shared" si="476"/>
        <v>0</v>
      </c>
      <c r="C1382" s="86" t="str">
        <f>COUNTIF($K$7:K1382,K1382)&amp;K1382</f>
        <v>0</v>
      </c>
      <c r="D1382" s="86" t="str">
        <f t="shared" si="477"/>
        <v>1</v>
      </c>
      <c r="F1382" s="173"/>
      <c r="G1382" s="90"/>
      <c r="H1382" s="73"/>
      <c r="I1382" s="75"/>
      <c r="J1382" s="175" t="str">
        <f t="shared" si="478"/>
        <v>-</v>
      </c>
      <c r="K1382" s="90"/>
      <c r="L1382" s="178"/>
      <c r="M1382" s="178"/>
    </row>
    <row r="1383" spans="1:13" x14ac:dyDescent="0.2">
      <c r="A1383" s="90" t="str">
        <f>IF(I1383=VALUE,VALUE,COUNTIF($B$7:B1383,B1383))&amp;I1383&amp;IF(F1383&lt;&gt;VALUE,TEXT(F1383,"mmmm"),VALUE)</f>
        <v>00</v>
      </c>
      <c r="B1383" s="86" t="str">
        <f t="shared" ref="B1383:B1445" si="479">I1383&amp;IF(F1383&lt;&gt;VALUE,TEXT(F1383,"mmmm"),VALUE)</f>
        <v>0</v>
      </c>
      <c r="C1383" s="86" t="str">
        <f>COUNTIF($K$7:K1383,K1383)&amp;K1383</f>
        <v>0</v>
      </c>
      <c r="D1383" s="86" t="str">
        <f t="shared" ref="D1383:D1445" si="480">IF(MONTH(F1383)&lt;MONTH(BLN),"1"&amp;I1383,VALUE)</f>
        <v>1</v>
      </c>
      <c r="F1383" s="173"/>
      <c r="G1383" s="90"/>
      <c r="H1383" s="73"/>
      <c r="I1383" s="75"/>
      <c r="J1383" s="175" t="str">
        <f t="shared" si="478"/>
        <v>-</v>
      </c>
      <c r="K1383" s="90"/>
      <c r="L1383" s="178"/>
      <c r="M1383" s="178"/>
    </row>
    <row r="1384" spans="1:13" x14ac:dyDescent="0.2">
      <c r="A1384" s="90" t="str">
        <f>IF(I1384=VALUE,VALUE,COUNTIF($B$7:B1384,B1384))&amp;I1384&amp;IF(F1384&lt;&gt;VALUE,TEXT(F1384,"mmmm"),VALUE)</f>
        <v>00</v>
      </c>
      <c r="B1384" s="86" t="str">
        <f t="shared" si="479"/>
        <v>0</v>
      </c>
      <c r="C1384" s="86" t="str">
        <f>COUNTIF($K$7:K1384,K1384)&amp;K1384</f>
        <v>0</v>
      </c>
      <c r="D1384" s="86" t="str">
        <f t="shared" si="480"/>
        <v>1</v>
      </c>
      <c r="F1384" s="173"/>
      <c r="G1384" s="90"/>
      <c r="H1384" s="73"/>
      <c r="I1384" s="75"/>
      <c r="J1384" s="175" t="str">
        <f t="shared" si="478"/>
        <v>-</v>
      </c>
      <c r="K1384" s="90"/>
      <c r="L1384" s="178"/>
      <c r="M1384" s="178"/>
    </row>
    <row r="1385" spans="1:13" x14ac:dyDescent="0.2">
      <c r="A1385" s="90" t="str">
        <f>IF(I1385=VALUE,VALUE,COUNTIF($B$7:B1385,B1385))&amp;I1385&amp;IF(F1385&lt;&gt;VALUE,TEXT(F1385,"mmmm"),VALUE)</f>
        <v>00</v>
      </c>
      <c r="B1385" s="86" t="str">
        <f t="shared" si="479"/>
        <v>0</v>
      </c>
      <c r="C1385" s="86" t="str">
        <f>COUNTIF($K$7:K1385,K1385)&amp;K1385</f>
        <v>0</v>
      </c>
      <c r="D1385" s="86" t="str">
        <f t="shared" si="480"/>
        <v>1</v>
      </c>
      <c r="F1385" s="173"/>
      <c r="G1385" s="90"/>
      <c r="H1385" s="73"/>
      <c r="I1385" s="75"/>
      <c r="J1385" s="175" t="str">
        <f t="shared" si="478"/>
        <v>-</v>
      </c>
      <c r="K1385" s="90"/>
      <c r="L1385" s="178"/>
      <c r="M1385" s="178"/>
    </row>
    <row r="1386" spans="1:13" x14ac:dyDescent="0.2">
      <c r="A1386" s="90" t="str">
        <f>IF(I1386=VALUE,VALUE,COUNTIF($B$7:B1386,B1386))&amp;I1386&amp;IF(F1386&lt;&gt;VALUE,TEXT(F1386,"mmmm"),VALUE)</f>
        <v>00</v>
      </c>
      <c r="B1386" s="86" t="str">
        <f t="shared" si="479"/>
        <v>0</v>
      </c>
      <c r="C1386" s="86" t="str">
        <f>COUNTIF($K$7:K1386,K1386)&amp;K1386</f>
        <v>0</v>
      </c>
      <c r="D1386" s="86" t="str">
        <f t="shared" si="480"/>
        <v>1</v>
      </c>
      <c r="F1386" s="173"/>
      <c r="G1386" s="90"/>
      <c r="H1386" s="73"/>
      <c r="I1386" s="75"/>
      <c r="J1386" s="175" t="str">
        <f t="shared" si="478"/>
        <v>-</v>
      </c>
      <c r="K1386" s="90"/>
      <c r="L1386" s="178"/>
      <c r="M1386" s="178"/>
    </row>
    <row r="1387" spans="1:13" x14ac:dyDescent="0.2">
      <c r="A1387" s="90" t="str">
        <f>IF(I1387=VALUE,VALUE,COUNTIF($B$7:B1387,B1387))&amp;I1387&amp;IF(F1387&lt;&gt;VALUE,TEXT(F1387,"mmmm"),VALUE)</f>
        <v>00</v>
      </c>
      <c r="B1387" s="86" t="str">
        <f t="shared" si="479"/>
        <v>0</v>
      </c>
      <c r="C1387" s="86" t="str">
        <f>COUNTIF($K$7:K1387,K1387)&amp;K1387</f>
        <v>0</v>
      </c>
      <c r="D1387" s="86" t="str">
        <f t="shared" si="480"/>
        <v>1</v>
      </c>
      <c r="F1387" s="173"/>
      <c r="G1387" s="90"/>
      <c r="H1387" s="177"/>
      <c r="I1387" s="75"/>
      <c r="J1387" s="175" t="str">
        <f t="shared" si="478"/>
        <v>-</v>
      </c>
      <c r="K1387" s="90"/>
      <c r="L1387" s="178"/>
      <c r="M1387" s="178"/>
    </row>
    <row r="1388" spans="1:13" x14ac:dyDescent="0.2">
      <c r="A1388" s="90" t="str">
        <f>IF(I1388=VALUE,VALUE,COUNTIF($B$7:B1388,B1388))&amp;I1388&amp;IF(F1388&lt;&gt;VALUE,TEXT(F1388,"mmmm"),VALUE)</f>
        <v>00</v>
      </c>
      <c r="B1388" s="86" t="str">
        <f t="shared" si="479"/>
        <v>0</v>
      </c>
      <c r="C1388" s="86" t="str">
        <f>COUNTIF($K$7:K1388,K1388)&amp;K1388</f>
        <v>0</v>
      </c>
      <c r="D1388" s="86" t="str">
        <f t="shared" si="480"/>
        <v>1</v>
      </c>
      <c r="F1388" s="173"/>
      <c r="G1388" s="90"/>
      <c r="H1388" s="177"/>
      <c r="I1388" s="90"/>
      <c r="J1388" s="175" t="str">
        <f t="shared" si="478"/>
        <v>-</v>
      </c>
      <c r="K1388" s="90"/>
      <c r="L1388" s="178"/>
      <c r="M1388" s="178"/>
    </row>
    <row r="1389" spans="1:13" x14ac:dyDescent="0.2">
      <c r="A1389" s="90" t="str">
        <f>IF(I1389=VALUE,VALUE,COUNTIF($B$7:B1389,B1389))&amp;I1389&amp;IF(F1389&lt;&gt;VALUE,TEXT(F1389,"mmmm"),VALUE)</f>
        <v>00</v>
      </c>
      <c r="B1389" s="86" t="str">
        <f t="shared" si="479"/>
        <v>0</v>
      </c>
      <c r="C1389" s="86" t="str">
        <f>COUNTIF($K$7:K1389,K1389)&amp;K1389</f>
        <v>0</v>
      </c>
      <c r="D1389" s="86" t="str">
        <f t="shared" si="480"/>
        <v>1</v>
      </c>
      <c r="F1389" s="173"/>
      <c r="G1389" s="90"/>
      <c r="H1389" s="177"/>
      <c r="I1389" s="90"/>
      <c r="J1389" s="175" t="str">
        <f t="shared" si="478"/>
        <v>-</v>
      </c>
      <c r="K1389" s="90"/>
      <c r="L1389" s="178"/>
      <c r="M1389" s="178"/>
    </row>
    <row r="1390" spans="1:13" x14ac:dyDescent="0.2">
      <c r="A1390" s="90" t="str">
        <f>IF(I1390=VALUE,VALUE,COUNTIF($B$7:B1390,B1390))&amp;I1390&amp;IF(F1390&lt;&gt;VALUE,TEXT(F1390,"mmmm"),VALUE)</f>
        <v>00</v>
      </c>
      <c r="B1390" s="86" t="str">
        <f t="shared" si="479"/>
        <v>0</v>
      </c>
      <c r="C1390" s="86" t="str">
        <f>COUNTIF($K$7:K1390,K1390)&amp;K1390</f>
        <v>0</v>
      </c>
      <c r="D1390" s="86" t="str">
        <f t="shared" si="480"/>
        <v>1</v>
      </c>
      <c r="F1390" s="173"/>
      <c r="G1390" s="90"/>
      <c r="H1390" s="73"/>
      <c r="I1390" s="75"/>
      <c r="J1390" s="175" t="str">
        <f t="shared" si="478"/>
        <v>-</v>
      </c>
      <c r="K1390" s="90"/>
      <c r="L1390" s="178"/>
      <c r="M1390" s="178"/>
    </row>
    <row r="1391" spans="1:13" x14ac:dyDescent="0.2">
      <c r="A1391" s="90" t="str">
        <f>IF(I1391=VALUE,VALUE,COUNTIF($B$7:B1391,B1391))&amp;I1391&amp;IF(F1391&lt;&gt;VALUE,TEXT(F1391,"mmmm"),VALUE)</f>
        <v>00</v>
      </c>
      <c r="B1391" s="86" t="str">
        <f t="shared" si="479"/>
        <v>0</v>
      </c>
      <c r="C1391" s="86" t="str">
        <f>COUNTIF($K$7:K1391,K1391)&amp;K1391</f>
        <v>0</v>
      </c>
      <c r="D1391" s="86" t="str">
        <f t="shared" si="480"/>
        <v>1</v>
      </c>
      <c r="F1391" s="173"/>
      <c r="G1391" s="90"/>
      <c r="H1391" s="177"/>
      <c r="I1391" s="90"/>
      <c r="J1391" s="175" t="str">
        <f t="shared" si="478"/>
        <v>-</v>
      </c>
      <c r="K1391" s="90"/>
      <c r="L1391" s="178"/>
      <c r="M1391" s="178"/>
    </row>
    <row r="1392" spans="1:13" x14ac:dyDescent="0.2">
      <c r="A1392" s="90" t="str">
        <f>IF(I1392=VALUE,VALUE,COUNTIF($B$7:B1392,B1392))&amp;I1392&amp;IF(F1392&lt;&gt;VALUE,TEXT(F1392,"mmmm"),VALUE)</f>
        <v>00</v>
      </c>
      <c r="B1392" s="86" t="str">
        <f t="shared" si="479"/>
        <v>0</v>
      </c>
      <c r="C1392" s="86" t="str">
        <f>COUNTIF($K$7:K1392,K1392)&amp;K1392</f>
        <v>0</v>
      </c>
      <c r="D1392" s="86" t="str">
        <f t="shared" si="480"/>
        <v>1</v>
      </c>
      <c r="F1392" s="173"/>
      <c r="G1392" s="90"/>
      <c r="H1392" s="177"/>
      <c r="I1392" s="90"/>
      <c r="J1392" s="175" t="str">
        <f t="shared" si="478"/>
        <v>-</v>
      </c>
      <c r="K1392" s="90"/>
      <c r="L1392" s="178"/>
      <c r="M1392" s="178"/>
    </row>
    <row r="1393" spans="1:13" x14ac:dyDescent="0.2">
      <c r="A1393" s="90" t="str">
        <f>IF(I1393=VALUE,VALUE,COUNTIF($B$7:B1393,B1393))&amp;I1393&amp;IF(F1393&lt;&gt;VALUE,TEXT(F1393,"mmmm"),VALUE)</f>
        <v>00</v>
      </c>
      <c r="B1393" s="86" t="str">
        <f t="shared" si="479"/>
        <v>0</v>
      </c>
      <c r="C1393" s="86" t="str">
        <f>COUNTIF($K$7:K1393,K1393)&amp;K1393</f>
        <v>0</v>
      </c>
      <c r="D1393" s="86" t="str">
        <f t="shared" si="480"/>
        <v>1</v>
      </c>
      <c r="F1393" s="173"/>
      <c r="G1393" s="90"/>
      <c r="H1393" s="73"/>
      <c r="I1393" s="75"/>
      <c r="J1393" s="175" t="str">
        <f t="shared" si="478"/>
        <v>-</v>
      </c>
      <c r="K1393" s="90"/>
      <c r="L1393" s="178"/>
      <c r="M1393" s="178"/>
    </row>
    <row r="1394" spans="1:13" x14ac:dyDescent="0.2">
      <c r="A1394" s="90" t="str">
        <f>IF(I1394=VALUE,VALUE,COUNTIF($B$7:B1394,B1394))&amp;I1394&amp;IF(F1394&lt;&gt;VALUE,TEXT(F1394,"mmmm"),VALUE)</f>
        <v>00</v>
      </c>
      <c r="B1394" s="86" t="str">
        <f t="shared" si="479"/>
        <v>0</v>
      </c>
      <c r="C1394" s="86" t="str">
        <f>COUNTIF($K$7:K1394,K1394)&amp;K1394</f>
        <v>0</v>
      </c>
      <c r="D1394" s="86" t="str">
        <f t="shared" si="480"/>
        <v>1</v>
      </c>
      <c r="F1394" s="173"/>
      <c r="G1394" s="90"/>
      <c r="H1394" s="73"/>
      <c r="I1394" s="75"/>
      <c r="J1394" s="175" t="str">
        <f t="shared" si="478"/>
        <v>-</v>
      </c>
      <c r="K1394" s="90"/>
      <c r="L1394" s="178"/>
      <c r="M1394" s="178"/>
    </row>
    <row r="1395" spans="1:13" x14ac:dyDescent="0.2">
      <c r="A1395" s="90" t="str">
        <f>IF(I1395=VALUE,VALUE,COUNTIF($B$7:B1395,B1395))&amp;I1395&amp;IF(F1395&lt;&gt;VALUE,TEXT(F1395,"mmmm"),VALUE)</f>
        <v>00</v>
      </c>
      <c r="B1395" s="86" t="str">
        <f t="shared" si="479"/>
        <v>0</v>
      </c>
      <c r="C1395" s="86" t="str">
        <f>COUNTIF($K$7:K1395,K1395)&amp;K1395</f>
        <v>0</v>
      </c>
      <c r="D1395" s="86" t="str">
        <f t="shared" si="480"/>
        <v>1</v>
      </c>
      <c r="F1395" s="173"/>
      <c r="G1395" s="90"/>
      <c r="H1395" s="177"/>
      <c r="I1395" s="90"/>
      <c r="J1395" s="175" t="str">
        <f t="shared" si="478"/>
        <v>-</v>
      </c>
      <c r="K1395" s="90"/>
      <c r="L1395" s="178"/>
      <c r="M1395" s="178"/>
    </row>
    <row r="1396" spans="1:13" x14ac:dyDescent="0.2">
      <c r="A1396" s="90" t="str">
        <f>IF(I1396=VALUE,VALUE,COUNTIF($B$7:B1396,B1396))&amp;I1396&amp;IF(F1396&lt;&gt;VALUE,TEXT(F1396,"mmmm"),VALUE)</f>
        <v>00</v>
      </c>
      <c r="B1396" s="86" t="str">
        <f t="shared" si="479"/>
        <v>0</v>
      </c>
      <c r="C1396" s="86" t="str">
        <f>COUNTIF($K$7:K1396,K1396)&amp;K1396</f>
        <v>0</v>
      </c>
      <c r="D1396" s="86" t="str">
        <f t="shared" si="480"/>
        <v>1</v>
      </c>
      <c r="F1396" s="173"/>
      <c r="G1396" s="90"/>
      <c r="H1396" s="73"/>
      <c r="I1396" s="75"/>
      <c r="J1396" s="175" t="str">
        <f t="shared" si="478"/>
        <v>-</v>
      </c>
      <c r="K1396" s="90"/>
      <c r="L1396" s="178"/>
      <c r="M1396" s="178"/>
    </row>
    <row r="1397" spans="1:13" x14ac:dyDescent="0.2">
      <c r="A1397" s="90" t="str">
        <f>IF(I1397=VALUE,VALUE,COUNTIF($B$7:B1397,B1397))&amp;I1397&amp;IF(F1397&lt;&gt;VALUE,TEXT(F1397,"mmmm"),VALUE)</f>
        <v>00</v>
      </c>
      <c r="B1397" s="86" t="str">
        <f t="shared" si="479"/>
        <v>0</v>
      </c>
      <c r="C1397" s="86" t="str">
        <f>COUNTIF($K$7:K1397,K1397)&amp;K1397</f>
        <v>0</v>
      </c>
      <c r="D1397" s="86" t="str">
        <f t="shared" si="480"/>
        <v>1</v>
      </c>
      <c r="F1397" s="173"/>
      <c r="G1397" s="90"/>
      <c r="H1397" s="177"/>
      <c r="I1397" s="75"/>
      <c r="J1397" s="175" t="str">
        <f t="shared" si="478"/>
        <v>-</v>
      </c>
      <c r="K1397" s="90"/>
      <c r="L1397" s="178"/>
      <c r="M1397" s="178"/>
    </row>
    <row r="1398" spans="1:13" x14ac:dyDescent="0.2">
      <c r="A1398" s="90" t="str">
        <f>IF(I1398=VALUE,VALUE,COUNTIF($B$7:B1398,B1398))&amp;I1398&amp;IF(F1398&lt;&gt;VALUE,TEXT(F1398,"mmmm"),VALUE)</f>
        <v>00</v>
      </c>
      <c r="B1398" s="86" t="str">
        <f t="shared" si="479"/>
        <v>0</v>
      </c>
      <c r="C1398" s="86" t="str">
        <f>COUNTIF($K$7:K1398,K1398)&amp;K1398</f>
        <v>0</v>
      </c>
      <c r="D1398" s="86" t="str">
        <f t="shared" si="480"/>
        <v>1</v>
      </c>
      <c r="F1398" s="173"/>
      <c r="G1398" s="90"/>
      <c r="H1398" s="177"/>
      <c r="I1398" s="75"/>
      <c r="J1398" s="175" t="str">
        <f t="shared" si="478"/>
        <v>-</v>
      </c>
      <c r="K1398" s="90"/>
      <c r="L1398" s="178"/>
      <c r="M1398" s="178"/>
    </row>
    <row r="1399" spans="1:13" x14ac:dyDescent="0.2">
      <c r="A1399" s="90" t="str">
        <f>IF(I1399=VALUE,VALUE,COUNTIF($B$7:B1399,B1399))&amp;I1399&amp;IF(F1399&lt;&gt;VALUE,TEXT(F1399,"mmmm"),VALUE)</f>
        <v>00</v>
      </c>
      <c r="B1399" s="86" t="str">
        <f t="shared" si="479"/>
        <v>0</v>
      </c>
      <c r="C1399" s="86" t="str">
        <f>COUNTIF($K$7:K1399,K1399)&amp;K1399</f>
        <v>0</v>
      </c>
      <c r="D1399" s="86" t="str">
        <f t="shared" si="480"/>
        <v>1</v>
      </c>
      <c r="F1399" s="173"/>
      <c r="G1399" s="90"/>
      <c r="H1399" s="73"/>
      <c r="I1399" s="75"/>
      <c r="J1399" s="175" t="str">
        <f t="shared" si="478"/>
        <v>-</v>
      </c>
      <c r="K1399" s="90"/>
      <c r="L1399" s="178"/>
      <c r="M1399" s="178"/>
    </row>
    <row r="1400" spans="1:13" x14ac:dyDescent="0.2">
      <c r="A1400" s="90" t="str">
        <f>IF(I1400=VALUE,VALUE,COUNTIF($B$7:B1400,B1400))&amp;I1400&amp;IF(F1400&lt;&gt;VALUE,TEXT(F1400,"mmmm"),VALUE)</f>
        <v>00</v>
      </c>
      <c r="B1400" s="86" t="str">
        <f t="shared" si="479"/>
        <v>0</v>
      </c>
      <c r="C1400" s="86" t="str">
        <f>COUNTIF($K$7:K1400,K1400)&amp;K1400</f>
        <v>0</v>
      </c>
      <c r="D1400" s="86" t="str">
        <f t="shared" si="480"/>
        <v>1</v>
      </c>
      <c r="F1400" s="173"/>
      <c r="G1400" s="90"/>
      <c r="H1400" s="177"/>
      <c r="I1400" s="90"/>
      <c r="J1400" s="175" t="str">
        <f t="shared" si="478"/>
        <v>-</v>
      </c>
      <c r="K1400" s="90"/>
      <c r="L1400" s="178"/>
      <c r="M1400" s="178"/>
    </row>
    <row r="1401" spans="1:13" x14ac:dyDescent="0.2">
      <c r="A1401" s="90" t="str">
        <f>IF(I1401=VALUE,VALUE,COUNTIF($B$7:B1401,B1401))&amp;I1401&amp;IF(F1401&lt;&gt;VALUE,TEXT(F1401,"mmmm"),VALUE)</f>
        <v>00</v>
      </c>
      <c r="B1401" s="86" t="str">
        <f t="shared" si="479"/>
        <v>0</v>
      </c>
      <c r="C1401" s="86" t="str">
        <f>COUNTIF($K$7:K1401,K1401)&amp;K1401</f>
        <v>0</v>
      </c>
      <c r="D1401" s="86" t="str">
        <f t="shared" si="480"/>
        <v>1</v>
      </c>
      <c r="F1401" s="173"/>
      <c r="G1401" s="90"/>
      <c r="H1401" s="177"/>
      <c r="I1401" s="90"/>
      <c r="J1401" s="175" t="str">
        <f t="shared" si="478"/>
        <v>-</v>
      </c>
      <c r="K1401" s="90"/>
      <c r="L1401" s="178"/>
      <c r="M1401" s="178"/>
    </row>
    <row r="1402" spans="1:13" x14ac:dyDescent="0.2">
      <c r="A1402" s="90" t="str">
        <f>IF(I1402=VALUE,VALUE,COUNTIF($B$7:B1402,B1402))&amp;I1402&amp;IF(F1402&lt;&gt;VALUE,TEXT(F1402,"mmmm"),VALUE)</f>
        <v>00</v>
      </c>
      <c r="B1402" s="86" t="str">
        <f t="shared" si="479"/>
        <v>0</v>
      </c>
      <c r="C1402" s="86" t="str">
        <f>COUNTIF($K$7:K1402,K1402)&amp;K1402</f>
        <v>0</v>
      </c>
      <c r="D1402" s="86" t="str">
        <f t="shared" si="480"/>
        <v>1</v>
      </c>
      <c r="F1402" s="173"/>
      <c r="G1402" s="90"/>
      <c r="H1402" s="177"/>
      <c r="I1402" s="75"/>
      <c r="J1402" s="175" t="str">
        <f t="shared" si="478"/>
        <v>-</v>
      </c>
      <c r="K1402" s="90"/>
      <c r="L1402" s="178"/>
      <c r="M1402" s="178"/>
    </row>
    <row r="1403" spans="1:13" x14ac:dyDescent="0.2">
      <c r="A1403" s="90" t="str">
        <f>IF(I1403=VALUE,VALUE,COUNTIF($B$7:B1403,B1403))&amp;I1403&amp;IF(F1403&lt;&gt;VALUE,TEXT(F1403,"mmmm"),VALUE)</f>
        <v>00</v>
      </c>
      <c r="B1403" s="86" t="str">
        <f t="shared" si="479"/>
        <v>0</v>
      </c>
      <c r="C1403" s="86" t="str">
        <f>COUNTIF($K$7:K1403,K1403)&amp;K1403</f>
        <v>0</v>
      </c>
      <c r="D1403" s="86" t="str">
        <f t="shared" si="480"/>
        <v>1</v>
      </c>
      <c r="F1403" s="173"/>
      <c r="G1403" s="90"/>
      <c r="H1403" s="177"/>
      <c r="I1403" s="90"/>
      <c r="J1403" s="175" t="str">
        <f t="shared" si="478"/>
        <v>-</v>
      </c>
      <c r="K1403" s="90"/>
      <c r="L1403" s="178"/>
      <c r="M1403" s="178"/>
    </row>
    <row r="1404" spans="1:13" x14ac:dyDescent="0.2">
      <c r="A1404" s="90" t="str">
        <f>IF(I1404=VALUE,VALUE,COUNTIF($B$7:B1404,B1404))&amp;I1404&amp;IF(F1404&lt;&gt;VALUE,TEXT(F1404,"mmmm"),VALUE)</f>
        <v>00</v>
      </c>
      <c r="B1404" s="86" t="str">
        <f t="shared" si="479"/>
        <v>0</v>
      </c>
      <c r="C1404" s="86" t="str">
        <f>COUNTIF($K$7:K1404,K1404)&amp;K1404</f>
        <v>0</v>
      </c>
      <c r="D1404" s="86" t="str">
        <f t="shared" si="480"/>
        <v>1</v>
      </c>
      <c r="F1404" s="173"/>
      <c r="G1404" s="90"/>
      <c r="H1404" s="177"/>
      <c r="I1404" s="90"/>
      <c r="J1404" s="175" t="str">
        <f t="shared" si="478"/>
        <v>-</v>
      </c>
      <c r="K1404" s="90"/>
      <c r="L1404" s="178"/>
      <c r="M1404" s="178"/>
    </row>
    <row r="1405" spans="1:13" x14ac:dyDescent="0.2">
      <c r="A1405" s="90" t="str">
        <f>IF(I1405=VALUE,VALUE,COUNTIF($B$7:B1405,B1405))&amp;I1405&amp;IF(F1405&lt;&gt;VALUE,TEXT(F1405,"mmmm"),VALUE)</f>
        <v>00</v>
      </c>
      <c r="B1405" s="86" t="str">
        <f t="shared" si="479"/>
        <v>0</v>
      </c>
      <c r="C1405" s="86" t="str">
        <f>COUNTIF($K$7:K1405,K1405)&amp;K1405</f>
        <v>0</v>
      </c>
      <c r="D1405" s="86" t="str">
        <f t="shared" si="480"/>
        <v>1</v>
      </c>
      <c r="F1405" s="173"/>
      <c r="G1405" s="90"/>
      <c r="H1405" s="73"/>
      <c r="I1405" s="90"/>
      <c r="J1405" s="175" t="str">
        <f t="shared" si="478"/>
        <v>-</v>
      </c>
      <c r="K1405" s="90"/>
      <c r="L1405" s="178"/>
      <c r="M1405" s="178"/>
    </row>
    <row r="1406" spans="1:13" x14ac:dyDescent="0.2">
      <c r="A1406" s="90" t="str">
        <f>IF(I1406=VALUE,VALUE,COUNTIF($B$7:B1406,B1406))&amp;I1406&amp;IF(F1406&lt;&gt;VALUE,TEXT(F1406,"mmmm"),VALUE)</f>
        <v>00</v>
      </c>
      <c r="B1406" s="86" t="str">
        <f t="shared" si="479"/>
        <v>0</v>
      </c>
      <c r="C1406" s="86" t="str">
        <f>COUNTIF($K$7:K1406,K1406)&amp;K1406</f>
        <v>0</v>
      </c>
      <c r="D1406" s="86" t="str">
        <f t="shared" si="480"/>
        <v>1</v>
      </c>
      <c r="F1406" s="173"/>
      <c r="G1406" s="90"/>
      <c r="H1406" s="73"/>
      <c r="I1406" s="90"/>
      <c r="J1406" s="175" t="str">
        <f t="shared" si="478"/>
        <v>-</v>
      </c>
      <c r="K1406" s="90"/>
      <c r="L1406" s="178"/>
      <c r="M1406" s="178"/>
    </row>
    <row r="1407" spans="1:13" x14ac:dyDescent="0.2">
      <c r="A1407" s="90" t="str">
        <f>IF(I1407=VALUE,VALUE,COUNTIF($B$7:B1407,B1407))&amp;I1407&amp;IF(F1407&lt;&gt;VALUE,TEXT(F1407,"mmmm"),VALUE)</f>
        <v>00</v>
      </c>
      <c r="B1407" s="86" t="str">
        <f t="shared" si="479"/>
        <v>0</v>
      </c>
      <c r="C1407" s="86" t="str">
        <f>COUNTIF($K$7:K1407,K1407)&amp;K1407</f>
        <v>0</v>
      </c>
      <c r="D1407" s="86" t="str">
        <f t="shared" si="480"/>
        <v>1</v>
      </c>
      <c r="F1407" s="173"/>
      <c r="G1407" s="90"/>
      <c r="H1407" s="73"/>
      <c r="I1407" s="90"/>
      <c r="J1407" s="175" t="str">
        <f t="shared" si="478"/>
        <v>-</v>
      </c>
      <c r="K1407" s="90"/>
      <c r="L1407" s="178"/>
      <c r="M1407" s="178"/>
    </row>
    <row r="1408" spans="1:13" x14ac:dyDescent="0.2">
      <c r="A1408" s="90" t="str">
        <f>IF(I1408=VALUE,VALUE,COUNTIF($B$7:B1408,B1408))&amp;I1408&amp;IF(F1408&lt;&gt;VALUE,TEXT(F1408,"mmmm"),VALUE)</f>
        <v>00</v>
      </c>
      <c r="B1408" s="86" t="str">
        <f t="shared" si="479"/>
        <v>0</v>
      </c>
      <c r="C1408" s="86" t="str">
        <f>COUNTIF($K$7:K1408,K1408)&amp;K1408</f>
        <v>0</v>
      </c>
      <c r="D1408" s="86" t="str">
        <f t="shared" si="480"/>
        <v>1</v>
      </c>
      <c r="F1408" s="173"/>
      <c r="G1408" s="90"/>
      <c r="H1408" s="164"/>
      <c r="I1408" s="90"/>
      <c r="J1408" s="175" t="str">
        <f t="shared" si="478"/>
        <v>-</v>
      </c>
      <c r="K1408" s="90"/>
      <c r="L1408" s="178"/>
      <c r="M1408" s="178"/>
    </row>
    <row r="1409" spans="1:13" x14ac:dyDescent="0.2">
      <c r="A1409" s="90" t="str">
        <f>IF(I1409=VALUE,VALUE,COUNTIF($B$7:B1409,B1409))&amp;I1409&amp;IF(F1409&lt;&gt;VALUE,TEXT(F1409,"mmmm"),VALUE)</f>
        <v>00</v>
      </c>
      <c r="B1409" s="86" t="str">
        <f t="shared" si="479"/>
        <v>0</v>
      </c>
      <c r="C1409" s="86" t="str">
        <f>COUNTIF($K$7:K1409,K1409)&amp;K1409</f>
        <v>0</v>
      </c>
      <c r="D1409" s="86" t="str">
        <f t="shared" si="480"/>
        <v>1</v>
      </c>
      <c r="F1409" s="173"/>
      <c r="G1409" s="90"/>
      <c r="H1409" s="73"/>
      <c r="I1409" s="90"/>
      <c r="J1409" s="175" t="str">
        <f t="shared" si="478"/>
        <v>-</v>
      </c>
      <c r="K1409" s="90"/>
      <c r="L1409" s="178"/>
      <c r="M1409" s="178"/>
    </row>
    <row r="1410" spans="1:13" x14ac:dyDescent="0.2">
      <c r="A1410" s="90" t="str">
        <f>IF(I1410=VALUE,VALUE,COUNTIF($B$7:B1410,B1410))&amp;I1410&amp;IF(F1410&lt;&gt;VALUE,TEXT(F1410,"mmmm"),VALUE)</f>
        <v>00</v>
      </c>
      <c r="B1410" s="86" t="str">
        <f t="shared" si="479"/>
        <v>0</v>
      </c>
      <c r="C1410" s="86" t="str">
        <f>COUNTIF($K$7:K1410,K1410)&amp;K1410</f>
        <v>0</v>
      </c>
      <c r="D1410" s="86" t="str">
        <f t="shared" si="480"/>
        <v>1</v>
      </c>
      <c r="F1410" s="173"/>
      <c r="G1410" s="90"/>
      <c r="H1410" s="73"/>
      <c r="I1410" s="90"/>
      <c r="J1410" s="175" t="str">
        <f t="shared" si="478"/>
        <v>-</v>
      </c>
      <c r="K1410" s="90"/>
      <c r="L1410" s="178"/>
      <c r="M1410" s="178"/>
    </row>
    <row r="1411" spans="1:13" x14ac:dyDescent="0.2">
      <c r="A1411" s="90" t="str">
        <f>IF(I1411=VALUE,VALUE,COUNTIF($B$7:B1411,B1411))&amp;I1411&amp;IF(F1411&lt;&gt;VALUE,TEXT(F1411,"mmmm"),VALUE)</f>
        <v>00</v>
      </c>
      <c r="B1411" s="86" t="str">
        <f t="shared" si="479"/>
        <v>0</v>
      </c>
      <c r="C1411" s="86" t="str">
        <f>COUNTIF($K$7:K1411,K1411)&amp;K1411</f>
        <v>0</v>
      </c>
      <c r="D1411" s="86" t="str">
        <f t="shared" si="480"/>
        <v>1</v>
      </c>
      <c r="F1411" s="173"/>
      <c r="G1411" s="90"/>
      <c r="H1411" s="177"/>
      <c r="I1411" s="90"/>
      <c r="J1411" s="175" t="str">
        <f t="shared" si="478"/>
        <v>-</v>
      </c>
      <c r="K1411" s="90"/>
      <c r="L1411" s="178"/>
      <c r="M1411" s="178"/>
    </row>
    <row r="1412" spans="1:13" x14ac:dyDescent="0.2">
      <c r="A1412" s="90" t="str">
        <f>IF(I1412=VALUE,VALUE,COUNTIF($B$7:B1412,B1412))&amp;I1412&amp;IF(F1412&lt;&gt;VALUE,TEXT(F1412,"mmmm"),VALUE)</f>
        <v>00</v>
      </c>
      <c r="B1412" s="86" t="str">
        <f t="shared" si="479"/>
        <v>0</v>
      </c>
      <c r="C1412" s="86" t="str">
        <f>COUNTIF($K$7:K1412,K1412)&amp;K1412</f>
        <v>0</v>
      </c>
      <c r="D1412" s="86" t="str">
        <f t="shared" si="480"/>
        <v>1</v>
      </c>
      <c r="F1412" s="173"/>
      <c r="G1412" s="90"/>
      <c r="H1412" s="177"/>
      <c r="I1412" s="90"/>
      <c r="J1412" s="175" t="str">
        <f t="shared" si="478"/>
        <v>-</v>
      </c>
      <c r="K1412" s="90"/>
      <c r="L1412" s="178"/>
      <c r="M1412" s="178"/>
    </row>
    <row r="1413" spans="1:13" x14ac:dyDescent="0.2">
      <c r="A1413" s="90" t="str">
        <f>IF(I1413=VALUE,VALUE,COUNTIF($B$7:B1413,B1413))&amp;I1413&amp;IF(F1413&lt;&gt;VALUE,TEXT(F1413,"mmmm"),VALUE)</f>
        <v>00</v>
      </c>
      <c r="B1413" s="86" t="str">
        <f t="shared" si="479"/>
        <v>0</v>
      </c>
      <c r="C1413" s="86" t="str">
        <f>COUNTIF($K$7:K1413,K1413)&amp;K1413</f>
        <v>0</v>
      </c>
      <c r="D1413" s="86" t="str">
        <f t="shared" si="480"/>
        <v>1</v>
      </c>
      <c r="F1413" s="173"/>
      <c r="G1413" s="90"/>
      <c r="H1413" s="177"/>
      <c r="I1413" s="90"/>
      <c r="J1413" s="175" t="str">
        <f t="shared" si="478"/>
        <v>-</v>
      </c>
      <c r="K1413" s="90"/>
      <c r="L1413" s="178"/>
      <c r="M1413" s="178"/>
    </row>
    <row r="1414" spans="1:13" x14ac:dyDescent="0.2">
      <c r="A1414" s="90" t="str">
        <f>IF(I1414=VALUE,VALUE,COUNTIF($B$7:B1414,B1414))&amp;I1414&amp;IF(F1414&lt;&gt;VALUE,TEXT(F1414,"mmmm"),VALUE)</f>
        <v>00</v>
      </c>
      <c r="B1414" s="86" t="str">
        <f t="shared" si="479"/>
        <v>0</v>
      </c>
      <c r="C1414" s="86" t="str">
        <f>COUNTIF($K$7:K1414,K1414)&amp;K1414</f>
        <v>0</v>
      </c>
      <c r="D1414" s="86" t="str">
        <f t="shared" si="480"/>
        <v>1</v>
      </c>
      <c r="F1414" s="173"/>
      <c r="G1414" s="90"/>
      <c r="H1414" s="177"/>
      <c r="I1414" s="90"/>
      <c r="J1414" s="175" t="str">
        <f t="shared" si="478"/>
        <v>-</v>
      </c>
      <c r="K1414" s="90"/>
      <c r="L1414" s="178"/>
      <c r="M1414" s="178"/>
    </row>
    <row r="1415" spans="1:13" x14ac:dyDescent="0.2">
      <c r="A1415" s="90" t="str">
        <f>IF(I1415=VALUE,VALUE,COUNTIF($B$7:B1415,B1415))&amp;I1415&amp;IF(F1415&lt;&gt;VALUE,TEXT(F1415,"mmmm"),VALUE)</f>
        <v>00</v>
      </c>
      <c r="B1415" s="86" t="str">
        <f t="shared" si="479"/>
        <v>0</v>
      </c>
      <c r="C1415" s="86" t="str">
        <f>COUNTIF($K$7:K1415,K1415)&amp;K1415</f>
        <v>0</v>
      </c>
      <c r="D1415" s="86" t="str">
        <f t="shared" si="480"/>
        <v>1</v>
      </c>
      <c r="F1415" s="173"/>
      <c r="G1415" s="90"/>
      <c r="H1415" s="177"/>
      <c r="I1415" s="90"/>
      <c r="J1415" s="175" t="str">
        <f t="shared" si="478"/>
        <v>-</v>
      </c>
      <c r="K1415" s="90"/>
      <c r="L1415" s="178"/>
      <c r="M1415" s="178"/>
    </row>
    <row r="1416" spans="1:13" x14ac:dyDescent="0.2">
      <c r="A1416" s="90" t="str">
        <f>IF(I1416=VALUE,VALUE,COUNTIF($B$7:B1416,B1416))&amp;I1416&amp;IF(F1416&lt;&gt;VALUE,TEXT(F1416,"mmmm"),VALUE)</f>
        <v>00</v>
      </c>
      <c r="B1416" s="86" t="str">
        <f t="shared" si="479"/>
        <v>0</v>
      </c>
      <c r="C1416" s="86" t="str">
        <f>COUNTIF($K$7:K1416,K1416)&amp;K1416</f>
        <v>0</v>
      </c>
      <c r="D1416" s="86" t="str">
        <f t="shared" si="480"/>
        <v>1</v>
      </c>
      <c r="F1416" s="173"/>
      <c r="G1416" s="90"/>
      <c r="H1416" s="177"/>
      <c r="I1416" s="75"/>
      <c r="J1416" s="175" t="str">
        <f t="shared" si="478"/>
        <v>-</v>
      </c>
      <c r="K1416" s="90"/>
      <c r="L1416" s="178"/>
      <c r="M1416" s="178"/>
    </row>
    <row r="1417" spans="1:13" x14ac:dyDescent="0.2">
      <c r="A1417" s="90" t="str">
        <f>IF(I1417=VALUE,VALUE,COUNTIF($B$7:B1417,B1417))&amp;I1417&amp;IF(F1417&lt;&gt;VALUE,TEXT(F1417,"mmmm"),VALUE)</f>
        <v>00</v>
      </c>
      <c r="B1417" s="86" t="str">
        <f t="shared" si="479"/>
        <v>0</v>
      </c>
      <c r="C1417" s="86" t="str">
        <f>COUNTIF($K$7:K1417,K1417)&amp;K1417</f>
        <v>0</v>
      </c>
      <c r="D1417" s="86" t="str">
        <f t="shared" si="480"/>
        <v>1</v>
      </c>
      <c r="F1417" s="173"/>
      <c r="G1417" s="90"/>
      <c r="H1417" s="177"/>
      <c r="I1417" s="90"/>
      <c r="J1417" s="175" t="str">
        <f t="shared" si="478"/>
        <v>-</v>
      </c>
      <c r="K1417" s="90"/>
      <c r="L1417" s="178"/>
      <c r="M1417" s="178"/>
    </row>
    <row r="1418" spans="1:13" x14ac:dyDescent="0.2">
      <c r="A1418" s="90" t="str">
        <f>IF(I1418=VALUE,VALUE,COUNTIF($B$7:B1418,B1418))&amp;I1418&amp;IF(F1418&lt;&gt;VALUE,TEXT(F1418,"mmmm"),VALUE)</f>
        <v>00</v>
      </c>
      <c r="B1418" s="86" t="str">
        <f t="shared" si="479"/>
        <v>0</v>
      </c>
      <c r="C1418" s="86" t="str">
        <f>COUNTIF($K$7:K1418,K1418)&amp;K1418</f>
        <v>0</v>
      </c>
      <c r="D1418" s="86" t="str">
        <f t="shared" si="480"/>
        <v>1</v>
      </c>
      <c r="F1418" s="173"/>
      <c r="G1418" s="90"/>
      <c r="H1418" s="177"/>
      <c r="I1418" s="90"/>
      <c r="J1418" s="175" t="str">
        <f t="shared" si="478"/>
        <v>-</v>
      </c>
      <c r="K1418" s="90"/>
      <c r="L1418" s="178"/>
      <c r="M1418" s="178"/>
    </row>
    <row r="1419" spans="1:13" x14ac:dyDescent="0.2">
      <c r="A1419" s="90" t="str">
        <f>IF(I1419=VALUE,VALUE,COUNTIF($B$7:B1419,B1419))&amp;I1419&amp;IF(F1419&lt;&gt;VALUE,TEXT(F1419,"mmmm"),VALUE)</f>
        <v>00</v>
      </c>
      <c r="B1419" s="86" t="str">
        <f t="shared" si="479"/>
        <v>0</v>
      </c>
      <c r="C1419" s="86" t="str">
        <f>COUNTIF($K$7:K1419,K1419)&amp;K1419</f>
        <v>0</v>
      </c>
      <c r="D1419" s="86" t="str">
        <f t="shared" si="480"/>
        <v>1</v>
      </c>
      <c r="F1419" s="173"/>
      <c r="G1419" s="90"/>
      <c r="H1419" s="177"/>
      <c r="I1419" s="90"/>
      <c r="J1419" s="175" t="str">
        <f t="shared" si="478"/>
        <v>-</v>
      </c>
      <c r="K1419" s="90"/>
      <c r="L1419" s="178"/>
      <c r="M1419" s="178"/>
    </row>
    <row r="1420" spans="1:13" x14ac:dyDescent="0.2">
      <c r="A1420" s="90" t="str">
        <f>IF(I1420=VALUE,VALUE,COUNTIF($B$7:B1420,B1420))&amp;I1420&amp;IF(F1420&lt;&gt;VALUE,TEXT(F1420,"mmmm"),VALUE)</f>
        <v>00</v>
      </c>
      <c r="B1420" s="86" t="str">
        <f t="shared" si="479"/>
        <v>0</v>
      </c>
      <c r="C1420" s="86" t="str">
        <f>COUNTIF($K$7:K1420,K1420)&amp;K1420</f>
        <v>0</v>
      </c>
      <c r="D1420" s="86" t="str">
        <f t="shared" si="480"/>
        <v>1</v>
      </c>
      <c r="F1420" s="173"/>
      <c r="G1420" s="90"/>
      <c r="H1420" s="177"/>
      <c r="I1420" s="90"/>
      <c r="J1420" s="175" t="str">
        <f t="shared" si="478"/>
        <v>-</v>
      </c>
      <c r="K1420" s="90"/>
      <c r="L1420" s="178"/>
      <c r="M1420" s="178"/>
    </row>
    <row r="1421" spans="1:13" x14ac:dyDescent="0.2">
      <c r="A1421" s="90" t="str">
        <f>IF(I1421=VALUE,VALUE,COUNTIF($B$7:B1421,B1421))&amp;I1421&amp;IF(F1421&lt;&gt;VALUE,TEXT(F1421,"mmmm"),VALUE)</f>
        <v>00</v>
      </c>
      <c r="B1421" s="86" t="str">
        <f t="shared" si="479"/>
        <v>0</v>
      </c>
      <c r="C1421" s="86" t="str">
        <f>COUNTIF($K$7:K1421,K1421)&amp;K1421</f>
        <v>0</v>
      </c>
      <c r="D1421" s="86" t="str">
        <f t="shared" si="480"/>
        <v>1</v>
      </c>
      <c r="F1421" s="173"/>
      <c r="G1421" s="90"/>
      <c r="H1421" s="177"/>
      <c r="I1421" s="90"/>
      <c r="J1421" s="175" t="str">
        <f t="shared" si="478"/>
        <v>-</v>
      </c>
      <c r="K1421" s="90"/>
      <c r="L1421" s="178"/>
      <c r="M1421" s="178"/>
    </row>
    <row r="1422" spans="1:13" x14ac:dyDescent="0.2">
      <c r="A1422" s="90" t="str">
        <f>IF(I1422=VALUE,VALUE,COUNTIF($B$7:B1422,B1422))&amp;I1422&amp;IF(F1422&lt;&gt;VALUE,TEXT(F1422,"mmmm"),VALUE)</f>
        <v>00</v>
      </c>
      <c r="B1422" s="86" t="str">
        <f t="shared" si="479"/>
        <v>0</v>
      </c>
      <c r="C1422" s="86" t="str">
        <f>COUNTIF($K$7:K1422,K1422)&amp;K1422</f>
        <v>0</v>
      </c>
      <c r="D1422" s="86" t="str">
        <f t="shared" si="480"/>
        <v>1</v>
      </c>
      <c r="F1422" s="173"/>
      <c r="G1422" s="90"/>
      <c r="H1422" s="177"/>
      <c r="I1422" s="90"/>
      <c r="J1422" s="175" t="str">
        <f t="shared" si="478"/>
        <v>-</v>
      </c>
      <c r="K1422" s="90"/>
      <c r="L1422" s="178"/>
      <c r="M1422" s="178"/>
    </row>
    <row r="1423" spans="1:13" x14ac:dyDescent="0.2">
      <c r="A1423" s="90" t="str">
        <f>IF(I1423=VALUE,VALUE,COUNTIF($B$7:B1423,B1423))&amp;I1423&amp;IF(F1423&lt;&gt;VALUE,TEXT(F1423,"mmmm"),VALUE)</f>
        <v>00</v>
      </c>
      <c r="B1423" s="86" t="str">
        <f t="shared" si="479"/>
        <v>0</v>
      </c>
      <c r="C1423" s="86" t="str">
        <f>COUNTIF($K$7:K1423,K1423)&amp;K1423</f>
        <v>0</v>
      </c>
      <c r="D1423" s="86" t="str">
        <f t="shared" si="480"/>
        <v>1</v>
      </c>
      <c r="F1423" s="173"/>
      <c r="G1423" s="90"/>
      <c r="H1423" s="177"/>
      <c r="I1423" s="90"/>
      <c r="J1423" s="175" t="str">
        <f t="shared" si="478"/>
        <v>-</v>
      </c>
      <c r="K1423" s="90"/>
      <c r="L1423" s="178"/>
      <c r="M1423" s="178"/>
    </row>
    <row r="1424" spans="1:13" x14ac:dyDescent="0.2">
      <c r="A1424" s="90" t="str">
        <f>IF(I1424=VALUE,VALUE,COUNTIF($B$7:B1424,B1424))&amp;I1424&amp;IF(F1424&lt;&gt;VALUE,TEXT(F1424,"mmmm"),VALUE)</f>
        <v>00</v>
      </c>
      <c r="B1424" s="86" t="str">
        <f t="shared" si="479"/>
        <v>0</v>
      </c>
      <c r="C1424" s="86" t="str">
        <f>COUNTIF($K$7:K1424,K1424)&amp;K1424</f>
        <v>0</v>
      </c>
      <c r="D1424" s="86" t="str">
        <f t="shared" si="480"/>
        <v>1</v>
      </c>
      <c r="F1424" s="173"/>
      <c r="G1424" s="90"/>
      <c r="H1424" s="177"/>
      <c r="I1424" s="90"/>
      <c r="J1424" s="175" t="str">
        <f t="shared" si="478"/>
        <v>-</v>
      </c>
      <c r="K1424" s="90"/>
      <c r="L1424" s="178"/>
      <c r="M1424" s="178"/>
    </row>
    <row r="1425" spans="1:13" x14ac:dyDescent="0.2">
      <c r="A1425" s="90" t="str">
        <f>IF(I1425=VALUE,VALUE,COUNTIF($B$7:B1425,B1425))&amp;I1425&amp;IF(F1425&lt;&gt;VALUE,TEXT(F1425,"mmmm"),VALUE)</f>
        <v>00</v>
      </c>
      <c r="B1425" s="86" t="str">
        <f t="shared" si="479"/>
        <v>0</v>
      </c>
      <c r="C1425" s="86" t="str">
        <f>COUNTIF($K$7:K1425,K1425)&amp;K1425</f>
        <v>0</v>
      </c>
      <c r="D1425" s="86" t="str">
        <f t="shared" si="480"/>
        <v>1</v>
      </c>
      <c r="F1425" s="173"/>
      <c r="G1425" s="90"/>
      <c r="H1425" s="177"/>
      <c r="I1425" s="90"/>
      <c r="J1425" s="175" t="str">
        <f t="shared" si="478"/>
        <v>-</v>
      </c>
      <c r="K1425" s="90"/>
      <c r="L1425" s="178"/>
      <c r="M1425" s="178"/>
    </row>
    <row r="1426" spans="1:13" x14ac:dyDescent="0.2">
      <c r="A1426" s="90" t="str">
        <f>IF(I1426=VALUE,VALUE,COUNTIF($B$7:B1426,B1426))&amp;I1426&amp;IF(F1426&lt;&gt;VALUE,TEXT(F1426,"mmmm"),VALUE)</f>
        <v>00</v>
      </c>
      <c r="B1426" s="86" t="str">
        <f t="shared" si="479"/>
        <v>0</v>
      </c>
      <c r="C1426" s="86" t="str">
        <f>COUNTIF($K$7:K1426,K1426)&amp;K1426</f>
        <v>0</v>
      </c>
      <c r="D1426" s="86" t="str">
        <f t="shared" si="480"/>
        <v>1</v>
      </c>
      <c r="F1426" s="173"/>
      <c r="G1426" s="90"/>
      <c r="H1426" s="177"/>
      <c r="I1426" s="90"/>
      <c r="J1426" s="175" t="str">
        <f t="shared" si="478"/>
        <v>-</v>
      </c>
      <c r="K1426" s="90"/>
      <c r="L1426" s="178"/>
      <c r="M1426" s="178"/>
    </row>
    <row r="1427" spans="1:13" x14ac:dyDescent="0.2">
      <c r="A1427" s="90" t="str">
        <f>IF(I1427=VALUE,VALUE,COUNTIF($B$7:B1427,B1427))&amp;I1427&amp;IF(F1427&lt;&gt;VALUE,TEXT(F1427,"mmmm"),VALUE)</f>
        <v>00</v>
      </c>
      <c r="B1427" s="86" t="str">
        <f t="shared" si="479"/>
        <v>0</v>
      </c>
      <c r="C1427" s="86" t="str">
        <f>COUNTIF($K$7:K1427,K1427)&amp;K1427</f>
        <v>0</v>
      </c>
      <c r="D1427" s="86" t="str">
        <f t="shared" si="480"/>
        <v>1</v>
      </c>
      <c r="F1427" s="173"/>
      <c r="G1427" s="90"/>
      <c r="H1427" s="177"/>
      <c r="I1427" s="90"/>
      <c r="J1427" s="175" t="str">
        <f t="shared" si="478"/>
        <v>-</v>
      </c>
      <c r="K1427" s="90"/>
      <c r="L1427" s="178"/>
      <c r="M1427" s="178"/>
    </row>
    <row r="1428" spans="1:13" x14ac:dyDescent="0.2">
      <c r="A1428" s="90" t="str">
        <f>IF(I1428=VALUE,VALUE,COUNTIF($B$7:B1428,B1428))&amp;I1428&amp;IF(F1428&lt;&gt;VALUE,TEXT(F1428,"mmmm"),VALUE)</f>
        <v>00</v>
      </c>
      <c r="B1428" s="86" t="str">
        <f t="shared" si="479"/>
        <v>0</v>
      </c>
      <c r="C1428" s="86" t="str">
        <f>COUNTIF($K$7:K1428,K1428)&amp;K1428</f>
        <v>0</v>
      </c>
      <c r="D1428" s="86" t="str">
        <f t="shared" si="480"/>
        <v>1</v>
      </c>
      <c r="F1428" s="173"/>
      <c r="G1428" s="90"/>
      <c r="H1428" s="177"/>
      <c r="I1428" s="90"/>
      <c r="J1428" s="175" t="str">
        <f t="shared" si="478"/>
        <v>-</v>
      </c>
      <c r="K1428" s="90"/>
      <c r="L1428" s="178"/>
      <c r="M1428" s="178"/>
    </row>
    <row r="1429" spans="1:13" x14ac:dyDescent="0.2">
      <c r="A1429" s="90" t="str">
        <f>IF(I1429=VALUE,VALUE,COUNTIF($B$7:B1429,B1429))&amp;I1429&amp;IF(F1429&lt;&gt;VALUE,TEXT(F1429,"mmmm"),VALUE)</f>
        <v>00</v>
      </c>
      <c r="B1429" s="86" t="str">
        <f t="shared" si="479"/>
        <v>0</v>
      </c>
      <c r="C1429" s="86" t="str">
        <f>COUNTIF($K$7:K1429,K1429)&amp;K1429</f>
        <v>0</v>
      </c>
      <c r="D1429" s="86" t="str">
        <f t="shared" si="480"/>
        <v>1</v>
      </c>
      <c r="F1429" s="173"/>
      <c r="G1429" s="90"/>
      <c r="H1429" s="177"/>
      <c r="I1429" s="90"/>
      <c r="J1429" s="175" t="str">
        <f t="shared" si="478"/>
        <v>-</v>
      </c>
      <c r="K1429" s="90"/>
      <c r="L1429" s="178"/>
      <c r="M1429" s="178"/>
    </row>
    <row r="1430" spans="1:13" x14ac:dyDescent="0.2">
      <c r="A1430" s="90" t="str">
        <f>IF(I1430=VALUE,VALUE,COUNTIF($B$7:B1430,B1430))&amp;I1430&amp;IF(F1430&lt;&gt;VALUE,TEXT(F1430,"mmmm"),VALUE)</f>
        <v>00</v>
      </c>
      <c r="B1430" s="86" t="str">
        <f t="shared" si="479"/>
        <v>0</v>
      </c>
      <c r="C1430" s="86" t="str">
        <f>COUNTIF($K$7:K1430,K1430)&amp;K1430</f>
        <v>0</v>
      </c>
      <c r="D1430" s="86" t="str">
        <f t="shared" si="480"/>
        <v>1</v>
      </c>
      <c r="F1430" s="173"/>
      <c r="G1430" s="90"/>
      <c r="H1430" s="177"/>
      <c r="I1430" s="90"/>
      <c r="J1430" s="175" t="str">
        <f t="shared" ref="J1430:J1493" si="481">IF(ISNA(VLOOKUP(I1430,DAF_AKUN,2,FALSE)),"-",VLOOKUP(I1430,DAF_AKUN,2,FALSE))</f>
        <v>-</v>
      </c>
      <c r="K1430" s="90"/>
      <c r="L1430" s="178"/>
      <c r="M1430" s="178"/>
    </row>
    <row r="1431" spans="1:13" x14ac:dyDescent="0.2">
      <c r="A1431" s="90" t="str">
        <f>IF(I1431=VALUE,VALUE,COUNTIF($B$7:B1431,B1431))&amp;I1431&amp;IF(F1431&lt;&gt;VALUE,TEXT(F1431,"mmmm"),VALUE)</f>
        <v>00</v>
      </c>
      <c r="B1431" s="86" t="str">
        <f t="shared" si="479"/>
        <v>0</v>
      </c>
      <c r="C1431" s="86" t="str">
        <f>COUNTIF($K$7:K1431,K1431)&amp;K1431</f>
        <v>0</v>
      </c>
      <c r="D1431" s="86" t="str">
        <f t="shared" si="480"/>
        <v>1</v>
      </c>
      <c r="F1431" s="173"/>
      <c r="G1431" s="90"/>
      <c r="H1431" s="177"/>
      <c r="I1431" s="90"/>
      <c r="J1431" s="175" t="str">
        <f t="shared" si="481"/>
        <v>-</v>
      </c>
      <c r="K1431" s="90"/>
      <c r="L1431" s="178"/>
      <c r="M1431" s="178"/>
    </row>
    <row r="1432" spans="1:13" x14ac:dyDescent="0.2">
      <c r="A1432" s="90" t="str">
        <f>IF(I1432=VALUE,VALUE,COUNTIF($B$7:B1432,B1432))&amp;I1432&amp;IF(F1432&lt;&gt;VALUE,TEXT(F1432,"mmmm"),VALUE)</f>
        <v>00</v>
      </c>
      <c r="B1432" s="86" t="str">
        <f t="shared" si="479"/>
        <v>0</v>
      </c>
      <c r="C1432" s="86" t="str">
        <f>COUNTIF($K$7:K1432,K1432)&amp;K1432</f>
        <v>0</v>
      </c>
      <c r="D1432" s="86" t="str">
        <f t="shared" si="480"/>
        <v>1</v>
      </c>
      <c r="F1432" s="173"/>
      <c r="G1432" s="90"/>
      <c r="H1432" s="177"/>
      <c r="I1432" s="90"/>
      <c r="J1432" s="175" t="str">
        <f t="shared" si="481"/>
        <v>-</v>
      </c>
      <c r="K1432" s="90"/>
      <c r="L1432" s="178"/>
      <c r="M1432" s="178"/>
    </row>
    <row r="1433" spans="1:13" x14ac:dyDescent="0.2">
      <c r="A1433" s="90" t="str">
        <f>IF(I1433=VALUE,VALUE,COUNTIF($B$7:B1433,B1433))&amp;I1433&amp;IF(F1433&lt;&gt;VALUE,TEXT(F1433,"mmmm"),VALUE)</f>
        <v>00</v>
      </c>
      <c r="B1433" s="86" t="str">
        <f t="shared" si="479"/>
        <v>0</v>
      </c>
      <c r="C1433" s="86" t="str">
        <f>COUNTIF($K$7:K1433,K1433)&amp;K1433</f>
        <v>0</v>
      </c>
      <c r="D1433" s="86" t="str">
        <f t="shared" si="480"/>
        <v>1</v>
      </c>
      <c r="F1433" s="173"/>
      <c r="G1433" s="90"/>
      <c r="H1433" s="73"/>
      <c r="I1433" s="90"/>
      <c r="J1433" s="175" t="str">
        <f t="shared" si="481"/>
        <v>-</v>
      </c>
      <c r="K1433" s="90"/>
      <c r="L1433" s="178"/>
      <c r="M1433" s="178"/>
    </row>
    <row r="1434" spans="1:13" x14ac:dyDescent="0.2">
      <c r="A1434" s="90" t="str">
        <f>IF(I1434=VALUE,VALUE,COUNTIF($B$7:B1434,B1434))&amp;I1434&amp;IF(F1434&lt;&gt;VALUE,TEXT(F1434,"mmmm"),VALUE)</f>
        <v>00</v>
      </c>
      <c r="B1434" s="86" t="str">
        <f t="shared" si="479"/>
        <v>0</v>
      </c>
      <c r="C1434" s="86" t="str">
        <f>COUNTIF($K$7:K1434,K1434)&amp;K1434</f>
        <v>0</v>
      </c>
      <c r="D1434" s="86" t="str">
        <f t="shared" si="480"/>
        <v>1</v>
      </c>
      <c r="F1434" s="173"/>
      <c r="G1434" s="90"/>
      <c r="H1434" s="73"/>
      <c r="I1434" s="90"/>
      <c r="J1434" s="175" t="str">
        <f t="shared" si="481"/>
        <v>-</v>
      </c>
      <c r="K1434" s="90"/>
      <c r="L1434" s="178"/>
      <c r="M1434" s="178"/>
    </row>
    <row r="1435" spans="1:13" x14ac:dyDescent="0.2">
      <c r="A1435" s="90" t="str">
        <f>IF(I1435=VALUE,VALUE,COUNTIF($B$7:B1435,B1435))&amp;I1435&amp;IF(F1435&lt;&gt;VALUE,TEXT(F1435,"mmmm"),VALUE)</f>
        <v>00</v>
      </c>
      <c r="B1435" s="86" t="str">
        <f t="shared" si="479"/>
        <v>0</v>
      </c>
      <c r="C1435" s="86" t="str">
        <f>COUNTIF($K$7:K1435,K1435)&amp;K1435</f>
        <v>0</v>
      </c>
      <c r="D1435" s="86" t="str">
        <f t="shared" si="480"/>
        <v>1</v>
      </c>
      <c r="F1435" s="173"/>
      <c r="G1435" s="90"/>
      <c r="H1435" s="177"/>
      <c r="I1435" s="90"/>
      <c r="J1435" s="175" t="str">
        <f t="shared" si="481"/>
        <v>-</v>
      </c>
      <c r="K1435" s="90"/>
      <c r="L1435" s="178"/>
      <c r="M1435" s="178"/>
    </row>
    <row r="1436" spans="1:13" x14ac:dyDescent="0.2">
      <c r="A1436" s="90" t="str">
        <f>IF(I1436=VALUE,VALUE,COUNTIF($B$7:B1436,B1436))&amp;I1436&amp;IF(F1436&lt;&gt;VALUE,TEXT(F1436,"mmmm"),VALUE)</f>
        <v>00</v>
      </c>
      <c r="B1436" s="86" t="str">
        <f t="shared" si="479"/>
        <v>0</v>
      </c>
      <c r="C1436" s="86" t="str">
        <f>COUNTIF($K$7:K1436,K1436)&amp;K1436</f>
        <v>0</v>
      </c>
      <c r="D1436" s="86" t="str">
        <f t="shared" si="480"/>
        <v>1</v>
      </c>
      <c r="F1436" s="173"/>
      <c r="G1436" s="90"/>
      <c r="H1436" s="73"/>
      <c r="I1436" s="90"/>
      <c r="J1436" s="175" t="str">
        <f t="shared" si="481"/>
        <v>-</v>
      </c>
      <c r="K1436" s="90"/>
      <c r="L1436" s="178"/>
      <c r="M1436" s="178"/>
    </row>
    <row r="1437" spans="1:13" x14ac:dyDescent="0.2">
      <c r="A1437" s="90" t="str">
        <f>IF(I1437=VALUE,VALUE,COUNTIF($B$7:B1437,B1437))&amp;I1437&amp;IF(F1437&lt;&gt;VALUE,TEXT(F1437,"mmmm"),VALUE)</f>
        <v>00</v>
      </c>
      <c r="B1437" s="86" t="str">
        <f t="shared" si="479"/>
        <v>0</v>
      </c>
      <c r="C1437" s="86" t="str">
        <f>COUNTIF($K$7:K1437,K1437)&amp;K1437</f>
        <v>0</v>
      </c>
      <c r="D1437" s="86" t="str">
        <f t="shared" si="480"/>
        <v>1</v>
      </c>
      <c r="F1437" s="173"/>
      <c r="G1437" s="90"/>
      <c r="H1437" s="73"/>
      <c r="I1437" s="90"/>
      <c r="J1437" s="175" t="str">
        <f t="shared" si="481"/>
        <v>-</v>
      </c>
      <c r="K1437" s="90"/>
      <c r="L1437" s="178"/>
      <c r="M1437" s="178"/>
    </row>
    <row r="1438" spans="1:13" x14ac:dyDescent="0.2">
      <c r="A1438" s="90" t="str">
        <f>IF(I1438=VALUE,VALUE,COUNTIF($B$7:B1438,B1438))&amp;I1438&amp;IF(F1438&lt;&gt;VALUE,TEXT(F1438,"mmmm"),VALUE)</f>
        <v>00</v>
      </c>
      <c r="B1438" s="86" t="str">
        <f t="shared" si="479"/>
        <v>0</v>
      </c>
      <c r="C1438" s="86" t="str">
        <f>COUNTIF($K$7:K1438,K1438)&amp;K1438</f>
        <v>0</v>
      </c>
      <c r="D1438" s="86" t="str">
        <f t="shared" si="480"/>
        <v>1</v>
      </c>
      <c r="F1438" s="173"/>
      <c r="G1438" s="90"/>
      <c r="H1438" s="73"/>
      <c r="I1438" s="90"/>
      <c r="J1438" s="175" t="str">
        <f t="shared" si="481"/>
        <v>-</v>
      </c>
      <c r="K1438" s="90"/>
      <c r="L1438" s="178"/>
      <c r="M1438" s="178"/>
    </row>
    <row r="1439" spans="1:13" x14ac:dyDescent="0.2">
      <c r="A1439" s="90" t="str">
        <f>IF(I1439=VALUE,VALUE,COUNTIF($B$7:B1439,B1439))&amp;I1439&amp;IF(F1439&lt;&gt;VALUE,TEXT(F1439,"mmmm"),VALUE)</f>
        <v>00</v>
      </c>
      <c r="B1439" s="86" t="str">
        <f t="shared" si="479"/>
        <v>0</v>
      </c>
      <c r="C1439" s="86" t="str">
        <f>COUNTIF($K$7:K1439,K1439)&amp;K1439</f>
        <v>0</v>
      </c>
      <c r="D1439" s="86" t="str">
        <f t="shared" si="480"/>
        <v>1</v>
      </c>
      <c r="F1439" s="173"/>
      <c r="G1439" s="90"/>
      <c r="H1439" s="73"/>
      <c r="I1439" s="90"/>
      <c r="J1439" s="175" t="str">
        <f t="shared" si="481"/>
        <v>-</v>
      </c>
      <c r="K1439" s="90"/>
      <c r="L1439" s="178"/>
      <c r="M1439" s="178"/>
    </row>
    <row r="1440" spans="1:13" x14ac:dyDescent="0.2">
      <c r="A1440" s="90" t="str">
        <f>IF(I1440=VALUE,VALUE,COUNTIF($B$7:B1440,B1440))&amp;I1440&amp;IF(F1440&lt;&gt;VALUE,TEXT(F1440,"mmmm"),VALUE)</f>
        <v>00</v>
      </c>
      <c r="B1440" s="86" t="str">
        <f t="shared" si="479"/>
        <v>0</v>
      </c>
      <c r="C1440" s="86" t="str">
        <f>COUNTIF($K$7:K1440,K1440)&amp;K1440</f>
        <v>0</v>
      </c>
      <c r="D1440" s="86" t="str">
        <f t="shared" si="480"/>
        <v>1</v>
      </c>
      <c r="F1440" s="173"/>
      <c r="G1440" s="90"/>
      <c r="H1440" s="177"/>
      <c r="I1440" s="90"/>
      <c r="J1440" s="175" t="str">
        <f t="shared" si="481"/>
        <v>-</v>
      </c>
      <c r="K1440" s="90"/>
      <c r="L1440" s="178"/>
      <c r="M1440" s="178"/>
    </row>
    <row r="1441" spans="1:13" x14ac:dyDescent="0.2">
      <c r="A1441" s="90" t="str">
        <f>IF(I1441=VALUE,VALUE,COUNTIF($B$7:B1441,B1441))&amp;I1441&amp;IF(F1441&lt;&gt;VALUE,TEXT(F1441,"mmmm"),VALUE)</f>
        <v>00</v>
      </c>
      <c r="B1441" s="86" t="str">
        <f t="shared" si="479"/>
        <v>0</v>
      </c>
      <c r="C1441" s="86" t="str">
        <f>COUNTIF($K$7:K1441,K1441)&amp;K1441</f>
        <v>0</v>
      </c>
      <c r="D1441" s="86" t="str">
        <f t="shared" si="480"/>
        <v>1</v>
      </c>
      <c r="F1441" s="173"/>
      <c r="G1441" s="90"/>
      <c r="H1441" s="177"/>
      <c r="I1441" s="90"/>
      <c r="J1441" s="175" t="str">
        <f t="shared" si="481"/>
        <v>-</v>
      </c>
      <c r="K1441" s="90"/>
      <c r="L1441" s="178"/>
      <c r="M1441" s="178"/>
    </row>
    <row r="1442" spans="1:13" x14ac:dyDescent="0.2">
      <c r="A1442" s="90" t="str">
        <f>IF(I1442=VALUE,VALUE,COUNTIF($B$7:B1442,B1442))&amp;I1442&amp;IF(F1442&lt;&gt;VALUE,TEXT(F1442,"mmmm"),VALUE)</f>
        <v>00</v>
      </c>
      <c r="B1442" s="86" t="str">
        <f t="shared" si="479"/>
        <v>0</v>
      </c>
      <c r="C1442" s="86" t="str">
        <f>COUNTIF($K$7:K1442,K1442)&amp;K1442</f>
        <v>0</v>
      </c>
      <c r="D1442" s="86" t="str">
        <f t="shared" si="480"/>
        <v>1</v>
      </c>
      <c r="F1442" s="173"/>
      <c r="G1442" s="90"/>
      <c r="H1442" s="177"/>
      <c r="I1442" s="90"/>
      <c r="J1442" s="175" t="str">
        <f t="shared" si="481"/>
        <v>-</v>
      </c>
      <c r="K1442" s="90"/>
      <c r="L1442" s="178"/>
      <c r="M1442" s="178"/>
    </row>
    <row r="1443" spans="1:13" x14ac:dyDescent="0.2">
      <c r="A1443" s="90" t="str">
        <f>IF(I1443=VALUE,VALUE,COUNTIF($B$7:B1443,B1443))&amp;I1443&amp;IF(F1443&lt;&gt;VALUE,TEXT(F1443,"mmmm"),VALUE)</f>
        <v>00</v>
      </c>
      <c r="B1443" s="86" t="str">
        <f t="shared" si="479"/>
        <v>0</v>
      </c>
      <c r="C1443" s="86" t="str">
        <f>COUNTIF($K$7:K1443,K1443)&amp;K1443</f>
        <v>0</v>
      </c>
      <c r="D1443" s="86" t="str">
        <f t="shared" si="480"/>
        <v>1</v>
      </c>
      <c r="F1443" s="173"/>
      <c r="G1443" s="90"/>
      <c r="H1443" s="177"/>
      <c r="I1443" s="90"/>
      <c r="J1443" s="175" t="str">
        <f t="shared" si="481"/>
        <v>-</v>
      </c>
      <c r="K1443" s="90"/>
      <c r="L1443" s="178"/>
      <c r="M1443" s="178"/>
    </row>
    <row r="1444" spans="1:13" x14ac:dyDescent="0.2">
      <c r="A1444" s="90" t="str">
        <f>IF(I1444=VALUE,VALUE,COUNTIF($B$7:B1444,B1444))&amp;I1444&amp;IF(F1444&lt;&gt;VALUE,TEXT(F1444,"mmmm"),VALUE)</f>
        <v>00</v>
      </c>
      <c r="B1444" s="86" t="str">
        <f t="shared" si="479"/>
        <v>0</v>
      </c>
      <c r="C1444" s="86" t="str">
        <f>COUNTIF($K$7:K1444,K1444)&amp;K1444</f>
        <v>0</v>
      </c>
      <c r="D1444" s="86" t="str">
        <f t="shared" si="480"/>
        <v>1</v>
      </c>
      <c r="F1444" s="173"/>
      <c r="G1444" s="90"/>
      <c r="H1444" s="177"/>
      <c r="I1444" s="90"/>
      <c r="J1444" s="175" t="str">
        <f t="shared" si="481"/>
        <v>-</v>
      </c>
      <c r="K1444" s="90"/>
      <c r="L1444" s="178"/>
      <c r="M1444" s="178"/>
    </row>
    <row r="1445" spans="1:13" x14ac:dyDescent="0.2">
      <c r="A1445" s="90" t="str">
        <f>IF(I1445=VALUE,VALUE,COUNTIF($B$7:B1445,B1445))&amp;I1445&amp;IF(F1445&lt;&gt;VALUE,TEXT(F1445,"mmmm"),VALUE)</f>
        <v>00</v>
      </c>
      <c r="B1445" s="86" t="str">
        <f t="shared" si="479"/>
        <v>0</v>
      </c>
      <c r="C1445" s="86" t="str">
        <f>COUNTIF($K$7:K1445,K1445)&amp;K1445</f>
        <v>0</v>
      </c>
      <c r="D1445" s="86" t="str">
        <f t="shared" si="480"/>
        <v>1</v>
      </c>
      <c r="F1445" s="173"/>
      <c r="G1445" s="90"/>
      <c r="H1445" s="73"/>
      <c r="I1445" s="75"/>
      <c r="J1445" s="175" t="str">
        <f t="shared" si="481"/>
        <v>-</v>
      </c>
      <c r="K1445" s="90"/>
      <c r="L1445" s="178"/>
      <c r="M1445" s="178"/>
    </row>
    <row r="1446" spans="1:13" x14ac:dyDescent="0.2">
      <c r="A1446" s="90" t="str">
        <f>IF(I1446=VALUE,VALUE,COUNTIF($B$7:B1446,B1446))&amp;I1446&amp;IF(F1446&lt;&gt;VALUE,TEXT(F1446,"mmmm"),VALUE)</f>
        <v>00</v>
      </c>
      <c r="B1446" s="86" t="str">
        <f t="shared" ref="B1446:B1509" si="482">I1446&amp;IF(F1446&lt;&gt;VALUE,TEXT(F1446,"mmmm"),VALUE)</f>
        <v>0</v>
      </c>
      <c r="C1446" s="86" t="str">
        <f>COUNTIF($K$7:K1446,K1446)&amp;K1446</f>
        <v>0</v>
      </c>
      <c r="D1446" s="86" t="str">
        <f t="shared" ref="D1446:D1509" si="483">IF(MONTH(F1446)&lt;MONTH(BLN),"1"&amp;I1446,VALUE)</f>
        <v>1</v>
      </c>
      <c r="F1446" s="173"/>
      <c r="G1446" s="90"/>
      <c r="H1446" s="177"/>
      <c r="I1446" s="75"/>
      <c r="J1446" s="175" t="str">
        <f t="shared" si="481"/>
        <v>-</v>
      </c>
      <c r="K1446" s="90"/>
      <c r="L1446" s="178"/>
      <c r="M1446" s="178"/>
    </row>
    <row r="1447" spans="1:13" x14ac:dyDescent="0.2">
      <c r="A1447" s="90" t="str">
        <f>IF(I1447=VALUE,VALUE,COUNTIF($B$7:B1447,B1447))&amp;I1447&amp;IF(F1447&lt;&gt;VALUE,TEXT(F1447,"mmmm"),VALUE)</f>
        <v>00</v>
      </c>
      <c r="B1447" s="86" t="str">
        <f t="shared" si="482"/>
        <v>0</v>
      </c>
      <c r="C1447" s="86" t="str">
        <f>COUNTIF($K$7:K1447,K1447)&amp;K1447</f>
        <v>0</v>
      </c>
      <c r="D1447" s="86" t="str">
        <f t="shared" si="483"/>
        <v>1</v>
      </c>
      <c r="F1447" s="173"/>
      <c r="G1447" s="90"/>
      <c r="H1447" s="177"/>
      <c r="I1447" s="75"/>
      <c r="J1447" s="175" t="str">
        <f t="shared" si="481"/>
        <v>-</v>
      </c>
      <c r="K1447" s="90"/>
      <c r="L1447" s="178"/>
      <c r="M1447" s="178"/>
    </row>
    <row r="1448" spans="1:13" x14ac:dyDescent="0.2">
      <c r="A1448" s="90" t="str">
        <f>IF(I1448=VALUE,VALUE,COUNTIF($B$7:B1448,B1448))&amp;I1448&amp;IF(F1448&lt;&gt;VALUE,TEXT(F1448,"mmmm"),VALUE)</f>
        <v>00</v>
      </c>
      <c r="B1448" s="86" t="str">
        <f t="shared" si="482"/>
        <v>0</v>
      </c>
      <c r="C1448" s="86" t="str">
        <f>COUNTIF($K$7:K1448,K1448)&amp;K1448</f>
        <v>0</v>
      </c>
      <c r="D1448" s="86" t="str">
        <f t="shared" si="483"/>
        <v>1</v>
      </c>
      <c r="F1448" s="173"/>
      <c r="G1448" s="90"/>
      <c r="H1448" s="177"/>
      <c r="I1448" s="90"/>
      <c r="J1448" s="175" t="str">
        <f t="shared" si="481"/>
        <v>-</v>
      </c>
      <c r="K1448" s="90"/>
      <c r="L1448" s="178"/>
      <c r="M1448" s="178"/>
    </row>
    <row r="1449" spans="1:13" x14ac:dyDescent="0.2">
      <c r="A1449" s="90" t="str">
        <f>IF(I1449=VALUE,VALUE,COUNTIF($B$7:B1449,B1449))&amp;I1449&amp;IF(F1449&lt;&gt;VALUE,TEXT(F1449,"mmmm"),VALUE)</f>
        <v>00</v>
      </c>
      <c r="B1449" s="86" t="str">
        <f t="shared" si="482"/>
        <v>0</v>
      </c>
      <c r="C1449" s="86" t="str">
        <f>COUNTIF($K$7:K1449,K1449)&amp;K1449</f>
        <v>0</v>
      </c>
      <c r="D1449" s="86" t="str">
        <f t="shared" si="483"/>
        <v>1</v>
      </c>
      <c r="F1449" s="173"/>
      <c r="G1449" s="90"/>
      <c r="H1449" s="177"/>
      <c r="I1449" s="90"/>
      <c r="J1449" s="175" t="str">
        <f t="shared" si="481"/>
        <v>-</v>
      </c>
      <c r="K1449" s="90"/>
      <c r="L1449" s="178"/>
      <c r="M1449" s="178"/>
    </row>
    <row r="1450" spans="1:13" x14ac:dyDescent="0.2">
      <c r="A1450" s="90" t="str">
        <f>IF(I1450=VALUE,VALUE,COUNTIF($B$7:B1450,B1450))&amp;I1450&amp;IF(F1450&lt;&gt;VALUE,TEXT(F1450,"mmmm"),VALUE)</f>
        <v>00</v>
      </c>
      <c r="B1450" s="86" t="str">
        <f t="shared" si="482"/>
        <v>0</v>
      </c>
      <c r="C1450" s="86" t="str">
        <f>COUNTIF($K$7:K1450,K1450)&amp;K1450</f>
        <v>4SH-006</v>
      </c>
      <c r="D1450" s="86" t="str">
        <f t="shared" si="483"/>
        <v>1</v>
      </c>
      <c r="F1450" s="173"/>
      <c r="G1450" s="90"/>
      <c r="H1450" s="177"/>
      <c r="I1450" s="90"/>
      <c r="J1450" s="175" t="str">
        <f t="shared" si="481"/>
        <v>-</v>
      </c>
      <c r="K1450" s="90" t="s">
        <v>421</v>
      </c>
      <c r="L1450" s="178"/>
      <c r="M1450" s="178"/>
    </row>
    <row r="1451" spans="1:13" x14ac:dyDescent="0.2">
      <c r="A1451" s="90" t="str">
        <f>IF(I1451=VALUE,VALUE,COUNTIF($B$7:B1451,B1451))&amp;I1451&amp;IF(F1451&lt;&gt;VALUE,TEXT(F1451,"mmmm"),VALUE)</f>
        <v>00</v>
      </c>
      <c r="B1451" s="86" t="str">
        <f t="shared" si="482"/>
        <v>0</v>
      </c>
      <c r="C1451" s="86" t="str">
        <f>COUNTIF($K$7:K1451,K1451)&amp;K1451</f>
        <v>5SH-006</v>
      </c>
      <c r="D1451" s="86" t="str">
        <f t="shared" si="483"/>
        <v>1</v>
      </c>
      <c r="F1451" s="173"/>
      <c r="G1451" s="90"/>
      <c r="H1451" s="177"/>
      <c r="I1451" s="90"/>
      <c r="J1451" s="175" t="str">
        <f t="shared" si="481"/>
        <v>-</v>
      </c>
      <c r="K1451" s="90" t="s">
        <v>421</v>
      </c>
      <c r="L1451" s="178"/>
      <c r="M1451" s="178"/>
    </row>
    <row r="1452" spans="1:13" x14ac:dyDescent="0.2">
      <c r="A1452" s="90" t="str">
        <f>IF(I1452=VALUE,VALUE,COUNTIF($B$7:B1452,B1452))&amp;I1452&amp;IF(F1452&lt;&gt;VALUE,TEXT(F1452,"mmmm"),VALUE)</f>
        <v>00</v>
      </c>
      <c r="B1452" s="86" t="str">
        <f t="shared" si="482"/>
        <v>0</v>
      </c>
      <c r="C1452" s="86" t="str">
        <f>COUNTIF($K$7:K1452,K1452)&amp;K1452</f>
        <v>6SH-006</v>
      </c>
      <c r="D1452" s="86" t="str">
        <f t="shared" si="483"/>
        <v>1</v>
      </c>
      <c r="F1452" s="173"/>
      <c r="G1452" s="90"/>
      <c r="H1452" s="177"/>
      <c r="I1452" s="90"/>
      <c r="J1452" s="175" t="str">
        <f t="shared" si="481"/>
        <v>-</v>
      </c>
      <c r="K1452" s="90" t="s">
        <v>421</v>
      </c>
      <c r="L1452" s="178"/>
      <c r="M1452" s="178"/>
    </row>
    <row r="1453" spans="1:13" x14ac:dyDescent="0.2">
      <c r="A1453" s="90" t="str">
        <f>IF(I1453=VALUE,VALUE,COUNTIF($B$7:B1453,B1453))&amp;I1453&amp;IF(F1453&lt;&gt;VALUE,TEXT(F1453,"mmmm"),VALUE)</f>
        <v>00</v>
      </c>
      <c r="B1453" s="86" t="str">
        <f t="shared" si="482"/>
        <v>0</v>
      </c>
      <c r="C1453" s="86" t="str">
        <f>COUNTIF($K$7:K1453,K1453)&amp;K1453</f>
        <v>0</v>
      </c>
      <c r="D1453" s="86" t="str">
        <f t="shared" si="483"/>
        <v>1</v>
      </c>
      <c r="F1453" s="173"/>
      <c r="G1453" s="90"/>
      <c r="H1453" s="177"/>
      <c r="I1453" s="90"/>
      <c r="J1453" s="175" t="str">
        <f t="shared" si="481"/>
        <v>-</v>
      </c>
      <c r="K1453" s="90"/>
      <c r="L1453" s="178"/>
      <c r="M1453" s="178"/>
    </row>
    <row r="1454" spans="1:13" x14ac:dyDescent="0.2">
      <c r="A1454" s="90" t="str">
        <f>IF(I1454=VALUE,VALUE,COUNTIF($B$7:B1454,B1454))&amp;I1454&amp;IF(F1454&lt;&gt;VALUE,TEXT(F1454,"mmmm"),VALUE)</f>
        <v>00</v>
      </c>
      <c r="B1454" s="86" t="str">
        <f t="shared" si="482"/>
        <v>0</v>
      </c>
      <c r="C1454" s="86" t="str">
        <f>COUNTIF($K$7:K1454,K1454)&amp;K1454</f>
        <v>2SH-007</v>
      </c>
      <c r="D1454" s="86" t="str">
        <f t="shared" si="483"/>
        <v>1</v>
      </c>
      <c r="F1454" s="173"/>
      <c r="G1454" s="73"/>
      <c r="H1454" s="177"/>
      <c r="I1454" s="90"/>
      <c r="J1454" s="175" t="str">
        <f t="shared" si="481"/>
        <v>-</v>
      </c>
      <c r="K1454" s="90" t="s">
        <v>422</v>
      </c>
      <c r="L1454" s="178"/>
      <c r="M1454" s="178"/>
    </row>
    <row r="1455" spans="1:13" x14ac:dyDescent="0.2">
      <c r="A1455" s="90" t="str">
        <f>IF(I1455=VALUE,VALUE,COUNTIF($B$7:B1455,B1455))&amp;I1455&amp;IF(F1455&lt;&gt;VALUE,TEXT(F1455,"mmmm"),VALUE)</f>
        <v>00</v>
      </c>
      <c r="B1455" s="86" t="str">
        <f t="shared" si="482"/>
        <v>0</v>
      </c>
      <c r="C1455" s="86" t="str">
        <f>COUNTIF($K$7:K1455,K1455)&amp;K1455</f>
        <v>2SH-004</v>
      </c>
      <c r="D1455" s="86" t="str">
        <f t="shared" si="483"/>
        <v>1</v>
      </c>
      <c r="F1455" s="173"/>
      <c r="G1455" s="73"/>
      <c r="H1455" s="177"/>
      <c r="I1455" s="90"/>
      <c r="J1455" s="175" t="str">
        <f t="shared" si="481"/>
        <v>-</v>
      </c>
      <c r="K1455" s="90" t="s">
        <v>406</v>
      </c>
      <c r="L1455" s="178"/>
      <c r="M1455" s="178"/>
    </row>
    <row r="1456" spans="1:13" x14ac:dyDescent="0.2">
      <c r="A1456" s="90" t="str">
        <f>IF(I1456=VALUE,VALUE,COUNTIF($B$7:B1456,B1456))&amp;I1456&amp;IF(F1456&lt;&gt;VALUE,TEXT(F1456,"mmmm"),VALUE)</f>
        <v>00</v>
      </c>
      <c r="B1456" s="86" t="str">
        <f t="shared" si="482"/>
        <v>0</v>
      </c>
      <c r="C1456" s="86" t="str">
        <f>COUNTIF($K$7:K1456,K1456)&amp;K1456</f>
        <v>2SH-002</v>
      </c>
      <c r="D1456" s="86" t="str">
        <f t="shared" si="483"/>
        <v>1</v>
      </c>
      <c r="F1456" s="173"/>
      <c r="G1456" s="73"/>
      <c r="H1456" s="177"/>
      <c r="I1456" s="90"/>
      <c r="J1456" s="175" t="str">
        <f t="shared" si="481"/>
        <v>-</v>
      </c>
      <c r="K1456" s="90" t="s">
        <v>402</v>
      </c>
      <c r="L1456" s="178"/>
      <c r="M1456" s="178"/>
    </row>
    <row r="1457" spans="1:13" x14ac:dyDescent="0.2">
      <c r="A1457" s="90" t="str">
        <f>IF(I1457=VALUE,VALUE,COUNTIF($B$7:B1457,B1457))&amp;I1457&amp;IF(F1457&lt;&gt;VALUE,TEXT(F1457,"mmmm"),VALUE)</f>
        <v>00</v>
      </c>
      <c r="B1457" s="86" t="str">
        <f t="shared" si="482"/>
        <v>0</v>
      </c>
      <c r="C1457" s="86" t="str">
        <f>COUNTIF($K$7:K1457,K1457)&amp;K1457</f>
        <v>12SH-008</v>
      </c>
      <c r="D1457" s="86" t="str">
        <f t="shared" si="483"/>
        <v>1</v>
      </c>
      <c r="F1457" s="173"/>
      <c r="G1457" s="73"/>
      <c r="H1457" s="177"/>
      <c r="I1457" s="90"/>
      <c r="J1457" s="175" t="str">
        <f t="shared" si="481"/>
        <v>-</v>
      </c>
      <c r="K1457" s="90" t="s">
        <v>419</v>
      </c>
      <c r="L1457" s="178"/>
      <c r="M1457" s="178"/>
    </row>
    <row r="1458" spans="1:13" x14ac:dyDescent="0.2">
      <c r="A1458" s="90" t="str">
        <f>IF(I1458=VALUE,VALUE,COUNTIF($B$7:B1458,B1458))&amp;I1458&amp;IF(F1458&lt;&gt;VALUE,TEXT(F1458,"mmmm"),VALUE)</f>
        <v>00</v>
      </c>
      <c r="B1458" s="86" t="str">
        <f t="shared" si="482"/>
        <v>0</v>
      </c>
      <c r="C1458" s="86" t="str">
        <f>COUNTIF($K$7:K1458,K1458)&amp;K1458</f>
        <v>6SH-003</v>
      </c>
      <c r="D1458" s="86" t="str">
        <f t="shared" si="483"/>
        <v>1</v>
      </c>
      <c r="F1458" s="173"/>
      <c r="G1458" s="73"/>
      <c r="H1458" s="177"/>
      <c r="I1458" s="90"/>
      <c r="J1458" s="175" t="str">
        <f t="shared" si="481"/>
        <v>-</v>
      </c>
      <c r="K1458" s="90" t="s">
        <v>404</v>
      </c>
      <c r="L1458" s="178"/>
      <c r="M1458" s="178"/>
    </row>
    <row r="1459" spans="1:13" x14ac:dyDescent="0.2">
      <c r="A1459" s="90" t="str">
        <f>IF(I1459=VALUE,VALUE,COUNTIF($B$7:B1459,B1459))&amp;I1459&amp;IF(F1459&lt;&gt;VALUE,TEXT(F1459,"mmmm"),VALUE)</f>
        <v>00</v>
      </c>
      <c r="B1459" s="86" t="str">
        <f t="shared" si="482"/>
        <v>0</v>
      </c>
      <c r="C1459" s="86" t="str">
        <f>COUNTIF($K$7:K1459,K1459)&amp;K1459</f>
        <v>7SH-003</v>
      </c>
      <c r="D1459" s="86" t="str">
        <f t="shared" si="483"/>
        <v>1</v>
      </c>
      <c r="F1459" s="173"/>
      <c r="G1459" s="73"/>
      <c r="H1459" s="177"/>
      <c r="I1459" s="75"/>
      <c r="J1459" s="175" t="str">
        <f t="shared" si="481"/>
        <v>-</v>
      </c>
      <c r="K1459" s="90" t="s">
        <v>404</v>
      </c>
      <c r="L1459" s="178"/>
      <c r="M1459" s="178"/>
    </row>
    <row r="1460" spans="1:13" x14ac:dyDescent="0.2">
      <c r="A1460" s="90" t="str">
        <f>IF(I1460=VALUE,VALUE,COUNTIF($B$7:B1460,B1460))&amp;I1460&amp;IF(F1460&lt;&gt;VALUE,TEXT(F1460,"mmmm"),VALUE)</f>
        <v>00</v>
      </c>
      <c r="B1460" s="86" t="str">
        <f t="shared" si="482"/>
        <v>0</v>
      </c>
      <c r="C1460" s="86" t="str">
        <f>COUNTIF($K$7:K1460,K1460)&amp;K1460</f>
        <v>27SH-001</v>
      </c>
      <c r="D1460" s="86" t="str">
        <f t="shared" si="483"/>
        <v>1</v>
      </c>
      <c r="F1460" s="173"/>
      <c r="G1460" s="73"/>
      <c r="H1460" s="177"/>
      <c r="I1460" s="90"/>
      <c r="J1460" s="175" t="str">
        <f t="shared" si="481"/>
        <v>-</v>
      </c>
      <c r="K1460" s="90" t="s">
        <v>400</v>
      </c>
      <c r="L1460" s="178"/>
      <c r="M1460" s="178"/>
    </row>
    <row r="1461" spans="1:13" x14ac:dyDescent="0.2">
      <c r="A1461" s="90" t="str">
        <f>IF(I1461=VALUE,VALUE,COUNTIF($B$7:B1461,B1461))&amp;I1461&amp;IF(F1461&lt;&gt;VALUE,TEXT(F1461,"mmmm"),VALUE)</f>
        <v>00</v>
      </c>
      <c r="B1461" s="86" t="str">
        <f t="shared" si="482"/>
        <v>0</v>
      </c>
      <c r="C1461" s="86" t="str">
        <f>COUNTIF($K$7:K1461,K1461)&amp;K1461</f>
        <v>8SH-003</v>
      </c>
      <c r="D1461" s="86" t="str">
        <f t="shared" si="483"/>
        <v>1</v>
      </c>
      <c r="F1461" s="173"/>
      <c r="G1461" s="73"/>
      <c r="H1461" s="177"/>
      <c r="I1461" s="90"/>
      <c r="J1461" s="175" t="str">
        <f t="shared" si="481"/>
        <v>-</v>
      </c>
      <c r="K1461" s="90" t="s">
        <v>404</v>
      </c>
      <c r="L1461" s="178"/>
      <c r="M1461" s="178"/>
    </row>
    <row r="1462" spans="1:13" x14ac:dyDescent="0.2">
      <c r="A1462" s="90" t="str">
        <f>IF(I1462=VALUE,VALUE,COUNTIF($B$7:B1462,B1462))&amp;I1462&amp;IF(F1462&lt;&gt;VALUE,TEXT(F1462,"mmmm"),VALUE)</f>
        <v>00</v>
      </c>
      <c r="B1462" s="86" t="str">
        <f t="shared" si="482"/>
        <v>0</v>
      </c>
      <c r="C1462" s="86" t="str">
        <f>COUNTIF($K$7:K1462,K1462)&amp;K1462</f>
        <v>3SH-004</v>
      </c>
      <c r="D1462" s="86" t="str">
        <f t="shared" si="483"/>
        <v>1</v>
      </c>
      <c r="F1462" s="173"/>
      <c r="G1462" s="73"/>
      <c r="H1462" s="73"/>
      <c r="I1462" s="90"/>
      <c r="J1462" s="175" t="str">
        <f t="shared" si="481"/>
        <v>-</v>
      </c>
      <c r="K1462" s="90" t="s">
        <v>406</v>
      </c>
      <c r="L1462" s="178"/>
      <c r="M1462" s="178"/>
    </row>
    <row r="1463" spans="1:13" x14ac:dyDescent="0.2">
      <c r="A1463" s="90" t="str">
        <f>IF(I1463=VALUE,VALUE,COUNTIF($B$7:B1463,B1463))&amp;I1463&amp;IF(F1463&lt;&gt;VALUE,TEXT(F1463,"mmmm"),VALUE)</f>
        <v>00</v>
      </c>
      <c r="B1463" s="86" t="str">
        <f t="shared" si="482"/>
        <v>0</v>
      </c>
      <c r="C1463" s="86" t="str">
        <f>COUNTIF($K$7:K1463,K1463)&amp;K1463</f>
        <v>13SH-008</v>
      </c>
      <c r="D1463" s="86" t="str">
        <f t="shared" si="483"/>
        <v>1</v>
      </c>
      <c r="F1463" s="173"/>
      <c r="G1463" s="73"/>
      <c r="H1463" s="73"/>
      <c r="I1463" s="90"/>
      <c r="J1463" s="175" t="str">
        <f t="shared" si="481"/>
        <v>-</v>
      </c>
      <c r="K1463" s="90" t="s">
        <v>419</v>
      </c>
      <c r="L1463" s="178"/>
      <c r="M1463" s="178"/>
    </row>
    <row r="1464" spans="1:13" x14ac:dyDescent="0.2">
      <c r="A1464" s="90" t="str">
        <f>IF(I1464=VALUE,VALUE,COUNTIF($B$7:B1464,B1464))&amp;I1464&amp;IF(F1464&lt;&gt;VALUE,TEXT(F1464,"mmmm"),VALUE)</f>
        <v>00</v>
      </c>
      <c r="B1464" s="86" t="str">
        <f t="shared" si="482"/>
        <v>0</v>
      </c>
      <c r="C1464" s="86" t="str">
        <f>COUNTIF($K$7:K1464,K1464)&amp;K1464</f>
        <v>28SH-001</v>
      </c>
      <c r="D1464" s="86" t="str">
        <f t="shared" si="483"/>
        <v>1</v>
      </c>
      <c r="F1464" s="173"/>
      <c r="G1464" s="73"/>
      <c r="H1464" s="177"/>
      <c r="I1464" s="75"/>
      <c r="J1464" s="175" t="str">
        <f t="shared" si="481"/>
        <v>-</v>
      </c>
      <c r="K1464" s="90" t="s">
        <v>400</v>
      </c>
      <c r="L1464" s="178"/>
      <c r="M1464" s="178"/>
    </row>
    <row r="1465" spans="1:13" x14ac:dyDescent="0.2">
      <c r="A1465" s="90" t="str">
        <f>IF(I1465=VALUE,VALUE,COUNTIF($B$7:B1465,B1465))&amp;I1465&amp;IF(F1465&lt;&gt;VALUE,TEXT(F1465,"mmmm"),VALUE)</f>
        <v>00</v>
      </c>
      <c r="B1465" s="86" t="str">
        <f t="shared" si="482"/>
        <v>0</v>
      </c>
      <c r="C1465" s="86" t="str">
        <f>COUNTIF($K$7:K1465,K1465)&amp;K1465</f>
        <v>9SH-003</v>
      </c>
      <c r="D1465" s="86" t="str">
        <f t="shared" si="483"/>
        <v>1</v>
      </c>
      <c r="F1465" s="173"/>
      <c r="G1465" s="73"/>
      <c r="H1465" s="73"/>
      <c r="I1465" s="90"/>
      <c r="J1465" s="175" t="str">
        <f t="shared" si="481"/>
        <v>-</v>
      </c>
      <c r="K1465" s="90" t="s">
        <v>404</v>
      </c>
      <c r="L1465" s="178"/>
      <c r="M1465" s="178"/>
    </row>
    <row r="1466" spans="1:13" x14ac:dyDescent="0.2">
      <c r="A1466" s="90" t="str">
        <f>IF(I1466=VALUE,VALUE,COUNTIF($B$7:B1466,B1466))&amp;I1466&amp;IF(F1466&lt;&gt;VALUE,TEXT(F1466,"mmmm"),VALUE)</f>
        <v>00</v>
      </c>
      <c r="B1466" s="86" t="str">
        <f t="shared" si="482"/>
        <v>0</v>
      </c>
      <c r="C1466" s="86" t="str">
        <f>COUNTIF($K$7:K1466,K1466)&amp;K1466</f>
        <v>10SH-003</v>
      </c>
      <c r="D1466" s="86" t="str">
        <f t="shared" si="483"/>
        <v>1</v>
      </c>
      <c r="F1466" s="173"/>
      <c r="G1466" s="73"/>
      <c r="H1466" s="73"/>
      <c r="I1466" s="75"/>
      <c r="J1466" s="175" t="str">
        <f t="shared" si="481"/>
        <v>-</v>
      </c>
      <c r="K1466" s="90" t="s">
        <v>404</v>
      </c>
      <c r="L1466" s="178"/>
      <c r="M1466" s="178"/>
    </row>
    <row r="1467" spans="1:13" x14ac:dyDescent="0.2">
      <c r="A1467" s="90" t="str">
        <f>IF(I1467=VALUE,VALUE,COUNTIF($B$7:B1467,B1467))&amp;I1467&amp;IF(F1467&lt;&gt;VALUE,TEXT(F1467,"mmmm"),VALUE)</f>
        <v>00</v>
      </c>
      <c r="B1467" s="86" t="str">
        <f t="shared" si="482"/>
        <v>0</v>
      </c>
      <c r="C1467" s="86" t="str">
        <f>COUNTIF($K$7:K1467,K1467)&amp;K1467</f>
        <v>14SH-008</v>
      </c>
      <c r="D1467" s="86" t="str">
        <f t="shared" si="483"/>
        <v>1</v>
      </c>
      <c r="F1467" s="173"/>
      <c r="G1467" s="73"/>
      <c r="H1467" s="73"/>
      <c r="I1467" s="90"/>
      <c r="J1467" s="175" t="str">
        <f t="shared" si="481"/>
        <v>-</v>
      </c>
      <c r="K1467" s="90" t="s">
        <v>419</v>
      </c>
      <c r="L1467" s="178"/>
      <c r="M1467" s="178"/>
    </row>
    <row r="1468" spans="1:13" x14ac:dyDescent="0.2">
      <c r="A1468" s="90" t="str">
        <f>IF(I1468=VALUE,VALUE,COUNTIF($B$7:B1468,B1468))&amp;I1468&amp;IF(F1468&lt;&gt;VALUE,TEXT(F1468,"mmmm"),VALUE)</f>
        <v>00</v>
      </c>
      <c r="B1468" s="86" t="str">
        <f t="shared" si="482"/>
        <v>0</v>
      </c>
      <c r="C1468" s="86" t="str">
        <f>COUNTIF($K$7:K1468,K1468)&amp;K1468</f>
        <v>29SH-001</v>
      </c>
      <c r="D1468" s="86" t="str">
        <f t="shared" si="483"/>
        <v>1</v>
      </c>
      <c r="F1468" s="173"/>
      <c r="G1468" s="73"/>
      <c r="H1468" s="73"/>
      <c r="I1468" s="90"/>
      <c r="J1468" s="175" t="str">
        <f t="shared" si="481"/>
        <v>-</v>
      </c>
      <c r="K1468" s="90" t="s">
        <v>400</v>
      </c>
      <c r="L1468" s="178"/>
      <c r="M1468" s="178"/>
    </row>
    <row r="1469" spans="1:13" x14ac:dyDescent="0.2">
      <c r="A1469" s="90" t="str">
        <f>IF(I1469=VALUE,VALUE,COUNTIF($B$7:B1469,B1469))&amp;I1469&amp;IF(F1469&lt;&gt;VALUE,TEXT(F1469,"mmmm"),VALUE)</f>
        <v>00</v>
      </c>
      <c r="B1469" s="86" t="str">
        <f t="shared" si="482"/>
        <v>0</v>
      </c>
      <c r="C1469" s="86" t="str">
        <f>COUNTIF($K$7:K1469,K1469)&amp;K1469</f>
        <v>15SH-008</v>
      </c>
      <c r="D1469" s="86" t="str">
        <f t="shared" si="483"/>
        <v>1</v>
      </c>
      <c r="F1469" s="173"/>
      <c r="G1469" s="73"/>
      <c r="H1469" s="73"/>
      <c r="I1469" s="90"/>
      <c r="J1469" s="175" t="str">
        <f t="shared" si="481"/>
        <v>-</v>
      </c>
      <c r="K1469" s="90" t="s">
        <v>419</v>
      </c>
      <c r="L1469" s="178"/>
      <c r="M1469" s="178"/>
    </row>
    <row r="1470" spans="1:13" x14ac:dyDescent="0.2">
      <c r="A1470" s="90" t="str">
        <f>IF(I1470=VALUE,VALUE,COUNTIF($B$7:B1470,B1470))&amp;I1470&amp;IF(F1470&lt;&gt;VALUE,TEXT(F1470,"mmmm"),VALUE)</f>
        <v>00</v>
      </c>
      <c r="B1470" s="86" t="str">
        <f t="shared" si="482"/>
        <v>0</v>
      </c>
      <c r="C1470" s="86" t="str">
        <f>COUNTIF($K$7:K1470,K1470)&amp;K1470</f>
        <v>4SH-004</v>
      </c>
      <c r="D1470" s="86" t="str">
        <f t="shared" si="483"/>
        <v>1</v>
      </c>
      <c r="F1470" s="173"/>
      <c r="G1470" s="73"/>
      <c r="H1470" s="73"/>
      <c r="I1470" s="90"/>
      <c r="J1470" s="175" t="str">
        <f t="shared" si="481"/>
        <v>-</v>
      </c>
      <c r="K1470" s="90" t="s">
        <v>406</v>
      </c>
      <c r="L1470" s="178"/>
      <c r="M1470" s="178"/>
    </row>
    <row r="1471" spans="1:13" x14ac:dyDescent="0.2">
      <c r="A1471" s="90" t="str">
        <f>IF(I1471=VALUE,VALUE,COUNTIF($B$7:B1471,B1471))&amp;I1471&amp;IF(F1471&lt;&gt;VALUE,TEXT(F1471,"mmmm"),VALUE)</f>
        <v>00</v>
      </c>
      <c r="B1471" s="86" t="str">
        <f t="shared" si="482"/>
        <v>0</v>
      </c>
      <c r="C1471" s="86" t="str">
        <f>COUNTIF($K$7:K1471,K1471)&amp;K1471</f>
        <v>3SH-002</v>
      </c>
      <c r="D1471" s="86" t="str">
        <f t="shared" si="483"/>
        <v>1</v>
      </c>
      <c r="F1471" s="173"/>
      <c r="G1471" s="73"/>
      <c r="H1471" s="73"/>
      <c r="I1471" s="90"/>
      <c r="J1471" s="175" t="str">
        <f t="shared" si="481"/>
        <v>-</v>
      </c>
      <c r="K1471" s="90" t="s">
        <v>402</v>
      </c>
      <c r="L1471" s="178"/>
      <c r="M1471" s="178"/>
    </row>
    <row r="1472" spans="1:13" x14ac:dyDescent="0.2">
      <c r="A1472" s="90" t="str">
        <f>IF(I1472=VALUE,VALUE,COUNTIF($B$7:B1472,B1472))&amp;I1472&amp;IF(F1472&lt;&gt;VALUE,TEXT(F1472,"mmmm"),VALUE)</f>
        <v>00</v>
      </c>
      <c r="B1472" s="86" t="str">
        <f t="shared" si="482"/>
        <v>0</v>
      </c>
      <c r="C1472" s="86" t="str">
        <f>COUNTIF($K$7:K1472,K1472)&amp;K1472</f>
        <v>30SH-001</v>
      </c>
      <c r="D1472" s="86" t="str">
        <f t="shared" si="483"/>
        <v>1</v>
      </c>
      <c r="F1472" s="173"/>
      <c r="G1472" s="73"/>
      <c r="H1472" s="73"/>
      <c r="I1472" s="75"/>
      <c r="J1472" s="175" t="str">
        <f t="shared" si="481"/>
        <v>-</v>
      </c>
      <c r="K1472" s="90" t="s">
        <v>400</v>
      </c>
      <c r="L1472" s="178"/>
      <c r="M1472" s="178"/>
    </row>
    <row r="1473" spans="1:13" x14ac:dyDescent="0.2">
      <c r="A1473" s="90" t="str">
        <f>IF(I1473=VALUE,VALUE,COUNTIF($B$7:B1473,B1473))&amp;I1473&amp;IF(F1473&lt;&gt;VALUE,TEXT(F1473,"mmmm"),VALUE)</f>
        <v>00</v>
      </c>
      <c r="B1473" s="86" t="str">
        <f t="shared" si="482"/>
        <v>0</v>
      </c>
      <c r="C1473" s="86" t="str">
        <f>COUNTIF($K$7:K1473,K1473)&amp;K1473</f>
        <v>16SH-008</v>
      </c>
      <c r="D1473" s="86" t="str">
        <f t="shared" si="483"/>
        <v>1</v>
      </c>
      <c r="F1473" s="173"/>
      <c r="G1473" s="73"/>
      <c r="H1473" s="73"/>
      <c r="I1473" s="90"/>
      <c r="J1473" s="175" t="str">
        <f t="shared" si="481"/>
        <v>-</v>
      </c>
      <c r="K1473" s="90" t="s">
        <v>419</v>
      </c>
      <c r="L1473" s="178"/>
      <c r="M1473" s="178"/>
    </row>
    <row r="1474" spans="1:13" x14ac:dyDescent="0.2">
      <c r="A1474" s="90" t="str">
        <f>IF(I1474=VALUE,VALUE,COUNTIF($B$7:B1474,B1474))&amp;I1474&amp;IF(F1474&lt;&gt;VALUE,TEXT(F1474,"mmmm"),VALUE)</f>
        <v>00</v>
      </c>
      <c r="B1474" s="86" t="str">
        <f t="shared" si="482"/>
        <v>0</v>
      </c>
      <c r="C1474" s="86" t="str">
        <f>COUNTIF($K$7:K1474,K1474)&amp;K1474</f>
        <v>4SH-002</v>
      </c>
      <c r="D1474" s="86" t="str">
        <f t="shared" si="483"/>
        <v>1</v>
      </c>
      <c r="F1474" s="173"/>
      <c r="G1474" s="73"/>
      <c r="H1474" s="73"/>
      <c r="I1474" s="90"/>
      <c r="J1474" s="175" t="str">
        <f t="shared" si="481"/>
        <v>-</v>
      </c>
      <c r="K1474" s="90" t="s">
        <v>402</v>
      </c>
      <c r="L1474" s="178"/>
      <c r="M1474" s="178"/>
    </row>
    <row r="1475" spans="1:13" x14ac:dyDescent="0.2">
      <c r="A1475" s="90" t="str">
        <f>IF(I1475=VALUE,VALUE,COUNTIF($B$7:B1475,B1475))&amp;I1475&amp;IF(F1475&lt;&gt;VALUE,TEXT(F1475,"mmmm"),VALUE)</f>
        <v>00</v>
      </c>
      <c r="B1475" s="86" t="str">
        <f t="shared" si="482"/>
        <v>0</v>
      </c>
      <c r="C1475" s="86" t="str">
        <f>COUNTIF($K$7:K1475,K1475)&amp;K1475</f>
        <v>11SH-003</v>
      </c>
      <c r="D1475" s="86" t="str">
        <f t="shared" si="483"/>
        <v>1</v>
      </c>
      <c r="F1475" s="173"/>
      <c r="G1475" s="73"/>
      <c r="H1475" s="73"/>
      <c r="I1475" s="90"/>
      <c r="J1475" s="175" t="str">
        <f t="shared" si="481"/>
        <v>-</v>
      </c>
      <c r="K1475" s="90" t="s">
        <v>404</v>
      </c>
      <c r="L1475" s="178"/>
      <c r="M1475" s="178"/>
    </row>
    <row r="1476" spans="1:13" x14ac:dyDescent="0.2">
      <c r="A1476" s="90" t="str">
        <f>IF(I1476=VALUE,VALUE,COUNTIF($B$7:B1476,B1476))&amp;I1476&amp;IF(F1476&lt;&gt;VALUE,TEXT(F1476,"mmmm"),VALUE)</f>
        <v>00</v>
      </c>
      <c r="B1476" s="86" t="str">
        <f t="shared" si="482"/>
        <v>0</v>
      </c>
      <c r="C1476" s="86" t="str">
        <f>COUNTIF($K$7:K1476,K1476)&amp;K1476</f>
        <v>12SH-003</v>
      </c>
      <c r="D1476" s="86" t="str">
        <f t="shared" si="483"/>
        <v>1</v>
      </c>
      <c r="F1476" s="173"/>
      <c r="G1476" s="73"/>
      <c r="H1476" s="73"/>
      <c r="I1476" s="90"/>
      <c r="J1476" s="175" t="str">
        <f t="shared" si="481"/>
        <v>-</v>
      </c>
      <c r="K1476" s="90" t="s">
        <v>404</v>
      </c>
      <c r="L1476" s="178"/>
      <c r="M1476" s="178"/>
    </row>
    <row r="1477" spans="1:13" x14ac:dyDescent="0.2">
      <c r="A1477" s="90" t="str">
        <f>IF(I1477=VALUE,VALUE,COUNTIF($B$7:B1477,B1477))&amp;I1477&amp;IF(F1477&lt;&gt;VALUE,TEXT(F1477,"mmmm"),VALUE)</f>
        <v>00</v>
      </c>
      <c r="B1477" s="86" t="str">
        <f t="shared" si="482"/>
        <v>0</v>
      </c>
      <c r="C1477" s="86" t="str">
        <f>COUNTIF($K$7:K1477,K1477)&amp;K1477</f>
        <v>5SH-004</v>
      </c>
      <c r="D1477" s="86" t="str">
        <f t="shared" si="483"/>
        <v>1</v>
      </c>
      <c r="F1477" s="173"/>
      <c r="G1477" s="73"/>
      <c r="H1477" s="73"/>
      <c r="I1477" s="90"/>
      <c r="J1477" s="175" t="str">
        <f t="shared" si="481"/>
        <v>-</v>
      </c>
      <c r="K1477" s="90" t="s">
        <v>406</v>
      </c>
      <c r="L1477" s="178"/>
      <c r="M1477" s="178"/>
    </row>
    <row r="1478" spans="1:13" x14ac:dyDescent="0.2">
      <c r="A1478" s="90" t="str">
        <f>IF(I1478=VALUE,VALUE,COUNTIF($B$7:B1478,B1478))&amp;I1478&amp;IF(F1478&lt;&gt;VALUE,TEXT(F1478,"mmmm"),VALUE)</f>
        <v>00</v>
      </c>
      <c r="B1478" s="86" t="str">
        <f t="shared" si="482"/>
        <v>0</v>
      </c>
      <c r="C1478" s="86" t="str">
        <f>COUNTIF($K$7:K1478,K1478)&amp;K1478</f>
        <v>6SH-004</v>
      </c>
      <c r="D1478" s="86" t="str">
        <f t="shared" si="483"/>
        <v>1</v>
      </c>
      <c r="F1478" s="173"/>
      <c r="G1478" s="73"/>
      <c r="H1478" s="73"/>
      <c r="I1478" s="90"/>
      <c r="J1478" s="175" t="str">
        <f t="shared" si="481"/>
        <v>-</v>
      </c>
      <c r="K1478" s="90" t="s">
        <v>406</v>
      </c>
      <c r="L1478" s="178"/>
      <c r="M1478" s="178"/>
    </row>
    <row r="1479" spans="1:13" x14ac:dyDescent="0.2">
      <c r="A1479" s="90" t="str">
        <f>IF(I1479=VALUE,VALUE,COUNTIF($B$7:B1479,B1479))&amp;I1479&amp;IF(F1479&lt;&gt;VALUE,TEXT(F1479,"mmmm"),VALUE)</f>
        <v>00</v>
      </c>
      <c r="B1479" s="86" t="str">
        <f t="shared" si="482"/>
        <v>0</v>
      </c>
      <c r="C1479" s="86" t="str">
        <f>COUNTIF($K$7:K1479,K1479)&amp;K1479</f>
        <v>31SH-001</v>
      </c>
      <c r="D1479" s="86" t="str">
        <f t="shared" si="483"/>
        <v>1</v>
      </c>
      <c r="F1479" s="173"/>
      <c r="G1479" s="73"/>
      <c r="H1479" s="73"/>
      <c r="I1479" s="90"/>
      <c r="J1479" s="175" t="str">
        <f t="shared" si="481"/>
        <v>-</v>
      </c>
      <c r="K1479" s="90" t="s">
        <v>400</v>
      </c>
      <c r="L1479" s="178"/>
      <c r="M1479" s="178"/>
    </row>
    <row r="1480" spans="1:13" x14ac:dyDescent="0.2">
      <c r="A1480" s="90" t="str">
        <f>IF(I1480=VALUE,VALUE,COUNTIF($B$7:B1480,B1480))&amp;I1480&amp;IF(F1480&lt;&gt;VALUE,TEXT(F1480,"mmmm"),VALUE)</f>
        <v>00</v>
      </c>
      <c r="B1480" s="86" t="str">
        <f t="shared" si="482"/>
        <v>0</v>
      </c>
      <c r="C1480" s="86" t="str">
        <f>COUNTIF($K$7:K1480,K1480)&amp;K1480</f>
        <v>13SH-003</v>
      </c>
      <c r="D1480" s="86" t="str">
        <f t="shared" si="483"/>
        <v>1</v>
      </c>
      <c r="F1480" s="173"/>
      <c r="G1480" s="73"/>
      <c r="H1480" s="73"/>
      <c r="I1480" s="75"/>
      <c r="J1480" s="175" t="str">
        <f t="shared" si="481"/>
        <v>-</v>
      </c>
      <c r="K1480" s="90" t="s">
        <v>404</v>
      </c>
      <c r="L1480" s="178"/>
      <c r="M1480" s="178"/>
    </row>
    <row r="1481" spans="1:13" x14ac:dyDescent="0.2">
      <c r="A1481" s="90" t="str">
        <f>IF(I1481=VALUE,VALUE,COUNTIF($B$7:B1481,B1481))&amp;I1481&amp;IF(F1481&lt;&gt;VALUE,TEXT(F1481,"mmmm"),VALUE)</f>
        <v>00</v>
      </c>
      <c r="B1481" s="86" t="str">
        <f t="shared" si="482"/>
        <v>0</v>
      </c>
      <c r="C1481" s="86" t="str">
        <f>COUNTIF($K$7:K1481,K1481)&amp;K1481</f>
        <v>14SH-003</v>
      </c>
      <c r="D1481" s="86" t="str">
        <f t="shared" si="483"/>
        <v>1</v>
      </c>
      <c r="F1481" s="173"/>
      <c r="G1481" s="73"/>
      <c r="H1481" s="73"/>
      <c r="I1481" s="75"/>
      <c r="J1481" s="175" t="str">
        <f t="shared" si="481"/>
        <v>-</v>
      </c>
      <c r="K1481" s="90" t="s">
        <v>404</v>
      </c>
      <c r="L1481" s="178"/>
      <c r="M1481" s="178"/>
    </row>
    <row r="1482" spans="1:13" x14ac:dyDescent="0.2">
      <c r="A1482" s="90" t="str">
        <f>IF(I1482=VALUE,VALUE,COUNTIF($B$7:B1482,B1482))&amp;I1482&amp;IF(F1482&lt;&gt;VALUE,TEXT(F1482,"mmmm"),VALUE)</f>
        <v>00</v>
      </c>
      <c r="B1482" s="86" t="str">
        <f t="shared" si="482"/>
        <v>0</v>
      </c>
      <c r="C1482" s="86" t="str">
        <f>COUNTIF($K$7:K1482,K1482)&amp;K1482</f>
        <v>15SH-003</v>
      </c>
      <c r="D1482" s="86" t="str">
        <f t="shared" si="483"/>
        <v>1</v>
      </c>
      <c r="F1482" s="173"/>
      <c r="G1482" s="73"/>
      <c r="H1482" s="73"/>
      <c r="I1482" s="90"/>
      <c r="J1482" s="175" t="str">
        <f t="shared" si="481"/>
        <v>-</v>
      </c>
      <c r="K1482" s="90" t="s">
        <v>404</v>
      </c>
      <c r="L1482" s="178"/>
      <c r="M1482" s="178"/>
    </row>
    <row r="1483" spans="1:13" x14ac:dyDescent="0.2">
      <c r="A1483" s="90" t="str">
        <f>IF(I1483=VALUE,VALUE,COUNTIF($B$7:B1483,B1483))&amp;I1483&amp;IF(F1483&lt;&gt;VALUE,TEXT(F1483,"mmmm"),VALUE)</f>
        <v>00</v>
      </c>
      <c r="B1483" s="86" t="str">
        <f t="shared" si="482"/>
        <v>0</v>
      </c>
      <c r="C1483" s="86" t="str">
        <f>COUNTIF($K$7:K1483,K1483)&amp;K1483</f>
        <v>16SH-003</v>
      </c>
      <c r="D1483" s="86" t="str">
        <f t="shared" si="483"/>
        <v>1</v>
      </c>
      <c r="F1483" s="173"/>
      <c r="G1483" s="73"/>
      <c r="H1483" s="73"/>
      <c r="I1483" s="90"/>
      <c r="J1483" s="175" t="str">
        <f t="shared" si="481"/>
        <v>-</v>
      </c>
      <c r="K1483" s="90" t="s">
        <v>404</v>
      </c>
      <c r="L1483" s="178"/>
      <c r="M1483" s="178"/>
    </row>
    <row r="1484" spans="1:13" x14ac:dyDescent="0.2">
      <c r="A1484" s="90" t="str">
        <f>IF(I1484=VALUE,VALUE,COUNTIF($B$7:B1484,B1484))&amp;I1484&amp;IF(F1484&lt;&gt;VALUE,TEXT(F1484,"mmmm"),VALUE)</f>
        <v>00</v>
      </c>
      <c r="B1484" s="86" t="str">
        <f t="shared" si="482"/>
        <v>0</v>
      </c>
      <c r="C1484" s="86" t="str">
        <f>COUNTIF($K$7:K1484,K1484)&amp;K1484</f>
        <v>17SH-003</v>
      </c>
      <c r="D1484" s="86" t="str">
        <f t="shared" si="483"/>
        <v>1</v>
      </c>
      <c r="F1484" s="173"/>
      <c r="G1484" s="73"/>
      <c r="H1484" s="73"/>
      <c r="I1484" s="90"/>
      <c r="J1484" s="175" t="str">
        <f t="shared" si="481"/>
        <v>-</v>
      </c>
      <c r="K1484" s="90" t="s">
        <v>404</v>
      </c>
      <c r="L1484" s="178"/>
      <c r="M1484" s="178"/>
    </row>
    <row r="1485" spans="1:13" x14ac:dyDescent="0.2">
      <c r="A1485" s="90" t="str">
        <f>IF(I1485=VALUE,VALUE,COUNTIF($B$7:B1485,B1485))&amp;I1485&amp;IF(F1485&lt;&gt;VALUE,TEXT(F1485,"mmmm"),VALUE)</f>
        <v>00</v>
      </c>
      <c r="B1485" s="86" t="str">
        <f t="shared" si="482"/>
        <v>0</v>
      </c>
      <c r="C1485" s="86" t="str">
        <f>COUNTIF($K$7:K1485,K1485)&amp;K1485</f>
        <v>32SH-001</v>
      </c>
      <c r="D1485" s="86" t="str">
        <f t="shared" si="483"/>
        <v>1</v>
      </c>
      <c r="F1485" s="173"/>
      <c r="G1485" s="73"/>
      <c r="H1485" s="73"/>
      <c r="I1485" s="90"/>
      <c r="J1485" s="175" t="str">
        <f t="shared" si="481"/>
        <v>-</v>
      </c>
      <c r="K1485" s="90" t="s">
        <v>400</v>
      </c>
      <c r="L1485" s="178"/>
      <c r="M1485" s="178"/>
    </row>
    <row r="1486" spans="1:13" x14ac:dyDescent="0.2">
      <c r="A1486" s="90" t="str">
        <f>IF(I1486=VALUE,VALUE,COUNTIF($B$7:B1486,B1486))&amp;I1486&amp;IF(F1486&lt;&gt;VALUE,TEXT(F1486,"mmmm"),VALUE)</f>
        <v>00</v>
      </c>
      <c r="B1486" s="86" t="str">
        <f t="shared" si="482"/>
        <v>0</v>
      </c>
      <c r="C1486" s="86" t="str">
        <f>COUNTIF($K$7:K1486,K1486)&amp;K1486</f>
        <v>18SH-003</v>
      </c>
      <c r="D1486" s="86" t="str">
        <f t="shared" si="483"/>
        <v>1</v>
      </c>
      <c r="F1486" s="173"/>
      <c r="G1486" s="73"/>
      <c r="H1486" s="73"/>
      <c r="I1486" s="90"/>
      <c r="J1486" s="175" t="str">
        <f t="shared" si="481"/>
        <v>-</v>
      </c>
      <c r="K1486" s="90" t="s">
        <v>404</v>
      </c>
      <c r="L1486" s="178"/>
      <c r="M1486" s="178"/>
    </row>
    <row r="1487" spans="1:13" x14ac:dyDescent="0.2">
      <c r="A1487" s="90" t="str">
        <f>IF(I1487=VALUE,VALUE,COUNTIF($B$7:B1487,B1487))&amp;I1487&amp;IF(F1487&lt;&gt;VALUE,TEXT(F1487,"mmmm"),VALUE)</f>
        <v>00</v>
      </c>
      <c r="B1487" s="86" t="str">
        <f t="shared" si="482"/>
        <v>0</v>
      </c>
      <c r="C1487" s="86" t="str">
        <f>COUNTIF($K$7:K1487,K1487)&amp;K1487</f>
        <v>17SH-008</v>
      </c>
      <c r="D1487" s="86" t="str">
        <f t="shared" si="483"/>
        <v>1</v>
      </c>
      <c r="F1487" s="173"/>
      <c r="G1487" s="73"/>
      <c r="H1487" s="73"/>
      <c r="I1487" s="90"/>
      <c r="J1487" s="175" t="str">
        <f t="shared" si="481"/>
        <v>-</v>
      </c>
      <c r="K1487" s="90" t="s">
        <v>419</v>
      </c>
      <c r="L1487" s="178"/>
      <c r="M1487" s="178"/>
    </row>
    <row r="1488" spans="1:13" x14ac:dyDescent="0.2">
      <c r="A1488" s="90" t="str">
        <f>IF(I1488=VALUE,VALUE,COUNTIF($B$7:B1488,B1488))&amp;I1488&amp;IF(F1488&lt;&gt;VALUE,TEXT(F1488,"mmmm"),VALUE)</f>
        <v>00</v>
      </c>
      <c r="B1488" s="86" t="str">
        <f t="shared" si="482"/>
        <v>0</v>
      </c>
      <c r="C1488" s="86" t="str">
        <f>COUNTIF($K$7:K1488,K1488)&amp;K1488</f>
        <v>18SH-008</v>
      </c>
      <c r="D1488" s="86" t="str">
        <f t="shared" si="483"/>
        <v>1</v>
      </c>
      <c r="F1488" s="173"/>
      <c r="G1488" s="73"/>
      <c r="H1488" s="73"/>
      <c r="I1488" s="90"/>
      <c r="J1488" s="175" t="str">
        <f t="shared" si="481"/>
        <v>-</v>
      </c>
      <c r="K1488" s="90" t="s">
        <v>419</v>
      </c>
      <c r="L1488" s="178"/>
      <c r="M1488" s="178"/>
    </row>
    <row r="1489" spans="1:13" x14ac:dyDescent="0.2">
      <c r="A1489" s="90" t="str">
        <f>IF(I1489=VALUE,VALUE,COUNTIF($B$7:B1489,B1489))&amp;I1489&amp;IF(F1489&lt;&gt;VALUE,TEXT(F1489,"mmmm"),VALUE)</f>
        <v>00</v>
      </c>
      <c r="B1489" s="86" t="str">
        <f t="shared" si="482"/>
        <v>0</v>
      </c>
      <c r="C1489" s="86" t="str">
        <f>COUNTIF($K$7:K1489,K1489)&amp;K1489</f>
        <v>5SH-002</v>
      </c>
      <c r="D1489" s="86" t="str">
        <f t="shared" si="483"/>
        <v>1</v>
      </c>
      <c r="F1489" s="173"/>
      <c r="G1489" s="73"/>
      <c r="H1489" s="73"/>
      <c r="I1489" s="75"/>
      <c r="J1489" s="175" t="str">
        <f t="shared" si="481"/>
        <v>-</v>
      </c>
      <c r="K1489" s="90" t="s">
        <v>402</v>
      </c>
      <c r="L1489" s="178"/>
      <c r="M1489" s="178"/>
    </row>
    <row r="1490" spans="1:13" x14ac:dyDescent="0.2">
      <c r="A1490" s="90" t="str">
        <f>IF(I1490=VALUE,VALUE,COUNTIF($B$7:B1490,B1490))&amp;I1490&amp;IF(F1490&lt;&gt;VALUE,TEXT(F1490,"mmmm"),VALUE)</f>
        <v>00</v>
      </c>
      <c r="B1490" s="86" t="str">
        <f t="shared" si="482"/>
        <v>0</v>
      </c>
      <c r="C1490" s="86" t="str">
        <f>COUNTIF($K$7:K1490,K1490)&amp;K1490</f>
        <v>33SH-001</v>
      </c>
      <c r="D1490" s="86" t="str">
        <f t="shared" si="483"/>
        <v>1</v>
      </c>
      <c r="F1490" s="173"/>
      <c r="G1490" s="73"/>
      <c r="H1490" s="73"/>
      <c r="I1490" s="90"/>
      <c r="J1490" s="175" t="str">
        <f t="shared" si="481"/>
        <v>-</v>
      </c>
      <c r="K1490" s="90" t="s">
        <v>400</v>
      </c>
      <c r="L1490" s="178"/>
      <c r="M1490" s="178"/>
    </row>
    <row r="1491" spans="1:13" x14ac:dyDescent="0.2">
      <c r="A1491" s="90" t="str">
        <f>IF(I1491=VALUE,VALUE,COUNTIF($B$7:B1491,B1491))&amp;I1491&amp;IF(F1491&lt;&gt;VALUE,TEXT(F1491,"mmmm"),VALUE)</f>
        <v>00</v>
      </c>
      <c r="B1491" s="86" t="str">
        <f t="shared" si="482"/>
        <v>0</v>
      </c>
      <c r="C1491" s="86" t="str">
        <f>COUNTIF($K$7:K1491,K1491)&amp;K1491</f>
        <v>6SH-002</v>
      </c>
      <c r="D1491" s="86" t="str">
        <f t="shared" si="483"/>
        <v>1</v>
      </c>
      <c r="F1491" s="173"/>
      <c r="G1491" s="73"/>
      <c r="H1491" s="73"/>
      <c r="I1491" s="75"/>
      <c r="J1491" s="175" t="str">
        <f t="shared" si="481"/>
        <v>-</v>
      </c>
      <c r="K1491" s="90" t="s">
        <v>402</v>
      </c>
      <c r="L1491" s="178"/>
      <c r="M1491" s="178"/>
    </row>
    <row r="1492" spans="1:13" x14ac:dyDescent="0.2">
      <c r="A1492" s="90" t="str">
        <f>IF(I1492=VALUE,VALUE,COUNTIF($B$7:B1492,B1492))&amp;I1492&amp;IF(F1492&lt;&gt;VALUE,TEXT(F1492,"mmmm"),VALUE)</f>
        <v>00</v>
      </c>
      <c r="B1492" s="86" t="str">
        <f t="shared" si="482"/>
        <v>0</v>
      </c>
      <c r="C1492" s="86" t="str">
        <f>COUNTIF($K$7:K1492,K1492)&amp;K1492</f>
        <v>0</v>
      </c>
      <c r="D1492" s="86" t="str">
        <f t="shared" si="483"/>
        <v>1</v>
      </c>
      <c r="F1492" s="173"/>
      <c r="G1492" s="90"/>
      <c r="H1492" s="177"/>
      <c r="I1492" s="90"/>
      <c r="J1492" s="175" t="str">
        <f t="shared" si="481"/>
        <v>-</v>
      </c>
      <c r="K1492" s="90"/>
      <c r="L1492" s="178"/>
      <c r="M1492" s="178"/>
    </row>
    <row r="1493" spans="1:13" x14ac:dyDescent="0.2">
      <c r="A1493" s="90" t="str">
        <f>IF(I1493=VALUE,VALUE,COUNTIF($B$7:B1493,B1493))&amp;I1493&amp;IF(F1493&lt;&gt;VALUE,TEXT(F1493,"mmmm"),VALUE)</f>
        <v>00</v>
      </c>
      <c r="B1493" s="86" t="str">
        <f t="shared" si="482"/>
        <v>0</v>
      </c>
      <c r="C1493" s="86" t="str">
        <f>COUNTIF($K$7:K1493,K1493)&amp;K1493</f>
        <v>0</v>
      </c>
      <c r="D1493" s="86" t="str">
        <f t="shared" si="483"/>
        <v>1</v>
      </c>
      <c r="F1493" s="173"/>
      <c r="G1493" s="90"/>
      <c r="H1493" s="177"/>
      <c r="I1493" s="90"/>
      <c r="J1493" s="175" t="str">
        <f t="shared" si="481"/>
        <v>-</v>
      </c>
      <c r="K1493" s="90"/>
      <c r="L1493" s="178"/>
      <c r="M1493" s="178"/>
    </row>
    <row r="1494" spans="1:13" x14ac:dyDescent="0.2">
      <c r="A1494" s="90" t="str">
        <f>IF(I1494=VALUE,VALUE,COUNTIF($B$7:B1494,B1494))&amp;I1494&amp;IF(F1494&lt;&gt;VALUE,TEXT(F1494,"mmmm"),VALUE)</f>
        <v>00</v>
      </c>
      <c r="B1494" s="86" t="str">
        <f t="shared" si="482"/>
        <v>0</v>
      </c>
      <c r="C1494" s="86" t="str">
        <f>COUNTIF($K$7:K1494,K1494)&amp;K1494</f>
        <v>0</v>
      </c>
      <c r="D1494" s="86" t="str">
        <f t="shared" si="483"/>
        <v>1</v>
      </c>
      <c r="F1494" s="173"/>
      <c r="G1494" s="90"/>
      <c r="H1494" s="73"/>
      <c r="I1494" s="90"/>
      <c r="J1494" s="175" t="str">
        <f t="shared" ref="J1494:J1513" si="484">IF(ISNA(VLOOKUP(I1494,DAF_AKUN,2,FALSE)),"-",VLOOKUP(I1494,DAF_AKUN,2,FALSE))</f>
        <v>-</v>
      </c>
      <c r="K1494" s="90"/>
      <c r="L1494" s="178"/>
      <c r="M1494" s="178"/>
    </row>
    <row r="1495" spans="1:13" x14ac:dyDescent="0.2">
      <c r="A1495" s="90" t="str">
        <f>IF(I1495=VALUE,VALUE,COUNTIF($B$7:B1495,B1495))&amp;I1495&amp;IF(F1495&lt;&gt;VALUE,TEXT(F1495,"mmmm"),VALUE)</f>
        <v>00</v>
      </c>
      <c r="B1495" s="86" t="str">
        <f t="shared" si="482"/>
        <v>0</v>
      </c>
      <c r="C1495" s="86" t="str">
        <f>COUNTIF($K$7:K1495,K1495)&amp;K1495</f>
        <v>0</v>
      </c>
      <c r="D1495" s="86" t="str">
        <f t="shared" si="483"/>
        <v>1</v>
      </c>
      <c r="F1495" s="173"/>
      <c r="G1495" s="90"/>
      <c r="H1495" s="73"/>
      <c r="I1495" s="90"/>
      <c r="J1495" s="175" t="str">
        <f t="shared" si="484"/>
        <v>-</v>
      </c>
      <c r="K1495" s="90"/>
      <c r="L1495" s="178"/>
      <c r="M1495" s="178"/>
    </row>
    <row r="1496" spans="1:13" x14ac:dyDescent="0.2">
      <c r="A1496" s="90" t="str">
        <f>IF(I1496=VALUE,VALUE,COUNTIF($B$7:B1496,B1496))&amp;I1496&amp;IF(F1496&lt;&gt;VALUE,TEXT(F1496,"mmmm"),VALUE)</f>
        <v>00</v>
      </c>
      <c r="B1496" s="86" t="str">
        <f t="shared" si="482"/>
        <v>0</v>
      </c>
      <c r="C1496" s="86" t="str">
        <f>COUNTIF($K$7:K1496,K1496)&amp;K1496</f>
        <v>0</v>
      </c>
      <c r="D1496" s="86" t="str">
        <f t="shared" si="483"/>
        <v>1</v>
      </c>
      <c r="F1496" s="173"/>
      <c r="G1496" s="90"/>
      <c r="H1496" s="73"/>
      <c r="I1496" s="90"/>
      <c r="J1496" s="175" t="str">
        <f t="shared" si="484"/>
        <v>-</v>
      </c>
      <c r="K1496" s="90"/>
      <c r="L1496" s="178"/>
      <c r="M1496" s="178"/>
    </row>
    <row r="1497" spans="1:13" x14ac:dyDescent="0.2">
      <c r="A1497" s="90" t="str">
        <f>IF(I1497=VALUE,VALUE,COUNTIF($B$7:B1497,B1497))&amp;I1497&amp;IF(F1497&lt;&gt;VALUE,TEXT(F1497,"mmmm"),VALUE)</f>
        <v>00</v>
      </c>
      <c r="B1497" s="86" t="str">
        <f t="shared" si="482"/>
        <v>0</v>
      </c>
      <c r="C1497" s="86" t="str">
        <f>COUNTIF($K$7:K1497,K1497)&amp;K1497</f>
        <v>0</v>
      </c>
      <c r="D1497" s="86" t="str">
        <f t="shared" si="483"/>
        <v>1</v>
      </c>
      <c r="F1497" s="173"/>
      <c r="G1497" s="90"/>
      <c r="H1497" s="177"/>
      <c r="I1497" s="90"/>
      <c r="J1497" s="175" t="str">
        <f t="shared" si="484"/>
        <v>-</v>
      </c>
      <c r="K1497" s="90"/>
      <c r="L1497" s="178"/>
      <c r="M1497" s="178"/>
    </row>
    <row r="1498" spans="1:13" x14ac:dyDescent="0.2">
      <c r="A1498" s="90" t="str">
        <f>IF(I1498=VALUE,VALUE,COUNTIF($B$7:B1498,B1498))&amp;I1498&amp;IF(F1498&lt;&gt;VALUE,TEXT(F1498,"mmmm"),VALUE)</f>
        <v>00</v>
      </c>
      <c r="B1498" s="86" t="str">
        <f t="shared" si="482"/>
        <v>0</v>
      </c>
      <c r="C1498" s="86" t="str">
        <f>COUNTIF($K$7:K1498,K1498)&amp;K1498</f>
        <v>0</v>
      </c>
      <c r="D1498" s="86" t="str">
        <f t="shared" si="483"/>
        <v>1</v>
      </c>
      <c r="F1498" s="173"/>
      <c r="G1498" s="90"/>
      <c r="H1498" s="177"/>
      <c r="I1498" s="90"/>
      <c r="J1498" s="175" t="str">
        <f t="shared" si="484"/>
        <v>-</v>
      </c>
      <c r="K1498" s="90"/>
      <c r="L1498" s="178"/>
      <c r="M1498" s="178"/>
    </row>
    <row r="1499" spans="1:13" x14ac:dyDescent="0.2">
      <c r="A1499" s="90" t="str">
        <f>IF(I1499=VALUE,VALUE,COUNTIF($B$7:B1499,B1499))&amp;I1499&amp;IF(F1499&lt;&gt;VALUE,TEXT(F1499,"mmmm"),VALUE)</f>
        <v>00</v>
      </c>
      <c r="B1499" s="86" t="str">
        <f t="shared" si="482"/>
        <v>0</v>
      </c>
      <c r="C1499" s="86" t="str">
        <f>COUNTIF($K$7:K1499,K1499)&amp;K1499</f>
        <v>0</v>
      </c>
      <c r="D1499" s="86" t="str">
        <f t="shared" si="483"/>
        <v>1</v>
      </c>
      <c r="F1499" s="173"/>
      <c r="G1499" s="90"/>
      <c r="H1499" s="73"/>
      <c r="I1499" s="90"/>
      <c r="J1499" s="175" t="str">
        <f t="shared" si="484"/>
        <v>-</v>
      </c>
      <c r="K1499" s="90"/>
      <c r="L1499" s="178"/>
      <c r="M1499" s="178"/>
    </row>
    <row r="1500" spans="1:13" x14ac:dyDescent="0.2">
      <c r="A1500" s="90" t="str">
        <f>IF(I1500=VALUE,VALUE,COUNTIF($B$7:B1500,B1500))&amp;I1500&amp;IF(F1500&lt;&gt;VALUE,TEXT(F1500,"mmmm"),VALUE)</f>
        <v>00</v>
      </c>
      <c r="B1500" s="86" t="str">
        <f t="shared" si="482"/>
        <v>0</v>
      </c>
      <c r="C1500" s="86" t="str">
        <f>COUNTIF($K$7:K1500,K1500)&amp;K1500</f>
        <v>0</v>
      </c>
      <c r="D1500" s="86" t="str">
        <f t="shared" si="483"/>
        <v>1</v>
      </c>
      <c r="F1500" s="173"/>
      <c r="G1500" s="90"/>
      <c r="H1500" s="73"/>
      <c r="I1500" s="90"/>
      <c r="J1500" s="175" t="str">
        <f t="shared" si="484"/>
        <v>-</v>
      </c>
      <c r="K1500" s="90"/>
      <c r="L1500" s="178"/>
      <c r="M1500" s="178"/>
    </row>
    <row r="1501" spans="1:13" x14ac:dyDescent="0.2">
      <c r="A1501" s="90" t="str">
        <f>IF(I1501=VALUE,VALUE,COUNTIF($B$7:B1501,B1501))&amp;I1501&amp;IF(F1501&lt;&gt;VALUE,TEXT(F1501,"mmmm"),VALUE)</f>
        <v>00</v>
      </c>
      <c r="B1501" s="86" t="str">
        <f t="shared" si="482"/>
        <v>0</v>
      </c>
      <c r="C1501" s="86" t="str">
        <f>COUNTIF($K$7:K1501,K1501)&amp;K1501</f>
        <v>0</v>
      </c>
      <c r="D1501" s="86" t="str">
        <f t="shared" si="483"/>
        <v>1</v>
      </c>
      <c r="F1501" s="173"/>
      <c r="G1501" s="90"/>
      <c r="H1501" s="73"/>
      <c r="I1501" s="90"/>
      <c r="J1501" s="175" t="str">
        <f t="shared" si="484"/>
        <v>-</v>
      </c>
      <c r="K1501" s="90"/>
      <c r="L1501" s="178"/>
      <c r="M1501" s="178"/>
    </row>
    <row r="1502" spans="1:13" x14ac:dyDescent="0.2">
      <c r="A1502" s="90" t="str">
        <f>IF(I1502=VALUE,VALUE,COUNTIF($B$7:B1502,B1502))&amp;I1502&amp;IF(F1502&lt;&gt;VALUE,TEXT(F1502,"mmmm"),VALUE)</f>
        <v>00</v>
      </c>
      <c r="B1502" s="86" t="str">
        <f t="shared" si="482"/>
        <v>0</v>
      </c>
      <c r="C1502" s="86" t="str">
        <f>COUNTIF($K$7:K1502,K1502)&amp;K1502</f>
        <v>0</v>
      </c>
      <c r="D1502" s="86" t="str">
        <f t="shared" si="483"/>
        <v>1</v>
      </c>
      <c r="F1502" s="173"/>
      <c r="G1502" s="90"/>
      <c r="H1502" s="73"/>
      <c r="I1502" s="90"/>
      <c r="J1502" s="175" t="str">
        <f t="shared" si="484"/>
        <v>-</v>
      </c>
      <c r="K1502" s="90"/>
      <c r="L1502" s="178"/>
      <c r="M1502" s="178"/>
    </row>
    <row r="1503" spans="1:13" x14ac:dyDescent="0.2">
      <c r="A1503" s="90" t="str">
        <f>IF(I1503=VALUE,VALUE,COUNTIF($B$7:B1503,B1503))&amp;I1503&amp;IF(F1503&lt;&gt;VALUE,TEXT(F1503,"mmmm"),VALUE)</f>
        <v>00</v>
      </c>
      <c r="B1503" s="86" t="str">
        <f t="shared" si="482"/>
        <v>0</v>
      </c>
      <c r="C1503" s="86" t="str">
        <f>COUNTIF($K$7:K1503,K1503)&amp;K1503</f>
        <v>0</v>
      </c>
      <c r="D1503" s="86" t="str">
        <f t="shared" si="483"/>
        <v>1</v>
      </c>
      <c r="F1503" s="173"/>
      <c r="G1503" s="90"/>
      <c r="H1503" s="73"/>
      <c r="I1503" s="90"/>
      <c r="J1503" s="175" t="str">
        <f t="shared" si="484"/>
        <v>-</v>
      </c>
      <c r="K1503" s="90"/>
      <c r="L1503" s="178"/>
      <c r="M1503" s="178"/>
    </row>
    <row r="1504" spans="1:13" x14ac:dyDescent="0.2">
      <c r="A1504" s="90" t="str">
        <f>IF(I1504=VALUE,VALUE,COUNTIF($B$7:B1504,B1504))&amp;I1504&amp;IF(F1504&lt;&gt;VALUE,TEXT(F1504,"mmmm"),VALUE)</f>
        <v>00</v>
      </c>
      <c r="B1504" s="86" t="str">
        <f t="shared" si="482"/>
        <v>0</v>
      </c>
      <c r="C1504" s="86" t="str">
        <f>COUNTIF($K$7:K1504,K1504)&amp;K1504</f>
        <v>0</v>
      </c>
      <c r="D1504" s="86" t="str">
        <f t="shared" si="483"/>
        <v>1</v>
      </c>
      <c r="F1504" s="173"/>
      <c r="G1504" s="90"/>
      <c r="H1504" s="73"/>
      <c r="I1504" s="90"/>
      <c r="J1504" s="175" t="str">
        <f t="shared" si="484"/>
        <v>-</v>
      </c>
      <c r="K1504" s="90"/>
      <c r="L1504" s="178"/>
      <c r="M1504" s="178"/>
    </row>
    <row r="1505" spans="1:13" x14ac:dyDescent="0.2">
      <c r="A1505" s="90" t="str">
        <f>IF(I1505=VALUE,VALUE,COUNTIF($B$7:B1505,B1505))&amp;I1505&amp;IF(F1505&lt;&gt;VALUE,TEXT(F1505,"mmmm"),VALUE)</f>
        <v>00</v>
      </c>
      <c r="B1505" s="86" t="str">
        <f t="shared" si="482"/>
        <v>0</v>
      </c>
      <c r="C1505" s="86" t="str">
        <f>COUNTIF($K$7:K1505,K1505)&amp;K1505</f>
        <v>0</v>
      </c>
      <c r="D1505" s="86" t="str">
        <f t="shared" si="483"/>
        <v>1</v>
      </c>
      <c r="F1505" s="173"/>
      <c r="G1505" s="90"/>
      <c r="H1505" s="73"/>
      <c r="I1505" s="90"/>
      <c r="J1505" s="175" t="str">
        <f t="shared" si="484"/>
        <v>-</v>
      </c>
      <c r="K1505" s="90"/>
      <c r="L1505" s="178"/>
      <c r="M1505" s="178"/>
    </row>
    <row r="1506" spans="1:13" x14ac:dyDescent="0.2">
      <c r="A1506" s="90" t="str">
        <f>IF(I1506=VALUE,VALUE,COUNTIF($B$7:B1506,B1506))&amp;I1506&amp;IF(F1506&lt;&gt;VALUE,TEXT(F1506,"mmmm"),VALUE)</f>
        <v>00</v>
      </c>
      <c r="B1506" s="86" t="str">
        <f t="shared" si="482"/>
        <v>0</v>
      </c>
      <c r="C1506" s="86" t="str">
        <f>COUNTIF($K$7:K1506,K1506)&amp;K1506</f>
        <v>0</v>
      </c>
      <c r="D1506" s="86" t="str">
        <f t="shared" si="483"/>
        <v>1</v>
      </c>
      <c r="F1506" s="173"/>
      <c r="G1506" s="90"/>
      <c r="H1506" s="73"/>
      <c r="I1506" s="90"/>
      <c r="J1506" s="175" t="str">
        <f t="shared" si="484"/>
        <v>-</v>
      </c>
      <c r="K1506" s="90"/>
      <c r="L1506" s="178"/>
      <c r="M1506" s="178"/>
    </row>
    <row r="1507" spans="1:13" x14ac:dyDescent="0.2">
      <c r="A1507" s="90" t="str">
        <f>IF(I1507=VALUE,VALUE,COUNTIF($B$7:B1507,B1507))&amp;I1507&amp;IF(F1507&lt;&gt;VALUE,TEXT(F1507,"mmmm"),VALUE)</f>
        <v>00</v>
      </c>
      <c r="B1507" s="86" t="str">
        <f t="shared" si="482"/>
        <v>0</v>
      </c>
      <c r="C1507" s="86" t="str">
        <f>COUNTIF($K$7:K1507,K1507)&amp;K1507</f>
        <v>0</v>
      </c>
      <c r="D1507" s="86" t="str">
        <f t="shared" si="483"/>
        <v>1</v>
      </c>
      <c r="F1507" s="173"/>
      <c r="G1507" s="90"/>
      <c r="H1507" s="73"/>
      <c r="I1507" s="90"/>
      <c r="J1507" s="175" t="str">
        <f t="shared" si="484"/>
        <v>-</v>
      </c>
      <c r="K1507" s="90"/>
      <c r="L1507" s="178"/>
      <c r="M1507" s="178"/>
    </row>
    <row r="1508" spans="1:13" x14ac:dyDescent="0.2">
      <c r="A1508" s="90" t="str">
        <f>IF(I1508=VALUE,VALUE,COUNTIF($B$7:B1508,B1508))&amp;I1508&amp;IF(F1508&lt;&gt;VALUE,TEXT(F1508,"mmmm"),VALUE)</f>
        <v>00</v>
      </c>
      <c r="B1508" s="86" t="str">
        <f t="shared" si="482"/>
        <v>0</v>
      </c>
      <c r="C1508" s="86" t="str">
        <f>COUNTIF($K$7:K1508,K1508)&amp;K1508</f>
        <v>0</v>
      </c>
      <c r="D1508" s="86" t="str">
        <f t="shared" si="483"/>
        <v>1</v>
      </c>
      <c r="F1508" s="173"/>
      <c r="G1508" s="90"/>
      <c r="H1508" s="73"/>
      <c r="I1508" s="90"/>
      <c r="J1508" s="175" t="str">
        <f t="shared" si="484"/>
        <v>-</v>
      </c>
      <c r="K1508" s="90"/>
      <c r="L1508" s="178"/>
      <c r="M1508" s="178"/>
    </row>
    <row r="1509" spans="1:13" x14ac:dyDescent="0.2">
      <c r="A1509" s="90" t="str">
        <f>IF(I1509=VALUE,VALUE,COUNTIF($B$7:B1509,B1509))&amp;I1509&amp;IF(F1509&lt;&gt;VALUE,TEXT(F1509,"mmmm"),VALUE)</f>
        <v>00</v>
      </c>
      <c r="B1509" s="86" t="str">
        <f t="shared" si="482"/>
        <v>0</v>
      </c>
      <c r="C1509" s="86" t="str">
        <f>COUNTIF($K$7:K1509,K1509)&amp;K1509</f>
        <v>0</v>
      </c>
      <c r="D1509" s="86" t="str">
        <f t="shared" si="483"/>
        <v>1</v>
      </c>
      <c r="F1509" s="173"/>
      <c r="G1509" s="90"/>
      <c r="H1509" s="73"/>
      <c r="I1509" s="90"/>
      <c r="J1509" s="175" t="str">
        <f t="shared" si="484"/>
        <v>-</v>
      </c>
      <c r="K1509" s="90"/>
      <c r="L1509" s="178"/>
      <c r="M1509" s="178"/>
    </row>
    <row r="1510" spans="1:13" x14ac:dyDescent="0.2">
      <c r="A1510" s="90" t="str">
        <f>IF(I1510=VALUE,VALUE,COUNTIF($B$7:B1510,B1510))&amp;I1510&amp;IF(F1510&lt;&gt;VALUE,TEXT(F1510,"mmmm"),VALUE)</f>
        <v>00</v>
      </c>
      <c r="B1510" s="86" t="str">
        <f t="shared" ref="B1510:B1576" si="485">I1510&amp;IF(F1510&lt;&gt;VALUE,TEXT(F1510,"mmmm"),VALUE)</f>
        <v>0</v>
      </c>
      <c r="C1510" s="86" t="str">
        <f>COUNTIF($K$7:K1510,K1510)&amp;K1510</f>
        <v>0</v>
      </c>
      <c r="D1510" s="86" t="str">
        <f t="shared" ref="D1510:D1576" si="486">IF(MONTH(F1510)&lt;MONTH(BLN),"1"&amp;I1510,VALUE)</f>
        <v>1</v>
      </c>
      <c r="F1510" s="173"/>
      <c r="G1510" s="90"/>
      <c r="H1510" s="73"/>
      <c r="I1510" s="90"/>
      <c r="J1510" s="175" t="str">
        <f t="shared" si="484"/>
        <v>-</v>
      </c>
      <c r="K1510" s="90"/>
      <c r="L1510" s="178"/>
      <c r="M1510" s="178"/>
    </row>
    <row r="1511" spans="1:13" x14ac:dyDescent="0.2">
      <c r="A1511" s="90" t="str">
        <f>IF(I1511=VALUE,VALUE,COUNTIF($B$7:B1511,B1511))&amp;I1511&amp;IF(F1511&lt;&gt;VALUE,TEXT(F1511,"mmmm"),VALUE)</f>
        <v>00</v>
      </c>
      <c r="B1511" s="86" t="str">
        <f t="shared" si="485"/>
        <v>0</v>
      </c>
      <c r="C1511" s="86" t="str">
        <f>COUNTIF($K$7:K1511,K1511)&amp;K1511</f>
        <v>0</v>
      </c>
      <c r="D1511" s="86" t="str">
        <f t="shared" si="486"/>
        <v>1</v>
      </c>
      <c r="F1511" s="173"/>
      <c r="G1511" s="90"/>
      <c r="H1511" s="73"/>
      <c r="I1511" s="90"/>
      <c r="J1511" s="175" t="str">
        <f t="shared" si="484"/>
        <v>-</v>
      </c>
      <c r="K1511" s="90"/>
      <c r="L1511" s="178"/>
      <c r="M1511" s="178"/>
    </row>
    <row r="1512" spans="1:13" x14ac:dyDescent="0.2">
      <c r="A1512" s="90" t="str">
        <f>IF(I1512=VALUE,VALUE,COUNTIF($B$7:B1512,B1512))&amp;I1512&amp;IF(F1512&lt;&gt;VALUE,TEXT(F1512,"mmmm"),VALUE)</f>
        <v>00</v>
      </c>
      <c r="B1512" s="86" t="str">
        <f t="shared" si="485"/>
        <v>0</v>
      </c>
      <c r="C1512" s="86" t="str">
        <f>COUNTIF($K$7:K1512,K1512)&amp;K1512</f>
        <v>0</v>
      </c>
      <c r="D1512" s="86" t="str">
        <f t="shared" si="486"/>
        <v>1</v>
      </c>
      <c r="F1512" s="173"/>
      <c r="G1512" s="90"/>
      <c r="H1512" s="73"/>
      <c r="I1512" s="90"/>
      <c r="J1512" s="175" t="str">
        <f t="shared" si="484"/>
        <v>-</v>
      </c>
      <c r="K1512" s="90"/>
      <c r="L1512" s="178"/>
      <c r="M1512" s="178"/>
    </row>
    <row r="1513" spans="1:13" x14ac:dyDescent="0.2">
      <c r="A1513" s="90" t="str">
        <f>IF(I1513=VALUE,VALUE,COUNTIF($B$7:B1513,B1513))&amp;I1513&amp;IF(F1513&lt;&gt;VALUE,TEXT(F1513,"mmmm"),VALUE)</f>
        <v>00</v>
      </c>
      <c r="B1513" s="86" t="str">
        <f t="shared" si="485"/>
        <v>0</v>
      </c>
      <c r="C1513" s="86" t="str">
        <f>COUNTIF($K$7:K1513,K1513)&amp;K1513</f>
        <v>0</v>
      </c>
      <c r="D1513" s="86" t="str">
        <f t="shared" si="486"/>
        <v>1</v>
      </c>
      <c r="F1513" s="173"/>
      <c r="G1513" s="90"/>
      <c r="H1513" s="73"/>
      <c r="I1513" s="90"/>
      <c r="J1513" s="175" t="str">
        <f t="shared" si="484"/>
        <v>-</v>
      </c>
      <c r="K1513" s="90"/>
      <c r="L1513" s="178"/>
      <c r="M1513" s="178"/>
    </row>
    <row r="1514" spans="1:13" x14ac:dyDescent="0.2">
      <c r="A1514" s="90" t="str">
        <f>IF(I1514=VALUE,VALUE,COUNTIF($B$7:B1514,B1514))&amp;I1514&amp;IF(F1514&lt;&gt;VALUE,TEXT(F1514,"mmmm"),VALUE)</f>
        <v>00</v>
      </c>
      <c r="B1514" s="86" t="str">
        <f t="shared" si="485"/>
        <v>0</v>
      </c>
      <c r="C1514" s="86" t="str">
        <f>COUNTIF($K$7:K1514,K1514)&amp;K1514</f>
        <v>0</v>
      </c>
      <c r="D1514" s="86" t="str">
        <f t="shared" si="486"/>
        <v>1</v>
      </c>
      <c r="F1514" s="173"/>
      <c r="G1514" s="90"/>
      <c r="H1514" s="73"/>
      <c r="I1514" s="90"/>
      <c r="J1514" s="175" t="str">
        <f>IF(ISNA(VLOOKUP(I1514,DAF_AKUN,2,FALSE)),"-",VLOOKUP(I1514,DAF_AKUN,2,FALSE))</f>
        <v>-</v>
      </c>
      <c r="K1514" s="90"/>
      <c r="L1514" s="178"/>
      <c r="M1514" s="178"/>
    </row>
    <row r="1515" spans="1:13" x14ac:dyDescent="0.2">
      <c r="A1515" s="90" t="str">
        <f>IF(I1515=VALUE,VALUE,COUNTIF($B$7:B1515,B1515))&amp;I1515&amp;IF(F1515&lt;&gt;VALUE,TEXT(F1515,"mmmm"),VALUE)</f>
        <v>00</v>
      </c>
      <c r="B1515" s="86" t="str">
        <f t="shared" si="485"/>
        <v>0</v>
      </c>
      <c r="C1515" s="86" t="str">
        <f>COUNTIF($K$7:K1515,K1515)&amp;K1515</f>
        <v>0</v>
      </c>
      <c r="D1515" s="86" t="str">
        <f t="shared" si="486"/>
        <v>1</v>
      </c>
      <c r="F1515" s="173"/>
      <c r="G1515" s="90"/>
      <c r="H1515" s="73"/>
      <c r="I1515" s="90"/>
      <c r="J1515" s="175" t="str">
        <f>IF(ISNA(VLOOKUP(I1515,DAF_AKUN,2,FALSE)),"-",VLOOKUP(I1515,DAF_AKUN,2,FALSE))</f>
        <v>-</v>
      </c>
      <c r="K1515" s="90"/>
      <c r="L1515" s="178"/>
      <c r="M1515" s="178"/>
    </row>
    <row r="1516" spans="1:13" x14ac:dyDescent="0.2">
      <c r="A1516" s="90" t="str">
        <f>IF(I1516=VALUE,VALUE,COUNTIF($B$7:B1516,B1516))&amp;I1516&amp;IF(F1516&lt;&gt;VALUE,TEXT(F1516,"mmmm"),VALUE)</f>
        <v>00</v>
      </c>
      <c r="B1516" s="86" t="str">
        <f t="shared" si="485"/>
        <v>0</v>
      </c>
      <c r="C1516" s="86" t="str">
        <f>COUNTIF($K$7:K1516,K1516)&amp;K1516</f>
        <v>0</v>
      </c>
      <c r="D1516" s="86" t="str">
        <f t="shared" si="486"/>
        <v>1</v>
      </c>
      <c r="F1516" s="173"/>
      <c r="G1516" s="90"/>
      <c r="H1516" s="73"/>
      <c r="I1516" s="90"/>
      <c r="J1516" s="175" t="str">
        <f t="shared" ref="J1516:J1579" si="487">IF(ISNA(VLOOKUP(I1516,DAF_AKUN,2,FALSE)),"-",VLOOKUP(I1516,DAF_AKUN,2,FALSE))</f>
        <v>-</v>
      </c>
      <c r="K1516" s="90"/>
      <c r="L1516" s="178"/>
      <c r="M1516" s="178"/>
    </row>
    <row r="1517" spans="1:13" x14ac:dyDescent="0.2">
      <c r="A1517" s="90" t="str">
        <f>IF(I1517=VALUE,VALUE,COUNTIF($B$7:B1517,B1517))&amp;I1517&amp;IF(F1517&lt;&gt;VALUE,TEXT(F1517,"mmmm"),VALUE)</f>
        <v>00</v>
      </c>
      <c r="B1517" s="86" t="str">
        <f t="shared" si="485"/>
        <v>0</v>
      </c>
      <c r="C1517" s="86" t="str">
        <f>COUNTIF($K$7:K1517,K1517)&amp;K1517</f>
        <v>0</v>
      </c>
      <c r="D1517" s="86" t="str">
        <f t="shared" si="486"/>
        <v>1</v>
      </c>
      <c r="F1517" s="173"/>
      <c r="G1517" s="90"/>
      <c r="H1517" s="73"/>
      <c r="I1517" s="90"/>
      <c r="J1517" s="175" t="str">
        <f t="shared" si="487"/>
        <v>-</v>
      </c>
      <c r="K1517" s="90"/>
      <c r="L1517" s="178"/>
      <c r="M1517" s="178"/>
    </row>
    <row r="1518" spans="1:13" x14ac:dyDescent="0.2">
      <c r="A1518" s="90" t="str">
        <f>IF(I1518=VALUE,VALUE,COUNTIF($B$7:B1518,B1518))&amp;I1518&amp;IF(F1518&lt;&gt;VALUE,TEXT(F1518,"mmmm"),VALUE)</f>
        <v>00</v>
      </c>
      <c r="B1518" s="86" t="str">
        <f t="shared" si="485"/>
        <v>0</v>
      </c>
      <c r="C1518" s="86" t="str">
        <f>COUNTIF($K$7:K1518,K1518)&amp;K1518</f>
        <v>0</v>
      </c>
      <c r="D1518" s="86" t="str">
        <f t="shared" si="486"/>
        <v>1</v>
      </c>
      <c r="F1518" s="173"/>
      <c r="G1518" s="90"/>
      <c r="H1518" s="73"/>
      <c r="I1518" s="90"/>
      <c r="J1518" s="175" t="str">
        <f t="shared" si="487"/>
        <v>-</v>
      </c>
      <c r="K1518" s="90"/>
      <c r="L1518" s="178"/>
      <c r="M1518" s="178"/>
    </row>
    <row r="1519" spans="1:13" x14ac:dyDescent="0.2">
      <c r="A1519" s="90" t="str">
        <f>IF(I1519=VALUE,VALUE,COUNTIF($B$7:B1519,B1519))&amp;I1519&amp;IF(F1519&lt;&gt;VALUE,TEXT(F1519,"mmmm"),VALUE)</f>
        <v>00</v>
      </c>
      <c r="B1519" s="86" t="str">
        <f t="shared" si="485"/>
        <v>0</v>
      </c>
      <c r="C1519" s="86" t="str">
        <f>COUNTIF($K$7:K1519,K1519)&amp;K1519</f>
        <v>0</v>
      </c>
      <c r="D1519" s="86" t="str">
        <f t="shared" si="486"/>
        <v>1</v>
      </c>
      <c r="F1519" s="173"/>
      <c r="G1519" s="90"/>
      <c r="H1519" s="73"/>
      <c r="I1519" s="90"/>
      <c r="J1519" s="175" t="str">
        <f t="shared" si="487"/>
        <v>-</v>
      </c>
      <c r="K1519" s="90"/>
      <c r="L1519" s="178"/>
      <c r="M1519" s="178"/>
    </row>
    <row r="1520" spans="1:13" x14ac:dyDescent="0.2">
      <c r="A1520" s="90" t="str">
        <f>IF(I1520=VALUE,VALUE,COUNTIF($B$7:B1520,B1520))&amp;I1520&amp;IF(F1520&lt;&gt;VALUE,TEXT(F1520,"mmmm"),VALUE)</f>
        <v>00</v>
      </c>
      <c r="B1520" s="86" t="str">
        <f t="shared" si="485"/>
        <v>0</v>
      </c>
      <c r="C1520" s="86" t="str">
        <f>COUNTIF($K$7:K1520,K1520)&amp;K1520</f>
        <v>0</v>
      </c>
      <c r="D1520" s="86" t="str">
        <f t="shared" si="486"/>
        <v>1</v>
      </c>
      <c r="F1520" s="173"/>
      <c r="G1520" s="90"/>
      <c r="H1520" s="73"/>
      <c r="I1520" s="90"/>
      <c r="J1520" s="175" t="str">
        <f t="shared" si="487"/>
        <v>-</v>
      </c>
      <c r="K1520" s="90"/>
      <c r="L1520" s="178"/>
      <c r="M1520" s="178"/>
    </row>
    <row r="1521" spans="1:13" x14ac:dyDescent="0.2">
      <c r="A1521" s="90" t="str">
        <f>IF(I1521=VALUE,VALUE,COUNTIF($B$7:B1521,B1521))&amp;I1521&amp;IF(F1521&lt;&gt;VALUE,TEXT(F1521,"mmmm"),VALUE)</f>
        <v>00</v>
      </c>
      <c r="B1521" s="86" t="str">
        <f t="shared" si="485"/>
        <v>0</v>
      </c>
      <c r="C1521" s="86" t="str">
        <f>COUNTIF($K$7:K1521,K1521)&amp;K1521</f>
        <v>0</v>
      </c>
      <c r="D1521" s="86" t="str">
        <f t="shared" si="486"/>
        <v>1</v>
      </c>
      <c r="F1521" s="173"/>
      <c r="G1521" s="90"/>
      <c r="H1521" s="73"/>
      <c r="I1521" s="90"/>
      <c r="J1521" s="175" t="str">
        <f t="shared" si="487"/>
        <v>-</v>
      </c>
      <c r="K1521" s="90"/>
      <c r="L1521" s="178"/>
      <c r="M1521" s="178"/>
    </row>
    <row r="1522" spans="1:13" x14ac:dyDescent="0.2">
      <c r="A1522" s="90" t="str">
        <f>IF(I1522=VALUE,VALUE,COUNTIF($B$7:B1522,B1522))&amp;I1522&amp;IF(F1522&lt;&gt;VALUE,TEXT(F1522,"mmmm"),VALUE)</f>
        <v>00</v>
      </c>
      <c r="B1522" s="86" t="str">
        <f t="shared" si="485"/>
        <v>0</v>
      </c>
      <c r="C1522" s="86" t="str">
        <f>COUNTIF($K$7:K1522,K1522)&amp;K1522</f>
        <v>0</v>
      </c>
      <c r="D1522" s="86" t="str">
        <f t="shared" si="486"/>
        <v>1</v>
      </c>
      <c r="F1522" s="173"/>
      <c r="G1522" s="90"/>
      <c r="H1522" s="73"/>
      <c r="I1522" s="90"/>
      <c r="J1522" s="175" t="str">
        <f t="shared" si="487"/>
        <v>-</v>
      </c>
      <c r="K1522" s="90"/>
      <c r="L1522" s="178"/>
      <c r="M1522" s="178"/>
    </row>
    <row r="1523" spans="1:13" x14ac:dyDescent="0.2">
      <c r="A1523" s="90" t="str">
        <f>IF(I1523=VALUE,VALUE,COUNTIF($B$7:B1523,B1523))&amp;I1523&amp;IF(F1523&lt;&gt;VALUE,TEXT(F1523,"mmmm"),VALUE)</f>
        <v>00</v>
      </c>
      <c r="B1523" s="86" t="str">
        <f t="shared" si="485"/>
        <v>0</v>
      </c>
      <c r="C1523" s="86" t="str">
        <f>COUNTIF($K$7:K1523,K1523)&amp;K1523</f>
        <v>0</v>
      </c>
      <c r="D1523" s="86" t="str">
        <f t="shared" si="486"/>
        <v>1</v>
      </c>
      <c r="F1523" s="173"/>
      <c r="G1523" s="90"/>
      <c r="H1523" s="73"/>
      <c r="I1523" s="90"/>
      <c r="J1523" s="175" t="str">
        <f t="shared" si="487"/>
        <v>-</v>
      </c>
      <c r="K1523" s="90"/>
      <c r="L1523" s="178"/>
      <c r="M1523" s="178"/>
    </row>
    <row r="1524" spans="1:13" x14ac:dyDescent="0.2">
      <c r="A1524" s="90" t="str">
        <f>IF(I1524=VALUE,VALUE,COUNTIF($B$7:B1524,B1524))&amp;I1524&amp;IF(F1524&lt;&gt;VALUE,TEXT(F1524,"mmmm"),VALUE)</f>
        <v>00</v>
      </c>
      <c r="B1524" s="86" t="str">
        <f t="shared" si="485"/>
        <v>0</v>
      </c>
      <c r="C1524" s="86" t="str">
        <f>COUNTIF($K$7:K1524,K1524)&amp;K1524</f>
        <v>0</v>
      </c>
      <c r="D1524" s="86" t="str">
        <f t="shared" si="486"/>
        <v>1</v>
      </c>
      <c r="F1524" s="173"/>
      <c r="G1524" s="90"/>
      <c r="H1524" s="73"/>
      <c r="I1524" s="90"/>
      <c r="J1524" s="175" t="str">
        <f t="shared" si="487"/>
        <v>-</v>
      </c>
      <c r="K1524" s="90"/>
      <c r="L1524" s="178"/>
      <c r="M1524" s="178"/>
    </row>
    <row r="1525" spans="1:13" x14ac:dyDescent="0.2">
      <c r="A1525" s="90" t="str">
        <f>IF(I1525=VALUE,VALUE,COUNTIF($B$7:B1525,B1525))&amp;I1525&amp;IF(F1525&lt;&gt;VALUE,TEXT(F1525,"mmmm"),VALUE)</f>
        <v>00</v>
      </c>
      <c r="B1525" s="86" t="str">
        <f t="shared" si="485"/>
        <v>0</v>
      </c>
      <c r="C1525" s="86" t="str">
        <f>COUNTIF($K$7:K1525,K1525)&amp;K1525</f>
        <v>0</v>
      </c>
      <c r="D1525" s="86" t="str">
        <f t="shared" si="486"/>
        <v>1</v>
      </c>
      <c r="F1525" s="173"/>
      <c r="G1525" s="90"/>
      <c r="H1525" s="73"/>
      <c r="I1525" s="90"/>
      <c r="J1525" s="175" t="str">
        <f t="shared" si="487"/>
        <v>-</v>
      </c>
      <c r="K1525" s="90"/>
      <c r="L1525" s="178"/>
      <c r="M1525" s="178"/>
    </row>
    <row r="1526" spans="1:13" x14ac:dyDescent="0.2">
      <c r="A1526" s="90" t="str">
        <f>IF(I1526=VALUE,VALUE,COUNTIF($B$7:B1526,B1526))&amp;I1526&amp;IF(F1526&lt;&gt;VALUE,TEXT(F1526,"mmmm"),VALUE)</f>
        <v>00</v>
      </c>
      <c r="B1526" s="86" t="str">
        <f t="shared" si="485"/>
        <v>0</v>
      </c>
      <c r="C1526" s="86" t="str">
        <f>COUNTIF($K$7:K1526,K1526)&amp;K1526</f>
        <v>0</v>
      </c>
      <c r="D1526" s="86" t="str">
        <f t="shared" si="486"/>
        <v>1</v>
      </c>
      <c r="F1526" s="173"/>
      <c r="G1526" s="90"/>
      <c r="H1526" s="73"/>
      <c r="I1526" s="90"/>
      <c r="J1526" s="175" t="str">
        <f t="shared" si="487"/>
        <v>-</v>
      </c>
      <c r="K1526" s="90"/>
      <c r="L1526" s="178"/>
      <c r="M1526" s="178"/>
    </row>
    <row r="1527" spans="1:13" x14ac:dyDescent="0.2">
      <c r="A1527" s="90" t="str">
        <f>IF(I1527=VALUE,VALUE,COUNTIF($B$7:B1527,B1527))&amp;I1527&amp;IF(F1527&lt;&gt;VALUE,TEXT(F1527,"mmmm"),VALUE)</f>
        <v>00</v>
      </c>
      <c r="B1527" s="86" t="str">
        <f t="shared" si="485"/>
        <v>0</v>
      </c>
      <c r="C1527" s="86" t="str">
        <f>COUNTIF($K$7:K1527,K1527)&amp;K1527</f>
        <v>0</v>
      </c>
      <c r="D1527" s="86" t="str">
        <f t="shared" si="486"/>
        <v>1</v>
      </c>
      <c r="F1527" s="173"/>
      <c r="G1527" s="90"/>
      <c r="H1527" s="73"/>
      <c r="I1527" s="90"/>
      <c r="J1527" s="175" t="str">
        <f t="shared" si="487"/>
        <v>-</v>
      </c>
      <c r="K1527" s="90"/>
      <c r="L1527" s="178"/>
      <c r="M1527" s="178"/>
    </row>
    <row r="1528" spans="1:13" x14ac:dyDescent="0.2">
      <c r="A1528" s="90" t="str">
        <f>IF(I1528=VALUE,VALUE,COUNTIF($B$7:B1528,B1528))&amp;I1528&amp;IF(F1528&lt;&gt;VALUE,TEXT(F1528,"mmmm"),VALUE)</f>
        <v>00</v>
      </c>
      <c r="B1528" s="86" t="str">
        <f t="shared" si="485"/>
        <v>0</v>
      </c>
      <c r="C1528" s="86" t="str">
        <f>COUNTIF($K$7:K1528,K1528)&amp;K1528</f>
        <v>0</v>
      </c>
      <c r="D1528" s="86" t="str">
        <f t="shared" si="486"/>
        <v>1</v>
      </c>
      <c r="F1528" s="173"/>
      <c r="G1528" s="90"/>
      <c r="H1528" s="73"/>
      <c r="I1528" s="90"/>
      <c r="J1528" s="175" t="str">
        <f t="shared" si="487"/>
        <v>-</v>
      </c>
      <c r="K1528" s="90"/>
      <c r="L1528" s="178"/>
      <c r="M1528" s="178"/>
    </row>
    <row r="1529" spans="1:13" x14ac:dyDescent="0.2">
      <c r="A1529" s="90" t="str">
        <f>IF(I1529=VALUE,VALUE,COUNTIF($B$7:B1529,B1529))&amp;I1529&amp;IF(F1529&lt;&gt;VALUE,TEXT(F1529,"mmmm"),VALUE)</f>
        <v>00</v>
      </c>
      <c r="B1529" s="86" t="str">
        <f t="shared" si="485"/>
        <v>0</v>
      </c>
      <c r="C1529" s="86" t="str">
        <f>COUNTIF($K$7:K1529,K1529)&amp;K1529</f>
        <v>0</v>
      </c>
      <c r="D1529" s="86" t="str">
        <f t="shared" si="486"/>
        <v>1</v>
      </c>
      <c r="F1529" s="173"/>
      <c r="G1529" s="90"/>
      <c r="H1529" s="73"/>
      <c r="I1529" s="90"/>
      <c r="J1529" s="175" t="str">
        <f t="shared" si="487"/>
        <v>-</v>
      </c>
      <c r="K1529" s="90"/>
      <c r="L1529" s="178"/>
      <c r="M1529" s="178"/>
    </row>
    <row r="1530" spans="1:13" x14ac:dyDescent="0.2">
      <c r="A1530" s="90" t="str">
        <f>IF(I1530=VALUE,VALUE,COUNTIF($B$7:B1530,B1530))&amp;I1530&amp;IF(F1530&lt;&gt;VALUE,TEXT(F1530,"mmmm"),VALUE)</f>
        <v>00</v>
      </c>
      <c r="B1530" s="86" t="str">
        <f t="shared" si="485"/>
        <v>0</v>
      </c>
      <c r="C1530" s="86" t="str">
        <f>COUNTIF($K$7:K1530,K1530)&amp;K1530</f>
        <v>0</v>
      </c>
      <c r="D1530" s="86" t="str">
        <f t="shared" si="486"/>
        <v>1</v>
      </c>
      <c r="F1530" s="173"/>
      <c r="G1530" s="90"/>
      <c r="H1530" s="73"/>
      <c r="I1530" s="90"/>
      <c r="J1530" s="175" t="str">
        <f t="shared" si="487"/>
        <v>-</v>
      </c>
      <c r="K1530" s="90"/>
      <c r="L1530" s="178"/>
      <c r="M1530" s="178"/>
    </row>
    <row r="1531" spans="1:13" x14ac:dyDescent="0.2">
      <c r="A1531" s="90" t="str">
        <f>IF(I1531=VALUE,VALUE,COUNTIF($B$7:B1531,B1531))&amp;I1531&amp;IF(F1531&lt;&gt;VALUE,TEXT(F1531,"mmmm"),VALUE)</f>
        <v>00</v>
      </c>
      <c r="B1531" s="86" t="str">
        <f t="shared" si="485"/>
        <v>0</v>
      </c>
      <c r="C1531" s="86" t="str">
        <f>COUNTIF($K$7:K1531,K1531)&amp;K1531</f>
        <v>0</v>
      </c>
      <c r="D1531" s="86" t="str">
        <f t="shared" si="486"/>
        <v>1</v>
      </c>
      <c r="F1531" s="173"/>
      <c r="G1531" s="90"/>
      <c r="H1531" s="73"/>
      <c r="I1531" s="90"/>
      <c r="J1531" s="175" t="str">
        <f t="shared" si="487"/>
        <v>-</v>
      </c>
      <c r="K1531" s="90"/>
      <c r="L1531" s="178"/>
      <c r="M1531" s="178"/>
    </row>
    <row r="1532" spans="1:13" x14ac:dyDescent="0.2">
      <c r="A1532" s="90" t="str">
        <f>IF(I1532=VALUE,VALUE,COUNTIF($B$7:B1532,B1532))&amp;I1532&amp;IF(F1532&lt;&gt;VALUE,TEXT(F1532,"mmmm"),VALUE)</f>
        <v>00</v>
      </c>
      <c r="B1532" s="86" t="str">
        <f t="shared" si="485"/>
        <v>0</v>
      </c>
      <c r="C1532" s="86" t="str">
        <f>COUNTIF($K$7:K1532,K1532)&amp;K1532</f>
        <v>0</v>
      </c>
      <c r="D1532" s="86" t="str">
        <f t="shared" si="486"/>
        <v>1</v>
      </c>
      <c r="F1532" s="173"/>
      <c r="G1532" s="90"/>
      <c r="H1532" s="73"/>
      <c r="I1532" s="90"/>
      <c r="J1532" s="175" t="str">
        <f t="shared" si="487"/>
        <v>-</v>
      </c>
      <c r="K1532" s="90"/>
      <c r="L1532" s="178"/>
      <c r="M1532" s="178"/>
    </row>
    <row r="1533" spans="1:13" x14ac:dyDescent="0.2">
      <c r="A1533" s="90" t="str">
        <f>IF(I1533=VALUE,VALUE,COUNTIF($B$7:B1533,B1533))&amp;I1533&amp;IF(F1533&lt;&gt;VALUE,TEXT(F1533,"mmmm"),VALUE)</f>
        <v>00</v>
      </c>
      <c r="B1533" s="86" t="str">
        <f t="shared" si="485"/>
        <v>0</v>
      </c>
      <c r="C1533" s="86" t="str">
        <f>COUNTIF($K$7:K1533,K1533)&amp;K1533</f>
        <v>0</v>
      </c>
      <c r="D1533" s="86" t="str">
        <f t="shared" si="486"/>
        <v>1</v>
      </c>
      <c r="F1533" s="173"/>
      <c r="G1533" s="90"/>
      <c r="H1533" s="73"/>
      <c r="I1533" s="90"/>
      <c r="J1533" s="175" t="str">
        <f t="shared" si="487"/>
        <v>-</v>
      </c>
      <c r="K1533" s="90"/>
      <c r="L1533" s="178"/>
      <c r="M1533" s="178"/>
    </row>
    <row r="1534" spans="1:13" x14ac:dyDescent="0.2">
      <c r="A1534" s="90" t="str">
        <f>IF(I1534=VALUE,VALUE,COUNTIF($B$7:B1534,B1534))&amp;I1534&amp;IF(F1534&lt;&gt;VALUE,TEXT(F1534,"mmmm"),VALUE)</f>
        <v>00</v>
      </c>
      <c r="B1534" s="86" t="str">
        <f t="shared" si="485"/>
        <v>0</v>
      </c>
      <c r="C1534" s="86" t="str">
        <f>COUNTIF($K$7:K1534,K1534)&amp;K1534</f>
        <v>0</v>
      </c>
      <c r="D1534" s="86" t="str">
        <f t="shared" si="486"/>
        <v>1</v>
      </c>
      <c r="F1534" s="173"/>
      <c r="G1534" s="90"/>
      <c r="H1534" s="73"/>
      <c r="I1534" s="90"/>
      <c r="J1534" s="175" t="str">
        <f t="shared" si="487"/>
        <v>-</v>
      </c>
      <c r="K1534" s="90"/>
      <c r="L1534" s="178"/>
      <c r="M1534" s="178"/>
    </row>
    <row r="1535" spans="1:13" x14ac:dyDescent="0.2">
      <c r="A1535" s="90" t="str">
        <f>IF(I1535=VALUE,VALUE,COUNTIF($B$7:B1535,B1535))&amp;I1535&amp;IF(F1535&lt;&gt;VALUE,TEXT(F1535,"mmmm"),VALUE)</f>
        <v>00</v>
      </c>
      <c r="B1535" s="86" t="str">
        <f t="shared" si="485"/>
        <v>0</v>
      </c>
      <c r="C1535" s="86" t="str">
        <f>COUNTIF($K$7:K1535,K1535)&amp;K1535</f>
        <v>0</v>
      </c>
      <c r="D1535" s="86" t="str">
        <f t="shared" si="486"/>
        <v>1</v>
      </c>
      <c r="F1535" s="173"/>
      <c r="G1535" s="90"/>
      <c r="H1535" s="73"/>
      <c r="I1535" s="90"/>
      <c r="J1535" s="175" t="str">
        <f t="shared" si="487"/>
        <v>-</v>
      </c>
      <c r="K1535" s="90"/>
      <c r="L1535" s="178"/>
      <c r="M1535" s="178"/>
    </row>
    <row r="1536" spans="1:13" x14ac:dyDescent="0.2">
      <c r="A1536" s="90" t="str">
        <f>IF(I1536=VALUE,VALUE,COUNTIF($B$7:B1536,B1536))&amp;I1536&amp;IF(F1536&lt;&gt;VALUE,TEXT(F1536,"mmmm"),VALUE)</f>
        <v>00</v>
      </c>
      <c r="B1536" s="86" t="str">
        <f t="shared" si="485"/>
        <v>0</v>
      </c>
      <c r="C1536" s="86" t="str">
        <f>COUNTIF($K$7:K1536,K1536)&amp;K1536</f>
        <v>0</v>
      </c>
      <c r="D1536" s="86" t="str">
        <f t="shared" si="486"/>
        <v>1</v>
      </c>
      <c r="F1536" s="173"/>
      <c r="G1536" s="90"/>
      <c r="H1536" s="73"/>
      <c r="I1536" s="90"/>
      <c r="J1536" s="175" t="str">
        <f t="shared" si="487"/>
        <v>-</v>
      </c>
      <c r="K1536" s="90"/>
      <c r="L1536" s="178"/>
      <c r="M1536" s="178"/>
    </row>
    <row r="1537" spans="1:13" x14ac:dyDescent="0.2">
      <c r="A1537" s="90" t="str">
        <f>IF(I1537=VALUE,VALUE,COUNTIF($B$7:B1537,B1537))&amp;I1537&amp;IF(F1537&lt;&gt;VALUE,TEXT(F1537,"mmmm"),VALUE)</f>
        <v>00</v>
      </c>
      <c r="B1537" s="86" t="str">
        <f t="shared" si="485"/>
        <v>0</v>
      </c>
      <c r="C1537" s="86" t="str">
        <f>COUNTIF($K$7:K1537,K1537)&amp;K1537</f>
        <v>0</v>
      </c>
      <c r="D1537" s="86" t="str">
        <f t="shared" si="486"/>
        <v>1</v>
      </c>
      <c r="F1537" s="173"/>
      <c r="G1537" s="90"/>
      <c r="H1537" s="73"/>
      <c r="I1537" s="90"/>
      <c r="J1537" s="175" t="str">
        <f t="shared" si="487"/>
        <v>-</v>
      </c>
      <c r="K1537" s="90"/>
      <c r="L1537" s="178"/>
      <c r="M1537" s="178"/>
    </row>
    <row r="1538" spans="1:13" x14ac:dyDescent="0.2">
      <c r="A1538" s="90" t="str">
        <f>IF(I1538=VALUE,VALUE,COUNTIF($B$7:B1538,B1538))&amp;I1538&amp;IF(F1538&lt;&gt;VALUE,TEXT(F1538,"mmmm"),VALUE)</f>
        <v>00</v>
      </c>
      <c r="B1538" s="86" t="str">
        <f t="shared" si="485"/>
        <v>0</v>
      </c>
      <c r="C1538" s="86" t="str">
        <f>COUNTIF($K$7:K1538,K1538)&amp;K1538</f>
        <v>0</v>
      </c>
      <c r="D1538" s="86" t="str">
        <f t="shared" si="486"/>
        <v>1</v>
      </c>
      <c r="F1538" s="173"/>
      <c r="G1538" s="90"/>
      <c r="H1538" s="73"/>
      <c r="I1538" s="90"/>
      <c r="J1538" s="175" t="str">
        <f t="shared" si="487"/>
        <v>-</v>
      </c>
      <c r="K1538" s="90"/>
      <c r="L1538" s="178"/>
      <c r="M1538" s="178"/>
    </row>
    <row r="1539" spans="1:13" x14ac:dyDescent="0.2">
      <c r="A1539" s="90" t="str">
        <f>IF(I1539=VALUE,VALUE,COUNTIF($B$7:B1539,B1539))&amp;I1539&amp;IF(F1539&lt;&gt;VALUE,TEXT(F1539,"mmmm"),VALUE)</f>
        <v>00</v>
      </c>
      <c r="B1539" s="86" t="str">
        <f t="shared" si="485"/>
        <v>0</v>
      </c>
      <c r="C1539" s="86" t="str">
        <f>COUNTIF($K$7:K1539,K1539)&amp;K1539</f>
        <v>0</v>
      </c>
      <c r="D1539" s="86" t="str">
        <f t="shared" si="486"/>
        <v>1</v>
      </c>
      <c r="F1539" s="173"/>
      <c r="G1539" s="90"/>
      <c r="H1539" s="73"/>
      <c r="I1539" s="90"/>
      <c r="J1539" s="175" t="str">
        <f t="shared" si="487"/>
        <v>-</v>
      </c>
      <c r="K1539" s="90"/>
      <c r="L1539" s="178"/>
      <c r="M1539" s="178"/>
    </row>
    <row r="1540" spans="1:13" x14ac:dyDescent="0.2">
      <c r="A1540" s="90" t="str">
        <f>IF(I1540=VALUE,VALUE,COUNTIF($B$7:B1540,B1540))&amp;I1540&amp;IF(F1540&lt;&gt;VALUE,TEXT(F1540,"mmmm"),VALUE)</f>
        <v>00</v>
      </c>
      <c r="B1540" s="86" t="str">
        <f t="shared" si="485"/>
        <v>0</v>
      </c>
      <c r="C1540" s="86" t="str">
        <f>COUNTIF($K$7:K1540,K1540)&amp;K1540</f>
        <v>0</v>
      </c>
      <c r="D1540" s="86" t="str">
        <f t="shared" si="486"/>
        <v>1</v>
      </c>
      <c r="F1540" s="173"/>
      <c r="G1540" s="90"/>
      <c r="H1540" s="73"/>
      <c r="I1540" s="90"/>
      <c r="J1540" s="175" t="str">
        <f t="shared" si="487"/>
        <v>-</v>
      </c>
      <c r="K1540" s="90"/>
      <c r="L1540" s="178"/>
      <c r="M1540" s="178"/>
    </row>
    <row r="1541" spans="1:13" x14ac:dyDescent="0.2">
      <c r="A1541" s="90" t="str">
        <f>IF(I1541=VALUE,VALUE,COUNTIF($B$7:B1541,B1541))&amp;I1541&amp;IF(F1541&lt;&gt;VALUE,TEXT(F1541,"mmmm"),VALUE)</f>
        <v>00</v>
      </c>
      <c r="B1541" s="86" t="str">
        <f t="shared" si="485"/>
        <v>0</v>
      </c>
      <c r="C1541" s="86" t="str">
        <f>COUNTIF($K$7:K1541,K1541)&amp;K1541</f>
        <v>0</v>
      </c>
      <c r="D1541" s="86" t="str">
        <f t="shared" si="486"/>
        <v>1</v>
      </c>
      <c r="F1541" s="173"/>
      <c r="G1541" s="90"/>
      <c r="H1541" s="73"/>
      <c r="I1541" s="90"/>
      <c r="J1541" s="175" t="str">
        <f t="shared" si="487"/>
        <v>-</v>
      </c>
      <c r="K1541" s="90"/>
      <c r="L1541" s="178"/>
      <c r="M1541" s="178"/>
    </row>
    <row r="1542" spans="1:13" x14ac:dyDescent="0.2">
      <c r="A1542" s="90" t="str">
        <f>IF(I1542=VALUE,VALUE,COUNTIF($B$7:B1542,B1542))&amp;I1542&amp;IF(F1542&lt;&gt;VALUE,TEXT(F1542,"mmmm"),VALUE)</f>
        <v>00</v>
      </c>
      <c r="B1542" s="86" t="str">
        <f t="shared" si="485"/>
        <v>0</v>
      </c>
      <c r="C1542" s="86" t="str">
        <f>COUNTIF($K$7:K1542,K1542)&amp;K1542</f>
        <v>0</v>
      </c>
      <c r="D1542" s="86" t="str">
        <f t="shared" si="486"/>
        <v>1</v>
      </c>
      <c r="F1542" s="173"/>
      <c r="G1542" s="90"/>
      <c r="H1542" s="73"/>
      <c r="I1542" s="90"/>
      <c r="J1542" s="175" t="str">
        <f t="shared" si="487"/>
        <v>-</v>
      </c>
      <c r="K1542" s="90"/>
      <c r="L1542" s="178"/>
      <c r="M1542" s="178"/>
    </row>
    <row r="1543" spans="1:13" x14ac:dyDescent="0.2">
      <c r="A1543" s="90" t="str">
        <f>IF(I1543=VALUE,VALUE,COUNTIF($B$7:B1543,B1543))&amp;I1543&amp;IF(F1543&lt;&gt;VALUE,TEXT(F1543,"mmmm"),VALUE)</f>
        <v>00</v>
      </c>
      <c r="B1543" s="86" t="str">
        <f t="shared" si="485"/>
        <v>0</v>
      </c>
      <c r="C1543" s="86" t="str">
        <f>COUNTIF($K$7:K1543,K1543)&amp;K1543</f>
        <v>0</v>
      </c>
      <c r="D1543" s="86" t="str">
        <f t="shared" si="486"/>
        <v>1</v>
      </c>
      <c r="F1543" s="173"/>
      <c r="G1543" s="90"/>
      <c r="H1543" s="73"/>
      <c r="I1543" s="90"/>
      <c r="J1543" s="175" t="str">
        <f t="shared" si="487"/>
        <v>-</v>
      </c>
      <c r="K1543" s="90"/>
      <c r="L1543" s="178"/>
      <c r="M1543" s="178"/>
    </row>
    <row r="1544" spans="1:13" x14ac:dyDescent="0.2">
      <c r="A1544" s="90" t="str">
        <f>IF(I1544=VALUE,VALUE,COUNTIF($B$7:B1544,B1544))&amp;I1544&amp;IF(F1544&lt;&gt;VALUE,TEXT(F1544,"mmmm"),VALUE)</f>
        <v>00</v>
      </c>
      <c r="B1544" s="86" t="str">
        <f t="shared" si="485"/>
        <v>0</v>
      </c>
      <c r="C1544" s="86" t="str">
        <f>COUNTIF($K$7:K1544,K1544)&amp;K1544</f>
        <v>0</v>
      </c>
      <c r="D1544" s="86" t="str">
        <f t="shared" si="486"/>
        <v>1</v>
      </c>
      <c r="F1544" s="173"/>
      <c r="G1544" s="90"/>
      <c r="H1544" s="73"/>
      <c r="I1544" s="90"/>
      <c r="J1544" s="175" t="str">
        <f t="shared" si="487"/>
        <v>-</v>
      </c>
      <c r="K1544" s="90"/>
      <c r="L1544" s="178"/>
      <c r="M1544" s="178"/>
    </row>
    <row r="1545" spans="1:13" x14ac:dyDescent="0.2">
      <c r="A1545" s="90" t="str">
        <f>IF(I1545=VALUE,VALUE,COUNTIF($B$7:B1545,B1545))&amp;I1545&amp;IF(F1545&lt;&gt;VALUE,TEXT(F1545,"mmmm"),VALUE)</f>
        <v>00</v>
      </c>
      <c r="B1545" s="86" t="str">
        <f t="shared" si="485"/>
        <v>0</v>
      </c>
      <c r="C1545" s="86" t="str">
        <f>COUNTIF($K$7:K1545,K1545)&amp;K1545</f>
        <v>0</v>
      </c>
      <c r="D1545" s="86" t="str">
        <f t="shared" si="486"/>
        <v>1</v>
      </c>
      <c r="F1545" s="173"/>
      <c r="G1545" s="90"/>
      <c r="H1545" s="73"/>
      <c r="I1545" s="90"/>
      <c r="J1545" s="175" t="str">
        <f t="shared" si="487"/>
        <v>-</v>
      </c>
      <c r="K1545" s="90"/>
      <c r="L1545" s="178"/>
      <c r="M1545" s="178"/>
    </row>
    <row r="1546" spans="1:13" x14ac:dyDescent="0.2">
      <c r="A1546" s="90" t="str">
        <f>IF(I1546=VALUE,VALUE,COUNTIF($B$7:B1546,B1546))&amp;I1546&amp;IF(F1546&lt;&gt;VALUE,TEXT(F1546,"mmmm"),VALUE)</f>
        <v>00</v>
      </c>
      <c r="B1546" s="86" t="str">
        <f t="shared" si="485"/>
        <v>0</v>
      </c>
      <c r="C1546" s="86" t="str">
        <f>COUNTIF($K$7:K1546,K1546)&amp;K1546</f>
        <v>0</v>
      </c>
      <c r="D1546" s="86" t="str">
        <f t="shared" si="486"/>
        <v>1</v>
      </c>
      <c r="F1546" s="173"/>
      <c r="G1546" s="90"/>
      <c r="H1546" s="73"/>
      <c r="I1546" s="90"/>
      <c r="J1546" s="175" t="str">
        <f t="shared" si="487"/>
        <v>-</v>
      </c>
      <c r="K1546" s="90"/>
      <c r="L1546" s="178"/>
      <c r="M1546" s="178"/>
    </row>
    <row r="1547" spans="1:13" x14ac:dyDescent="0.2">
      <c r="A1547" s="90" t="str">
        <f>IF(I1547=VALUE,VALUE,COUNTIF($B$7:B1547,B1547))&amp;I1547&amp;IF(F1547&lt;&gt;VALUE,TEXT(F1547,"mmmm"),VALUE)</f>
        <v>00</v>
      </c>
      <c r="B1547" s="86" t="str">
        <f t="shared" si="485"/>
        <v>0</v>
      </c>
      <c r="C1547" s="86" t="str">
        <f>COUNTIF($K$7:K1547,K1547)&amp;K1547</f>
        <v>0</v>
      </c>
      <c r="D1547" s="86" t="str">
        <f t="shared" si="486"/>
        <v>1</v>
      </c>
      <c r="F1547" s="173"/>
      <c r="G1547" s="90"/>
      <c r="H1547" s="73"/>
      <c r="I1547" s="90"/>
      <c r="J1547" s="175" t="str">
        <f t="shared" si="487"/>
        <v>-</v>
      </c>
      <c r="K1547" s="90"/>
      <c r="L1547" s="178"/>
      <c r="M1547" s="178"/>
    </row>
    <row r="1548" spans="1:13" x14ac:dyDescent="0.2">
      <c r="A1548" s="90" t="str">
        <f>IF(I1548=VALUE,VALUE,COUNTIF($B$7:B1548,B1548))&amp;I1548&amp;IF(F1548&lt;&gt;VALUE,TEXT(F1548,"mmmm"),VALUE)</f>
        <v>00</v>
      </c>
      <c r="B1548" s="86" t="str">
        <f t="shared" si="485"/>
        <v>0</v>
      </c>
      <c r="C1548" s="86" t="str">
        <f>COUNTIF($K$7:K1548,K1548)&amp;K1548</f>
        <v>0</v>
      </c>
      <c r="D1548" s="86" t="str">
        <f t="shared" si="486"/>
        <v>1</v>
      </c>
      <c r="F1548" s="173"/>
      <c r="G1548" s="90"/>
      <c r="H1548" s="73"/>
      <c r="I1548" s="90"/>
      <c r="J1548" s="175" t="str">
        <f t="shared" si="487"/>
        <v>-</v>
      </c>
      <c r="K1548" s="90"/>
      <c r="L1548" s="178"/>
      <c r="M1548" s="178"/>
    </row>
    <row r="1549" spans="1:13" x14ac:dyDescent="0.2">
      <c r="A1549" s="90" t="str">
        <f>IF(I1549=VALUE,VALUE,COUNTIF($B$7:B1549,B1549))&amp;I1549&amp;IF(F1549&lt;&gt;VALUE,TEXT(F1549,"mmmm"),VALUE)</f>
        <v>00</v>
      </c>
      <c r="B1549" s="86" t="str">
        <f t="shared" si="485"/>
        <v>0</v>
      </c>
      <c r="C1549" s="86" t="str">
        <f>COUNTIF($K$7:K1549,K1549)&amp;K1549</f>
        <v>0</v>
      </c>
      <c r="D1549" s="86" t="str">
        <f t="shared" si="486"/>
        <v>1</v>
      </c>
      <c r="F1549" s="173"/>
      <c r="G1549" s="90"/>
      <c r="H1549" s="73"/>
      <c r="I1549" s="90"/>
      <c r="J1549" s="175" t="str">
        <f t="shared" si="487"/>
        <v>-</v>
      </c>
      <c r="K1549" s="90"/>
      <c r="L1549" s="178"/>
      <c r="M1549" s="178"/>
    </row>
    <row r="1550" spans="1:13" x14ac:dyDescent="0.2">
      <c r="A1550" s="90" t="str">
        <f>IF(I1550=VALUE,VALUE,COUNTIF($B$7:B1550,B1550))&amp;I1550&amp;IF(F1550&lt;&gt;VALUE,TEXT(F1550,"mmmm"),VALUE)</f>
        <v>00</v>
      </c>
      <c r="B1550" s="86" t="str">
        <f t="shared" si="485"/>
        <v>0</v>
      </c>
      <c r="C1550" s="86" t="str">
        <f>COUNTIF($K$7:K1550,K1550)&amp;K1550</f>
        <v>0</v>
      </c>
      <c r="D1550" s="86" t="str">
        <f t="shared" si="486"/>
        <v>1</v>
      </c>
      <c r="F1550" s="173"/>
      <c r="G1550" s="90"/>
      <c r="H1550" s="73"/>
      <c r="I1550" s="90"/>
      <c r="J1550" s="175" t="str">
        <f t="shared" si="487"/>
        <v>-</v>
      </c>
      <c r="K1550" s="90"/>
      <c r="L1550" s="178"/>
      <c r="M1550" s="178"/>
    </row>
    <row r="1551" spans="1:13" x14ac:dyDescent="0.2">
      <c r="A1551" s="90" t="str">
        <f>IF(I1551=VALUE,VALUE,COUNTIF($B$7:B1551,B1551))&amp;I1551&amp;IF(F1551&lt;&gt;VALUE,TEXT(F1551,"mmmm"),VALUE)</f>
        <v>00</v>
      </c>
      <c r="B1551" s="86" t="str">
        <f t="shared" si="485"/>
        <v>0</v>
      </c>
      <c r="C1551" s="86" t="str">
        <f>COUNTIF($K$7:K1551,K1551)&amp;K1551</f>
        <v>0</v>
      </c>
      <c r="D1551" s="86" t="str">
        <f t="shared" si="486"/>
        <v>1</v>
      </c>
      <c r="F1551" s="173"/>
      <c r="G1551" s="90"/>
      <c r="H1551" s="73"/>
      <c r="I1551" s="90"/>
      <c r="J1551" s="175" t="str">
        <f t="shared" si="487"/>
        <v>-</v>
      </c>
      <c r="K1551" s="90"/>
      <c r="L1551" s="178"/>
      <c r="M1551" s="178"/>
    </row>
    <row r="1552" spans="1:13" x14ac:dyDescent="0.2">
      <c r="A1552" s="90" t="str">
        <f>IF(I1552=VALUE,VALUE,COUNTIF($B$7:B1552,B1552))&amp;I1552&amp;IF(F1552&lt;&gt;VALUE,TEXT(F1552,"mmmm"),VALUE)</f>
        <v>00</v>
      </c>
      <c r="B1552" s="86" t="str">
        <f t="shared" si="485"/>
        <v>0</v>
      </c>
      <c r="C1552" s="86" t="str">
        <f>COUNTIF($K$7:K1552,K1552)&amp;K1552</f>
        <v>0</v>
      </c>
      <c r="D1552" s="86" t="str">
        <f t="shared" si="486"/>
        <v>1</v>
      </c>
      <c r="F1552" s="173"/>
      <c r="G1552" s="90"/>
      <c r="H1552" s="73"/>
      <c r="I1552" s="90"/>
      <c r="J1552" s="175" t="str">
        <f t="shared" si="487"/>
        <v>-</v>
      </c>
      <c r="K1552" s="90"/>
      <c r="L1552" s="178"/>
      <c r="M1552" s="178"/>
    </row>
    <row r="1553" spans="1:13" x14ac:dyDescent="0.2">
      <c r="A1553" s="90" t="str">
        <f>IF(I1553=VALUE,VALUE,COUNTIF($B$7:B1553,B1553))&amp;I1553&amp;IF(F1553&lt;&gt;VALUE,TEXT(F1553,"mmmm"),VALUE)</f>
        <v>00</v>
      </c>
      <c r="B1553" s="86" t="str">
        <f t="shared" si="485"/>
        <v>0</v>
      </c>
      <c r="C1553" s="86" t="str">
        <f>COUNTIF($K$7:K1553,K1553)&amp;K1553</f>
        <v>0</v>
      </c>
      <c r="D1553" s="86" t="str">
        <f t="shared" si="486"/>
        <v>1</v>
      </c>
      <c r="F1553" s="173"/>
      <c r="G1553" s="90"/>
      <c r="H1553" s="73"/>
      <c r="I1553" s="90"/>
      <c r="J1553" s="175" t="str">
        <f t="shared" si="487"/>
        <v>-</v>
      </c>
      <c r="K1553" s="90"/>
      <c r="L1553" s="178"/>
      <c r="M1553" s="178"/>
    </row>
    <row r="1554" spans="1:13" x14ac:dyDescent="0.2">
      <c r="A1554" s="90" t="str">
        <f>IF(I1554=VALUE,VALUE,COUNTIF($B$7:B1554,B1554))&amp;I1554&amp;IF(F1554&lt;&gt;VALUE,TEXT(F1554,"mmmm"),VALUE)</f>
        <v>00</v>
      </c>
      <c r="B1554" s="86" t="str">
        <f t="shared" si="485"/>
        <v>0</v>
      </c>
      <c r="C1554" s="86" t="str">
        <f>COUNTIF($K$7:K1554,K1554)&amp;K1554</f>
        <v>0</v>
      </c>
      <c r="D1554" s="86" t="str">
        <f t="shared" si="486"/>
        <v>1</v>
      </c>
      <c r="F1554" s="173"/>
      <c r="G1554" s="90"/>
      <c r="H1554" s="73"/>
      <c r="I1554" s="90"/>
      <c r="J1554" s="175" t="str">
        <f t="shared" si="487"/>
        <v>-</v>
      </c>
      <c r="K1554" s="90"/>
      <c r="L1554" s="178"/>
      <c r="M1554" s="178"/>
    </row>
    <row r="1555" spans="1:13" x14ac:dyDescent="0.2">
      <c r="A1555" s="90" t="str">
        <f>IF(I1555=VALUE,VALUE,COUNTIF($B$7:B1555,B1555))&amp;I1555&amp;IF(F1555&lt;&gt;VALUE,TEXT(F1555,"mmmm"),VALUE)</f>
        <v>00</v>
      </c>
      <c r="B1555" s="86" t="str">
        <f t="shared" si="485"/>
        <v>0</v>
      </c>
      <c r="C1555" s="86" t="str">
        <f>COUNTIF($K$7:K1555,K1555)&amp;K1555</f>
        <v>0</v>
      </c>
      <c r="D1555" s="86" t="str">
        <f t="shared" si="486"/>
        <v>1</v>
      </c>
      <c r="F1555" s="173"/>
      <c r="G1555" s="90"/>
      <c r="H1555" s="73"/>
      <c r="I1555" s="90"/>
      <c r="J1555" s="175" t="str">
        <f t="shared" si="487"/>
        <v>-</v>
      </c>
      <c r="K1555" s="90"/>
      <c r="L1555" s="178"/>
      <c r="M1555" s="178"/>
    </row>
    <row r="1556" spans="1:13" x14ac:dyDescent="0.2">
      <c r="A1556" s="90" t="str">
        <f>IF(I1556=VALUE,VALUE,COUNTIF($B$7:B1556,B1556))&amp;I1556&amp;IF(F1556&lt;&gt;VALUE,TEXT(F1556,"mmmm"),VALUE)</f>
        <v>00</v>
      </c>
      <c r="B1556" s="86" t="str">
        <f t="shared" si="485"/>
        <v>0</v>
      </c>
      <c r="C1556" s="86" t="str">
        <f>COUNTIF($K$7:K1556,K1556)&amp;K1556</f>
        <v>0</v>
      </c>
      <c r="D1556" s="86" t="str">
        <f t="shared" si="486"/>
        <v>1</v>
      </c>
      <c r="F1556" s="173"/>
      <c r="G1556" s="90"/>
      <c r="H1556" s="73"/>
      <c r="I1556" s="90"/>
      <c r="J1556" s="175" t="str">
        <f t="shared" si="487"/>
        <v>-</v>
      </c>
      <c r="K1556" s="90"/>
      <c r="L1556" s="178"/>
      <c r="M1556" s="178"/>
    </row>
    <row r="1557" spans="1:13" x14ac:dyDescent="0.2">
      <c r="A1557" s="90" t="str">
        <f>IF(I1557=VALUE,VALUE,COUNTIF($B$7:B1557,B1557))&amp;I1557&amp;IF(F1557&lt;&gt;VALUE,TEXT(F1557,"mmmm"),VALUE)</f>
        <v>00</v>
      </c>
      <c r="B1557" s="86" t="str">
        <f t="shared" si="485"/>
        <v>0</v>
      </c>
      <c r="C1557" s="86" t="str">
        <f>COUNTIF($K$7:K1557,K1557)&amp;K1557</f>
        <v>0</v>
      </c>
      <c r="D1557" s="86" t="str">
        <f t="shared" si="486"/>
        <v>1</v>
      </c>
      <c r="F1557" s="173"/>
      <c r="G1557" s="90"/>
      <c r="H1557" s="73"/>
      <c r="I1557" s="90"/>
      <c r="J1557" s="175" t="str">
        <f t="shared" si="487"/>
        <v>-</v>
      </c>
      <c r="K1557" s="90"/>
      <c r="L1557" s="178"/>
      <c r="M1557" s="178"/>
    </row>
    <row r="1558" spans="1:13" x14ac:dyDescent="0.2">
      <c r="A1558" s="90" t="str">
        <f>IF(I1558=VALUE,VALUE,COUNTIF($B$7:B1558,B1558))&amp;I1558&amp;IF(F1558&lt;&gt;VALUE,TEXT(F1558,"mmmm"),VALUE)</f>
        <v>00</v>
      </c>
      <c r="B1558" s="86" t="str">
        <f t="shared" si="485"/>
        <v>0</v>
      </c>
      <c r="C1558" s="86" t="str">
        <f>COUNTIF($K$7:K1558,K1558)&amp;K1558</f>
        <v>0</v>
      </c>
      <c r="D1558" s="86" t="str">
        <f t="shared" si="486"/>
        <v>1</v>
      </c>
      <c r="F1558" s="173"/>
      <c r="G1558" s="90"/>
      <c r="H1558" s="73"/>
      <c r="I1558" s="90"/>
      <c r="J1558" s="175" t="str">
        <f t="shared" si="487"/>
        <v>-</v>
      </c>
      <c r="K1558" s="90"/>
      <c r="L1558" s="178"/>
      <c r="M1558" s="178"/>
    </row>
    <row r="1559" spans="1:13" x14ac:dyDescent="0.2">
      <c r="A1559" s="90" t="str">
        <f>IF(I1559=VALUE,VALUE,COUNTIF($B$7:B1559,B1559))&amp;I1559&amp;IF(F1559&lt;&gt;VALUE,TEXT(F1559,"mmmm"),VALUE)</f>
        <v>00</v>
      </c>
      <c r="B1559" s="86" t="str">
        <f t="shared" si="485"/>
        <v>0</v>
      </c>
      <c r="C1559" s="86" t="str">
        <f>COUNTIF($K$7:K1559,K1559)&amp;K1559</f>
        <v>0</v>
      </c>
      <c r="D1559" s="86" t="str">
        <f t="shared" si="486"/>
        <v>1</v>
      </c>
      <c r="F1559" s="173"/>
      <c r="G1559" s="90"/>
      <c r="H1559" s="177"/>
      <c r="I1559" s="90"/>
      <c r="J1559" s="175" t="str">
        <f t="shared" si="487"/>
        <v>-</v>
      </c>
      <c r="K1559" s="90"/>
      <c r="L1559" s="178"/>
      <c r="M1559" s="178"/>
    </row>
    <row r="1560" spans="1:13" x14ac:dyDescent="0.2">
      <c r="A1560" s="90" t="str">
        <f>IF(I1560=VALUE,VALUE,COUNTIF($B$7:B1560,B1560))&amp;I1560&amp;IF(F1560&lt;&gt;VALUE,TEXT(F1560,"mmmm"),VALUE)</f>
        <v>00</v>
      </c>
      <c r="B1560" s="86" t="str">
        <f t="shared" si="485"/>
        <v>0</v>
      </c>
      <c r="C1560" s="86" t="str">
        <f>COUNTIF($K$7:K1560,K1560)&amp;K1560</f>
        <v>0</v>
      </c>
      <c r="D1560" s="86" t="str">
        <f t="shared" si="486"/>
        <v>1</v>
      </c>
      <c r="F1560" s="173"/>
      <c r="G1560" s="90"/>
      <c r="H1560" s="177"/>
      <c r="I1560" s="90"/>
      <c r="J1560" s="175" t="str">
        <f t="shared" si="487"/>
        <v>-</v>
      </c>
      <c r="K1560" s="90"/>
      <c r="L1560" s="178"/>
      <c r="M1560" s="178"/>
    </row>
    <row r="1561" spans="1:13" x14ac:dyDescent="0.2">
      <c r="A1561" s="90" t="str">
        <f>IF(I1561=VALUE,VALUE,COUNTIF($B$7:B1561,B1561))&amp;I1561&amp;IF(F1561&lt;&gt;VALUE,TEXT(F1561,"mmmm"),VALUE)</f>
        <v>00</v>
      </c>
      <c r="B1561" s="86" t="str">
        <f>I1561&amp;IF(F1561&lt;&gt;VALUE,TEXT(F1561,"mmmm"),VALUE)</f>
        <v>0</v>
      </c>
      <c r="C1561" s="86" t="str">
        <f>COUNTIF($K$7:K1561,K1561)&amp;K1561</f>
        <v>0</v>
      </c>
      <c r="D1561" s="86" t="str">
        <f>IF(MONTH(F1561)&lt;MONTH(BLN),"1"&amp;I1561,VALUE)</f>
        <v>1</v>
      </c>
      <c r="F1561" s="173"/>
      <c r="G1561" s="90"/>
      <c r="H1561" s="73"/>
      <c r="I1561" s="90"/>
      <c r="J1561" s="175" t="str">
        <f t="shared" si="487"/>
        <v>-</v>
      </c>
      <c r="K1561" s="90"/>
      <c r="L1561" s="178"/>
      <c r="M1561" s="178"/>
    </row>
    <row r="1562" spans="1:13" x14ac:dyDescent="0.2">
      <c r="A1562" s="90" t="str">
        <f>IF(I1562=VALUE,VALUE,COUNTIF($B$7:B1562,B1562))&amp;I1562&amp;IF(F1562&lt;&gt;VALUE,TEXT(F1562,"mmmm"),VALUE)</f>
        <v>00</v>
      </c>
      <c r="B1562" s="86" t="str">
        <f>I1562&amp;IF(F1562&lt;&gt;VALUE,TEXT(F1562,"mmmm"),VALUE)</f>
        <v>0</v>
      </c>
      <c r="C1562" s="86" t="str">
        <f>COUNTIF($K$7:K1562,K1562)&amp;K1562</f>
        <v>0</v>
      </c>
      <c r="D1562" s="86" t="str">
        <f>IF(MONTH(F1562)&lt;MONTH(BLN),"1"&amp;I1562,VALUE)</f>
        <v>1</v>
      </c>
      <c r="F1562" s="173"/>
      <c r="G1562" s="90"/>
      <c r="H1562" s="73"/>
      <c r="I1562" s="90"/>
      <c r="J1562" s="175" t="str">
        <f t="shared" si="487"/>
        <v>-</v>
      </c>
      <c r="K1562" s="90"/>
      <c r="L1562" s="178"/>
      <c r="M1562" s="178"/>
    </row>
    <row r="1563" spans="1:13" x14ac:dyDescent="0.2">
      <c r="A1563" s="90" t="str">
        <f>IF(I1563=VALUE,VALUE,COUNTIF($B$7:B1563,B1563))&amp;I1563&amp;IF(F1563&lt;&gt;VALUE,TEXT(F1563,"mmmm"),VALUE)</f>
        <v>00</v>
      </c>
      <c r="B1563" s="86" t="str">
        <f>I1563&amp;IF(F1563&lt;&gt;VALUE,TEXT(F1563,"mmmm"),VALUE)</f>
        <v>0</v>
      </c>
      <c r="C1563" s="86" t="str">
        <f>COUNTIF($K$7:K1563,K1563)&amp;K1563</f>
        <v>0</v>
      </c>
      <c r="D1563" s="86" t="str">
        <f>IF(MONTH(F1563)&lt;MONTH(BLN),"1"&amp;I1563,VALUE)</f>
        <v>1</v>
      </c>
      <c r="F1563" s="173"/>
      <c r="G1563" s="90"/>
      <c r="H1563" s="177"/>
      <c r="I1563" s="90"/>
      <c r="J1563" s="175" t="str">
        <f t="shared" si="487"/>
        <v>-</v>
      </c>
      <c r="K1563" s="90"/>
      <c r="L1563" s="178"/>
      <c r="M1563" s="178"/>
    </row>
    <row r="1564" spans="1:13" x14ac:dyDescent="0.2">
      <c r="A1564" s="90" t="str">
        <f>IF(I1564=VALUE,VALUE,COUNTIF($B$7:B1564,B1564))&amp;I1564&amp;IF(F1564&lt;&gt;VALUE,TEXT(F1564,"mmmm"),VALUE)</f>
        <v>00</v>
      </c>
      <c r="B1564" s="86" t="str">
        <f>I1564&amp;IF(F1564&lt;&gt;VALUE,TEXT(F1564,"mmmm"),VALUE)</f>
        <v>0</v>
      </c>
      <c r="C1564" s="86" t="str">
        <f>COUNTIF($K$7:K1564,K1564)&amp;K1564</f>
        <v>0</v>
      </c>
      <c r="D1564" s="86" t="str">
        <f>IF(MONTH(F1564)&lt;MONTH(BLN),"1"&amp;I1564,VALUE)</f>
        <v>1</v>
      </c>
      <c r="F1564" s="173"/>
      <c r="G1564" s="90"/>
      <c r="H1564" s="73"/>
      <c r="I1564" s="90"/>
      <c r="J1564" s="175" t="str">
        <f t="shared" si="487"/>
        <v>-</v>
      </c>
      <c r="K1564" s="90"/>
      <c r="L1564" s="178"/>
      <c r="M1564" s="178"/>
    </row>
    <row r="1565" spans="1:13" x14ac:dyDescent="0.2">
      <c r="A1565" s="90" t="str">
        <f>IF(I1565=VALUE,VALUE,COUNTIF($B$7:B1565,B1565))&amp;I1565&amp;IF(F1565&lt;&gt;VALUE,TEXT(F1565,"mmmm"),VALUE)</f>
        <v>00</v>
      </c>
      <c r="B1565" s="86" t="str">
        <f t="shared" si="485"/>
        <v>0</v>
      </c>
      <c r="C1565" s="86" t="str">
        <f>COUNTIF($K$7:K1565,K1565)&amp;K1565</f>
        <v>0</v>
      </c>
      <c r="D1565" s="86" t="str">
        <f t="shared" si="486"/>
        <v>1</v>
      </c>
      <c r="F1565" s="173"/>
      <c r="G1565" s="90"/>
      <c r="H1565" s="73"/>
      <c r="I1565" s="90"/>
      <c r="J1565" s="175" t="str">
        <f t="shared" si="487"/>
        <v>-</v>
      </c>
      <c r="K1565" s="90"/>
      <c r="L1565" s="178"/>
      <c r="M1565" s="178"/>
    </row>
    <row r="1566" spans="1:13" x14ac:dyDescent="0.2">
      <c r="A1566" s="90" t="str">
        <f>IF(I1566=VALUE,VALUE,COUNTIF($B$7:B1566,B1566))&amp;I1566&amp;IF(F1566&lt;&gt;VALUE,TEXT(F1566,"mmmm"),VALUE)</f>
        <v>00</v>
      </c>
      <c r="B1566" s="86" t="str">
        <f t="shared" si="485"/>
        <v>0</v>
      </c>
      <c r="C1566" s="86" t="str">
        <f>COUNTIF($K$7:K1566,K1566)&amp;K1566</f>
        <v>0</v>
      </c>
      <c r="D1566" s="86" t="str">
        <f t="shared" si="486"/>
        <v>1</v>
      </c>
      <c r="F1566" s="173"/>
      <c r="G1566" s="90"/>
      <c r="H1566" s="73"/>
      <c r="I1566" s="90"/>
      <c r="J1566" s="175" t="str">
        <f t="shared" si="487"/>
        <v>-</v>
      </c>
      <c r="K1566" s="90"/>
      <c r="L1566" s="178"/>
      <c r="M1566" s="178"/>
    </row>
    <row r="1567" spans="1:13" x14ac:dyDescent="0.2">
      <c r="A1567" s="90" t="str">
        <f>IF(I1567=VALUE,VALUE,COUNTIF($B$7:B1567,B1567))&amp;I1567&amp;IF(F1567&lt;&gt;VALUE,TEXT(F1567,"mmmm"),VALUE)</f>
        <v>00</v>
      </c>
      <c r="B1567" s="86" t="str">
        <f t="shared" si="485"/>
        <v>0</v>
      </c>
      <c r="C1567" s="86" t="str">
        <f>COUNTIF($K$7:K1567,K1567)&amp;K1567</f>
        <v>0</v>
      </c>
      <c r="D1567" s="86" t="str">
        <f t="shared" si="486"/>
        <v>1</v>
      </c>
      <c r="F1567" s="173"/>
      <c r="G1567" s="90"/>
      <c r="H1567" s="174"/>
      <c r="I1567" s="90"/>
      <c r="J1567" s="175" t="str">
        <f t="shared" si="487"/>
        <v>-</v>
      </c>
      <c r="K1567" s="86"/>
      <c r="L1567" s="178"/>
      <c r="M1567" s="89"/>
    </row>
    <row r="1568" spans="1:13" x14ac:dyDescent="0.2">
      <c r="A1568" s="90" t="str">
        <f>IF(I1568=VALUE,VALUE,COUNTIF($B$7:B1568,B1568))&amp;I1568&amp;IF(F1568&lt;&gt;VALUE,TEXT(F1568,"mmmm"),VALUE)</f>
        <v>00</v>
      </c>
      <c r="B1568" s="86" t="str">
        <f t="shared" si="485"/>
        <v>0</v>
      </c>
      <c r="C1568" s="86" t="str">
        <f>COUNTIF($K$7:K1568,K1568)&amp;K1568</f>
        <v>0</v>
      </c>
      <c r="D1568" s="86" t="str">
        <f t="shared" si="486"/>
        <v>1</v>
      </c>
      <c r="F1568" s="173"/>
      <c r="G1568" s="90"/>
      <c r="H1568" s="177"/>
      <c r="I1568" s="90"/>
      <c r="J1568" s="175" t="str">
        <f t="shared" si="487"/>
        <v>-</v>
      </c>
      <c r="K1568" s="86"/>
      <c r="L1568" s="89"/>
      <c r="M1568" s="89"/>
    </row>
    <row r="1569" spans="1:13" x14ac:dyDescent="0.2">
      <c r="A1569" s="90" t="str">
        <f>IF(I1569=VALUE,VALUE,COUNTIF($B$7:B1569,B1569))&amp;I1569&amp;IF(F1569&lt;&gt;VALUE,TEXT(F1569,"mmmm"),VALUE)</f>
        <v>00</v>
      </c>
      <c r="B1569" s="86" t="str">
        <f t="shared" si="485"/>
        <v>0</v>
      </c>
      <c r="C1569" s="86" t="str">
        <f>COUNTIF($K$7:K1569,K1569)&amp;K1569</f>
        <v>0</v>
      </c>
      <c r="D1569" s="86" t="str">
        <f t="shared" si="486"/>
        <v>1</v>
      </c>
      <c r="F1569" s="173"/>
      <c r="G1569" s="90"/>
      <c r="H1569" s="177"/>
      <c r="I1569" s="90"/>
      <c r="J1569" s="175" t="str">
        <f t="shared" si="487"/>
        <v>-</v>
      </c>
      <c r="K1569" s="90"/>
      <c r="L1569" s="178"/>
      <c r="M1569" s="178"/>
    </row>
    <row r="1570" spans="1:13" x14ac:dyDescent="0.2">
      <c r="A1570" s="90" t="str">
        <f>IF(I1570=VALUE,VALUE,COUNTIF($B$7:B1570,B1570))&amp;I1570&amp;IF(F1570&lt;&gt;VALUE,TEXT(F1570,"mmmm"),VALUE)</f>
        <v>00</v>
      </c>
      <c r="B1570" s="86" t="str">
        <f t="shared" si="485"/>
        <v>0</v>
      </c>
      <c r="C1570" s="86" t="str">
        <f>COUNTIF($K$7:K1570,K1570)&amp;K1570</f>
        <v>7SH-006</v>
      </c>
      <c r="D1570" s="86" t="str">
        <f t="shared" si="486"/>
        <v>1</v>
      </c>
      <c r="F1570" s="173"/>
      <c r="G1570" s="90"/>
      <c r="H1570" s="73"/>
      <c r="I1570" s="90"/>
      <c r="J1570" s="175" t="str">
        <f t="shared" si="487"/>
        <v>-</v>
      </c>
      <c r="K1570" s="90" t="s">
        <v>421</v>
      </c>
      <c r="L1570" s="178"/>
      <c r="M1570" s="178"/>
    </row>
    <row r="1571" spans="1:13" x14ac:dyDescent="0.2">
      <c r="A1571" s="90" t="str">
        <f>IF(I1571=VALUE,VALUE,COUNTIF($B$7:B1571,B1571))&amp;I1571&amp;IF(F1571&lt;&gt;VALUE,TEXT(F1571,"mmmm"),VALUE)</f>
        <v>00</v>
      </c>
      <c r="B1571" s="86" t="str">
        <f t="shared" si="485"/>
        <v>0</v>
      </c>
      <c r="C1571" s="86" t="str">
        <f>COUNTIF($K$7:K1571,K1571)&amp;K1571</f>
        <v>8SH-006</v>
      </c>
      <c r="D1571" s="86" t="str">
        <f t="shared" si="486"/>
        <v>1</v>
      </c>
      <c r="F1571" s="173"/>
      <c r="G1571" s="90"/>
      <c r="H1571" s="73"/>
      <c r="I1571" s="90"/>
      <c r="J1571" s="175" t="str">
        <f t="shared" si="487"/>
        <v>-</v>
      </c>
      <c r="K1571" s="90" t="s">
        <v>421</v>
      </c>
      <c r="L1571" s="178"/>
      <c r="M1571" s="178"/>
    </row>
    <row r="1572" spans="1:13" x14ac:dyDescent="0.2">
      <c r="A1572" s="90" t="str">
        <f>IF(I1572=VALUE,VALUE,COUNTIF($B$7:B1572,B1572))&amp;I1572&amp;IF(F1572&lt;&gt;VALUE,TEXT(F1572,"mmmm"),VALUE)</f>
        <v>00</v>
      </c>
      <c r="B1572" s="86" t="str">
        <f t="shared" si="485"/>
        <v>0</v>
      </c>
      <c r="C1572" s="86" t="str">
        <f>COUNTIF($K$7:K1572,K1572)&amp;K1572</f>
        <v>19SH-003</v>
      </c>
      <c r="D1572" s="86" t="str">
        <f t="shared" si="486"/>
        <v>1</v>
      </c>
      <c r="F1572" s="173"/>
      <c r="G1572" s="90"/>
      <c r="H1572" s="73"/>
      <c r="I1572" s="90"/>
      <c r="J1572" s="175" t="str">
        <f t="shared" si="487"/>
        <v>-</v>
      </c>
      <c r="K1572" s="90" t="s">
        <v>404</v>
      </c>
      <c r="L1572" s="178"/>
      <c r="M1572" s="178"/>
    </row>
    <row r="1573" spans="1:13" x14ac:dyDescent="0.2">
      <c r="A1573" s="90" t="str">
        <f>IF(I1573=VALUE,VALUE,COUNTIF($B$7:B1573,B1573))&amp;I1573&amp;IF(F1573&lt;&gt;VALUE,TEXT(F1573,"mmmm"),VALUE)</f>
        <v>00</v>
      </c>
      <c r="B1573" s="86" t="str">
        <f t="shared" si="485"/>
        <v>0</v>
      </c>
      <c r="C1573" s="86" t="str">
        <f>COUNTIF($K$7:K1573,K1573)&amp;K1573</f>
        <v>20SH-003</v>
      </c>
      <c r="D1573" s="86" t="str">
        <f t="shared" si="486"/>
        <v>1</v>
      </c>
      <c r="F1573" s="173"/>
      <c r="G1573" s="90"/>
      <c r="H1573" s="73"/>
      <c r="I1573" s="90"/>
      <c r="J1573" s="175" t="str">
        <f t="shared" si="487"/>
        <v>-</v>
      </c>
      <c r="K1573" s="90" t="s">
        <v>404</v>
      </c>
      <c r="L1573" s="178"/>
      <c r="M1573" s="178"/>
    </row>
    <row r="1574" spans="1:13" x14ac:dyDescent="0.2">
      <c r="A1574" s="90" t="str">
        <f>IF(I1574=VALUE,VALUE,COUNTIF($B$7:B1574,B1574))&amp;I1574&amp;IF(F1574&lt;&gt;VALUE,TEXT(F1574,"mmmm"),VALUE)</f>
        <v>00</v>
      </c>
      <c r="B1574" s="86" t="str">
        <f t="shared" si="485"/>
        <v>0</v>
      </c>
      <c r="C1574" s="86" t="str">
        <f>COUNTIF($K$7:K1574,K1574)&amp;K1574</f>
        <v>34SH-001</v>
      </c>
      <c r="D1574" s="86" t="str">
        <f t="shared" si="486"/>
        <v>1</v>
      </c>
      <c r="F1574" s="173"/>
      <c r="G1574" s="73"/>
      <c r="H1574" s="73"/>
      <c r="I1574" s="90"/>
      <c r="J1574" s="175" t="str">
        <f t="shared" si="487"/>
        <v>-</v>
      </c>
      <c r="K1574" s="90" t="s">
        <v>400</v>
      </c>
      <c r="L1574" s="178"/>
      <c r="M1574" s="178"/>
    </row>
    <row r="1575" spans="1:13" x14ac:dyDescent="0.2">
      <c r="A1575" s="90" t="str">
        <f>IF(I1575=VALUE,VALUE,COUNTIF($B$7:B1575,B1575))&amp;I1575&amp;IF(F1575&lt;&gt;VALUE,TEXT(F1575,"mmmm"),VALUE)</f>
        <v>00</v>
      </c>
      <c r="B1575" s="86" t="str">
        <f t="shared" si="485"/>
        <v>0</v>
      </c>
      <c r="C1575" s="86" t="str">
        <f>COUNTIF($K$7:K1575,K1575)&amp;K1575</f>
        <v>9SH-006</v>
      </c>
      <c r="D1575" s="86" t="str">
        <f t="shared" si="486"/>
        <v>1</v>
      </c>
      <c r="F1575" s="173"/>
      <c r="G1575" s="90"/>
      <c r="H1575" s="73"/>
      <c r="I1575" s="90"/>
      <c r="J1575" s="175" t="str">
        <f t="shared" si="487"/>
        <v>-</v>
      </c>
      <c r="K1575" s="90" t="s">
        <v>421</v>
      </c>
      <c r="L1575" s="178"/>
      <c r="M1575" s="178"/>
    </row>
    <row r="1576" spans="1:13" x14ac:dyDescent="0.2">
      <c r="A1576" s="90" t="str">
        <f>IF(I1576=VALUE,VALUE,COUNTIF($B$7:B1576,B1576))&amp;I1576&amp;IF(F1576&lt;&gt;VALUE,TEXT(F1576,"mmmm"),VALUE)</f>
        <v>00</v>
      </c>
      <c r="B1576" s="86" t="str">
        <f t="shared" si="485"/>
        <v>0</v>
      </c>
      <c r="C1576" s="86" t="str">
        <f>COUNTIF($K$7:K1576,K1576)&amp;K1576</f>
        <v>7SH-002</v>
      </c>
      <c r="D1576" s="86" t="str">
        <f t="shared" si="486"/>
        <v>1</v>
      </c>
      <c r="F1576" s="173"/>
      <c r="G1576" s="90"/>
      <c r="H1576" s="73"/>
      <c r="I1576" s="90"/>
      <c r="J1576" s="175" t="str">
        <f t="shared" si="487"/>
        <v>-</v>
      </c>
      <c r="K1576" s="90" t="s">
        <v>402</v>
      </c>
      <c r="L1576" s="178"/>
      <c r="M1576" s="178"/>
    </row>
    <row r="1577" spans="1:13" x14ac:dyDescent="0.2">
      <c r="A1577" s="90" t="str">
        <f>IF(I1577=VALUE,VALUE,COUNTIF($B$7:B1577,B1577))&amp;I1577&amp;IF(F1577&lt;&gt;VALUE,TEXT(F1577,"mmmm"),VALUE)</f>
        <v>00</v>
      </c>
      <c r="B1577" s="86" t="str">
        <f t="shared" ref="B1577:B1586" si="488">I1577&amp;IF(F1577&lt;&gt;VALUE,TEXT(F1577,"mmmm"),VALUE)</f>
        <v>0</v>
      </c>
      <c r="C1577" s="86" t="str">
        <f>COUNTIF($K$7:K1577,K1577)&amp;K1577</f>
        <v>21SH-003</v>
      </c>
      <c r="D1577" s="86" t="str">
        <f t="shared" ref="D1577:D1586" si="489">IF(MONTH(F1577)&lt;MONTH(BLN),"1"&amp;I1577,VALUE)</f>
        <v>1</v>
      </c>
      <c r="F1577" s="173"/>
      <c r="G1577" s="90"/>
      <c r="H1577" s="73"/>
      <c r="I1577" s="90"/>
      <c r="J1577" s="175" t="str">
        <f t="shared" si="487"/>
        <v>-</v>
      </c>
      <c r="K1577" s="90" t="s">
        <v>404</v>
      </c>
      <c r="L1577" s="178"/>
      <c r="M1577" s="178"/>
    </row>
    <row r="1578" spans="1:13" x14ac:dyDescent="0.2">
      <c r="A1578" s="90" t="str">
        <f>IF(I1578=VALUE,VALUE,COUNTIF($B$7:B1578,B1578))&amp;I1578&amp;IF(F1578&lt;&gt;VALUE,TEXT(F1578,"mmmm"),VALUE)</f>
        <v>00</v>
      </c>
      <c r="B1578" s="86" t="str">
        <f t="shared" si="488"/>
        <v>0</v>
      </c>
      <c r="C1578" s="86" t="str">
        <f>COUNTIF($K$7:K1578,K1578)&amp;K1578</f>
        <v>22SH-003</v>
      </c>
      <c r="D1578" s="86" t="str">
        <f t="shared" si="489"/>
        <v>1</v>
      </c>
      <c r="F1578" s="173"/>
      <c r="G1578" s="90"/>
      <c r="H1578" s="73"/>
      <c r="I1578" s="90"/>
      <c r="J1578" s="175" t="str">
        <f t="shared" si="487"/>
        <v>-</v>
      </c>
      <c r="K1578" s="90" t="s">
        <v>404</v>
      </c>
      <c r="L1578" s="178"/>
      <c r="M1578" s="178"/>
    </row>
    <row r="1579" spans="1:13" x14ac:dyDescent="0.2">
      <c r="A1579" s="90" t="str">
        <f>IF(I1579=VALUE,VALUE,COUNTIF($B$7:B1579,B1579))&amp;I1579&amp;IF(F1579&lt;&gt;VALUE,TEXT(F1579,"mmmm"),VALUE)</f>
        <v>00</v>
      </c>
      <c r="B1579" s="86" t="str">
        <f t="shared" si="488"/>
        <v>0</v>
      </c>
      <c r="C1579" s="86" t="str">
        <f>COUNTIF($K$7:K1579,K1579)&amp;K1579</f>
        <v>23SH-003</v>
      </c>
      <c r="D1579" s="86" t="str">
        <f t="shared" si="489"/>
        <v>1</v>
      </c>
      <c r="F1579" s="173"/>
      <c r="G1579" s="90"/>
      <c r="H1579" s="73"/>
      <c r="I1579" s="90"/>
      <c r="J1579" s="175" t="str">
        <f t="shared" si="487"/>
        <v>-</v>
      </c>
      <c r="K1579" s="90" t="s">
        <v>404</v>
      </c>
      <c r="L1579" s="178"/>
      <c r="M1579" s="178"/>
    </row>
    <row r="1580" spans="1:13" x14ac:dyDescent="0.2">
      <c r="A1580" s="90" t="str">
        <f>IF(I1580=VALUE,VALUE,COUNTIF($B$7:B1580,B1580))&amp;I1580&amp;IF(F1580&lt;&gt;VALUE,TEXT(F1580,"mmmm"),VALUE)</f>
        <v>00</v>
      </c>
      <c r="B1580" s="86" t="str">
        <f t="shared" si="488"/>
        <v>0</v>
      </c>
      <c r="C1580" s="86" t="str">
        <f>COUNTIF($K$7:K1580,K1580)&amp;K1580</f>
        <v>19SH-008</v>
      </c>
      <c r="D1580" s="86" t="str">
        <f t="shared" si="489"/>
        <v>1</v>
      </c>
      <c r="F1580" s="173"/>
      <c r="G1580" s="90"/>
      <c r="H1580" s="73"/>
      <c r="I1580" s="90"/>
      <c r="J1580" s="175" t="str">
        <f t="shared" ref="J1580:J1643" si="490">IF(ISNA(VLOOKUP(I1580,DAF_AKUN,2,FALSE)),"-",VLOOKUP(I1580,DAF_AKUN,2,FALSE))</f>
        <v>-</v>
      </c>
      <c r="K1580" s="90" t="s">
        <v>419</v>
      </c>
      <c r="L1580" s="178"/>
      <c r="M1580" s="178"/>
    </row>
    <row r="1581" spans="1:13" x14ac:dyDescent="0.2">
      <c r="A1581" s="90" t="str">
        <f>IF(I1581=VALUE,VALUE,COUNTIF($B$7:B1581,B1581))&amp;I1581&amp;IF(F1581&lt;&gt;VALUE,TEXT(F1581,"mmmm"),VALUE)</f>
        <v>00</v>
      </c>
      <c r="B1581" s="86" t="str">
        <f t="shared" si="488"/>
        <v>0</v>
      </c>
      <c r="C1581" s="86" t="str">
        <f>COUNTIF($K$7:K1581,K1581)&amp;K1581</f>
        <v>8SH-002</v>
      </c>
      <c r="D1581" s="86" t="str">
        <f t="shared" si="489"/>
        <v>1</v>
      </c>
      <c r="F1581" s="173"/>
      <c r="G1581" s="90"/>
      <c r="H1581" s="73"/>
      <c r="I1581" s="75"/>
      <c r="J1581" s="175" t="str">
        <f t="shared" si="490"/>
        <v>-</v>
      </c>
      <c r="K1581" s="90" t="s">
        <v>402</v>
      </c>
      <c r="L1581" s="178"/>
      <c r="M1581" s="178"/>
    </row>
    <row r="1582" spans="1:13" x14ac:dyDescent="0.2">
      <c r="A1582" s="90" t="str">
        <f>IF(I1582=VALUE,VALUE,COUNTIF($B$7:B1582,B1582))&amp;I1582&amp;IF(F1582&lt;&gt;VALUE,TEXT(F1582,"mmmm"),VALUE)</f>
        <v>00</v>
      </c>
      <c r="B1582" s="86" t="str">
        <f t="shared" si="488"/>
        <v>0</v>
      </c>
      <c r="C1582" s="86" t="str">
        <f>COUNTIF($K$7:K1582,K1582)&amp;K1582</f>
        <v>20SH-008</v>
      </c>
      <c r="D1582" s="86" t="str">
        <f t="shared" si="489"/>
        <v>1</v>
      </c>
      <c r="F1582" s="173"/>
      <c r="G1582" s="90"/>
      <c r="H1582" s="73"/>
      <c r="I1582" s="90"/>
      <c r="J1582" s="175" t="str">
        <f t="shared" si="490"/>
        <v>-</v>
      </c>
      <c r="K1582" s="90" t="s">
        <v>419</v>
      </c>
      <c r="L1582" s="178"/>
      <c r="M1582" s="178"/>
    </row>
    <row r="1583" spans="1:13" x14ac:dyDescent="0.2">
      <c r="A1583" s="90" t="str">
        <f>IF(I1583=VALUE,VALUE,COUNTIF($B$7:B1583,B1583))&amp;I1583&amp;IF(F1583&lt;&gt;VALUE,TEXT(F1583,"mmmm"),VALUE)</f>
        <v>00</v>
      </c>
      <c r="B1583" s="86" t="str">
        <f t="shared" si="488"/>
        <v>0</v>
      </c>
      <c r="C1583" s="86" t="str">
        <f>COUNTIF($K$7:K1583,K1583)&amp;K1583</f>
        <v>3SH-007</v>
      </c>
      <c r="D1583" s="86" t="str">
        <f t="shared" si="489"/>
        <v>1</v>
      </c>
      <c r="F1583" s="173"/>
      <c r="G1583" s="90"/>
      <c r="H1583" s="73"/>
      <c r="I1583" s="75"/>
      <c r="J1583" s="175" t="str">
        <f t="shared" si="490"/>
        <v>-</v>
      </c>
      <c r="K1583" s="90" t="s">
        <v>422</v>
      </c>
      <c r="L1583" s="178"/>
      <c r="M1583" s="178"/>
    </row>
    <row r="1584" spans="1:13" x14ac:dyDescent="0.2">
      <c r="A1584" s="90" t="str">
        <f>IF(I1584=VALUE,VALUE,COUNTIF($B$7:B1584,B1584))&amp;I1584&amp;IF(F1584&lt;&gt;VALUE,TEXT(F1584,"mmmm"),VALUE)</f>
        <v>00</v>
      </c>
      <c r="B1584" s="86" t="str">
        <f t="shared" si="488"/>
        <v>0</v>
      </c>
      <c r="C1584" s="86" t="str">
        <f>COUNTIF($K$7:K1584,K1584)&amp;K1584</f>
        <v>35SH-001</v>
      </c>
      <c r="D1584" s="86" t="str">
        <f t="shared" si="489"/>
        <v>1</v>
      </c>
      <c r="F1584" s="173"/>
      <c r="G1584" s="73"/>
      <c r="H1584" s="177"/>
      <c r="I1584" s="75"/>
      <c r="J1584" s="175" t="str">
        <f t="shared" si="490"/>
        <v>-</v>
      </c>
      <c r="K1584" s="90" t="s">
        <v>400</v>
      </c>
      <c r="L1584" s="178"/>
      <c r="M1584" s="178"/>
    </row>
    <row r="1585" spans="1:13" x14ac:dyDescent="0.2">
      <c r="A1585" s="90" t="str">
        <f>IF(I1585=VALUE,VALUE,COUNTIF($B$7:B1585,B1585))&amp;I1585&amp;IF(F1585&lt;&gt;VALUE,TEXT(F1585,"mmmm"),VALUE)</f>
        <v>00</v>
      </c>
      <c r="B1585" s="86" t="str">
        <f t="shared" si="488"/>
        <v>0</v>
      </c>
      <c r="C1585" s="86" t="str">
        <f>COUNTIF($K$7:K1585,K1585)&amp;K1585</f>
        <v>36SH-001</v>
      </c>
      <c r="D1585" s="86" t="str">
        <f t="shared" si="489"/>
        <v>1</v>
      </c>
      <c r="F1585" s="173"/>
      <c r="G1585" s="73"/>
      <c r="H1585" s="73"/>
      <c r="I1585" s="75"/>
      <c r="J1585" s="175" t="str">
        <f t="shared" si="490"/>
        <v>-</v>
      </c>
      <c r="K1585" s="90" t="s">
        <v>400</v>
      </c>
      <c r="L1585" s="178"/>
      <c r="M1585" s="178"/>
    </row>
    <row r="1586" spans="1:13" x14ac:dyDescent="0.2">
      <c r="A1586" s="90" t="str">
        <f>IF(I1586=VALUE,VALUE,COUNTIF($B$7:B1586,B1586))&amp;I1586&amp;IF(F1586&lt;&gt;VALUE,TEXT(F1586,"mmmm"),VALUE)</f>
        <v>00</v>
      </c>
      <c r="B1586" s="86" t="str">
        <f t="shared" si="488"/>
        <v>0</v>
      </c>
      <c r="C1586" s="86" t="str">
        <f>COUNTIF($K$7:K1586,K1586)&amp;K1586</f>
        <v>21SH-008</v>
      </c>
      <c r="D1586" s="86" t="str">
        <f t="shared" si="489"/>
        <v>1</v>
      </c>
      <c r="F1586" s="173"/>
      <c r="G1586" s="90"/>
      <c r="H1586" s="73"/>
      <c r="I1586" s="90"/>
      <c r="J1586" s="175" t="str">
        <f t="shared" si="490"/>
        <v>-</v>
      </c>
      <c r="K1586" s="90" t="s">
        <v>419</v>
      </c>
      <c r="L1586" s="178"/>
      <c r="M1586" s="178"/>
    </row>
    <row r="1587" spans="1:13" x14ac:dyDescent="0.2">
      <c r="A1587" s="90" t="str">
        <f>IF(I1587=VALUE,VALUE,COUNTIF($B$7:B1587,B1587))&amp;I1587&amp;IF(F1587&lt;&gt;VALUE,TEXT(F1587,"mmmm"),VALUE)</f>
        <v>00</v>
      </c>
      <c r="B1587" s="86" t="str">
        <f t="shared" ref="B1587:B1650" si="491">I1587&amp;IF(F1587&lt;&gt;VALUE,TEXT(F1587,"mmmm"),VALUE)</f>
        <v>0</v>
      </c>
      <c r="C1587" s="86" t="str">
        <f>COUNTIF($K$7:K1587,K1587)&amp;K1587</f>
        <v>24SH-003</v>
      </c>
      <c r="D1587" s="86" t="str">
        <f t="shared" ref="D1587:D1650" si="492">IF(MONTH(F1587)&lt;MONTH(BLN),"1"&amp;I1587,VALUE)</f>
        <v>1</v>
      </c>
      <c r="F1587" s="173"/>
      <c r="G1587" s="90"/>
      <c r="H1587" s="73"/>
      <c r="I1587" s="90"/>
      <c r="J1587" s="175" t="str">
        <f t="shared" si="490"/>
        <v>-</v>
      </c>
      <c r="K1587" s="90" t="s">
        <v>404</v>
      </c>
      <c r="L1587" s="178"/>
      <c r="M1587" s="178"/>
    </row>
    <row r="1588" spans="1:13" x14ac:dyDescent="0.2">
      <c r="A1588" s="90" t="str">
        <f>IF(I1588=VALUE,VALUE,COUNTIF($B$7:B1588,B1588))&amp;I1588&amp;IF(F1588&lt;&gt;VALUE,TEXT(F1588,"mmmm"),VALUE)</f>
        <v>00</v>
      </c>
      <c r="B1588" s="86" t="str">
        <f t="shared" si="491"/>
        <v>0</v>
      </c>
      <c r="C1588" s="86" t="str">
        <f>COUNTIF($K$7:K1588,K1588)&amp;K1588</f>
        <v>0</v>
      </c>
      <c r="D1588" s="86" t="str">
        <f t="shared" si="492"/>
        <v>1</v>
      </c>
      <c r="F1588" s="173"/>
      <c r="G1588" s="90"/>
      <c r="H1588" s="177"/>
      <c r="I1588" s="90"/>
      <c r="J1588" s="175" t="str">
        <f t="shared" si="490"/>
        <v>-</v>
      </c>
      <c r="K1588" s="90"/>
      <c r="L1588" s="178"/>
      <c r="M1588" s="178"/>
    </row>
    <row r="1589" spans="1:13" x14ac:dyDescent="0.2">
      <c r="A1589" s="90" t="str">
        <f>IF(I1589=VALUE,VALUE,COUNTIF($B$7:B1589,B1589))&amp;I1589&amp;IF(F1589&lt;&gt;VALUE,TEXT(F1589,"mmmm"),VALUE)</f>
        <v>00</v>
      </c>
      <c r="B1589" s="86" t="str">
        <f t="shared" si="491"/>
        <v>0</v>
      </c>
      <c r="C1589" s="86" t="str">
        <f>COUNTIF($K$7:K1589,K1589)&amp;K1589</f>
        <v>0</v>
      </c>
      <c r="D1589" s="86" t="str">
        <f t="shared" si="492"/>
        <v>1</v>
      </c>
      <c r="F1589" s="173"/>
      <c r="G1589" s="90"/>
      <c r="H1589" s="177"/>
      <c r="I1589" s="90"/>
      <c r="J1589" s="175" t="str">
        <f t="shared" si="490"/>
        <v>-</v>
      </c>
      <c r="K1589" s="90"/>
      <c r="L1589" s="178"/>
      <c r="M1589" s="178"/>
    </row>
    <row r="1590" spans="1:13" x14ac:dyDescent="0.2">
      <c r="A1590" s="90" t="str">
        <f>IF(I1590=VALUE,VALUE,COUNTIF($B$7:B1590,B1590))&amp;I1590&amp;IF(F1590&lt;&gt;VALUE,TEXT(F1590,"mmmm"),VALUE)</f>
        <v>00</v>
      </c>
      <c r="B1590" s="86" t="str">
        <f t="shared" si="491"/>
        <v>0</v>
      </c>
      <c r="C1590" s="86" t="str">
        <f>COUNTIF($K$7:K1590,K1590)&amp;K1590</f>
        <v>0</v>
      </c>
      <c r="D1590" s="86" t="str">
        <f t="shared" si="492"/>
        <v>1</v>
      </c>
      <c r="F1590" s="173"/>
      <c r="G1590" s="90"/>
      <c r="H1590" s="73"/>
      <c r="I1590" s="90"/>
      <c r="J1590" s="175" t="str">
        <f t="shared" si="490"/>
        <v>-</v>
      </c>
      <c r="K1590" s="90"/>
      <c r="L1590" s="178"/>
      <c r="M1590" s="178"/>
    </row>
    <row r="1591" spans="1:13" x14ac:dyDescent="0.2">
      <c r="A1591" s="90" t="str">
        <f>IF(I1591=VALUE,VALUE,COUNTIF($B$7:B1591,B1591))&amp;I1591&amp;IF(F1591&lt;&gt;VALUE,TEXT(F1591,"mmmm"),VALUE)</f>
        <v>00</v>
      </c>
      <c r="B1591" s="86" t="str">
        <f t="shared" si="491"/>
        <v>0</v>
      </c>
      <c r="C1591" s="86" t="str">
        <f>COUNTIF($K$7:K1591,K1591)&amp;K1591</f>
        <v>0</v>
      </c>
      <c r="D1591" s="86" t="str">
        <f t="shared" si="492"/>
        <v>1</v>
      </c>
      <c r="F1591" s="173"/>
      <c r="G1591" s="90"/>
      <c r="H1591" s="73"/>
      <c r="I1591" s="90"/>
      <c r="J1591" s="175" t="str">
        <f t="shared" si="490"/>
        <v>-</v>
      </c>
      <c r="K1591" s="90"/>
      <c r="L1591" s="178"/>
      <c r="M1591" s="178"/>
    </row>
    <row r="1592" spans="1:13" x14ac:dyDescent="0.2">
      <c r="A1592" s="90" t="str">
        <f>IF(I1592=VALUE,VALUE,COUNTIF($B$7:B1592,B1592))&amp;I1592&amp;IF(F1592&lt;&gt;VALUE,TEXT(F1592,"mmmm"),VALUE)</f>
        <v>00</v>
      </c>
      <c r="B1592" s="86" t="str">
        <f t="shared" si="491"/>
        <v>0</v>
      </c>
      <c r="C1592" s="86" t="str">
        <f>COUNTIF($K$7:K1592,K1592)&amp;K1592</f>
        <v>0</v>
      </c>
      <c r="D1592" s="86" t="str">
        <f t="shared" si="492"/>
        <v>1</v>
      </c>
      <c r="F1592" s="173"/>
      <c r="G1592" s="90"/>
      <c r="H1592" s="73"/>
      <c r="I1592" s="90"/>
      <c r="J1592" s="175" t="str">
        <f t="shared" si="490"/>
        <v>-</v>
      </c>
      <c r="K1592" s="90"/>
      <c r="L1592" s="178"/>
      <c r="M1592" s="178"/>
    </row>
    <row r="1593" spans="1:13" x14ac:dyDescent="0.2">
      <c r="A1593" s="90" t="str">
        <f>IF(I1593=VALUE,VALUE,COUNTIF($B$7:B1593,B1593))&amp;I1593&amp;IF(F1593&lt;&gt;VALUE,TEXT(F1593,"mmmm"),VALUE)</f>
        <v>00</v>
      </c>
      <c r="B1593" s="86" t="str">
        <f t="shared" si="491"/>
        <v>0</v>
      </c>
      <c r="C1593" s="86" t="str">
        <f>COUNTIF($K$7:K1593,K1593)&amp;K1593</f>
        <v>0</v>
      </c>
      <c r="D1593" s="86" t="str">
        <f t="shared" si="492"/>
        <v>1</v>
      </c>
      <c r="F1593" s="173"/>
      <c r="G1593" s="90"/>
      <c r="H1593" s="73"/>
      <c r="I1593" s="90"/>
      <c r="J1593" s="175" t="str">
        <f t="shared" si="490"/>
        <v>-</v>
      </c>
      <c r="K1593" s="90"/>
      <c r="L1593" s="178"/>
      <c r="M1593" s="178"/>
    </row>
    <row r="1594" spans="1:13" x14ac:dyDescent="0.2">
      <c r="A1594" s="90" t="str">
        <f>IF(I1594=VALUE,VALUE,COUNTIF($B$7:B1594,B1594))&amp;I1594&amp;IF(F1594&lt;&gt;VALUE,TEXT(F1594,"mmmm"),VALUE)</f>
        <v>00</v>
      </c>
      <c r="B1594" s="86" t="str">
        <f t="shared" si="491"/>
        <v>0</v>
      </c>
      <c r="C1594" s="86" t="str">
        <f>COUNTIF($K$7:K1594,K1594)&amp;K1594</f>
        <v>0</v>
      </c>
      <c r="D1594" s="86" t="str">
        <f t="shared" si="492"/>
        <v>1</v>
      </c>
      <c r="F1594" s="173"/>
      <c r="G1594" s="90"/>
      <c r="H1594" s="73"/>
      <c r="I1594" s="90"/>
      <c r="J1594" s="175" t="str">
        <f t="shared" si="490"/>
        <v>-</v>
      </c>
      <c r="K1594" s="90"/>
      <c r="L1594" s="178"/>
      <c r="M1594" s="178"/>
    </row>
    <row r="1595" spans="1:13" x14ac:dyDescent="0.2">
      <c r="A1595" s="90" t="str">
        <f>IF(I1595=VALUE,VALUE,COUNTIF($B$7:B1595,B1595))&amp;I1595&amp;IF(F1595&lt;&gt;VALUE,TEXT(F1595,"mmmm"),VALUE)</f>
        <v>00</v>
      </c>
      <c r="B1595" s="86" t="str">
        <f t="shared" si="491"/>
        <v>0</v>
      </c>
      <c r="C1595" s="86" t="str">
        <f>COUNTIF($K$7:K1595,K1595)&amp;K1595</f>
        <v>0</v>
      </c>
      <c r="D1595" s="86" t="str">
        <f t="shared" si="492"/>
        <v>1</v>
      </c>
      <c r="F1595" s="173"/>
      <c r="G1595" s="90"/>
      <c r="H1595" s="164"/>
      <c r="I1595" s="90"/>
      <c r="J1595" s="175" t="str">
        <f t="shared" si="490"/>
        <v>-</v>
      </c>
      <c r="K1595" s="90"/>
      <c r="L1595" s="178"/>
      <c r="M1595" s="178"/>
    </row>
    <row r="1596" spans="1:13" x14ac:dyDescent="0.2">
      <c r="A1596" s="90" t="str">
        <f>IF(I1596=VALUE,VALUE,COUNTIF($B$7:B1596,B1596))&amp;I1596&amp;IF(F1596&lt;&gt;VALUE,TEXT(F1596,"mmmm"),VALUE)</f>
        <v>00</v>
      </c>
      <c r="B1596" s="86" t="str">
        <f t="shared" si="491"/>
        <v>0</v>
      </c>
      <c r="C1596" s="86" t="str">
        <f>COUNTIF($K$7:K1596,K1596)&amp;K1596</f>
        <v>0</v>
      </c>
      <c r="D1596" s="86" t="str">
        <f t="shared" si="492"/>
        <v>1</v>
      </c>
      <c r="F1596" s="173"/>
      <c r="G1596" s="90"/>
      <c r="H1596" s="73"/>
      <c r="I1596" s="90"/>
      <c r="J1596" s="175" t="str">
        <f t="shared" si="490"/>
        <v>-</v>
      </c>
      <c r="K1596" s="90"/>
      <c r="L1596" s="178"/>
      <c r="M1596" s="178"/>
    </row>
    <row r="1597" spans="1:13" x14ac:dyDescent="0.2">
      <c r="A1597" s="90" t="str">
        <f>IF(I1597=VALUE,VALUE,COUNTIF($B$7:B1597,B1597))&amp;I1597&amp;IF(F1597&lt;&gt;VALUE,TEXT(F1597,"mmmm"),VALUE)</f>
        <v>00</v>
      </c>
      <c r="B1597" s="86" t="str">
        <f t="shared" si="491"/>
        <v>0</v>
      </c>
      <c r="C1597" s="86" t="str">
        <f>COUNTIF($K$7:K1597,K1597)&amp;K1597</f>
        <v>0</v>
      </c>
      <c r="D1597" s="86" t="str">
        <f t="shared" si="492"/>
        <v>1</v>
      </c>
      <c r="F1597" s="173"/>
      <c r="G1597" s="90"/>
      <c r="H1597" s="73"/>
      <c r="I1597" s="90"/>
      <c r="J1597" s="175" t="str">
        <f t="shared" si="490"/>
        <v>-</v>
      </c>
      <c r="K1597" s="90"/>
      <c r="L1597" s="178"/>
      <c r="M1597" s="178"/>
    </row>
    <row r="1598" spans="1:13" x14ac:dyDescent="0.2">
      <c r="A1598" s="90" t="str">
        <f>IF(I1598=VALUE,VALUE,COUNTIF($B$7:B1598,B1598))&amp;I1598&amp;IF(F1598&lt;&gt;VALUE,TEXT(F1598,"mmmm"),VALUE)</f>
        <v>00</v>
      </c>
      <c r="B1598" s="86" t="str">
        <f t="shared" si="491"/>
        <v>0</v>
      </c>
      <c r="C1598" s="86" t="str">
        <f>COUNTIF($K$7:K1598,K1598)&amp;K1598</f>
        <v>0</v>
      </c>
      <c r="D1598" s="86" t="str">
        <f t="shared" si="492"/>
        <v>1</v>
      </c>
      <c r="F1598" s="173"/>
      <c r="G1598" s="90"/>
      <c r="H1598" s="73"/>
      <c r="I1598" s="90"/>
      <c r="J1598" s="175" t="str">
        <f t="shared" si="490"/>
        <v>-</v>
      </c>
      <c r="K1598" s="90"/>
      <c r="L1598" s="178"/>
      <c r="M1598" s="178"/>
    </row>
    <row r="1599" spans="1:13" x14ac:dyDescent="0.2">
      <c r="A1599" s="90" t="str">
        <f>IF(I1599=VALUE,VALUE,COUNTIF($B$7:B1599,B1599))&amp;I1599&amp;IF(F1599&lt;&gt;VALUE,TEXT(F1599,"mmmm"),VALUE)</f>
        <v>00</v>
      </c>
      <c r="B1599" s="86" t="str">
        <f t="shared" si="491"/>
        <v>0</v>
      </c>
      <c r="C1599" s="86" t="str">
        <f>COUNTIF($K$7:K1599,K1599)&amp;K1599</f>
        <v>0</v>
      </c>
      <c r="D1599" s="86" t="str">
        <f t="shared" si="492"/>
        <v>1</v>
      </c>
      <c r="F1599" s="173"/>
      <c r="G1599" s="90"/>
      <c r="H1599" s="73"/>
      <c r="I1599" s="90"/>
      <c r="J1599" s="175" t="str">
        <f t="shared" si="490"/>
        <v>-</v>
      </c>
      <c r="K1599" s="90"/>
      <c r="L1599" s="178"/>
      <c r="M1599" s="178"/>
    </row>
    <row r="1600" spans="1:13" x14ac:dyDescent="0.2">
      <c r="A1600" s="90" t="str">
        <f>IF(I1600=VALUE,VALUE,COUNTIF($B$7:B1600,B1600))&amp;I1600&amp;IF(F1600&lt;&gt;VALUE,TEXT(F1600,"mmmm"),VALUE)</f>
        <v>00</v>
      </c>
      <c r="B1600" s="86" t="str">
        <f t="shared" si="491"/>
        <v>0</v>
      </c>
      <c r="C1600" s="86" t="str">
        <f>COUNTIF($K$7:K1600,K1600)&amp;K1600</f>
        <v>0</v>
      </c>
      <c r="D1600" s="86" t="str">
        <f t="shared" si="492"/>
        <v>1</v>
      </c>
      <c r="F1600" s="173"/>
      <c r="G1600" s="90"/>
      <c r="H1600" s="73"/>
      <c r="I1600" s="90"/>
      <c r="J1600" s="175" t="str">
        <f t="shared" si="490"/>
        <v>-</v>
      </c>
      <c r="K1600" s="90"/>
      <c r="L1600" s="178"/>
      <c r="M1600" s="178"/>
    </row>
    <row r="1601" spans="1:13" x14ac:dyDescent="0.2">
      <c r="A1601" s="90" t="str">
        <f>IF(I1601=VALUE,VALUE,COUNTIF($B$7:B1601,B1601))&amp;I1601&amp;IF(F1601&lt;&gt;VALUE,TEXT(F1601,"mmmm"),VALUE)</f>
        <v>00</v>
      </c>
      <c r="B1601" s="86" t="str">
        <f t="shared" si="491"/>
        <v>0</v>
      </c>
      <c r="C1601" s="86" t="str">
        <f>COUNTIF($K$7:K1601,K1601)&amp;K1601</f>
        <v>0</v>
      </c>
      <c r="D1601" s="86" t="str">
        <f t="shared" si="492"/>
        <v>1</v>
      </c>
      <c r="F1601" s="173"/>
      <c r="G1601" s="90"/>
      <c r="H1601" s="73"/>
      <c r="I1601" s="90"/>
      <c r="J1601" s="175" t="str">
        <f t="shared" si="490"/>
        <v>-</v>
      </c>
      <c r="K1601" s="90"/>
      <c r="L1601" s="178"/>
      <c r="M1601" s="178"/>
    </row>
    <row r="1602" spans="1:13" x14ac:dyDescent="0.2">
      <c r="A1602" s="90" t="str">
        <f>IF(I1602=VALUE,VALUE,COUNTIF($B$7:B1602,B1602))&amp;I1602&amp;IF(F1602&lt;&gt;VALUE,TEXT(F1602,"mmmm"),VALUE)</f>
        <v>00</v>
      </c>
      <c r="B1602" s="86" t="str">
        <f t="shared" si="491"/>
        <v>0</v>
      </c>
      <c r="C1602" s="86" t="str">
        <f>COUNTIF($K$7:K1602,K1602)&amp;K1602</f>
        <v>0</v>
      </c>
      <c r="D1602" s="86" t="str">
        <f t="shared" si="492"/>
        <v>1</v>
      </c>
      <c r="F1602" s="173"/>
      <c r="G1602" s="90"/>
      <c r="H1602" s="73"/>
      <c r="I1602" s="90"/>
      <c r="J1602" s="175" t="str">
        <f t="shared" si="490"/>
        <v>-</v>
      </c>
      <c r="K1602" s="90"/>
      <c r="L1602" s="178"/>
      <c r="M1602" s="178"/>
    </row>
    <row r="1603" spans="1:13" x14ac:dyDescent="0.2">
      <c r="A1603" s="90" t="str">
        <f>IF(I1603=VALUE,VALUE,COUNTIF($B$7:B1603,B1603))&amp;I1603&amp;IF(F1603&lt;&gt;VALUE,TEXT(F1603,"mmmm"),VALUE)</f>
        <v>00</v>
      </c>
      <c r="B1603" s="86" t="str">
        <f t="shared" si="491"/>
        <v>0</v>
      </c>
      <c r="C1603" s="86" t="str">
        <f>COUNTIF($K$7:K1603,K1603)&amp;K1603</f>
        <v>0</v>
      </c>
      <c r="D1603" s="86" t="str">
        <f t="shared" si="492"/>
        <v>1</v>
      </c>
      <c r="F1603" s="173"/>
      <c r="G1603" s="90"/>
      <c r="H1603" s="73"/>
      <c r="I1603" s="90"/>
      <c r="J1603" s="175" t="str">
        <f t="shared" si="490"/>
        <v>-</v>
      </c>
      <c r="K1603" s="90"/>
      <c r="L1603" s="178"/>
      <c r="M1603" s="178"/>
    </row>
    <row r="1604" spans="1:13" x14ac:dyDescent="0.2">
      <c r="A1604" s="90" t="str">
        <f>IF(I1604=VALUE,VALUE,COUNTIF($B$7:B1604,B1604))&amp;I1604&amp;IF(F1604&lt;&gt;VALUE,TEXT(F1604,"mmmm"),VALUE)</f>
        <v>00</v>
      </c>
      <c r="B1604" s="86" t="str">
        <f t="shared" si="491"/>
        <v>0</v>
      </c>
      <c r="C1604" s="86" t="str">
        <f>COUNTIF($K$7:K1604,K1604)&amp;K1604</f>
        <v>0</v>
      </c>
      <c r="D1604" s="86" t="str">
        <f t="shared" si="492"/>
        <v>1</v>
      </c>
      <c r="F1604" s="173"/>
      <c r="G1604" s="90"/>
      <c r="H1604" s="73"/>
      <c r="I1604" s="90"/>
      <c r="J1604" s="175" t="str">
        <f t="shared" si="490"/>
        <v>-</v>
      </c>
      <c r="K1604" s="90"/>
      <c r="L1604" s="178"/>
      <c r="M1604" s="178"/>
    </row>
    <row r="1605" spans="1:13" x14ac:dyDescent="0.2">
      <c r="A1605" s="90" t="str">
        <f>IF(I1605=VALUE,VALUE,COUNTIF($B$7:B1605,B1605))&amp;I1605&amp;IF(F1605&lt;&gt;VALUE,TEXT(F1605,"mmmm"),VALUE)</f>
        <v>00</v>
      </c>
      <c r="B1605" s="86" t="str">
        <f t="shared" si="491"/>
        <v>0</v>
      </c>
      <c r="C1605" s="86" t="str">
        <f>COUNTIF($K$7:K1605,K1605)&amp;K1605</f>
        <v>0</v>
      </c>
      <c r="D1605" s="86" t="str">
        <f t="shared" si="492"/>
        <v>1</v>
      </c>
      <c r="F1605" s="173"/>
      <c r="G1605" s="90"/>
      <c r="H1605" s="73"/>
      <c r="I1605" s="90"/>
      <c r="J1605" s="175" t="str">
        <f t="shared" si="490"/>
        <v>-</v>
      </c>
      <c r="K1605" s="90"/>
      <c r="L1605" s="178"/>
      <c r="M1605" s="178"/>
    </row>
    <row r="1606" spans="1:13" x14ac:dyDescent="0.2">
      <c r="A1606" s="90" t="str">
        <f>IF(I1606=VALUE,VALUE,COUNTIF($B$7:B1606,B1606))&amp;I1606&amp;IF(F1606&lt;&gt;VALUE,TEXT(F1606,"mmmm"),VALUE)</f>
        <v>00</v>
      </c>
      <c r="B1606" s="86" t="str">
        <f t="shared" si="491"/>
        <v>0</v>
      </c>
      <c r="C1606" s="86" t="str">
        <f>COUNTIF($K$7:K1606,K1606)&amp;K1606</f>
        <v>0</v>
      </c>
      <c r="D1606" s="86" t="str">
        <f t="shared" si="492"/>
        <v>1</v>
      </c>
      <c r="F1606" s="173"/>
      <c r="G1606" s="90"/>
      <c r="H1606" s="73"/>
      <c r="I1606" s="90"/>
      <c r="J1606" s="175" t="str">
        <f t="shared" si="490"/>
        <v>-</v>
      </c>
      <c r="K1606" s="90"/>
      <c r="L1606" s="178"/>
      <c r="M1606" s="178"/>
    </row>
    <row r="1607" spans="1:13" x14ac:dyDescent="0.2">
      <c r="A1607" s="90" t="str">
        <f>IF(I1607=VALUE,VALUE,COUNTIF($B$7:B1607,B1607))&amp;I1607&amp;IF(F1607&lt;&gt;VALUE,TEXT(F1607,"mmmm"),VALUE)</f>
        <v>00</v>
      </c>
      <c r="B1607" s="86" t="str">
        <f t="shared" si="491"/>
        <v>0</v>
      </c>
      <c r="C1607" s="86" t="str">
        <f>COUNTIF($K$7:K1607,K1607)&amp;K1607</f>
        <v>0</v>
      </c>
      <c r="D1607" s="86" t="str">
        <f t="shared" si="492"/>
        <v>1</v>
      </c>
      <c r="F1607" s="173"/>
      <c r="G1607" s="90"/>
      <c r="H1607" s="73"/>
      <c r="I1607" s="90"/>
      <c r="J1607" s="175" t="str">
        <f t="shared" si="490"/>
        <v>-</v>
      </c>
      <c r="K1607" s="90"/>
      <c r="L1607" s="178"/>
      <c r="M1607" s="178"/>
    </row>
    <row r="1608" spans="1:13" x14ac:dyDescent="0.2">
      <c r="A1608" s="90" t="str">
        <f>IF(I1608=VALUE,VALUE,COUNTIF($B$7:B1608,B1608))&amp;I1608&amp;IF(F1608&lt;&gt;VALUE,TEXT(F1608,"mmmm"),VALUE)</f>
        <v>00</v>
      </c>
      <c r="B1608" s="86" t="str">
        <f t="shared" si="491"/>
        <v>0</v>
      </c>
      <c r="C1608" s="86" t="str">
        <f>COUNTIF($K$7:K1608,K1608)&amp;K1608</f>
        <v>0</v>
      </c>
      <c r="D1608" s="86" t="str">
        <f t="shared" si="492"/>
        <v>1</v>
      </c>
      <c r="F1608" s="173"/>
      <c r="G1608" s="90"/>
      <c r="H1608" s="73"/>
      <c r="I1608" s="75"/>
      <c r="J1608" s="175" t="str">
        <f t="shared" si="490"/>
        <v>-</v>
      </c>
      <c r="K1608" s="90"/>
      <c r="L1608" s="178"/>
      <c r="M1608" s="178"/>
    </row>
    <row r="1609" spans="1:13" x14ac:dyDescent="0.2">
      <c r="A1609" s="90" t="str">
        <f>IF(I1609=VALUE,VALUE,COUNTIF($B$7:B1609,B1609))&amp;I1609&amp;IF(F1609&lt;&gt;VALUE,TEXT(F1609,"mmmm"),VALUE)</f>
        <v>00</v>
      </c>
      <c r="B1609" s="86" t="str">
        <f t="shared" si="491"/>
        <v>0</v>
      </c>
      <c r="C1609" s="86" t="str">
        <f>COUNTIF($K$7:K1609,K1609)&amp;K1609</f>
        <v>0</v>
      </c>
      <c r="D1609" s="86" t="str">
        <f t="shared" si="492"/>
        <v>1</v>
      </c>
      <c r="F1609" s="173"/>
      <c r="G1609" s="90"/>
      <c r="H1609" s="73"/>
      <c r="I1609" s="90"/>
      <c r="J1609" s="175" t="str">
        <f t="shared" si="490"/>
        <v>-</v>
      </c>
      <c r="K1609" s="90"/>
      <c r="L1609" s="178"/>
      <c r="M1609" s="178"/>
    </row>
    <row r="1610" spans="1:13" x14ac:dyDescent="0.2">
      <c r="A1610" s="90" t="str">
        <f>IF(I1610=VALUE,VALUE,COUNTIF($B$7:B1610,B1610))&amp;I1610&amp;IF(F1610&lt;&gt;VALUE,TEXT(F1610,"mmmm"),VALUE)</f>
        <v>00</v>
      </c>
      <c r="B1610" s="86" t="str">
        <f t="shared" si="491"/>
        <v>0</v>
      </c>
      <c r="C1610" s="86" t="str">
        <f>COUNTIF($K$7:K1610,K1610)&amp;K1610</f>
        <v>0</v>
      </c>
      <c r="D1610" s="86" t="str">
        <f t="shared" si="492"/>
        <v>1</v>
      </c>
      <c r="F1610" s="173"/>
      <c r="G1610" s="90"/>
      <c r="H1610" s="177"/>
      <c r="I1610" s="90"/>
      <c r="J1610" s="175" t="str">
        <f t="shared" si="490"/>
        <v>-</v>
      </c>
      <c r="K1610" s="90"/>
      <c r="L1610" s="178"/>
      <c r="M1610" s="178"/>
    </row>
    <row r="1611" spans="1:13" x14ac:dyDescent="0.2">
      <c r="A1611" s="90" t="str">
        <f>IF(I1611=VALUE,VALUE,COUNTIF($B$7:B1611,B1611))&amp;I1611&amp;IF(F1611&lt;&gt;VALUE,TEXT(F1611,"mmmm"),VALUE)</f>
        <v>00</v>
      </c>
      <c r="B1611" s="86" t="str">
        <f t="shared" si="491"/>
        <v>0</v>
      </c>
      <c r="C1611" s="86" t="str">
        <f>COUNTIF($K$7:K1611,K1611)&amp;K1611</f>
        <v>0</v>
      </c>
      <c r="D1611" s="86" t="str">
        <f t="shared" si="492"/>
        <v>1</v>
      </c>
      <c r="F1611" s="173"/>
      <c r="G1611" s="90"/>
      <c r="H1611" s="177"/>
      <c r="I1611" s="90"/>
      <c r="J1611" s="175" t="str">
        <f t="shared" si="490"/>
        <v>-</v>
      </c>
      <c r="K1611" s="90"/>
      <c r="L1611" s="178"/>
      <c r="M1611" s="178"/>
    </row>
    <row r="1612" spans="1:13" x14ac:dyDescent="0.2">
      <c r="A1612" s="90" t="str">
        <f>IF(I1612=VALUE,VALUE,COUNTIF($B$7:B1612,B1612))&amp;I1612&amp;IF(F1612&lt;&gt;VALUE,TEXT(F1612,"mmmm"),VALUE)</f>
        <v>00</v>
      </c>
      <c r="B1612" s="86" t="str">
        <f t="shared" si="491"/>
        <v>0</v>
      </c>
      <c r="C1612" s="86" t="str">
        <f>COUNTIF($K$7:K1612,K1612)&amp;K1612</f>
        <v>0</v>
      </c>
      <c r="D1612" s="86" t="str">
        <f t="shared" si="492"/>
        <v>1</v>
      </c>
      <c r="F1612" s="173"/>
      <c r="G1612" s="90"/>
      <c r="H1612" s="73"/>
      <c r="I1612" s="90"/>
      <c r="J1612" s="175" t="str">
        <f t="shared" si="490"/>
        <v>-</v>
      </c>
      <c r="K1612" s="90"/>
      <c r="L1612" s="178"/>
      <c r="M1612" s="178"/>
    </row>
    <row r="1613" spans="1:13" x14ac:dyDescent="0.2">
      <c r="A1613" s="90" t="str">
        <f>IF(I1613=VALUE,VALUE,COUNTIF($B$7:B1613,B1613))&amp;I1613&amp;IF(F1613&lt;&gt;VALUE,TEXT(F1613,"mmmm"),VALUE)</f>
        <v>00</v>
      </c>
      <c r="B1613" s="86" t="str">
        <f t="shared" si="491"/>
        <v>0</v>
      </c>
      <c r="C1613" s="86" t="str">
        <f>COUNTIF($K$7:K1613,K1613)&amp;K1613</f>
        <v>0</v>
      </c>
      <c r="D1613" s="86" t="str">
        <f t="shared" si="492"/>
        <v>1</v>
      </c>
      <c r="F1613" s="173"/>
      <c r="G1613" s="90"/>
      <c r="H1613" s="73"/>
      <c r="I1613" s="90"/>
      <c r="J1613" s="175" t="str">
        <f t="shared" si="490"/>
        <v>-</v>
      </c>
      <c r="K1613" s="90"/>
      <c r="L1613" s="178"/>
      <c r="M1613" s="178"/>
    </row>
    <row r="1614" spans="1:13" x14ac:dyDescent="0.2">
      <c r="A1614" s="90" t="str">
        <f>IF(I1614=VALUE,VALUE,COUNTIF($B$7:B1614,B1614))&amp;I1614&amp;IF(F1614&lt;&gt;VALUE,TEXT(F1614,"mmmm"),VALUE)</f>
        <v>00</v>
      </c>
      <c r="B1614" s="86" t="str">
        <f t="shared" si="491"/>
        <v>0</v>
      </c>
      <c r="C1614" s="86" t="str">
        <f>COUNTIF($K$7:K1614,K1614)&amp;K1614</f>
        <v>0</v>
      </c>
      <c r="D1614" s="86" t="str">
        <f t="shared" si="492"/>
        <v>1</v>
      </c>
      <c r="F1614" s="173"/>
      <c r="G1614" s="90"/>
      <c r="H1614" s="73"/>
      <c r="I1614" s="90"/>
      <c r="J1614" s="175" t="str">
        <f t="shared" si="490"/>
        <v>-</v>
      </c>
      <c r="K1614" s="90"/>
      <c r="L1614" s="178"/>
      <c r="M1614" s="178"/>
    </row>
    <row r="1615" spans="1:13" x14ac:dyDescent="0.2">
      <c r="A1615" s="90" t="str">
        <f>IF(I1615=VALUE,VALUE,COUNTIF($B$7:B1615,B1615))&amp;I1615&amp;IF(F1615&lt;&gt;VALUE,TEXT(F1615,"mmmm"),VALUE)</f>
        <v>00</v>
      </c>
      <c r="B1615" s="86" t="str">
        <f t="shared" si="491"/>
        <v>0</v>
      </c>
      <c r="C1615" s="86" t="str">
        <f>COUNTIF($K$7:K1615,K1615)&amp;K1615</f>
        <v>0</v>
      </c>
      <c r="D1615" s="86" t="str">
        <f t="shared" si="492"/>
        <v>1</v>
      </c>
      <c r="F1615" s="173"/>
      <c r="G1615" s="90"/>
      <c r="H1615" s="73"/>
      <c r="I1615" s="90"/>
      <c r="J1615" s="175" t="str">
        <f t="shared" si="490"/>
        <v>-</v>
      </c>
      <c r="K1615" s="90"/>
      <c r="L1615" s="178"/>
      <c r="M1615" s="178"/>
    </row>
    <row r="1616" spans="1:13" x14ac:dyDescent="0.2">
      <c r="A1616" s="90" t="str">
        <f>IF(I1616=VALUE,VALUE,COUNTIF($B$7:B1616,B1616))&amp;I1616&amp;IF(F1616&lt;&gt;VALUE,TEXT(F1616,"mmmm"),VALUE)</f>
        <v>00</v>
      </c>
      <c r="B1616" s="86" t="str">
        <f t="shared" si="491"/>
        <v>0</v>
      </c>
      <c r="C1616" s="86" t="str">
        <f>COUNTIF($K$7:K1616,K1616)&amp;K1616</f>
        <v>0</v>
      </c>
      <c r="D1616" s="86" t="str">
        <f t="shared" si="492"/>
        <v>1</v>
      </c>
      <c r="F1616" s="173"/>
      <c r="G1616" s="90"/>
      <c r="H1616" s="177"/>
      <c r="I1616" s="90"/>
      <c r="J1616" s="175" t="str">
        <f t="shared" si="490"/>
        <v>-</v>
      </c>
      <c r="K1616" s="90"/>
      <c r="L1616" s="178"/>
      <c r="M1616" s="178"/>
    </row>
    <row r="1617" spans="1:13" x14ac:dyDescent="0.2">
      <c r="A1617" s="90" t="str">
        <f>IF(I1617=VALUE,VALUE,COUNTIF($B$7:B1617,B1617))&amp;I1617&amp;IF(F1617&lt;&gt;VALUE,TEXT(F1617,"mmmm"),VALUE)</f>
        <v>00</v>
      </c>
      <c r="B1617" s="86" t="str">
        <f t="shared" si="491"/>
        <v>0</v>
      </c>
      <c r="C1617" s="86" t="str">
        <f>COUNTIF($K$7:K1617,K1617)&amp;K1617</f>
        <v>0</v>
      </c>
      <c r="D1617" s="86" t="str">
        <f t="shared" si="492"/>
        <v>1</v>
      </c>
      <c r="F1617" s="173"/>
      <c r="G1617" s="90"/>
      <c r="H1617" s="177"/>
      <c r="I1617" s="90"/>
      <c r="J1617" s="175" t="str">
        <f t="shared" si="490"/>
        <v>-</v>
      </c>
      <c r="K1617" s="90"/>
      <c r="L1617" s="178"/>
      <c r="M1617" s="178"/>
    </row>
    <row r="1618" spans="1:13" x14ac:dyDescent="0.2">
      <c r="A1618" s="90" t="str">
        <f>IF(I1618=VALUE,VALUE,COUNTIF($B$7:B1618,B1618))&amp;I1618&amp;IF(F1618&lt;&gt;VALUE,TEXT(F1618,"mmmm"),VALUE)</f>
        <v>00</v>
      </c>
      <c r="B1618" s="86" t="str">
        <f t="shared" si="491"/>
        <v>0</v>
      </c>
      <c r="C1618" s="86" t="str">
        <f>COUNTIF($K$7:K1618,K1618)&amp;K1618</f>
        <v>0</v>
      </c>
      <c r="D1618" s="86" t="str">
        <f t="shared" si="492"/>
        <v>1</v>
      </c>
      <c r="F1618" s="173"/>
      <c r="G1618" s="90"/>
      <c r="H1618" s="73"/>
      <c r="I1618" s="75"/>
      <c r="J1618" s="175" t="str">
        <f t="shared" si="490"/>
        <v>-</v>
      </c>
      <c r="K1618" s="90"/>
      <c r="L1618" s="178"/>
      <c r="M1618" s="178"/>
    </row>
    <row r="1619" spans="1:13" x14ac:dyDescent="0.2">
      <c r="A1619" s="90" t="str">
        <f>IF(I1619=VALUE,VALUE,COUNTIF($B$7:B1619,B1619))&amp;I1619&amp;IF(F1619&lt;&gt;VALUE,TEXT(F1619,"mmmm"),VALUE)</f>
        <v>00</v>
      </c>
      <c r="B1619" s="86" t="str">
        <f t="shared" si="491"/>
        <v>0</v>
      </c>
      <c r="C1619" s="86" t="str">
        <f>COUNTIF($K$7:K1619,K1619)&amp;K1619</f>
        <v>0</v>
      </c>
      <c r="D1619" s="86" t="str">
        <f t="shared" si="492"/>
        <v>1</v>
      </c>
      <c r="F1619" s="173"/>
      <c r="G1619" s="90"/>
      <c r="H1619" s="73"/>
      <c r="I1619" s="75"/>
      <c r="J1619" s="175" t="str">
        <f t="shared" si="490"/>
        <v>-</v>
      </c>
      <c r="K1619" s="90"/>
      <c r="L1619" s="178"/>
      <c r="M1619" s="178"/>
    </row>
    <row r="1620" spans="1:13" x14ac:dyDescent="0.2">
      <c r="A1620" s="90" t="str">
        <f>IF(I1620=VALUE,VALUE,COUNTIF($B$7:B1620,B1620))&amp;I1620&amp;IF(F1620&lt;&gt;VALUE,TEXT(F1620,"mmmm"),VALUE)</f>
        <v>00</v>
      </c>
      <c r="B1620" s="86" t="str">
        <f t="shared" si="491"/>
        <v>0</v>
      </c>
      <c r="C1620" s="86" t="str">
        <f>COUNTIF($K$7:K1620,K1620)&amp;K1620</f>
        <v>0</v>
      </c>
      <c r="D1620" s="86" t="str">
        <f t="shared" si="492"/>
        <v>1</v>
      </c>
      <c r="F1620" s="173"/>
      <c r="G1620" s="90"/>
      <c r="H1620" s="73"/>
      <c r="I1620" s="75"/>
      <c r="J1620" s="175" t="str">
        <f t="shared" si="490"/>
        <v>-</v>
      </c>
      <c r="K1620" s="90"/>
      <c r="L1620" s="178"/>
      <c r="M1620" s="178"/>
    </row>
    <row r="1621" spans="1:13" x14ac:dyDescent="0.2">
      <c r="A1621" s="90" t="str">
        <f>IF(I1621=VALUE,VALUE,COUNTIF($B$7:B1621,B1621))&amp;I1621&amp;IF(F1621&lt;&gt;VALUE,TEXT(F1621,"mmmm"),VALUE)</f>
        <v>00</v>
      </c>
      <c r="B1621" s="86" t="str">
        <f t="shared" si="491"/>
        <v>0</v>
      </c>
      <c r="C1621" s="86" t="str">
        <f>COUNTIF($K$7:K1621,K1621)&amp;K1621</f>
        <v>0</v>
      </c>
      <c r="D1621" s="86" t="str">
        <f t="shared" si="492"/>
        <v>1</v>
      </c>
      <c r="F1621" s="173"/>
      <c r="G1621" s="90"/>
      <c r="H1621" s="73"/>
      <c r="I1621" s="75"/>
      <c r="J1621" s="175" t="str">
        <f t="shared" si="490"/>
        <v>-</v>
      </c>
      <c r="K1621" s="90"/>
      <c r="L1621" s="178"/>
      <c r="M1621" s="178"/>
    </row>
    <row r="1622" spans="1:13" x14ac:dyDescent="0.2">
      <c r="A1622" s="90" t="str">
        <f>IF(I1622=VALUE,VALUE,COUNTIF($B$7:B1622,B1622))&amp;I1622&amp;IF(F1622&lt;&gt;VALUE,TEXT(F1622,"mmmm"),VALUE)</f>
        <v>00</v>
      </c>
      <c r="B1622" s="86" t="str">
        <f t="shared" si="491"/>
        <v>0</v>
      </c>
      <c r="C1622" s="86" t="str">
        <f>COUNTIF($K$7:K1622,K1622)&amp;K1622</f>
        <v>0</v>
      </c>
      <c r="D1622" s="86" t="str">
        <f t="shared" si="492"/>
        <v>1</v>
      </c>
      <c r="F1622" s="173"/>
      <c r="G1622" s="90"/>
      <c r="H1622" s="73"/>
      <c r="I1622" s="75"/>
      <c r="J1622" s="175" t="str">
        <f t="shared" si="490"/>
        <v>-</v>
      </c>
      <c r="K1622" s="90"/>
      <c r="L1622" s="178"/>
      <c r="M1622" s="178"/>
    </row>
    <row r="1623" spans="1:13" x14ac:dyDescent="0.2">
      <c r="A1623" s="90" t="str">
        <f>IF(I1623=VALUE,VALUE,COUNTIF($B$7:B1623,B1623))&amp;I1623&amp;IF(F1623&lt;&gt;VALUE,TEXT(F1623,"mmmm"),VALUE)</f>
        <v>00</v>
      </c>
      <c r="B1623" s="86" t="str">
        <f t="shared" si="491"/>
        <v>0</v>
      </c>
      <c r="C1623" s="86" t="str">
        <f>COUNTIF($K$7:K1623,K1623)&amp;K1623</f>
        <v>0</v>
      </c>
      <c r="D1623" s="86" t="str">
        <f t="shared" si="492"/>
        <v>1</v>
      </c>
      <c r="F1623" s="173"/>
      <c r="G1623" s="90"/>
      <c r="H1623" s="73"/>
      <c r="I1623" s="75"/>
      <c r="J1623" s="175" t="str">
        <f t="shared" si="490"/>
        <v>-</v>
      </c>
      <c r="K1623" s="90"/>
      <c r="L1623" s="178"/>
      <c r="M1623" s="178"/>
    </row>
    <row r="1624" spans="1:13" x14ac:dyDescent="0.2">
      <c r="A1624" s="90" t="str">
        <f>IF(I1624=VALUE,VALUE,COUNTIF($B$7:B1624,B1624))&amp;I1624&amp;IF(F1624&lt;&gt;VALUE,TEXT(F1624,"mmmm"),VALUE)</f>
        <v>00</v>
      </c>
      <c r="B1624" s="86" t="str">
        <f t="shared" si="491"/>
        <v>0</v>
      </c>
      <c r="C1624" s="86" t="str">
        <f>COUNTIF($K$7:K1624,K1624)&amp;K1624</f>
        <v>0</v>
      </c>
      <c r="D1624" s="86" t="str">
        <f t="shared" si="492"/>
        <v>1</v>
      </c>
      <c r="F1624" s="173"/>
      <c r="G1624" s="90"/>
      <c r="H1624" s="73"/>
      <c r="I1624" s="75"/>
      <c r="J1624" s="175" t="str">
        <f t="shared" si="490"/>
        <v>-</v>
      </c>
      <c r="K1624" s="90"/>
      <c r="L1624" s="178"/>
      <c r="M1624" s="178"/>
    </row>
    <row r="1625" spans="1:13" x14ac:dyDescent="0.2">
      <c r="A1625" s="90" t="str">
        <f>IF(I1625=VALUE,VALUE,COUNTIF($B$7:B1625,B1625))&amp;I1625&amp;IF(F1625&lt;&gt;VALUE,TEXT(F1625,"mmmm"),VALUE)</f>
        <v>00</v>
      </c>
      <c r="B1625" s="86" t="str">
        <f t="shared" si="491"/>
        <v>0</v>
      </c>
      <c r="C1625" s="86" t="str">
        <f>COUNTIF($K$7:K1625,K1625)&amp;K1625</f>
        <v>0</v>
      </c>
      <c r="D1625" s="86" t="str">
        <f t="shared" si="492"/>
        <v>1</v>
      </c>
      <c r="F1625" s="173"/>
      <c r="G1625" s="90"/>
      <c r="H1625" s="73"/>
      <c r="I1625" s="75"/>
      <c r="J1625" s="175" t="str">
        <f t="shared" si="490"/>
        <v>-</v>
      </c>
      <c r="K1625" s="90"/>
      <c r="L1625" s="178"/>
      <c r="M1625" s="178"/>
    </row>
    <row r="1626" spans="1:13" x14ac:dyDescent="0.2">
      <c r="A1626" s="90" t="str">
        <f>IF(I1626=VALUE,VALUE,COUNTIF($B$7:B1626,B1626))&amp;I1626&amp;IF(F1626&lt;&gt;VALUE,TEXT(F1626,"mmmm"),VALUE)</f>
        <v>00</v>
      </c>
      <c r="B1626" s="86" t="str">
        <f t="shared" si="491"/>
        <v>0</v>
      </c>
      <c r="C1626" s="86" t="str">
        <f>COUNTIF($K$7:K1626,K1626)&amp;K1626</f>
        <v>0</v>
      </c>
      <c r="D1626" s="86" t="str">
        <f t="shared" si="492"/>
        <v>1</v>
      </c>
      <c r="F1626" s="173"/>
      <c r="G1626" s="90"/>
      <c r="H1626" s="73"/>
      <c r="I1626" s="75"/>
      <c r="J1626" s="175" t="str">
        <f t="shared" si="490"/>
        <v>-</v>
      </c>
      <c r="K1626" s="90"/>
      <c r="L1626" s="178"/>
      <c r="M1626" s="178"/>
    </row>
    <row r="1627" spans="1:13" x14ac:dyDescent="0.2">
      <c r="A1627" s="90" t="str">
        <f>IF(I1627=VALUE,VALUE,COUNTIF($B$7:B1627,B1627))&amp;I1627&amp;IF(F1627&lt;&gt;VALUE,TEXT(F1627,"mmmm"),VALUE)</f>
        <v>00</v>
      </c>
      <c r="B1627" s="86" t="str">
        <f t="shared" si="491"/>
        <v>0</v>
      </c>
      <c r="C1627" s="86" t="str">
        <f>COUNTIF($K$7:K1627,K1627)&amp;K1627</f>
        <v>0</v>
      </c>
      <c r="D1627" s="86" t="str">
        <f t="shared" si="492"/>
        <v>1</v>
      </c>
      <c r="F1627" s="173"/>
      <c r="G1627" s="90"/>
      <c r="H1627" s="73"/>
      <c r="I1627" s="75"/>
      <c r="J1627" s="175" t="str">
        <f t="shared" si="490"/>
        <v>-</v>
      </c>
      <c r="K1627" s="90"/>
      <c r="L1627" s="178"/>
      <c r="M1627" s="178"/>
    </row>
    <row r="1628" spans="1:13" x14ac:dyDescent="0.2">
      <c r="A1628" s="90" t="str">
        <f>IF(I1628=VALUE,VALUE,COUNTIF($B$7:B1628,B1628))&amp;I1628&amp;IF(F1628&lt;&gt;VALUE,TEXT(F1628,"mmmm"),VALUE)</f>
        <v>00</v>
      </c>
      <c r="B1628" s="86" t="str">
        <f t="shared" si="491"/>
        <v>0</v>
      </c>
      <c r="C1628" s="86" t="str">
        <f>COUNTIF($K$7:K1628,K1628)&amp;K1628</f>
        <v>0</v>
      </c>
      <c r="D1628" s="86" t="str">
        <f t="shared" si="492"/>
        <v>1</v>
      </c>
      <c r="F1628" s="173"/>
      <c r="G1628" s="90"/>
      <c r="H1628" s="177"/>
      <c r="I1628" s="90"/>
      <c r="J1628" s="175" t="str">
        <f t="shared" si="490"/>
        <v>-</v>
      </c>
      <c r="K1628" s="90"/>
      <c r="L1628" s="178"/>
      <c r="M1628" s="178"/>
    </row>
    <row r="1629" spans="1:13" x14ac:dyDescent="0.2">
      <c r="A1629" s="90" t="str">
        <f>IF(I1629=VALUE,VALUE,COUNTIF($B$7:B1629,B1629))&amp;I1629&amp;IF(F1629&lt;&gt;VALUE,TEXT(F1629,"mmmm"),VALUE)</f>
        <v>00</v>
      </c>
      <c r="B1629" s="86" t="str">
        <f t="shared" si="491"/>
        <v>0</v>
      </c>
      <c r="C1629" s="86" t="str">
        <f>COUNTIF($K$7:K1629,K1629)&amp;K1629</f>
        <v>0</v>
      </c>
      <c r="D1629" s="86" t="str">
        <f t="shared" si="492"/>
        <v>1</v>
      </c>
      <c r="F1629" s="173"/>
      <c r="G1629" s="90"/>
      <c r="H1629" s="177"/>
      <c r="I1629" s="90"/>
      <c r="J1629" s="175" t="str">
        <f t="shared" si="490"/>
        <v>-</v>
      </c>
      <c r="K1629" s="90"/>
      <c r="L1629" s="178"/>
      <c r="M1629" s="178"/>
    </row>
    <row r="1630" spans="1:13" x14ac:dyDescent="0.2">
      <c r="A1630" s="90" t="str">
        <f>IF(I1630=VALUE,VALUE,COUNTIF($B$7:B1630,B1630))&amp;I1630&amp;IF(F1630&lt;&gt;VALUE,TEXT(F1630,"mmmm"),VALUE)</f>
        <v>00</v>
      </c>
      <c r="B1630" s="86" t="str">
        <f t="shared" si="491"/>
        <v>0</v>
      </c>
      <c r="C1630" s="86" t="str">
        <f>COUNTIF($K$7:K1630,K1630)&amp;K1630</f>
        <v>0</v>
      </c>
      <c r="D1630" s="86" t="str">
        <f t="shared" si="492"/>
        <v>1</v>
      </c>
      <c r="F1630" s="173"/>
      <c r="G1630" s="90"/>
      <c r="H1630" s="73"/>
      <c r="I1630" s="75"/>
      <c r="J1630" s="175" t="str">
        <f t="shared" si="490"/>
        <v>-</v>
      </c>
      <c r="K1630" s="90"/>
      <c r="L1630" s="178"/>
      <c r="M1630" s="178"/>
    </row>
    <row r="1631" spans="1:13" x14ac:dyDescent="0.2">
      <c r="A1631" s="90" t="str">
        <f>IF(I1631=VALUE,VALUE,COUNTIF($B$7:B1631,B1631))&amp;I1631&amp;IF(F1631&lt;&gt;VALUE,TEXT(F1631,"mmmm"),VALUE)</f>
        <v>00</v>
      </c>
      <c r="B1631" s="86" t="str">
        <f t="shared" si="491"/>
        <v>0</v>
      </c>
      <c r="C1631" s="86" t="str">
        <f>COUNTIF($K$7:K1631,K1631)&amp;K1631</f>
        <v>0</v>
      </c>
      <c r="D1631" s="86" t="str">
        <f t="shared" si="492"/>
        <v>1</v>
      </c>
      <c r="F1631" s="173"/>
      <c r="G1631" s="90"/>
      <c r="H1631" s="73"/>
      <c r="I1631" s="75"/>
      <c r="J1631" s="175" t="str">
        <f t="shared" si="490"/>
        <v>-</v>
      </c>
      <c r="K1631" s="90"/>
      <c r="L1631" s="178"/>
      <c r="M1631" s="178"/>
    </row>
    <row r="1632" spans="1:13" x14ac:dyDescent="0.2">
      <c r="A1632" s="90" t="str">
        <f>IF(I1632=VALUE,VALUE,COUNTIF($B$7:B1632,B1632))&amp;I1632&amp;IF(F1632&lt;&gt;VALUE,TEXT(F1632,"mmmm"),VALUE)</f>
        <v>00</v>
      </c>
      <c r="B1632" s="86" t="str">
        <f t="shared" si="491"/>
        <v>0</v>
      </c>
      <c r="C1632" s="86" t="str">
        <f>COUNTIF($K$7:K1632,K1632)&amp;K1632</f>
        <v>0</v>
      </c>
      <c r="D1632" s="86" t="str">
        <f t="shared" si="492"/>
        <v>1</v>
      </c>
      <c r="F1632" s="173"/>
      <c r="G1632" s="90"/>
      <c r="H1632" s="177"/>
      <c r="I1632" s="90"/>
      <c r="J1632" s="175" t="str">
        <f t="shared" si="490"/>
        <v>-</v>
      </c>
      <c r="K1632" s="90"/>
      <c r="L1632" s="178"/>
      <c r="M1632" s="178"/>
    </row>
    <row r="1633" spans="1:13" x14ac:dyDescent="0.2">
      <c r="A1633" s="90" t="str">
        <f>IF(I1633=VALUE,VALUE,COUNTIF($B$7:B1633,B1633))&amp;I1633&amp;IF(F1633&lt;&gt;VALUE,TEXT(F1633,"mmmm"),VALUE)</f>
        <v>00</v>
      </c>
      <c r="B1633" s="86" t="str">
        <f t="shared" si="491"/>
        <v>0</v>
      </c>
      <c r="C1633" s="86" t="str">
        <f>COUNTIF($K$7:K1633,K1633)&amp;K1633</f>
        <v>0</v>
      </c>
      <c r="D1633" s="86" t="str">
        <f t="shared" si="492"/>
        <v>1</v>
      </c>
      <c r="F1633" s="173"/>
      <c r="G1633" s="90"/>
      <c r="H1633" s="73"/>
      <c r="I1633" s="75"/>
      <c r="J1633" s="175" t="str">
        <f t="shared" si="490"/>
        <v>-</v>
      </c>
      <c r="K1633" s="90"/>
      <c r="L1633" s="178"/>
      <c r="M1633" s="178"/>
    </row>
    <row r="1634" spans="1:13" x14ac:dyDescent="0.2">
      <c r="A1634" s="90" t="str">
        <f>IF(I1634=VALUE,VALUE,COUNTIF($B$7:B1634,B1634))&amp;I1634&amp;IF(F1634&lt;&gt;VALUE,TEXT(F1634,"mmmm"),VALUE)</f>
        <v>00</v>
      </c>
      <c r="B1634" s="86" t="str">
        <f t="shared" si="491"/>
        <v>0</v>
      </c>
      <c r="C1634" s="86" t="str">
        <f>COUNTIF($K$7:K1634,K1634)&amp;K1634</f>
        <v>0</v>
      </c>
      <c r="D1634" s="86" t="str">
        <f t="shared" si="492"/>
        <v>1</v>
      </c>
      <c r="F1634" s="173"/>
      <c r="G1634" s="90"/>
      <c r="H1634" s="177"/>
      <c r="I1634" s="90"/>
      <c r="J1634" s="175" t="str">
        <f t="shared" si="490"/>
        <v>-</v>
      </c>
      <c r="K1634" s="90"/>
      <c r="L1634" s="178"/>
      <c r="M1634" s="178"/>
    </row>
    <row r="1635" spans="1:13" x14ac:dyDescent="0.2">
      <c r="A1635" s="90" t="str">
        <f>IF(I1635=VALUE,VALUE,COUNTIF($B$7:B1635,B1635))&amp;I1635&amp;IF(F1635&lt;&gt;VALUE,TEXT(F1635,"mmmm"),VALUE)</f>
        <v>00</v>
      </c>
      <c r="B1635" s="86" t="str">
        <f t="shared" si="491"/>
        <v>0</v>
      </c>
      <c r="C1635" s="86" t="str">
        <f>COUNTIF($K$7:K1635,K1635)&amp;K1635</f>
        <v>0</v>
      </c>
      <c r="D1635" s="86" t="str">
        <f t="shared" si="492"/>
        <v>1</v>
      </c>
      <c r="F1635" s="173"/>
      <c r="G1635" s="90"/>
      <c r="H1635" s="177"/>
      <c r="I1635" s="90"/>
      <c r="J1635" s="175" t="str">
        <f t="shared" si="490"/>
        <v>-</v>
      </c>
      <c r="K1635" s="90"/>
      <c r="L1635" s="178"/>
      <c r="M1635" s="178"/>
    </row>
    <row r="1636" spans="1:13" x14ac:dyDescent="0.2">
      <c r="A1636" s="90" t="str">
        <f>IF(I1636=VALUE,VALUE,COUNTIF($B$7:B1636,B1636))&amp;I1636&amp;IF(F1636&lt;&gt;VALUE,TEXT(F1636,"mmmm"),VALUE)</f>
        <v>00</v>
      </c>
      <c r="B1636" s="86" t="str">
        <f t="shared" si="491"/>
        <v>0</v>
      </c>
      <c r="C1636" s="86" t="str">
        <f>COUNTIF($K$7:K1636,K1636)&amp;K1636</f>
        <v>0</v>
      </c>
      <c r="D1636" s="86" t="str">
        <f t="shared" si="492"/>
        <v>1</v>
      </c>
      <c r="F1636" s="173"/>
      <c r="G1636" s="90"/>
      <c r="H1636" s="73"/>
      <c r="I1636" s="75"/>
      <c r="J1636" s="175" t="str">
        <f t="shared" si="490"/>
        <v>-</v>
      </c>
      <c r="K1636" s="90"/>
      <c r="L1636" s="178"/>
      <c r="M1636" s="178"/>
    </row>
    <row r="1637" spans="1:13" x14ac:dyDescent="0.2">
      <c r="A1637" s="90" t="str">
        <f>IF(I1637=VALUE,VALUE,COUNTIF($B$7:B1637,B1637))&amp;I1637&amp;IF(F1637&lt;&gt;VALUE,TEXT(F1637,"mmmm"),VALUE)</f>
        <v>00</v>
      </c>
      <c r="B1637" s="86" t="str">
        <f t="shared" si="491"/>
        <v>0</v>
      </c>
      <c r="C1637" s="86" t="str">
        <f>COUNTIF($K$7:K1637,K1637)&amp;K1637</f>
        <v>0</v>
      </c>
      <c r="D1637" s="86" t="str">
        <f t="shared" si="492"/>
        <v>1</v>
      </c>
      <c r="F1637" s="173"/>
      <c r="G1637" s="90"/>
      <c r="H1637" s="177"/>
      <c r="I1637" s="90"/>
      <c r="J1637" s="175" t="str">
        <f t="shared" si="490"/>
        <v>-</v>
      </c>
      <c r="K1637" s="90"/>
      <c r="L1637" s="178"/>
      <c r="M1637" s="178"/>
    </row>
    <row r="1638" spans="1:13" x14ac:dyDescent="0.2">
      <c r="A1638" s="90" t="str">
        <f>IF(I1638=VALUE,VALUE,COUNTIF($B$7:B1638,B1638))&amp;I1638&amp;IF(F1638&lt;&gt;VALUE,TEXT(F1638,"mmmm"),VALUE)</f>
        <v>00</v>
      </c>
      <c r="B1638" s="86" t="str">
        <f t="shared" si="491"/>
        <v>0</v>
      </c>
      <c r="C1638" s="86" t="str">
        <f>COUNTIF($K$7:K1638,K1638)&amp;K1638</f>
        <v>0</v>
      </c>
      <c r="D1638" s="86" t="str">
        <f t="shared" si="492"/>
        <v>1</v>
      </c>
      <c r="F1638" s="173"/>
      <c r="G1638" s="90"/>
      <c r="H1638" s="177"/>
      <c r="I1638" s="90"/>
      <c r="J1638" s="175" t="str">
        <f t="shared" si="490"/>
        <v>-</v>
      </c>
      <c r="K1638" s="90"/>
      <c r="L1638" s="178"/>
      <c r="M1638" s="178"/>
    </row>
    <row r="1639" spans="1:13" x14ac:dyDescent="0.2">
      <c r="A1639" s="90" t="str">
        <f>IF(I1639=VALUE,VALUE,COUNTIF($B$7:B1639,B1639))&amp;I1639&amp;IF(F1639&lt;&gt;VALUE,TEXT(F1639,"mmmm"),VALUE)</f>
        <v>00</v>
      </c>
      <c r="B1639" s="86" t="str">
        <f t="shared" si="491"/>
        <v>0</v>
      </c>
      <c r="C1639" s="86" t="str">
        <f>COUNTIF($K$7:K1639,K1639)&amp;K1639</f>
        <v>0</v>
      </c>
      <c r="D1639" s="86" t="str">
        <f t="shared" si="492"/>
        <v>1</v>
      </c>
      <c r="F1639" s="173"/>
      <c r="G1639" s="90"/>
      <c r="H1639" s="73"/>
      <c r="I1639" s="75"/>
      <c r="J1639" s="175" t="str">
        <f t="shared" si="490"/>
        <v>-</v>
      </c>
      <c r="K1639" s="90"/>
      <c r="L1639" s="178"/>
      <c r="M1639" s="178"/>
    </row>
    <row r="1640" spans="1:13" x14ac:dyDescent="0.2">
      <c r="A1640" s="90" t="str">
        <f>IF(I1640=VALUE,VALUE,COUNTIF($B$7:B1640,B1640))&amp;I1640&amp;IF(F1640&lt;&gt;VALUE,TEXT(F1640,"mmmm"),VALUE)</f>
        <v>00</v>
      </c>
      <c r="B1640" s="86" t="str">
        <f t="shared" si="491"/>
        <v>0</v>
      </c>
      <c r="C1640" s="86" t="str">
        <f>COUNTIF($K$7:K1640,K1640)&amp;K1640</f>
        <v>0</v>
      </c>
      <c r="D1640" s="86" t="str">
        <f t="shared" si="492"/>
        <v>1</v>
      </c>
      <c r="F1640" s="173"/>
      <c r="G1640" s="90"/>
      <c r="H1640" s="177"/>
      <c r="I1640" s="90"/>
      <c r="J1640" s="175" t="str">
        <f t="shared" si="490"/>
        <v>-</v>
      </c>
      <c r="K1640" s="90"/>
      <c r="L1640" s="178"/>
      <c r="M1640" s="178"/>
    </row>
    <row r="1641" spans="1:13" x14ac:dyDescent="0.2">
      <c r="A1641" s="90" t="str">
        <f>IF(I1641=VALUE,VALUE,COUNTIF($B$7:B1641,B1641))&amp;I1641&amp;IF(F1641&lt;&gt;VALUE,TEXT(F1641,"mmmm"),VALUE)</f>
        <v>00</v>
      </c>
      <c r="B1641" s="86" t="str">
        <f t="shared" si="491"/>
        <v>0</v>
      </c>
      <c r="C1641" s="86" t="str">
        <f>COUNTIF($K$7:K1641,K1641)&amp;K1641</f>
        <v>0</v>
      </c>
      <c r="D1641" s="86" t="str">
        <f t="shared" si="492"/>
        <v>1</v>
      </c>
      <c r="F1641" s="173"/>
      <c r="G1641" s="90"/>
      <c r="H1641" s="177"/>
      <c r="I1641" s="90"/>
      <c r="J1641" s="175" t="str">
        <f t="shared" si="490"/>
        <v>-</v>
      </c>
      <c r="K1641" s="90"/>
      <c r="L1641" s="178"/>
      <c r="M1641" s="178"/>
    </row>
    <row r="1642" spans="1:13" x14ac:dyDescent="0.2">
      <c r="A1642" s="90" t="str">
        <f>IF(I1642=VALUE,VALUE,COUNTIF($B$7:B1642,B1642))&amp;I1642&amp;IF(F1642&lt;&gt;VALUE,TEXT(F1642,"mmmm"),VALUE)</f>
        <v>00</v>
      </c>
      <c r="B1642" s="86" t="str">
        <f t="shared" si="491"/>
        <v>0</v>
      </c>
      <c r="C1642" s="86" t="str">
        <f>COUNTIF($K$7:K1642,K1642)&amp;K1642</f>
        <v>0</v>
      </c>
      <c r="D1642" s="86" t="str">
        <f t="shared" si="492"/>
        <v>1</v>
      </c>
      <c r="F1642" s="173"/>
      <c r="G1642" s="90"/>
      <c r="H1642" s="73"/>
      <c r="I1642" s="90"/>
      <c r="J1642" s="175" t="str">
        <f t="shared" si="490"/>
        <v>-</v>
      </c>
      <c r="K1642" s="90"/>
      <c r="L1642" s="178"/>
      <c r="M1642" s="178"/>
    </row>
    <row r="1643" spans="1:13" x14ac:dyDescent="0.2">
      <c r="A1643" s="90" t="str">
        <f>IF(I1643=VALUE,VALUE,COUNTIF($B$7:B1643,B1643))&amp;I1643&amp;IF(F1643&lt;&gt;VALUE,TEXT(F1643,"mmmm"),VALUE)</f>
        <v>00</v>
      </c>
      <c r="B1643" s="86" t="str">
        <f t="shared" si="491"/>
        <v>0</v>
      </c>
      <c r="C1643" s="86" t="str">
        <f>COUNTIF($K$7:K1643,K1643)&amp;K1643</f>
        <v>0</v>
      </c>
      <c r="D1643" s="86" t="str">
        <f t="shared" si="492"/>
        <v>1</v>
      </c>
      <c r="F1643" s="173"/>
      <c r="G1643" s="90"/>
      <c r="H1643" s="177"/>
      <c r="I1643" s="90"/>
      <c r="J1643" s="175" t="str">
        <f t="shared" si="490"/>
        <v>-</v>
      </c>
      <c r="K1643" s="90"/>
      <c r="L1643" s="178"/>
      <c r="M1643" s="178"/>
    </row>
    <row r="1644" spans="1:13" x14ac:dyDescent="0.2">
      <c r="A1644" s="90" t="str">
        <f>IF(I1644=VALUE,VALUE,COUNTIF($B$7:B1644,B1644))&amp;I1644&amp;IF(F1644&lt;&gt;VALUE,TEXT(F1644,"mmmm"),VALUE)</f>
        <v>00</v>
      </c>
      <c r="B1644" s="86" t="str">
        <f t="shared" si="491"/>
        <v>0</v>
      </c>
      <c r="C1644" s="86" t="str">
        <f>COUNTIF($K$7:K1644,K1644)&amp;K1644</f>
        <v>0</v>
      </c>
      <c r="D1644" s="86" t="str">
        <f t="shared" si="492"/>
        <v>1</v>
      </c>
      <c r="F1644" s="173"/>
      <c r="G1644" s="90"/>
      <c r="H1644" s="177"/>
      <c r="I1644" s="90"/>
      <c r="J1644" s="175" t="str">
        <f t="shared" ref="J1644:J1707" si="493">IF(ISNA(VLOOKUP(I1644,DAF_AKUN,2,FALSE)),"-",VLOOKUP(I1644,DAF_AKUN,2,FALSE))</f>
        <v>-</v>
      </c>
      <c r="K1644" s="90"/>
      <c r="L1644" s="178"/>
      <c r="M1644" s="178"/>
    </row>
    <row r="1645" spans="1:13" x14ac:dyDescent="0.2">
      <c r="A1645" s="90" t="str">
        <f>IF(I1645=VALUE,VALUE,COUNTIF($B$7:B1645,B1645))&amp;I1645&amp;IF(F1645&lt;&gt;VALUE,TEXT(F1645,"mmmm"),VALUE)</f>
        <v>00</v>
      </c>
      <c r="B1645" s="86" t="str">
        <f t="shared" si="491"/>
        <v>0</v>
      </c>
      <c r="C1645" s="86" t="str">
        <f>COUNTIF($K$7:K1645,K1645)&amp;K1645</f>
        <v>0</v>
      </c>
      <c r="D1645" s="86" t="str">
        <f t="shared" si="492"/>
        <v>1</v>
      </c>
      <c r="F1645" s="173"/>
      <c r="G1645" s="90"/>
      <c r="H1645" s="73"/>
      <c r="I1645" s="75"/>
      <c r="J1645" s="175" t="str">
        <f t="shared" si="493"/>
        <v>-</v>
      </c>
      <c r="K1645" s="90"/>
      <c r="L1645" s="178"/>
      <c r="M1645" s="178"/>
    </row>
    <row r="1646" spans="1:13" x14ac:dyDescent="0.2">
      <c r="A1646" s="90" t="str">
        <f>IF(I1646=VALUE,VALUE,COUNTIF($B$7:B1646,B1646))&amp;I1646&amp;IF(F1646&lt;&gt;VALUE,TEXT(F1646,"mmmm"),VALUE)</f>
        <v>00</v>
      </c>
      <c r="B1646" s="86" t="str">
        <f t="shared" si="491"/>
        <v>0</v>
      </c>
      <c r="C1646" s="86" t="str">
        <f>COUNTIF($K$7:K1646,K1646)&amp;K1646</f>
        <v>0</v>
      </c>
      <c r="D1646" s="86" t="str">
        <f t="shared" si="492"/>
        <v>1</v>
      </c>
      <c r="F1646" s="173"/>
      <c r="G1646" s="90"/>
      <c r="H1646" s="73"/>
      <c r="I1646" s="75"/>
      <c r="J1646" s="175" t="str">
        <f t="shared" si="493"/>
        <v>-</v>
      </c>
      <c r="K1646" s="90"/>
      <c r="L1646" s="178"/>
      <c r="M1646" s="178"/>
    </row>
    <row r="1647" spans="1:13" x14ac:dyDescent="0.2">
      <c r="A1647" s="90" t="str">
        <f>IF(I1647=VALUE,VALUE,COUNTIF($B$7:B1647,B1647))&amp;I1647&amp;IF(F1647&lt;&gt;VALUE,TEXT(F1647,"mmmm"),VALUE)</f>
        <v>00</v>
      </c>
      <c r="B1647" s="86" t="str">
        <f t="shared" si="491"/>
        <v>0</v>
      </c>
      <c r="C1647" s="86" t="str">
        <f>COUNTIF($K$7:K1647,K1647)&amp;K1647</f>
        <v>0</v>
      </c>
      <c r="D1647" s="86" t="str">
        <f t="shared" si="492"/>
        <v>1</v>
      </c>
      <c r="F1647" s="173"/>
      <c r="G1647" s="90"/>
      <c r="H1647" s="177"/>
      <c r="I1647" s="90"/>
      <c r="J1647" s="175" t="str">
        <f t="shared" si="493"/>
        <v>-</v>
      </c>
      <c r="K1647" s="90"/>
      <c r="L1647" s="178"/>
      <c r="M1647" s="178"/>
    </row>
    <row r="1648" spans="1:13" x14ac:dyDescent="0.2">
      <c r="A1648" s="90" t="str">
        <f>IF(I1648=VALUE,VALUE,COUNTIF($B$7:B1648,B1648))&amp;I1648&amp;IF(F1648&lt;&gt;VALUE,TEXT(F1648,"mmmm"),VALUE)</f>
        <v>00</v>
      </c>
      <c r="B1648" s="86" t="str">
        <f t="shared" si="491"/>
        <v>0</v>
      </c>
      <c r="C1648" s="86" t="str">
        <f>COUNTIF($K$7:K1648,K1648)&amp;K1648</f>
        <v>0</v>
      </c>
      <c r="D1648" s="86" t="str">
        <f t="shared" si="492"/>
        <v>1</v>
      </c>
      <c r="F1648" s="173"/>
      <c r="G1648" s="90"/>
      <c r="H1648" s="177"/>
      <c r="I1648" s="90"/>
      <c r="J1648" s="175" t="str">
        <f t="shared" si="493"/>
        <v>-</v>
      </c>
      <c r="K1648" s="90"/>
      <c r="L1648" s="178"/>
      <c r="M1648" s="178"/>
    </row>
    <row r="1649" spans="1:13" x14ac:dyDescent="0.2">
      <c r="A1649" s="90" t="str">
        <f>IF(I1649=VALUE,VALUE,COUNTIF($B$7:B1649,B1649))&amp;I1649&amp;IF(F1649&lt;&gt;VALUE,TEXT(F1649,"mmmm"),VALUE)</f>
        <v>00</v>
      </c>
      <c r="B1649" s="86" t="str">
        <f t="shared" si="491"/>
        <v>0</v>
      </c>
      <c r="C1649" s="86" t="str">
        <f>COUNTIF($K$7:K1649,K1649)&amp;K1649</f>
        <v>0</v>
      </c>
      <c r="D1649" s="86" t="str">
        <f t="shared" si="492"/>
        <v>1</v>
      </c>
      <c r="F1649" s="173"/>
      <c r="G1649" s="90"/>
      <c r="H1649" s="73"/>
      <c r="I1649" s="90"/>
      <c r="J1649" s="175" t="str">
        <f t="shared" si="493"/>
        <v>-</v>
      </c>
      <c r="K1649" s="90"/>
      <c r="L1649" s="178"/>
      <c r="M1649" s="178"/>
    </row>
    <row r="1650" spans="1:13" x14ac:dyDescent="0.2">
      <c r="A1650" s="90" t="str">
        <f>IF(I1650=VALUE,VALUE,COUNTIF($B$7:B1650,B1650))&amp;I1650&amp;IF(F1650&lt;&gt;VALUE,TEXT(F1650,"mmmm"),VALUE)</f>
        <v>00</v>
      </c>
      <c r="B1650" s="86" t="str">
        <f t="shared" si="491"/>
        <v>0</v>
      </c>
      <c r="C1650" s="86" t="str">
        <f>COUNTIF($K$7:K1650,K1650)&amp;K1650</f>
        <v>0</v>
      </c>
      <c r="D1650" s="86" t="str">
        <f t="shared" si="492"/>
        <v>1</v>
      </c>
      <c r="F1650" s="173"/>
      <c r="G1650" s="90"/>
      <c r="H1650" s="73"/>
      <c r="I1650" s="75"/>
      <c r="J1650" s="175" t="str">
        <f t="shared" si="493"/>
        <v>-</v>
      </c>
      <c r="K1650" s="90"/>
      <c r="L1650" s="178"/>
      <c r="M1650" s="178"/>
    </row>
    <row r="1651" spans="1:13" x14ac:dyDescent="0.2">
      <c r="A1651" s="90" t="str">
        <f>IF(I1651=VALUE,VALUE,COUNTIF($B$7:B1651,B1651))&amp;I1651&amp;IF(F1651&lt;&gt;VALUE,TEXT(F1651,"mmmm"),VALUE)</f>
        <v>00</v>
      </c>
      <c r="B1651" s="86" t="str">
        <f t="shared" ref="B1651:B1714" si="494">I1651&amp;IF(F1651&lt;&gt;VALUE,TEXT(F1651,"mmmm"),VALUE)</f>
        <v>0</v>
      </c>
      <c r="C1651" s="86" t="str">
        <f>COUNTIF($K$7:K1651,K1651)&amp;K1651</f>
        <v>0</v>
      </c>
      <c r="D1651" s="86" t="str">
        <f t="shared" ref="D1651:D1714" si="495">IF(MONTH(F1651)&lt;MONTH(BLN),"1"&amp;I1651,VALUE)</f>
        <v>1</v>
      </c>
      <c r="F1651" s="173"/>
      <c r="G1651" s="90"/>
      <c r="H1651" s="177"/>
      <c r="I1651" s="90"/>
      <c r="J1651" s="175" t="str">
        <f t="shared" si="493"/>
        <v>-</v>
      </c>
      <c r="K1651" s="90"/>
      <c r="L1651" s="178"/>
      <c r="M1651" s="178"/>
    </row>
    <row r="1652" spans="1:13" x14ac:dyDescent="0.2">
      <c r="A1652" s="90" t="str">
        <f>IF(I1652=VALUE,VALUE,COUNTIF($B$7:B1652,B1652))&amp;I1652&amp;IF(F1652&lt;&gt;VALUE,TEXT(F1652,"mmmm"),VALUE)</f>
        <v>00</v>
      </c>
      <c r="B1652" s="86" t="str">
        <f t="shared" si="494"/>
        <v>0</v>
      </c>
      <c r="C1652" s="86" t="str">
        <f>COUNTIF($K$7:K1652,K1652)&amp;K1652</f>
        <v>0</v>
      </c>
      <c r="D1652" s="86" t="str">
        <f t="shared" si="495"/>
        <v>1</v>
      </c>
      <c r="F1652" s="173"/>
      <c r="G1652" s="90"/>
      <c r="H1652" s="73"/>
      <c r="I1652" s="90"/>
      <c r="J1652" s="175" t="str">
        <f t="shared" si="493"/>
        <v>-</v>
      </c>
      <c r="K1652" s="90"/>
      <c r="L1652" s="178"/>
      <c r="M1652" s="178"/>
    </row>
    <row r="1653" spans="1:13" x14ac:dyDescent="0.2">
      <c r="A1653" s="90" t="str">
        <f>IF(I1653=VALUE,VALUE,COUNTIF($B$7:B1653,B1653))&amp;I1653&amp;IF(F1653&lt;&gt;VALUE,TEXT(F1653,"mmmm"),VALUE)</f>
        <v>00</v>
      </c>
      <c r="B1653" s="86" t="str">
        <f t="shared" si="494"/>
        <v>0</v>
      </c>
      <c r="C1653" s="86" t="str">
        <f>COUNTIF($K$7:K1653,K1653)&amp;K1653</f>
        <v>0</v>
      </c>
      <c r="D1653" s="86" t="str">
        <f t="shared" si="495"/>
        <v>1</v>
      </c>
      <c r="F1653" s="173"/>
      <c r="G1653" s="90"/>
      <c r="H1653" s="73"/>
      <c r="I1653" s="90"/>
      <c r="J1653" s="175" t="str">
        <f t="shared" si="493"/>
        <v>-</v>
      </c>
      <c r="K1653" s="90"/>
      <c r="L1653" s="178"/>
      <c r="M1653" s="178"/>
    </row>
    <row r="1654" spans="1:13" x14ac:dyDescent="0.2">
      <c r="A1654" s="90" t="str">
        <f>IF(I1654=VALUE,VALUE,COUNTIF($B$7:B1654,B1654))&amp;I1654&amp;IF(F1654&lt;&gt;VALUE,TEXT(F1654,"mmmm"),VALUE)</f>
        <v>00</v>
      </c>
      <c r="B1654" s="86" t="str">
        <f t="shared" si="494"/>
        <v>0</v>
      </c>
      <c r="C1654" s="86" t="str">
        <f>COUNTIF($K$7:K1654,K1654)&amp;K1654</f>
        <v>0</v>
      </c>
      <c r="D1654" s="86" t="str">
        <f t="shared" si="495"/>
        <v>1</v>
      </c>
      <c r="F1654" s="173"/>
      <c r="G1654" s="90"/>
      <c r="H1654" s="73"/>
      <c r="I1654" s="90"/>
      <c r="J1654" s="175" t="str">
        <f t="shared" si="493"/>
        <v>-</v>
      </c>
      <c r="K1654" s="90"/>
      <c r="L1654" s="178"/>
      <c r="M1654" s="178"/>
    </row>
    <row r="1655" spans="1:13" x14ac:dyDescent="0.2">
      <c r="A1655" s="90" t="str">
        <f>IF(I1655=VALUE,VALUE,COUNTIF($B$7:B1655,B1655))&amp;I1655&amp;IF(F1655&lt;&gt;VALUE,TEXT(F1655,"mmmm"),VALUE)</f>
        <v>00</v>
      </c>
      <c r="B1655" s="86" t="str">
        <f t="shared" si="494"/>
        <v>0</v>
      </c>
      <c r="C1655" s="86" t="str">
        <f>COUNTIF($K$7:K1655,K1655)&amp;K1655</f>
        <v>0</v>
      </c>
      <c r="D1655" s="86" t="str">
        <f t="shared" si="495"/>
        <v>1</v>
      </c>
      <c r="F1655" s="173"/>
      <c r="G1655" s="90"/>
      <c r="H1655" s="73"/>
      <c r="I1655" s="90"/>
      <c r="J1655" s="175" t="str">
        <f t="shared" si="493"/>
        <v>-</v>
      </c>
      <c r="K1655" s="90"/>
      <c r="L1655" s="178"/>
      <c r="M1655" s="178"/>
    </row>
    <row r="1656" spans="1:13" x14ac:dyDescent="0.2">
      <c r="A1656" s="90" t="str">
        <f>IF(I1656=VALUE,VALUE,COUNTIF($B$7:B1656,B1656))&amp;I1656&amp;IF(F1656&lt;&gt;VALUE,TEXT(F1656,"mmmm"),VALUE)</f>
        <v>00</v>
      </c>
      <c r="B1656" s="86" t="str">
        <f t="shared" si="494"/>
        <v>0</v>
      </c>
      <c r="C1656" s="86" t="str">
        <f>COUNTIF($K$7:K1656,K1656)&amp;K1656</f>
        <v>0</v>
      </c>
      <c r="D1656" s="86" t="str">
        <f t="shared" si="495"/>
        <v>1</v>
      </c>
      <c r="F1656" s="173"/>
      <c r="G1656" s="90"/>
      <c r="H1656" s="177"/>
      <c r="I1656" s="90"/>
      <c r="J1656" s="175" t="str">
        <f t="shared" si="493"/>
        <v>-</v>
      </c>
      <c r="K1656" s="90"/>
      <c r="L1656" s="178"/>
      <c r="M1656" s="178"/>
    </row>
    <row r="1657" spans="1:13" x14ac:dyDescent="0.2">
      <c r="A1657" s="90" t="str">
        <f>IF(I1657=VALUE,VALUE,COUNTIF($B$7:B1657,B1657))&amp;I1657&amp;IF(F1657&lt;&gt;VALUE,TEXT(F1657,"mmmm"),VALUE)</f>
        <v>00</v>
      </c>
      <c r="B1657" s="86" t="str">
        <f t="shared" si="494"/>
        <v>0</v>
      </c>
      <c r="C1657" s="86" t="str">
        <f>COUNTIF($K$7:K1657,K1657)&amp;K1657</f>
        <v>0</v>
      </c>
      <c r="D1657" s="86" t="str">
        <f t="shared" si="495"/>
        <v>1</v>
      </c>
      <c r="F1657" s="173"/>
      <c r="G1657" s="90"/>
      <c r="H1657" s="177"/>
      <c r="I1657" s="90"/>
      <c r="J1657" s="175" t="str">
        <f t="shared" si="493"/>
        <v>-</v>
      </c>
      <c r="K1657" s="90"/>
      <c r="L1657" s="178"/>
      <c r="M1657" s="178"/>
    </row>
    <row r="1658" spans="1:13" x14ac:dyDescent="0.2">
      <c r="A1658" s="90" t="str">
        <f>IF(I1658=VALUE,VALUE,COUNTIF($B$7:B1658,B1658))&amp;I1658&amp;IF(F1658&lt;&gt;VALUE,TEXT(F1658,"mmmm"),VALUE)</f>
        <v>00</v>
      </c>
      <c r="B1658" s="86" t="str">
        <f t="shared" si="494"/>
        <v>0</v>
      </c>
      <c r="C1658" s="86" t="str">
        <f>COUNTIF($K$7:K1658,K1658)&amp;K1658</f>
        <v>0</v>
      </c>
      <c r="D1658" s="86" t="str">
        <f t="shared" si="495"/>
        <v>1</v>
      </c>
      <c r="F1658" s="173"/>
      <c r="G1658" s="90"/>
      <c r="H1658" s="73"/>
      <c r="I1658" s="75"/>
      <c r="J1658" s="175" t="str">
        <f t="shared" si="493"/>
        <v>-</v>
      </c>
      <c r="K1658" s="90"/>
      <c r="L1658" s="178"/>
      <c r="M1658" s="178"/>
    </row>
    <row r="1659" spans="1:13" x14ac:dyDescent="0.2">
      <c r="A1659" s="90" t="str">
        <f>IF(I1659=VALUE,VALUE,COUNTIF($B$7:B1659,B1659))&amp;I1659&amp;IF(F1659&lt;&gt;VALUE,TEXT(F1659,"mmmm"),VALUE)</f>
        <v>00</v>
      </c>
      <c r="B1659" s="86" t="str">
        <f t="shared" si="494"/>
        <v>0</v>
      </c>
      <c r="C1659" s="86" t="str">
        <f>COUNTIF($K$7:K1659,K1659)&amp;K1659</f>
        <v>0</v>
      </c>
      <c r="D1659" s="86" t="str">
        <f t="shared" si="495"/>
        <v>1</v>
      </c>
      <c r="F1659" s="173"/>
      <c r="G1659" s="90"/>
      <c r="H1659" s="73"/>
      <c r="I1659" s="75"/>
      <c r="J1659" s="175" t="str">
        <f t="shared" si="493"/>
        <v>-</v>
      </c>
      <c r="K1659" s="90"/>
      <c r="L1659" s="178"/>
      <c r="M1659" s="178"/>
    </row>
    <row r="1660" spans="1:13" x14ac:dyDescent="0.2">
      <c r="A1660" s="90" t="str">
        <f>IF(I1660=VALUE,VALUE,COUNTIF($B$7:B1660,B1660))&amp;I1660&amp;IF(F1660&lt;&gt;VALUE,TEXT(F1660,"mmmm"),VALUE)</f>
        <v>00</v>
      </c>
      <c r="B1660" s="86" t="str">
        <f t="shared" si="494"/>
        <v>0</v>
      </c>
      <c r="C1660" s="86" t="str">
        <f>COUNTIF($K$7:K1660,K1660)&amp;K1660</f>
        <v>0</v>
      </c>
      <c r="D1660" s="86" t="str">
        <f t="shared" si="495"/>
        <v>1</v>
      </c>
      <c r="F1660" s="173"/>
      <c r="G1660" s="90"/>
      <c r="H1660" s="73"/>
      <c r="I1660" s="75"/>
      <c r="J1660" s="175" t="str">
        <f t="shared" si="493"/>
        <v>-</v>
      </c>
      <c r="K1660" s="90"/>
      <c r="L1660" s="178"/>
      <c r="M1660" s="178"/>
    </row>
    <row r="1661" spans="1:13" x14ac:dyDescent="0.2">
      <c r="A1661" s="90" t="str">
        <f>IF(I1661=VALUE,VALUE,COUNTIF($B$7:B1661,B1661))&amp;I1661&amp;IF(F1661&lt;&gt;VALUE,TEXT(F1661,"mmmm"),VALUE)</f>
        <v>00</v>
      </c>
      <c r="B1661" s="86" t="str">
        <f t="shared" si="494"/>
        <v>0</v>
      </c>
      <c r="C1661" s="86" t="str">
        <f>COUNTIF($K$7:K1661,K1661)&amp;K1661</f>
        <v>0</v>
      </c>
      <c r="D1661" s="86" t="str">
        <f t="shared" si="495"/>
        <v>1</v>
      </c>
      <c r="F1661" s="173"/>
      <c r="G1661" s="90"/>
      <c r="H1661" s="73"/>
      <c r="I1661" s="75"/>
      <c r="J1661" s="175" t="str">
        <f t="shared" si="493"/>
        <v>-</v>
      </c>
      <c r="K1661" s="90"/>
      <c r="L1661" s="178"/>
      <c r="M1661" s="178"/>
    </row>
    <row r="1662" spans="1:13" x14ac:dyDescent="0.2">
      <c r="A1662" s="90" t="str">
        <f>IF(I1662=VALUE,VALUE,COUNTIF($B$7:B1662,B1662))&amp;I1662&amp;IF(F1662&lt;&gt;VALUE,TEXT(F1662,"mmmm"),VALUE)</f>
        <v>00</v>
      </c>
      <c r="B1662" s="86" t="str">
        <f t="shared" si="494"/>
        <v>0</v>
      </c>
      <c r="C1662" s="86" t="str">
        <f>COUNTIF($K$7:K1662,K1662)&amp;K1662</f>
        <v>0</v>
      </c>
      <c r="D1662" s="86" t="str">
        <f t="shared" si="495"/>
        <v>1</v>
      </c>
      <c r="F1662" s="173"/>
      <c r="G1662" s="90"/>
      <c r="H1662" s="73"/>
      <c r="I1662" s="75"/>
      <c r="J1662" s="175" t="str">
        <f t="shared" si="493"/>
        <v>-</v>
      </c>
      <c r="K1662" s="90"/>
      <c r="L1662" s="178"/>
      <c r="M1662" s="178"/>
    </row>
    <row r="1663" spans="1:13" x14ac:dyDescent="0.2">
      <c r="A1663" s="90" t="str">
        <f>IF(I1663=VALUE,VALUE,COUNTIF($B$7:B1663,B1663))&amp;I1663&amp;IF(F1663&lt;&gt;VALUE,TEXT(F1663,"mmmm"),VALUE)</f>
        <v>00</v>
      </c>
      <c r="B1663" s="86" t="str">
        <f t="shared" si="494"/>
        <v>0</v>
      </c>
      <c r="C1663" s="86" t="str">
        <f>COUNTIF($K$7:K1663,K1663)&amp;K1663</f>
        <v>0</v>
      </c>
      <c r="D1663" s="86" t="str">
        <f t="shared" si="495"/>
        <v>1</v>
      </c>
      <c r="F1663" s="173"/>
      <c r="G1663" s="90"/>
      <c r="H1663" s="73"/>
      <c r="I1663" s="75"/>
      <c r="J1663" s="175" t="str">
        <f t="shared" si="493"/>
        <v>-</v>
      </c>
      <c r="K1663" s="90"/>
      <c r="L1663" s="178"/>
      <c r="M1663" s="178"/>
    </row>
    <row r="1664" spans="1:13" x14ac:dyDescent="0.2">
      <c r="A1664" s="90" t="str">
        <f>IF(I1664=VALUE,VALUE,COUNTIF($B$7:B1664,B1664))&amp;I1664&amp;IF(F1664&lt;&gt;VALUE,TEXT(F1664,"mmmm"),VALUE)</f>
        <v>00</v>
      </c>
      <c r="B1664" s="86" t="str">
        <f t="shared" si="494"/>
        <v>0</v>
      </c>
      <c r="C1664" s="86" t="str">
        <f>COUNTIF($K$7:K1664,K1664)&amp;K1664</f>
        <v>0</v>
      </c>
      <c r="D1664" s="86" t="str">
        <f t="shared" si="495"/>
        <v>1</v>
      </c>
      <c r="F1664" s="173"/>
      <c r="G1664" s="90"/>
      <c r="H1664" s="73"/>
      <c r="I1664" s="75"/>
      <c r="J1664" s="175" t="str">
        <f t="shared" si="493"/>
        <v>-</v>
      </c>
      <c r="K1664" s="90"/>
      <c r="L1664" s="178"/>
      <c r="M1664" s="178"/>
    </row>
    <row r="1665" spans="1:13" x14ac:dyDescent="0.2">
      <c r="A1665" s="90" t="str">
        <f>IF(I1665=VALUE,VALUE,COUNTIF($B$7:B1665,B1665))&amp;I1665&amp;IF(F1665&lt;&gt;VALUE,TEXT(F1665,"mmmm"),VALUE)</f>
        <v>00</v>
      </c>
      <c r="B1665" s="86" t="str">
        <f t="shared" si="494"/>
        <v>0</v>
      </c>
      <c r="C1665" s="86" t="str">
        <f>COUNTIF($K$7:K1665,K1665)&amp;K1665</f>
        <v>0</v>
      </c>
      <c r="D1665" s="86" t="str">
        <f t="shared" si="495"/>
        <v>1</v>
      </c>
      <c r="F1665" s="173"/>
      <c r="G1665" s="90"/>
      <c r="H1665" s="73"/>
      <c r="I1665" s="75"/>
      <c r="J1665" s="175" t="str">
        <f t="shared" si="493"/>
        <v>-</v>
      </c>
      <c r="K1665" s="90"/>
      <c r="L1665" s="178"/>
      <c r="M1665" s="178"/>
    </row>
    <row r="1666" spans="1:13" x14ac:dyDescent="0.2">
      <c r="A1666" s="90" t="str">
        <f>IF(I1666=VALUE,VALUE,COUNTIF($B$7:B1666,B1666))&amp;I1666&amp;IF(F1666&lt;&gt;VALUE,TEXT(F1666,"mmmm"),VALUE)</f>
        <v>00</v>
      </c>
      <c r="B1666" s="86" t="str">
        <f t="shared" si="494"/>
        <v>0</v>
      </c>
      <c r="C1666" s="86" t="str">
        <f>COUNTIF($K$7:K1666,K1666)&amp;K1666</f>
        <v>0</v>
      </c>
      <c r="D1666" s="86" t="str">
        <f t="shared" si="495"/>
        <v>1</v>
      </c>
      <c r="F1666" s="173"/>
      <c r="G1666" s="90"/>
      <c r="H1666" s="73"/>
      <c r="I1666" s="75"/>
      <c r="J1666" s="175" t="str">
        <f t="shared" si="493"/>
        <v>-</v>
      </c>
      <c r="K1666" s="90"/>
      <c r="L1666" s="178"/>
      <c r="M1666" s="178"/>
    </row>
    <row r="1667" spans="1:13" x14ac:dyDescent="0.2">
      <c r="A1667" s="90" t="str">
        <f>IF(I1667=VALUE,VALUE,COUNTIF($B$7:B1667,B1667))&amp;I1667&amp;IF(F1667&lt;&gt;VALUE,TEXT(F1667,"mmmm"),VALUE)</f>
        <v>00</v>
      </c>
      <c r="B1667" s="86" t="str">
        <f t="shared" si="494"/>
        <v>0</v>
      </c>
      <c r="C1667" s="86" t="str">
        <f>COUNTIF($K$7:K1667,K1667)&amp;K1667</f>
        <v>0</v>
      </c>
      <c r="D1667" s="86" t="str">
        <f t="shared" si="495"/>
        <v>1</v>
      </c>
      <c r="F1667" s="173"/>
      <c r="G1667" s="90"/>
      <c r="H1667" s="73"/>
      <c r="I1667" s="75"/>
      <c r="J1667" s="175" t="str">
        <f t="shared" si="493"/>
        <v>-</v>
      </c>
      <c r="K1667" s="90"/>
      <c r="L1667" s="178"/>
      <c r="M1667" s="178"/>
    </row>
    <row r="1668" spans="1:13" x14ac:dyDescent="0.2">
      <c r="A1668" s="90" t="str">
        <f>IF(I1668=VALUE,VALUE,COUNTIF($B$7:B1668,B1668))&amp;I1668&amp;IF(F1668&lt;&gt;VALUE,TEXT(F1668,"mmmm"),VALUE)</f>
        <v>00</v>
      </c>
      <c r="B1668" s="86" t="str">
        <f t="shared" si="494"/>
        <v>0</v>
      </c>
      <c r="C1668" s="86" t="str">
        <f>COUNTIF($K$7:K1668,K1668)&amp;K1668</f>
        <v>0</v>
      </c>
      <c r="D1668" s="86" t="str">
        <f t="shared" si="495"/>
        <v>1</v>
      </c>
      <c r="F1668" s="173"/>
      <c r="G1668" s="90"/>
      <c r="H1668" s="73"/>
      <c r="I1668" s="75"/>
      <c r="J1668" s="175" t="str">
        <f t="shared" si="493"/>
        <v>-</v>
      </c>
      <c r="K1668" s="90"/>
      <c r="L1668" s="178"/>
      <c r="M1668" s="178"/>
    </row>
    <row r="1669" spans="1:13" x14ac:dyDescent="0.2">
      <c r="A1669" s="90" t="str">
        <f>IF(I1669=VALUE,VALUE,COUNTIF($B$7:B1669,B1669))&amp;I1669&amp;IF(F1669&lt;&gt;VALUE,TEXT(F1669,"mmmm"),VALUE)</f>
        <v>00</v>
      </c>
      <c r="B1669" s="86" t="str">
        <f t="shared" si="494"/>
        <v>0</v>
      </c>
      <c r="C1669" s="86" t="str">
        <f>COUNTIF($K$7:K1669,K1669)&amp;K1669</f>
        <v>0</v>
      </c>
      <c r="D1669" s="86" t="str">
        <f t="shared" si="495"/>
        <v>1</v>
      </c>
      <c r="F1669" s="173"/>
      <c r="G1669" s="90"/>
      <c r="H1669" s="73"/>
      <c r="I1669" s="75"/>
      <c r="J1669" s="175" t="str">
        <f t="shared" si="493"/>
        <v>-</v>
      </c>
      <c r="K1669" s="90"/>
      <c r="L1669" s="178"/>
      <c r="M1669" s="178"/>
    </row>
    <row r="1670" spans="1:13" x14ac:dyDescent="0.2">
      <c r="A1670" s="90" t="str">
        <f>IF(I1670=VALUE,VALUE,COUNTIF($B$7:B1670,B1670))&amp;I1670&amp;IF(F1670&lt;&gt;VALUE,TEXT(F1670,"mmmm"),VALUE)</f>
        <v>00</v>
      </c>
      <c r="B1670" s="86" t="str">
        <f t="shared" si="494"/>
        <v>0</v>
      </c>
      <c r="C1670" s="86" t="str">
        <f>COUNTIF($K$7:K1670,K1670)&amp;K1670</f>
        <v>0</v>
      </c>
      <c r="D1670" s="86" t="str">
        <f t="shared" si="495"/>
        <v>1</v>
      </c>
      <c r="F1670" s="173"/>
      <c r="G1670" s="90"/>
      <c r="H1670" s="73"/>
      <c r="I1670" s="90"/>
      <c r="J1670" s="175" t="str">
        <f t="shared" si="493"/>
        <v>-</v>
      </c>
      <c r="K1670" s="90"/>
      <c r="L1670" s="178"/>
      <c r="M1670" s="178"/>
    </row>
    <row r="1671" spans="1:13" x14ac:dyDescent="0.2">
      <c r="A1671" s="90" t="str">
        <f>IF(I1671=VALUE,VALUE,COUNTIF($B$7:B1671,B1671))&amp;I1671&amp;IF(F1671&lt;&gt;VALUE,TEXT(F1671,"mmmm"),VALUE)</f>
        <v>00</v>
      </c>
      <c r="B1671" s="86" t="str">
        <f t="shared" si="494"/>
        <v>0</v>
      </c>
      <c r="C1671" s="86" t="str">
        <f>COUNTIF($K$7:K1671,K1671)&amp;K1671</f>
        <v>0</v>
      </c>
      <c r="D1671" s="86" t="str">
        <f t="shared" si="495"/>
        <v>1</v>
      </c>
      <c r="F1671" s="173"/>
      <c r="G1671" s="90"/>
      <c r="H1671" s="73"/>
      <c r="I1671" s="90"/>
      <c r="J1671" s="175" t="str">
        <f t="shared" si="493"/>
        <v>-</v>
      </c>
      <c r="K1671" s="90"/>
      <c r="L1671" s="178"/>
      <c r="M1671" s="178"/>
    </row>
    <row r="1672" spans="1:13" x14ac:dyDescent="0.2">
      <c r="A1672" s="90" t="str">
        <f>IF(I1672=VALUE,VALUE,COUNTIF($B$7:B1672,B1672))&amp;I1672&amp;IF(F1672&lt;&gt;VALUE,TEXT(F1672,"mmmm"),VALUE)</f>
        <v>00</v>
      </c>
      <c r="B1672" s="86" t="str">
        <f t="shared" si="494"/>
        <v>0</v>
      </c>
      <c r="C1672" s="86" t="str">
        <f>COUNTIF($K$7:K1672,K1672)&amp;K1672</f>
        <v>0</v>
      </c>
      <c r="D1672" s="86" t="str">
        <f t="shared" si="495"/>
        <v>1</v>
      </c>
      <c r="F1672" s="173"/>
      <c r="G1672" s="90"/>
      <c r="H1672" s="73"/>
      <c r="I1672" s="75"/>
      <c r="J1672" s="175" t="str">
        <f t="shared" si="493"/>
        <v>-</v>
      </c>
      <c r="K1672" s="90"/>
      <c r="L1672" s="178"/>
      <c r="M1672" s="178"/>
    </row>
    <row r="1673" spans="1:13" x14ac:dyDescent="0.2">
      <c r="A1673" s="90" t="str">
        <f>IF(I1673=VALUE,VALUE,COUNTIF($B$7:B1673,B1673))&amp;I1673&amp;IF(F1673&lt;&gt;VALUE,TEXT(F1673,"mmmm"),VALUE)</f>
        <v>00</v>
      </c>
      <c r="B1673" s="86" t="str">
        <f t="shared" si="494"/>
        <v>0</v>
      </c>
      <c r="C1673" s="86" t="str">
        <f>COUNTIF($K$7:K1673,K1673)&amp;K1673</f>
        <v>0</v>
      </c>
      <c r="D1673" s="86" t="str">
        <f t="shared" si="495"/>
        <v>1</v>
      </c>
      <c r="F1673" s="173"/>
      <c r="G1673" s="90"/>
      <c r="H1673" s="73"/>
      <c r="I1673" s="75"/>
      <c r="J1673" s="175" t="str">
        <f t="shared" si="493"/>
        <v>-</v>
      </c>
      <c r="K1673" s="90"/>
      <c r="L1673" s="178"/>
      <c r="M1673" s="178"/>
    </row>
    <row r="1674" spans="1:13" x14ac:dyDescent="0.2">
      <c r="A1674" s="90" t="str">
        <f>IF(I1674=VALUE,VALUE,COUNTIF($B$7:B1674,B1674))&amp;I1674&amp;IF(F1674&lt;&gt;VALUE,TEXT(F1674,"mmmm"),VALUE)</f>
        <v>00</v>
      </c>
      <c r="B1674" s="86" t="str">
        <f t="shared" si="494"/>
        <v>0</v>
      </c>
      <c r="C1674" s="86" t="str">
        <f>COUNTIF($K$7:K1674,K1674)&amp;K1674</f>
        <v>0</v>
      </c>
      <c r="D1674" s="86" t="str">
        <f t="shared" si="495"/>
        <v>1</v>
      </c>
      <c r="F1674" s="173"/>
      <c r="G1674" s="90"/>
      <c r="H1674" s="73"/>
      <c r="I1674" s="75"/>
      <c r="J1674" s="175" t="str">
        <f t="shared" si="493"/>
        <v>-</v>
      </c>
      <c r="K1674" s="90"/>
      <c r="L1674" s="178"/>
      <c r="M1674" s="178"/>
    </row>
    <row r="1675" spans="1:13" x14ac:dyDescent="0.2">
      <c r="A1675" s="90" t="str">
        <f>IF(I1675=VALUE,VALUE,COUNTIF($B$7:B1675,B1675))&amp;I1675&amp;IF(F1675&lt;&gt;VALUE,TEXT(F1675,"mmmm"),VALUE)</f>
        <v>00</v>
      </c>
      <c r="B1675" s="86" t="str">
        <f t="shared" si="494"/>
        <v>0</v>
      </c>
      <c r="C1675" s="86" t="str">
        <f>COUNTIF($K$7:K1675,K1675)&amp;K1675</f>
        <v>0</v>
      </c>
      <c r="D1675" s="86" t="str">
        <f t="shared" si="495"/>
        <v>1</v>
      </c>
      <c r="F1675" s="173"/>
      <c r="G1675" s="90"/>
      <c r="H1675" s="73"/>
      <c r="I1675" s="75"/>
      <c r="J1675" s="175" t="str">
        <f t="shared" si="493"/>
        <v>-</v>
      </c>
      <c r="K1675" s="90"/>
      <c r="L1675" s="178"/>
      <c r="M1675" s="178"/>
    </row>
    <row r="1676" spans="1:13" x14ac:dyDescent="0.2">
      <c r="A1676" s="90" t="str">
        <f>IF(I1676=VALUE,VALUE,COUNTIF($B$7:B1676,B1676))&amp;I1676&amp;IF(F1676&lt;&gt;VALUE,TEXT(F1676,"mmmm"),VALUE)</f>
        <v>00</v>
      </c>
      <c r="B1676" s="86" t="str">
        <f t="shared" si="494"/>
        <v>0</v>
      </c>
      <c r="C1676" s="86" t="str">
        <f>COUNTIF($K$7:K1676,K1676)&amp;K1676</f>
        <v>0</v>
      </c>
      <c r="D1676" s="86" t="str">
        <f t="shared" si="495"/>
        <v>1</v>
      </c>
      <c r="F1676" s="173"/>
      <c r="G1676" s="90"/>
      <c r="H1676" s="73"/>
      <c r="I1676" s="75"/>
      <c r="J1676" s="175" t="str">
        <f t="shared" si="493"/>
        <v>-</v>
      </c>
      <c r="K1676" s="90"/>
      <c r="L1676" s="178"/>
      <c r="M1676" s="178"/>
    </row>
    <row r="1677" spans="1:13" x14ac:dyDescent="0.2">
      <c r="A1677" s="90" t="str">
        <f>IF(I1677=VALUE,VALUE,COUNTIF($B$7:B1677,B1677))&amp;I1677&amp;IF(F1677&lt;&gt;VALUE,TEXT(F1677,"mmmm"),VALUE)</f>
        <v>00</v>
      </c>
      <c r="B1677" s="86" t="str">
        <f t="shared" si="494"/>
        <v>0</v>
      </c>
      <c r="C1677" s="86" t="str">
        <f>COUNTIF($K$7:K1677,K1677)&amp;K1677</f>
        <v>0</v>
      </c>
      <c r="D1677" s="86" t="str">
        <f t="shared" si="495"/>
        <v>1</v>
      </c>
      <c r="F1677" s="173"/>
      <c r="G1677" s="90"/>
      <c r="H1677" s="73"/>
      <c r="I1677" s="75"/>
      <c r="J1677" s="175" t="str">
        <f t="shared" si="493"/>
        <v>-</v>
      </c>
      <c r="K1677" s="90"/>
      <c r="L1677" s="178"/>
      <c r="M1677" s="178"/>
    </row>
    <row r="1678" spans="1:13" x14ac:dyDescent="0.2">
      <c r="A1678" s="90" t="str">
        <f>IF(I1678=VALUE,VALUE,COUNTIF($B$7:B1678,B1678))&amp;I1678&amp;IF(F1678&lt;&gt;VALUE,TEXT(F1678,"mmmm"),VALUE)</f>
        <v>00</v>
      </c>
      <c r="B1678" s="86" t="str">
        <f t="shared" si="494"/>
        <v>0</v>
      </c>
      <c r="C1678" s="86" t="str">
        <f>COUNTIF($K$7:K1678,K1678)&amp;K1678</f>
        <v>0</v>
      </c>
      <c r="D1678" s="86" t="str">
        <f t="shared" si="495"/>
        <v>1</v>
      </c>
      <c r="F1678" s="173"/>
      <c r="G1678" s="90"/>
      <c r="H1678" s="73"/>
      <c r="I1678" s="75"/>
      <c r="J1678" s="175" t="str">
        <f t="shared" si="493"/>
        <v>-</v>
      </c>
      <c r="K1678" s="90"/>
      <c r="L1678" s="178"/>
      <c r="M1678" s="178"/>
    </row>
    <row r="1679" spans="1:13" x14ac:dyDescent="0.2">
      <c r="A1679" s="90" t="str">
        <f>IF(I1679=VALUE,VALUE,COUNTIF($B$7:B1679,B1679))&amp;I1679&amp;IF(F1679&lt;&gt;VALUE,TEXT(F1679,"mmmm"),VALUE)</f>
        <v>00</v>
      </c>
      <c r="B1679" s="86" t="str">
        <f t="shared" si="494"/>
        <v>0</v>
      </c>
      <c r="C1679" s="86" t="str">
        <f>COUNTIF($K$7:K1679,K1679)&amp;K1679</f>
        <v>0</v>
      </c>
      <c r="D1679" s="86" t="str">
        <f t="shared" si="495"/>
        <v>1</v>
      </c>
      <c r="F1679" s="173"/>
      <c r="G1679" s="90"/>
      <c r="H1679" s="73"/>
      <c r="I1679" s="75"/>
      <c r="J1679" s="175" t="str">
        <f t="shared" si="493"/>
        <v>-</v>
      </c>
      <c r="K1679" s="90"/>
      <c r="L1679" s="178"/>
      <c r="M1679" s="178"/>
    </row>
    <row r="1680" spans="1:13" x14ac:dyDescent="0.2">
      <c r="A1680" s="90" t="str">
        <f>IF(I1680=VALUE,VALUE,COUNTIF($B$7:B1680,B1680))&amp;I1680&amp;IF(F1680&lt;&gt;VALUE,TEXT(F1680,"mmmm"),VALUE)</f>
        <v>00</v>
      </c>
      <c r="B1680" s="86" t="str">
        <f t="shared" si="494"/>
        <v>0</v>
      </c>
      <c r="C1680" s="86" t="str">
        <f>COUNTIF($K$7:K1680,K1680)&amp;K1680</f>
        <v>0</v>
      </c>
      <c r="D1680" s="86" t="str">
        <f t="shared" si="495"/>
        <v>1</v>
      </c>
      <c r="F1680" s="173"/>
      <c r="G1680" s="90"/>
      <c r="H1680" s="73"/>
      <c r="I1680" s="90"/>
      <c r="J1680" s="175" t="str">
        <f t="shared" si="493"/>
        <v>-</v>
      </c>
      <c r="K1680" s="90"/>
      <c r="L1680" s="178"/>
      <c r="M1680" s="178"/>
    </row>
    <row r="1681" spans="1:13" x14ac:dyDescent="0.2">
      <c r="A1681" s="90" t="str">
        <f>IF(I1681=VALUE,VALUE,COUNTIF($B$7:B1681,B1681))&amp;I1681&amp;IF(F1681&lt;&gt;VALUE,TEXT(F1681,"mmmm"),VALUE)</f>
        <v>00</v>
      </c>
      <c r="B1681" s="86" t="str">
        <f t="shared" si="494"/>
        <v>0</v>
      </c>
      <c r="C1681" s="86" t="str">
        <f>COUNTIF($K$7:K1681,K1681)&amp;K1681</f>
        <v>0</v>
      </c>
      <c r="D1681" s="86" t="str">
        <f t="shared" si="495"/>
        <v>1</v>
      </c>
      <c r="F1681" s="173"/>
      <c r="G1681" s="90"/>
      <c r="H1681" s="73"/>
      <c r="I1681" s="90"/>
      <c r="J1681" s="175" t="str">
        <f t="shared" si="493"/>
        <v>-</v>
      </c>
      <c r="K1681" s="90"/>
      <c r="L1681" s="178"/>
      <c r="M1681" s="178"/>
    </row>
    <row r="1682" spans="1:13" x14ac:dyDescent="0.2">
      <c r="A1682" s="90" t="str">
        <f>IF(I1682=VALUE,VALUE,COUNTIF($B$7:B1682,B1682))&amp;I1682&amp;IF(F1682&lt;&gt;VALUE,TEXT(F1682,"mmmm"),VALUE)</f>
        <v>00</v>
      </c>
      <c r="B1682" s="86" t="str">
        <f t="shared" si="494"/>
        <v>0</v>
      </c>
      <c r="C1682" s="86" t="str">
        <f>COUNTIF($K$7:K1682,K1682)&amp;K1682</f>
        <v>0</v>
      </c>
      <c r="D1682" s="86" t="str">
        <f t="shared" si="495"/>
        <v>1</v>
      </c>
      <c r="F1682" s="173"/>
      <c r="G1682" s="90"/>
      <c r="H1682" s="73"/>
      <c r="I1682" s="75"/>
      <c r="J1682" s="175" t="str">
        <f t="shared" si="493"/>
        <v>-</v>
      </c>
      <c r="K1682" s="90"/>
      <c r="L1682" s="178"/>
      <c r="M1682" s="178"/>
    </row>
    <row r="1683" spans="1:13" x14ac:dyDescent="0.2">
      <c r="A1683" s="90" t="str">
        <f>IF(I1683=VALUE,VALUE,COUNTIF($B$7:B1683,B1683))&amp;I1683&amp;IF(F1683&lt;&gt;VALUE,TEXT(F1683,"mmmm"),VALUE)</f>
        <v>00</v>
      </c>
      <c r="B1683" s="86" t="str">
        <f t="shared" si="494"/>
        <v>0</v>
      </c>
      <c r="C1683" s="86" t="str">
        <f>COUNTIF($K$7:K1683,K1683)&amp;K1683</f>
        <v>0</v>
      </c>
      <c r="D1683" s="86" t="str">
        <f t="shared" si="495"/>
        <v>1</v>
      </c>
      <c r="F1683" s="173"/>
      <c r="G1683" s="90"/>
      <c r="H1683" s="73"/>
      <c r="I1683" s="90"/>
      <c r="J1683" s="175" t="str">
        <f t="shared" si="493"/>
        <v>-</v>
      </c>
      <c r="K1683" s="90"/>
      <c r="L1683" s="178"/>
      <c r="M1683" s="178"/>
    </row>
    <row r="1684" spans="1:13" x14ac:dyDescent="0.2">
      <c r="A1684" s="90" t="str">
        <f>IF(I1684=VALUE,VALUE,COUNTIF($B$7:B1684,B1684))&amp;I1684&amp;IF(F1684&lt;&gt;VALUE,TEXT(F1684,"mmmm"),VALUE)</f>
        <v>00</v>
      </c>
      <c r="B1684" s="86" t="str">
        <f t="shared" si="494"/>
        <v>0</v>
      </c>
      <c r="C1684" s="86" t="str">
        <f>COUNTIF($K$7:K1684,K1684)&amp;K1684</f>
        <v>0</v>
      </c>
      <c r="D1684" s="86" t="str">
        <f t="shared" si="495"/>
        <v>1</v>
      </c>
      <c r="F1684" s="173"/>
      <c r="G1684" s="90"/>
      <c r="H1684" s="73"/>
      <c r="I1684" s="90"/>
      <c r="J1684" s="175" t="str">
        <f t="shared" si="493"/>
        <v>-</v>
      </c>
      <c r="K1684" s="90"/>
      <c r="L1684" s="178"/>
      <c r="M1684" s="178"/>
    </row>
    <row r="1685" spans="1:13" x14ac:dyDescent="0.2">
      <c r="A1685" s="90" t="str">
        <f>IF(I1685=VALUE,VALUE,COUNTIF($B$7:B1685,B1685))&amp;I1685&amp;IF(F1685&lt;&gt;VALUE,TEXT(F1685,"mmmm"),VALUE)</f>
        <v>00</v>
      </c>
      <c r="B1685" s="86" t="str">
        <f t="shared" si="494"/>
        <v>0</v>
      </c>
      <c r="C1685" s="86" t="str">
        <f>COUNTIF($K$7:K1685,K1685)&amp;K1685</f>
        <v>0</v>
      </c>
      <c r="D1685" s="86" t="str">
        <f t="shared" si="495"/>
        <v>1</v>
      </c>
      <c r="F1685" s="173"/>
      <c r="G1685" s="90"/>
      <c r="H1685" s="73"/>
      <c r="I1685" s="90"/>
      <c r="J1685" s="175" t="str">
        <f t="shared" si="493"/>
        <v>-</v>
      </c>
      <c r="K1685" s="90"/>
      <c r="L1685" s="178"/>
      <c r="M1685" s="178"/>
    </row>
    <row r="1686" spans="1:13" x14ac:dyDescent="0.2">
      <c r="A1686" s="90" t="str">
        <f>IF(I1686=VALUE,VALUE,COUNTIF($B$7:B1686,B1686))&amp;I1686&amp;IF(F1686&lt;&gt;VALUE,TEXT(F1686,"mmmm"),VALUE)</f>
        <v>00</v>
      </c>
      <c r="B1686" s="86" t="str">
        <f t="shared" si="494"/>
        <v>0</v>
      </c>
      <c r="C1686" s="86" t="str">
        <f>COUNTIF($K$7:K1686,K1686)&amp;K1686</f>
        <v>0</v>
      </c>
      <c r="D1686" s="86" t="str">
        <f t="shared" si="495"/>
        <v>1</v>
      </c>
      <c r="F1686" s="173"/>
      <c r="G1686" s="90"/>
      <c r="H1686" s="73"/>
      <c r="I1686" s="90"/>
      <c r="J1686" s="175" t="str">
        <f t="shared" si="493"/>
        <v>-</v>
      </c>
      <c r="K1686" s="90"/>
      <c r="L1686" s="178"/>
      <c r="M1686" s="178"/>
    </row>
    <row r="1687" spans="1:13" x14ac:dyDescent="0.2">
      <c r="A1687" s="90" t="str">
        <f>IF(I1687=VALUE,VALUE,COUNTIF($B$7:B1687,B1687))&amp;I1687&amp;IF(F1687&lt;&gt;VALUE,TEXT(F1687,"mmmm"),VALUE)</f>
        <v>00</v>
      </c>
      <c r="B1687" s="86" t="str">
        <f t="shared" si="494"/>
        <v>0</v>
      </c>
      <c r="C1687" s="86" t="str">
        <f>COUNTIF($K$7:K1687,K1687)&amp;K1687</f>
        <v>0</v>
      </c>
      <c r="D1687" s="86" t="str">
        <f t="shared" si="495"/>
        <v>1</v>
      </c>
      <c r="F1687" s="173"/>
      <c r="G1687" s="90"/>
      <c r="H1687" s="73"/>
      <c r="I1687" s="90"/>
      <c r="J1687" s="175" t="str">
        <f t="shared" si="493"/>
        <v>-</v>
      </c>
      <c r="K1687" s="90"/>
      <c r="L1687" s="178"/>
      <c r="M1687" s="178"/>
    </row>
    <row r="1688" spans="1:13" x14ac:dyDescent="0.2">
      <c r="A1688" s="90" t="str">
        <f>IF(I1688=VALUE,VALUE,COUNTIF($B$7:B1688,B1688))&amp;I1688&amp;IF(F1688&lt;&gt;VALUE,TEXT(F1688,"mmmm"),VALUE)</f>
        <v>00</v>
      </c>
      <c r="B1688" s="86" t="str">
        <f t="shared" si="494"/>
        <v>0</v>
      </c>
      <c r="C1688" s="86" t="str">
        <f>COUNTIF($K$7:K1688,K1688)&amp;K1688</f>
        <v>0</v>
      </c>
      <c r="D1688" s="86" t="str">
        <f t="shared" si="495"/>
        <v>1</v>
      </c>
      <c r="F1688" s="173"/>
      <c r="G1688" s="90"/>
      <c r="H1688" s="73"/>
      <c r="I1688" s="90"/>
      <c r="J1688" s="175" t="str">
        <f t="shared" si="493"/>
        <v>-</v>
      </c>
      <c r="K1688" s="90"/>
      <c r="L1688" s="178"/>
      <c r="M1688" s="178"/>
    </row>
    <row r="1689" spans="1:13" x14ac:dyDescent="0.2">
      <c r="A1689" s="90" t="str">
        <f>IF(I1689=VALUE,VALUE,COUNTIF($B$7:B1689,B1689))&amp;I1689&amp;IF(F1689&lt;&gt;VALUE,TEXT(F1689,"mmmm"),VALUE)</f>
        <v>00</v>
      </c>
      <c r="B1689" s="86" t="str">
        <f t="shared" si="494"/>
        <v>0</v>
      </c>
      <c r="C1689" s="86" t="str">
        <f>COUNTIF($K$7:K1689,K1689)&amp;K1689</f>
        <v>0</v>
      </c>
      <c r="D1689" s="86" t="str">
        <f t="shared" si="495"/>
        <v>1</v>
      </c>
      <c r="F1689" s="173"/>
      <c r="G1689" s="90"/>
      <c r="H1689" s="73"/>
      <c r="I1689" s="90"/>
      <c r="J1689" s="175" t="str">
        <f t="shared" si="493"/>
        <v>-</v>
      </c>
      <c r="K1689" s="90"/>
      <c r="L1689" s="178"/>
      <c r="M1689" s="178"/>
    </row>
    <row r="1690" spans="1:13" x14ac:dyDescent="0.2">
      <c r="A1690" s="90" t="str">
        <f>IF(I1690=VALUE,VALUE,COUNTIF($B$7:B1690,B1690))&amp;I1690&amp;IF(F1690&lt;&gt;VALUE,TEXT(F1690,"mmmm"),VALUE)</f>
        <v>00</v>
      </c>
      <c r="B1690" s="86" t="str">
        <f t="shared" si="494"/>
        <v>0</v>
      </c>
      <c r="C1690" s="86" t="str">
        <f>COUNTIF($K$7:K1690,K1690)&amp;K1690</f>
        <v>0</v>
      </c>
      <c r="D1690" s="86" t="str">
        <f t="shared" si="495"/>
        <v>1</v>
      </c>
      <c r="F1690" s="173"/>
      <c r="G1690" s="90"/>
      <c r="H1690" s="73"/>
      <c r="I1690" s="90"/>
      <c r="J1690" s="175" t="str">
        <f t="shared" si="493"/>
        <v>-</v>
      </c>
      <c r="K1690" s="90"/>
      <c r="L1690" s="178"/>
      <c r="M1690" s="178"/>
    </row>
    <row r="1691" spans="1:13" x14ac:dyDescent="0.2">
      <c r="A1691" s="90" t="str">
        <f>IF(I1691=VALUE,VALUE,COUNTIF($B$7:B1691,B1691))&amp;I1691&amp;IF(F1691&lt;&gt;VALUE,TEXT(F1691,"mmmm"),VALUE)</f>
        <v>00</v>
      </c>
      <c r="B1691" s="86" t="str">
        <f t="shared" si="494"/>
        <v>0</v>
      </c>
      <c r="C1691" s="86" t="str">
        <f>COUNTIF($K$7:K1691,K1691)&amp;K1691</f>
        <v>0</v>
      </c>
      <c r="D1691" s="86" t="str">
        <f t="shared" si="495"/>
        <v>1</v>
      </c>
      <c r="F1691" s="173"/>
      <c r="G1691" s="90"/>
      <c r="H1691" s="73"/>
      <c r="I1691" s="90"/>
      <c r="J1691" s="175" t="str">
        <f t="shared" si="493"/>
        <v>-</v>
      </c>
      <c r="K1691" s="90"/>
      <c r="L1691" s="178"/>
      <c r="M1691" s="178"/>
    </row>
    <row r="1692" spans="1:13" x14ac:dyDescent="0.2">
      <c r="A1692" s="90" t="str">
        <f>IF(I1692=VALUE,VALUE,COUNTIF($B$7:B1692,B1692))&amp;I1692&amp;IF(F1692&lt;&gt;VALUE,TEXT(F1692,"mmmm"),VALUE)</f>
        <v>00</v>
      </c>
      <c r="B1692" s="86" t="str">
        <f t="shared" si="494"/>
        <v>0</v>
      </c>
      <c r="C1692" s="86" t="str">
        <f>COUNTIF($K$7:K1692,K1692)&amp;K1692</f>
        <v>0</v>
      </c>
      <c r="D1692" s="86" t="str">
        <f t="shared" si="495"/>
        <v>1</v>
      </c>
      <c r="F1692" s="173"/>
      <c r="G1692" s="90"/>
      <c r="H1692" s="73"/>
      <c r="I1692" s="90"/>
      <c r="J1692" s="175" t="str">
        <f t="shared" si="493"/>
        <v>-</v>
      </c>
      <c r="K1692" s="90"/>
      <c r="L1692" s="178"/>
      <c r="M1692" s="178"/>
    </row>
    <row r="1693" spans="1:13" x14ac:dyDescent="0.2">
      <c r="A1693" s="90" t="str">
        <f>IF(I1693=VALUE,VALUE,COUNTIF($B$7:B1693,B1693))&amp;I1693&amp;IF(F1693&lt;&gt;VALUE,TEXT(F1693,"mmmm"),VALUE)</f>
        <v>00</v>
      </c>
      <c r="B1693" s="86" t="str">
        <f t="shared" si="494"/>
        <v>0</v>
      </c>
      <c r="C1693" s="86" t="str">
        <f>COUNTIF($K$7:K1693,K1693)&amp;K1693</f>
        <v>0</v>
      </c>
      <c r="D1693" s="86" t="str">
        <f t="shared" si="495"/>
        <v>1</v>
      </c>
      <c r="F1693" s="173"/>
      <c r="G1693" s="90"/>
      <c r="H1693" s="73"/>
      <c r="I1693" s="90"/>
      <c r="J1693" s="175" t="str">
        <f t="shared" si="493"/>
        <v>-</v>
      </c>
      <c r="K1693" s="90"/>
      <c r="L1693" s="178"/>
      <c r="M1693" s="178"/>
    </row>
    <row r="1694" spans="1:13" x14ac:dyDescent="0.2">
      <c r="A1694" s="90" t="str">
        <f>IF(I1694=VALUE,VALUE,COUNTIF($B$7:B1694,B1694))&amp;I1694&amp;IF(F1694&lt;&gt;VALUE,TEXT(F1694,"mmmm"),VALUE)</f>
        <v>00</v>
      </c>
      <c r="B1694" s="86" t="str">
        <f t="shared" si="494"/>
        <v>0</v>
      </c>
      <c r="C1694" s="86" t="str">
        <f>COUNTIF($K$7:K1694,K1694)&amp;K1694</f>
        <v>0</v>
      </c>
      <c r="D1694" s="86" t="str">
        <f t="shared" si="495"/>
        <v>1</v>
      </c>
      <c r="F1694" s="173"/>
      <c r="G1694" s="90"/>
      <c r="H1694" s="73"/>
      <c r="I1694" s="90"/>
      <c r="J1694" s="175" t="str">
        <f t="shared" si="493"/>
        <v>-</v>
      </c>
      <c r="K1694" s="90"/>
      <c r="L1694" s="178"/>
      <c r="M1694" s="178"/>
    </row>
    <row r="1695" spans="1:13" x14ac:dyDescent="0.2">
      <c r="A1695" s="90" t="str">
        <f>IF(I1695=VALUE,VALUE,COUNTIF($B$7:B1695,B1695))&amp;I1695&amp;IF(F1695&lt;&gt;VALUE,TEXT(F1695,"mmmm"),VALUE)</f>
        <v>00</v>
      </c>
      <c r="B1695" s="86" t="str">
        <f t="shared" si="494"/>
        <v>0</v>
      </c>
      <c r="C1695" s="86" t="str">
        <f>COUNTIF($K$7:K1695,K1695)&amp;K1695</f>
        <v>0</v>
      </c>
      <c r="D1695" s="86" t="str">
        <f t="shared" si="495"/>
        <v>1</v>
      </c>
      <c r="F1695" s="173"/>
      <c r="G1695" s="90"/>
      <c r="H1695" s="73"/>
      <c r="I1695" s="90"/>
      <c r="J1695" s="175" t="str">
        <f t="shared" si="493"/>
        <v>-</v>
      </c>
      <c r="K1695" s="90"/>
      <c r="L1695" s="178"/>
      <c r="M1695" s="178"/>
    </row>
    <row r="1696" spans="1:13" x14ac:dyDescent="0.2">
      <c r="A1696" s="90" t="str">
        <f>IF(I1696=VALUE,VALUE,COUNTIF($B$7:B1696,B1696))&amp;I1696&amp;IF(F1696&lt;&gt;VALUE,TEXT(F1696,"mmmm"),VALUE)</f>
        <v>00</v>
      </c>
      <c r="B1696" s="86" t="str">
        <f t="shared" si="494"/>
        <v>0</v>
      </c>
      <c r="C1696" s="86" t="str">
        <f>COUNTIF($K$7:K1696,K1696)&amp;K1696</f>
        <v>0</v>
      </c>
      <c r="D1696" s="86" t="str">
        <f t="shared" si="495"/>
        <v>1</v>
      </c>
      <c r="F1696" s="173"/>
      <c r="G1696" s="90"/>
      <c r="H1696" s="73"/>
      <c r="I1696" s="90"/>
      <c r="J1696" s="175" t="str">
        <f t="shared" si="493"/>
        <v>-</v>
      </c>
      <c r="K1696" s="90"/>
      <c r="L1696" s="178"/>
      <c r="M1696" s="178"/>
    </row>
    <row r="1697" spans="1:13" x14ac:dyDescent="0.2">
      <c r="A1697" s="90" t="str">
        <f>IF(I1697=VALUE,VALUE,COUNTIF($B$7:B1697,B1697))&amp;I1697&amp;IF(F1697&lt;&gt;VALUE,TEXT(F1697,"mmmm"),VALUE)</f>
        <v>00</v>
      </c>
      <c r="B1697" s="86" t="str">
        <f t="shared" si="494"/>
        <v>0</v>
      </c>
      <c r="C1697" s="86" t="str">
        <f>COUNTIF($K$7:K1697,K1697)&amp;K1697</f>
        <v>0</v>
      </c>
      <c r="D1697" s="86" t="str">
        <f t="shared" si="495"/>
        <v>1</v>
      </c>
      <c r="F1697" s="173"/>
      <c r="G1697" s="90"/>
      <c r="H1697" s="73"/>
      <c r="I1697" s="90"/>
      <c r="J1697" s="175" t="str">
        <f t="shared" si="493"/>
        <v>-</v>
      </c>
      <c r="K1697" s="90"/>
      <c r="L1697" s="178"/>
      <c r="M1697" s="178"/>
    </row>
    <row r="1698" spans="1:13" x14ac:dyDescent="0.2">
      <c r="A1698" s="90" t="str">
        <f>IF(I1698=VALUE,VALUE,COUNTIF($B$7:B1698,B1698))&amp;I1698&amp;IF(F1698&lt;&gt;VALUE,TEXT(F1698,"mmmm"),VALUE)</f>
        <v>00</v>
      </c>
      <c r="B1698" s="86" t="str">
        <f t="shared" si="494"/>
        <v>0</v>
      </c>
      <c r="C1698" s="86" t="str">
        <f>COUNTIF($K$7:K1698,K1698)&amp;K1698</f>
        <v>0</v>
      </c>
      <c r="D1698" s="86" t="str">
        <f t="shared" si="495"/>
        <v>1</v>
      </c>
      <c r="F1698" s="173"/>
      <c r="G1698" s="90"/>
      <c r="H1698" s="73"/>
      <c r="I1698" s="90"/>
      <c r="J1698" s="175" t="str">
        <f t="shared" si="493"/>
        <v>-</v>
      </c>
      <c r="K1698" s="90"/>
      <c r="L1698" s="178"/>
      <c r="M1698" s="178"/>
    </row>
    <row r="1699" spans="1:13" x14ac:dyDescent="0.2">
      <c r="A1699" s="90" t="str">
        <f>IF(I1699=VALUE,VALUE,COUNTIF($B$7:B1699,B1699))&amp;I1699&amp;IF(F1699&lt;&gt;VALUE,TEXT(F1699,"mmmm"),VALUE)</f>
        <v>00</v>
      </c>
      <c r="B1699" s="86" t="str">
        <f t="shared" si="494"/>
        <v>0</v>
      </c>
      <c r="C1699" s="86" t="str">
        <f>COUNTIF($K$7:K1699,K1699)&amp;K1699</f>
        <v>0</v>
      </c>
      <c r="D1699" s="86" t="str">
        <f t="shared" si="495"/>
        <v>1</v>
      </c>
      <c r="F1699" s="173"/>
      <c r="G1699" s="90"/>
      <c r="H1699" s="73"/>
      <c r="I1699" s="90"/>
      <c r="J1699" s="175" t="str">
        <f t="shared" si="493"/>
        <v>-</v>
      </c>
      <c r="K1699" s="90"/>
      <c r="L1699" s="178"/>
      <c r="M1699" s="178"/>
    </row>
    <row r="1700" spans="1:13" x14ac:dyDescent="0.2">
      <c r="A1700" s="90" t="str">
        <f>IF(I1700=VALUE,VALUE,COUNTIF($B$7:B1700,B1700))&amp;I1700&amp;IF(F1700&lt;&gt;VALUE,TEXT(F1700,"mmmm"),VALUE)</f>
        <v>00</v>
      </c>
      <c r="B1700" s="86" t="str">
        <f t="shared" si="494"/>
        <v>0</v>
      </c>
      <c r="C1700" s="86" t="str">
        <f>COUNTIF($K$7:K1700,K1700)&amp;K1700</f>
        <v>0</v>
      </c>
      <c r="D1700" s="86" t="str">
        <f t="shared" si="495"/>
        <v>1</v>
      </c>
      <c r="F1700" s="173"/>
      <c r="G1700" s="90"/>
      <c r="H1700" s="73"/>
      <c r="I1700" s="90"/>
      <c r="J1700" s="175" t="str">
        <f t="shared" si="493"/>
        <v>-</v>
      </c>
      <c r="K1700" s="90"/>
      <c r="L1700" s="178"/>
      <c r="M1700" s="178"/>
    </row>
    <row r="1701" spans="1:13" x14ac:dyDescent="0.2">
      <c r="A1701" s="90" t="str">
        <f>IF(I1701=VALUE,VALUE,COUNTIF($B$7:B1701,B1701))&amp;I1701&amp;IF(F1701&lt;&gt;VALUE,TEXT(F1701,"mmmm"),VALUE)</f>
        <v>00</v>
      </c>
      <c r="B1701" s="86" t="str">
        <f t="shared" si="494"/>
        <v>0</v>
      </c>
      <c r="C1701" s="86" t="str">
        <f>COUNTIF($K$7:K1701,K1701)&amp;K1701</f>
        <v>0</v>
      </c>
      <c r="D1701" s="86" t="str">
        <f t="shared" si="495"/>
        <v>1</v>
      </c>
      <c r="F1701" s="173"/>
      <c r="G1701" s="90"/>
      <c r="H1701" s="73"/>
      <c r="I1701" s="90"/>
      <c r="J1701" s="175" t="str">
        <f t="shared" si="493"/>
        <v>-</v>
      </c>
      <c r="K1701" s="90"/>
      <c r="L1701" s="178"/>
      <c r="M1701" s="178"/>
    </row>
    <row r="1702" spans="1:13" x14ac:dyDescent="0.2">
      <c r="A1702" s="90" t="str">
        <f>IF(I1702=VALUE,VALUE,COUNTIF($B$7:B1702,B1702))&amp;I1702&amp;IF(F1702&lt;&gt;VALUE,TEXT(F1702,"mmmm"),VALUE)</f>
        <v>00</v>
      </c>
      <c r="B1702" s="86" t="str">
        <f t="shared" si="494"/>
        <v>0</v>
      </c>
      <c r="C1702" s="86" t="str">
        <f>COUNTIF($K$7:K1702,K1702)&amp;K1702</f>
        <v>0</v>
      </c>
      <c r="D1702" s="86" t="str">
        <f t="shared" si="495"/>
        <v>1</v>
      </c>
      <c r="F1702" s="173"/>
      <c r="G1702" s="90"/>
      <c r="H1702" s="73"/>
      <c r="I1702" s="90"/>
      <c r="J1702" s="175" t="str">
        <f t="shared" si="493"/>
        <v>-</v>
      </c>
      <c r="K1702" s="90"/>
      <c r="L1702" s="178"/>
      <c r="M1702" s="178"/>
    </row>
    <row r="1703" spans="1:13" x14ac:dyDescent="0.2">
      <c r="A1703" s="90" t="str">
        <f>IF(I1703=VALUE,VALUE,COUNTIF($B$7:B1703,B1703))&amp;I1703&amp;IF(F1703&lt;&gt;VALUE,TEXT(F1703,"mmmm"),VALUE)</f>
        <v>00</v>
      </c>
      <c r="B1703" s="86" t="str">
        <f t="shared" si="494"/>
        <v>0</v>
      </c>
      <c r="C1703" s="86" t="str">
        <f>COUNTIF($K$7:K1703,K1703)&amp;K1703</f>
        <v>0</v>
      </c>
      <c r="D1703" s="86" t="str">
        <f t="shared" si="495"/>
        <v>1</v>
      </c>
      <c r="F1703" s="173"/>
      <c r="G1703" s="90"/>
      <c r="H1703" s="73"/>
      <c r="I1703" s="90"/>
      <c r="J1703" s="175" t="str">
        <f t="shared" si="493"/>
        <v>-</v>
      </c>
      <c r="K1703" s="90"/>
      <c r="L1703" s="178"/>
      <c r="M1703" s="178"/>
    </row>
    <row r="1704" spans="1:13" x14ac:dyDescent="0.2">
      <c r="A1704" s="90" t="str">
        <f>IF(I1704=VALUE,VALUE,COUNTIF($B$7:B1704,B1704))&amp;I1704&amp;IF(F1704&lt;&gt;VALUE,TEXT(F1704,"mmmm"),VALUE)</f>
        <v>00</v>
      </c>
      <c r="B1704" s="86" t="str">
        <f t="shared" si="494"/>
        <v>0</v>
      </c>
      <c r="C1704" s="86" t="str">
        <f>COUNTIF($K$7:K1704,K1704)&amp;K1704</f>
        <v>0</v>
      </c>
      <c r="D1704" s="86" t="str">
        <f t="shared" si="495"/>
        <v>1</v>
      </c>
      <c r="F1704" s="173"/>
      <c r="G1704" s="90"/>
      <c r="H1704" s="73"/>
      <c r="I1704" s="90"/>
      <c r="J1704" s="175" t="str">
        <f t="shared" si="493"/>
        <v>-</v>
      </c>
      <c r="K1704" s="90"/>
      <c r="L1704" s="178"/>
      <c r="M1704" s="178"/>
    </row>
    <row r="1705" spans="1:13" x14ac:dyDescent="0.2">
      <c r="A1705" s="90" t="str">
        <f>IF(I1705=VALUE,VALUE,COUNTIF($B$7:B1705,B1705))&amp;I1705&amp;IF(F1705&lt;&gt;VALUE,TEXT(F1705,"mmmm"),VALUE)</f>
        <v>00</v>
      </c>
      <c r="B1705" s="86" t="str">
        <f t="shared" si="494"/>
        <v>0</v>
      </c>
      <c r="C1705" s="86" t="str">
        <f>COUNTIF($K$7:K1705,K1705)&amp;K1705</f>
        <v>0</v>
      </c>
      <c r="D1705" s="86" t="str">
        <f t="shared" si="495"/>
        <v>1</v>
      </c>
      <c r="F1705" s="173"/>
      <c r="G1705" s="90"/>
      <c r="H1705" s="73"/>
      <c r="I1705" s="90"/>
      <c r="J1705" s="175" t="str">
        <f t="shared" si="493"/>
        <v>-</v>
      </c>
      <c r="K1705" s="90"/>
      <c r="L1705" s="178"/>
      <c r="M1705" s="178"/>
    </row>
    <row r="1706" spans="1:13" x14ac:dyDescent="0.2">
      <c r="A1706" s="90" t="str">
        <f>IF(I1706=VALUE,VALUE,COUNTIF($B$7:B1706,B1706))&amp;I1706&amp;IF(F1706&lt;&gt;VALUE,TEXT(F1706,"mmmm"),VALUE)</f>
        <v>00</v>
      </c>
      <c r="B1706" s="86" t="str">
        <f t="shared" si="494"/>
        <v>0</v>
      </c>
      <c r="C1706" s="86" t="str">
        <f>COUNTIF($K$7:K1706,K1706)&amp;K1706</f>
        <v>0</v>
      </c>
      <c r="D1706" s="86" t="str">
        <f t="shared" si="495"/>
        <v>1</v>
      </c>
      <c r="F1706" s="173"/>
      <c r="G1706" s="90"/>
      <c r="H1706" s="73"/>
      <c r="I1706" s="90"/>
      <c r="J1706" s="175" t="str">
        <f t="shared" si="493"/>
        <v>-</v>
      </c>
      <c r="K1706" s="90"/>
      <c r="L1706" s="178"/>
      <c r="M1706" s="178"/>
    </row>
    <row r="1707" spans="1:13" x14ac:dyDescent="0.2">
      <c r="A1707" s="90" t="str">
        <f>IF(I1707=VALUE,VALUE,COUNTIF($B$7:B1707,B1707))&amp;I1707&amp;IF(F1707&lt;&gt;VALUE,TEXT(F1707,"mmmm"),VALUE)</f>
        <v>00</v>
      </c>
      <c r="B1707" s="86" t="str">
        <f t="shared" si="494"/>
        <v>0</v>
      </c>
      <c r="C1707" s="86" t="str">
        <f>COUNTIF($K$7:K1707,K1707)&amp;K1707</f>
        <v>0</v>
      </c>
      <c r="D1707" s="86" t="str">
        <f t="shared" si="495"/>
        <v>1</v>
      </c>
      <c r="F1707" s="173"/>
      <c r="G1707" s="90"/>
      <c r="H1707" s="73"/>
      <c r="I1707" s="90"/>
      <c r="J1707" s="175" t="str">
        <f t="shared" si="493"/>
        <v>-</v>
      </c>
      <c r="K1707" s="90"/>
      <c r="L1707" s="178"/>
      <c r="M1707" s="178"/>
    </row>
    <row r="1708" spans="1:13" x14ac:dyDescent="0.2">
      <c r="A1708" s="90" t="str">
        <f>IF(I1708=VALUE,VALUE,COUNTIF($B$7:B1708,B1708))&amp;I1708&amp;IF(F1708&lt;&gt;VALUE,TEXT(F1708,"mmmm"),VALUE)</f>
        <v>00</v>
      </c>
      <c r="B1708" s="86" t="str">
        <f t="shared" si="494"/>
        <v>0</v>
      </c>
      <c r="C1708" s="86" t="str">
        <f>COUNTIF($K$7:K1708,K1708)&amp;K1708</f>
        <v>0</v>
      </c>
      <c r="D1708" s="86" t="str">
        <f t="shared" si="495"/>
        <v>1</v>
      </c>
      <c r="F1708" s="173"/>
      <c r="G1708" s="90"/>
      <c r="H1708" s="73"/>
      <c r="I1708" s="90"/>
      <c r="J1708" s="175" t="str">
        <f t="shared" ref="J1708:J1771" si="496">IF(ISNA(VLOOKUP(I1708,DAF_AKUN,2,FALSE)),"-",VLOOKUP(I1708,DAF_AKUN,2,FALSE))</f>
        <v>-</v>
      </c>
      <c r="K1708" s="90"/>
      <c r="L1708" s="178"/>
      <c r="M1708" s="178"/>
    </row>
    <row r="1709" spans="1:13" x14ac:dyDescent="0.2">
      <c r="A1709" s="90" t="str">
        <f>IF(I1709=VALUE,VALUE,COUNTIF($B$7:B1709,B1709))&amp;I1709&amp;IF(F1709&lt;&gt;VALUE,TEXT(F1709,"mmmm"),VALUE)</f>
        <v>00</v>
      </c>
      <c r="B1709" s="86" t="str">
        <f t="shared" si="494"/>
        <v>0</v>
      </c>
      <c r="C1709" s="86" t="str">
        <f>COUNTIF($K$7:K1709,K1709)&amp;K1709</f>
        <v>0</v>
      </c>
      <c r="D1709" s="86" t="str">
        <f t="shared" si="495"/>
        <v>1</v>
      </c>
      <c r="F1709" s="173"/>
      <c r="G1709" s="90"/>
      <c r="H1709" s="73"/>
      <c r="I1709" s="90"/>
      <c r="J1709" s="175" t="str">
        <f t="shared" si="496"/>
        <v>-</v>
      </c>
      <c r="K1709" s="90"/>
      <c r="L1709" s="178"/>
      <c r="M1709" s="178"/>
    </row>
    <row r="1710" spans="1:13" x14ac:dyDescent="0.2">
      <c r="A1710" s="90" t="str">
        <f>IF(I1710=VALUE,VALUE,COUNTIF($B$7:B1710,B1710))&amp;I1710&amp;IF(F1710&lt;&gt;VALUE,TEXT(F1710,"mmmm"),VALUE)</f>
        <v>00</v>
      </c>
      <c r="B1710" s="86" t="str">
        <f t="shared" si="494"/>
        <v>0</v>
      </c>
      <c r="C1710" s="86" t="str">
        <f>COUNTIF($K$7:K1710,K1710)&amp;K1710</f>
        <v>0</v>
      </c>
      <c r="D1710" s="86" t="str">
        <f t="shared" si="495"/>
        <v>1</v>
      </c>
      <c r="F1710" s="173"/>
      <c r="G1710" s="90"/>
      <c r="H1710" s="73"/>
      <c r="I1710" s="90"/>
      <c r="J1710" s="175" t="str">
        <f t="shared" si="496"/>
        <v>-</v>
      </c>
      <c r="K1710" s="90"/>
      <c r="L1710" s="178"/>
      <c r="M1710" s="178"/>
    </row>
    <row r="1711" spans="1:13" x14ac:dyDescent="0.2">
      <c r="A1711" s="90" t="str">
        <f>IF(I1711=VALUE,VALUE,COUNTIF($B$7:B1711,B1711))&amp;I1711&amp;IF(F1711&lt;&gt;VALUE,TEXT(F1711,"mmmm"),VALUE)</f>
        <v>00</v>
      </c>
      <c r="B1711" s="86" t="str">
        <f t="shared" si="494"/>
        <v>0</v>
      </c>
      <c r="C1711" s="86" t="str">
        <f>COUNTIF($K$7:K1711,K1711)&amp;K1711</f>
        <v>0</v>
      </c>
      <c r="D1711" s="86" t="str">
        <f t="shared" si="495"/>
        <v>1</v>
      </c>
      <c r="F1711" s="173"/>
      <c r="G1711" s="90"/>
      <c r="H1711" s="73"/>
      <c r="I1711" s="90"/>
      <c r="J1711" s="175" t="str">
        <f t="shared" si="496"/>
        <v>-</v>
      </c>
      <c r="K1711" s="90"/>
      <c r="L1711" s="178"/>
      <c r="M1711" s="178"/>
    </row>
    <row r="1712" spans="1:13" x14ac:dyDescent="0.2">
      <c r="A1712" s="90" t="str">
        <f>IF(I1712=VALUE,VALUE,COUNTIF($B$7:B1712,B1712))&amp;I1712&amp;IF(F1712&lt;&gt;VALUE,TEXT(F1712,"mmmm"),VALUE)</f>
        <v>00</v>
      </c>
      <c r="B1712" s="86" t="str">
        <f t="shared" si="494"/>
        <v>0</v>
      </c>
      <c r="C1712" s="86" t="str">
        <f>COUNTIF($K$7:K1712,K1712)&amp;K1712</f>
        <v>0</v>
      </c>
      <c r="D1712" s="86" t="str">
        <f t="shared" si="495"/>
        <v>1</v>
      </c>
      <c r="F1712" s="173"/>
      <c r="G1712" s="90"/>
      <c r="H1712" s="73"/>
      <c r="I1712" s="90"/>
      <c r="J1712" s="175" t="str">
        <f t="shared" si="496"/>
        <v>-</v>
      </c>
      <c r="K1712" s="90"/>
      <c r="L1712" s="178"/>
      <c r="M1712" s="178"/>
    </row>
    <row r="1713" spans="1:13" x14ac:dyDescent="0.2">
      <c r="A1713" s="90" t="str">
        <f>IF(I1713=VALUE,VALUE,COUNTIF($B$7:B1713,B1713))&amp;I1713&amp;IF(F1713&lt;&gt;VALUE,TEXT(F1713,"mmmm"),VALUE)</f>
        <v>00</v>
      </c>
      <c r="B1713" s="86" t="str">
        <f t="shared" si="494"/>
        <v>0</v>
      </c>
      <c r="C1713" s="86" t="str">
        <f>COUNTIF($K$7:K1713,K1713)&amp;K1713</f>
        <v>0</v>
      </c>
      <c r="D1713" s="86" t="str">
        <f t="shared" si="495"/>
        <v>1</v>
      </c>
      <c r="F1713" s="173"/>
      <c r="G1713" s="90"/>
      <c r="H1713" s="73"/>
      <c r="I1713" s="90"/>
      <c r="J1713" s="175" t="str">
        <f t="shared" si="496"/>
        <v>-</v>
      </c>
      <c r="K1713" s="90"/>
      <c r="L1713" s="178"/>
      <c r="M1713" s="178"/>
    </row>
    <row r="1714" spans="1:13" x14ac:dyDescent="0.2">
      <c r="A1714" s="90" t="str">
        <f>IF(I1714=VALUE,VALUE,COUNTIF($B$7:B1714,B1714))&amp;I1714&amp;IF(F1714&lt;&gt;VALUE,TEXT(F1714,"mmmm"),VALUE)</f>
        <v>00</v>
      </c>
      <c r="B1714" s="86" t="str">
        <f t="shared" si="494"/>
        <v>0</v>
      </c>
      <c r="C1714" s="86" t="str">
        <f>COUNTIF($K$7:K1714,K1714)&amp;K1714</f>
        <v>0</v>
      </c>
      <c r="D1714" s="86" t="str">
        <f t="shared" si="495"/>
        <v>1</v>
      </c>
      <c r="F1714" s="173"/>
      <c r="G1714" s="90"/>
      <c r="H1714" s="73"/>
      <c r="I1714" s="90"/>
      <c r="J1714" s="175" t="str">
        <f t="shared" si="496"/>
        <v>-</v>
      </c>
      <c r="K1714" s="90"/>
      <c r="L1714" s="178"/>
      <c r="M1714" s="178"/>
    </row>
    <row r="1715" spans="1:13" x14ac:dyDescent="0.2">
      <c r="A1715" s="90" t="str">
        <f>IF(I1715=VALUE,VALUE,COUNTIF($B$7:B1715,B1715))&amp;I1715&amp;IF(F1715&lt;&gt;VALUE,TEXT(F1715,"mmmm"),VALUE)</f>
        <v>00</v>
      </c>
      <c r="B1715" s="86" t="str">
        <f t="shared" ref="B1715:B1778" si="497">I1715&amp;IF(F1715&lt;&gt;VALUE,TEXT(F1715,"mmmm"),VALUE)</f>
        <v>0</v>
      </c>
      <c r="C1715" s="86" t="str">
        <f>COUNTIF($K$7:K1715,K1715)&amp;K1715</f>
        <v>0</v>
      </c>
      <c r="D1715" s="86" t="str">
        <f t="shared" ref="D1715:D1778" si="498">IF(MONTH(F1715)&lt;MONTH(BLN),"1"&amp;I1715,VALUE)</f>
        <v>1</v>
      </c>
      <c r="F1715" s="173"/>
      <c r="G1715" s="90"/>
      <c r="H1715" s="73"/>
      <c r="I1715" s="90"/>
      <c r="J1715" s="175" t="str">
        <f t="shared" si="496"/>
        <v>-</v>
      </c>
      <c r="K1715" s="90"/>
      <c r="L1715" s="178"/>
      <c r="M1715" s="178"/>
    </row>
    <row r="1716" spans="1:13" x14ac:dyDescent="0.2">
      <c r="A1716" s="90" t="str">
        <f>IF(I1716=VALUE,VALUE,COUNTIF($B$7:B1716,B1716))&amp;I1716&amp;IF(F1716&lt;&gt;VALUE,TEXT(F1716,"mmmm"),VALUE)</f>
        <v>00</v>
      </c>
      <c r="B1716" s="86" t="str">
        <f t="shared" si="497"/>
        <v>0</v>
      </c>
      <c r="C1716" s="86" t="str">
        <f>COUNTIF($K$7:K1716,K1716)&amp;K1716</f>
        <v>0</v>
      </c>
      <c r="D1716" s="86" t="str">
        <f t="shared" si="498"/>
        <v>1</v>
      </c>
      <c r="F1716" s="173"/>
      <c r="G1716" s="90"/>
      <c r="H1716" s="73"/>
      <c r="I1716" s="90"/>
      <c r="J1716" s="175" t="str">
        <f t="shared" si="496"/>
        <v>-</v>
      </c>
      <c r="K1716" s="90"/>
      <c r="L1716" s="178"/>
      <c r="M1716" s="178"/>
    </row>
    <row r="1717" spans="1:13" x14ac:dyDescent="0.2">
      <c r="A1717" s="90" t="str">
        <f>IF(I1717=VALUE,VALUE,COUNTIF($B$7:B1717,B1717))&amp;I1717&amp;IF(F1717&lt;&gt;VALUE,TEXT(F1717,"mmmm"),VALUE)</f>
        <v>00</v>
      </c>
      <c r="B1717" s="86" t="str">
        <f t="shared" si="497"/>
        <v>0</v>
      </c>
      <c r="C1717" s="86" t="str">
        <f>COUNTIF($K$7:K1717,K1717)&amp;K1717</f>
        <v>0</v>
      </c>
      <c r="D1717" s="86" t="str">
        <f t="shared" si="498"/>
        <v>1</v>
      </c>
      <c r="F1717" s="173"/>
      <c r="G1717" s="90"/>
      <c r="H1717" s="73"/>
      <c r="I1717" s="90"/>
      <c r="J1717" s="175" t="str">
        <f t="shared" si="496"/>
        <v>-</v>
      </c>
      <c r="K1717" s="90"/>
      <c r="L1717" s="178"/>
      <c r="M1717" s="178"/>
    </row>
    <row r="1718" spans="1:13" x14ac:dyDescent="0.2">
      <c r="A1718" s="90" t="str">
        <f>IF(I1718=VALUE,VALUE,COUNTIF($B$7:B1718,B1718))&amp;I1718&amp;IF(F1718&lt;&gt;VALUE,TEXT(F1718,"mmmm"),VALUE)</f>
        <v>00</v>
      </c>
      <c r="B1718" s="86" t="str">
        <f t="shared" si="497"/>
        <v>0</v>
      </c>
      <c r="C1718" s="86" t="str">
        <f>COUNTIF($K$7:K1718,K1718)&amp;K1718</f>
        <v>0</v>
      </c>
      <c r="D1718" s="86" t="str">
        <f t="shared" si="498"/>
        <v>1</v>
      </c>
      <c r="F1718" s="173"/>
      <c r="G1718" s="90"/>
      <c r="H1718" s="73"/>
      <c r="I1718" s="90"/>
      <c r="J1718" s="175" t="str">
        <f t="shared" si="496"/>
        <v>-</v>
      </c>
      <c r="K1718" s="90"/>
      <c r="L1718" s="178"/>
      <c r="M1718" s="178"/>
    </row>
    <row r="1719" spans="1:13" x14ac:dyDescent="0.2">
      <c r="A1719" s="90" t="str">
        <f>IF(I1719=VALUE,VALUE,COUNTIF($B$7:B1719,B1719))&amp;I1719&amp;IF(F1719&lt;&gt;VALUE,TEXT(F1719,"mmmm"),VALUE)</f>
        <v>00</v>
      </c>
      <c r="B1719" s="86" t="str">
        <f t="shared" si="497"/>
        <v>0</v>
      </c>
      <c r="C1719" s="86" t="str">
        <f>COUNTIF($K$7:K1719,K1719)&amp;K1719</f>
        <v>0</v>
      </c>
      <c r="D1719" s="86" t="str">
        <f t="shared" si="498"/>
        <v>1</v>
      </c>
      <c r="F1719" s="173"/>
      <c r="G1719" s="90"/>
      <c r="H1719" s="73"/>
      <c r="I1719" s="90"/>
      <c r="J1719" s="175" t="str">
        <f t="shared" si="496"/>
        <v>-</v>
      </c>
      <c r="K1719" s="90"/>
      <c r="L1719" s="178"/>
      <c r="M1719" s="178"/>
    </row>
    <row r="1720" spans="1:13" x14ac:dyDescent="0.2">
      <c r="A1720" s="90" t="str">
        <f>IF(I1720=VALUE,VALUE,COUNTIF($B$7:B1720,B1720))&amp;I1720&amp;IF(F1720&lt;&gt;VALUE,TEXT(F1720,"mmmm"),VALUE)</f>
        <v>00</v>
      </c>
      <c r="B1720" s="86" t="str">
        <f t="shared" si="497"/>
        <v>0</v>
      </c>
      <c r="C1720" s="86" t="str">
        <f>COUNTIF($K$7:K1720,K1720)&amp;K1720</f>
        <v>0</v>
      </c>
      <c r="D1720" s="86" t="str">
        <f t="shared" si="498"/>
        <v>1</v>
      </c>
      <c r="F1720" s="173"/>
      <c r="G1720" s="90"/>
      <c r="H1720" s="73"/>
      <c r="I1720" s="90"/>
      <c r="J1720" s="175" t="str">
        <f t="shared" si="496"/>
        <v>-</v>
      </c>
      <c r="K1720" s="90"/>
      <c r="L1720" s="178"/>
      <c r="M1720" s="178"/>
    </row>
    <row r="1721" spans="1:13" x14ac:dyDescent="0.2">
      <c r="A1721" s="90" t="str">
        <f>IF(I1721=VALUE,VALUE,COUNTIF($B$7:B1721,B1721))&amp;I1721&amp;IF(F1721&lt;&gt;VALUE,TEXT(F1721,"mmmm"),VALUE)</f>
        <v>00</v>
      </c>
      <c r="B1721" s="86" t="str">
        <f t="shared" si="497"/>
        <v>0</v>
      </c>
      <c r="C1721" s="86" t="str">
        <f>COUNTIF($K$7:K1721,K1721)&amp;K1721</f>
        <v>0</v>
      </c>
      <c r="D1721" s="86" t="str">
        <f t="shared" si="498"/>
        <v>1</v>
      </c>
      <c r="F1721" s="173"/>
      <c r="G1721" s="90"/>
      <c r="H1721" s="73"/>
      <c r="I1721" s="90"/>
      <c r="J1721" s="175" t="str">
        <f t="shared" si="496"/>
        <v>-</v>
      </c>
      <c r="K1721" s="90"/>
      <c r="L1721" s="178"/>
      <c r="M1721" s="178"/>
    </row>
    <row r="1722" spans="1:13" x14ac:dyDescent="0.2">
      <c r="A1722" s="90" t="str">
        <f>IF(I1722=VALUE,VALUE,COUNTIF($B$7:B1722,B1722))&amp;I1722&amp;IF(F1722&lt;&gt;VALUE,TEXT(F1722,"mmmm"),VALUE)</f>
        <v>00</v>
      </c>
      <c r="B1722" s="86" t="str">
        <f t="shared" si="497"/>
        <v>0</v>
      </c>
      <c r="C1722" s="86" t="str">
        <f>COUNTIF($K$7:K1722,K1722)&amp;K1722</f>
        <v>0</v>
      </c>
      <c r="D1722" s="86" t="str">
        <f t="shared" si="498"/>
        <v>1</v>
      </c>
      <c r="F1722" s="173"/>
      <c r="G1722" s="90"/>
      <c r="H1722" s="73"/>
      <c r="I1722" s="75"/>
      <c r="J1722" s="175" t="str">
        <f t="shared" si="496"/>
        <v>-</v>
      </c>
      <c r="K1722" s="90"/>
      <c r="L1722" s="178"/>
      <c r="M1722" s="178"/>
    </row>
    <row r="1723" spans="1:13" x14ac:dyDescent="0.2">
      <c r="A1723" s="90" t="str">
        <f>IF(I1723=VALUE,VALUE,COUNTIF($B$7:B1723,B1723))&amp;I1723&amp;IF(F1723&lt;&gt;VALUE,TEXT(F1723,"mmmm"),VALUE)</f>
        <v>00</v>
      </c>
      <c r="B1723" s="86" t="str">
        <f t="shared" si="497"/>
        <v>0</v>
      </c>
      <c r="C1723" s="86" t="str">
        <f>COUNTIF($K$7:K1723,K1723)&amp;K1723</f>
        <v>0</v>
      </c>
      <c r="D1723" s="86" t="str">
        <f t="shared" si="498"/>
        <v>1</v>
      </c>
      <c r="F1723" s="173"/>
      <c r="G1723" s="90"/>
      <c r="H1723" s="73"/>
      <c r="I1723" s="90"/>
      <c r="J1723" s="175" t="str">
        <f t="shared" si="496"/>
        <v>-</v>
      </c>
      <c r="K1723" s="90"/>
      <c r="L1723" s="178"/>
      <c r="M1723" s="178"/>
    </row>
    <row r="1724" spans="1:13" x14ac:dyDescent="0.2">
      <c r="A1724" s="90" t="str">
        <f>IF(I1724=VALUE,VALUE,COUNTIF($B$7:B1724,B1724))&amp;I1724&amp;IF(F1724&lt;&gt;VALUE,TEXT(F1724,"mmmm"),VALUE)</f>
        <v>00</v>
      </c>
      <c r="B1724" s="86" t="str">
        <f t="shared" si="497"/>
        <v>0</v>
      </c>
      <c r="C1724" s="86" t="str">
        <f>COUNTIF($K$7:K1724,K1724)&amp;K1724</f>
        <v>0</v>
      </c>
      <c r="D1724" s="86" t="str">
        <f t="shared" si="498"/>
        <v>1</v>
      </c>
      <c r="F1724" s="173"/>
      <c r="G1724" s="90"/>
      <c r="H1724" s="73"/>
      <c r="I1724" s="90"/>
      <c r="J1724" s="175" t="str">
        <f t="shared" si="496"/>
        <v>-</v>
      </c>
      <c r="K1724" s="90"/>
      <c r="L1724" s="178"/>
      <c r="M1724" s="178"/>
    </row>
    <row r="1725" spans="1:13" x14ac:dyDescent="0.2">
      <c r="A1725" s="90" t="str">
        <f>IF(I1725=VALUE,VALUE,COUNTIF($B$7:B1725,B1725))&amp;I1725&amp;IF(F1725&lt;&gt;VALUE,TEXT(F1725,"mmmm"),VALUE)</f>
        <v>00</v>
      </c>
      <c r="B1725" s="86" t="str">
        <f t="shared" si="497"/>
        <v>0</v>
      </c>
      <c r="C1725" s="86" t="str">
        <f>COUNTIF($K$7:K1725,K1725)&amp;K1725</f>
        <v>0</v>
      </c>
      <c r="D1725" s="86" t="str">
        <f t="shared" si="498"/>
        <v>1</v>
      </c>
      <c r="F1725" s="173"/>
      <c r="G1725" s="90"/>
      <c r="H1725" s="73"/>
      <c r="I1725" s="75"/>
      <c r="J1725" s="175" t="str">
        <f t="shared" si="496"/>
        <v>-</v>
      </c>
      <c r="K1725" s="90"/>
      <c r="L1725" s="178"/>
      <c r="M1725" s="178"/>
    </row>
    <row r="1726" spans="1:13" x14ac:dyDescent="0.2">
      <c r="A1726" s="90" t="str">
        <f>IF(I1726=VALUE,VALUE,COUNTIF($B$7:B1726,B1726))&amp;I1726&amp;IF(F1726&lt;&gt;VALUE,TEXT(F1726,"mmmm"),VALUE)</f>
        <v>00</v>
      </c>
      <c r="B1726" s="86" t="str">
        <f t="shared" si="497"/>
        <v>0</v>
      </c>
      <c r="C1726" s="86" t="str">
        <f>COUNTIF($K$7:K1726,K1726)&amp;K1726</f>
        <v>0</v>
      </c>
      <c r="D1726" s="86" t="str">
        <f t="shared" si="498"/>
        <v>1</v>
      </c>
      <c r="F1726" s="173"/>
      <c r="G1726" s="90"/>
      <c r="H1726" s="73"/>
      <c r="I1726" s="90"/>
      <c r="J1726" s="175" t="str">
        <f t="shared" si="496"/>
        <v>-</v>
      </c>
      <c r="K1726" s="90"/>
      <c r="L1726" s="178"/>
      <c r="M1726" s="178"/>
    </row>
    <row r="1727" spans="1:13" x14ac:dyDescent="0.2">
      <c r="A1727" s="90" t="str">
        <f>IF(I1727=VALUE,VALUE,COUNTIF($B$7:B1727,B1727))&amp;I1727&amp;IF(F1727&lt;&gt;VALUE,TEXT(F1727,"mmmm"),VALUE)</f>
        <v>00</v>
      </c>
      <c r="B1727" s="86" t="str">
        <f t="shared" si="497"/>
        <v>0</v>
      </c>
      <c r="C1727" s="86" t="str">
        <f>COUNTIF($K$7:K1727,K1727)&amp;K1727</f>
        <v>0</v>
      </c>
      <c r="D1727" s="86" t="str">
        <f t="shared" si="498"/>
        <v>1</v>
      </c>
      <c r="F1727" s="173"/>
      <c r="G1727" s="90"/>
      <c r="H1727" s="73"/>
      <c r="I1727" s="90"/>
      <c r="J1727" s="175" t="str">
        <f t="shared" si="496"/>
        <v>-</v>
      </c>
      <c r="K1727" s="90"/>
      <c r="L1727" s="178"/>
      <c r="M1727" s="178"/>
    </row>
    <row r="1728" spans="1:13" x14ac:dyDescent="0.2">
      <c r="A1728" s="90" t="str">
        <f>IF(I1728=VALUE,VALUE,COUNTIF($B$7:B1728,B1728))&amp;I1728&amp;IF(F1728&lt;&gt;VALUE,TEXT(F1728,"mmmm"),VALUE)</f>
        <v>00</v>
      </c>
      <c r="B1728" s="86" t="str">
        <f t="shared" si="497"/>
        <v>0</v>
      </c>
      <c r="C1728" s="86" t="str">
        <f>COUNTIF($K$7:K1728,K1728)&amp;K1728</f>
        <v>0</v>
      </c>
      <c r="D1728" s="86" t="str">
        <f t="shared" si="498"/>
        <v>1</v>
      </c>
      <c r="F1728" s="173"/>
      <c r="G1728" s="90"/>
      <c r="H1728" s="73"/>
      <c r="I1728" s="90"/>
      <c r="J1728" s="175" t="str">
        <f t="shared" si="496"/>
        <v>-</v>
      </c>
      <c r="K1728" s="90"/>
      <c r="L1728" s="178"/>
      <c r="M1728" s="178"/>
    </row>
    <row r="1729" spans="1:13" x14ac:dyDescent="0.2">
      <c r="A1729" s="90" t="str">
        <f>IF(I1729=VALUE,VALUE,COUNTIF($B$7:B1729,B1729))&amp;I1729&amp;IF(F1729&lt;&gt;VALUE,TEXT(F1729,"mmmm"),VALUE)</f>
        <v>00</v>
      </c>
      <c r="B1729" s="86" t="str">
        <f t="shared" si="497"/>
        <v>0</v>
      </c>
      <c r="C1729" s="86" t="str">
        <f>COUNTIF($K$7:K1729,K1729)&amp;K1729</f>
        <v>0</v>
      </c>
      <c r="D1729" s="86" t="str">
        <f t="shared" si="498"/>
        <v>1</v>
      </c>
      <c r="F1729" s="173"/>
      <c r="G1729" s="90"/>
      <c r="H1729" s="73"/>
      <c r="I1729" s="90"/>
      <c r="J1729" s="175" t="str">
        <f t="shared" si="496"/>
        <v>-</v>
      </c>
      <c r="K1729" s="90"/>
      <c r="L1729" s="178"/>
      <c r="M1729" s="178"/>
    </row>
    <row r="1730" spans="1:13" x14ac:dyDescent="0.2">
      <c r="A1730" s="90" t="str">
        <f>IF(I1730=VALUE,VALUE,COUNTIF($B$7:B1730,B1730))&amp;I1730&amp;IF(F1730&lt;&gt;VALUE,TEXT(F1730,"mmmm"),VALUE)</f>
        <v>00</v>
      </c>
      <c r="B1730" s="86" t="str">
        <f t="shared" si="497"/>
        <v>0</v>
      </c>
      <c r="C1730" s="86" t="str">
        <f>COUNTIF($K$7:K1730,K1730)&amp;K1730</f>
        <v>0</v>
      </c>
      <c r="D1730" s="86" t="str">
        <f t="shared" si="498"/>
        <v>1</v>
      </c>
      <c r="F1730" s="173"/>
      <c r="G1730" s="90"/>
      <c r="H1730" s="73"/>
      <c r="I1730" s="90"/>
      <c r="J1730" s="175" t="str">
        <f t="shared" si="496"/>
        <v>-</v>
      </c>
      <c r="K1730" s="90"/>
      <c r="L1730" s="178"/>
      <c r="M1730" s="178"/>
    </row>
    <row r="1731" spans="1:13" x14ac:dyDescent="0.2">
      <c r="A1731" s="90" t="str">
        <f>IF(I1731=VALUE,VALUE,COUNTIF($B$7:B1731,B1731))&amp;I1731&amp;IF(F1731&lt;&gt;VALUE,TEXT(F1731,"mmmm"),VALUE)</f>
        <v>00</v>
      </c>
      <c r="B1731" s="86" t="str">
        <f t="shared" si="497"/>
        <v>0</v>
      </c>
      <c r="C1731" s="86" t="str">
        <f>COUNTIF($K$7:K1731,K1731)&amp;K1731</f>
        <v>0</v>
      </c>
      <c r="D1731" s="86" t="str">
        <f t="shared" si="498"/>
        <v>1</v>
      </c>
      <c r="F1731" s="173"/>
      <c r="G1731" s="90"/>
      <c r="H1731" s="73"/>
      <c r="I1731" s="90"/>
      <c r="J1731" s="175" t="str">
        <f t="shared" si="496"/>
        <v>-</v>
      </c>
      <c r="K1731" s="90"/>
      <c r="L1731" s="178"/>
      <c r="M1731" s="178"/>
    </row>
    <row r="1732" spans="1:13" x14ac:dyDescent="0.2">
      <c r="A1732" s="90" t="str">
        <f>IF(I1732=VALUE,VALUE,COUNTIF($B$7:B1732,B1732))&amp;I1732&amp;IF(F1732&lt;&gt;VALUE,TEXT(F1732,"mmmm"),VALUE)</f>
        <v>00</v>
      </c>
      <c r="B1732" s="86" t="str">
        <f t="shared" si="497"/>
        <v>0</v>
      </c>
      <c r="C1732" s="86" t="str">
        <f>COUNTIF($K$7:K1732,K1732)&amp;K1732</f>
        <v>0</v>
      </c>
      <c r="D1732" s="86" t="str">
        <f t="shared" si="498"/>
        <v>1</v>
      </c>
      <c r="F1732" s="173"/>
      <c r="G1732" s="90"/>
      <c r="H1732" s="73"/>
      <c r="I1732" s="90"/>
      <c r="J1732" s="175" t="str">
        <f t="shared" si="496"/>
        <v>-</v>
      </c>
      <c r="K1732" s="90"/>
      <c r="L1732" s="178"/>
      <c r="M1732" s="178"/>
    </row>
    <row r="1733" spans="1:13" x14ac:dyDescent="0.2">
      <c r="A1733" s="90" t="str">
        <f>IF(I1733=VALUE,VALUE,COUNTIF($B$7:B1733,B1733))&amp;I1733&amp;IF(F1733&lt;&gt;VALUE,TEXT(F1733,"mmmm"),VALUE)</f>
        <v>00</v>
      </c>
      <c r="B1733" s="86" t="str">
        <f t="shared" si="497"/>
        <v>0</v>
      </c>
      <c r="C1733" s="86" t="str">
        <f>COUNTIF($K$7:K1733,K1733)&amp;K1733</f>
        <v>0</v>
      </c>
      <c r="D1733" s="86" t="str">
        <f t="shared" si="498"/>
        <v>1</v>
      </c>
      <c r="F1733" s="173"/>
      <c r="G1733" s="90"/>
      <c r="H1733" s="73"/>
      <c r="I1733" s="90"/>
      <c r="J1733" s="175" t="str">
        <f t="shared" si="496"/>
        <v>-</v>
      </c>
      <c r="K1733" s="90"/>
      <c r="L1733" s="178"/>
      <c r="M1733" s="178"/>
    </row>
    <row r="1734" spans="1:13" x14ac:dyDescent="0.2">
      <c r="A1734" s="90" t="str">
        <f>IF(I1734=VALUE,VALUE,COUNTIF($B$7:B1734,B1734))&amp;I1734&amp;IF(F1734&lt;&gt;VALUE,TEXT(F1734,"mmmm"),VALUE)</f>
        <v>00</v>
      </c>
      <c r="B1734" s="86" t="str">
        <f t="shared" si="497"/>
        <v>0</v>
      </c>
      <c r="C1734" s="86" t="str">
        <f>COUNTIF($K$7:K1734,K1734)&amp;K1734</f>
        <v>0</v>
      </c>
      <c r="D1734" s="86" t="str">
        <f t="shared" si="498"/>
        <v>1</v>
      </c>
      <c r="F1734" s="173"/>
      <c r="G1734" s="90"/>
      <c r="H1734" s="73"/>
      <c r="I1734" s="90"/>
      <c r="J1734" s="175" t="str">
        <f t="shared" si="496"/>
        <v>-</v>
      </c>
      <c r="K1734" s="90"/>
      <c r="L1734" s="178"/>
      <c r="M1734" s="178"/>
    </row>
    <row r="1735" spans="1:13" x14ac:dyDescent="0.2">
      <c r="A1735" s="90" t="str">
        <f>IF(I1735=VALUE,VALUE,COUNTIF($B$7:B1735,B1735))&amp;I1735&amp;IF(F1735&lt;&gt;VALUE,TEXT(F1735,"mmmm"),VALUE)</f>
        <v>00</v>
      </c>
      <c r="B1735" s="86" t="str">
        <f t="shared" si="497"/>
        <v>0</v>
      </c>
      <c r="C1735" s="86" t="str">
        <f>COUNTIF($K$7:K1735,K1735)&amp;K1735</f>
        <v>0</v>
      </c>
      <c r="D1735" s="86" t="str">
        <f t="shared" si="498"/>
        <v>1</v>
      </c>
      <c r="F1735" s="173"/>
      <c r="G1735" s="90"/>
      <c r="H1735" s="73"/>
      <c r="I1735" s="90"/>
      <c r="J1735" s="175" t="str">
        <f t="shared" si="496"/>
        <v>-</v>
      </c>
      <c r="K1735" s="90"/>
      <c r="L1735" s="178"/>
      <c r="M1735" s="178"/>
    </row>
    <row r="1736" spans="1:13" x14ac:dyDescent="0.2">
      <c r="A1736" s="90" t="str">
        <f>IF(I1736=VALUE,VALUE,COUNTIF($B$7:B1736,B1736))&amp;I1736&amp;IF(F1736&lt;&gt;VALUE,TEXT(F1736,"mmmm"),VALUE)</f>
        <v>00</v>
      </c>
      <c r="B1736" s="86" t="str">
        <f t="shared" si="497"/>
        <v>0</v>
      </c>
      <c r="C1736" s="86" t="str">
        <f>COUNTIF($K$7:K1736,K1736)&amp;K1736</f>
        <v>0</v>
      </c>
      <c r="D1736" s="86" t="str">
        <f t="shared" si="498"/>
        <v>1</v>
      </c>
      <c r="F1736" s="173"/>
      <c r="G1736" s="90"/>
      <c r="H1736" s="73"/>
      <c r="I1736" s="90"/>
      <c r="J1736" s="175" t="str">
        <f t="shared" si="496"/>
        <v>-</v>
      </c>
      <c r="K1736" s="90"/>
      <c r="L1736" s="178"/>
      <c r="M1736" s="178"/>
    </row>
    <row r="1737" spans="1:13" x14ac:dyDescent="0.2">
      <c r="A1737" s="90" t="str">
        <f>IF(I1737=VALUE,VALUE,COUNTIF($B$7:B1737,B1737))&amp;I1737&amp;IF(F1737&lt;&gt;VALUE,TEXT(F1737,"mmmm"),VALUE)</f>
        <v>00</v>
      </c>
      <c r="B1737" s="86" t="str">
        <f t="shared" si="497"/>
        <v>0</v>
      </c>
      <c r="C1737" s="86" t="str">
        <f>COUNTIF($K$7:K1737,K1737)&amp;K1737</f>
        <v>0</v>
      </c>
      <c r="D1737" s="86" t="str">
        <f t="shared" si="498"/>
        <v>1</v>
      </c>
      <c r="F1737" s="173"/>
      <c r="G1737" s="90"/>
      <c r="H1737" s="73"/>
      <c r="I1737" s="90"/>
      <c r="J1737" s="175" t="str">
        <f t="shared" si="496"/>
        <v>-</v>
      </c>
      <c r="K1737" s="90"/>
      <c r="L1737" s="178"/>
      <c r="M1737" s="178"/>
    </row>
    <row r="1738" spans="1:13" x14ac:dyDescent="0.2">
      <c r="A1738" s="90" t="str">
        <f>IF(I1738=VALUE,VALUE,COUNTIF($B$7:B1738,B1738))&amp;I1738&amp;IF(F1738&lt;&gt;VALUE,TEXT(F1738,"mmmm"),VALUE)</f>
        <v>00</v>
      </c>
      <c r="B1738" s="86" t="str">
        <f t="shared" si="497"/>
        <v>0</v>
      </c>
      <c r="C1738" s="86" t="str">
        <f>COUNTIF($K$7:K1738,K1738)&amp;K1738</f>
        <v>0</v>
      </c>
      <c r="D1738" s="86" t="str">
        <f t="shared" si="498"/>
        <v>1</v>
      </c>
      <c r="F1738" s="173"/>
      <c r="G1738" s="90"/>
      <c r="H1738" s="73"/>
      <c r="I1738" s="90"/>
      <c r="J1738" s="175" t="str">
        <f t="shared" si="496"/>
        <v>-</v>
      </c>
      <c r="K1738" s="90"/>
      <c r="L1738" s="178"/>
      <c r="M1738" s="178"/>
    </row>
    <row r="1739" spans="1:13" x14ac:dyDescent="0.2">
      <c r="A1739" s="90" t="str">
        <f>IF(I1739=VALUE,VALUE,COUNTIF($B$7:B1739,B1739))&amp;I1739&amp;IF(F1739&lt;&gt;VALUE,TEXT(F1739,"mmmm"),VALUE)</f>
        <v>00</v>
      </c>
      <c r="B1739" s="86" t="str">
        <f t="shared" si="497"/>
        <v>0</v>
      </c>
      <c r="C1739" s="86" t="str">
        <f>COUNTIF($K$7:K1739,K1739)&amp;K1739</f>
        <v>0</v>
      </c>
      <c r="D1739" s="86" t="str">
        <f t="shared" si="498"/>
        <v>1</v>
      </c>
      <c r="F1739" s="173"/>
      <c r="G1739" s="90"/>
      <c r="H1739" s="73"/>
      <c r="I1739" s="90"/>
      <c r="J1739" s="175" t="str">
        <f t="shared" si="496"/>
        <v>-</v>
      </c>
      <c r="K1739" s="90"/>
      <c r="L1739" s="178"/>
      <c r="M1739" s="178"/>
    </row>
    <row r="1740" spans="1:13" x14ac:dyDescent="0.2">
      <c r="A1740" s="90" t="str">
        <f>IF(I1740=VALUE,VALUE,COUNTIF($B$7:B1740,B1740))&amp;I1740&amp;IF(F1740&lt;&gt;VALUE,TEXT(F1740,"mmmm"),VALUE)</f>
        <v>00</v>
      </c>
      <c r="B1740" s="86" t="str">
        <f t="shared" si="497"/>
        <v>0</v>
      </c>
      <c r="C1740" s="86" t="str">
        <f>COUNTIF($K$7:K1740,K1740)&amp;K1740</f>
        <v>0</v>
      </c>
      <c r="D1740" s="86" t="str">
        <f t="shared" si="498"/>
        <v>1</v>
      </c>
      <c r="F1740" s="173"/>
      <c r="G1740" s="90"/>
      <c r="H1740" s="73"/>
      <c r="I1740" s="90"/>
      <c r="J1740" s="175" t="str">
        <f t="shared" si="496"/>
        <v>-</v>
      </c>
      <c r="K1740" s="90"/>
      <c r="L1740" s="178"/>
      <c r="M1740" s="178"/>
    </row>
    <row r="1741" spans="1:13" x14ac:dyDescent="0.2">
      <c r="A1741" s="90" t="str">
        <f>IF(I1741=VALUE,VALUE,COUNTIF($B$7:B1741,B1741))&amp;I1741&amp;IF(F1741&lt;&gt;VALUE,TEXT(F1741,"mmmm"),VALUE)</f>
        <v>00</v>
      </c>
      <c r="B1741" s="86" t="str">
        <f t="shared" si="497"/>
        <v>0</v>
      </c>
      <c r="C1741" s="86" t="str">
        <f>COUNTIF($K$7:K1741,K1741)&amp;K1741</f>
        <v>0</v>
      </c>
      <c r="D1741" s="86" t="str">
        <f t="shared" si="498"/>
        <v>1</v>
      </c>
      <c r="F1741" s="173"/>
      <c r="G1741" s="90"/>
      <c r="H1741" s="73"/>
      <c r="I1741" s="90"/>
      <c r="J1741" s="175" t="str">
        <f t="shared" si="496"/>
        <v>-</v>
      </c>
      <c r="K1741" s="90"/>
      <c r="L1741" s="178"/>
      <c r="M1741" s="178"/>
    </row>
    <row r="1742" spans="1:13" x14ac:dyDescent="0.2">
      <c r="A1742" s="90" t="str">
        <f>IF(I1742=VALUE,VALUE,COUNTIF($B$7:B1742,B1742))&amp;I1742&amp;IF(F1742&lt;&gt;VALUE,TEXT(F1742,"mmmm"),VALUE)</f>
        <v>00</v>
      </c>
      <c r="B1742" s="86" t="str">
        <f t="shared" si="497"/>
        <v>0</v>
      </c>
      <c r="C1742" s="86" t="str">
        <f>COUNTIF($K$7:K1742,K1742)&amp;K1742</f>
        <v>0</v>
      </c>
      <c r="D1742" s="86" t="str">
        <f t="shared" si="498"/>
        <v>1</v>
      </c>
      <c r="F1742" s="173"/>
      <c r="G1742" s="90"/>
      <c r="H1742" s="73"/>
      <c r="I1742" s="90"/>
      <c r="J1742" s="175" t="str">
        <f t="shared" si="496"/>
        <v>-</v>
      </c>
      <c r="K1742" s="90"/>
      <c r="L1742" s="178"/>
      <c r="M1742" s="178"/>
    </row>
    <row r="1743" spans="1:13" x14ac:dyDescent="0.2">
      <c r="A1743" s="90" t="str">
        <f>IF(I1743=VALUE,VALUE,COUNTIF($B$7:B1743,B1743))&amp;I1743&amp;IF(F1743&lt;&gt;VALUE,TEXT(F1743,"mmmm"),VALUE)</f>
        <v>00</v>
      </c>
      <c r="B1743" s="86" t="str">
        <f t="shared" si="497"/>
        <v>0</v>
      </c>
      <c r="C1743" s="86" t="str">
        <f>COUNTIF($K$7:K1743,K1743)&amp;K1743</f>
        <v>0</v>
      </c>
      <c r="D1743" s="86" t="str">
        <f t="shared" si="498"/>
        <v>1</v>
      </c>
      <c r="F1743" s="173"/>
      <c r="G1743" s="90"/>
      <c r="H1743" s="73"/>
      <c r="I1743" s="90"/>
      <c r="J1743" s="175" t="str">
        <f t="shared" si="496"/>
        <v>-</v>
      </c>
      <c r="K1743" s="90"/>
      <c r="L1743" s="178"/>
      <c r="M1743" s="178"/>
    </row>
    <row r="1744" spans="1:13" x14ac:dyDescent="0.2">
      <c r="A1744" s="90" t="str">
        <f>IF(I1744=VALUE,VALUE,COUNTIF($B$7:B1744,B1744))&amp;I1744&amp;IF(F1744&lt;&gt;VALUE,TEXT(F1744,"mmmm"),VALUE)</f>
        <v>00</v>
      </c>
      <c r="B1744" s="86" t="str">
        <f t="shared" si="497"/>
        <v>0</v>
      </c>
      <c r="C1744" s="86" t="str">
        <f>COUNTIF($K$7:K1744,K1744)&amp;K1744</f>
        <v>0</v>
      </c>
      <c r="D1744" s="86" t="str">
        <f t="shared" si="498"/>
        <v>1</v>
      </c>
      <c r="F1744" s="173"/>
      <c r="G1744" s="90"/>
      <c r="H1744" s="73"/>
      <c r="I1744" s="90"/>
      <c r="J1744" s="175" t="str">
        <f t="shared" si="496"/>
        <v>-</v>
      </c>
      <c r="K1744" s="90"/>
      <c r="L1744" s="178"/>
      <c r="M1744" s="178"/>
    </row>
    <row r="1745" spans="1:13" x14ac:dyDescent="0.2">
      <c r="A1745" s="90" t="str">
        <f>IF(I1745=VALUE,VALUE,COUNTIF($B$7:B1745,B1745))&amp;I1745&amp;IF(F1745&lt;&gt;VALUE,TEXT(F1745,"mmmm"),VALUE)</f>
        <v>00</v>
      </c>
      <c r="B1745" s="86" t="str">
        <f t="shared" si="497"/>
        <v>0</v>
      </c>
      <c r="C1745" s="86" t="str">
        <f>COUNTIF($K$7:K1745,K1745)&amp;K1745</f>
        <v>0</v>
      </c>
      <c r="D1745" s="86" t="str">
        <f t="shared" si="498"/>
        <v>1</v>
      </c>
      <c r="F1745" s="173"/>
      <c r="G1745" s="90"/>
      <c r="H1745" s="73"/>
      <c r="I1745" s="90"/>
      <c r="J1745" s="175" t="str">
        <f t="shared" si="496"/>
        <v>-</v>
      </c>
      <c r="K1745" s="90"/>
      <c r="L1745" s="178"/>
      <c r="M1745" s="178"/>
    </row>
    <row r="1746" spans="1:13" x14ac:dyDescent="0.2">
      <c r="A1746" s="90" t="str">
        <f>IF(I1746=VALUE,VALUE,COUNTIF($B$7:B1746,B1746))&amp;I1746&amp;IF(F1746&lt;&gt;VALUE,TEXT(F1746,"mmmm"),VALUE)</f>
        <v>00</v>
      </c>
      <c r="B1746" s="86" t="str">
        <f t="shared" si="497"/>
        <v>0</v>
      </c>
      <c r="C1746" s="86" t="str">
        <f>COUNTIF($K$7:K1746,K1746)&amp;K1746</f>
        <v>0</v>
      </c>
      <c r="D1746" s="86" t="str">
        <f t="shared" si="498"/>
        <v>1</v>
      </c>
      <c r="F1746" s="173"/>
      <c r="G1746" s="90"/>
      <c r="H1746" s="73"/>
      <c r="I1746" s="90"/>
      <c r="J1746" s="175" t="str">
        <f t="shared" si="496"/>
        <v>-</v>
      </c>
      <c r="K1746" s="90"/>
      <c r="L1746" s="178"/>
      <c r="M1746" s="178"/>
    </row>
    <row r="1747" spans="1:13" x14ac:dyDescent="0.2">
      <c r="A1747" s="90" t="str">
        <f>IF(I1747=VALUE,VALUE,COUNTIF($B$7:B1747,B1747))&amp;I1747&amp;IF(F1747&lt;&gt;VALUE,TEXT(F1747,"mmmm"),VALUE)</f>
        <v>00</v>
      </c>
      <c r="B1747" s="86" t="str">
        <f t="shared" si="497"/>
        <v>0</v>
      </c>
      <c r="C1747" s="86" t="str">
        <f>COUNTIF($K$7:K1747,K1747)&amp;K1747</f>
        <v>0</v>
      </c>
      <c r="D1747" s="86" t="str">
        <f t="shared" si="498"/>
        <v>1</v>
      </c>
      <c r="F1747" s="173"/>
      <c r="G1747" s="90"/>
      <c r="H1747" s="73"/>
      <c r="I1747" s="90"/>
      <c r="J1747" s="175" t="str">
        <f t="shared" si="496"/>
        <v>-</v>
      </c>
      <c r="K1747" s="90"/>
      <c r="L1747" s="178"/>
      <c r="M1747" s="178"/>
    </row>
    <row r="1748" spans="1:13" x14ac:dyDescent="0.2">
      <c r="A1748" s="90" t="str">
        <f>IF(I1748=VALUE,VALUE,COUNTIF($B$7:B1748,B1748))&amp;I1748&amp;IF(F1748&lt;&gt;VALUE,TEXT(F1748,"mmmm"),VALUE)</f>
        <v>00</v>
      </c>
      <c r="B1748" s="86" t="str">
        <f t="shared" si="497"/>
        <v>0</v>
      </c>
      <c r="C1748" s="86" t="str">
        <f>COUNTIF($K$7:K1748,K1748)&amp;K1748</f>
        <v>0</v>
      </c>
      <c r="D1748" s="86" t="str">
        <f t="shared" si="498"/>
        <v>1</v>
      </c>
      <c r="F1748" s="173"/>
      <c r="G1748" s="90"/>
      <c r="H1748" s="73"/>
      <c r="I1748" s="90"/>
      <c r="J1748" s="175" t="str">
        <f t="shared" si="496"/>
        <v>-</v>
      </c>
      <c r="K1748" s="90"/>
      <c r="L1748" s="178"/>
      <c r="M1748" s="178"/>
    </row>
    <row r="1749" spans="1:13" x14ac:dyDescent="0.2">
      <c r="A1749" s="90" t="str">
        <f>IF(I1749=VALUE,VALUE,COUNTIF($B$7:B1749,B1749))&amp;I1749&amp;IF(F1749&lt;&gt;VALUE,TEXT(F1749,"mmmm"),VALUE)</f>
        <v>00</v>
      </c>
      <c r="B1749" s="86" t="str">
        <f t="shared" si="497"/>
        <v>0</v>
      </c>
      <c r="C1749" s="86" t="str">
        <f>COUNTIF($K$7:K1749,K1749)&amp;K1749</f>
        <v>0</v>
      </c>
      <c r="D1749" s="86" t="str">
        <f t="shared" si="498"/>
        <v>1</v>
      </c>
      <c r="F1749" s="173"/>
      <c r="G1749" s="90"/>
      <c r="H1749" s="73"/>
      <c r="I1749" s="90"/>
      <c r="J1749" s="175" t="str">
        <f t="shared" si="496"/>
        <v>-</v>
      </c>
      <c r="K1749" s="90"/>
      <c r="L1749" s="178"/>
      <c r="M1749" s="178"/>
    </row>
    <row r="1750" spans="1:13" x14ac:dyDescent="0.2">
      <c r="A1750" s="90" t="str">
        <f>IF(I1750=VALUE,VALUE,COUNTIF($B$7:B1750,B1750))&amp;I1750&amp;IF(F1750&lt;&gt;VALUE,TEXT(F1750,"mmmm"),VALUE)</f>
        <v>00</v>
      </c>
      <c r="B1750" s="86" t="str">
        <f t="shared" si="497"/>
        <v>0</v>
      </c>
      <c r="C1750" s="86" t="str">
        <f>COUNTIF($K$7:K1750,K1750)&amp;K1750</f>
        <v>0</v>
      </c>
      <c r="D1750" s="86" t="str">
        <f t="shared" si="498"/>
        <v>1</v>
      </c>
      <c r="F1750" s="173"/>
      <c r="G1750" s="90"/>
      <c r="H1750" s="73"/>
      <c r="I1750" s="90"/>
      <c r="J1750" s="175" t="str">
        <f t="shared" si="496"/>
        <v>-</v>
      </c>
      <c r="K1750" s="90"/>
      <c r="L1750" s="178"/>
      <c r="M1750" s="178"/>
    </row>
    <row r="1751" spans="1:13" x14ac:dyDescent="0.2">
      <c r="A1751" s="90" t="str">
        <f>IF(I1751=VALUE,VALUE,COUNTIF($B$7:B1751,B1751))&amp;I1751&amp;IF(F1751&lt;&gt;VALUE,TEXT(F1751,"mmmm"),VALUE)</f>
        <v>00</v>
      </c>
      <c r="B1751" s="86" t="str">
        <f t="shared" si="497"/>
        <v>0</v>
      </c>
      <c r="C1751" s="86" t="str">
        <f>COUNTIF($K$7:K1751,K1751)&amp;K1751</f>
        <v>0</v>
      </c>
      <c r="D1751" s="86" t="str">
        <f t="shared" si="498"/>
        <v>1</v>
      </c>
      <c r="F1751" s="173"/>
      <c r="G1751" s="90"/>
      <c r="H1751" s="73"/>
      <c r="I1751" s="90"/>
      <c r="J1751" s="175" t="str">
        <f t="shared" si="496"/>
        <v>-</v>
      </c>
      <c r="K1751" s="90"/>
      <c r="L1751" s="178"/>
      <c r="M1751" s="178"/>
    </row>
    <row r="1752" spans="1:13" x14ac:dyDescent="0.2">
      <c r="A1752" s="90" t="str">
        <f>IF(I1752=VALUE,VALUE,COUNTIF($B$7:B1752,B1752))&amp;I1752&amp;IF(F1752&lt;&gt;VALUE,TEXT(F1752,"mmmm"),VALUE)</f>
        <v>00</v>
      </c>
      <c r="B1752" s="86" t="str">
        <f t="shared" si="497"/>
        <v>0</v>
      </c>
      <c r="C1752" s="86" t="str">
        <f>COUNTIF($K$7:K1752,K1752)&amp;K1752</f>
        <v>0</v>
      </c>
      <c r="D1752" s="86" t="str">
        <f t="shared" si="498"/>
        <v>1</v>
      </c>
      <c r="F1752" s="173"/>
      <c r="G1752" s="90"/>
      <c r="H1752" s="73"/>
      <c r="I1752" s="90"/>
      <c r="J1752" s="175" t="str">
        <f t="shared" si="496"/>
        <v>-</v>
      </c>
      <c r="K1752" s="90"/>
      <c r="L1752" s="178"/>
      <c r="M1752" s="178"/>
    </row>
    <row r="1753" spans="1:13" x14ac:dyDescent="0.2">
      <c r="A1753" s="90" t="str">
        <f>IF(I1753=VALUE,VALUE,COUNTIF($B$7:B1753,B1753))&amp;I1753&amp;IF(F1753&lt;&gt;VALUE,TEXT(F1753,"mmmm"),VALUE)</f>
        <v>00</v>
      </c>
      <c r="B1753" s="86" t="str">
        <f t="shared" si="497"/>
        <v>0</v>
      </c>
      <c r="C1753" s="86" t="str">
        <f>COUNTIF($K$7:K1753,K1753)&amp;K1753</f>
        <v>0</v>
      </c>
      <c r="D1753" s="86" t="str">
        <f t="shared" si="498"/>
        <v>1</v>
      </c>
      <c r="F1753" s="173"/>
      <c r="G1753" s="90"/>
      <c r="H1753" s="73"/>
      <c r="I1753" s="90"/>
      <c r="J1753" s="175" t="str">
        <f t="shared" si="496"/>
        <v>-</v>
      </c>
      <c r="K1753" s="90"/>
      <c r="L1753" s="178"/>
      <c r="M1753" s="178"/>
    </row>
    <row r="1754" spans="1:13" x14ac:dyDescent="0.2">
      <c r="A1754" s="90" t="str">
        <f>IF(I1754=VALUE,VALUE,COUNTIF($B$7:B1754,B1754))&amp;I1754&amp;IF(F1754&lt;&gt;VALUE,TEXT(F1754,"mmmm"),VALUE)</f>
        <v>00</v>
      </c>
      <c r="B1754" s="86" t="str">
        <f t="shared" si="497"/>
        <v>0</v>
      </c>
      <c r="C1754" s="86" t="str">
        <f>COUNTIF($K$7:K1754,K1754)&amp;K1754</f>
        <v>0</v>
      </c>
      <c r="D1754" s="86" t="str">
        <f t="shared" si="498"/>
        <v>1</v>
      </c>
      <c r="F1754" s="173"/>
      <c r="G1754" s="90"/>
      <c r="H1754" s="73"/>
      <c r="I1754" s="90"/>
      <c r="J1754" s="175" t="str">
        <f t="shared" si="496"/>
        <v>-</v>
      </c>
      <c r="K1754" s="90"/>
      <c r="L1754" s="178"/>
      <c r="M1754" s="178"/>
    </row>
    <row r="1755" spans="1:13" x14ac:dyDescent="0.2">
      <c r="A1755" s="90" t="str">
        <f>IF(I1755=VALUE,VALUE,COUNTIF($B$7:B1755,B1755))&amp;I1755&amp;IF(F1755&lt;&gt;VALUE,TEXT(F1755,"mmmm"),VALUE)</f>
        <v>00</v>
      </c>
      <c r="B1755" s="86" t="str">
        <f t="shared" si="497"/>
        <v>0</v>
      </c>
      <c r="C1755" s="86" t="str">
        <f>COUNTIF($K$7:K1755,K1755)&amp;K1755</f>
        <v>0</v>
      </c>
      <c r="D1755" s="86" t="str">
        <f t="shared" si="498"/>
        <v>1</v>
      </c>
      <c r="F1755" s="173"/>
      <c r="G1755" s="90"/>
      <c r="H1755" s="73"/>
      <c r="I1755" s="90"/>
      <c r="J1755" s="175" t="str">
        <f t="shared" si="496"/>
        <v>-</v>
      </c>
      <c r="K1755" s="90"/>
      <c r="L1755" s="178"/>
      <c r="M1755" s="178"/>
    </row>
    <row r="1756" spans="1:13" x14ac:dyDescent="0.2">
      <c r="A1756" s="90" t="str">
        <f>IF(I1756=VALUE,VALUE,COUNTIF($B$7:B1756,B1756))&amp;I1756&amp;IF(F1756&lt;&gt;VALUE,TEXT(F1756,"mmmm"),VALUE)</f>
        <v>00</v>
      </c>
      <c r="B1756" s="86" t="str">
        <f t="shared" si="497"/>
        <v>0</v>
      </c>
      <c r="C1756" s="86" t="str">
        <f>COUNTIF($K$7:K1756,K1756)&amp;K1756</f>
        <v>0</v>
      </c>
      <c r="D1756" s="86" t="str">
        <f t="shared" si="498"/>
        <v>1</v>
      </c>
      <c r="F1756" s="173"/>
      <c r="G1756" s="90"/>
      <c r="H1756" s="73"/>
      <c r="I1756" s="90"/>
      <c r="J1756" s="175" t="str">
        <f t="shared" si="496"/>
        <v>-</v>
      </c>
      <c r="K1756" s="90"/>
      <c r="L1756" s="178"/>
      <c r="M1756" s="178"/>
    </row>
    <row r="1757" spans="1:13" x14ac:dyDescent="0.2">
      <c r="A1757" s="90" t="str">
        <f>IF(I1757=VALUE,VALUE,COUNTIF($B$7:B1757,B1757))&amp;I1757&amp;IF(F1757&lt;&gt;VALUE,TEXT(F1757,"mmmm"),VALUE)</f>
        <v>00</v>
      </c>
      <c r="B1757" s="86" t="str">
        <f t="shared" si="497"/>
        <v>0</v>
      </c>
      <c r="C1757" s="86" t="str">
        <f>COUNTIF($K$7:K1757,K1757)&amp;K1757</f>
        <v>0</v>
      </c>
      <c r="D1757" s="86" t="str">
        <f t="shared" si="498"/>
        <v>1</v>
      </c>
      <c r="F1757" s="173"/>
      <c r="G1757" s="90"/>
      <c r="H1757" s="73"/>
      <c r="I1757" s="90"/>
      <c r="J1757" s="175" t="str">
        <f t="shared" si="496"/>
        <v>-</v>
      </c>
      <c r="K1757" s="90"/>
      <c r="L1757" s="178"/>
      <c r="M1757" s="178"/>
    </row>
    <row r="1758" spans="1:13" x14ac:dyDescent="0.2">
      <c r="A1758" s="90" t="str">
        <f>IF(I1758=VALUE,VALUE,COUNTIF($B$7:B1758,B1758))&amp;I1758&amp;IF(F1758&lt;&gt;VALUE,TEXT(F1758,"mmmm"),VALUE)</f>
        <v>00</v>
      </c>
      <c r="B1758" s="86" t="str">
        <f t="shared" si="497"/>
        <v>0</v>
      </c>
      <c r="C1758" s="86" t="str">
        <f>COUNTIF($K$7:K1758,K1758)&amp;K1758</f>
        <v>0</v>
      </c>
      <c r="D1758" s="86" t="str">
        <f t="shared" si="498"/>
        <v>1</v>
      </c>
      <c r="F1758" s="173"/>
      <c r="G1758" s="90"/>
      <c r="H1758" s="73"/>
      <c r="I1758" s="90"/>
      <c r="J1758" s="175" t="str">
        <f t="shared" si="496"/>
        <v>-</v>
      </c>
      <c r="K1758" s="90"/>
      <c r="L1758" s="178"/>
      <c r="M1758" s="178"/>
    </row>
    <row r="1759" spans="1:13" x14ac:dyDescent="0.2">
      <c r="A1759" s="90" t="str">
        <f>IF(I1759=VALUE,VALUE,COUNTIF($B$7:B1759,B1759))&amp;I1759&amp;IF(F1759&lt;&gt;VALUE,TEXT(F1759,"mmmm"),VALUE)</f>
        <v>00</v>
      </c>
      <c r="B1759" s="86" t="str">
        <f t="shared" si="497"/>
        <v>0</v>
      </c>
      <c r="C1759" s="86" t="str">
        <f>COUNTIF($K$7:K1759,K1759)&amp;K1759</f>
        <v>0</v>
      </c>
      <c r="D1759" s="86" t="str">
        <f t="shared" si="498"/>
        <v>1</v>
      </c>
      <c r="F1759" s="173"/>
      <c r="G1759" s="90"/>
      <c r="H1759" s="73"/>
      <c r="I1759" s="90"/>
      <c r="J1759" s="175" t="str">
        <f t="shared" si="496"/>
        <v>-</v>
      </c>
      <c r="K1759" s="90"/>
      <c r="L1759" s="178"/>
      <c r="M1759" s="178"/>
    </row>
    <row r="1760" spans="1:13" x14ac:dyDescent="0.2">
      <c r="A1760" s="90" t="str">
        <f>IF(I1760=VALUE,VALUE,COUNTIF($B$7:B1760,B1760))&amp;I1760&amp;IF(F1760&lt;&gt;VALUE,TEXT(F1760,"mmmm"),VALUE)</f>
        <v>00</v>
      </c>
      <c r="B1760" s="86" t="str">
        <f t="shared" si="497"/>
        <v>0</v>
      </c>
      <c r="C1760" s="86" t="str">
        <f>COUNTIF($K$7:K1760,K1760)&amp;K1760</f>
        <v>0</v>
      </c>
      <c r="D1760" s="86" t="str">
        <f t="shared" si="498"/>
        <v>1</v>
      </c>
      <c r="F1760" s="173"/>
      <c r="G1760" s="90"/>
      <c r="H1760" s="73"/>
      <c r="I1760" s="90"/>
      <c r="J1760" s="175" t="str">
        <f t="shared" si="496"/>
        <v>-</v>
      </c>
      <c r="K1760" s="90"/>
      <c r="L1760" s="178"/>
      <c r="M1760" s="178"/>
    </row>
    <row r="1761" spans="1:13" x14ac:dyDescent="0.2">
      <c r="A1761" s="90" t="str">
        <f>IF(I1761=VALUE,VALUE,COUNTIF($B$7:B1761,B1761))&amp;I1761&amp;IF(F1761&lt;&gt;VALUE,TEXT(F1761,"mmmm"),VALUE)</f>
        <v>00</v>
      </c>
      <c r="B1761" s="86" t="str">
        <f t="shared" si="497"/>
        <v>0</v>
      </c>
      <c r="C1761" s="86" t="str">
        <f>COUNTIF($K$7:K1761,K1761)&amp;K1761</f>
        <v>0</v>
      </c>
      <c r="D1761" s="86" t="str">
        <f t="shared" si="498"/>
        <v>1</v>
      </c>
      <c r="F1761" s="173"/>
      <c r="G1761" s="90"/>
      <c r="H1761" s="73"/>
      <c r="I1761" s="90"/>
      <c r="J1761" s="175" t="str">
        <f t="shared" si="496"/>
        <v>-</v>
      </c>
      <c r="K1761" s="90"/>
      <c r="L1761" s="178"/>
      <c r="M1761" s="178"/>
    </row>
    <row r="1762" spans="1:13" x14ac:dyDescent="0.2">
      <c r="A1762" s="90" t="str">
        <f>IF(I1762=VALUE,VALUE,COUNTIF($B$7:B1762,B1762))&amp;I1762&amp;IF(F1762&lt;&gt;VALUE,TEXT(F1762,"mmmm"),VALUE)</f>
        <v>00</v>
      </c>
      <c r="B1762" s="86" t="str">
        <f t="shared" si="497"/>
        <v>0</v>
      </c>
      <c r="C1762" s="86" t="str">
        <f>COUNTIF($K$7:K1762,K1762)&amp;K1762</f>
        <v>0</v>
      </c>
      <c r="D1762" s="86" t="str">
        <f t="shared" si="498"/>
        <v>1</v>
      </c>
      <c r="F1762" s="173"/>
      <c r="G1762" s="90"/>
      <c r="H1762" s="73"/>
      <c r="I1762" s="90"/>
      <c r="J1762" s="175" t="str">
        <f t="shared" si="496"/>
        <v>-</v>
      </c>
      <c r="K1762" s="90"/>
      <c r="L1762" s="178"/>
      <c r="M1762" s="178"/>
    </row>
    <row r="1763" spans="1:13" x14ac:dyDescent="0.2">
      <c r="A1763" s="90" t="str">
        <f>IF(I1763=VALUE,VALUE,COUNTIF($B$7:B1763,B1763))&amp;I1763&amp;IF(F1763&lt;&gt;VALUE,TEXT(F1763,"mmmm"),VALUE)</f>
        <v>00</v>
      </c>
      <c r="B1763" s="86" t="str">
        <f t="shared" si="497"/>
        <v>0</v>
      </c>
      <c r="C1763" s="86" t="str">
        <f>COUNTIF($K$7:K1763,K1763)&amp;K1763</f>
        <v>0</v>
      </c>
      <c r="D1763" s="86" t="str">
        <f t="shared" si="498"/>
        <v>1</v>
      </c>
      <c r="F1763" s="173"/>
      <c r="G1763" s="90"/>
      <c r="H1763" s="73"/>
      <c r="I1763" s="90"/>
      <c r="J1763" s="175" t="str">
        <f t="shared" si="496"/>
        <v>-</v>
      </c>
      <c r="K1763" s="90"/>
      <c r="L1763" s="178"/>
      <c r="M1763" s="178"/>
    </row>
    <row r="1764" spans="1:13" x14ac:dyDescent="0.2">
      <c r="A1764" s="90" t="str">
        <f>IF(I1764=VALUE,VALUE,COUNTIF($B$7:B1764,B1764))&amp;I1764&amp;IF(F1764&lt;&gt;VALUE,TEXT(F1764,"mmmm"),VALUE)</f>
        <v>00</v>
      </c>
      <c r="B1764" s="86" t="str">
        <f t="shared" si="497"/>
        <v>0</v>
      </c>
      <c r="C1764" s="86" t="str">
        <f>COUNTIF($K$7:K1764,K1764)&amp;K1764</f>
        <v>0</v>
      </c>
      <c r="D1764" s="86" t="str">
        <f t="shared" si="498"/>
        <v>1</v>
      </c>
      <c r="F1764" s="173"/>
      <c r="G1764" s="90"/>
      <c r="H1764" s="73"/>
      <c r="I1764" s="90"/>
      <c r="J1764" s="175" t="str">
        <f t="shared" si="496"/>
        <v>-</v>
      </c>
      <c r="K1764" s="90"/>
      <c r="L1764" s="178"/>
      <c r="M1764" s="178"/>
    </row>
    <row r="1765" spans="1:13" x14ac:dyDescent="0.2">
      <c r="A1765" s="90" t="str">
        <f>IF(I1765=VALUE,VALUE,COUNTIF($B$7:B1765,B1765))&amp;I1765&amp;IF(F1765&lt;&gt;VALUE,TEXT(F1765,"mmmm"),VALUE)</f>
        <v>00</v>
      </c>
      <c r="B1765" s="86" t="str">
        <f t="shared" si="497"/>
        <v>0</v>
      </c>
      <c r="C1765" s="86" t="str">
        <f>COUNTIF($K$7:K1765,K1765)&amp;K1765</f>
        <v>0</v>
      </c>
      <c r="D1765" s="86" t="str">
        <f t="shared" si="498"/>
        <v>1</v>
      </c>
      <c r="F1765" s="173"/>
      <c r="G1765" s="90"/>
      <c r="H1765" s="73"/>
      <c r="I1765" s="90"/>
      <c r="J1765" s="175" t="str">
        <f t="shared" si="496"/>
        <v>-</v>
      </c>
      <c r="K1765" s="90"/>
      <c r="L1765" s="178"/>
      <c r="M1765" s="178"/>
    </row>
    <row r="1766" spans="1:13" x14ac:dyDescent="0.2">
      <c r="A1766" s="90" t="str">
        <f>IF(I1766=VALUE,VALUE,COUNTIF($B$7:B1766,B1766))&amp;I1766&amp;IF(F1766&lt;&gt;VALUE,TEXT(F1766,"mmmm"),VALUE)</f>
        <v>00</v>
      </c>
      <c r="B1766" s="86" t="str">
        <f t="shared" si="497"/>
        <v>0</v>
      </c>
      <c r="C1766" s="86" t="str">
        <f>COUNTIF($K$7:K1766,K1766)&amp;K1766</f>
        <v>0</v>
      </c>
      <c r="D1766" s="86" t="str">
        <f t="shared" si="498"/>
        <v>1</v>
      </c>
      <c r="F1766" s="173"/>
      <c r="G1766" s="90"/>
      <c r="H1766" s="73"/>
      <c r="I1766" s="90"/>
      <c r="J1766" s="175" t="str">
        <f t="shared" si="496"/>
        <v>-</v>
      </c>
      <c r="K1766" s="90"/>
      <c r="L1766" s="178"/>
      <c r="M1766" s="178"/>
    </row>
    <row r="1767" spans="1:13" x14ac:dyDescent="0.2">
      <c r="A1767" s="90" t="str">
        <f>IF(I1767=VALUE,VALUE,COUNTIF($B$7:B1767,B1767))&amp;I1767&amp;IF(F1767&lt;&gt;VALUE,TEXT(F1767,"mmmm"),VALUE)</f>
        <v>00</v>
      </c>
      <c r="B1767" s="86" t="str">
        <f t="shared" si="497"/>
        <v>0</v>
      </c>
      <c r="C1767" s="86" t="str">
        <f>COUNTIF($K$7:K1767,K1767)&amp;K1767</f>
        <v>0</v>
      </c>
      <c r="D1767" s="86" t="str">
        <f t="shared" si="498"/>
        <v>1</v>
      </c>
      <c r="F1767" s="173"/>
      <c r="G1767" s="90"/>
      <c r="H1767" s="73"/>
      <c r="I1767" s="90"/>
      <c r="J1767" s="175" t="str">
        <f t="shared" si="496"/>
        <v>-</v>
      </c>
      <c r="K1767" s="90"/>
      <c r="L1767" s="178"/>
      <c r="M1767" s="178"/>
    </row>
    <row r="1768" spans="1:13" x14ac:dyDescent="0.2">
      <c r="A1768" s="90" t="str">
        <f>IF(I1768=VALUE,VALUE,COUNTIF($B$7:B1768,B1768))&amp;I1768&amp;IF(F1768&lt;&gt;VALUE,TEXT(F1768,"mmmm"),VALUE)</f>
        <v>00</v>
      </c>
      <c r="B1768" s="86" t="str">
        <f t="shared" si="497"/>
        <v>0</v>
      </c>
      <c r="C1768" s="86" t="str">
        <f>COUNTIF($K$7:K1768,K1768)&amp;K1768</f>
        <v>0</v>
      </c>
      <c r="D1768" s="86" t="str">
        <f t="shared" si="498"/>
        <v>1</v>
      </c>
      <c r="F1768" s="173"/>
      <c r="G1768" s="90"/>
      <c r="H1768" s="73"/>
      <c r="I1768" s="90"/>
      <c r="J1768" s="175" t="str">
        <f t="shared" si="496"/>
        <v>-</v>
      </c>
      <c r="K1768" s="90"/>
      <c r="L1768" s="178"/>
      <c r="M1768" s="178"/>
    </row>
    <row r="1769" spans="1:13" x14ac:dyDescent="0.2">
      <c r="A1769" s="90" t="str">
        <f>IF(I1769=VALUE,VALUE,COUNTIF($B$7:B1769,B1769))&amp;I1769&amp;IF(F1769&lt;&gt;VALUE,TEXT(F1769,"mmmm"),VALUE)</f>
        <v>00</v>
      </c>
      <c r="B1769" s="86" t="str">
        <f t="shared" si="497"/>
        <v>0</v>
      </c>
      <c r="C1769" s="86" t="str">
        <f>COUNTIF($K$7:K1769,K1769)&amp;K1769</f>
        <v>0</v>
      </c>
      <c r="D1769" s="86" t="str">
        <f t="shared" si="498"/>
        <v>1</v>
      </c>
      <c r="F1769" s="173"/>
      <c r="G1769" s="90"/>
      <c r="H1769" s="73"/>
      <c r="I1769" s="90"/>
      <c r="J1769" s="175" t="str">
        <f t="shared" si="496"/>
        <v>-</v>
      </c>
      <c r="K1769" s="90"/>
      <c r="L1769" s="178"/>
      <c r="M1769" s="178"/>
    </row>
    <row r="1770" spans="1:13" x14ac:dyDescent="0.2">
      <c r="A1770" s="90" t="str">
        <f>IF(I1770=VALUE,VALUE,COUNTIF($B$7:B1770,B1770))&amp;I1770&amp;IF(F1770&lt;&gt;VALUE,TEXT(F1770,"mmmm"),VALUE)</f>
        <v>00</v>
      </c>
      <c r="B1770" s="86" t="str">
        <f t="shared" si="497"/>
        <v>0</v>
      </c>
      <c r="C1770" s="86" t="str">
        <f>COUNTIF($K$7:K1770,K1770)&amp;K1770</f>
        <v>0</v>
      </c>
      <c r="D1770" s="86" t="str">
        <f t="shared" si="498"/>
        <v>1</v>
      </c>
      <c r="F1770" s="173"/>
      <c r="G1770" s="90"/>
      <c r="H1770" s="73"/>
      <c r="I1770" s="90"/>
      <c r="J1770" s="175" t="str">
        <f t="shared" si="496"/>
        <v>-</v>
      </c>
      <c r="K1770" s="90"/>
      <c r="L1770" s="178"/>
      <c r="M1770" s="178"/>
    </row>
    <row r="1771" spans="1:13" x14ac:dyDescent="0.2">
      <c r="A1771" s="90" t="str">
        <f>IF(I1771=VALUE,VALUE,COUNTIF($B$7:B1771,B1771))&amp;I1771&amp;IF(F1771&lt;&gt;VALUE,TEXT(F1771,"mmmm"),VALUE)</f>
        <v>00</v>
      </c>
      <c r="B1771" s="86" t="str">
        <f t="shared" si="497"/>
        <v>0</v>
      </c>
      <c r="C1771" s="86" t="str">
        <f>COUNTIF($K$7:K1771,K1771)&amp;K1771</f>
        <v>0</v>
      </c>
      <c r="D1771" s="86" t="str">
        <f t="shared" si="498"/>
        <v>1</v>
      </c>
      <c r="F1771" s="173"/>
      <c r="G1771" s="90"/>
      <c r="H1771" s="73"/>
      <c r="I1771" s="90"/>
      <c r="J1771" s="175" t="str">
        <f t="shared" si="496"/>
        <v>-</v>
      </c>
      <c r="K1771" s="90"/>
      <c r="L1771" s="178"/>
      <c r="M1771" s="178"/>
    </row>
    <row r="1772" spans="1:13" x14ac:dyDescent="0.2">
      <c r="A1772" s="90" t="str">
        <f>IF(I1772=VALUE,VALUE,COUNTIF($B$7:B1772,B1772))&amp;I1772&amp;IF(F1772&lt;&gt;VALUE,TEXT(F1772,"mmmm"),VALUE)</f>
        <v>00</v>
      </c>
      <c r="B1772" s="86" t="str">
        <f t="shared" si="497"/>
        <v>0</v>
      </c>
      <c r="C1772" s="86" t="str">
        <f>COUNTIF($K$7:K1772,K1772)&amp;K1772</f>
        <v>0</v>
      </c>
      <c r="D1772" s="86" t="str">
        <f t="shared" si="498"/>
        <v>1</v>
      </c>
      <c r="F1772" s="173"/>
      <c r="G1772" s="90"/>
      <c r="H1772" s="73"/>
      <c r="I1772" s="90"/>
      <c r="J1772" s="175" t="str">
        <f t="shared" ref="J1772:J1835" si="499">IF(ISNA(VLOOKUP(I1772,DAF_AKUN,2,FALSE)),"-",VLOOKUP(I1772,DAF_AKUN,2,FALSE))</f>
        <v>-</v>
      </c>
      <c r="K1772" s="90"/>
      <c r="L1772" s="178"/>
      <c r="M1772" s="178"/>
    </row>
    <row r="1773" spans="1:13" x14ac:dyDescent="0.2">
      <c r="A1773" s="90" t="str">
        <f>IF(I1773=VALUE,VALUE,COUNTIF($B$7:B1773,B1773))&amp;I1773&amp;IF(F1773&lt;&gt;VALUE,TEXT(F1773,"mmmm"),VALUE)</f>
        <v>00</v>
      </c>
      <c r="B1773" s="86" t="str">
        <f t="shared" si="497"/>
        <v>0</v>
      </c>
      <c r="C1773" s="86" t="str">
        <f>COUNTIF($K$7:K1773,K1773)&amp;K1773</f>
        <v>4AP-003</v>
      </c>
      <c r="D1773" s="86" t="str">
        <f t="shared" si="498"/>
        <v>1</v>
      </c>
      <c r="F1773" s="173"/>
      <c r="G1773" s="90"/>
      <c r="H1773" s="73"/>
      <c r="I1773" s="90"/>
      <c r="J1773" s="175" t="str">
        <f t="shared" si="499"/>
        <v>-</v>
      </c>
      <c r="K1773" s="90" t="s">
        <v>420</v>
      </c>
      <c r="L1773" s="178"/>
      <c r="M1773" s="178"/>
    </row>
    <row r="1774" spans="1:13" x14ac:dyDescent="0.2">
      <c r="A1774" s="90" t="str">
        <f>IF(I1774=VALUE,VALUE,COUNTIF($B$7:B1774,B1774))&amp;I1774&amp;IF(F1774&lt;&gt;VALUE,TEXT(F1774,"mmmm"),VALUE)</f>
        <v>00</v>
      </c>
      <c r="B1774" s="86" t="str">
        <f t="shared" si="497"/>
        <v>0</v>
      </c>
      <c r="C1774" s="86" t="str">
        <f>COUNTIF($K$7:K1774,K1774)&amp;K1774</f>
        <v>5AP-003</v>
      </c>
      <c r="D1774" s="86" t="str">
        <f t="shared" si="498"/>
        <v>1</v>
      </c>
      <c r="F1774" s="173"/>
      <c r="G1774" s="90"/>
      <c r="H1774" s="73"/>
      <c r="I1774" s="90"/>
      <c r="J1774" s="175" t="str">
        <f t="shared" si="499"/>
        <v>-</v>
      </c>
      <c r="K1774" s="90" t="s">
        <v>420</v>
      </c>
      <c r="L1774" s="178"/>
      <c r="M1774" s="178"/>
    </row>
    <row r="1775" spans="1:13" x14ac:dyDescent="0.2">
      <c r="A1775" s="90" t="str">
        <f>IF(I1775=VALUE,VALUE,COUNTIF($B$7:B1775,B1775))&amp;I1775&amp;IF(F1775&lt;&gt;VALUE,TEXT(F1775,"mmmm"),VALUE)</f>
        <v>00</v>
      </c>
      <c r="B1775" s="86" t="str">
        <f t="shared" si="497"/>
        <v>0</v>
      </c>
      <c r="C1775" s="86" t="str">
        <f>COUNTIF($K$7:K1775,K1775)&amp;K1775</f>
        <v>6AP-003</v>
      </c>
      <c r="D1775" s="86" t="str">
        <f t="shared" si="498"/>
        <v>1</v>
      </c>
      <c r="F1775" s="173"/>
      <c r="G1775" s="90"/>
      <c r="H1775" s="73"/>
      <c r="I1775" s="90"/>
      <c r="J1775" s="175" t="str">
        <f t="shared" si="499"/>
        <v>-</v>
      </c>
      <c r="K1775" s="90" t="s">
        <v>420</v>
      </c>
      <c r="L1775" s="178"/>
      <c r="M1775" s="178"/>
    </row>
    <row r="1776" spans="1:13" x14ac:dyDescent="0.2">
      <c r="A1776" s="90" t="str">
        <f>IF(I1776=VALUE,VALUE,COUNTIF($B$7:B1776,B1776))&amp;I1776&amp;IF(F1776&lt;&gt;VALUE,TEXT(F1776,"mmmm"),VALUE)</f>
        <v>00</v>
      </c>
      <c r="B1776" s="86" t="str">
        <f t="shared" si="497"/>
        <v>0</v>
      </c>
      <c r="C1776" s="86" t="str">
        <f>COUNTIF($K$7:K1776,K1776)&amp;K1776</f>
        <v>7AP-003</v>
      </c>
      <c r="D1776" s="86" t="str">
        <f t="shared" si="498"/>
        <v>1</v>
      </c>
      <c r="F1776" s="173"/>
      <c r="G1776" s="90"/>
      <c r="H1776" s="73"/>
      <c r="I1776" s="90"/>
      <c r="J1776" s="175" t="str">
        <f t="shared" si="499"/>
        <v>-</v>
      </c>
      <c r="K1776" s="90" t="s">
        <v>420</v>
      </c>
      <c r="L1776" s="178"/>
      <c r="M1776" s="178"/>
    </row>
    <row r="1777" spans="1:13" x14ac:dyDescent="0.2">
      <c r="A1777" s="90" t="str">
        <f>IF(I1777=VALUE,VALUE,COUNTIF($B$7:B1777,B1777))&amp;I1777&amp;IF(F1777&lt;&gt;VALUE,TEXT(F1777,"mmmm"),VALUE)</f>
        <v>00</v>
      </c>
      <c r="B1777" s="86" t="str">
        <f t="shared" si="497"/>
        <v>0</v>
      </c>
      <c r="C1777" s="86" t="str">
        <f>COUNTIF($K$7:K1777,K1777)&amp;K1777</f>
        <v>8AP-003</v>
      </c>
      <c r="D1777" s="86" t="str">
        <f t="shared" si="498"/>
        <v>1</v>
      </c>
      <c r="F1777" s="173"/>
      <c r="G1777" s="90"/>
      <c r="H1777" s="73"/>
      <c r="I1777" s="90"/>
      <c r="J1777" s="175" t="str">
        <f t="shared" si="499"/>
        <v>-</v>
      </c>
      <c r="K1777" s="90" t="s">
        <v>420</v>
      </c>
      <c r="L1777" s="178"/>
      <c r="M1777" s="178"/>
    </row>
    <row r="1778" spans="1:13" x14ac:dyDescent="0.2">
      <c r="A1778" s="90" t="str">
        <f>IF(I1778=VALUE,VALUE,COUNTIF($B$7:B1778,B1778))&amp;I1778&amp;IF(F1778&lt;&gt;VALUE,TEXT(F1778,"mmmm"),VALUE)</f>
        <v>00</v>
      </c>
      <c r="B1778" s="86" t="str">
        <f t="shared" si="497"/>
        <v>0</v>
      </c>
      <c r="C1778" s="86" t="str">
        <f>COUNTIF($K$7:K1778,K1778)&amp;K1778</f>
        <v>9AP-003</v>
      </c>
      <c r="D1778" s="86" t="str">
        <f t="shared" si="498"/>
        <v>1</v>
      </c>
      <c r="F1778" s="173"/>
      <c r="G1778" s="90"/>
      <c r="H1778" s="73"/>
      <c r="I1778" s="90"/>
      <c r="J1778" s="175" t="str">
        <f t="shared" si="499"/>
        <v>-</v>
      </c>
      <c r="K1778" s="90" t="s">
        <v>420</v>
      </c>
      <c r="L1778" s="178"/>
      <c r="M1778" s="178"/>
    </row>
    <row r="1779" spans="1:13" x14ac:dyDescent="0.2">
      <c r="A1779" s="90" t="str">
        <f>IF(I1779=VALUE,VALUE,COUNTIF($B$7:B1779,B1779))&amp;I1779&amp;IF(F1779&lt;&gt;VALUE,TEXT(F1779,"mmmm"),VALUE)</f>
        <v>00</v>
      </c>
      <c r="B1779" s="86" t="str">
        <f t="shared" ref="B1779:B1844" si="500">I1779&amp;IF(F1779&lt;&gt;VALUE,TEXT(F1779,"mmmm"),VALUE)</f>
        <v>0</v>
      </c>
      <c r="C1779" s="86" t="str">
        <f>COUNTIF($K$7:K1779,K1779)&amp;K1779</f>
        <v>10AP-003</v>
      </c>
      <c r="D1779" s="86" t="str">
        <f t="shared" ref="D1779:D1844" si="501">IF(MONTH(F1779)&lt;MONTH(BLN),"1"&amp;I1779,VALUE)</f>
        <v>1</v>
      </c>
      <c r="F1779" s="173"/>
      <c r="G1779" s="90"/>
      <c r="H1779" s="73"/>
      <c r="I1779" s="90"/>
      <c r="J1779" s="175" t="str">
        <f t="shared" si="499"/>
        <v>-</v>
      </c>
      <c r="K1779" s="90" t="s">
        <v>420</v>
      </c>
      <c r="L1779" s="178"/>
      <c r="M1779" s="178"/>
    </row>
    <row r="1780" spans="1:13" x14ac:dyDescent="0.2">
      <c r="A1780" s="90" t="str">
        <f>IF(I1780=VALUE,VALUE,COUNTIF($B$7:B1780,B1780))&amp;I1780&amp;IF(F1780&lt;&gt;VALUE,TEXT(F1780,"mmmm"),VALUE)</f>
        <v>00</v>
      </c>
      <c r="B1780" s="86" t="str">
        <f t="shared" si="500"/>
        <v>0</v>
      </c>
      <c r="C1780" s="86" t="str">
        <f>COUNTIF($K$7:K1780,K1780)&amp;K1780</f>
        <v>11AP-003</v>
      </c>
      <c r="D1780" s="86" t="str">
        <f t="shared" si="501"/>
        <v>1</v>
      </c>
      <c r="F1780" s="173"/>
      <c r="G1780" s="90"/>
      <c r="H1780" s="73"/>
      <c r="I1780" s="90"/>
      <c r="J1780" s="175" t="str">
        <f t="shared" si="499"/>
        <v>-</v>
      </c>
      <c r="K1780" s="90" t="s">
        <v>420</v>
      </c>
      <c r="L1780" s="178"/>
      <c r="M1780" s="178"/>
    </row>
    <row r="1781" spans="1:13" x14ac:dyDescent="0.2">
      <c r="A1781" s="90" t="str">
        <f>IF(I1781=VALUE,VALUE,COUNTIF($B$7:B1781,B1781))&amp;I1781&amp;IF(F1781&lt;&gt;VALUE,TEXT(F1781,"mmmm"),VALUE)</f>
        <v>00</v>
      </c>
      <c r="B1781" s="86" t="str">
        <f t="shared" si="500"/>
        <v>0</v>
      </c>
      <c r="C1781" s="86" t="str">
        <f>COUNTIF($K$7:K1781,K1781)&amp;K1781</f>
        <v>12AP-003</v>
      </c>
      <c r="D1781" s="86" t="str">
        <f t="shared" si="501"/>
        <v>1</v>
      </c>
      <c r="F1781" s="173"/>
      <c r="G1781" s="90"/>
      <c r="H1781" s="73"/>
      <c r="I1781" s="90"/>
      <c r="J1781" s="175" t="str">
        <f t="shared" si="499"/>
        <v>-</v>
      </c>
      <c r="K1781" s="90" t="s">
        <v>420</v>
      </c>
      <c r="L1781" s="178"/>
      <c r="M1781" s="178"/>
    </row>
    <row r="1782" spans="1:13" x14ac:dyDescent="0.2">
      <c r="A1782" s="90" t="str">
        <f>IF(I1782=VALUE,VALUE,COUNTIF($B$7:B1782,B1782))&amp;I1782&amp;IF(F1782&lt;&gt;VALUE,TEXT(F1782,"mmmm"),VALUE)</f>
        <v>00</v>
      </c>
      <c r="B1782" s="86" t="str">
        <f t="shared" si="500"/>
        <v>0</v>
      </c>
      <c r="C1782" s="86" t="str">
        <f>COUNTIF($K$7:K1782,K1782)&amp;K1782</f>
        <v>13AP-003</v>
      </c>
      <c r="D1782" s="86" t="str">
        <f t="shared" si="501"/>
        <v>1</v>
      </c>
      <c r="F1782" s="173"/>
      <c r="G1782" s="90"/>
      <c r="H1782" s="73"/>
      <c r="I1782" s="90"/>
      <c r="J1782" s="175" t="str">
        <f t="shared" si="499"/>
        <v>-</v>
      </c>
      <c r="K1782" s="90" t="s">
        <v>420</v>
      </c>
      <c r="L1782" s="178"/>
      <c r="M1782" s="178"/>
    </row>
    <row r="1783" spans="1:13" x14ac:dyDescent="0.2">
      <c r="A1783" s="90" t="str">
        <f>IF(I1783=VALUE,VALUE,COUNTIF($B$7:B1783,B1783))&amp;I1783&amp;IF(F1783&lt;&gt;VALUE,TEXT(F1783,"mmmm"),VALUE)</f>
        <v>00</v>
      </c>
      <c r="B1783" s="86" t="str">
        <f t="shared" si="500"/>
        <v>0</v>
      </c>
      <c r="C1783" s="86" t="str">
        <f>COUNTIF($K$7:K1783,K1783)&amp;K1783</f>
        <v>14AP-003</v>
      </c>
      <c r="D1783" s="86" t="str">
        <f t="shared" si="501"/>
        <v>1</v>
      </c>
      <c r="F1783" s="173"/>
      <c r="G1783" s="90"/>
      <c r="H1783" s="73"/>
      <c r="I1783" s="90"/>
      <c r="J1783" s="175" t="str">
        <f t="shared" si="499"/>
        <v>-</v>
      </c>
      <c r="K1783" s="90" t="s">
        <v>420</v>
      </c>
      <c r="L1783" s="178"/>
      <c r="M1783" s="178"/>
    </row>
    <row r="1784" spans="1:13" x14ac:dyDescent="0.2">
      <c r="A1784" s="90" t="str">
        <f>IF(I1784=VALUE,VALUE,COUNTIF($B$7:B1784,B1784))&amp;I1784&amp;IF(F1784&lt;&gt;VALUE,TEXT(F1784,"mmmm"),VALUE)</f>
        <v>00</v>
      </c>
      <c r="B1784" s="86" t="str">
        <f t="shared" si="500"/>
        <v>0</v>
      </c>
      <c r="C1784" s="86" t="str">
        <f>COUNTIF($K$7:K1784,K1784)&amp;K1784</f>
        <v>15AP-003</v>
      </c>
      <c r="D1784" s="86" t="str">
        <f t="shared" si="501"/>
        <v>1</v>
      </c>
      <c r="F1784" s="173"/>
      <c r="G1784" s="90"/>
      <c r="H1784" s="73"/>
      <c r="I1784" s="90"/>
      <c r="J1784" s="175" t="str">
        <f t="shared" si="499"/>
        <v>-</v>
      </c>
      <c r="K1784" s="90" t="s">
        <v>420</v>
      </c>
      <c r="L1784" s="178"/>
      <c r="M1784" s="178"/>
    </row>
    <row r="1785" spans="1:13" x14ac:dyDescent="0.2">
      <c r="A1785" s="90" t="str">
        <f>IF(I1785=VALUE,VALUE,COUNTIF($B$7:B1785,B1785))&amp;I1785&amp;IF(F1785&lt;&gt;VALUE,TEXT(F1785,"mmmm"),VALUE)</f>
        <v>00</v>
      </c>
      <c r="B1785" s="86" t="str">
        <f t="shared" si="500"/>
        <v>0</v>
      </c>
      <c r="C1785" s="86" t="str">
        <f>COUNTIF($K$7:K1785,K1785)&amp;K1785</f>
        <v>16AP-003</v>
      </c>
      <c r="D1785" s="86" t="str">
        <f t="shared" si="501"/>
        <v>1</v>
      </c>
      <c r="F1785" s="173"/>
      <c r="G1785" s="90"/>
      <c r="H1785" s="73"/>
      <c r="I1785" s="90"/>
      <c r="J1785" s="175" t="str">
        <f t="shared" si="499"/>
        <v>-</v>
      </c>
      <c r="K1785" s="90" t="s">
        <v>420</v>
      </c>
      <c r="L1785" s="178"/>
      <c r="M1785" s="178"/>
    </row>
    <row r="1786" spans="1:13" x14ac:dyDescent="0.2">
      <c r="A1786" s="90" t="str">
        <f>IF(I1786=VALUE,VALUE,COUNTIF($B$7:B1786,B1786))&amp;I1786&amp;IF(F1786&lt;&gt;VALUE,TEXT(F1786,"mmmm"),VALUE)</f>
        <v>00</v>
      </c>
      <c r="B1786" s="86" t="str">
        <f t="shared" si="500"/>
        <v>0</v>
      </c>
      <c r="C1786" s="86" t="str">
        <f>COUNTIF($K$7:K1786,K1786)&amp;K1786</f>
        <v>17AP-003</v>
      </c>
      <c r="D1786" s="86" t="str">
        <f t="shared" si="501"/>
        <v>1</v>
      </c>
      <c r="F1786" s="173"/>
      <c r="G1786" s="90"/>
      <c r="H1786" s="73"/>
      <c r="I1786" s="90"/>
      <c r="J1786" s="175" t="str">
        <f t="shared" si="499"/>
        <v>-</v>
      </c>
      <c r="K1786" s="90" t="s">
        <v>420</v>
      </c>
      <c r="L1786" s="178"/>
      <c r="M1786" s="178"/>
    </row>
    <row r="1787" spans="1:13" x14ac:dyDescent="0.2">
      <c r="A1787" s="90" t="str">
        <f>IF(I1787=VALUE,VALUE,COUNTIF($B$7:B1787,B1787))&amp;I1787&amp;IF(F1787&lt;&gt;VALUE,TEXT(F1787,"mmmm"),VALUE)</f>
        <v>00</v>
      </c>
      <c r="B1787" s="86" t="str">
        <f t="shared" si="500"/>
        <v>0</v>
      </c>
      <c r="C1787" s="86" t="str">
        <f>COUNTIF($K$7:K1787,K1787)&amp;K1787</f>
        <v>18AP-003</v>
      </c>
      <c r="D1787" s="86" t="str">
        <f t="shared" si="501"/>
        <v>1</v>
      </c>
      <c r="F1787" s="173"/>
      <c r="G1787" s="90"/>
      <c r="H1787" s="73"/>
      <c r="I1787" s="90"/>
      <c r="J1787" s="175" t="str">
        <f t="shared" si="499"/>
        <v>-</v>
      </c>
      <c r="K1787" s="90" t="s">
        <v>420</v>
      </c>
      <c r="L1787" s="178"/>
      <c r="M1787" s="178"/>
    </row>
    <row r="1788" spans="1:13" x14ac:dyDescent="0.2">
      <c r="A1788" s="90" t="str">
        <f>IF(I1788=VALUE,VALUE,COUNTIF($B$7:B1788,B1788))&amp;I1788&amp;IF(F1788&lt;&gt;VALUE,TEXT(F1788,"mmmm"),VALUE)</f>
        <v>00</v>
      </c>
      <c r="B1788" s="86" t="str">
        <f t="shared" si="500"/>
        <v>0</v>
      </c>
      <c r="C1788" s="86" t="str">
        <f>COUNTIF($K$7:K1788,K1788)&amp;K1788</f>
        <v>19AP-003</v>
      </c>
      <c r="D1788" s="86" t="str">
        <f t="shared" si="501"/>
        <v>1</v>
      </c>
      <c r="F1788" s="173"/>
      <c r="G1788" s="90"/>
      <c r="H1788" s="73"/>
      <c r="I1788" s="90"/>
      <c r="J1788" s="175" t="str">
        <f t="shared" si="499"/>
        <v>-</v>
      </c>
      <c r="K1788" s="90" t="s">
        <v>420</v>
      </c>
      <c r="L1788" s="178"/>
      <c r="M1788" s="178"/>
    </row>
    <row r="1789" spans="1:13" x14ac:dyDescent="0.2">
      <c r="A1789" s="90" t="str">
        <f>IF(I1789=VALUE,VALUE,COUNTIF($B$7:B1789,B1789))&amp;I1789&amp;IF(F1789&lt;&gt;VALUE,TEXT(F1789,"mmmm"),VALUE)</f>
        <v>00</v>
      </c>
      <c r="B1789" s="86" t="str">
        <f t="shared" si="500"/>
        <v>0</v>
      </c>
      <c r="C1789" s="86" t="str">
        <f>COUNTIF($K$7:K1789,K1789)&amp;K1789</f>
        <v>20AP-003</v>
      </c>
      <c r="D1789" s="86" t="str">
        <f t="shared" si="501"/>
        <v>1</v>
      </c>
      <c r="F1789" s="173"/>
      <c r="G1789" s="90"/>
      <c r="H1789" s="73"/>
      <c r="I1789" s="90"/>
      <c r="J1789" s="175" t="str">
        <f t="shared" si="499"/>
        <v>-</v>
      </c>
      <c r="K1789" s="90" t="s">
        <v>420</v>
      </c>
      <c r="L1789" s="178"/>
      <c r="M1789" s="178"/>
    </row>
    <row r="1790" spans="1:13" x14ac:dyDescent="0.2">
      <c r="A1790" s="90" t="str">
        <f>IF(I1790=VALUE,VALUE,COUNTIF($B$7:B1790,B1790))&amp;I1790&amp;IF(F1790&lt;&gt;VALUE,TEXT(F1790,"mmmm"),VALUE)</f>
        <v>00</v>
      </c>
      <c r="B1790" s="86" t="str">
        <f t="shared" si="500"/>
        <v>0</v>
      </c>
      <c r="C1790" s="86" t="str">
        <f>COUNTIF($K$7:K1790,K1790)&amp;K1790</f>
        <v>21AP-003</v>
      </c>
      <c r="D1790" s="86" t="str">
        <f t="shared" si="501"/>
        <v>1</v>
      </c>
      <c r="F1790" s="173"/>
      <c r="G1790" s="90"/>
      <c r="H1790" s="73"/>
      <c r="I1790" s="90"/>
      <c r="J1790" s="175" t="str">
        <f t="shared" si="499"/>
        <v>-</v>
      </c>
      <c r="K1790" s="90" t="s">
        <v>420</v>
      </c>
      <c r="L1790" s="178"/>
      <c r="M1790" s="178"/>
    </row>
    <row r="1791" spans="1:13" x14ac:dyDescent="0.2">
      <c r="A1791" s="90" t="str">
        <f>IF(I1791=VALUE,VALUE,COUNTIF($B$7:B1791,B1791))&amp;I1791&amp;IF(F1791&lt;&gt;VALUE,TEXT(F1791,"mmmm"),VALUE)</f>
        <v>00</v>
      </c>
      <c r="B1791" s="86" t="str">
        <f t="shared" si="500"/>
        <v>0</v>
      </c>
      <c r="C1791" s="86" t="str">
        <f>COUNTIF($K$7:K1791,K1791)&amp;K1791</f>
        <v>0</v>
      </c>
      <c r="D1791" s="86" t="str">
        <f t="shared" si="501"/>
        <v>1</v>
      </c>
      <c r="F1791" s="173"/>
      <c r="G1791" s="90"/>
      <c r="H1791" s="73"/>
      <c r="I1791" s="75"/>
      <c r="J1791" s="175" t="str">
        <f t="shared" si="499"/>
        <v>-</v>
      </c>
      <c r="K1791" s="90"/>
      <c r="L1791" s="178"/>
      <c r="M1791" s="178"/>
    </row>
    <row r="1792" spans="1:13" x14ac:dyDescent="0.2">
      <c r="A1792" s="90" t="str">
        <f>IF(I1792=VALUE,VALUE,COUNTIF($B$7:B1792,B1792))&amp;I1792&amp;IF(F1792&lt;&gt;VALUE,TEXT(F1792,"mmmm"),VALUE)</f>
        <v>00</v>
      </c>
      <c r="B1792" s="86" t="str">
        <f t="shared" si="500"/>
        <v>0</v>
      </c>
      <c r="C1792" s="86" t="str">
        <f>COUNTIF($K$7:K1792,K1792)&amp;K1792</f>
        <v>22AP-003</v>
      </c>
      <c r="D1792" s="86" t="str">
        <f t="shared" si="501"/>
        <v>1</v>
      </c>
      <c r="F1792" s="173"/>
      <c r="G1792" s="90"/>
      <c r="H1792" s="73"/>
      <c r="I1792" s="90"/>
      <c r="J1792" s="175" t="str">
        <f t="shared" si="499"/>
        <v>-</v>
      </c>
      <c r="K1792" s="90" t="s">
        <v>420</v>
      </c>
      <c r="L1792" s="178"/>
      <c r="M1792" s="178"/>
    </row>
    <row r="1793" spans="1:13" x14ac:dyDescent="0.2">
      <c r="A1793" s="90" t="str">
        <f>IF(I1793=VALUE,VALUE,COUNTIF($B$7:B1793,B1793))&amp;I1793&amp;IF(F1793&lt;&gt;VALUE,TEXT(F1793,"mmmm"),VALUE)</f>
        <v>00</v>
      </c>
      <c r="B1793" s="86" t="str">
        <f t="shared" si="500"/>
        <v>0</v>
      </c>
      <c r="C1793" s="86" t="str">
        <f>COUNTIF($K$7:K1793,K1793)&amp;K1793</f>
        <v>23AP-003</v>
      </c>
      <c r="D1793" s="86" t="str">
        <f t="shared" si="501"/>
        <v>1</v>
      </c>
      <c r="F1793" s="173"/>
      <c r="G1793" s="90"/>
      <c r="H1793" s="73"/>
      <c r="I1793" s="90"/>
      <c r="J1793" s="175" t="str">
        <f t="shared" si="499"/>
        <v>-</v>
      </c>
      <c r="K1793" s="90" t="s">
        <v>420</v>
      </c>
      <c r="L1793" s="178"/>
      <c r="M1793" s="178"/>
    </row>
    <row r="1794" spans="1:13" x14ac:dyDescent="0.2">
      <c r="A1794" s="90" t="str">
        <f>IF(I1794=VALUE,VALUE,COUNTIF($B$7:B1794,B1794))&amp;I1794&amp;IF(F1794&lt;&gt;VALUE,TEXT(F1794,"mmmm"),VALUE)</f>
        <v>00</v>
      </c>
      <c r="B1794" s="86" t="str">
        <f t="shared" si="500"/>
        <v>0</v>
      </c>
      <c r="C1794" s="86" t="str">
        <f>COUNTIF($K$7:K1794,K1794)&amp;K1794</f>
        <v>24AP-003</v>
      </c>
      <c r="D1794" s="86" t="str">
        <f t="shared" si="501"/>
        <v>1</v>
      </c>
      <c r="F1794" s="173"/>
      <c r="G1794" s="90"/>
      <c r="H1794" s="73"/>
      <c r="I1794" s="90"/>
      <c r="J1794" s="175" t="str">
        <f t="shared" si="499"/>
        <v>-</v>
      </c>
      <c r="K1794" s="90" t="s">
        <v>420</v>
      </c>
      <c r="L1794" s="178"/>
      <c r="M1794" s="178"/>
    </row>
    <row r="1795" spans="1:13" x14ac:dyDescent="0.2">
      <c r="A1795" s="90" t="str">
        <f>IF(I1795=VALUE,VALUE,COUNTIF($B$7:B1795,B1795))&amp;I1795&amp;IF(F1795&lt;&gt;VALUE,TEXT(F1795,"mmmm"),VALUE)</f>
        <v>00</v>
      </c>
      <c r="B1795" s="86" t="str">
        <f t="shared" si="500"/>
        <v>0</v>
      </c>
      <c r="C1795" s="86" t="str">
        <f>COUNTIF($K$7:K1795,K1795)&amp;K1795</f>
        <v>25AP-003</v>
      </c>
      <c r="D1795" s="86" t="str">
        <f t="shared" si="501"/>
        <v>1</v>
      </c>
      <c r="F1795" s="173"/>
      <c r="G1795" s="90"/>
      <c r="H1795" s="174"/>
      <c r="I1795" s="90"/>
      <c r="J1795" s="175" t="str">
        <f t="shared" si="499"/>
        <v>-</v>
      </c>
      <c r="K1795" s="90" t="s">
        <v>420</v>
      </c>
      <c r="L1795" s="178"/>
      <c r="M1795" s="89"/>
    </row>
    <row r="1796" spans="1:13" x14ac:dyDescent="0.2">
      <c r="A1796" s="90" t="str">
        <f>IF(I1796=VALUE,VALUE,COUNTIF($B$7:B1796,B1796))&amp;I1796&amp;IF(F1796&lt;&gt;VALUE,TEXT(F1796,"mmmm"),VALUE)</f>
        <v>00</v>
      </c>
      <c r="B1796" s="86" t="str">
        <f t="shared" si="500"/>
        <v>0</v>
      </c>
      <c r="C1796" s="86" t="str">
        <f>COUNTIF($K$7:K1796,K1796)&amp;K1796</f>
        <v>26AP-003</v>
      </c>
      <c r="D1796" s="86" t="str">
        <f t="shared" si="501"/>
        <v>1</v>
      </c>
      <c r="F1796" s="173"/>
      <c r="G1796" s="90"/>
      <c r="H1796" s="174"/>
      <c r="I1796" s="90"/>
      <c r="J1796" s="175" t="str">
        <f t="shared" si="499"/>
        <v>-</v>
      </c>
      <c r="K1796" s="90" t="s">
        <v>420</v>
      </c>
      <c r="L1796" s="89"/>
      <c r="M1796" s="89"/>
    </row>
    <row r="1797" spans="1:13" x14ac:dyDescent="0.2">
      <c r="A1797" s="90" t="str">
        <f>IF(I1797=VALUE,VALUE,COUNTIF($B$7:B1797,B1797))&amp;I1797&amp;IF(F1797&lt;&gt;VALUE,TEXT(F1797,"mmmm"),VALUE)</f>
        <v>00</v>
      </c>
      <c r="B1797" s="86" t="str">
        <f t="shared" si="500"/>
        <v>0</v>
      </c>
      <c r="C1797" s="86" t="str">
        <f>COUNTIF($K$7:K1797,K1797)&amp;K1797</f>
        <v>27AP-003</v>
      </c>
      <c r="D1797" s="86" t="str">
        <f t="shared" si="501"/>
        <v>1</v>
      </c>
      <c r="F1797" s="173"/>
      <c r="G1797" s="90"/>
      <c r="H1797" s="73"/>
      <c r="I1797" s="90"/>
      <c r="J1797" s="175" t="str">
        <f t="shared" si="499"/>
        <v>-</v>
      </c>
      <c r="K1797" s="90" t="s">
        <v>420</v>
      </c>
      <c r="L1797" s="178"/>
      <c r="M1797" s="178"/>
    </row>
    <row r="1798" spans="1:13" x14ac:dyDescent="0.2">
      <c r="A1798" s="90" t="str">
        <f>IF(I1798=VALUE,VALUE,COUNTIF($B$7:B1798,B1798))&amp;I1798&amp;IF(F1798&lt;&gt;VALUE,TEXT(F1798,"mmmm"),VALUE)</f>
        <v>00</v>
      </c>
      <c r="B1798" s="86" t="str">
        <f t="shared" si="500"/>
        <v>0</v>
      </c>
      <c r="C1798" s="86" t="str">
        <f>COUNTIF($K$7:K1798,K1798)&amp;K1798</f>
        <v>28AP-003</v>
      </c>
      <c r="D1798" s="86" t="str">
        <f t="shared" si="501"/>
        <v>1</v>
      </c>
      <c r="F1798" s="173"/>
      <c r="G1798" s="90"/>
      <c r="H1798" s="73"/>
      <c r="I1798" s="90"/>
      <c r="J1798" s="175" t="str">
        <f t="shared" si="499"/>
        <v>-</v>
      </c>
      <c r="K1798" s="90" t="s">
        <v>420</v>
      </c>
      <c r="L1798" s="178"/>
      <c r="M1798" s="178"/>
    </row>
    <row r="1799" spans="1:13" x14ac:dyDescent="0.2">
      <c r="A1799" s="90" t="str">
        <f>IF(I1799=VALUE,VALUE,COUNTIF($B$7:B1799,B1799))&amp;I1799&amp;IF(F1799&lt;&gt;VALUE,TEXT(F1799,"mmmm"),VALUE)</f>
        <v>00</v>
      </c>
      <c r="B1799" s="86" t="str">
        <f t="shared" si="500"/>
        <v>0</v>
      </c>
      <c r="C1799" s="86" t="str">
        <f>COUNTIF($K$7:K1799,K1799)&amp;K1799</f>
        <v>0</v>
      </c>
      <c r="D1799" s="86" t="str">
        <f t="shared" si="501"/>
        <v>1</v>
      </c>
      <c r="F1799" s="173"/>
      <c r="G1799" s="90"/>
      <c r="H1799" s="73"/>
      <c r="I1799" s="90"/>
      <c r="J1799" s="175" t="str">
        <f t="shared" si="499"/>
        <v>-</v>
      </c>
      <c r="K1799" s="90"/>
      <c r="L1799" s="178"/>
      <c r="M1799" s="178"/>
    </row>
    <row r="1800" spans="1:13" x14ac:dyDescent="0.2">
      <c r="A1800" s="90" t="str">
        <f>IF(I1800=VALUE,VALUE,COUNTIF($B$7:B1800,B1800))&amp;I1800&amp;IF(F1800&lt;&gt;VALUE,TEXT(F1800,"mmmm"),VALUE)</f>
        <v>00</v>
      </c>
      <c r="B1800" s="86" t="str">
        <f t="shared" si="500"/>
        <v>0</v>
      </c>
      <c r="C1800" s="86" t="str">
        <f>COUNTIF($K$7:K1800,K1800)&amp;K1800</f>
        <v>29AP-003</v>
      </c>
      <c r="D1800" s="86" t="str">
        <f t="shared" si="501"/>
        <v>1</v>
      </c>
      <c r="F1800" s="173"/>
      <c r="G1800" s="90"/>
      <c r="H1800" s="73"/>
      <c r="I1800" s="90"/>
      <c r="J1800" s="175" t="str">
        <f t="shared" si="499"/>
        <v>-</v>
      </c>
      <c r="K1800" s="90" t="s">
        <v>420</v>
      </c>
      <c r="L1800" s="178"/>
      <c r="M1800" s="178"/>
    </row>
    <row r="1801" spans="1:13" x14ac:dyDescent="0.2">
      <c r="A1801" s="90" t="str">
        <f>IF(I1801=VALUE,VALUE,COUNTIF($B$7:B1801,B1801))&amp;I1801&amp;IF(F1801&lt;&gt;VALUE,TEXT(F1801,"mmmm"),VALUE)</f>
        <v>00</v>
      </c>
      <c r="B1801" s="86" t="str">
        <f t="shared" si="500"/>
        <v>0</v>
      </c>
      <c r="C1801" s="86" t="str">
        <f>COUNTIF($K$7:K1801,K1801)&amp;K1801</f>
        <v>30AP-003</v>
      </c>
      <c r="D1801" s="86" t="str">
        <f t="shared" si="501"/>
        <v>1</v>
      </c>
      <c r="F1801" s="173"/>
      <c r="G1801" s="90"/>
      <c r="H1801" s="73"/>
      <c r="I1801" s="90"/>
      <c r="J1801" s="175" t="str">
        <f t="shared" si="499"/>
        <v>-</v>
      </c>
      <c r="K1801" s="90" t="s">
        <v>420</v>
      </c>
      <c r="L1801" s="178"/>
      <c r="M1801" s="178"/>
    </row>
    <row r="1802" spans="1:13" x14ac:dyDescent="0.2">
      <c r="A1802" s="90" t="str">
        <f>IF(I1802=VALUE,VALUE,COUNTIF($B$7:B1802,B1802))&amp;I1802&amp;IF(F1802&lt;&gt;VALUE,TEXT(F1802,"mmmm"),VALUE)</f>
        <v>00</v>
      </c>
      <c r="B1802" s="86" t="str">
        <f t="shared" si="500"/>
        <v>0</v>
      </c>
      <c r="C1802" s="86" t="str">
        <f>COUNTIF($K$7:K1802,K1802)&amp;K1802</f>
        <v>31AP-003</v>
      </c>
      <c r="D1802" s="86" t="str">
        <f t="shared" si="501"/>
        <v>1</v>
      </c>
      <c r="F1802" s="173"/>
      <c r="G1802" s="90"/>
      <c r="H1802" s="73"/>
      <c r="I1802" s="90"/>
      <c r="J1802" s="175" t="str">
        <f t="shared" si="499"/>
        <v>-</v>
      </c>
      <c r="K1802" s="90" t="s">
        <v>420</v>
      </c>
      <c r="L1802" s="178"/>
      <c r="M1802" s="178"/>
    </row>
    <row r="1803" spans="1:13" x14ac:dyDescent="0.2">
      <c r="A1803" s="90" t="str">
        <f>IF(I1803=VALUE,VALUE,COUNTIF($B$7:B1803,B1803))&amp;I1803&amp;IF(F1803&lt;&gt;VALUE,TEXT(F1803,"mmmm"),VALUE)</f>
        <v>00</v>
      </c>
      <c r="B1803" s="86" t="str">
        <f t="shared" si="500"/>
        <v>0</v>
      </c>
      <c r="C1803" s="86" t="str">
        <f>COUNTIF($K$7:K1803,K1803)&amp;K1803</f>
        <v>32AP-003</v>
      </c>
      <c r="D1803" s="86" t="str">
        <f t="shared" si="501"/>
        <v>1</v>
      </c>
      <c r="F1803" s="173"/>
      <c r="G1803" s="90"/>
      <c r="H1803" s="73"/>
      <c r="I1803" s="90"/>
      <c r="J1803" s="175" t="str">
        <f t="shared" si="499"/>
        <v>-</v>
      </c>
      <c r="K1803" s="90" t="s">
        <v>420</v>
      </c>
      <c r="L1803" s="178"/>
      <c r="M1803" s="178"/>
    </row>
    <row r="1804" spans="1:13" x14ac:dyDescent="0.2">
      <c r="A1804" s="90" t="str">
        <f>IF(I1804=VALUE,VALUE,COUNTIF($B$7:B1804,B1804))&amp;I1804&amp;IF(F1804&lt;&gt;VALUE,TEXT(F1804,"mmmm"),VALUE)</f>
        <v>00</v>
      </c>
      <c r="B1804" s="86" t="str">
        <f t="shared" si="500"/>
        <v>0</v>
      </c>
      <c r="C1804" s="86" t="str">
        <f>COUNTIF($K$7:K1804,K1804)&amp;K1804</f>
        <v>33AP-003</v>
      </c>
      <c r="D1804" s="86" t="str">
        <f t="shared" si="501"/>
        <v>1</v>
      </c>
      <c r="F1804" s="173"/>
      <c r="G1804" s="90"/>
      <c r="H1804" s="73"/>
      <c r="I1804" s="90"/>
      <c r="J1804" s="175" t="str">
        <f t="shared" si="499"/>
        <v>-</v>
      </c>
      <c r="K1804" s="90" t="s">
        <v>420</v>
      </c>
      <c r="L1804" s="178"/>
      <c r="M1804" s="178"/>
    </row>
    <row r="1805" spans="1:13" x14ac:dyDescent="0.2">
      <c r="A1805" s="90" t="str">
        <f>IF(I1805=VALUE,VALUE,COUNTIF($B$7:B1805,B1805))&amp;I1805&amp;IF(F1805&lt;&gt;VALUE,TEXT(F1805,"mmmm"),VALUE)</f>
        <v>00</v>
      </c>
      <c r="B1805" s="86" t="str">
        <f t="shared" si="500"/>
        <v>0</v>
      </c>
      <c r="C1805" s="86" t="str">
        <f>COUNTIF($K$7:K1805,K1805)&amp;K1805</f>
        <v>34AP-003</v>
      </c>
      <c r="D1805" s="86" t="str">
        <f t="shared" si="501"/>
        <v>1</v>
      </c>
      <c r="F1805" s="173"/>
      <c r="G1805" s="90"/>
      <c r="H1805" s="73"/>
      <c r="I1805" s="90"/>
      <c r="J1805" s="175" t="str">
        <f t="shared" si="499"/>
        <v>-</v>
      </c>
      <c r="K1805" s="90" t="s">
        <v>420</v>
      </c>
      <c r="L1805" s="178"/>
      <c r="M1805" s="178"/>
    </row>
    <row r="1806" spans="1:13" x14ac:dyDescent="0.2">
      <c r="A1806" s="90" t="str">
        <f>IF(I1806=VALUE,VALUE,COUNTIF($B$7:B1806,B1806))&amp;I1806&amp;IF(F1806&lt;&gt;VALUE,TEXT(F1806,"mmmm"),VALUE)</f>
        <v>00</v>
      </c>
      <c r="B1806" s="86" t="str">
        <f t="shared" si="500"/>
        <v>0</v>
      </c>
      <c r="C1806" s="86" t="str">
        <f>COUNTIF($K$7:K1806,K1806)&amp;K1806</f>
        <v>35AP-003</v>
      </c>
      <c r="D1806" s="86" t="str">
        <f t="shared" si="501"/>
        <v>1</v>
      </c>
      <c r="F1806" s="173"/>
      <c r="G1806" s="90"/>
      <c r="H1806" s="73"/>
      <c r="I1806" s="90"/>
      <c r="J1806" s="175" t="str">
        <f t="shared" si="499"/>
        <v>-</v>
      </c>
      <c r="K1806" s="90" t="s">
        <v>420</v>
      </c>
      <c r="L1806" s="178"/>
      <c r="M1806" s="178"/>
    </row>
    <row r="1807" spans="1:13" x14ac:dyDescent="0.2">
      <c r="A1807" s="90" t="str">
        <f>IF(I1807=VALUE,VALUE,COUNTIF($B$7:B1807,B1807))&amp;I1807&amp;IF(F1807&lt;&gt;VALUE,TEXT(F1807,"mmmm"),VALUE)</f>
        <v>00</v>
      </c>
      <c r="B1807" s="86" t="str">
        <f t="shared" si="500"/>
        <v>0</v>
      </c>
      <c r="C1807" s="86" t="str">
        <f>COUNTIF($K$7:K1807,K1807)&amp;K1807</f>
        <v>36AP-003</v>
      </c>
      <c r="D1807" s="86" t="str">
        <f t="shared" si="501"/>
        <v>1</v>
      </c>
      <c r="F1807" s="173"/>
      <c r="G1807" s="90"/>
      <c r="H1807" s="73"/>
      <c r="I1807" s="90"/>
      <c r="J1807" s="175" t="str">
        <f t="shared" si="499"/>
        <v>-</v>
      </c>
      <c r="K1807" s="90" t="s">
        <v>420</v>
      </c>
      <c r="L1807" s="178"/>
      <c r="M1807" s="178"/>
    </row>
    <row r="1808" spans="1:13" x14ac:dyDescent="0.2">
      <c r="A1808" s="90" t="str">
        <f>IF(I1808=VALUE,VALUE,COUNTIF($B$7:B1808,B1808))&amp;I1808&amp;IF(F1808&lt;&gt;VALUE,TEXT(F1808,"mmmm"),VALUE)</f>
        <v>00</v>
      </c>
      <c r="B1808" s="86" t="str">
        <f t="shared" si="500"/>
        <v>0</v>
      </c>
      <c r="C1808" s="86" t="str">
        <f>COUNTIF($K$7:K1808,K1808)&amp;K1808</f>
        <v>37AP-003</v>
      </c>
      <c r="D1808" s="86" t="str">
        <f t="shared" si="501"/>
        <v>1</v>
      </c>
      <c r="F1808" s="173"/>
      <c r="G1808" s="90"/>
      <c r="H1808" s="73"/>
      <c r="I1808" s="90"/>
      <c r="J1808" s="175" t="str">
        <f t="shared" si="499"/>
        <v>-</v>
      </c>
      <c r="K1808" s="90" t="s">
        <v>420</v>
      </c>
      <c r="L1808" s="178"/>
      <c r="M1808" s="178"/>
    </row>
    <row r="1809" spans="1:13" x14ac:dyDescent="0.2">
      <c r="A1809" s="90" t="str">
        <f>IF(I1809=VALUE,VALUE,COUNTIF($B$7:B1809,B1809))&amp;I1809&amp;IF(F1809&lt;&gt;VALUE,TEXT(F1809,"mmmm"),VALUE)</f>
        <v>00</v>
      </c>
      <c r="B1809" s="86" t="str">
        <f t="shared" si="500"/>
        <v>0</v>
      </c>
      <c r="C1809" s="86" t="str">
        <f>COUNTIF($K$7:K1809,K1809)&amp;K1809</f>
        <v>38AP-003</v>
      </c>
      <c r="D1809" s="86" t="str">
        <f t="shared" si="501"/>
        <v>1</v>
      </c>
      <c r="F1809" s="173"/>
      <c r="G1809" s="90"/>
      <c r="H1809" s="73"/>
      <c r="I1809" s="90"/>
      <c r="J1809" s="175" t="str">
        <f t="shared" si="499"/>
        <v>-</v>
      </c>
      <c r="K1809" s="90" t="s">
        <v>420</v>
      </c>
      <c r="L1809" s="178"/>
      <c r="M1809" s="178"/>
    </row>
    <row r="1810" spans="1:13" x14ac:dyDescent="0.2">
      <c r="A1810" s="90" t="str">
        <f>IF(I1810=VALUE,VALUE,COUNTIF($B$7:B1810,B1810))&amp;I1810&amp;IF(F1810&lt;&gt;VALUE,TEXT(F1810,"mmmm"),VALUE)</f>
        <v>00</v>
      </c>
      <c r="B1810" s="86" t="str">
        <f t="shared" si="500"/>
        <v>0</v>
      </c>
      <c r="C1810" s="86" t="str">
        <f>COUNTIF($K$7:K1810,K1810)&amp;K1810</f>
        <v>39AP-003</v>
      </c>
      <c r="D1810" s="86" t="str">
        <f t="shared" si="501"/>
        <v>1</v>
      </c>
      <c r="F1810" s="173"/>
      <c r="G1810" s="90"/>
      <c r="H1810" s="73"/>
      <c r="I1810" s="90"/>
      <c r="J1810" s="175" t="str">
        <f t="shared" si="499"/>
        <v>-</v>
      </c>
      <c r="K1810" s="90" t="s">
        <v>420</v>
      </c>
      <c r="L1810" s="178"/>
      <c r="M1810" s="178"/>
    </row>
    <row r="1811" spans="1:13" x14ac:dyDescent="0.2">
      <c r="A1811" s="90" t="str">
        <f>IF(I1811=VALUE,VALUE,COUNTIF($B$7:B1811,B1811))&amp;I1811&amp;IF(F1811&lt;&gt;VALUE,TEXT(F1811,"mmmm"),VALUE)</f>
        <v>00</v>
      </c>
      <c r="B1811" s="86" t="str">
        <f t="shared" si="500"/>
        <v>0</v>
      </c>
      <c r="C1811" s="86" t="str">
        <f>COUNTIF($K$7:K1811,K1811)&amp;K1811</f>
        <v>40AP-003</v>
      </c>
      <c r="D1811" s="86" t="str">
        <f t="shared" si="501"/>
        <v>1</v>
      </c>
      <c r="F1811" s="173"/>
      <c r="G1811" s="90"/>
      <c r="H1811" s="73"/>
      <c r="I1811" s="90"/>
      <c r="J1811" s="175" t="str">
        <f t="shared" si="499"/>
        <v>-</v>
      </c>
      <c r="K1811" s="90" t="s">
        <v>420</v>
      </c>
      <c r="L1811" s="178"/>
      <c r="M1811" s="178"/>
    </row>
    <row r="1812" spans="1:13" x14ac:dyDescent="0.2">
      <c r="A1812" s="90" t="str">
        <f>IF(I1812=VALUE,VALUE,COUNTIF($B$7:B1812,B1812))&amp;I1812&amp;IF(F1812&lt;&gt;VALUE,TEXT(F1812,"mmmm"),VALUE)</f>
        <v>00</v>
      </c>
      <c r="B1812" s="86" t="str">
        <f t="shared" si="500"/>
        <v>0</v>
      </c>
      <c r="C1812" s="86" t="str">
        <f>COUNTIF($K$7:K1812,K1812)&amp;K1812</f>
        <v>41AP-003</v>
      </c>
      <c r="D1812" s="86" t="str">
        <f t="shared" si="501"/>
        <v>1</v>
      </c>
      <c r="F1812" s="173"/>
      <c r="G1812" s="90"/>
      <c r="H1812" s="177"/>
      <c r="I1812" s="90"/>
      <c r="J1812" s="175" t="str">
        <f t="shared" si="499"/>
        <v>-</v>
      </c>
      <c r="K1812" s="90" t="s">
        <v>420</v>
      </c>
      <c r="L1812" s="178"/>
      <c r="M1812" s="178"/>
    </row>
    <row r="1813" spans="1:13" x14ac:dyDescent="0.2">
      <c r="A1813" s="90" t="str">
        <f>IF(I1813=VALUE,VALUE,COUNTIF($B$7:B1813,B1813))&amp;I1813&amp;IF(F1813&lt;&gt;VALUE,TEXT(F1813,"mmmm"),VALUE)</f>
        <v>00</v>
      </c>
      <c r="B1813" s="86" t="str">
        <f t="shared" si="500"/>
        <v>0</v>
      </c>
      <c r="C1813" s="86" t="str">
        <f>COUNTIF($K$7:K1813,K1813)&amp;K1813</f>
        <v>42AP-003</v>
      </c>
      <c r="D1813" s="86" t="str">
        <f t="shared" si="501"/>
        <v>1</v>
      </c>
      <c r="F1813" s="173"/>
      <c r="G1813" s="90"/>
      <c r="H1813" s="73"/>
      <c r="I1813" s="90"/>
      <c r="J1813" s="175" t="str">
        <f t="shared" si="499"/>
        <v>-</v>
      </c>
      <c r="K1813" s="90" t="s">
        <v>420</v>
      </c>
      <c r="L1813" s="178"/>
      <c r="M1813" s="178"/>
    </row>
    <row r="1814" spans="1:13" x14ac:dyDescent="0.2">
      <c r="A1814" s="90" t="str">
        <f>IF(I1814=VALUE,VALUE,COUNTIF($B$7:B1814,B1814))&amp;I1814&amp;IF(F1814&lt;&gt;VALUE,TEXT(F1814,"mmmm"),VALUE)</f>
        <v>00</v>
      </c>
      <c r="B1814" s="86" t="str">
        <f t="shared" si="500"/>
        <v>0</v>
      </c>
      <c r="C1814" s="86" t="str">
        <f>COUNTIF($K$7:K1814,K1814)&amp;K1814</f>
        <v>43AP-003</v>
      </c>
      <c r="D1814" s="86" t="str">
        <f t="shared" si="501"/>
        <v>1</v>
      </c>
      <c r="F1814" s="173"/>
      <c r="G1814" s="90"/>
      <c r="H1814" s="73"/>
      <c r="I1814" s="90"/>
      <c r="J1814" s="175" t="str">
        <f t="shared" si="499"/>
        <v>-</v>
      </c>
      <c r="K1814" s="90" t="s">
        <v>420</v>
      </c>
      <c r="L1814" s="178"/>
      <c r="M1814" s="178"/>
    </row>
    <row r="1815" spans="1:13" x14ac:dyDescent="0.2">
      <c r="A1815" s="90" t="str">
        <f>IF(I1815=VALUE,VALUE,COUNTIF($B$7:B1815,B1815))&amp;I1815&amp;IF(F1815&lt;&gt;VALUE,TEXT(F1815,"mmmm"),VALUE)</f>
        <v>00</v>
      </c>
      <c r="B1815" s="86" t="str">
        <f t="shared" si="500"/>
        <v>0</v>
      </c>
      <c r="C1815" s="86" t="str">
        <f>COUNTIF($K$7:K1815,K1815)&amp;K1815</f>
        <v>44AP-003</v>
      </c>
      <c r="D1815" s="86" t="str">
        <f t="shared" si="501"/>
        <v>1</v>
      </c>
      <c r="F1815" s="173"/>
      <c r="G1815" s="90"/>
      <c r="H1815" s="73"/>
      <c r="I1815" s="90"/>
      <c r="J1815" s="175" t="str">
        <f t="shared" si="499"/>
        <v>-</v>
      </c>
      <c r="K1815" s="90" t="s">
        <v>420</v>
      </c>
      <c r="L1815" s="178"/>
      <c r="M1815" s="178"/>
    </row>
    <row r="1816" spans="1:13" x14ac:dyDescent="0.2">
      <c r="A1816" s="90" t="str">
        <f>IF(I1816=VALUE,VALUE,COUNTIF($B$7:B1816,B1816))&amp;I1816&amp;IF(F1816&lt;&gt;VALUE,TEXT(F1816,"mmmm"),VALUE)</f>
        <v>00</v>
      </c>
      <c r="B1816" s="86" t="str">
        <f t="shared" si="500"/>
        <v>0</v>
      </c>
      <c r="C1816" s="86" t="str">
        <f>COUNTIF($K$7:K1816,K1816)&amp;K1816</f>
        <v>45AP-003</v>
      </c>
      <c r="D1816" s="86" t="str">
        <f t="shared" si="501"/>
        <v>1</v>
      </c>
      <c r="F1816" s="173"/>
      <c r="G1816" s="90"/>
      <c r="H1816" s="73"/>
      <c r="I1816" s="90"/>
      <c r="J1816" s="175" t="str">
        <f t="shared" si="499"/>
        <v>-</v>
      </c>
      <c r="K1816" s="90" t="s">
        <v>420</v>
      </c>
      <c r="L1816" s="178"/>
      <c r="M1816" s="178"/>
    </row>
    <row r="1817" spans="1:13" x14ac:dyDescent="0.2">
      <c r="A1817" s="90" t="str">
        <f>IF(I1817=VALUE,VALUE,COUNTIF($B$7:B1817,B1817))&amp;I1817&amp;IF(F1817&lt;&gt;VALUE,TEXT(F1817,"mmmm"),VALUE)</f>
        <v>00</v>
      </c>
      <c r="B1817" s="86" t="str">
        <f t="shared" si="500"/>
        <v>0</v>
      </c>
      <c r="C1817" s="86" t="str">
        <f>COUNTIF($K$7:K1817,K1817)&amp;K1817</f>
        <v>0</v>
      </c>
      <c r="D1817" s="86" t="str">
        <f t="shared" si="501"/>
        <v>1</v>
      </c>
      <c r="F1817" s="173"/>
      <c r="G1817" s="90"/>
      <c r="H1817" s="73"/>
      <c r="I1817" s="75"/>
      <c r="J1817" s="175" t="str">
        <f t="shared" si="499"/>
        <v>-</v>
      </c>
      <c r="K1817" s="90"/>
      <c r="L1817" s="178"/>
      <c r="M1817" s="178"/>
    </row>
    <row r="1818" spans="1:13" x14ac:dyDescent="0.2">
      <c r="A1818" s="90" t="str">
        <f>IF(I1818=VALUE,VALUE,COUNTIF($B$7:B1818,B1818))&amp;I1818&amp;IF(F1818&lt;&gt;VALUE,TEXT(F1818,"mmmm"),VALUE)</f>
        <v>00</v>
      </c>
      <c r="B1818" s="86" t="str">
        <f t="shared" si="500"/>
        <v>0</v>
      </c>
      <c r="C1818" s="86" t="str">
        <f>COUNTIF($K$7:K1818,L1819)&amp;L1819</f>
        <v>0</v>
      </c>
      <c r="D1818" s="86" t="str">
        <f t="shared" si="501"/>
        <v>1</v>
      </c>
      <c r="F1818" s="173"/>
      <c r="G1818" s="90"/>
      <c r="H1818" s="73"/>
      <c r="I1818" s="90"/>
      <c r="J1818" s="175" t="str">
        <f t="shared" si="499"/>
        <v>-</v>
      </c>
      <c r="L1818" s="178"/>
      <c r="M1818" s="178"/>
    </row>
    <row r="1819" spans="1:13" x14ac:dyDescent="0.2">
      <c r="A1819" s="90" t="str">
        <f>IF(I1819=VALUE,VALUE,COUNTIF($B$7:B1819,B1819))&amp;I1819&amp;IF(F1819&lt;&gt;VALUE,TEXT(F1819,"mmmm"),VALUE)</f>
        <v>00</v>
      </c>
      <c r="B1819" s="86" t="str">
        <f t="shared" si="500"/>
        <v>0</v>
      </c>
      <c r="C1819" s="86" t="str">
        <f>COUNTIF($K$7:K1819,K1819)&amp;K1819</f>
        <v>46AP-003</v>
      </c>
      <c r="D1819" s="86" t="str">
        <f t="shared" si="501"/>
        <v>1</v>
      </c>
      <c r="F1819" s="173"/>
      <c r="G1819" s="90"/>
      <c r="H1819" s="73"/>
      <c r="I1819" s="90"/>
      <c r="J1819" s="175" t="str">
        <f t="shared" si="499"/>
        <v>-</v>
      </c>
      <c r="K1819" s="90" t="s">
        <v>420</v>
      </c>
      <c r="L1819" s="90"/>
      <c r="M1819" s="178"/>
    </row>
    <row r="1820" spans="1:13" x14ac:dyDescent="0.2">
      <c r="A1820" s="90" t="str">
        <f>IF(I1820=VALUE,VALUE,COUNTIF($B$7:B1820,B1820))&amp;I1820&amp;IF(F1820&lt;&gt;VALUE,TEXT(F1820,"mmmm"),VALUE)</f>
        <v>00</v>
      </c>
      <c r="B1820" s="86" t="str">
        <f>I1820&amp;IF(F1820&lt;&gt;VALUE,TEXT(F1820,"mmmm"),VALUE)</f>
        <v>0</v>
      </c>
      <c r="C1820" s="86" t="str">
        <f>COUNTIF($K$7:K1820,K1820)&amp;K1820</f>
        <v>47AP-003</v>
      </c>
      <c r="D1820" s="86" t="str">
        <f>IF(MONTH(F1820)&lt;MONTH(BLN),"1"&amp;I1820,VALUE)</f>
        <v>1</v>
      </c>
      <c r="F1820" s="173"/>
      <c r="G1820" s="90"/>
      <c r="H1820" s="73"/>
      <c r="I1820" s="90"/>
      <c r="J1820" s="175" t="str">
        <f t="shared" si="499"/>
        <v>-</v>
      </c>
      <c r="K1820" s="90" t="s">
        <v>420</v>
      </c>
      <c r="L1820" s="178"/>
      <c r="M1820" s="178"/>
    </row>
    <row r="1821" spans="1:13" x14ac:dyDescent="0.2">
      <c r="A1821" s="90" t="str">
        <f>IF(I1821=VALUE,VALUE,COUNTIF($B$7:B1821,B1821))&amp;I1821&amp;IF(F1821&lt;&gt;VALUE,TEXT(F1821,"mmmm"),VALUE)</f>
        <v>00</v>
      </c>
      <c r="B1821" s="86" t="str">
        <f t="shared" si="500"/>
        <v>0</v>
      </c>
      <c r="C1821" s="86" t="str">
        <f>COUNTIF($K$7:K1821,K1821)&amp;K1821</f>
        <v>48AP-003</v>
      </c>
      <c r="D1821" s="86" t="str">
        <f t="shared" si="501"/>
        <v>1</v>
      </c>
      <c r="F1821" s="173"/>
      <c r="G1821" s="90"/>
      <c r="H1821" s="73"/>
      <c r="I1821" s="90"/>
      <c r="J1821" s="175" t="str">
        <f t="shared" si="499"/>
        <v>-</v>
      </c>
      <c r="K1821" s="90" t="s">
        <v>420</v>
      </c>
      <c r="L1821" s="178"/>
      <c r="M1821" s="178"/>
    </row>
    <row r="1822" spans="1:13" x14ac:dyDescent="0.2">
      <c r="A1822" s="90" t="str">
        <f>IF(I1822=VALUE,VALUE,COUNTIF($B$7:B1822,B1822))&amp;I1822&amp;IF(F1822&lt;&gt;VALUE,TEXT(F1822,"mmmm"),VALUE)</f>
        <v>00</v>
      </c>
      <c r="B1822" s="86" t="str">
        <f t="shared" si="500"/>
        <v>0</v>
      </c>
      <c r="C1822" s="86" t="str">
        <f>COUNTIF($K$7:K1822,K1822)&amp;K1822</f>
        <v>49AP-003</v>
      </c>
      <c r="D1822" s="86" t="str">
        <f t="shared" si="501"/>
        <v>1</v>
      </c>
      <c r="F1822" s="173"/>
      <c r="G1822" s="90"/>
      <c r="H1822" s="73"/>
      <c r="I1822" s="90"/>
      <c r="J1822" s="175" t="str">
        <f t="shared" si="499"/>
        <v>-</v>
      </c>
      <c r="K1822" s="90" t="s">
        <v>420</v>
      </c>
      <c r="L1822" s="178"/>
      <c r="M1822" s="178"/>
    </row>
    <row r="1823" spans="1:13" x14ac:dyDescent="0.2">
      <c r="A1823" s="90" t="str">
        <f>IF(I1823=VALUE,VALUE,COUNTIF($B$7:B1823,B1823))&amp;I1823&amp;IF(F1823&lt;&gt;VALUE,TEXT(F1823,"mmmm"),VALUE)</f>
        <v>00</v>
      </c>
      <c r="B1823" s="86" t="str">
        <f t="shared" si="500"/>
        <v>0</v>
      </c>
      <c r="C1823" s="86" t="str">
        <f>COUNTIF($K$7:K1823,K1823)&amp;K1823</f>
        <v>50AP-003</v>
      </c>
      <c r="D1823" s="86" t="str">
        <f t="shared" si="501"/>
        <v>1</v>
      </c>
      <c r="F1823" s="173"/>
      <c r="G1823" s="90"/>
      <c r="H1823" s="73"/>
      <c r="I1823" s="90"/>
      <c r="J1823" s="175" t="str">
        <f t="shared" si="499"/>
        <v>-</v>
      </c>
      <c r="K1823" s="90" t="s">
        <v>420</v>
      </c>
      <c r="L1823" s="178"/>
      <c r="M1823" s="178"/>
    </row>
    <row r="1824" spans="1:13" x14ac:dyDescent="0.2">
      <c r="A1824" s="90" t="str">
        <f>IF(I1824=VALUE,VALUE,COUNTIF($B$7:B1824,B1824))&amp;I1824&amp;IF(F1824&lt;&gt;VALUE,TEXT(F1824,"mmmm"),VALUE)</f>
        <v>00</v>
      </c>
      <c r="B1824" s="86" t="str">
        <f t="shared" si="500"/>
        <v>0</v>
      </c>
      <c r="C1824" s="86" t="str">
        <f>COUNTIF($K$7:K1824,K1824)&amp;K1824</f>
        <v>51AP-003</v>
      </c>
      <c r="D1824" s="86" t="str">
        <f t="shared" si="501"/>
        <v>1</v>
      </c>
      <c r="F1824" s="173"/>
      <c r="G1824" s="90"/>
      <c r="H1824" s="73"/>
      <c r="I1824" s="90"/>
      <c r="J1824" s="175" t="str">
        <f t="shared" si="499"/>
        <v>-</v>
      </c>
      <c r="K1824" s="90" t="s">
        <v>420</v>
      </c>
      <c r="L1824" s="178"/>
      <c r="M1824" s="178"/>
    </row>
    <row r="1825" spans="1:13" x14ac:dyDescent="0.2">
      <c r="A1825" s="90" t="str">
        <f>IF(I1825=VALUE,VALUE,COUNTIF($B$7:B1825,B1825))&amp;I1825&amp;IF(F1825&lt;&gt;VALUE,TEXT(F1825,"mmmm"),VALUE)</f>
        <v>00</v>
      </c>
      <c r="B1825" s="86" t="str">
        <f t="shared" si="500"/>
        <v>0</v>
      </c>
      <c r="C1825" s="86" t="str">
        <f>COUNTIF($K$7:K1825,K1825)&amp;K1825</f>
        <v>52AP-003</v>
      </c>
      <c r="D1825" s="86" t="str">
        <f t="shared" si="501"/>
        <v>1</v>
      </c>
      <c r="F1825" s="173"/>
      <c r="G1825" s="90"/>
      <c r="H1825" s="73"/>
      <c r="I1825" s="90"/>
      <c r="J1825" s="175" t="str">
        <f t="shared" si="499"/>
        <v>-</v>
      </c>
      <c r="K1825" s="90" t="s">
        <v>420</v>
      </c>
      <c r="L1825" s="178"/>
      <c r="M1825" s="178"/>
    </row>
    <row r="1826" spans="1:13" x14ac:dyDescent="0.2">
      <c r="A1826" s="90" t="str">
        <f>IF(I1826=VALUE,VALUE,COUNTIF($B$7:B1826,B1826))&amp;I1826&amp;IF(F1826&lt;&gt;VALUE,TEXT(F1826,"mmmm"),VALUE)</f>
        <v>00</v>
      </c>
      <c r="B1826" s="86" t="str">
        <f>I1826&amp;IF(F1826&lt;&gt;VALUE,TEXT(F1826,"mmmm"),VALUE)</f>
        <v>0</v>
      </c>
      <c r="C1826" s="86" t="str">
        <f>COUNTIF($K$7:K1826,K1826)&amp;K1826</f>
        <v>53AP-003</v>
      </c>
      <c r="D1826" s="86" t="str">
        <f>IF(MONTH(F1826)&lt;MONTH(BLN),"1"&amp;I1826,VALUE)</f>
        <v>1</v>
      </c>
      <c r="F1826" s="173"/>
      <c r="G1826" s="90"/>
      <c r="H1826" s="73"/>
      <c r="I1826" s="90"/>
      <c r="J1826" s="175" t="str">
        <f t="shared" si="499"/>
        <v>-</v>
      </c>
      <c r="K1826" s="90" t="s">
        <v>420</v>
      </c>
      <c r="L1826" s="178"/>
      <c r="M1826" s="178"/>
    </row>
    <row r="1827" spans="1:13" x14ac:dyDescent="0.2">
      <c r="A1827" s="90" t="str">
        <f>IF(I1827=VALUE,VALUE,COUNTIF($B$7:B1827,B1827))&amp;I1827&amp;IF(F1827&lt;&gt;VALUE,TEXT(F1827,"mmmm"),VALUE)</f>
        <v>00</v>
      </c>
      <c r="B1827" s="86" t="str">
        <f t="shared" si="500"/>
        <v>0</v>
      </c>
      <c r="C1827" s="86" t="str">
        <f>COUNTIF($K$7:K1827,K1827)&amp;K1827</f>
        <v>54AP-003</v>
      </c>
      <c r="D1827" s="86" t="str">
        <f t="shared" si="501"/>
        <v>1</v>
      </c>
      <c r="F1827" s="173"/>
      <c r="G1827" s="90"/>
      <c r="H1827" s="73"/>
      <c r="I1827" s="90"/>
      <c r="J1827" s="175" t="str">
        <f t="shared" si="499"/>
        <v>-</v>
      </c>
      <c r="K1827" s="90" t="s">
        <v>420</v>
      </c>
      <c r="L1827" s="178"/>
      <c r="M1827" s="178"/>
    </row>
    <row r="1828" spans="1:13" x14ac:dyDescent="0.2">
      <c r="A1828" s="90" t="str">
        <f>IF(I1828=VALUE,VALUE,COUNTIF($B$7:B1828,B1828))&amp;I1828&amp;IF(F1828&lt;&gt;VALUE,TEXT(F1828,"mmmm"),VALUE)</f>
        <v>00</v>
      </c>
      <c r="B1828" s="86" t="str">
        <f t="shared" si="500"/>
        <v>0</v>
      </c>
      <c r="C1828" s="86" t="str">
        <f>COUNTIF($K$7:K1828,K1828)&amp;K1828</f>
        <v>55AP-003</v>
      </c>
      <c r="D1828" s="86" t="str">
        <f t="shared" si="501"/>
        <v>1</v>
      </c>
      <c r="F1828" s="173"/>
      <c r="G1828" s="90"/>
      <c r="H1828" s="73"/>
      <c r="I1828" s="90"/>
      <c r="J1828" s="175" t="str">
        <f t="shared" si="499"/>
        <v>-</v>
      </c>
      <c r="K1828" s="90" t="s">
        <v>420</v>
      </c>
      <c r="L1828" s="178"/>
      <c r="M1828" s="178"/>
    </row>
    <row r="1829" spans="1:13" x14ac:dyDescent="0.2">
      <c r="A1829" s="90" t="str">
        <f>IF(I1829=VALUE,VALUE,COUNTIF($B$7:B1829,B1829))&amp;I1829&amp;IF(F1829&lt;&gt;VALUE,TEXT(F1829,"mmmm"),VALUE)</f>
        <v>00</v>
      </c>
      <c r="B1829" s="86" t="str">
        <f t="shared" si="500"/>
        <v>0</v>
      </c>
      <c r="C1829" s="86" t="str">
        <f>COUNTIF($K$7:K1829,K1829)&amp;K1829</f>
        <v>56AP-003</v>
      </c>
      <c r="D1829" s="86" t="str">
        <f t="shared" si="501"/>
        <v>1</v>
      </c>
      <c r="F1829" s="173"/>
      <c r="G1829" s="90"/>
      <c r="H1829" s="73"/>
      <c r="I1829" s="90"/>
      <c r="J1829" s="175" t="str">
        <f t="shared" si="499"/>
        <v>-</v>
      </c>
      <c r="K1829" s="90" t="s">
        <v>420</v>
      </c>
      <c r="L1829" s="178"/>
      <c r="M1829" s="178"/>
    </row>
    <row r="1830" spans="1:13" x14ac:dyDescent="0.2">
      <c r="A1830" s="90" t="str">
        <f>IF(I1830=VALUE,VALUE,COUNTIF($B$7:B1830,B1830))&amp;I1830&amp;IF(F1830&lt;&gt;VALUE,TEXT(F1830,"mmmm"),VALUE)</f>
        <v>00</v>
      </c>
      <c r="B1830" s="86" t="str">
        <f t="shared" si="500"/>
        <v>0</v>
      </c>
      <c r="C1830" s="86" t="str">
        <f>COUNTIF($K$7:K1830,K1830)&amp;K1830</f>
        <v>57AP-003</v>
      </c>
      <c r="D1830" s="86" t="str">
        <f t="shared" si="501"/>
        <v>1</v>
      </c>
      <c r="F1830" s="173"/>
      <c r="G1830" s="90"/>
      <c r="H1830" s="164"/>
      <c r="I1830" s="90"/>
      <c r="J1830" s="175" t="str">
        <f t="shared" si="499"/>
        <v>-</v>
      </c>
      <c r="K1830" s="90" t="s">
        <v>420</v>
      </c>
      <c r="L1830" s="178"/>
      <c r="M1830" s="178"/>
    </row>
    <row r="1831" spans="1:13" x14ac:dyDescent="0.2">
      <c r="A1831" s="90" t="str">
        <f>IF(I1831=VALUE,VALUE,COUNTIF($B$7:B1831,B1831))&amp;I1831&amp;IF(F1831&lt;&gt;VALUE,TEXT(F1831,"mmmm"),VALUE)</f>
        <v>00</v>
      </c>
      <c r="B1831" s="86" t="str">
        <f t="shared" si="500"/>
        <v>0</v>
      </c>
      <c r="C1831" s="86" t="str">
        <f>COUNTIF($K$7:K1831,K1831)&amp;K1831</f>
        <v>58AP-003</v>
      </c>
      <c r="D1831" s="86" t="str">
        <f t="shared" si="501"/>
        <v>1</v>
      </c>
      <c r="F1831" s="173"/>
      <c r="G1831" s="90"/>
      <c r="H1831" s="73"/>
      <c r="I1831" s="90"/>
      <c r="J1831" s="175" t="str">
        <f t="shared" si="499"/>
        <v>-</v>
      </c>
      <c r="K1831" s="90" t="s">
        <v>420</v>
      </c>
      <c r="L1831" s="178"/>
      <c r="M1831" s="178"/>
    </row>
    <row r="1832" spans="1:13" x14ac:dyDescent="0.2">
      <c r="A1832" s="90" t="str">
        <f>IF(I1832=VALUE,VALUE,COUNTIF($B$7:B1832,B1832))&amp;I1832&amp;IF(F1832&lt;&gt;VALUE,TEXT(F1832,"mmmm"),VALUE)</f>
        <v>00</v>
      </c>
      <c r="B1832" s="86" t="str">
        <f t="shared" si="500"/>
        <v>0</v>
      </c>
      <c r="C1832" s="86" t="str">
        <f>COUNTIF($K$7:K1832,K1832)&amp;K1832</f>
        <v>59AP-003</v>
      </c>
      <c r="D1832" s="86" t="str">
        <f t="shared" si="501"/>
        <v>1</v>
      </c>
      <c r="F1832" s="173"/>
      <c r="G1832" s="90"/>
      <c r="H1832" s="73"/>
      <c r="I1832" s="90"/>
      <c r="J1832" s="175" t="str">
        <f t="shared" si="499"/>
        <v>-</v>
      </c>
      <c r="K1832" s="90" t="s">
        <v>420</v>
      </c>
      <c r="L1832" s="178"/>
      <c r="M1832" s="178"/>
    </row>
    <row r="1833" spans="1:13" x14ac:dyDescent="0.2">
      <c r="A1833" s="90" t="str">
        <f>IF(I1833=VALUE,VALUE,COUNTIF($B$7:B1833,B1833))&amp;I1833&amp;IF(F1833&lt;&gt;VALUE,TEXT(F1833,"mmmm"),VALUE)</f>
        <v>00</v>
      </c>
      <c r="B1833" s="86" t="str">
        <f t="shared" si="500"/>
        <v>0</v>
      </c>
      <c r="C1833" s="86" t="str">
        <f>COUNTIF($K$7:K1833,K1833)&amp;K1833</f>
        <v>60AP-003</v>
      </c>
      <c r="D1833" s="86" t="str">
        <f t="shared" si="501"/>
        <v>1</v>
      </c>
      <c r="F1833" s="173"/>
      <c r="G1833" s="90"/>
      <c r="H1833" s="73"/>
      <c r="I1833" s="90"/>
      <c r="J1833" s="175" t="str">
        <f t="shared" si="499"/>
        <v>-</v>
      </c>
      <c r="K1833" s="90" t="s">
        <v>420</v>
      </c>
      <c r="L1833" s="178"/>
      <c r="M1833" s="178"/>
    </row>
    <row r="1834" spans="1:13" x14ac:dyDescent="0.2">
      <c r="A1834" s="90" t="str">
        <f>IF(I1834=VALUE,VALUE,COUNTIF($B$7:B1834,B1834))&amp;I1834&amp;IF(F1834&lt;&gt;VALUE,TEXT(F1834,"mmmm"),VALUE)</f>
        <v>00</v>
      </c>
      <c r="B1834" s="86" t="str">
        <f t="shared" si="500"/>
        <v>0</v>
      </c>
      <c r="C1834" s="86" t="str">
        <f>COUNTIF($K$7:K1834,K1834)&amp;K1834</f>
        <v>61AP-003</v>
      </c>
      <c r="D1834" s="86" t="str">
        <f t="shared" si="501"/>
        <v>1</v>
      </c>
      <c r="F1834" s="173"/>
      <c r="G1834" s="90"/>
      <c r="H1834" s="73"/>
      <c r="I1834" s="90"/>
      <c r="J1834" s="175" t="str">
        <f t="shared" si="499"/>
        <v>-</v>
      </c>
      <c r="K1834" s="90" t="s">
        <v>420</v>
      </c>
      <c r="L1834" s="178"/>
      <c r="M1834" s="178"/>
    </row>
    <row r="1835" spans="1:13" x14ac:dyDescent="0.2">
      <c r="A1835" s="90" t="str">
        <f>IF(I1835=VALUE,VALUE,COUNTIF($B$7:B1835,B1835))&amp;I1835&amp;IF(F1835&lt;&gt;VALUE,TEXT(F1835,"mmmm"),VALUE)</f>
        <v>00</v>
      </c>
      <c r="B1835" s="86" t="str">
        <f t="shared" si="500"/>
        <v>0</v>
      </c>
      <c r="C1835" s="86" t="str">
        <f>COUNTIF($K$7:K1835,K1835)&amp;K1835</f>
        <v>62AP-003</v>
      </c>
      <c r="D1835" s="86" t="str">
        <f t="shared" si="501"/>
        <v>1</v>
      </c>
      <c r="F1835" s="173"/>
      <c r="G1835" s="90"/>
      <c r="H1835" s="73"/>
      <c r="I1835" s="90"/>
      <c r="J1835" s="175" t="str">
        <f t="shared" si="499"/>
        <v>-</v>
      </c>
      <c r="K1835" s="90" t="s">
        <v>420</v>
      </c>
      <c r="L1835" s="178"/>
      <c r="M1835" s="178"/>
    </row>
    <row r="1836" spans="1:13" x14ac:dyDescent="0.2">
      <c r="A1836" s="90" t="str">
        <f>IF(I1836=VALUE,VALUE,COUNTIF($B$7:B1836,B1836))&amp;I1836&amp;IF(F1836&lt;&gt;VALUE,TEXT(F1836,"mmmm"),VALUE)</f>
        <v>00</v>
      </c>
      <c r="B1836" s="86" t="str">
        <f t="shared" si="500"/>
        <v>0</v>
      </c>
      <c r="C1836" s="86" t="str">
        <f>COUNTIF($K$7:K1836,K1836)&amp;K1836</f>
        <v>63AP-003</v>
      </c>
      <c r="D1836" s="86" t="str">
        <f t="shared" si="501"/>
        <v>1</v>
      </c>
      <c r="F1836" s="173"/>
      <c r="G1836" s="90"/>
      <c r="H1836" s="73"/>
      <c r="I1836" s="90"/>
      <c r="J1836" s="175" t="str">
        <f t="shared" ref="J1836:J1899" si="502">IF(ISNA(VLOOKUP(I1836,DAF_AKUN,2,FALSE)),"-",VLOOKUP(I1836,DAF_AKUN,2,FALSE))</f>
        <v>-</v>
      </c>
      <c r="K1836" s="90" t="s">
        <v>420</v>
      </c>
      <c r="L1836" s="178"/>
      <c r="M1836" s="178"/>
    </row>
    <row r="1837" spans="1:13" x14ac:dyDescent="0.2">
      <c r="A1837" s="90" t="str">
        <f>IF(I1837=VALUE,VALUE,COUNTIF($B$7:B1837,B1837))&amp;I1837&amp;IF(F1837&lt;&gt;VALUE,TEXT(F1837,"mmmm"),VALUE)</f>
        <v>00</v>
      </c>
      <c r="B1837" s="86" t="str">
        <f t="shared" si="500"/>
        <v>0</v>
      </c>
      <c r="C1837" s="86" t="str">
        <f>COUNTIF($K$7:K1837,K1837)&amp;K1837</f>
        <v>64AP-003</v>
      </c>
      <c r="D1837" s="86" t="str">
        <f t="shared" si="501"/>
        <v>1</v>
      </c>
      <c r="F1837" s="173"/>
      <c r="G1837" s="90"/>
      <c r="H1837" s="73"/>
      <c r="I1837" s="90"/>
      <c r="J1837" s="175" t="str">
        <f t="shared" si="502"/>
        <v>-</v>
      </c>
      <c r="K1837" s="90" t="s">
        <v>420</v>
      </c>
      <c r="L1837" s="178"/>
      <c r="M1837" s="178"/>
    </row>
    <row r="1838" spans="1:13" x14ac:dyDescent="0.2">
      <c r="A1838" s="90" t="str">
        <f>IF(I1838=VALUE,VALUE,COUNTIF($B$7:B1838,B1838))&amp;I1838&amp;IF(F1838&lt;&gt;VALUE,TEXT(F1838,"mmmm"),VALUE)</f>
        <v>00</v>
      </c>
      <c r="B1838" s="86" t="str">
        <f t="shared" si="500"/>
        <v>0</v>
      </c>
      <c r="C1838" s="86" t="str">
        <f>COUNTIF($K$7:K1838,K1838)&amp;K1838</f>
        <v>0</v>
      </c>
      <c r="D1838" s="86" t="str">
        <f t="shared" si="501"/>
        <v>1</v>
      </c>
      <c r="F1838" s="173"/>
      <c r="G1838" s="90"/>
      <c r="H1838" s="73"/>
      <c r="I1838" s="90"/>
      <c r="J1838" s="175" t="str">
        <f t="shared" si="502"/>
        <v>-</v>
      </c>
      <c r="K1838" s="90"/>
      <c r="L1838" s="178"/>
      <c r="M1838" s="178"/>
    </row>
    <row r="1839" spans="1:13" x14ac:dyDescent="0.2">
      <c r="A1839" s="90" t="str">
        <f>IF(I1839=VALUE,VALUE,COUNTIF($B$7:B1839,B1839))&amp;I1839&amp;IF(F1839&lt;&gt;VALUE,TEXT(F1839,"mmmm"),VALUE)</f>
        <v>00</v>
      </c>
      <c r="B1839" s="86" t="str">
        <f t="shared" si="500"/>
        <v>0</v>
      </c>
      <c r="C1839" s="86" t="str">
        <f>COUNTIF($K$7:K1839,K1839)&amp;K1839</f>
        <v>0</v>
      </c>
      <c r="D1839" s="86" t="str">
        <f t="shared" si="501"/>
        <v>1</v>
      </c>
      <c r="F1839" s="173"/>
      <c r="G1839" s="90"/>
      <c r="H1839" s="73"/>
      <c r="I1839" s="90"/>
      <c r="J1839" s="175" t="str">
        <f t="shared" si="502"/>
        <v>-</v>
      </c>
      <c r="K1839" s="90"/>
      <c r="L1839" s="178"/>
      <c r="M1839" s="178"/>
    </row>
    <row r="1840" spans="1:13" x14ac:dyDescent="0.2">
      <c r="A1840" s="90" t="str">
        <f>IF(I1840=VALUE,VALUE,COUNTIF($B$7:B1840,B1840))&amp;I1840&amp;IF(F1840&lt;&gt;VALUE,TEXT(F1840,"mmmm"),VALUE)</f>
        <v>00</v>
      </c>
      <c r="B1840" s="86" t="str">
        <f t="shared" si="500"/>
        <v>0</v>
      </c>
      <c r="C1840" s="86" t="str">
        <f>COUNTIF($K$7:K1840,K1840)&amp;K1840</f>
        <v>0</v>
      </c>
      <c r="D1840" s="86" t="str">
        <f t="shared" si="501"/>
        <v>1</v>
      </c>
      <c r="F1840" s="173"/>
      <c r="G1840" s="90"/>
      <c r="H1840" s="73"/>
      <c r="I1840" s="90"/>
      <c r="J1840" s="175" t="str">
        <f t="shared" si="502"/>
        <v>-</v>
      </c>
      <c r="K1840" s="90"/>
      <c r="L1840" s="178"/>
      <c r="M1840" s="178"/>
    </row>
    <row r="1841" spans="1:13" x14ac:dyDescent="0.2">
      <c r="A1841" s="90" t="str">
        <f>IF(I1841=VALUE,VALUE,COUNTIF($B$7:B1841,B1841))&amp;I1841&amp;IF(F1841&lt;&gt;VALUE,TEXT(F1841,"mmmm"),VALUE)</f>
        <v>00</v>
      </c>
      <c r="B1841" s="86" t="str">
        <f t="shared" si="500"/>
        <v>0</v>
      </c>
      <c r="C1841" s="86" t="str">
        <f>COUNTIF($K$7:K1841,K1841)&amp;K1841</f>
        <v>65AP-003</v>
      </c>
      <c r="D1841" s="86" t="str">
        <f t="shared" si="501"/>
        <v>1</v>
      </c>
      <c r="F1841" s="173"/>
      <c r="G1841" s="90"/>
      <c r="H1841" s="73"/>
      <c r="I1841" s="90"/>
      <c r="J1841" s="175" t="str">
        <f t="shared" si="502"/>
        <v>-</v>
      </c>
      <c r="K1841" s="90" t="s">
        <v>420</v>
      </c>
      <c r="L1841" s="178"/>
      <c r="M1841" s="178"/>
    </row>
    <row r="1842" spans="1:13" x14ac:dyDescent="0.2">
      <c r="A1842" s="90" t="str">
        <f>IF(I1842=VALUE,VALUE,COUNTIF($B$7:B1842,B1842))&amp;I1842&amp;IF(F1842&lt;&gt;VALUE,TEXT(F1842,"mmmm"),VALUE)</f>
        <v>00</v>
      </c>
      <c r="B1842" s="86" t="str">
        <f t="shared" si="500"/>
        <v>0</v>
      </c>
      <c r="C1842" s="86" t="str">
        <f>COUNTIF($K$7:K1842,K1842)&amp;K1842</f>
        <v>66AP-003</v>
      </c>
      <c r="D1842" s="86" t="str">
        <f t="shared" si="501"/>
        <v>1</v>
      </c>
      <c r="F1842" s="173"/>
      <c r="G1842" s="90"/>
      <c r="H1842" s="73"/>
      <c r="I1842" s="90"/>
      <c r="J1842" s="175" t="str">
        <f t="shared" si="502"/>
        <v>-</v>
      </c>
      <c r="K1842" s="90" t="s">
        <v>420</v>
      </c>
      <c r="L1842" s="178"/>
      <c r="M1842" s="178"/>
    </row>
    <row r="1843" spans="1:13" x14ac:dyDescent="0.2">
      <c r="A1843" s="90" t="str">
        <f>IF(I1843=VALUE,VALUE,COUNTIF($B$7:B1843,B1843))&amp;I1843&amp;IF(F1843&lt;&gt;VALUE,TEXT(F1843,"mmmm"),VALUE)</f>
        <v>00</v>
      </c>
      <c r="B1843" s="86" t="str">
        <f t="shared" si="500"/>
        <v>0</v>
      </c>
      <c r="C1843" s="86" t="str">
        <f>COUNTIF($K$7:K1843,K1843)&amp;K1843</f>
        <v>0</v>
      </c>
      <c r="D1843" s="86" t="str">
        <f t="shared" si="501"/>
        <v>1</v>
      </c>
      <c r="F1843" s="173"/>
      <c r="G1843" s="90"/>
      <c r="H1843" s="73"/>
      <c r="I1843" s="90"/>
      <c r="J1843" s="175" t="str">
        <f t="shared" si="502"/>
        <v>-</v>
      </c>
      <c r="K1843" s="90"/>
      <c r="L1843" s="178"/>
      <c r="M1843" s="178"/>
    </row>
    <row r="1844" spans="1:13" x14ac:dyDescent="0.2">
      <c r="A1844" s="90" t="str">
        <f>IF(I1844=VALUE,VALUE,COUNTIF($B$7:B1844,B1844))&amp;I1844&amp;IF(F1844&lt;&gt;VALUE,TEXT(F1844,"mmmm"),VALUE)</f>
        <v>00</v>
      </c>
      <c r="B1844" s="86" t="str">
        <f t="shared" si="500"/>
        <v>0</v>
      </c>
      <c r="C1844" s="86" t="str">
        <f>COUNTIF($K$7:K1844,K1844)&amp;K1844</f>
        <v>67AP-003</v>
      </c>
      <c r="D1844" s="86" t="str">
        <f t="shared" si="501"/>
        <v>1</v>
      </c>
      <c r="F1844" s="173"/>
      <c r="G1844" s="90"/>
      <c r="H1844" s="73"/>
      <c r="I1844" s="90"/>
      <c r="J1844" s="175" t="str">
        <f t="shared" si="502"/>
        <v>-</v>
      </c>
      <c r="K1844" s="90" t="s">
        <v>420</v>
      </c>
      <c r="L1844" s="178"/>
      <c r="M1844" s="178"/>
    </row>
    <row r="1845" spans="1:13" x14ac:dyDescent="0.2">
      <c r="A1845" s="90" t="str">
        <f>IF(I1845=VALUE,VALUE,COUNTIF($B$7:B1845,B1845))&amp;I1845&amp;IF(F1845&lt;&gt;VALUE,TEXT(F1845,"mmmm"),VALUE)</f>
        <v>00</v>
      </c>
      <c r="B1845" s="86" t="str">
        <f t="shared" ref="B1845:B1908" si="503">I1845&amp;IF(F1845&lt;&gt;VALUE,TEXT(F1845,"mmmm"),VALUE)</f>
        <v>0</v>
      </c>
      <c r="C1845" s="86" t="str">
        <f>COUNTIF($K$7:K1845,K1845)&amp;K1845</f>
        <v>68AP-003</v>
      </c>
      <c r="D1845" s="86" t="str">
        <f t="shared" ref="D1845:D1908" si="504">IF(MONTH(F1845)&lt;MONTH(BLN),"1"&amp;I1845,VALUE)</f>
        <v>1</v>
      </c>
      <c r="F1845" s="173"/>
      <c r="G1845" s="90"/>
      <c r="H1845" s="73"/>
      <c r="I1845" s="90"/>
      <c r="J1845" s="175" t="str">
        <f t="shared" si="502"/>
        <v>-</v>
      </c>
      <c r="K1845" s="90" t="s">
        <v>420</v>
      </c>
      <c r="L1845" s="178"/>
      <c r="M1845" s="178"/>
    </row>
    <row r="1846" spans="1:13" x14ac:dyDescent="0.2">
      <c r="A1846" s="90" t="str">
        <f>IF(I1846=VALUE,VALUE,COUNTIF($B$7:B1846,B1846))&amp;I1846&amp;IF(F1846&lt;&gt;VALUE,TEXT(F1846,"mmmm"),VALUE)</f>
        <v>00</v>
      </c>
      <c r="B1846" s="86" t="str">
        <f t="shared" si="503"/>
        <v>0</v>
      </c>
      <c r="C1846" s="86" t="str">
        <f>COUNTIF($K$7:K1846,K1846)&amp;K1846</f>
        <v>69AP-003</v>
      </c>
      <c r="D1846" s="86" t="str">
        <f t="shared" si="504"/>
        <v>1</v>
      </c>
      <c r="F1846" s="173"/>
      <c r="G1846" s="90"/>
      <c r="H1846" s="73"/>
      <c r="I1846" s="90"/>
      <c r="J1846" s="175" t="str">
        <f t="shared" si="502"/>
        <v>-</v>
      </c>
      <c r="K1846" s="90" t="s">
        <v>420</v>
      </c>
      <c r="L1846" s="178"/>
      <c r="M1846" s="178"/>
    </row>
    <row r="1847" spans="1:13" x14ac:dyDescent="0.2">
      <c r="A1847" s="90" t="str">
        <f>IF(I1847=VALUE,VALUE,COUNTIF($B$7:B1847,B1847))&amp;I1847&amp;IF(F1847&lt;&gt;VALUE,TEXT(F1847,"mmmm"),VALUE)</f>
        <v>00</v>
      </c>
      <c r="B1847" s="86" t="str">
        <f t="shared" si="503"/>
        <v>0</v>
      </c>
      <c r="C1847" s="86" t="str">
        <f>COUNTIF($K$7:K1847,K1847)&amp;K1847</f>
        <v>0</v>
      </c>
      <c r="D1847" s="86" t="str">
        <f t="shared" si="504"/>
        <v>1</v>
      </c>
      <c r="F1847" s="173"/>
      <c r="G1847" s="90"/>
      <c r="H1847" s="73"/>
      <c r="I1847" s="90"/>
      <c r="J1847" s="175" t="str">
        <f t="shared" si="502"/>
        <v>-</v>
      </c>
      <c r="K1847" s="90"/>
      <c r="L1847" s="178"/>
      <c r="M1847" s="178"/>
    </row>
    <row r="1848" spans="1:13" x14ac:dyDescent="0.2">
      <c r="A1848" s="90" t="str">
        <f>IF(I1848=VALUE,VALUE,COUNTIF($B$7:B1848,B1848))&amp;I1848&amp;IF(F1848&lt;&gt;VALUE,TEXT(F1848,"mmmm"),VALUE)</f>
        <v>00</v>
      </c>
      <c r="B1848" s="86" t="str">
        <f t="shared" si="503"/>
        <v>0</v>
      </c>
      <c r="C1848" s="86" t="str">
        <f>COUNTIF($K$7:K1848,K1848)&amp;K1848</f>
        <v>70AP-003</v>
      </c>
      <c r="D1848" s="86" t="str">
        <f t="shared" si="504"/>
        <v>1</v>
      </c>
      <c r="F1848" s="173"/>
      <c r="G1848" s="90"/>
      <c r="H1848" s="73"/>
      <c r="I1848" s="90"/>
      <c r="J1848" s="175" t="str">
        <f t="shared" si="502"/>
        <v>-</v>
      </c>
      <c r="K1848" s="90" t="s">
        <v>420</v>
      </c>
      <c r="L1848" s="178"/>
      <c r="M1848" s="178"/>
    </row>
    <row r="1849" spans="1:13" x14ac:dyDescent="0.2">
      <c r="A1849" s="90" t="str">
        <f>IF(I1849=VALUE,VALUE,COUNTIF($B$7:B1849,B1849))&amp;I1849&amp;IF(F1849&lt;&gt;VALUE,TEXT(F1849,"mmmm"),VALUE)</f>
        <v>00</v>
      </c>
      <c r="B1849" s="86" t="str">
        <f t="shared" si="503"/>
        <v>0</v>
      </c>
      <c r="C1849" s="86" t="str">
        <f>COUNTIF($K$7:K1849,K1849)&amp;K1849</f>
        <v>71AP-003</v>
      </c>
      <c r="D1849" s="86" t="str">
        <f t="shared" si="504"/>
        <v>1</v>
      </c>
      <c r="F1849" s="173"/>
      <c r="G1849" s="90"/>
      <c r="H1849" s="73"/>
      <c r="I1849" s="90"/>
      <c r="J1849" s="175" t="str">
        <f t="shared" si="502"/>
        <v>-</v>
      </c>
      <c r="K1849" s="90" t="s">
        <v>420</v>
      </c>
      <c r="L1849" s="178"/>
      <c r="M1849" s="178"/>
    </row>
    <row r="1850" spans="1:13" x14ac:dyDescent="0.2">
      <c r="A1850" s="90" t="str">
        <f>IF(I1850=VALUE,VALUE,COUNTIF($B$7:B1850,B1850))&amp;I1850&amp;IF(F1850&lt;&gt;VALUE,TEXT(F1850,"mmmm"),VALUE)</f>
        <v>00</v>
      </c>
      <c r="B1850" s="86" t="str">
        <f t="shared" si="503"/>
        <v>0</v>
      </c>
      <c r="C1850" s="86" t="str">
        <f>COUNTIF($K$7:K1850,K1850)&amp;K1850</f>
        <v>72AP-003</v>
      </c>
      <c r="D1850" s="86" t="str">
        <f t="shared" si="504"/>
        <v>1</v>
      </c>
      <c r="F1850" s="173"/>
      <c r="G1850" s="90"/>
      <c r="H1850" s="73"/>
      <c r="I1850" s="90"/>
      <c r="J1850" s="175" t="str">
        <f t="shared" si="502"/>
        <v>-</v>
      </c>
      <c r="K1850" s="90" t="s">
        <v>420</v>
      </c>
      <c r="L1850" s="178"/>
      <c r="M1850" s="178"/>
    </row>
    <row r="1851" spans="1:13" x14ac:dyDescent="0.2">
      <c r="A1851" s="90" t="str">
        <f>IF(I1851=VALUE,VALUE,COUNTIF($B$7:B1851,B1851))&amp;I1851&amp;IF(F1851&lt;&gt;VALUE,TEXT(F1851,"mmmm"),VALUE)</f>
        <v>00</v>
      </c>
      <c r="B1851" s="86" t="str">
        <f t="shared" si="503"/>
        <v>0</v>
      </c>
      <c r="C1851" s="86" t="str">
        <f>COUNTIF($K$7:K1851,K1851)&amp;K1851</f>
        <v>73AP-003</v>
      </c>
      <c r="D1851" s="86" t="str">
        <f t="shared" si="504"/>
        <v>1</v>
      </c>
      <c r="F1851" s="173"/>
      <c r="G1851" s="90"/>
      <c r="H1851" s="73"/>
      <c r="I1851" s="90"/>
      <c r="J1851" s="175" t="str">
        <f t="shared" si="502"/>
        <v>-</v>
      </c>
      <c r="K1851" s="90" t="s">
        <v>420</v>
      </c>
      <c r="L1851" s="178"/>
      <c r="M1851" s="178"/>
    </row>
    <row r="1852" spans="1:13" x14ac:dyDescent="0.2">
      <c r="A1852" s="90" t="str">
        <f>IF(I1852=VALUE,VALUE,COUNTIF($B$7:B1852,B1852))&amp;I1852&amp;IF(F1852&lt;&gt;VALUE,TEXT(F1852,"mmmm"),VALUE)</f>
        <v>00</v>
      </c>
      <c r="B1852" s="86" t="str">
        <f t="shared" si="503"/>
        <v>0</v>
      </c>
      <c r="C1852" s="86" t="str">
        <f>COUNTIF($K$7:K1852,K1852)&amp;K1852</f>
        <v>74AP-003</v>
      </c>
      <c r="D1852" s="86" t="str">
        <f t="shared" si="504"/>
        <v>1</v>
      </c>
      <c r="F1852" s="173"/>
      <c r="G1852" s="90"/>
      <c r="H1852" s="73"/>
      <c r="I1852" s="90"/>
      <c r="J1852" s="175" t="str">
        <f t="shared" si="502"/>
        <v>-</v>
      </c>
      <c r="K1852" s="90" t="s">
        <v>420</v>
      </c>
      <c r="L1852" s="178"/>
      <c r="M1852" s="178"/>
    </row>
    <row r="1853" spans="1:13" x14ac:dyDescent="0.2">
      <c r="A1853" s="90" t="str">
        <f>IF(I1853=VALUE,VALUE,COUNTIF($B$7:B1853,B1853))&amp;I1853&amp;IF(F1853&lt;&gt;VALUE,TEXT(F1853,"mmmm"),VALUE)</f>
        <v>00</v>
      </c>
      <c r="B1853" s="86" t="str">
        <f t="shared" si="503"/>
        <v>0</v>
      </c>
      <c r="C1853" s="86" t="str">
        <f>COUNTIF($K$7:K1853,K1853)&amp;K1853</f>
        <v>75AP-003</v>
      </c>
      <c r="D1853" s="86" t="str">
        <f t="shared" si="504"/>
        <v>1</v>
      </c>
      <c r="F1853" s="173"/>
      <c r="G1853" s="90"/>
      <c r="H1853" s="73"/>
      <c r="I1853" s="90"/>
      <c r="J1853" s="175" t="str">
        <f t="shared" si="502"/>
        <v>-</v>
      </c>
      <c r="K1853" s="90" t="s">
        <v>420</v>
      </c>
      <c r="L1853" s="178"/>
      <c r="M1853" s="178"/>
    </row>
    <row r="1854" spans="1:13" x14ac:dyDescent="0.2">
      <c r="A1854" s="90" t="str">
        <f>IF(I1854=VALUE,VALUE,COUNTIF($B$7:B1854,B1854))&amp;I1854&amp;IF(F1854&lt;&gt;VALUE,TEXT(F1854,"mmmm"),VALUE)</f>
        <v>00</v>
      </c>
      <c r="B1854" s="86" t="str">
        <f t="shared" si="503"/>
        <v>0</v>
      </c>
      <c r="C1854" s="86" t="str">
        <f>COUNTIF($K$7:K1854,K1854)&amp;K1854</f>
        <v>76AP-003</v>
      </c>
      <c r="D1854" s="86" t="str">
        <f t="shared" si="504"/>
        <v>1</v>
      </c>
      <c r="F1854" s="173"/>
      <c r="G1854" s="90"/>
      <c r="H1854" s="73"/>
      <c r="I1854" s="90"/>
      <c r="J1854" s="175" t="str">
        <f t="shared" si="502"/>
        <v>-</v>
      </c>
      <c r="K1854" s="90" t="s">
        <v>420</v>
      </c>
      <c r="L1854" s="178"/>
      <c r="M1854" s="178"/>
    </row>
    <row r="1855" spans="1:13" x14ac:dyDescent="0.2">
      <c r="A1855" s="90" t="str">
        <f>IF(I1855=VALUE,VALUE,COUNTIF($B$7:B1855,B1855))&amp;I1855&amp;IF(F1855&lt;&gt;VALUE,TEXT(F1855,"mmmm"),VALUE)</f>
        <v>00</v>
      </c>
      <c r="B1855" s="86" t="str">
        <f t="shared" si="503"/>
        <v>0</v>
      </c>
      <c r="C1855" s="86" t="str">
        <f>COUNTIF($K$7:K1855,K1855)&amp;K1855</f>
        <v>77AP-003</v>
      </c>
      <c r="D1855" s="86" t="str">
        <f t="shared" si="504"/>
        <v>1</v>
      </c>
      <c r="F1855" s="173"/>
      <c r="G1855" s="90"/>
      <c r="H1855" s="73"/>
      <c r="I1855" s="90"/>
      <c r="J1855" s="175" t="str">
        <f t="shared" si="502"/>
        <v>-</v>
      </c>
      <c r="K1855" s="90" t="s">
        <v>420</v>
      </c>
      <c r="L1855" s="178"/>
      <c r="M1855" s="178"/>
    </row>
    <row r="1856" spans="1:13" x14ac:dyDescent="0.2">
      <c r="A1856" s="90" t="str">
        <f>IF(I1856=VALUE,VALUE,COUNTIF($B$7:B1856,B1856))&amp;I1856&amp;IF(F1856&lt;&gt;VALUE,TEXT(F1856,"mmmm"),VALUE)</f>
        <v>00</v>
      </c>
      <c r="B1856" s="86" t="str">
        <f t="shared" si="503"/>
        <v>0</v>
      </c>
      <c r="C1856" s="86" t="str">
        <f>COUNTIF($K$7:K1856,K1856)&amp;K1856</f>
        <v>78AP-003</v>
      </c>
      <c r="D1856" s="86" t="str">
        <f t="shared" si="504"/>
        <v>1</v>
      </c>
      <c r="F1856" s="173"/>
      <c r="G1856" s="90"/>
      <c r="H1856" s="73"/>
      <c r="I1856" s="90"/>
      <c r="J1856" s="175" t="str">
        <f t="shared" si="502"/>
        <v>-</v>
      </c>
      <c r="K1856" s="90" t="s">
        <v>420</v>
      </c>
      <c r="L1856" s="178"/>
      <c r="M1856" s="178"/>
    </row>
    <row r="1857" spans="1:13" x14ac:dyDescent="0.2">
      <c r="A1857" s="90" t="str">
        <f>IF(I1857=VALUE,VALUE,COUNTIF($B$7:B1857,B1857))&amp;I1857&amp;IF(F1857&lt;&gt;VALUE,TEXT(F1857,"mmmm"),VALUE)</f>
        <v>00</v>
      </c>
      <c r="B1857" s="86" t="str">
        <f t="shared" si="503"/>
        <v>0</v>
      </c>
      <c r="C1857" s="86" t="str">
        <f>COUNTIF($K$7:K1857,K1857)&amp;K1857</f>
        <v>79AP-003</v>
      </c>
      <c r="D1857" s="86" t="str">
        <f t="shared" si="504"/>
        <v>1</v>
      </c>
      <c r="F1857" s="173"/>
      <c r="G1857" s="90"/>
      <c r="H1857" s="73"/>
      <c r="I1857" s="90"/>
      <c r="J1857" s="175" t="str">
        <f t="shared" si="502"/>
        <v>-</v>
      </c>
      <c r="K1857" s="90" t="s">
        <v>420</v>
      </c>
      <c r="L1857" s="178"/>
      <c r="M1857" s="178"/>
    </row>
    <row r="1858" spans="1:13" x14ac:dyDescent="0.2">
      <c r="A1858" s="90" t="str">
        <f>IF(I1858=VALUE,VALUE,COUNTIF($B$7:B1858,B1858))&amp;I1858&amp;IF(F1858&lt;&gt;VALUE,TEXT(F1858,"mmmm"),VALUE)</f>
        <v>00</v>
      </c>
      <c r="B1858" s="86" t="str">
        <f t="shared" si="503"/>
        <v>0</v>
      </c>
      <c r="C1858" s="86" t="str">
        <f>COUNTIF($K$7:K1858,K1858)&amp;K1858</f>
        <v>80AP-003</v>
      </c>
      <c r="D1858" s="86" t="str">
        <f t="shared" si="504"/>
        <v>1</v>
      </c>
      <c r="F1858" s="173"/>
      <c r="G1858" s="90"/>
      <c r="H1858" s="73"/>
      <c r="I1858" s="90"/>
      <c r="J1858" s="175" t="str">
        <f t="shared" si="502"/>
        <v>-</v>
      </c>
      <c r="K1858" s="90" t="s">
        <v>420</v>
      </c>
      <c r="L1858" s="178"/>
      <c r="M1858" s="178"/>
    </row>
    <row r="1859" spans="1:13" x14ac:dyDescent="0.2">
      <c r="A1859" s="90" t="str">
        <f>IF(I1859=VALUE,VALUE,COUNTIF($B$7:B1859,B1859))&amp;I1859&amp;IF(F1859&lt;&gt;VALUE,TEXT(F1859,"mmmm"),VALUE)</f>
        <v>00</v>
      </c>
      <c r="B1859" s="86" t="str">
        <f t="shared" si="503"/>
        <v>0</v>
      </c>
      <c r="C1859" s="86" t="str">
        <f>COUNTIF($K$7:K1859,K1859)&amp;K1859</f>
        <v>81AP-003</v>
      </c>
      <c r="D1859" s="86" t="str">
        <f t="shared" si="504"/>
        <v>1</v>
      </c>
      <c r="F1859" s="173"/>
      <c r="G1859" s="90"/>
      <c r="H1859" s="73"/>
      <c r="I1859" s="90"/>
      <c r="J1859" s="175" t="str">
        <f t="shared" si="502"/>
        <v>-</v>
      </c>
      <c r="K1859" s="90" t="s">
        <v>420</v>
      </c>
      <c r="L1859" s="178"/>
      <c r="M1859" s="178"/>
    </row>
    <row r="1860" spans="1:13" x14ac:dyDescent="0.2">
      <c r="A1860" s="90" t="str">
        <f>IF(I1860=VALUE,VALUE,COUNTIF($B$7:B1860,B1860))&amp;I1860&amp;IF(F1860&lt;&gt;VALUE,TEXT(F1860,"mmmm"),VALUE)</f>
        <v>00</v>
      </c>
      <c r="B1860" s="86" t="str">
        <f t="shared" si="503"/>
        <v>0</v>
      </c>
      <c r="C1860" s="86" t="str">
        <f>COUNTIF($K$7:K1860,K1860)&amp;K1860</f>
        <v>82AP-003</v>
      </c>
      <c r="D1860" s="86" t="str">
        <f t="shared" si="504"/>
        <v>1</v>
      </c>
      <c r="F1860" s="173"/>
      <c r="G1860" s="90"/>
      <c r="H1860" s="73"/>
      <c r="I1860" s="90"/>
      <c r="J1860" s="175" t="str">
        <f t="shared" si="502"/>
        <v>-</v>
      </c>
      <c r="K1860" s="90" t="s">
        <v>420</v>
      </c>
      <c r="L1860" s="178"/>
      <c r="M1860" s="178"/>
    </row>
    <row r="1861" spans="1:13" x14ac:dyDescent="0.2">
      <c r="A1861" s="90" t="str">
        <f>IF(I1861=VALUE,VALUE,COUNTIF($B$7:B1861,B1861))&amp;I1861&amp;IF(F1861&lt;&gt;VALUE,TEXT(F1861,"mmmm"),VALUE)</f>
        <v>00</v>
      </c>
      <c r="B1861" s="86" t="str">
        <f t="shared" si="503"/>
        <v>0</v>
      </c>
      <c r="C1861" s="86" t="str">
        <f>COUNTIF($K$7:K1861,K1861)&amp;K1861</f>
        <v>83AP-003</v>
      </c>
      <c r="D1861" s="86" t="str">
        <f t="shared" si="504"/>
        <v>1</v>
      </c>
      <c r="F1861" s="173"/>
      <c r="G1861" s="90"/>
      <c r="H1861" s="73"/>
      <c r="I1861" s="90"/>
      <c r="J1861" s="175" t="str">
        <f t="shared" si="502"/>
        <v>-</v>
      </c>
      <c r="K1861" s="90" t="s">
        <v>420</v>
      </c>
      <c r="L1861" s="178"/>
      <c r="M1861" s="178"/>
    </row>
    <row r="1862" spans="1:13" x14ac:dyDescent="0.2">
      <c r="A1862" s="90" t="str">
        <f>IF(I1862=VALUE,VALUE,COUNTIF($B$7:B1862,B1862))&amp;I1862&amp;IF(F1862&lt;&gt;VALUE,TEXT(F1862,"mmmm"),VALUE)</f>
        <v>00</v>
      </c>
      <c r="B1862" s="86" t="str">
        <f t="shared" si="503"/>
        <v>0</v>
      </c>
      <c r="C1862" s="86" t="str">
        <f>COUNTIF($K$7:K1862,K1862)&amp;K1862</f>
        <v>84AP-003</v>
      </c>
      <c r="D1862" s="86" t="str">
        <f t="shared" si="504"/>
        <v>1</v>
      </c>
      <c r="F1862" s="173"/>
      <c r="G1862" s="90"/>
      <c r="H1862" s="73"/>
      <c r="I1862" s="90"/>
      <c r="J1862" s="175" t="str">
        <f t="shared" si="502"/>
        <v>-</v>
      </c>
      <c r="K1862" s="90" t="s">
        <v>420</v>
      </c>
      <c r="L1862" s="178"/>
      <c r="M1862" s="178"/>
    </row>
    <row r="1863" spans="1:13" x14ac:dyDescent="0.2">
      <c r="A1863" s="90" t="str">
        <f>IF(I1863=VALUE,VALUE,COUNTIF($B$7:B1863,B1863))&amp;I1863&amp;IF(F1863&lt;&gt;VALUE,TEXT(F1863,"mmmm"),VALUE)</f>
        <v>00</v>
      </c>
      <c r="B1863" s="86" t="str">
        <f t="shared" si="503"/>
        <v>0</v>
      </c>
      <c r="C1863" s="86" t="str">
        <f>COUNTIF($K$7:K1863,K1863)&amp;K1863</f>
        <v>85AP-003</v>
      </c>
      <c r="D1863" s="86" t="str">
        <f t="shared" si="504"/>
        <v>1</v>
      </c>
      <c r="F1863" s="173"/>
      <c r="G1863" s="90"/>
      <c r="H1863" s="73"/>
      <c r="I1863" s="90"/>
      <c r="J1863" s="175" t="str">
        <f t="shared" si="502"/>
        <v>-</v>
      </c>
      <c r="K1863" s="90" t="s">
        <v>420</v>
      </c>
      <c r="L1863" s="178"/>
      <c r="M1863" s="178"/>
    </row>
    <row r="1864" spans="1:13" x14ac:dyDescent="0.2">
      <c r="A1864" s="90" t="str">
        <f>IF(I1864=VALUE,VALUE,COUNTIF($B$7:B1864,B1864))&amp;I1864&amp;IF(F1864&lt;&gt;VALUE,TEXT(F1864,"mmmm"),VALUE)</f>
        <v>00</v>
      </c>
      <c r="B1864" s="86" t="str">
        <f t="shared" si="503"/>
        <v>0</v>
      </c>
      <c r="C1864" s="86" t="str">
        <f>COUNTIF($K$7:K1864,K1864)&amp;K1864</f>
        <v>86AP-003</v>
      </c>
      <c r="D1864" s="86" t="str">
        <f t="shared" si="504"/>
        <v>1</v>
      </c>
      <c r="F1864" s="173"/>
      <c r="G1864" s="90"/>
      <c r="H1864" s="73"/>
      <c r="I1864" s="90"/>
      <c r="J1864" s="175" t="str">
        <f t="shared" si="502"/>
        <v>-</v>
      </c>
      <c r="K1864" s="90" t="s">
        <v>420</v>
      </c>
      <c r="L1864" s="178"/>
      <c r="M1864" s="178"/>
    </row>
    <row r="1865" spans="1:13" x14ac:dyDescent="0.2">
      <c r="A1865" s="90" t="str">
        <f>IF(I1865=VALUE,VALUE,COUNTIF($B$7:B1865,B1865))&amp;I1865&amp;IF(F1865&lt;&gt;VALUE,TEXT(F1865,"mmmm"),VALUE)</f>
        <v>00</v>
      </c>
      <c r="B1865" s="86" t="str">
        <f t="shared" si="503"/>
        <v>0</v>
      </c>
      <c r="C1865" s="86" t="str">
        <f>COUNTIF($K$7:K1865,K1865)&amp;K1865</f>
        <v>0</v>
      </c>
      <c r="D1865" s="86" t="str">
        <f t="shared" si="504"/>
        <v>1</v>
      </c>
      <c r="F1865" s="173"/>
      <c r="G1865" s="90"/>
      <c r="H1865" s="73"/>
      <c r="I1865" s="75"/>
      <c r="J1865" s="175" t="str">
        <f t="shared" si="502"/>
        <v>-</v>
      </c>
      <c r="K1865" s="90"/>
      <c r="L1865" s="178"/>
      <c r="M1865" s="178"/>
    </row>
    <row r="1866" spans="1:13" x14ac:dyDescent="0.2">
      <c r="A1866" s="90" t="str">
        <f>IF(I1866=VALUE,VALUE,COUNTIF($B$7:B1866,B1866))&amp;I1866&amp;IF(F1866&lt;&gt;VALUE,TEXT(F1866,"mmmm"),VALUE)</f>
        <v>00</v>
      </c>
      <c r="B1866" s="86" t="str">
        <f t="shared" si="503"/>
        <v>0</v>
      </c>
      <c r="C1866" s="86" t="str">
        <f>COUNTIF($K$7:K1866,K1866)&amp;K1866</f>
        <v>0</v>
      </c>
      <c r="D1866" s="86" t="str">
        <f t="shared" si="504"/>
        <v>1</v>
      </c>
      <c r="F1866" s="173"/>
      <c r="G1866" s="90"/>
      <c r="H1866" s="73"/>
      <c r="I1866" s="90"/>
      <c r="J1866" s="175" t="str">
        <f t="shared" si="502"/>
        <v>-</v>
      </c>
      <c r="K1866" s="90"/>
      <c r="L1866" s="178"/>
      <c r="M1866" s="178"/>
    </row>
    <row r="1867" spans="1:13" x14ac:dyDescent="0.2">
      <c r="A1867" s="90" t="str">
        <f>IF(I1867=VALUE,VALUE,COUNTIF($B$7:B1867,B1867))&amp;I1867&amp;IF(F1867&lt;&gt;VALUE,TEXT(F1867,"mmmm"),VALUE)</f>
        <v>00</v>
      </c>
      <c r="B1867" s="86" t="str">
        <f t="shared" si="503"/>
        <v>0</v>
      </c>
      <c r="C1867" s="86" t="str">
        <f>COUNTIF($K$7:K1867,K1867)&amp;K1867</f>
        <v>0</v>
      </c>
      <c r="D1867" s="86" t="str">
        <f t="shared" si="504"/>
        <v>1</v>
      </c>
      <c r="F1867" s="173"/>
      <c r="G1867" s="90"/>
      <c r="H1867" s="73"/>
      <c r="I1867" s="90"/>
      <c r="J1867" s="175" t="str">
        <f t="shared" si="502"/>
        <v>-</v>
      </c>
      <c r="K1867" s="90"/>
      <c r="L1867" s="178"/>
      <c r="M1867" s="178"/>
    </row>
    <row r="1868" spans="1:13" x14ac:dyDescent="0.2">
      <c r="A1868" s="90" t="str">
        <f>IF(I1868=VALUE,VALUE,COUNTIF($B$7:B1868,B1868))&amp;I1868&amp;IF(F1868&lt;&gt;VALUE,TEXT(F1868,"mmmm"),VALUE)</f>
        <v>00</v>
      </c>
      <c r="B1868" s="86" t="str">
        <f t="shared" si="503"/>
        <v>0</v>
      </c>
      <c r="C1868" s="86" t="str">
        <f>COUNTIF($K$7:K1868,K1868)&amp;K1868</f>
        <v>0</v>
      </c>
      <c r="D1868" s="86" t="str">
        <f t="shared" si="504"/>
        <v>1</v>
      </c>
      <c r="F1868" s="173"/>
      <c r="G1868" s="90"/>
      <c r="H1868" s="73"/>
      <c r="I1868" s="90"/>
      <c r="J1868" s="175" t="str">
        <f t="shared" si="502"/>
        <v>-</v>
      </c>
      <c r="K1868" s="90"/>
      <c r="L1868" s="178"/>
      <c r="M1868" s="178"/>
    </row>
    <row r="1869" spans="1:13" x14ac:dyDescent="0.2">
      <c r="A1869" s="90" t="str">
        <f>IF(I1869=VALUE,VALUE,COUNTIF($B$7:B1869,B1869))&amp;I1869&amp;IF(F1869&lt;&gt;VALUE,TEXT(F1869,"mmmm"),VALUE)</f>
        <v>00</v>
      </c>
      <c r="B1869" s="86" t="str">
        <f t="shared" si="503"/>
        <v>0</v>
      </c>
      <c r="C1869" s="86" t="str">
        <f>COUNTIF($K$7:K1869,K1869)&amp;K1869</f>
        <v>0</v>
      </c>
      <c r="D1869" s="86" t="str">
        <f t="shared" si="504"/>
        <v>1</v>
      </c>
      <c r="F1869" s="173"/>
      <c r="G1869" s="90"/>
      <c r="H1869" s="73"/>
      <c r="I1869" s="75"/>
      <c r="J1869" s="175" t="str">
        <f t="shared" si="502"/>
        <v>-</v>
      </c>
      <c r="K1869" s="90"/>
      <c r="L1869" s="178"/>
      <c r="M1869" s="178"/>
    </row>
    <row r="1870" spans="1:13" x14ac:dyDescent="0.2">
      <c r="A1870" s="90" t="str">
        <f>IF(I1870=VALUE,VALUE,COUNTIF($B$7:B1870,B1870))&amp;I1870&amp;IF(F1870&lt;&gt;VALUE,TEXT(F1870,"mmmm"),VALUE)</f>
        <v>00</v>
      </c>
      <c r="B1870" s="86" t="str">
        <f t="shared" si="503"/>
        <v>0</v>
      </c>
      <c r="C1870" s="86" t="str">
        <f>COUNTIF($K$7:K1870,K1870)&amp;K1870</f>
        <v>4SH-007</v>
      </c>
      <c r="D1870" s="86" t="str">
        <f t="shared" si="504"/>
        <v>1</v>
      </c>
      <c r="F1870" s="173"/>
      <c r="G1870" s="90"/>
      <c r="H1870" s="73"/>
      <c r="I1870" s="90"/>
      <c r="J1870" s="175" t="str">
        <f t="shared" si="502"/>
        <v>-</v>
      </c>
      <c r="K1870" s="90" t="s">
        <v>422</v>
      </c>
      <c r="L1870" s="178"/>
      <c r="M1870" s="178"/>
    </row>
    <row r="1871" spans="1:13" x14ac:dyDescent="0.2">
      <c r="A1871" s="90" t="str">
        <f>IF(I1871=VALUE,VALUE,COUNTIF($B$7:B1871,B1871))&amp;I1871&amp;IF(F1871&lt;&gt;VALUE,TEXT(F1871,"mmmm"),VALUE)</f>
        <v>00</v>
      </c>
      <c r="B1871" s="86" t="str">
        <f t="shared" si="503"/>
        <v>0</v>
      </c>
      <c r="C1871" s="86" t="str">
        <f>COUNTIF($K$7:K1871,K1871)&amp;K1871</f>
        <v>25SH-003</v>
      </c>
      <c r="D1871" s="86" t="str">
        <f t="shared" si="504"/>
        <v>1</v>
      </c>
      <c r="F1871" s="173"/>
      <c r="G1871" s="90"/>
      <c r="H1871" s="73"/>
      <c r="I1871" s="90"/>
      <c r="J1871" s="175" t="str">
        <f t="shared" si="502"/>
        <v>-</v>
      </c>
      <c r="K1871" s="90" t="s">
        <v>404</v>
      </c>
      <c r="L1871" s="178"/>
      <c r="M1871" s="178"/>
    </row>
    <row r="1872" spans="1:13" x14ac:dyDescent="0.2">
      <c r="A1872" s="90" t="str">
        <f>IF(I1872=VALUE,VALUE,COUNTIF($B$7:B1872,B1872))&amp;I1872&amp;IF(F1872&lt;&gt;VALUE,TEXT(F1872,"mmmm"),VALUE)</f>
        <v>00</v>
      </c>
      <c r="B1872" s="86" t="str">
        <f t="shared" si="503"/>
        <v>0</v>
      </c>
      <c r="C1872" s="86" t="str">
        <f>COUNTIF($K$7:K1872,K1872)&amp;K1872</f>
        <v>22SH-008</v>
      </c>
      <c r="D1872" s="86" t="str">
        <f t="shared" si="504"/>
        <v>1</v>
      </c>
      <c r="F1872" s="173"/>
      <c r="G1872" s="90"/>
      <c r="H1872" s="73"/>
      <c r="I1872" s="90"/>
      <c r="J1872" s="175" t="str">
        <f t="shared" si="502"/>
        <v>-</v>
      </c>
      <c r="K1872" s="90" t="s">
        <v>419</v>
      </c>
      <c r="L1872" s="178"/>
      <c r="M1872" s="178"/>
    </row>
    <row r="1873" spans="1:13" x14ac:dyDescent="0.2">
      <c r="A1873" s="90" t="str">
        <f>IF(I1873=VALUE,VALUE,COUNTIF($B$7:B1873,B1873))&amp;I1873&amp;IF(F1873&lt;&gt;VALUE,TEXT(F1873,"mmmm"),VALUE)</f>
        <v>00</v>
      </c>
      <c r="B1873" s="86" t="str">
        <f t="shared" si="503"/>
        <v>0</v>
      </c>
      <c r="C1873" s="86" t="str">
        <f>COUNTIF($K$7:K1873,K1873)&amp;K1873</f>
        <v>23SH-008</v>
      </c>
      <c r="D1873" s="86" t="str">
        <f t="shared" si="504"/>
        <v>1</v>
      </c>
      <c r="F1873" s="173"/>
      <c r="G1873" s="90"/>
      <c r="H1873" s="73"/>
      <c r="I1873" s="90"/>
      <c r="J1873" s="175" t="str">
        <f t="shared" si="502"/>
        <v>-</v>
      </c>
      <c r="K1873" s="90" t="s">
        <v>419</v>
      </c>
      <c r="L1873" s="178"/>
      <c r="M1873" s="178"/>
    </row>
    <row r="1874" spans="1:13" x14ac:dyDescent="0.2">
      <c r="A1874" s="90" t="str">
        <f>IF(I1874=VALUE,VALUE,COUNTIF($B$7:B1874,B1874))&amp;I1874&amp;IF(F1874&lt;&gt;VALUE,TEXT(F1874,"mmmm"),VALUE)</f>
        <v>00</v>
      </c>
      <c r="B1874" s="86" t="str">
        <f t="shared" si="503"/>
        <v>0</v>
      </c>
      <c r="C1874" s="86" t="str">
        <f>COUNTIF($K$7:K1874,K1874)&amp;K1874</f>
        <v>24SH-008</v>
      </c>
      <c r="D1874" s="86" t="str">
        <f t="shared" si="504"/>
        <v>1</v>
      </c>
      <c r="F1874" s="173"/>
      <c r="G1874" s="90"/>
      <c r="H1874" s="73"/>
      <c r="I1874" s="90"/>
      <c r="J1874" s="175" t="str">
        <f t="shared" si="502"/>
        <v>-</v>
      </c>
      <c r="K1874" s="90" t="s">
        <v>419</v>
      </c>
      <c r="L1874" s="178"/>
      <c r="M1874" s="178"/>
    </row>
    <row r="1875" spans="1:13" x14ac:dyDescent="0.2">
      <c r="A1875" s="90" t="str">
        <f>IF(I1875=VALUE,VALUE,COUNTIF($B$7:B1875,B1875))&amp;I1875&amp;IF(F1875&lt;&gt;VALUE,TEXT(F1875,"mmmm"),VALUE)</f>
        <v>00</v>
      </c>
      <c r="B1875" s="86" t="str">
        <f t="shared" si="503"/>
        <v>0</v>
      </c>
      <c r="C1875" s="86" t="str">
        <f>COUNTIF($K$7:K1875,K1875)&amp;K1875</f>
        <v>26SH-003</v>
      </c>
      <c r="D1875" s="86" t="str">
        <f t="shared" si="504"/>
        <v>1</v>
      </c>
      <c r="F1875" s="173"/>
      <c r="G1875" s="90"/>
      <c r="H1875" s="73"/>
      <c r="I1875" s="90"/>
      <c r="J1875" s="175" t="str">
        <f t="shared" si="502"/>
        <v>-</v>
      </c>
      <c r="K1875" s="90" t="s">
        <v>404</v>
      </c>
      <c r="L1875" s="178"/>
      <c r="M1875" s="178"/>
    </row>
    <row r="1876" spans="1:13" x14ac:dyDescent="0.2">
      <c r="A1876" s="90" t="str">
        <f>IF(I1876=VALUE,VALUE,COUNTIF($B$7:B1876,B1876))&amp;I1876&amp;IF(F1876&lt;&gt;VALUE,TEXT(F1876,"mmmm"),VALUE)</f>
        <v>00</v>
      </c>
      <c r="B1876" s="86" t="str">
        <f t="shared" si="503"/>
        <v>0</v>
      </c>
      <c r="C1876" s="86" t="str">
        <f>COUNTIF($K$7:K1876,K1876)&amp;K1876</f>
        <v>27SH-003</v>
      </c>
      <c r="D1876" s="86" t="str">
        <f t="shared" si="504"/>
        <v>1</v>
      </c>
      <c r="F1876" s="173"/>
      <c r="G1876" s="90"/>
      <c r="H1876" s="73"/>
      <c r="I1876" s="90"/>
      <c r="J1876" s="175" t="str">
        <f t="shared" si="502"/>
        <v>-</v>
      </c>
      <c r="K1876" s="90" t="s">
        <v>404</v>
      </c>
      <c r="L1876" s="178"/>
      <c r="M1876" s="178"/>
    </row>
    <row r="1877" spans="1:13" x14ac:dyDescent="0.2">
      <c r="A1877" s="90" t="str">
        <f>IF(I1877=VALUE,VALUE,COUNTIF($B$7:B1877,B1877))&amp;I1877&amp;IF(F1877&lt;&gt;VALUE,TEXT(F1877,"mmmm"),VALUE)</f>
        <v>00</v>
      </c>
      <c r="B1877" s="86" t="str">
        <f t="shared" si="503"/>
        <v>0</v>
      </c>
      <c r="C1877" s="86" t="str">
        <f>COUNTIF($K$7:K1877,K1877)&amp;K1877</f>
        <v>28SH-003</v>
      </c>
      <c r="D1877" s="86" t="str">
        <f t="shared" si="504"/>
        <v>1</v>
      </c>
      <c r="F1877" s="173"/>
      <c r="G1877" s="90"/>
      <c r="H1877" s="73"/>
      <c r="I1877" s="75"/>
      <c r="J1877" s="175" t="str">
        <f t="shared" si="502"/>
        <v>-</v>
      </c>
      <c r="K1877" s="90" t="s">
        <v>404</v>
      </c>
      <c r="L1877" s="178"/>
      <c r="M1877" s="178"/>
    </row>
    <row r="1878" spans="1:13" x14ac:dyDescent="0.2">
      <c r="A1878" s="90" t="str">
        <f>IF(I1878=VALUE,VALUE,COUNTIF($B$7:B1878,B1878))&amp;I1878&amp;IF(F1878&lt;&gt;VALUE,TEXT(F1878,"mmmm"),VALUE)</f>
        <v>00</v>
      </c>
      <c r="B1878" s="86" t="str">
        <f t="shared" si="503"/>
        <v>0</v>
      </c>
      <c r="C1878" s="86" t="str">
        <f>COUNTIF($K$7:K1878,K1878)&amp;K1878</f>
        <v>37SH-001</v>
      </c>
      <c r="D1878" s="86" t="str">
        <f t="shared" si="504"/>
        <v>1</v>
      </c>
      <c r="F1878" s="173"/>
      <c r="G1878" s="73"/>
      <c r="H1878" s="73"/>
      <c r="I1878" s="90"/>
      <c r="J1878" s="175" t="str">
        <f t="shared" si="502"/>
        <v>-</v>
      </c>
      <c r="K1878" s="90" t="s">
        <v>400</v>
      </c>
      <c r="L1878" s="178"/>
      <c r="M1878" s="178"/>
    </row>
    <row r="1879" spans="1:13" x14ac:dyDescent="0.2">
      <c r="A1879" s="90" t="str">
        <f>IF(I1879=VALUE,VALUE,COUNTIF($B$7:B1879,B1879))&amp;I1879&amp;IF(F1879&lt;&gt;VALUE,TEXT(F1879,"mmmm"),VALUE)</f>
        <v>00</v>
      </c>
      <c r="B1879" s="86" t="str">
        <f t="shared" si="503"/>
        <v>0</v>
      </c>
      <c r="C1879" s="86" t="str">
        <f>COUNTIF($K$7:K1879,K1879)&amp;K1879</f>
        <v>29SH-003</v>
      </c>
      <c r="D1879" s="86" t="str">
        <f t="shared" si="504"/>
        <v>1</v>
      </c>
      <c r="F1879" s="173"/>
      <c r="G1879" s="90"/>
      <c r="H1879" s="73"/>
      <c r="I1879" s="75"/>
      <c r="J1879" s="175" t="str">
        <f t="shared" si="502"/>
        <v>-</v>
      </c>
      <c r="K1879" s="90" t="s">
        <v>404</v>
      </c>
      <c r="L1879" s="178"/>
      <c r="M1879" s="178"/>
    </row>
    <row r="1880" spans="1:13" x14ac:dyDescent="0.2">
      <c r="A1880" s="90" t="str">
        <f>IF(I1880=VALUE,VALUE,COUNTIF($B$7:B1880,B1880))&amp;I1880&amp;IF(F1880&lt;&gt;VALUE,TEXT(F1880,"mmmm"),VALUE)</f>
        <v>00</v>
      </c>
      <c r="B1880" s="86" t="str">
        <f t="shared" si="503"/>
        <v>0</v>
      </c>
      <c r="C1880" s="86" t="str">
        <f>COUNTIF($K$7:K1880,K1880)&amp;K1880</f>
        <v>30SH-003</v>
      </c>
      <c r="D1880" s="86" t="str">
        <f t="shared" si="504"/>
        <v>1</v>
      </c>
      <c r="F1880" s="173"/>
      <c r="G1880" s="90"/>
      <c r="H1880" s="73"/>
      <c r="I1880" s="90"/>
      <c r="J1880" s="175" t="str">
        <f t="shared" si="502"/>
        <v>-</v>
      </c>
      <c r="K1880" s="90" t="s">
        <v>404</v>
      </c>
      <c r="L1880" s="178"/>
      <c r="M1880" s="178"/>
    </row>
    <row r="1881" spans="1:13" x14ac:dyDescent="0.2">
      <c r="A1881" s="90" t="str">
        <f>IF(I1881=VALUE,VALUE,COUNTIF($B$7:B1881,B1881))&amp;I1881&amp;IF(F1881&lt;&gt;VALUE,TEXT(F1881,"mmmm"),VALUE)</f>
        <v>00</v>
      </c>
      <c r="B1881" s="86" t="str">
        <f t="shared" si="503"/>
        <v>0</v>
      </c>
      <c r="C1881" s="86" t="str">
        <f>COUNTIF($K$7:K1881,K1881)&amp;K1881</f>
        <v>5SH-007</v>
      </c>
      <c r="D1881" s="86" t="str">
        <f t="shared" si="504"/>
        <v>1</v>
      </c>
      <c r="F1881" s="173"/>
      <c r="G1881" s="90"/>
      <c r="H1881" s="73"/>
      <c r="I1881" s="90"/>
      <c r="J1881" s="175" t="str">
        <f t="shared" si="502"/>
        <v>-</v>
      </c>
      <c r="K1881" s="90" t="s">
        <v>422</v>
      </c>
      <c r="L1881" s="178"/>
      <c r="M1881" s="178"/>
    </row>
    <row r="1882" spans="1:13" x14ac:dyDescent="0.2">
      <c r="A1882" s="90" t="str">
        <f>IF(I1882=VALUE,VALUE,COUNTIF($B$7:B1882,B1882))&amp;I1882&amp;IF(F1882&lt;&gt;VALUE,TEXT(F1882,"mmmm"),VALUE)</f>
        <v>00</v>
      </c>
      <c r="B1882" s="86" t="str">
        <f t="shared" si="503"/>
        <v>0</v>
      </c>
      <c r="C1882" s="86" t="str">
        <f>COUNTIF($K$7:K1882,K1882)&amp;K1882</f>
        <v>38SH-001</v>
      </c>
      <c r="D1882" s="86" t="str">
        <f t="shared" si="504"/>
        <v>1</v>
      </c>
      <c r="F1882" s="173"/>
      <c r="G1882" s="73"/>
      <c r="H1882" s="73"/>
      <c r="I1882" s="75"/>
      <c r="J1882" s="175" t="str">
        <f t="shared" si="502"/>
        <v>-</v>
      </c>
      <c r="K1882" s="90" t="s">
        <v>400</v>
      </c>
      <c r="L1882" s="178"/>
      <c r="M1882" s="178"/>
    </row>
    <row r="1883" spans="1:13" x14ac:dyDescent="0.2">
      <c r="A1883" s="90" t="str">
        <f>IF(I1883=VALUE,VALUE,COUNTIF($B$7:B1883,B1883))&amp;I1883&amp;IF(F1883&lt;&gt;VALUE,TEXT(F1883,"mmmm"),VALUE)</f>
        <v>00</v>
      </c>
      <c r="B1883" s="86" t="str">
        <f t="shared" si="503"/>
        <v>0</v>
      </c>
      <c r="C1883" s="86" t="str">
        <f>COUNTIF($K$7:K1883,K1883)&amp;K1883</f>
        <v>25SH-008</v>
      </c>
      <c r="D1883" s="86" t="str">
        <f t="shared" si="504"/>
        <v>1</v>
      </c>
      <c r="F1883" s="173"/>
      <c r="G1883" s="90"/>
      <c r="H1883" s="73"/>
      <c r="I1883" s="90"/>
      <c r="J1883" s="175" t="str">
        <f t="shared" si="502"/>
        <v>-</v>
      </c>
      <c r="K1883" s="90" t="s">
        <v>419</v>
      </c>
      <c r="L1883" s="178"/>
      <c r="M1883" s="178"/>
    </row>
    <row r="1884" spans="1:13" x14ac:dyDescent="0.2">
      <c r="A1884" s="90" t="str">
        <f>IF(I1884=VALUE,VALUE,COUNTIF($B$7:B1884,B1884))&amp;I1884&amp;IF(F1884&lt;&gt;VALUE,TEXT(F1884,"mmmm"),VALUE)</f>
        <v>00</v>
      </c>
      <c r="B1884" s="86" t="str">
        <f t="shared" si="503"/>
        <v>0</v>
      </c>
      <c r="C1884" s="86" t="str">
        <f>COUNTIF($K$7:K1884,K1884)&amp;K1884</f>
        <v>31SH-003</v>
      </c>
      <c r="D1884" s="86" t="str">
        <f t="shared" si="504"/>
        <v>1</v>
      </c>
      <c r="F1884" s="173"/>
      <c r="G1884" s="90"/>
      <c r="H1884" s="73"/>
      <c r="I1884" s="75"/>
      <c r="J1884" s="175" t="str">
        <f t="shared" si="502"/>
        <v>-</v>
      </c>
      <c r="K1884" s="90" t="s">
        <v>404</v>
      </c>
      <c r="L1884" s="178"/>
      <c r="M1884" s="178"/>
    </row>
    <row r="1885" spans="1:13" x14ac:dyDescent="0.2">
      <c r="A1885" s="90" t="str">
        <f>IF(I1885=VALUE,VALUE,COUNTIF($B$7:B1885,B1885))&amp;I1885&amp;IF(F1885&lt;&gt;VALUE,TEXT(F1885,"mmmm"),VALUE)</f>
        <v>00</v>
      </c>
      <c r="B1885" s="86" t="str">
        <f t="shared" si="503"/>
        <v>0</v>
      </c>
      <c r="C1885" s="86" t="str">
        <f>COUNTIF($K$7:K1885,K1885)&amp;K1885</f>
        <v>32SH-003</v>
      </c>
      <c r="D1885" s="86" t="str">
        <f t="shared" si="504"/>
        <v>1</v>
      </c>
      <c r="F1885" s="173"/>
      <c r="G1885" s="90"/>
      <c r="H1885" s="73"/>
      <c r="I1885" s="90"/>
      <c r="J1885" s="175" t="str">
        <f t="shared" si="502"/>
        <v>-</v>
      </c>
      <c r="K1885" s="90" t="s">
        <v>404</v>
      </c>
      <c r="L1885" s="178"/>
      <c r="M1885" s="178"/>
    </row>
    <row r="1886" spans="1:13" x14ac:dyDescent="0.2">
      <c r="A1886" s="90" t="str">
        <f>IF(I1886=VALUE,VALUE,COUNTIF($B$7:B1886,B1886))&amp;I1886&amp;IF(F1886&lt;&gt;VALUE,TEXT(F1886,"mmmm"),VALUE)</f>
        <v>00</v>
      </c>
      <c r="B1886" s="86" t="str">
        <f t="shared" si="503"/>
        <v>0</v>
      </c>
      <c r="C1886" s="86" t="str">
        <f>COUNTIF($K$7:K1886,K1886)&amp;K1886</f>
        <v>33SH-003</v>
      </c>
      <c r="D1886" s="86" t="str">
        <f t="shared" si="504"/>
        <v>1</v>
      </c>
      <c r="F1886" s="173"/>
      <c r="G1886" s="90"/>
      <c r="H1886" s="73"/>
      <c r="I1886" s="90"/>
      <c r="J1886" s="175" t="str">
        <f t="shared" si="502"/>
        <v>-</v>
      </c>
      <c r="K1886" s="90" t="s">
        <v>404</v>
      </c>
      <c r="L1886" s="178"/>
      <c r="M1886" s="178"/>
    </row>
    <row r="1887" spans="1:13" x14ac:dyDescent="0.2">
      <c r="A1887" s="90" t="str">
        <f>IF(I1887=VALUE,VALUE,COUNTIF($B$7:B1887,B1887))&amp;I1887&amp;IF(F1887&lt;&gt;VALUE,TEXT(F1887,"mmmm"),VALUE)</f>
        <v>00</v>
      </c>
      <c r="B1887" s="86" t="str">
        <f t="shared" si="503"/>
        <v>0</v>
      </c>
      <c r="C1887" s="86" t="str">
        <f>COUNTIF($K$7:K1887,K1887)&amp;K1887</f>
        <v>1SH-009</v>
      </c>
      <c r="D1887" s="86" t="str">
        <f t="shared" si="504"/>
        <v>1</v>
      </c>
      <c r="F1887" s="173"/>
      <c r="G1887" s="90"/>
      <c r="H1887" s="73"/>
      <c r="I1887" s="90"/>
      <c r="J1887" s="175" t="str">
        <f t="shared" si="502"/>
        <v>-</v>
      </c>
      <c r="K1887" s="90" t="s">
        <v>423</v>
      </c>
      <c r="L1887" s="178"/>
      <c r="M1887" s="178"/>
    </row>
    <row r="1888" spans="1:13" x14ac:dyDescent="0.2">
      <c r="A1888" s="90" t="str">
        <f>IF(I1888=VALUE,VALUE,COUNTIF($B$7:B1888,B1888))&amp;I1888&amp;IF(F1888&lt;&gt;VALUE,TEXT(F1888,"mmmm"),VALUE)</f>
        <v>00</v>
      </c>
      <c r="B1888" s="86" t="str">
        <f t="shared" si="503"/>
        <v>0</v>
      </c>
      <c r="C1888" s="86" t="str">
        <f>COUNTIF($K$7:K1888,K1888)&amp;K1888</f>
        <v>39SH-001</v>
      </c>
      <c r="D1888" s="86" t="str">
        <f t="shared" si="504"/>
        <v>1</v>
      </c>
      <c r="F1888" s="173"/>
      <c r="G1888" s="73"/>
      <c r="H1888" s="73"/>
      <c r="I1888" s="90"/>
      <c r="J1888" s="175" t="str">
        <f t="shared" si="502"/>
        <v>-</v>
      </c>
      <c r="K1888" s="90" t="s">
        <v>400</v>
      </c>
      <c r="L1888" s="178"/>
      <c r="M1888" s="178"/>
    </row>
    <row r="1889" spans="1:13" x14ac:dyDescent="0.2">
      <c r="A1889" s="90" t="str">
        <f>IF(I1889=VALUE,VALUE,COUNTIF($B$7:B1889,B1889))&amp;I1889&amp;IF(F1889&lt;&gt;VALUE,TEXT(F1889,"mmmm"),VALUE)</f>
        <v>00</v>
      </c>
      <c r="B1889" s="86" t="str">
        <f t="shared" si="503"/>
        <v>0</v>
      </c>
      <c r="C1889" s="86" t="str">
        <f>COUNTIF($K$7:K1889,K1889)&amp;K1889</f>
        <v>26SH-008</v>
      </c>
      <c r="D1889" s="86" t="str">
        <f t="shared" si="504"/>
        <v>1</v>
      </c>
      <c r="F1889" s="173"/>
      <c r="G1889" s="90"/>
      <c r="H1889" s="73"/>
      <c r="I1889" s="90"/>
      <c r="J1889" s="175" t="str">
        <f t="shared" si="502"/>
        <v>-</v>
      </c>
      <c r="K1889" s="90" t="s">
        <v>419</v>
      </c>
      <c r="L1889" s="178"/>
      <c r="M1889" s="178"/>
    </row>
    <row r="1890" spans="1:13" x14ac:dyDescent="0.2">
      <c r="A1890" s="90" t="str">
        <f>IF(I1890=VALUE,VALUE,COUNTIF($B$7:B1890,B1890))&amp;I1890&amp;IF(F1890&lt;&gt;VALUE,TEXT(F1890,"mmmm"),VALUE)</f>
        <v>00</v>
      </c>
      <c r="B1890" s="86" t="str">
        <f t="shared" si="503"/>
        <v>0</v>
      </c>
      <c r="C1890" s="86" t="str">
        <f>COUNTIF($K$7:K1890,K1890)&amp;K1890</f>
        <v>34SH-003</v>
      </c>
      <c r="D1890" s="86" t="str">
        <f t="shared" si="504"/>
        <v>1</v>
      </c>
      <c r="F1890" s="173"/>
      <c r="G1890" s="90"/>
      <c r="H1890" s="73"/>
      <c r="I1890" s="75"/>
      <c r="J1890" s="175" t="str">
        <f t="shared" si="502"/>
        <v>-</v>
      </c>
      <c r="K1890" s="90" t="s">
        <v>404</v>
      </c>
      <c r="L1890" s="178"/>
      <c r="M1890" s="178"/>
    </row>
    <row r="1891" spans="1:13" x14ac:dyDescent="0.2">
      <c r="A1891" s="90" t="str">
        <f>IF(I1891=VALUE,VALUE,COUNTIF($B$7:B1891,B1891))&amp;I1891&amp;IF(F1891&lt;&gt;VALUE,TEXT(F1891,"mmmm"),VALUE)</f>
        <v>00</v>
      </c>
      <c r="B1891" s="86" t="str">
        <f t="shared" si="503"/>
        <v>0</v>
      </c>
      <c r="C1891" s="86" t="str">
        <f>COUNTIF($K$7:K1891,K1891)&amp;K1891</f>
        <v>40SH-001</v>
      </c>
      <c r="D1891" s="86" t="str">
        <f t="shared" si="504"/>
        <v>1</v>
      </c>
      <c r="F1891" s="173"/>
      <c r="G1891" s="73"/>
      <c r="H1891" s="73"/>
      <c r="I1891" s="75"/>
      <c r="J1891" s="175" t="str">
        <f t="shared" si="502"/>
        <v>-</v>
      </c>
      <c r="K1891" s="90" t="s">
        <v>400</v>
      </c>
      <c r="L1891" s="178"/>
      <c r="M1891" s="178"/>
    </row>
    <row r="1892" spans="1:13" x14ac:dyDescent="0.2">
      <c r="A1892" s="90" t="str">
        <f>IF(I1892=VALUE,VALUE,COUNTIF($B$7:B1892,B1892))&amp;I1892&amp;IF(F1892&lt;&gt;VALUE,TEXT(F1892,"mmmm"),VALUE)</f>
        <v>00</v>
      </c>
      <c r="B1892" s="86" t="str">
        <f t="shared" si="503"/>
        <v>0</v>
      </c>
      <c r="C1892" s="86" t="str">
        <f>COUNTIF($K$7:K1892,K1892)&amp;K1892</f>
        <v>35SH-003</v>
      </c>
      <c r="D1892" s="86" t="str">
        <f t="shared" si="504"/>
        <v>1</v>
      </c>
      <c r="F1892" s="173"/>
      <c r="G1892" s="90"/>
      <c r="H1892" s="73"/>
      <c r="I1892" s="90"/>
      <c r="J1892" s="175" t="str">
        <f t="shared" si="502"/>
        <v>-</v>
      </c>
      <c r="K1892" s="90" t="s">
        <v>404</v>
      </c>
      <c r="L1892" s="178"/>
      <c r="M1892" s="178"/>
    </row>
    <row r="1893" spans="1:13" x14ac:dyDescent="0.2">
      <c r="A1893" s="90" t="str">
        <f>IF(I1893=VALUE,VALUE,COUNTIF($B$7:B1893,B1893))&amp;I1893&amp;IF(F1893&lt;&gt;VALUE,TEXT(F1893,"mmmm"),VALUE)</f>
        <v>00</v>
      </c>
      <c r="B1893" s="86" t="str">
        <f t="shared" si="503"/>
        <v>0</v>
      </c>
      <c r="C1893" s="86" t="str">
        <f>COUNTIF($K$7:K1893,K1893)&amp;K1893</f>
        <v>41SH-001</v>
      </c>
      <c r="D1893" s="86" t="str">
        <f t="shared" si="504"/>
        <v>1</v>
      </c>
      <c r="F1893" s="173"/>
      <c r="G1893" s="73"/>
      <c r="H1893" s="73"/>
      <c r="I1893" s="90"/>
      <c r="J1893" s="175" t="str">
        <f t="shared" si="502"/>
        <v>-</v>
      </c>
      <c r="K1893" s="90" t="s">
        <v>400</v>
      </c>
      <c r="L1893" s="178"/>
      <c r="M1893" s="178"/>
    </row>
    <row r="1894" spans="1:13" x14ac:dyDescent="0.2">
      <c r="A1894" s="90" t="str">
        <f>IF(I1894=VALUE,VALUE,COUNTIF($B$7:B1894,B1894))&amp;I1894&amp;IF(F1894&lt;&gt;VALUE,TEXT(F1894,"mmmm"),VALUE)</f>
        <v>00</v>
      </c>
      <c r="B1894" s="86" t="str">
        <f t="shared" si="503"/>
        <v>0</v>
      </c>
      <c r="C1894" s="86" t="str">
        <f>COUNTIF($K$7:K1894,K1894)&amp;K1894</f>
        <v>42SH-001</v>
      </c>
      <c r="D1894" s="86" t="str">
        <f t="shared" si="504"/>
        <v>1</v>
      </c>
      <c r="F1894" s="173"/>
      <c r="G1894" s="73"/>
      <c r="H1894" s="73"/>
      <c r="I1894" s="90"/>
      <c r="J1894" s="175" t="str">
        <f t="shared" si="502"/>
        <v>-</v>
      </c>
      <c r="K1894" s="90" t="s">
        <v>400</v>
      </c>
      <c r="L1894" s="178"/>
      <c r="M1894" s="178"/>
    </row>
    <row r="1895" spans="1:13" x14ac:dyDescent="0.2">
      <c r="A1895" s="90" t="str">
        <f>IF(I1895=VALUE,VALUE,COUNTIF($B$7:B1895,B1895))&amp;I1895&amp;IF(F1895&lt;&gt;VALUE,TEXT(F1895,"mmmm"),VALUE)</f>
        <v>00</v>
      </c>
      <c r="B1895" s="86" t="str">
        <f t="shared" si="503"/>
        <v>0</v>
      </c>
      <c r="C1895" s="86" t="str">
        <f>COUNTIF($K$7:K1895,K1895)&amp;K1895</f>
        <v>0</v>
      </c>
      <c r="D1895" s="86" t="str">
        <f t="shared" si="504"/>
        <v>1</v>
      </c>
      <c r="F1895" s="173"/>
      <c r="G1895" s="90"/>
      <c r="H1895" s="73"/>
      <c r="I1895" s="90"/>
      <c r="J1895" s="175" t="str">
        <f t="shared" si="502"/>
        <v>-</v>
      </c>
      <c r="K1895" s="90"/>
      <c r="L1895" s="178"/>
      <c r="M1895" s="178"/>
    </row>
    <row r="1896" spans="1:13" x14ac:dyDescent="0.2">
      <c r="A1896" s="90" t="str">
        <f>IF(I1896=VALUE,VALUE,COUNTIF($B$7:B1896,B1896))&amp;I1896&amp;IF(F1896&lt;&gt;VALUE,TEXT(F1896,"mmmm"),VALUE)</f>
        <v>00</v>
      </c>
      <c r="B1896" s="86" t="str">
        <f t="shared" si="503"/>
        <v>0</v>
      </c>
      <c r="C1896" s="86" t="str">
        <f>COUNTIF($K$7:K1896,K1896)&amp;K1896</f>
        <v>0</v>
      </c>
      <c r="D1896" s="86" t="str">
        <f t="shared" si="504"/>
        <v>1</v>
      </c>
      <c r="F1896" s="173"/>
      <c r="G1896" s="90"/>
      <c r="H1896" s="73"/>
      <c r="I1896" s="90"/>
      <c r="J1896" s="175" t="str">
        <f t="shared" si="502"/>
        <v>-</v>
      </c>
      <c r="K1896" s="90"/>
      <c r="L1896" s="178"/>
      <c r="M1896" s="178"/>
    </row>
    <row r="1897" spans="1:13" x14ac:dyDescent="0.2">
      <c r="A1897" s="90" t="str">
        <f>IF(I1897=VALUE,VALUE,COUNTIF($B$7:B1897,B1897))&amp;I1897&amp;IF(F1897&lt;&gt;VALUE,TEXT(F1897,"mmmm"),VALUE)</f>
        <v>00</v>
      </c>
      <c r="B1897" s="86" t="str">
        <f t="shared" si="503"/>
        <v>0</v>
      </c>
      <c r="C1897" s="86" t="str">
        <f>COUNTIF($K$7:K1897,K1897)&amp;K1897</f>
        <v>0</v>
      </c>
      <c r="D1897" s="86" t="str">
        <f t="shared" si="504"/>
        <v>1</v>
      </c>
      <c r="F1897" s="173"/>
      <c r="G1897" s="90"/>
      <c r="H1897" s="73"/>
      <c r="I1897" s="90"/>
      <c r="J1897" s="175" t="str">
        <f t="shared" si="502"/>
        <v>-</v>
      </c>
      <c r="K1897" s="90"/>
      <c r="L1897" s="178"/>
      <c r="M1897" s="178"/>
    </row>
    <row r="1898" spans="1:13" x14ac:dyDescent="0.2">
      <c r="A1898" s="90" t="str">
        <f>IF(I1898=VALUE,VALUE,COUNTIF($B$7:B1898,B1898))&amp;I1898&amp;IF(F1898&lt;&gt;VALUE,TEXT(F1898,"mmmm"),VALUE)</f>
        <v>00</v>
      </c>
      <c r="B1898" s="86" t="str">
        <f t="shared" si="503"/>
        <v>0</v>
      </c>
      <c r="C1898" s="86" t="str">
        <f>COUNTIF($K$7:K1898,K1898)&amp;K1898</f>
        <v>0</v>
      </c>
      <c r="D1898" s="86" t="str">
        <f t="shared" si="504"/>
        <v>1</v>
      </c>
      <c r="F1898" s="173"/>
      <c r="G1898" s="90"/>
      <c r="H1898" s="73"/>
      <c r="I1898" s="90"/>
      <c r="J1898" s="175" t="str">
        <f t="shared" si="502"/>
        <v>-</v>
      </c>
      <c r="K1898" s="90"/>
      <c r="L1898" s="178"/>
      <c r="M1898" s="178"/>
    </row>
    <row r="1899" spans="1:13" x14ac:dyDescent="0.2">
      <c r="A1899" s="90" t="str">
        <f>IF(I1899=VALUE,VALUE,COUNTIF($B$7:B1899,B1899))&amp;I1899&amp;IF(F1899&lt;&gt;VALUE,TEXT(F1899,"mmmm"),VALUE)</f>
        <v>00</v>
      </c>
      <c r="B1899" s="86" t="str">
        <f t="shared" si="503"/>
        <v>0</v>
      </c>
      <c r="C1899" s="86" t="str">
        <f>COUNTIF($K$7:K1899,K1899)&amp;K1899</f>
        <v>0</v>
      </c>
      <c r="D1899" s="86" t="str">
        <f t="shared" si="504"/>
        <v>1</v>
      </c>
      <c r="F1899" s="173"/>
      <c r="G1899" s="90"/>
      <c r="H1899" s="73"/>
      <c r="I1899" s="90"/>
      <c r="J1899" s="175" t="str">
        <f t="shared" si="502"/>
        <v>-</v>
      </c>
      <c r="K1899" s="90"/>
      <c r="L1899" s="178"/>
      <c r="M1899" s="178"/>
    </row>
    <row r="1900" spans="1:13" x14ac:dyDescent="0.2">
      <c r="A1900" s="90" t="str">
        <f>IF(I1900=VALUE,VALUE,COUNTIF($B$7:B1900,B1900))&amp;I1900&amp;IF(F1900&lt;&gt;VALUE,TEXT(F1900,"mmmm"),VALUE)</f>
        <v>00</v>
      </c>
      <c r="B1900" s="86" t="str">
        <f t="shared" si="503"/>
        <v>0</v>
      </c>
      <c r="C1900" s="86" t="str">
        <f>COUNTIF($K$7:K1900,K1900)&amp;K1900</f>
        <v>0</v>
      </c>
      <c r="D1900" s="86" t="str">
        <f t="shared" si="504"/>
        <v>1</v>
      </c>
      <c r="F1900" s="173"/>
      <c r="G1900" s="90"/>
      <c r="H1900" s="73"/>
      <c r="I1900" s="90"/>
      <c r="J1900" s="175" t="str">
        <f t="shared" ref="J1900:J1963" si="505">IF(ISNA(VLOOKUP(I1900,DAF_AKUN,2,FALSE)),"-",VLOOKUP(I1900,DAF_AKUN,2,FALSE))</f>
        <v>-</v>
      </c>
      <c r="K1900" s="90"/>
      <c r="L1900" s="178"/>
      <c r="M1900" s="178"/>
    </row>
    <row r="1901" spans="1:13" x14ac:dyDescent="0.2">
      <c r="A1901" s="90" t="str">
        <f>IF(I1901=VALUE,VALUE,COUNTIF($B$7:B1901,B1901))&amp;I1901&amp;IF(F1901&lt;&gt;VALUE,TEXT(F1901,"mmmm"),VALUE)</f>
        <v>00</v>
      </c>
      <c r="B1901" s="86" t="str">
        <f t="shared" si="503"/>
        <v>0</v>
      </c>
      <c r="C1901" s="86" t="str">
        <f>COUNTIF($K$7:K1901,K1901)&amp;K1901</f>
        <v>0</v>
      </c>
      <c r="D1901" s="86" t="str">
        <f t="shared" si="504"/>
        <v>1</v>
      </c>
      <c r="F1901" s="173"/>
      <c r="G1901" s="90"/>
      <c r="H1901" s="73"/>
      <c r="I1901" s="90"/>
      <c r="J1901" s="175" t="str">
        <f t="shared" si="505"/>
        <v>-</v>
      </c>
      <c r="K1901" s="90"/>
      <c r="L1901" s="178"/>
      <c r="M1901" s="178"/>
    </row>
    <row r="1902" spans="1:13" x14ac:dyDescent="0.2">
      <c r="A1902" s="90" t="str">
        <f>IF(I1902=VALUE,VALUE,COUNTIF($B$7:B1902,B1902))&amp;I1902&amp;IF(F1902&lt;&gt;VALUE,TEXT(F1902,"mmmm"),VALUE)</f>
        <v>00</v>
      </c>
      <c r="B1902" s="86" t="str">
        <f t="shared" si="503"/>
        <v>0</v>
      </c>
      <c r="C1902" s="86" t="str">
        <f>COUNTIF($K$7:K1902,K1902)&amp;K1902</f>
        <v>0</v>
      </c>
      <c r="D1902" s="86" t="str">
        <f t="shared" si="504"/>
        <v>1</v>
      </c>
      <c r="F1902" s="173"/>
      <c r="G1902" s="90"/>
      <c r="H1902" s="73"/>
      <c r="I1902" s="75"/>
      <c r="J1902" s="175" t="str">
        <f t="shared" si="505"/>
        <v>-</v>
      </c>
      <c r="K1902" s="90"/>
      <c r="L1902" s="178"/>
      <c r="M1902" s="178"/>
    </row>
    <row r="1903" spans="1:13" x14ac:dyDescent="0.2">
      <c r="A1903" s="90" t="str">
        <f>IF(I1903=VALUE,VALUE,COUNTIF($B$7:B1903,B1903))&amp;I1903&amp;IF(F1903&lt;&gt;VALUE,TEXT(F1903,"mmmm"),VALUE)</f>
        <v>00</v>
      </c>
      <c r="B1903" s="86" t="str">
        <f t="shared" si="503"/>
        <v>0</v>
      </c>
      <c r="C1903" s="86" t="str">
        <f>COUNTIF($K$7:K1903,K1903)&amp;K1903</f>
        <v>0</v>
      </c>
      <c r="D1903" s="86" t="str">
        <f t="shared" si="504"/>
        <v>1</v>
      </c>
      <c r="F1903" s="173"/>
      <c r="G1903" s="90"/>
      <c r="H1903" s="73"/>
      <c r="I1903" s="90"/>
      <c r="J1903" s="175" t="str">
        <f t="shared" si="505"/>
        <v>-</v>
      </c>
      <c r="K1903" s="90"/>
      <c r="L1903" s="178"/>
      <c r="M1903" s="178"/>
    </row>
    <row r="1904" spans="1:13" x14ac:dyDescent="0.2">
      <c r="A1904" s="90" t="str">
        <f>IF(I1904=VALUE,VALUE,COUNTIF($B$7:B1904,B1904))&amp;I1904&amp;IF(F1904&lt;&gt;VALUE,TEXT(F1904,"mmmm"),VALUE)</f>
        <v>00</v>
      </c>
      <c r="B1904" s="86" t="str">
        <f t="shared" si="503"/>
        <v>0</v>
      </c>
      <c r="C1904" s="86" t="str">
        <f>COUNTIF($K$7:K1904,K1904)&amp;K1904</f>
        <v>0</v>
      </c>
      <c r="D1904" s="86" t="str">
        <f t="shared" si="504"/>
        <v>1</v>
      </c>
      <c r="F1904" s="173"/>
      <c r="G1904" s="90"/>
      <c r="H1904" s="73"/>
      <c r="I1904" s="75"/>
      <c r="J1904" s="175" t="str">
        <f t="shared" si="505"/>
        <v>-</v>
      </c>
      <c r="K1904" s="90"/>
      <c r="L1904" s="178"/>
      <c r="M1904" s="178"/>
    </row>
    <row r="1905" spans="1:13" x14ac:dyDescent="0.2">
      <c r="A1905" s="90" t="str">
        <f>IF(I1905=VALUE,VALUE,COUNTIF($B$7:B1905,B1905))&amp;I1905&amp;IF(F1905&lt;&gt;VALUE,TEXT(F1905,"mmmm"),VALUE)</f>
        <v>00</v>
      </c>
      <c r="B1905" s="86" t="str">
        <f t="shared" si="503"/>
        <v>0</v>
      </c>
      <c r="C1905" s="86" t="str">
        <f>COUNTIF($K$7:K1905,K1905)&amp;K1905</f>
        <v>0</v>
      </c>
      <c r="D1905" s="86" t="str">
        <f t="shared" si="504"/>
        <v>1</v>
      </c>
      <c r="F1905" s="173"/>
      <c r="G1905" s="90"/>
      <c r="H1905" s="73"/>
      <c r="I1905" s="90"/>
      <c r="J1905" s="175" t="str">
        <f t="shared" si="505"/>
        <v>-</v>
      </c>
      <c r="K1905" s="90"/>
      <c r="L1905" s="178"/>
      <c r="M1905" s="178"/>
    </row>
    <row r="1906" spans="1:13" x14ac:dyDescent="0.2">
      <c r="A1906" s="90" t="str">
        <f>IF(I1906=VALUE,VALUE,COUNTIF($B$7:B1906,B1906))&amp;I1906&amp;IF(F1906&lt;&gt;VALUE,TEXT(F1906,"mmmm"),VALUE)</f>
        <v>00</v>
      </c>
      <c r="B1906" s="86" t="str">
        <f t="shared" si="503"/>
        <v>0</v>
      </c>
      <c r="C1906" s="86" t="str">
        <f>COUNTIF($K$7:K1906,K1906)&amp;K1906</f>
        <v>0</v>
      </c>
      <c r="D1906" s="86" t="str">
        <f t="shared" si="504"/>
        <v>1</v>
      </c>
      <c r="F1906" s="173"/>
      <c r="G1906" s="90"/>
      <c r="H1906" s="73"/>
      <c r="I1906" s="90"/>
      <c r="J1906" s="175" t="str">
        <f t="shared" si="505"/>
        <v>-</v>
      </c>
      <c r="K1906" s="90"/>
      <c r="L1906" s="178"/>
      <c r="M1906" s="178"/>
    </row>
    <row r="1907" spans="1:13" x14ac:dyDescent="0.2">
      <c r="A1907" s="90" t="str">
        <f>IF(I1907=VALUE,VALUE,COUNTIF($B$7:B1907,B1907))&amp;I1907&amp;IF(F1907&lt;&gt;VALUE,TEXT(F1907,"mmmm"),VALUE)</f>
        <v>00</v>
      </c>
      <c r="B1907" s="86" t="str">
        <f t="shared" si="503"/>
        <v>0</v>
      </c>
      <c r="C1907" s="86" t="str">
        <f>COUNTIF($K$7:K1907,K1907)&amp;K1907</f>
        <v>0</v>
      </c>
      <c r="D1907" s="86" t="str">
        <f t="shared" si="504"/>
        <v>1</v>
      </c>
      <c r="F1907" s="173"/>
      <c r="G1907" s="90"/>
      <c r="H1907" s="73"/>
      <c r="I1907" s="75"/>
      <c r="J1907" s="175" t="str">
        <f t="shared" si="505"/>
        <v>-</v>
      </c>
      <c r="K1907" s="90"/>
      <c r="L1907" s="178"/>
      <c r="M1907" s="178"/>
    </row>
    <row r="1908" spans="1:13" x14ac:dyDescent="0.2">
      <c r="A1908" s="90" t="str">
        <f>IF(I1908=VALUE,VALUE,COUNTIF($B$7:B1908,B1908))&amp;I1908&amp;IF(F1908&lt;&gt;VALUE,TEXT(F1908,"mmmm"),VALUE)</f>
        <v>00</v>
      </c>
      <c r="B1908" s="86" t="str">
        <f t="shared" si="503"/>
        <v>0</v>
      </c>
      <c r="C1908" s="86" t="str">
        <f>COUNTIF($K$7:K1908,K1908)&amp;K1908</f>
        <v>0</v>
      </c>
      <c r="D1908" s="86" t="str">
        <f t="shared" si="504"/>
        <v>1</v>
      </c>
      <c r="F1908" s="173"/>
      <c r="G1908" s="90"/>
      <c r="H1908" s="73"/>
      <c r="I1908" s="90"/>
      <c r="J1908" s="175" t="str">
        <f t="shared" si="505"/>
        <v>-</v>
      </c>
      <c r="K1908" s="90"/>
      <c r="L1908" s="178"/>
      <c r="M1908" s="178"/>
    </row>
    <row r="1909" spans="1:13" x14ac:dyDescent="0.2">
      <c r="A1909" s="90" t="str">
        <f>IF(I1909=VALUE,VALUE,COUNTIF($B$7:B1909,B1909))&amp;I1909&amp;IF(F1909&lt;&gt;VALUE,TEXT(F1909,"mmmm"),VALUE)</f>
        <v>00</v>
      </c>
      <c r="B1909" s="86" t="str">
        <f t="shared" ref="B1909:B1972" si="506">I1909&amp;IF(F1909&lt;&gt;VALUE,TEXT(F1909,"mmmm"),VALUE)</f>
        <v>0</v>
      </c>
      <c r="C1909" s="86" t="str">
        <f>COUNTIF($K$7:K1909,K1909)&amp;K1909</f>
        <v>0</v>
      </c>
      <c r="D1909" s="86" t="str">
        <f t="shared" ref="D1909:D1972" si="507">IF(MONTH(F1909)&lt;MONTH(BLN),"1"&amp;I1909,VALUE)</f>
        <v>1</v>
      </c>
      <c r="F1909" s="173"/>
      <c r="G1909" s="90"/>
      <c r="H1909" s="73"/>
      <c r="I1909" s="90"/>
      <c r="J1909" s="175" t="str">
        <f t="shared" si="505"/>
        <v>-</v>
      </c>
      <c r="K1909" s="90"/>
      <c r="L1909" s="178"/>
      <c r="M1909" s="178"/>
    </row>
    <row r="1910" spans="1:13" x14ac:dyDescent="0.2">
      <c r="A1910" s="90" t="str">
        <f>IF(I1910=VALUE,VALUE,COUNTIF($B$7:B1910,B1910))&amp;I1910&amp;IF(F1910&lt;&gt;VALUE,TEXT(F1910,"mmmm"),VALUE)</f>
        <v>00</v>
      </c>
      <c r="B1910" s="86" t="str">
        <f t="shared" si="506"/>
        <v>0</v>
      </c>
      <c r="C1910" s="86" t="str">
        <f>COUNTIF($K$7:K1910,K1910)&amp;K1910</f>
        <v>0</v>
      </c>
      <c r="D1910" s="86" t="str">
        <f t="shared" si="507"/>
        <v>1</v>
      </c>
      <c r="F1910" s="173"/>
      <c r="G1910" s="90"/>
      <c r="H1910" s="73"/>
      <c r="I1910" s="90"/>
      <c r="J1910" s="175" t="str">
        <f t="shared" si="505"/>
        <v>-</v>
      </c>
      <c r="K1910" s="90"/>
      <c r="L1910" s="178"/>
      <c r="M1910" s="178"/>
    </row>
    <row r="1911" spans="1:13" x14ac:dyDescent="0.2">
      <c r="A1911" s="90" t="str">
        <f>IF(I1911=VALUE,VALUE,COUNTIF($B$7:B1911,B1911))&amp;I1911&amp;IF(F1911&lt;&gt;VALUE,TEXT(F1911,"mmmm"),VALUE)</f>
        <v>00</v>
      </c>
      <c r="B1911" s="86" t="str">
        <f t="shared" si="506"/>
        <v>0</v>
      </c>
      <c r="C1911" s="86" t="str">
        <f>COUNTIF($K$7:K1911,K1911)&amp;K1911</f>
        <v>0</v>
      </c>
      <c r="D1911" s="86" t="str">
        <f t="shared" si="507"/>
        <v>1</v>
      </c>
      <c r="F1911" s="173"/>
      <c r="G1911" s="90"/>
      <c r="H1911" s="73"/>
      <c r="I1911" s="90"/>
      <c r="J1911" s="175" t="str">
        <f t="shared" si="505"/>
        <v>-</v>
      </c>
      <c r="K1911" s="90"/>
      <c r="L1911" s="178"/>
      <c r="M1911" s="178"/>
    </row>
    <row r="1912" spans="1:13" x14ac:dyDescent="0.2">
      <c r="A1912" s="90" t="str">
        <f>IF(I1912=VALUE,VALUE,COUNTIF($B$7:B1912,B1912))&amp;I1912&amp;IF(F1912&lt;&gt;VALUE,TEXT(F1912,"mmmm"),VALUE)</f>
        <v>00</v>
      </c>
      <c r="B1912" s="86" t="str">
        <f t="shared" si="506"/>
        <v>0</v>
      </c>
      <c r="C1912" s="86" t="str">
        <f>COUNTIF($K$7:K1912,K1912)&amp;K1912</f>
        <v>0</v>
      </c>
      <c r="D1912" s="86" t="str">
        <f t="shared" si="507"/>
        <v>1</v>
      </c>
      <c r="F1912" s="173"/>
      <c r="G1912" s="90"/>
      <c r="H1912" s="73"/>
      <c r="I1912" s="90"/>
      <c r="J1912" s="175" t="str">
        <f t="shared" si="505"/>
        <v>-</v>
      </c>
      <c r="K1912" s="90"/>
      <c r="L1912" s="178"/>
      <c r="M1912" s="178"/>
    </row>
    <row r="1913" spans="1:13" x14ac:dyDescent="0.2">
      <c r="A1913" s="90" t="str">
        <f>IF(I1913=VALUE,VALUE,COUNTIF($B$7:B1913,B1913))&amp;I1913&amp;IF(F1913&lt;&gt;VALUE,TEXT(F1913,"mmmm"),VALUE)</f>
        <v>00</v>
      </c>
      <c r="B1913" s="86" t="str">
        <f t="shared" si="506"/>
        <v>0</v>
      </c>
      <c r="C1913" s="86" t="str">
        <f>COUNTIF($K$7:K1913,K1913)&amp;K1913</f>
        <v>0</v>
      </c>
      <c r="D1913" s="86" t="str">
        <f t="shared" si="507"/>
        <v>1</v>
      </c>
      <c r="F1913" s="173"/>
      <c r="G1913" s="90"/>
      <c r="H1913" s="73"/>
      <c r="I1913" s="90"/>
      <c r="J1913" s="175" t="str">
        <f t="shared" si="505"/>
        <v>-</v>
      </c>
      <c r="K1913" s="90"/>
      <c r="L1913" s="178"/>
      <c r="M1913" s="178"/>
    </row>
    <row r="1914" spans="1:13" x14ac:dyDescent="0.2">
      <c r="A1914" s="90" t="str">
        <f>IF(I1914=VALUE,VALUE,COUNTIF($B$7:B1914,B1914))&amp;I1914&amp;IF(F1914&lt;&gt;VALUE,TEXT(F1914,"mmmm"),VALUE)</f>
        <v>00</v>
      </c>
      <c r="B1914" s="86" t="str">
        <f t="shared" si="506"/>
        <v>0</v>
      </c>
      <c r="C1914" s="86" t="str">
        <f>COUNTIF($K$7:K1914,K1914)&amp;K1914</f>
        <v>0</v>
      </c>
      <c r="D1914" s="86" t="str">
        <f t="shared" si="507"/>
        <v>1</v>
      </c>
      <c r="F1914" s="173"/>
      <c r="G1914" s="90"/>
      <c r="H1914" s="73"/>
      <c r="I1914" s="90"/>
      <c r="J1914" s="175" t="str">
        <f t="shared" si="505"/>
        <v>-</v>
      </c>
      <c r="K1914" s="90"/>
      <c r="L1914" s="178"/>
      <c r="M1914" s="178"/>
    </row>
    <row r="1915" spans="1:13" x14ac:dyDescent="0.2">
      <c r="A1915" s="90" t="str">
        <f>IF(I1915=VALUE,VALUE,COUNTIF($B$7:B1915,B1915))&amp;I1915&amp;IF(F1915&lt;&gt;VALUE,TEXT(F1915,"mmmm"),VALUE)</f>
        <v>00</v>
      </c>
      <c r="B1915" s="86" t="str">
        <f t="shared" si="506"/>
        <v>0</v>
      </c>
      <c r="C1915" s="86" t="str">
        <f>COUNTIF($K$7:K1915,K1915)&amp;K1915</f>
        <v>0</v>
      </c>
      <c r="D1915" s="86" t="str">
        <f t="shared" si="507"/>
        <v>1</v>
      </c>
      <c r="F1915" s="173"/>
      <c r="G1915" s="90"/>
      <c r="H1915" s="73"/>
      <c r="I1915" s="90"/>
      <c r="J1915" s="175" t="str">
        <f t="shared" si="505"/>
        <v>-</v>
      </c>
      <c r="K1915" s="90"/>
      <c r="L1915" s="178"/>
      <c r="M1915" s="178"/>
    </row>
    <row r="1916" spans="1:13" x14ac:dyDescent="0.2">
      <c r="A1916" s="90" t="str">
        <f>IF(I1916=VALUE,VALUE,COUNTIF($B$7:B1916,B1916))&amp;I1916&amp;IF(F1916&lt;&gt;VALUE,TEXT(F1916,"mmmm"),VALUE)</f>
        <v>00</v>
      </c>
      <c r="B1916" s="86" t="str">
        <f t="shared" si="506"/>
        <v>0</v>
      </c>
      <c r="C1916" s="86" t="str">
        <f>COUNTIF($K$7:K1916,K1916)&amp;K1916</f>
        <v>0</v>
      </c>
      <c r="D1916" s="86" t="str">
        <f t="shared" si="507"/>
        <v>1</v>
      </c>
      <c r="F1916" s="173"/>
      <c r="G1916" s="90"/>
      <c r="H1916" s="73"/>
      <c r="I1916" s="90"/>
      <c r="J1916" s="175" t="str">
        <f t="shared" si="505"/>
        <v>-</v>
      </c>
      <c r="K1916" s="90"/>
      <c r="L1916" s="178"/>
      <c r="M1916" s="178"/>
    </row>
    <row r="1917" spans="1:13" x14ac:dyDescent="0.2">
      <c r="A1917" s="90" t="str">
        <f>IF(I1917=VALUE,VALUE,COUNTIF($B$7:B1917,B1917))&amp;I1917&amp;IF(F1917&lt;&gt;VALUE,TEXT(F1917,"mmmm"),VALUE)</f>
        <v>00</v>
      </c>
      <c r="B1917" s="86" t="str">
        <f t="shared" si="506"/>
        <v>0</v>
      </c>
      <c r="C1917" s="86" t="str">
        <f>COUNTIF($K$7:K1917,K1917)&amp;K1917</f>
        <v>0</v>
      </c>
      <c r="D1917" s="86" t="str">
        <f t="shared" si="507"/>
        <v>1</v>
      </c>
      <c r="F1917" s="173"/>
      <c r="G1917" s="90"/>
      <c r="H1917" s="73"/>
      <c r="I1917" s="75"/>
      <c r="J1917" s="175" t="str">
        <f t="shared" si="505"/>
        <v>-</v>
      </c>
      <c r="K1917" s="90"/>
      <c r="L1917" s="178"/>
      <c r="M1917" s="178"/>
    </row>
    <row r="1918" spans="1:13" x14ac:dyDescent="0.2">
      <c r="A1918" s="90" t="str">
        <f>IF(I1918=VALUE,VALUE,COUNTIF($B$7:B1918,B1918))&amp;I1918&amp;IF(F1918&lt;&gt;VALUE,TEXT(F1918,"mmmm"),VALUE)</f>
        <v>00</v>
      </c>
      <c r="B1918" s="86" t="str">
        <f t="shared" si="506"/>
        <v>0</v>
      </c>
      <c r="C1918" s="86" t="str">
        <f>COUNTIF($K$7:K1918,K1918)&amp;K1918</f>
        <v>0</v>
      </c>
      <c r="D1918" s="86" t="str">
        <f t="shared" si="507"/>
        <v>1</v>
      </c>
      <c r="F1918" s="173"/>
      <c r="G1918" s="90"/>
      <c r="H1918" s="73"/>
      <c r="I1918" s="75"/>
      <c r="J1918" s="175" t="str">
        <f t="shared" si="505"/>
        <v>-</v>
      </c>
      <c r="K1918" s="90"/>
      <c r="L1918" s="178"/>
      <c r="M1918" s="178"/>
    </row>
    <row r="1919" spans="1:13" x14ac:dyDescent="0.2">
      <c r="A1919" s="90" t="str">
        <f>IF(I1919=VALUE,VALUE,COUNTIF($B$7:B1919,B1919))&amp;I1919&amp;IF(F1919&lt;&gt;VALUE,TEXT(F1919,"mmmm"),VALUE)</f>
        <v>00</v>
      </c>
      <c r="B1919" s="86" t="str">
        <f t="shared" si="506"/>
        <v>0</v>
      </c>
      <c r="C1919" s="86" t="str">
        <f>COUNTIF($K$7:K1919,K1919)&amp;K1919</f>
        <v>0</v>
      </c>
      <c r="D1919" s="86" t="str">
        <f t="shared" si="507"/>
        <v>1</v>
      </c>
      <c r="F1919" s="173"/>
      <c r="G1919" s="90"/>
      <c r="H1919" s="73"/>
      <c r="I1919" s="75"/>
      <c r="J1919" s="175" t="str">
        <f t="shared" si="505"/>
        <v>-</v>
      </c>
      <c r="K1919" s="90"/>
      <c r="L1919" s="178"/>
      <c r="M1919" s="178"/>
    </row>
    <row r="1920" spans="1:13" x14ac:dyDescent="0.2">
      <c r="A1920" s="90" t="str">
        <f>IF(I1920=VALUE,VALUE,COUNTIF($B$7:B1920,B1920))&amp;I1920&amp;IF(F1920&lt;&gt;VALUE,TEXT(F1920,"mmmm"),VALUE)</f>
        <v>00</v>
      </c>
      <c r="B1920" s="86" t="str">
        <f t="shared" si="506"/>
        <v>0</v>
      </c>
      <c r="C1920" s="86" t="str">
        <f>COUNTIF($K$7:K1920,K1920)&amp;K1920</f>
        <v>0</v>
      </c>
      <c r="D1920" s="86" t="str">
        <f t="shared" si="507"/>
        <v>1</v>
      </c>
      <c r="F1920" s="173"/>
      <c r="G1920" s="90"/>
      <c r="H1920" s="73"/>
      <c r="I1920" s="75"/>
      <c r="J1920" s="175" t="str">
        <f t="shared" si="505"/>
        <v>-</v>
      </c>
      <c r="K1920" s="90"/>
      <c r="L1920" s="178"/>
      <c r="M1920" s="178"/>
    </row>
    <row r="1921" spans="1:13" x14ac:dyDescent="0.2">
      <c r="A1921" s="90" t="str">
        <f>IF(I1921=VALUE,VALUE,COUNTIF($B$7:B1921,B1921))&amp;I1921&amp;IF(F1921&lt;&gt;VALUE,TEXT(F1921,"mmmm"),VALUE)</f>
        <v>00</v>
      </c>
      <c r="B1921" s="86" t="str">
        <f t="shared" si="506"/>
        <v>0</v>
      </c>
      <c r="C1921" s="86" t="str">
        <f>COUNTIF($K$7:K1921,K1921)&amp;K1921</f>
        <v>0</v>
      </c>
      <c r="D1921" s="86" t="str">
        <f t="shared" si="507"/>
        <v>1</v>
      </c>
      <c r="F1921" s="173"/>
      <c r="G1921" s="90"/>
      <c r="H1921" s="73"/>
      <c r="I1921" s="75"/>
      <c r="J1921" s="175" t="str">
        <f t="shared" si="505"/>
        <v>-</v>
      </c>
      <c r="K1921" s="90"/>
      <c r="L1921" s="178"/>
      <c r="M1921" s="178"/>
    </row>
    <row r="1922" spans="1:13" x14ac:dyDescent="0.2">
      <c r="A1922" s="90" t="str">
        <f>IF(I1922=VALUE,VALUE,COUNTIF($B$7:B1922,B1922))&amp;I1922&amp;IF(F1922&lt;&gt;VALUE,TEXT(F1922,"mmmm"),VALUE)</f>
        <v>00</v>
      </c>
      <c r="B1922" s="86" t="str">
        <f t="shared" si="506"/>
        <v>0</v>
      </c>
      <c r="C1922" s="86" t="str">
        <f>COUNTIF($K$7:K1922,K1922)&amp;K1922</f>
        <v>0</v>
      </c>
      <c r="D1922" s="86" t="str">
        <f t="shared" si="507"/>
        <v>1</v>
      </c>
      <c r="F1922" s="173"/>
      <c r="G1922" s="90"/>
      <c r="H1922" s="73"/>
      <c r="I1922" s="75"/>
      <c r="J1922" s="175" t="str">
        <f t="shared" si="505"/>
        <v>-</v>
      </c>
      <c r="K1922" s="90"/>
      <c r="L1922" s="178"/>
      <c r="M1922" s="178"/>
    </row>
    <row r="1923" spans="1:13" x14ac:dyDescent="0.2">
      <c r="A1923" s="90" t="str">
        <f>IF(I1923=VALUE,VALUE,COUNTIF($B$7:B1923,B1923))&amp;I1923&amp;IF(F1923&lt;&gt;VALUE,TEXT(F1923,"mmmm"),VALUE)</f>
        <v>00</v>
      </c>
      <c r="B1923" s="86" t="str">
        <f t="shared" si="506"/>
        <v>0</v>
      </c>
      <c r="C1923" s="86" t="str">
        <f>COUNTIF($K$7:K1923,K1923)&amp;K1923</f>
        <v>0</v>
      </c>
      <c r="D1923" s="86" t="str">
        <f t="shared" si="507"/>
        <v>1</v>
      </c>
      <c r="F1923" s="173"/>
      <c r="G1923" s="90"/>
      <c r="H1923" s="73"/>
      <c r="I1923" s="75"/>
      <c r="J1923" s="175" t="str">
        <f t="shared" si="505"/>
        <v>-</v>
      </c>
      <c r="K1923" s="90"/>
      <c r="L1923" s="178"/>
      <c r="M1923" s="178"/>
    </row>
    <row r="1924" spans="1:13" x14ac:dyDescent="0.2">
      <c r="A1924" s="90" t="str">
        <f>IF(I1924=VALUE,VALUE,COUNTIF($B$7:B1924,B1924))&amp;I1924&amp;IF(F1924&lt;&gt;VALUE,TEXT(F1924,"mmmm"),VALUE)</f>
        <v>00</v>
      </c>
      <c r="B1924" s="86" t="str">
        <f t="shared" si="506"/>
        <v>0</v>
      </c>
      <c r="C1924" s="86" t="str">
        <f>COUNTIF($K$7:K1924,K1924)&amp;K1924</f>
        <v>0</v>
      </c>
      <c r="D1924" s="86" t="str">
        <f t="shared" si="507"/>
        <v>1</v>
      </c>
      <c r="F1924" s="173"/>
      <c r="G1924" s="90"/>
      <c r="H1924" s="73"/>
      <c r="I1924" s="75"/>
      <c r="J1924" s="175" t="str">
        <f t="shared" si="505"/>
        <v>-</v>
      </c>
      <c r="K1924" s="90"/>
      <c r="L1924" s="178"/>
      <c r="M1924" s="178"/>
    </row>
    <row r="1925" spans="1:13" x14ac:dyDescent="0.2">
      <c r="A1925" s="90" t="str">
        <f>IF(I1925=VALUE,VALUE,COUNTIF($B$7:B1925,B1925))&amp;I1925&amp;IF(F1925&lt;&gt;VALUE,TEXT(F1925,"mmmm"),VALUE)</f>
        <v>00</v>
      </c>
      <c r="B1925" s="86" t="str">
        <f t="shared" si="506"/>
        <v>0</v>
      </c>
      <c r="C1925" s="86" t="str">
        <f>COUNTIF($K$7:K1925,K1925)&amp;K1925</f>
        <v>0</v>
      </c>
      <c r="D1925" s="86" t="str">
        <f t="shared" si="507"/>
        <v>1</v>
      </c>
      <c r="F1925" s="173"/>
      <c r="G1925" s="90"/>
      <c r="H1925" s="73"/>
      <c r="I1925" s="75"/>
      <c r="J1925" s="175" t="str">
        <f t="shared" si="505"/>
        <v>-</v>
      </c>
      <c r="K1925" s="90"/>
      <c r="L1925" s="178"/>
      <c r="M1925" s="178"/>
    </row>
    <row r="1926" spans="1:13" x14ac:dyDescent="0.2">
      <c r="A1926" s="90" t="str">
        <f>IF(I1926=VALUE,VALUE,COUNTIF($B$7:B1926,B1926))&amp;I1926&amp;IF(F1926&lt;&gt;VALUE,TEXT(F1926,"mmmm"),VALUE)</f>
        <v>00</v>
      </c>
      <c r="B1926" s="86" t="str">
        <f t="shared" si="506"/>
        <v>0</v>
      </c>
      <c r="C1926" s="86" t="str">
        <f>COUNTIF($K$7:K1926,K1926)&amp;K1926</f>
        <v>0</v>
      </c>
      <c r="D1926" s="86" t="str">
        <f t="shared" si="507"/>
        <v>1</v>
      </c>
      <c r="F1926" s="173"/>
      <c r="G1926" s="90"/>
      <c r="H1926" s="73"/>
      <c r="I1926" s="75"/>
      <c r="J1926" s="175" t="str">
        <f t="shared" si="505"/>
        <v>-</v>
      </c>
      <c r="K1926" s="90"/>
      <c r="L1926" s="178"/>
      <c r="M1926" s="178"/>
    </row>
    <row r="1927" spans="1:13" x14ac:dyDescent="0.2">
      <c r="A1927" s="90" t="str">
        <f>IF(I1927=VALUE,VALUE,COUNTIF($B$7:B1927,B1927))&amp;I1927&amp;IF(F1927&lt;&gt;VALUE,TEXT(F1927,"mmmm"),VALUE)</f>
        <v>00</v>
      </c>
      <c r="B1927" s="86" t="str">
        <f t="shared" si="506"/>
        <v>0</v>
      </c>
      <c r="C1927" s="86" t="str">
        <f>COUNTIF($K$7:K1927,K1927)&amp;K1927</f>
        <v>0</v>
      </c>
      <c r="D1927" s="86" t="str">
        <f t="shared" si="507"/>
        <v>1</v>
      </c>
      <c r="F1927" s="173"/>
      <c r="G1927" s="90"/>
      <c r="H1927" s="73"/>
      <c r="I1927" s="75"/>
      <c r="J1927" s="175" t="str">
        <f t="shared" si="505"/>
        <v>-</v>
      </c>
      <c r="K1927" s="90"/>
      <c r="L1927" s="178"/>
      <c r="M1927" s="178"/>
    </row>
    <row r="1928" spans="1:13" x14ac:dyDescent="0.2">
      <c r="A1928" s="90" t="str">
        <f>IF(I1928=VALUE,VALUE,COUNTIF($B$7:B1928,B1928))&amp;I1928&amp;IF(F1928&lt;&gt;VALUE,TEXT(F1928,"mmmm"),VALUE)</f>
        <v>00</v>
      </c>
      <c r="B1928" s="86" t="str">
        <f t="shared" si="506"/>
        <v>0</v>
      </c>
      <c r="C1928" s="86" t="str">
        <f>COUNTIF($K$7:K1928,K1928)&amp;K1928</f>
        <v>0</v>
      </c>
      <c r="D1928" s="86" t="str">
        <f t="shared" si="507"/>
        <v>1</v>
      </c>
      <c r="F1928" s="173"/>
      <c r="G1928" s="90"/>
      <c r="H1928" s="73"/>
      <c r="I1928" s="75"/>
      <c r="J1928" s="175" t="str">
        <f t="shared" si="505"/>
        <v>-</v>
      </c>
      <c r="K1928" s="90"/>
      <c r="L1928" s="178"/>
      <c r="M1928" s="178"/>
    </row>
    <row r="1929" spans="1:13" x14ac:dyDescent="0.2">
      <c r="A1929" s="90" t="str">
        <f>IF(I1929=VALUE,VALUE,COUNTIF($B$7:B1929,B1929))&amp;I1929&amp;IF(F1929&lt;&gt;VALUE,TEXT(F1929,"mmmm"),VALUE)</f>
        <v>00</v>
      </c>
      <c r="B1929" s="86" t="str">
        <f t="shared" si="506"/>
        <v>0</v>
      </c>
      <c r="C1929" s="86" t="str">
        <f>COUNTIF($K$7:K1929,K1929)&amp;K1929</f>
        <v>0</v>
      </c>
      <c r="D1929" s="86" t="str">
        <f t="shared" si="507"/>
        <v>1</v>
      </c>
      <c r="F1929" s="173"/>
      <c r="G1929" s="90"/>
      <c r="H1929" s="73"/>
      <c r="I1929" s="75"/>
      <c r="J1929" s="175" t="str">
        <f t="shared" si="505"/>
        <v>-</v>
      </c>
      <c r="K1929" s="90"/>
      <c r="L1929" s="178"/>
      <c r="M1929" s="178"/>
    </row>
    <row r="1930" spans="1:13" x14ac:dyDescent="0.2">
      <c r="A1930" s="90" t="str">
        <f>IF(I1930=VALUE,VALUE,COUNTIF($B$7:B1930,B1930))&amp;I1930&amp;IF(F1930&lt;&gt;VALUE,TEXT(F1930,"mmmm"),VALUE)</f>
        <v>00</v>
      </c>
      <c r="B1930" s="86" t="str">
        <f t="shared" si="506"/>
        <v>0</v>
      </c>
      <c r="C1930" s="86" t="str">
        <f>COUNTIF($K$7:K1930,K1930)&amp;K1930</f>
        <v>0</v>
      </c>
      <c r="D1930" s="86" t="str">
        <f t="shared" si="507"/>
        <v>1</v>
      </c>
      <c r="F1930" s="173"/>
      <c r="G1930" s="90"/>
      <c r="H1930" s="73"/>
      <c r="I1930" s="75"/>
      <c r="J1930" s="175" t="str">
        <f t="shared" si="505"/>
        <v>-</v>
      </c>
      <c r="K1930" s="90"/>
      <c r="L1930" s="178"/>
      <c r="M1930" s="178"/>
    </row>
    <row r="1931" spans="1:13" x14ac:dyDescent="0.2">
      <c r="A1931" s="90" t="str">
        <f>IF(I1931=VALUE,VALUE,COUNTIF($B$7:B1931,B1931))&amp;I1931&amp;IF(F1931&lt;&gt;VALUE,TEXT(F1931,"mmmm"),VALUE)</f>
        <v>00</v>
      </c>
      <c r="B1931" s="86" t="str">
        <f t="shared" si="506"/>
        <v>0</v>
      </c>
      <c r="C1931" s="86" t="str">
        <f>COUNTIF($K$7:K1931,K1931)&amp;K1931</f>
        <v>0</v>
      </c>
      <c r="D1931" s="86" t="str">
        <f t="shared" si="507"/>
        <v>1</v>
      </c>
      <c r="F1931" s="173"/>
      <c r="G1931" s="90"/>
      <c r="H1931" s="73"/>
      <c r="I1931" s="75"/>
      <c r="J1931" s="175" t="str">
        <f t="shared" si="505"/>
        <v>-</v>
      </c>
      <c r="K1931" s="90"/>
      <c r="L1931" s="178"/>
      <c r="M1931" s="178"/>
    </row>
    <row r="1932" spans="1:13" x14ac:dyDescent="0.2">
      <c r="A1932" s="90" t="str">
        <f>IF(I1932=VALUE,VALUE,COUNTIF($B$7:B1932,B1932))&amp;I1932&amp;IF(F1932&lt;&gt;VALUE,TEXT(F1932,"mmmm"),VALUE)</f>
        <v>00</v>
      </c>
      <c r="B1932" s="86" t="str">
        <f t="shared" si="506"/>
        <v>0</v>
      </c>
      <c r="C1932" s="86" t="str">
        <f>COUNTIF($K$7:K1932,K1932)&amp;K1932</f>
        <v>0</v>
      </c>
      <c r="D1932" s="86" t="str">
        <f t="shared" si="507"/>
        <v>1</v>
      </c>
      <c r="F1932" s="173"/>
      <c r="G1932" s="90"/>
      <c r="H1932" s="73"/>
      <c r="I1932" s="75"/>
      <c r="J1932" s="175" t="str">
        <f t="shared" si="505"/>
        <v>-</v>
      </c>
      <c r="K1932" s="90"/>
      <c r="L1932" s="178"/>
      <c r="M1932" s="178"/>
    </row>
    <row r="1933" spans="1:13" x14ac:dyDescent="0.2">
      <c r="A1933" s="90" t="str">
        <f>IF(I1933=VALUE,VALUE,COUNTIF($B$7:B1933,B1933))&amp;I1933&amp;IF(F1933&lt;&gt;VALUE,TEXT(F1933,"mmmm"),VALUE)</f>
        <v>00</v>
      </c>
      <c r="B1933" s="86" t="str">
        <f t="shared" si="506"/>
        <v>0</v>
      </c>
      <c r="C1933" s="86" t="str">
        <f>COUNTIF($K$7:K1933,K1933)&amp;K1933</f>
        <v>0</v>
      </c>
      <c r="D1933" s="86" t="str">
        <f t="shared" si="507"/>
        <v>1</v>
      </c>
      <c r="F1933" s="173"/>
      <c r="G1933" s="90"/>
      <c r="H1933" s="73"/>
      <c r="I1933" s="75"/>
      <c r="J1933" s="175" t="str">
        <f t="shared" si="505"/>
        <v>-</v>
      </c>
      <c r="K1933" s="90"/>
      <c r="L1933" s="178"/>
      <c r="M1933" s="178"/>
    </row>
    <row r="1934" spans="1:13" x14ac:dyDescent="0.2">
      <c r="A1934" s="90" t="str">
        <f>IF(I1934=VALUE,VALUE,COUNTIF($B$7:B1934,B1934))&amp;I1934&amp;IF(F1934&lt;&gt;VALUE,TEXT(F1934,"mmmm"),VALUE)</f>
        <v>00</v>
      </c>
      <c r="B1934" s="86" t="str">
        <f t="shared" si="506"/>
        <v>0</v>
      </c>
      <c r="C1934" s="86" t="str">
        <f>COUNTIF($K$7:K1934,K1934)&amp;K1934</f>
        <v>0</v>
      </c>
      <c r="D1934" s="86" t="str">
        <f t="shared" si="507"/>
        <v>1</v>
      </c>
      <c r="F1934" s="173"/>
      <c r="G1934" s="90"/>
      <c r="H1934" s="73"/>
      <c r="I1934" s="75"/>
      <c r="J1934" s="175" t="str">
        <f t="shared" si="505"/>
        <v>-</v>
      </c>
      <c r="K1934" s="90"/>
      <c r="L1934" s="178"/>
      <c r="M1934" s="178"/>
    </row>
    <row r="1935" spans="1:13" x14ac:dyDescent="0.2">
      <c r="A1935" s="90" t="str">
        <f>IF(I1935=VALUE,VALUE,COUNTIF($B$7:B1935,B1935))&amp;I1935&amp;IF(F1935&lt;&gt;VALUE,TEXT(F1935,"mmmm"),VALUE)</f>
        <v>00</v>
      </c>
      <c r="B1935" s="86" t="str">
        <f t="shared" si="506"/>
        <v>0</v>
      </c>
      <c r="C1935" s="86" t="str">
        <f>COUNTIF($K$7:K1935,K1935)&amp;K1935</f>
        <v>0</v>
      </c>
      <c r="D1935" s="86" t="str">
        <f t="shared" si="507"/>
        <v>1</v>
      </c>
      <c r="F1935" s="173"/>
      <c r="G1935" s="90"/>
      <c r="H1935" s="73"/>
      <c r="I1935" s="90"/>
      <c r="J1935" s="175" t="str">
        <f t="shared" si="505"/>
        <v>-</v>
      </c>
      <c r="K1935" s="90"/>
      <c r="L1935" s="178"/>
      <c r="M1935" s="178"/>
    </row>
    <row r="1936" spans="1:13" x14ac:dyDescent="0.2">
      <c r="A1936" s="90" t="str">
        <f>IF(I1936=VALUE,VALUE,COUNTIF($B$7:B1936,B1936))&amp;I1936&amp;IF(F1936&lt;&gt;VALUE,TEXT(F1936,"mmmm"),VALUE)</f>
        <v>00</v>
      </c>
      <c r="B1936" s="86" t="str">
        <f t="shared" si="506"/>
        <v>0</v>
      </c>
      <c r="C1936" s="86" t="str">
        <f>COUNTIF($K$7:K1936,K1936)&amp;K1936</f>
        <v>0</v>
      </c>
      <c r="D1936" s="86" t="str">
        <f t="shared" si="507"/>
        <v>1</v>
      </c>
      <c r="F1936" s="173"/>
      <c r="G1936" s="90"/>
      <c r="H1936" s="73"/>
      <c r="I1936" s="90"/>
      <c r="J1936" s="175" t="str">
        <f t="shared" si="505"/>
        <v>-</v>
      </c>
      <c r="K1936" s="90"/>
      <c r="L1936" s="178"/>
      <c r="M1936" s="178"/>
    </row>
    <row r="1937" spans="1:13" x14ac:dyDescent="0.2">
      <c r="A1937" s="90" t="str">
        <f>IF(I1937=VALUE,VALUE,COUNTIF($B$7:B1937,B1937))&amp;I1937&amp;IF(F1937&lt;&gt;VALUE,TEXT(F1937,"mmmm"),VALUE)</f>
        <v>00</v>
      </c>
      <c r="B1937" s="86" t="str">
        <f t="shared" si="506"/>
        <v>0</v>
      </c>
      <c r="C1937" s="86" t="str">
        <f>COUNTIF($K$7:K1937,K1937)&amp;K1937</f>
        <v>0</v>
      </c>
      <c r="D1937" s="86" t="str">
        <f t="shared" si="507"/>
        <v>1</v>
      </c>
      <c r="F1937" s="173"/>
      <c r="G1937" s="90"/>
      <c r="H1937" s="73"/>
      <c r="I1937" s="75"/>
      <c r="J1937" s="175" t="str">
        <f t="shared" si="505"/>
        <v>-</v>
      </c>
      <c r="K1937" s="90"/>
      <c r="L1937" s="178"/>
      <c r="M1937" s="178"/>
    </row>
    <row r="1938" spans="1:13" x14ac:dyDescent="0.2">
      <c r="A1938" s="90" t="str">
        <f>IF(I1938=VALUE,VALUE,COUNTIF($B$7:B1938,B1938))&amp;I1938&amp;IF(F1938&lt;&gt;VALUE,TEXT(F1938,"mmmm"),VALUE)</f>
        <v>00</v>
      </c>
      <c r="B1938" s="86" t="str">
        <f t="shared" si="506"/>
        <v>0</v>
      </c>
      <c r="C1938" s="86" t="str">
        <f>COUNTIF($K$7:K1938,K1938)&amp;K1938</f>
        <v>0</v>
      </c>
      <c r="D1938" s="86" t="str">
        <f t="shared" si="507"/>
        <v>1</v>
      </c>
      <c r="F1938" s="173"/>
      <c r="G1938" s="90"/>
      <c r="H1938" s="73"/>
      <c r="I1938" s="75"/>
      <c r="J1938" s="175" t="str">
        <f t="shared" si="505"/>
        <v>-</v>
      </c>
      <c r="K1938" s="90"/>
      <c r="L1938" s="178"/>
      <c r="M1938" s="178"/>
    </row>
    <row r="1939" spans="1:13" x14ac:dyDescent="0.2">
      <c r="A1939" s="90" t="str">
        <f>IF(I1939=VALUE,VALUE,COUNTIF($B$7:B1939,B1939))&amp;I1939&amp;IF(F1939&lt;&gt;VALUE,TEXT(F1939,"mmmm"),VALUE)</f>
        <v>00</v>
      </c>
      <c r="B1939" s="86" t="str">
        <f t="shared" si="506"/>
        <v>0</v>
      </c>
      <c r="C1939" s="86" t="str">
        <f>COUNTIF($K$7:K1939,K1939)&amp;K1939</f>
        <v>0</v>
      </c>
      <c r="D1939" s="86" t="str">
        <f t="shared" si="507"/>
        <v>1</v>
      </c>
      <c r="F1939" s="173"/>
      <c r="G1939" s="90"/>
      <c r="H1939" s="73"/>
      <c r="I1939" s="75"/>
      <c r="J1939" s="175" t="str">
        <f t="shared" si="505"/>
        <v>-</v>
      </c>
      <c r="K1939" s="90"/>
      <c r="L1939" s="178"/>
      <c r="M1939" s="178"/>
    </row>
    <row r="1940" spans="1:13" x14ac:dyDescent="0.2">
      <c r="A1940" s="90" t="str">
        <f>IF(I1940=VALUE,VALUE,COUNTIF($B$7:B1940,B1940))&amp;I1940&amp;IF(F1940&lt;&gt;VALUE,TEXT(F1940,"mmmm"),VALUE)</f>
        <v>00</v>
      </c>
      <c r="B1940" s="86" t="str">
        <f t="shared" si="506"/>
        <v>0</v>
      </c>
      <c r="C1940" s="86" t="str">
        <f>COUNTIF($K$7:K1940,K1940)&amp;K1940</f>
        <v>0</v>
      </c>
      <c r="D1940" s="86" t="str">
        <f t="shared" si="507"/>
        <v>1</v>
      </c>
      <c r="F1940" s="173"/>
      <c r="G1940" s="90"/>
      <c r="H1940" s="73"/>
      <c r="I1940" s="75"/>
      <c r="J1940" s="175" t="str">
        <f t="shared" si="505"/>
        <v>-</v>
      </c>
      <c r="K1940" s="90"/>
      <c r="L1940" s="178"/>
      <c r="M1940" s="178"/>
    </row>
    <row r="1941" spans="1:13" x14ac:dyDescent="0.2">
      <c r="A1941" s="90" t="str">
        <f>IF(I1941=VALUE,VALUE,COUNTIF($B$7:B1941,B1941))&amp;I1941&amp;IF(F1941&lt;&gt;VALUE,TEXT(F1941,"mmmm"),VALUE)</f>
        <v>00</v>
      </c>
      <c r="B1941" s="86" t="str">
        <f t="shared" si="506"/>
        <v>0</v>
      </c>
      <c r="C1941" s="86" t="str">
        <f>COUNTIF($K$7:K1941,K1941)&amp;K1941</f>
        <v>0</v>
      </c>
      <c r="D1941" s="86" t="str">
        <f t="shared" si="507"/>
        <v>1</v>
      </c>
      <c r="F1941" s="173"/>
      <c r="G1941" s="90"/>
      <c r="H1941" s="73"/>
      <c r="I1941" s="90"/>
      <c r="J1941" s="175" t="str">
        <f t="shared" si="505"/>
        <v>-</v>
      </c>
      <c r="K1941" s="90"/>
      <c r="L1941" s="178"/>
      <c r="M1941" s="178"/>
    </row>
    <row r="1942" spans="1:13" x14ac:dyDescent="0.2">
      <c r="A1942" s="90" t="str">
        <f>IF(I1942=VALUE,VALUE,COUNTIF($B$7:B1942,B1942))&amp;I1942&amp;IF(F1942&lt;&gt;VALUE,TEXT(F1942,"mmmm"),VALUE)</f>
        <v>00</v>
      </c>
      <c r="B1942" s="86" t="str">
        <f t="shared" si="506"/>
        <v>0</v>
      </c>
      <c r="C1942" s="86" t="str">
        <f>COUNTIF($K$7:K1942,K1942)&amp;K1942</f>
        <v>0</v>
      </c>
      <c r="D1942" s="86" t="str">
        <f t="shared" si="507"/>
        <v>1</v>
      </c>
      <c r="F1942" s="173"/>
      <c r="G1942" s="90"/>
      <c r="H1942" s="73"/>
      <c r="I1942" s="90"/>
      <c r="J1942" s="175" t="str">
        <f t="shared" si="505"/>
        <v>-</v>
      </c>
      <c r="K1942" s="90"/>
      <c r="L1942" s="178"/>
      <c r="M1942" s="178"/>
    </row>
    <row r="1943" spans="1:13" x14ac:dyDescent="0.2">
      <c r="A1943" s="90" t="str">
        <f>IF(I1943=VALUE,VALUE,COUNTIF($B$7:B1943,B1943))&amp;I1943&amp;IF(F1943&lt;&gt;VALUE,TEXT(F1943,"mmmm"),VALUE)</f>
        <v>00</v>
      </c>
      <c r="B1943" s="86" t="str">
        <f t="shared" si="506"/>
        <v>0</v>
      </c>
      <c r="C1943" s="86" t="str">
        <f>COUNTIF($K$7:K1943,K1943)&amp;K1943</f>
        <v>0</v>
      </c>
      <c r="D1943" s="86" t="str">
        <f t="shared" si="507"/>
        <v>1</v>
      </c>
      <c r="F1943" s="173"/>
      <c r="G1943" s="90"/>
      <c r="H1943" s="73"/>
      <c r="I1943" s="75"/>
      <c r="J1943" s="175" t="str">
        <f t="shared" si="505"/>
        <v>-</v>
      </c>
      <c r="K1943" s="90"/>
      <c r="L1943" s="178"/>
      <c r="M1943" s="178"/>
    </row>
    <row r="1944" spans="1:13" x14ac:dyDescent="0.2">
      <c r="A1944" s="90" t="str">
        <f>IF(I1944=VALUE,VALUE,COUNTIF($B$7:B1944,B1944))&amp;I1944&amp;IF(F1944&lt;&gt;VALUE,TEXT(F1944,"mmmm"),VALUE)</f>
        <v>00</v>
      </c>
      <c r="B1944" s="86" t="str">
        <f t="shared" si="506"/>
        <v>0</v>
      </c>
      <c r="C1944" s="86" t="str">
        <f>COUNTIF($K$7:K1944,K1944)&amp;K1944</f>
        <v>0</v>
      </c>
      <c r="D1944" s="86" t="str">
        <f t="shared" si="507"/>
        <v>1</v>
      </c>
      <c r="F1944" s="173"/>
      <c r="G1944" s="90"/>
      <c r="H1944" s="73"/>
      <c r="I1944" s="75"/>
      <c r="J1944" s="175" t="str">
        <f t="shared" si="505"/>
        <v>-</v>
      </c>
      <c r="K1944" s="90"/>
      <c r="L1944" s="178"/>
      <c r="M1944" s="178"/>
    </row>
    <row r="1945" spans="1:13" x14ac:dyDescent="0.2">
      <c r="A1945" s="90" t="str">
        <f>IF(I1945=VALUE,VALUE,COUNTIF($B$7:B1945,B1945))&amp;I1945&amp;IF(F1945&lt;&gt;VALUE,TEXT(F1945,"mmmm"),VALUE)</f>
        <v>00</v>
      </c>
      <c r="B1945" s="86" t="str">
        <f t="shared" si="506"/>
        <v>0</v>
      </c>
      <c r="C1945" s="86" t="str">
        <f>COUNTIF($K$7:K1945,K1945)&amp;K1945</f>
        <v>0</v>
      </c>
      <c r="D1945" s="86" t="str">
        <f t="shared" si="507"/>
        <v>1</v>
      </c>
      <c r="F1945" s="173"/>
      <c r="G1945" s="90"/>
      <c r="H1945" s="73"/>
      <c r="I1945" s="75"/>
      <c r="J1945" s="175" t="str">
        <f t="shared" si="505"/>
        <v>-</v>
      </c>
      <c r="K1945" s="90"/>
      <c r="L1945" s="178"/>
      <c r="M1945" s="178"/>
    </row>
    <row r="1946" spans="1:13" x14ac:dyDescent="0.2">
      <c r="A1946" s="90" t="str">
        <f>IF(I1946=VALUE,VALUE,COUNTIF($B$7:B1946,B1946))&amp;I1946&amp;IF(F1946&lt;&gt;VALUE,TEXT(F1946,"mmmm"),VALUE)</f>
        <v>00</v>
      </c>
      <c r="B1946" s="86" t="str">
        <f t="shared" si="506"/>
        <v>0</v>
      </c>
      <c r="C1946" s="86" t="str">
        <f>COUNTIF($K$7:K1946,K1946)&amp;K1946</f>
        <v>0</v>
      </c>
      <c r="D1946" s="86" t="str">
        <f t="shared" si="507"/>
        <v>1</v>
      </c>
      <c r="F1946" s="173"/>
      <c r="G1946" s="90"/>
      <c r="H1946" s="73"/>
      <c r="I1946" s="75"/>
      <c r="J1946" s="175" t="str">
        <f t="shared" si="505"/>
        <v>-</v>
      </c>
      <c r="K1946" s="90"/>
      <c r="L1946" s="178"/>
      <c r="M1946" s="178"/>
    </row>
    <row r="1947" spans="1:13" x14ac:dyDescent="0.2">
      <c r="A1947" s="90" t="str">
        <f>IF(I1947=VALUE,VALUE,COUNTIF($B$7:B1947,B1947))&amp;I1947&amp;IF(F1947&lt;&gt;VALUE,TEXT(F1947,"mmmm"),VALUE)</f>
        <v>00</v>
      </c>
      <c r="B1947" s="86" t="str">
        <f t="shared" si="506"/>
        <v>0</v>
      </c>
      <c r="C1947" s="86" t="str">
        <f>COUNTIF($K$7:K1947,K1947)&amp;K1947</f>
        <v>0</v>
      </c>
      <c r="D1947" s="86" t="str">
        <f t="shared" si="507"/>
        <v>1</v>
      </c>
      <c r="F1947" s="173"/>
      <c r="G1947" s="90"/>
      <c r="H1947" s="73"/>
      <c r="I1947" s="75"/>
      <c r="J1947" s="175" t="str">
        <f t="shared" si="505"/>
        <v>-</v>
      </c>
      <c r="K1947" s="90"/>
      <c r="L1947" s="178"/>
      <c r="M1947" s="178"/>
    </row>
    <row r="1948" spans="1:13" x14ac:dyDescent="0.2">
      <c r="A1948" s="90" t="str">
        <f>IF(I1948=VALUE,VALUE,COUNTIF($B$7:B1948,B1948))&amp;I1948&amp;IF(F1948&lt;&gt;VALUE,TEXT(F1948,"mmmm"),VALUE)</f>
        <v>00</v>
      </c>
      <c r="B1948" s="86" t="str">
        <f t="shared" si="506"/>
        <v>0</v>
      </c>
      <c r="C1948" s="86" t="str">
        <f>COUNTIF($K$7:K1948,K1948)&amp;K1948</f>
        <v>0</v>
      </c>
      <c r="D1948" s="86" t="str">
        <f t="shared" si="507"/>
        <v>1</v>
      </c>
      <c r="F1948" s="173"/>
      <c r="G1948" s="90"/>
      <c r="H1948" s="73"/>
      <c r="I1948" s="75"/>
      <c r="J1948" s="175" t="str">
        <f t="shared" si="505"/>
        <v>-</v>
      </c>
      <c r="K1948" s="90"/>
      <c r="L1948" s="178"/>
      <c r="M1948" s="178"/>
    </row>
    <row r="1949" spans="1:13" x14ac:dyDescent="0.2">
      <c r="A1949" s="90" t="str">
        <f>IF(I1949=VALUE,VALUE,COUNTIF($B$7:B1949,B1949))&amp;I1949&amp;IF(F1949&lt;&gt;VALUE,TEXT(F1949,"mmmm"),VALUE)</f>
        <v>00</v>
      </c>
      <c r="B1949" s="86" t="str">
        <f t="shared" si="506"/>
        <v>0</v>
      </c>
      <c r="C1949" s="86" t="str">
        <f>COUNTIF($K$7:K1949,K1949)&amp;K1949</f>
        <v>0</v>
      </c>
      <c r="D1949" s="86" t="str">
        <f t="shared" si="507"/>
        <v>1</v>
      </c>
      <c r="F1949" s="173"/>
      <c r="G1949" s="90"/>
      <c r="H1949" s="73"/>
      <c r="I1949" s="75"/>
      <c r="J1949" s="175" t="str">
        <f t="shared" si="505"/>
        <v>-</v>
      </c>
      <c r="K1949" s="90"/>
      <c r="L1949" s="178"/>
      <c r="M1949" s="178"/>
    </row>
    <row r="1950" spans="1:13" x14ac:dyDescent="0.2">
      <c r="A1950" s="90" t="str">
        <f>IF(I1950=VALUE,VALUE,COUNTIF($B$7:B1950,B1950))&amp;I1950&amp;IF(F1950&lt;&gt;VALUE,TEXT(F1950,"mmmm"),VALUE)</f>
        <v>00</v>
      </c>
      <c r="B1950" s="86" t="str">
        <f t="shared" si="506"/>
        <v>0</v>
      </c>
      <c r="C1950" s="86" t="str">
        <f>COUNTIF($K$7:K1950,K1950)&amp;K1950</f>
        <v>0</v>
      </c>
      <c r="D1950" s="86" t="str">
        <f t="shared" si="507"/>
        <v>1</v>
      </c>
      <c r="F1950" s="173"/>
      <c r="G1950" s="90"/>
      <c r="H1950" s="73"/>
      <c r="I1950" s="75"/>
      <c r="J1950" s="175" t="str">
        <f t="shared" si="505"/>
        <v>-</v>
      </c>
      <c r="K1950" s="90"/>
      <c r="L1950" s="178"/>
      <c r="M1950" s="178"/>
    </row>
    <row r="1951" spans="1:13" x14ac:dyDescent="0.2">
      <c r="A1951" s="90" t="str">
        <f>IF(I1951=VALUE,VALUE,COUNTIF($B$7:B1951,B1951))&amp;I1951&amp;IF(F1951&lt;&gt;VALUE,TEXT(F1951,"mmmm"),VALUE)</f>
        <v>00</v>
      </c>
      <c r="B1951" s="86" t="str">
        <f t="shared" si="506"/>
        <v>0</v>
      </c>
      <c r="C1951" s="86" t="str">
        <f>COUNTIF($K$7:K1951,K1951)&amp;K1951</f>
        <v>0</v>
      </c>
      <c r="D1951" s="86" t="str">
        <f t="shared" si="507"/>
        <v>1</v>
      </c>
      <c r="F1951" s="173"/>
      <c r="G1951" s="90"/>
      <c r="H1951" s="73"/>
      <c r="I1951" s="75"/>
      <c r="J1951" s="175" t="str">
        <f t="shared" si="505"/>
        <v>-</v>
      </c>
      <c r="K1951" s="90"/>
      <c r="L1951" s="178"/>
      <c r="M1951" s="178"/>
    </row>
    <row r="1952" spans="1:13" x14ac:dyDescent="0.2">
      <c r="A1952" s="90" t="str">
        <f>IF(I1952=VALUE,VALUE,COUNTIF($B$7:B1952,B1952))&amp;I1952&amp;IF(F1952&lt;&gt;VALUE,TEXT(F1952,"mmmm"),VALUE)</f>
        <v>00</v>
      </c>
      <c r="B1952" s="86" t="str">
        <f t="shared" si="506"/>
        <v>0</v>
      </c>
      <c r="C1952" s="86" t="str">
        <f>COUNTIF($K$7:K1952,K1952)&amp;K1952</f>
        <v>0</v>
      </c>
      <c r="D1952" s="86" t="str">
        <f t="shared" si="507"/>
        <v>1</v>
      </c>
      <c r="F1952" s="173"/>
      <c r="G1952" s="90"/>
      <c r="H1952" s="73"/>
      <c r="I1952" s="75"/>
      <c r="J1952" s="175" t="str">
        <f t="shared" si="505"/>
        <v>-</v>
      </c>
      <c r="K1952" s="90"/>
      <c r="L1952" s="178"/>
      <c r="M1952" s="178"/>
    </row>
    <row r="1953" spans="1:13" x14ac:dyDescent="0.2">
      <c r="A1953" s="90" t="str">
        <f>IF(I1953=VALUE,VALUE,COUNTIF($B$7:B1953,B1953))&amp;I1953&amp;IF(F1953&lt;&gt;VALUE,TEXT(F1953,"mmmm"),VALUE)</f>
        <v>00</v>
      </c>
      <c r="B1953" s="86" t="str">
        <f t="shared" si="506"/>
        <v>0</v>
      </c>
      <c r="C1953" s="86" t="str">
        <f>COUNTIF($K$7:K1953,K1953)&amp;K1953</f>
        <v>0</v>
      </c>
      <c r="D1953" s="86" t="str">
        <f t="shared" si="507"/>
        <v>1</v>
      </c>
      <c r="F1953" s="173"/>
      <c r="G1953" s="90"/>
      <c r="H1953" s="73"/>
      <c r="I1953" s="75"/>
      <c r="J1953" s="175" t="str">
        <f t="shared" si="505"/>
        <v>-</v>
      </c>
      <c r="K1953" s="90"/>
      <c r="L1953" s="178"/>
      <c r="M1953" s="178"/>
    </row>
    <row r="1954" spans="1:13" x14ac:dyDescent="0.2">
      <c r="A1954" s="90" t="str">
        <f>IF(I1954=VALUE,VALUE,COUNTIF($B$7:B1954,B1954))&amp;I1954&amp;IF(F1954&lt;&gt;VALUE,TEXT(F1954,"mmmm"),VALUE)</f>
        <v>00</v>
      </c>
      <c r="B1954" s="86" t="str">
        <f t="shared" si="506"/>
        <v>0</v>
      </c>
      <c r="C1954" s="86" t="str">
        <f>COUNTIF($K$7:K1954,K1954)&amp;K1954</f>
        <v>0</v>
      </c>
      <c r="D1954" s="86" t="str">
        <f t="shared" si="507"/>
        <v>1</v>
      </c>
      <c r="F1954" s="173"/>
      <c r="G1954" s="90"/>
      <c r="H1954" s="174"/>
      <c r="I1954" s="75"/>
      <c r="J1954" s="175" t="str">
        <f t="shared" si="505"/>
        <v>-</v>
      </c>
      <c r="K1954" s="86"/>
      <c r="L1954" s="178"/>
      <c r="M1954" s="89"/>
    </row>
    <row r="1955" spans="1:13" x14ac:dyDescent="0.2">
      <c r="A1955" s="90" t="str">
        <f>IF(I1955=VALUE,VALUE,COUNTIF($B$7:B1955,B1955))&amp;I1955&amp;IF(F1955&lt;&gt;VALUE,TEXT(F1955,"mmmm"),VALUE)</f>
        <v>00</v>
      </c>
      <c r="B1955" s="86" t="str">
        <f t="shared" si="506"/>
        <v>0</v>
      </c>
      <c r="C1955" s="86" t="str">
        <f>COUNTIF($K$7:K1955,K1955)&amp;K1955</f>
        <v>0</v>
      </c>
      <c r="D1955" s="86" t="str">
        <f t="shared" si="507"/>
        <v>1</v>
      </c>
      <c r="F1955" s="173"/>
      <c r="G1955" s="90"/>
      <c r="H1955" s="174"/>
      <c r="I1955" s="75"/>
      <c r="J1955" s="175" t="str">
        <f t="shared" si="505"/>
        <v>-</v>
      </c>
      <c r="K1955" s="86"/>
      <c r="L1955" s="89"/>
      <c r="M1955" s="89"/>
    </row>
    <row r="1956" spans="1:13" x14ac:dyDescent="0.2">
      <c r="A1956" s="90" t="str">
        <f>IF(I1956=VALUE,VALUE,COUNTIF($B$7:B1956,B1956))&amp;I1956&amp;IF(F1956&lt;&gt;VALUE,TEXT(F1956,"mmmm"),VALUE)</f>
        <v>00</v>
      </c>
      <c r="B1956" s="86" t="str">
        <f t="shared" si="506"/>
        <v>0</v>
      </c>
      <c r="C1956" s="86" t="str">
        <f>COUNTIF($K$7:K1956,K1956)&amp;K1956</f>
        <v>0</v>
      </c>
      <c r="D1956" s="86" t="str">
        <f t="shared" si="507"/>
        <v>1</v>
      </c>
      <c r="F1956" s="173"/>
      <c r="G1956" s="90"/>
      <c r="H1956" s="73"/>
      <c r="I1956" s="75"/>
      <c r="J1956" s="175" t="str">
        <f t="shared" si="505"/>
        <v>-</v>
      </c>
      <c r="K1956" s="90"/>
      <c r="L1956" s="178"/>
      <c r="M1956" s="178"/>
    </row>
    <row r="1957" spans="1:13" x14ac:dyDescent="0.2">
      <c r="A1957" s="90" t="str">
        <f>IF(I1957=VALUE,VALUE,COUNTIF($B$7:B1957,B1957))&amp;I1957&amp;IF(F1957&lt;&gt;VALUE,TEXT(F1957,"mmmm"),VALUE)</f>
        <v>00</v>
      </c>
      <c r="B1957" s="86" t="str">
        <f t="shared" si="506"/>
        <v>0</v>
      </c>
      <c r="C1957" s="86" t="str">
        <f>COUNTIF($K$7:K1957,K1957)&amp;K1957</f>
        <v>0</v>
      </c>
      <c r="D1957" s="86" t="str">
        <f t="shared" si="507"/>
        <v>1</v>
      </c>
      <c r="F1957" s="173"/>
      <c r="G1957" s="90"/>
      <c r="H1957" s="73"/>
      <c r="I1957" s="75"/>
      <c r="J1957" s="175" t="str">
        <f t="shared" si="505"/>
        <v>-</v>
      </c>
      <c r="K1957" s="90"/>
      <c r="L1957" s="178"/>
      <c r="M1957" s="178"/>
    </row>
    <row r="1958" spans="1:13" x14ac:dyDescent="0.2">
      <c r="A1958" s="90" t="str">
        <f>IF(I1958=VALUE,VALUE,COUNTIF($B$7:B1958,B1958))&amp;I1958&amp;IF(F1958&lt;&gt;VALUE,TEXT(F1958,"mmmm"),VALUE)</f>
        <v>00</v>
      </c>
      <c r="B1958" s="86" t="str">
        <f t="shared" si="506"/>
        <v>0</v>
      </c>
      <c r="C1958" s="86" t="str">
        <f>COUNTIF($K$7:K1958,K1958)&amp;K1958</f>
        <v>0</v>
      </c>
      <c r="D1958" s="86" t="str">
        <f t="shared" si="507"/>
        <v>1</v>
      </c>
      <c r="F1958" s="173"/>
      <c r="G1958" s="90"/>
      <c r="H1958" s="73"/>
      <c r="I1958" s="75"/>
      <c r="J1958" s="175" t="str">
        <f t="shared" si="505"/>
        <v>-</v>
      </c>
      <c r="K1958" s="90"/>
      <c r="L1958" s="178"/>
      <c r="M1958" s="178"/>
    </row>
    <row r="1959" spans="1:13" x14ac:dyDescent="0.2">
      <c r="A1959" s="90" t="str">
        <f>IF(I1959=VALUE,VALUE,COUNTIF($B$7:B1959,B1959))&amp;I1959&amp;IF(F1959&lt;&gt;VALUE,TEXT(F1959,"mmmm"),VALUE)</f>
        <v>00</v>
      </c>
      <c r="B1959" s="86" t="str">
        <f t="shared" si="506"/>
        <v>0</v>
      </c>
      <c r="C1959" s="86" t="str">
        <f>COUNTIF($K$7:K1959,K1959)&amp;K1959</f>
        <v>0</v>
      </c>
      <c r="D1959" s="86" t="str">
        <f t="shared" si="507"/>
        <v>1</v>
      </c>
      <c r="F1959" s="173"/>
      <c r="G1959" s="90"/>
      <c r="H1959" s="73"/>
      <c r="I1959" s="75"/>
      <c r="J1959" s="175" t="str">
        <f t="shared" si="505"/>
        <v>-</v>
      </c>
      <c r="K1959" s="90"/>
      <c r="L1959" s="178"/>
      <c r="M1959" s="178"/>
    </row>
    <row r="1960" spans="1:13" x14ac:dyDescent="0.2">
      <c r="A1960" s="90" t="str">
        <f>IF(I1960=VALUE,VALUE,COUNTIF($B$7:B1960,B1960))&amp;I1960&amp;IF(F1960&lt;&gt;VALUE,TEXT(F1960,"mmmm"),VALUE)</f>
        <v>00</v>
      </c>
      <c r="B1960" s="86" t="str">
        <f t="shared" si="506"/>
        <v>0</v>
      </c>
      <c r="C1960" s="86" t="str">
        <f>COUNTIF($K$7:K1960,K1960)&amp;K1960</f>
        <v>0</v>
      </c>
      <c r="D1960" s="86" t="str">
        <f t="shared" si="507"/>
        <v>1</v>
      </c>
      <c r="F1960" s="173"/>
      <c r="G1960" s="90"/>
      <c r="H1960" s="73"/>
      <c r="I1960" s="75"/>
      <c r="J1960" s="175" t="str">
        <f t="shared" si="505"/>
        <v>-</v>
      </c>
      <c r="K1960" s="90"/>
      <c r="L1960" s="178"/>
      <c r="M1960" s="178"/>
    </row>
    <row r="1961" spans="1:13" x14ac:dyDescent="0.2">
      <c r="A1961" s="90" t="str">
        <f>IF(I1961=VALUE,VALUE,COUNTIF($B$7:B1961,B1961))&amp;I1961&amp;IF(F1961&lt;&gt;VALUE,TEXT(F1961,"mmmm"),VALUE)</f>
        <v>00</v>
      </c>
      <c r="B1961" s="86" t="str">
        <f t="shared" si="506"/>
        <v>0</v>
      </c>
      <c r="C1961" s="86" t="str">
        <f>COUNTIF($K$7:K1961,K1961)&amp;K1961</f>
        <v>0</v>
      </c>
      <c r="D1961" s="86" t="str">
        <f t="shared" si="507"/>
        <v>1</v>
      </c>
      <c r="F1961" s="173"/>
      <c r="G1961" s="90"/>
      <c r="H1961" s="73"/>
      <c r="I1961" s="75"/>
      <c r="J1961" s="175" t="str">
        <f t="shared" si="505"/>
        <v>-</v>
      </c>
      <c r="K1961" s="90"/>
      <c r="L1961" s="178"/>
      <c r="M1961" s="178"/>
    </row>
    <row r="1962" spans="1:13" x14ac:dyDescent="0.2">
      <c r="A1962" s="90" t="str">
        <f>IF(I1962=VALUE,VALUE,COUNTIF($B$7:B1962,B1962))&amp;I1962&amp;IF(F1962&lt;&gt;VALUE,TEXT(F1962,"mmmm"),VALUE)</f>
        <v>00</v>
      </c>
      <c r="B1962" s="86" t="str">
        <f t="shared" si="506"/>
        <v>0</v>
      </c>
      <c r="C1962" s="86" t="str">
        <f>COUNTIF($K$7:K1962,K1962)&amp;K1962</f>
        <v>0</v>
      </c>
      <c r="D1962" s="86" t="str">
        <f t="shared" si="507"/>
        <v>1</v>
      </c>
      <c r="F1962" s="173"/>
      <c r="G1962" s="90"/>
      <c r="H1962" s="73"/>
      <c r="I1962" s="75"/>
      <c r="J1962" s="175" t="str">
        <f t="shared" si="505"/>
        <v>-</v>
      </c>
      <c r="K1962" s="90"/>
      <c r="L1962" s="178"/>
      <c r="M1962" s="178"/>
    </row>
    <row r="1963" spans="1:13" x14ac:dyDescent="0.2">
      <c r="A1963" s="90" t="str">
        <f>IF(I1963=VALUE,VALUE,COUNTIF($B$7:B1963,B1963))&amp;I1963&amp;IF(F1963&lt;&gt;VALUE,TEXT(F1963,"mmmm"),VALUE)</f>
        <v>00</v>
      </c>
      <c r="B1963" s="86" t="str">
        <f t="shared" si="506"/>
        <v>0</v>
      </c>
      <c r="C1963" s="86" t="str">
        <f>COUNTIF($K$7:K1963,K1963)&amp;K1963</f>
        <v>9SH-002</v>
      </c>
      <c r="D1963" s="86" t="str">
        <f t="shared" si="507"/>
        <v>1</v>
      </c>
      <c r="F1963" s="173"/>
      <c r="G1963" s="90"/>
      <c r="H1963" s="73"/>
      <c r="I1963" s="90"/>
      <c r="J1963" s="175" t="str">
        <f t="shared" si="505"/>
        <v>-</v>
      </c>
      <c r="K1963" s="90" t="s">
        <v>402</v>
      </c>
      <c r="L1963" s="178"/>
      <c r="M1963" s="178"/>
    </row>
    <row r="1964" spans="1:13" x14ac:dyDescent="0.2">
      <c r="A1964" s="90" t="str">
        <f>IF(I1964=VALUE,VALUE,COUNTIF($B$7:B1964,B1964))&amp;I1964&amp;IF(F1964&lt;&gt;VALUE,TEXT(F1964,"mmmm"),VALUE)</f>
        <v>00</v>
      </c>
      <c r="B1964" s="86" t="str">
        <f t="shared" si="506"/>
        <v>0</v>
      </c>
      <c r="C1964" s="86" t="str">
        <f>COUNTIF($K$7:K1964,K1964)&amp;K1964</f>
        <v>0</v>
      </c>
      <c r="D1964" s="86" t="str">
        <f t="shared" si="507"/>
        <v>1</v>
      </c>
      <c r="F1964" s="173"/>
      <c r="G1964" s="90"/>
      <c r="H1964" s="73"/>
      <c r="I1964" s="75"/>
      <c r="J1964" s="175" t="str">
        <f t="shared" ref="J1964:J2027" si="508">IF(ISNA(VLOOKUP(I1964,DAF_AKUN,2,FALSE)),"-",VLOOKUP(I1964,DAF_AKUN,2,FALSE))</f>
        <v>-</v>
      </c>
      <c r="K1964" s="90"/>
      <c r="L1964" s="178"/>
      <c r="M1964" s="178"/>
    </row>
    <row r="1965" spans="1:13" x14ac:dyDescent="0.2">
      <c r="A1965" s="90" t="str">
        <f>IF(I1965=VALUE,VALUE,COUNTIF($B$7:B1965,B1965))&amp;I1965&amp;IF(F1965&lt;&gt;VALUE,TEXT(F1965,"mmmm"),VALUE)</f>
        <v>00</v>
      </c>
      <c r="B1965" s="86" t="str">
        <f t="shared" si="506"/>
        <v>0</v>
      </c>
      <c r="C1965" s="86" t="str">
        <f>COUNTIF($K$7:K1965,K1965)&amp;K1965</f>
        <v>0</v>
      </c>
      <c r="D1965" s="86" t="str">
        <f t="shared" si="507"/>
        <v>1</v>
      </c>
      <c r="F1965" s="173"/>
      <c r="G1965" s="90"/>
      <c r="H1965" s="73"/>
      <c r="I1965" s="90"/>
      <c r="J1965" s="175" t="str">
        <f t="shared" si="508"/>
        <v>-</v>
      </c>
      <c r="K1965" s="90"/>
      <c r="L1965" s="178"/>
      <c r="M1965" s="178"/>
    </row>
    <row r="1966" spans="1:13" x14ac:dyDescent="0.2">
      <c r="A1966" s="90" t="str">
        <f>IF(I1966=VALUE,VALUE,COUNTIF($B$7:B1966,B1966))&amp;I1966&amp;IF(F1966&lt;&gt;VALUE,TEXT(F1966,"mmmm"),VALUE)</f>
        <v>00</v>
      </c>
      <c r="B1966" s="86" t="str">
        <f t="shared" si="506"/>
        <v>0</v>
      </c>
      <c r="C1966" s="86" t="str">
        <f>COUNTIF($K$7:K1966,K1966)&amp;K1966</f>
        <v>0</v>
      </c>
      <c r="D1966" s="86" t="str">
        <f t="shared" si="507"/>
        <v>1</v>
      </c>
      <c r="F1966" s="173"/>
      <c r="G1966" s="90"/>
      <c r="H1966" s="73"/>
      <c r="I1966" s="90"/>
      <c r="J1966" s="175" t="str">
        <f t="shared" si="508"/>
        <v>-</v>
      </c>
      <c r="K1966" s="90"/>
      <c r="L1966" s="178"/>
      <c r="M1966" s="178"/>
    </row>
    <row r="1967" spans="1:13" x14ac:dyDescent="0.2">
      <c r="A1967" s="90" t="str">
        <f>IF(I1967=VALUE,VALUE,COUNTIF($B$7:B1967,B1967))&amp;I1967&amp;IF(F1967&lt;&gt;VALUE,TEXT(F1967,"mmmm"),VALUE)</f>
        <v>00</v>
      </c>
      <c r="B1967" s="86" t="str">
        <f t="shared" si="506"/>
        <v>0</v>
      </c>
      <c r="C1967" s="86" t="str">
        <f>COUNTIF($K$7:K1967,K1967)&amp;K1967</f>
        <v>0</v>
      </c>
      <c r="D1967" s="86" t="str">
        <f t="shared" si="507"/>
        <v>1</v>
      </c>
      <c r="F1967" s="173"/>
      <c r="G1967" s="90"/>
      <c r="H1967" s="73"/>
      <c r="I1967" s="90"/>
      <c r="J1967" s="175" t="str">
        <f t="shared" si="508"/>
        <v>-</v>
      </c>
      <c r="K1967" s="90"/>
      <c r="L1967" s="178"/>
      <c r="M1967" s="178"/>
    </row>
    <row r="1968" spans="1:13" x14ac:dyDescent="0.2">
      <c r="A1968" s="90" t="str">
        <f>IF(I1968=VALUE,VALUE,COUNTIF($B$7:B1968,B1968))&amp;I1968&amp;IF(F1968&lt;&gt;VALUE,TEXT(F1968,"mmmm"),VALUE)</f>
        <v>00</v>
      </c>
      <c r="B1968" s="86" t="str">
        <f t="shared" si="506"/>
        <v>0</v>
      </c>
      <c r="C1968" s="86" t="str">
        <f>COUNTIF($K$7:K1968,K1968)&amp;K1968</f>
        <v>0</v>
      </c>
      <c r="D1968" s="86" t="str">
        <f t="shared" si="507"/>
        <v>1</v>
      </c>
      <c r="F1968" s="173"/>
      <c r="G1968" s="90"/>
      <c r="H1968" s="73"/>
      <c r="I1968" s="90"/>
      <c r="J1968" s="175" t="str">
        <f t="shared" si="508"/>
        <v>-</v>
      </c>
      <c r="K1968" s="90"/>
      <c r="L1968" s="178"/>
      <c r="M1968" s="178"/>
    </row>
    <row r="1969" spans="1:13" x14ac:dyDescent="0.2">
      <c r="A1969" s="90" t="str">
        <f>IF(I1969=VALUE,VALUE,COUNTIF($B$7:B1969,B1969))&amp;I1969&amp;IF(F1969&lt;&gt;VALUE,TEXT(F1969,"mmmm"),VALUE)</f>
        <v>00</v>
      </c>
      <c r="B1969" s="86" t="str">
        <f t="shared" si="506"/>
        <v>0</v>
      </c>
      <c r="C1969" s="86" t="str">
        <f>COUNTIF($K$7:K1969,K1969)&amp;K1969</f>
        <v>0</v>
      </c>
      <c r="D1969" s="86" t="str">
        <f t="shared" si="507"/>
        <v>1</v>
      </c>
      <c r="F1969" s="173"/>
      <c r="G1969" s="90"/>
      <c r="H1969" s="73"/>
      <c r="I1969" s="90"/>
      <c r="J1969" s="175" t="str">
        <f t="shared" si="508"/>
        <v>-</v>
      </c>
      <c r="K1969" s="90"/>
      <c r="L1969" s="178"/>
      <c r="M1969" s="178"/>
    </row>
    <row r="1970" spans="1:13" x14ac:dyDescent="0.2">
      <c r="A1970" s="90" t="str">
        <f>IF(I1970=VALUE,VALUE,COUNTIF($B$7:B1970,B1970))&amp;I1970&amp;IF(F1970&lt;&gt;VALUE,TEXT(F1970,"mmmm"),VALUE)</f>
        <v>00</v>
      </c>
      <c r="B1970" s="86" t="str">
        <f t="shared" si="506"/>
        <v>0</v>
      </c>
      <c r="C1970" s="86" t="str">
        <f>COUNTIF($K$7:K1970,K1970)&amp;K1970</f>
        <v>0</v>
      </c>
      <c r="D1970" s="86" t="str">
        <f t="shared" si="507"/>
        <v>1</v>
      </c>
      <c r="F1970" s="173"/>
      <c r="G1970" s="90"/>
      <c r="H1970" s="73"/>
      <c r="I1970" s="90"/>
      <c r="J1970" s="175" t="str">
        <f t="shared" si="508"/>
        <v>-</v>
      </c>
      <c r="K1970" s="90"/>
      <c r="L1970" s="178"/>
      <c r="M1970" s="178"/>
    </row>
    <row r="1971" spans="1:13" x14ac:dyDescent="0.2">
      <c r="A1971" s="90" t="str">
        <f>IF(I1971=VALUE,VALUE,COUNTIF($B$7:B1971,B1971))&amp;I1971&amp;IF(F1971&lt;&gt;VALUE,TEXT(F1971,"mmmm"),VALUE)</f>
        <v>00</v>
      </c>
      <c r="B1971" s="86" t="str">
        <f t="shared" si="506"/>
        <v>0</v>
      </c>
      <c r="C1971" s="86" t="str">
        <f>COUNTIF($K$7:K1971,K1971)&amp;K1971</f>
        <v>0</v>
      </c>
      <c r="D1971" s="86" t="str">
        <f t="shared" si="507"/>
        <v>1</v>
      </c>
      <c r="F1971" s="173"/>
      <c r="G1971" s="90"/>
      <c r="H1971" s="177"/>
      <c r="I1971" s="75"/>
      <c r="J1971" s="175" t="str">
        <f t="shared" si="508"/>
        <v>-</v>
      </c>
      <c r="K1971" s="90"/>
      <c r="L1971" s="178"/>
      <c r="M1971" s="178"/>
    </row>
    <row r="1972" spans="1:13" x14ac:dyDescent="0.2">
      <c r="A1972" s="90" t="str">
        <f>IF(I1972=VALUE,VALUE,COUNTIF($B$7:B1972,B1972))&amp;I1972&amp;IF(F1972&lt;&gt;VALUE,TEXT(F1972,"mmmm"),VALUE)</f>
        <v>00</v>
      </c>
      <c r="B1972" s="86" t="str">
        <f t="shared" si="506"/>
        <v>0</v>
      </c>
      <c r="C1972" s="86" t="str">
        <f>COUNTIF($K$7:K1972,K1972)&amp;K1972</f>
        <v>0</v>
      </c>
      <c r="D1972" s="86" t="str">
        <f t="shared" si="507"/>
        <v>1</v>
      </c>
      <c r="F1972" s="173"/>
      <c r="G1972" s="90"/>
      <c r="H1972" s="73"/>
      <c r="I1972" s="75"/>
      <c r="J1972" s="175" t="str">
        <f t="shared" si="508"/>
        <v>-</v>
      </c>
      <c r="K1972" s="90"/>
      <c r="L1972" s="178"/>
      <c r="M1972" s="178"/>
    </row>
    <row r="1973" spans="1:13" x14ac:dyDescent="0.2">
      <c r="A1973" s="90" t="str">
        <f>IF(I1973=VALUE,VALUE,COUNTIF($B$7:B1973,B1973))&amp;I1973&amp;IF(F1973&lt;&gt;VALUE,TEXT(F1973,"mmmm"),VALUE)</f>
        <v>00</v>
      </c>
      <c r="B1973" s="86" t="str">
        <f t="shared" ref="B1973:B2036" si="509">I1973&amp;IF(F1973&lt;&gt;VALUE,TEXT(F1973,"mmmm"),VALUE)</f>
        <v>0</v>
      </c>
      <c r="C1973" s="86" t="str">
        <f>COUNTIF($K$7:K1973,K1973)&amp;K1973</f>
        <v>0</v>
      </c>
      <c r="D1973" s="86" t="str">
        <f t="shared" ref="D1973:D2036" si="510">IF(MONTH(F1973)&lt;MONTH(BLN),"1"&amp;I1973,VALUE)</f>
        <v>1</v>
      </c>
      <c r="F1973" s="173"/>
      <c r="G1973" s="90"/>
      <c r="H1973" s="73"/>
      <c r="I1973" s="75"/>
      <c r="J1973" s="175" t="str">
        <f t="shared" si="508"/>
        <v>-</v>
      </c>
      <c r="K1973" s="90"/>
      <c r="L1973" s="178"/>
      <c r="M1973" s="178"/>
    </row>
    <row r="1974" spans="1:13" x14ac:dyDescent="0.2">
      <c r="A1974" s="90" t="str">
        <f>IF(I1974=VALUE,VALUE,COUNTIF($B$7:B1974,B1974))&amp;I1974&amp;IF(F1974&lt;&gt;VALUE,TEXT(F1974,"mmmm"),VALUE)</f>
        <v>00</v>
      </c>
      <c r="B1974" s="86" t="str">
        <f t="shared" si="509"/>
        <v>0</v>
      </c>
      <c r="C1974" s="86" t="str">
        <f>COUNTIF($K$7:K1974,K1974)&amp;K1974</f>
        <v>0</v>
      </c>
      <c r="D1974" s="86" t="str">
        <f t="shared" si="510"/>
        <v>1</v>
      </c>
      <c r="F1974" s="173"/>
      <c r="G1974" s="90"/>
      <c r="H1974" s="73"/>
      <c r="I1974" s="90"/>
      <c r="J1974" s="175" t="str">
        <f t="shared" si="508"/>
        <v>-</v>
      </c>
      <c r="K1974" s="90"/>
      <c r="L1974" s="178"/>
      <c r="M1974" s="178"/>
    </row>
    <row r="1975" spans="1:13" x14ac:dyDescent="0.2">
      <c r="A1975" s="90" t="str">
        <f>IF(I1975=VALUE,VALUE,COUNTIF($B$7:B1975,B1975))&amp;I1975&amp;IF(F1975&lt;&gt;VALUE,TEXT(F1975,"mmmm"),VALUE)</f>
        <v>00</v>
      </c>
      <c r="B1975" s="86" t="str">
        <f t="shared" si="509"/>
        <v>0</v>
      </c>
      <c r="C1975" s="86" t="str">
        <f>COUNTIF($K$7:K1975,K1975)&amp;K1975</f>
        <v>0</v>
      </c>
      <c r="D1975" s="86" t="str">
        <f t="shared" si="510"/>
        <v>1</v>
      </c>
      <c r="F1975" s="173"/>
      <c r="G1975" s="90"/>
      <c r="H1975" s="73"/>
      <c r="I1975" s="90"/>
      <c r="J1975" s="175" t="str">
        <f t="shared" si="508"/>
        <v>-</v>
      </c>
      <c r="K1975" s="90"/>
      <c r="L1975" s="178"/>
      <c r="M1975" s="178"/>
    </row>
    <row r="1976" spans="1:13" x14ac:dyDescent="0.2">
      <c r="A1976" s="90" t="str">
        <f>IF(I1976=VALUE,VALUE,COUNTIF($B$7:B1976,B1976))&amp;I1976&amp;IF(F1976&lt;&gt;VALUE,TEXT(F1976,"mmmm"),VALUE)</f>
        <v>00</v>
      </c>
      <c r="B1976" s="86" t="str">
        <f t="shared" si="509"/>
        <v>0</v>
      </c>
      <c r="C1976" s="86" t="str">
        <f>COUNTIF($K$7:K1976,K1976)&amp;K1976</f>
        <v>0</v>
      </c>
      <c r="D1976" s="86" t="str">
        <f t="shared" si="510"/>
        <v>1</v>
      </c>
      <c r="F1976" s="173"/>
      <c r="G1976" s="90"/>
      <c r="H1976" s="73"/>
      <c r="I1976" s="75"/>
      <c r="J1976" s="175" t="str">
        <f t="shared" si="508"/>
        <v>-</v>
      </c>
      <c r="K1976" s="90"/>
      <c r="L1976" s="178"/>
      <c r="M1976" s="178"/>
    </row>
    <row r="1977" spans="1:13" x14ac:dyDescent="0.2">
      <c r="A1977" s="90" t="str">
        <f>IF(I1977=VALUE,VALUE,COUNTIF($B$7:B1977,B1977))&amp;I1977&amp;IF(F1977&lt;&gt;VALUE,TEXT(F1977,"mmmm"),VALUE)</f>
        <v>00</v>
      </c>
      <c r="B1977" s="86" t="str">
        <f t="shared" si="509"/>
        <v>0</v>
      </c>
      <c r="C1977" s="86" t="str">
        <f>COUNTIF($K$7:K1977,K1977)&amp;K1977</f>
        <v>0</v>
      </c>
      <c r="D1977" s="86" t="str">
        <f t="shared" si="510"/>
        <v>1</v>
      </c>
      <c r="F1977" s="173"/>
      <c r="G1977" s="90"/>
      <c r="H1977" s="73"/>
      <c r="I1977" s="75"/>
      <c r="J1977" s="175" t="str">
        <f t="shared" si="508"/>
        <v>-</v>
      </c>
      <c r="K1977" s="90"/>
      <c r="L1977" s="178"/>
      <c r="M1977" s="178"/>
    </row>
    <row r="1978" spans="1:13" x14ac:dyDescent="0.2">
      <c r="A1978" s="90" t="str">
        <f>IF(I1978=VALUE,VALUE,COUNTIF($B$7:B1978,B1978))&amp;I1978&amp;IF(F1978&lt;&gt;VALUE,TEXT(F1978,"mmmm"),VALUE)</f>
        <v>00</v>
      </c>
      <c r="B1978" s="86" t="str">
        <f t="shared" si="509"/>
        <v>0</v>
      </c>
      <c r="C1978" s="86" t="str">
        <f>COUNTIF($K$7:K1978,K1978)&amp;K1978</f>
        <v>0</v>
      </c>
      <c r="D1978" s="86" t="str">
        <f t="shared" si="510"/>
        <v>1</v>
      </c>
      <c r="F1978" s="173"/>
      <c r="G1978" s="90"/>
      <c r="H1978" s="73"/>
      <c r="I1978" s="75"/>
      <c r="J1978" s="175" t="str">
        <f t="shared" si="508"/>
        <v>-</v>
      </c>
      <c r="K1978" s="90"/>
      <c r="L1978" s="178"/>
      <c r="M1978" s="178"/>
    </row>
    <row r="1979" spans="1:13" x14ac:dyDescent="0.2">
      <c r="A1979" s="90" t="str">
        <f>IF(I1979=VALUE,VALUE,COUNTIF($B$7:B1979,B1979))&amp;I1979&amp;IF(F1979&lt;&gt;VALUE,TEXT(F1979,"mmmm"),VALUE)</f>
        <v>00</v>
      </c>
      <c r="B1979" s="86" t="str">
        <f t="shared" si="509"/>
        <v>0</v>
      </c>
      <c r="C1979" s="86" t="str">
        <f>COUNTIF($K$7:K1979,K1979)&amp;K1979</f>
        <v>0</v>
      </c>
      <c r="D1979" s="86" t="str">
        <f t="shared" si="510"/>
        <v>1</v>
      </c>
      <c r="F1979" s="173"/>
      <c r="G1979" s="90"/>
      <c r="H1979" s="73"/>
      <c r="I1979" s="90"/>
      <c r="J1979" s="175" t="str">
        <f t="shared" si="508"/>
        <v>-</v>
      </c>
      <c r="K1979" s="90"/>
      <c r="L1979" s="178"/>
      <c r="M1979" s="178"/>
    </row>
    <row r="1980" spans="1:13" x14ac:dyDescent="0.2">
      <c r="A1980" s="90" t="str">
        <f>IF(I1980=VALUE,VALUE,COUNTIF($B$7:B1980,B1980))&amp;I1980&amp;IF(F1980&lt;&gt;VALUE,TEXT(F1980,"mmmm"),VALUE)</f>
        <v>00</v>
      </c>
      <c r="B1980" s="86" t="str">
        <f t="shared" si="509"/>
        <v>0</v>
      </c>
      <c r="C1980" s="86" t="str">
        <f>COUNTIF($K$7:K1980,K1980)&amp;K1980</f>
        <v>0</v>
      </c>
      <c r="D1980" s="86" t="str">
        <f t="shared" si="510"/>
        <v>1</v>
      </c>
      <c r="F1980" s="173"/>
      <c r="G1980" s="90"/>
      <c r="H1980" s="73"/>
      <c r="I1980" s="90"/>
      <c r="J1980" s="175" t="str">
        <f t="shared" si="508"/>
        <v>-</v>
      </c>
      <c r="K1980" s="90"/>
      <c r="L1980" s="178"/>
      <c r="M1980" s="178"/>
    </row>
    <row r="1981" spans="1:13" x14ac:dyDescent="0.2">
      <c r="A1981" s="90" t="str">
        <f>IF(I1981=VALUE,VALUE,COUNTIF($B$7:B1981,B1981))&amp;I1981&amp;IF(F1981&lt;&gt;VALUE,TEXT(F1981,"mmmm"),VALUE)</f>
        <v>00</v>
      </c>
      <c r="B1981" s="86" t="str">
        <f t="shared" si="509"/>
        <v>0</v>
      </c>
      <c r="C1981" s="86" t="str">
        <f>COUNTIF($K$7:K1981,K1981)&amp;K1981</f>
        <v>0</v>
      </c>
      <c r="D1981" s="86" t="str">
        <f t="shared" si="510"/>
        <v>1</v>
      </c>
      <c r="F1981" s="173"/>
      <c r="G1981" s="90"/>
      <c r="H1981" s="73"/>
      <c r="I1981" s="90"/>
      <c r="J1981" s="175" t="str">
        <f t="shared" si="508"/>
        <v>-</v>
      </c>
      <c r="K1981" s="90"/>
      <c r="L1981" s="178"/>
      <c r="M1981" s="178"/>
    </row>
    <row r="1982" spans="1:13" x14ac:dyDescent="0.2">
      <c r="A1982" s="90" t="str">
        <f>IF(I1982=VALUE,VALUE,COUNTIF($B$7:B1982,B1982))&amp;I1982&amp;IF(F1982&lt;&gt;VALUE,TEXT(F1982,"mmmm"),VALUE)</f>
        <v>00</v>
      </c>
      <c r="B1982" s="86" t="str">
        <f t="shared" si="509"/>
        <v>0</v>
      </c>
      <c r="C1982" s="86" t="str">
        <f>COUNTIF($K$7:K1982,K1982)&amp;K1982</f>
        <v>0</v>
      </c>
      <c r="D1982" s="86" t="str">
        <f t="shared" si="510"/>
        <v>1</v>
      </c>
      <c r="F1982" s="173"/>
      <c r="G1982" s="90"/>
      <c r="H1982" s="73"/>
      <c r="I1982" s="75"/>
      <c r="J1982" s="175" t="str">
        <f t="shared" si="508"/>
        <v>-</v>
      </c>
      <c r="K1982" s="90"/>
      <c r="L1982" s="178"/>
      <c r="M1982" s="178"/>
    </row>
    <row r="1983" spans="1:13" x14ac:dyDescent="0.2">
      <c r="A1983" s="90" t="str">
        <f>IF(I1983=VALUE,VALUE,COUNTIF($B$7:B1983,B1983))&amp;I1983&amp;IF(F1983&lt;&gt;VALUE,TEXT(F1983,"mmmm"),VALUE)</f>
        <v>00</v>
      </c>
      <c r="B1983" s="86" t="str">
        <f t="shared" si="509"/>
        <v>0</v>
      </c>
      <c r="C1983" s="86" t="str">
        <f>COUNTIF($K$7:K1983,K1983)&amp;K1983</f>
        <v>0</v>
      </c>
      <c r="D1983" s="86" t="str">
        <f t="shared" si="510"/>
        <v>1</v>
      </c>
      <c r="F1983" s="173"/>
      <c r="G1983" s="90"/>
      <c r="H1983" s="73"/>
      <c r="I1983" s="90"/>
      <c r="J1983" s="175" t="str">
        <f t="shared" si="508"/>
        <v>-</v>
      </c>
      <c r="K1983" s="90"/>
      <c r="L1983" s="178"/>
      <c r="M1983" s="178"/>
    </row>
    <row r="1984" spans="1:13" x14ac:dyDescent="0.2">
      <c r="A1984" s="90" t="str">
        <f>IF(I1984=VALUE,VALUE,COUNTIF($B$7:B1984,B1984))&amp;I1984&amp;IF(F1984&lt;&gt;VALUE,TEXT(F1984,"mmmm"),VALUE)</f>
        <v>00</v>
      </c>
      <c r="B1984" s="86" t="str">
        <f t="shared" si="509"/>
        <v>0</v>
      </c>
      <c r="C1984" s="86" t="str">
        <f>COUNTIF($K$7:K1984,K1984)&amp;K1984</f>
        <v>0</v>
      </c>
      <c r="D1984" s="86" t="str">
        <f t="shared" si="510"/>
        <v>1</v>
      </c>
      <c r="F1984" s="173"/>
      <c r="G1984" s="90"/>
      <c r="H1984" s="73"/>
      <c r="I1984" s="90"/>
      <c r="J1984" s="175" t="str">
        <f t="shared" si="508"/>
        <v>-</v>
      </c>
      <c r="K1984" s="90"/>
      <c r="L1984" s="178"/>
      <c r="M1984" s="178"/>
    </row>
    <row r="1985" spans="1:13" x14ac:dyDescent="0.2">
      <c r="A1985" s="90" t="str">
        <f>IF(I1985=VALUE,VALUE,COUNTIF($B$7:B1985,B1985))&amp;I1985&amp;IF(F1985&lt;&gt;VALUE,TEXT(F1985,"mmmm"),VALUE)</f>
        <v>00</v>
      </c>
      <c r="B1985" s="86" t="str">
        <f t="shared" si="509"/>
        <v>0</v>
      </c>
      <c r="C1985" s="86" t="str">
        <f>COUNTIF($K$7:K1985,K1985)&amp;K1985</f>
        <v>0</v>
      </c>
      <c r="D1985" s="86" t="str">
        <f t="shared" si="510"/>
        <v>1</v>
      </c>
      <c r="F1985" s="173"/>
      <c r="G1985" s="90"/>
      <c r="H1985" s="73"/>
      <c r="I1985" s="90"/>
      <c r="J1985" s="175" t="str">
        <f t="shared" si="508"/>
        <v>-</v>
      </c>
      <c r="K1985" s="90"/>
      <c r="L1985" s="178"/>
      <c r="M1985" s="178"/>
    </row>
    <row r="1986" spans="1:13" x14ac:dyDescent="0.2">
      <c r="A1986" s="90" t="str">
        <f>IF(I1986=VALUE,VALUE,COUNTIF($B$7:B1986,B1986))&amp;I1986&amp;IF(F1986&lt;&gt;VALUE,TEXT(F1986,"mmmm"),VALUE)</f>
        <v>00</v>
      </c>
      <c r="B1986" s="86" t="str">
        <f t="shared" si="509"/>
        <v>0</v>
      </c>
      <c r="C1986" s="86" t="str">
        <f>COUNTIF($K$7:K1986,K1986)&amp;K1986</f>
        <v>0</v>
      </c>
      <c r="D1986" s="86" t="str">
        <f t="shared" si="510"/>
        <v>1</v>
      </c>
      <c r="F1986" s="173"/>
      <c r="G1986" s="90"/>
      <c r="H1986" s="73"/>
      <c r="I1986" s="90"/>
      <c r="J1986" s="175" t="str">
        <f t="shared" si="508"/>
        <v>-</v>
      </c>
      <c r="K1986" s="90"/>
      <c r="L1986" s="178"/>
      <c r="M1986" s="178"/>
    </row>
    <row r="1987" spans="1:13" x14ac:dyDescent="0.2">
      <c r="A1987" s="90" t="str">
        <f>IF(I1987=VALUE,VALUE,COUNTIF($B$7:B1987,B1987))&amp;I1987&amp;IF(F1987&lt;&gt;VALUE,TEXT(F1987,"mmmm"),VALUE)</f>
        <v>00</v>
      </c>
      <c r="B1987" s="86" t="str">
        <f t="shared" si="509"/>
        <v>0</v>
      </c>
      <c r="C1987" s="86" t="str">
        <f>COUNTIF($K$7:K1987,K1987)&amp;K1987</f>
        <v>0</v>
      </c>
      <c r="D1987" s="86" t="str">
        <f t="shared" si="510"/>
        <v>1</v>
      </c>
      <c r="F1987" s="173"/>
      <c r="G1987" s="90"/>
      <c r="H1987" s="73"/>
      <c r="I1987" s="90"/>
      <c r="J1987" s="175" t="str">
        <f t="shared" si="508"/>
        <v>-</v>
      </c>
      <c r="K1987" s="90"/>
      <c r="L1987" s="178"/>
      <c r="M1987" s="178"/>
    </row>
    <row r="1988" spans="1:13" x14ac:dyDescent="0.2">
      <c r="A1988" s="90" t="str">
        <f>IF(I1988=VALUE,VALUE,COUNTIF($B$7:B1988,B1988))&amp;I1988&amp;IF(F1988&lt;&gt;VALUE,TEXT(F1988,"mmmm"),VALUE)</f>
        <v>00</v>
      </c>
      <c r="B1988" s="86" t="str">
        <f t="shared" si="509"/>
        <v>0</v>
      </c>
      <c r="C1988" s="86" t="str">
        <f>COUNTIF($K$7:K1988,K1988)&amp;K1988</f>
        <v>0</v>
      </c>
      <c r="D1988" s="86" t="str">
        <f t="shared" si="510"/>
        <v>1</v>
      </c>
      <c r="F1988" s="173"/>
      <c r="G1988" s="90"/>
      <c r="H1988" s="73"/>
      <c r="I1988" s="90"/>
      <c r="J1988" s="175" t="str">
        <f t="shared" si="508"/>
        <v>-</v>
      </c>
      <c r="K1988" s="90"/>
      <c r="L1988" s="178"/>
      <c r="M1988" s="178"/>
    </row>
    <row r="1989" spans="1:13" x14ac:dyDescent="0.2">
      <c r="A1989" s="90" t="str">
        <f>IF(I1989=VALUE,VALUE,COUNTIF($B$7:B1989,B1989))&amp;I1989&amp;IF(F1989&lt;&gt;VALUE,TEXT(F1989,"mmmm"),VALUE)</f>
        <v>00</v>
      </c>
      <c r="B1989" s="86" t="str">
        <f t="shared" si="509"/>
        <v>0</v>
      </c>
      <c r="C1989" s="86" t="str">
        <f>COUNTIF($K$7:K1989,K1989)&amp;K1989</f>
        <v>0</v>
      </c>
      <c r="D1989" s="86" t="str">
        <f t="shared" si="510"/>
        <v>1</v>
      </c>
      <c r="F1989" s="173"/>
      <c r="G1989" s="90"/>
      <c r="H1989" s="73"/>
      <c r="I1989" s="90"/>
      <c r="J1989" s="175" t="str">
        <f t="shared" si="508"/>
        <v>-</v>
      </c>
      <c r="K1989" s="90"/>
      <c r="L1989" s="178"/>
      <c r="M1989" s="178"/>
    </row>
    <row r="1990" spans="1:13" x14ac:dyDescent="0.2">
      <c r="A1990" s="90" t="str">
        <f>IF(I1990=VALUE,VALUE,COUNTIF($B$7:B1990,B1990))&amp;I1990&amp;IF(F1990&lt;&gt;VALUE,TEXT(F1990,"mmmm"),VALUE)</f>
        <v>00</v>
      </c>
      <c r="B1990" s="86" t="str">
        <f t="shared" si="509"/>
        <v>0</v>
      </c>
      <c r="C1990" s="86" t="str">
        <f>COUNTIF($K$7:K1990,K1990)&amp;K1990</f>
        <v>0</v>
      </c>
      <c r="D1990" s="86" t="str">
        <f t="shared" si="510"/>
        <v>1</v>
      </c>
      <c r="F1990" s="173"/>
      <c r="G1990" s="90"/>
      <c r="H1990" s="73"/>
      <c r="I1990" s="90"/>
      <c r="J1990" s="175" t="str">
        <f t="shared" si="508"/>
        <v>-</v>
      </c>
      <c r="K1990" s="90"/>
      <c r="L1990" s="178"/>
      <c r="M1990" s="178"/>
    </row>
    <row r="1991" spans="1:13" x14ac:dyDescent="0.2">
      <c r="A1991" s="90" t="str">
        <f>IF(I1991=VALUE,VALUE,COUNTIF($B$7:B1991,B1991))&amp;I1991&amp;IF(F1991&lt;&gt;VALUE,TEXT(F1991,"mmmm"),VALUE)</f>
        <v>00</v>
      </c>
      <c r="B1991" s="86" t="str">
        <f t="shared" si="509"/>
        <v>0</v>
      </c>
      <c r="C1991" s="86" t="str">
        <f>COUNTIF($K$7:K1991,K1991)&amp;K1991</f>
        <v>0</v>
      </c>
      <c r="D1991" s="86" t="str">
        <f t="shared" si="510"/>
        <v>1</v>
      </c>
      <c r="F1991" s="173"/>
      <c r="G1991" s="90"/>
      <c r="H1991" s="73"/>
      <c r="I1991" s="90"/>
      <c r="J1991" s="175" t="str">
        <f t="shared" si="508"/>
        <v>-</v>
      </c>
      <c r="K1991" s="90"/>
      <c r="L1991" s="178"/>
      <c r="M1991" s="178"/>
    </row>
    <row r="1992" spans="1:13" x14ac:dyDescent="0.2">
      <c r="A1992" s="90" t="str">
        <f>IF(I1992=VALUE,VALUE,COUNTIF($B$7:B1992,B1992))&amp;I1992&amp;IF(F1992&lt;&gt;VALUE,TEXT(F1992,"mmmm"),VALUE)</f>
        <v>00</v>
      </c>
      <c r="B1992" s="86" t="str">
        <f t="shared" si="509"/>
        <v>0</v>
      </c>
      <c r="C1992" s="86" t="str">
        <f>COUNTIF($K$7:K1992,K1992)&amp;K1992</f>
        <v>0</v>
      </c>
      <c r="D1992" s="86" t="str">
        <f t="shared" si="510"/>
        <v>1</v>
      </c>
      <c r="F1992" s="173"/>
      <c r="G1992" s="90"/>
      <c r="H1992" s="73"/>
      <c r="I1992" s="90"/>
      <c r="J1992" s="175" t="str">
        <f t="shared" si="508"/>
        <v>-</v>
      </c>
      <c r="K1992" s="90"/>
      <c r="L1992" s="178"/>
      <c r="M1992" s="178"/>
    </row>
    <row r="1993" spans="1:13" x14ac:dyDescent="0.2">
      <c r="A1993" s="90" t="str">
        <f>IF(I1993=VALUE,VALUE,COUNTIF($B$7:B1993,B1993))&amp;I1993&amp;IF(F1993&lt;&gt;VALUE,TEXT(F1993,"mmmm"),VALUE)</f>
        <v>00</v>
      </c>
      <c r="B1993" s="86" t="str">
        <f t="shared" si="509"/>
        <v>0</v>
      </c>
      <c r="C1993" s="86" t="str">
        <f>COUNTIF($K$7:K1993,K1993)&amp;K1993</f>
        <v>0</v>
      </c>
      <c r="D1993" s="86" t="str">
        <f t="shared" si="510"/>
        <v>1</v>
      </c>
      <c r="F1993" s="173"/>
      <c r="G1993" s="90"/>
      <c r="H1993" s="73"/>
      <c r="I1993" s="90"/>
      <c r="J1993" s="175" t="str">
        <f t="shared" si="508"/>
        <v>-</v>
      </c>
      <c r="K1993" s="90"/>
      <c r="L1993" s="178"/>
      <c r="M1993" s="178"/>
    </row>
    <row r="1994" spans="1:13" x14ac:dyDescent="0.2">
      <c r="A1994" s="90" t="str">
        <f>IF(I1994=VALUE,VALUE,COUNTIF($B$7:B1994,B1994))&amp;I1994&amp;IF(F1994&lt;&gt;VALUE,TEXT(F1994,"mmmm"),VALUE)</f>
        <v>00</v>
      </c>
      <c r="B1994" s="86" t="str">
        <f t="shared" si="509"/>
        <v>0</v>
      </c>
      <c r="C1994" s="86" t="str">
        <f>COUNTIF($K$7:K1994,K1994)&amp;K1994</f>
        <v>0</v>
      </c>
      <c r="D1994" s="86" t="str">
        <f t="shared" si="510"/>
        <v>1</v>
      </c>
      <c r="F1994" s="173"/>
      <c r="G1994" s="90"/>
      <c r="H1994" s="73"/>
      <c r="I1994" s="90"/>
      <c r="J1994" s="175" t="str">
        <f t="shared" si="508"/>
        <v>-</v>
      </c>
      <c r="K1994" s="90"/>
      <c r="L1994" s="178"/>
      <c r="M1994" s="178"/>
    </row>
    <row r="1995" spans="1:13" x14ac:dyDescent="0.2">
      <c r="A1995" s="90" t="str">
        <f>IF(I1995=VALUE,VALUE,COUNTIF($B$7:B1995,B1995))&amp;I1995&amp;IF(F1995&lt;&gt;VALUE,TEXT(F1995,"mmmm"),VALUE)</f>
        <v>00</v>
      </c>
      <c r="B1995" s="86" t="str">
        <f t="shared" si="509"/>
        <v>0</v>
      </c>
      <c r="C1995" s="86" t="str">
        <f>COUNTIF($K$7:K1995,K1995)&amp;K1995</f>
        <v>0</v>
      </c>
      <c r="D1995" s="86" t="str">
        <f t="shared" si="510"/>
        <v>1</v>
      </c>
      <c r="F1995" s="173"/>
      <c r="G1995" s="90"/>
      <c r="H1995" s="73"/>
      <c r="I1995" s="75"/>
      <c r="J1995" s="175" t="str">
        <f t="shared" si="508"/>
        <v>-</v>
      </c>
      <c r="K1995" s="90"/>
      <c r="L1995" s="178"/>
      <c r="M1995" s="178"/>
    </row>
    <row r="1996" spans="1:13" x14ac:dyDescent="0.2">
      <c r="A1996" s="90" t="str">
        <f>IF(I1996=VALUE,VALUE,COUNTIF($B$7:B1996,B1996))&amp;I1996&amp;IF(F1996&lt;&gt;VALUE,TEXT(F1996,"mmmm"),VALUE)</f>
        <v>00</v>
      </c>
      <c r="B1996" s="86" t="str">
        <f t="shared" si="509"/>
        <v>0</v>
      </c>
      <c r="C1996" s="86" t="str">
        <f>COUNTIF($K$7:K1996,K1996)&amp;K1996</f>
        <v>0</v>
      </c>
      <c r="D1996" s="86" t="str">
        <f t="shared" si="510"/>
        <v>1</v>
      </c>
      <c r="F1996" s="173"/>
      <c r="G1996" s="90"/>
      <c r="H1996" s="73"/>
      <c r="I1996" s="75"/>
      <c r="J1996" s="175" t="str">
        <f t="shared" si="508"/>
        <v>-</v>
      </c>
      <c r="K1996" s="90"/>
      <c r="L1996" s="178"/>
      <c r="M1996" s="178"/>
    </row>
    <row r="1997" spans="1:13" x14ac:dyDescent="0.2">
      <c r="A1997" s="90" t="str">
        <f>IF(I1997=VALUE,VALUE,COUNTIF($B$7:B1997,B1997))&amp;I1997&amp;IF(F1997&lt;&gt;VALUE,TEXT(F1997,"mmmm"),VALUE)</f>
        <v>00</v>
      </c>
      <c r="B1997" s="86" t="str">
        <f t="shared" si="509"/>
        <v>0</v>
      </c>
      <c r="C1997" s="86" t="str">
        <f>COUNTIF($K$7:K1997,K1997)&amp;K1997</f>
        <v>0</v>
      </c>
      <c r="D1997" s="86" t="str">
        <f t="shared" si="510"/>
        <v>1</v>
      </c>
      <c r="F1997" s="173"/>
      <c r="G1997" s="90"/>
      <c r="H1997" s="73"/>
      <c r="I1997" s="75"/>
      <c r="J1997" s="175" t="str">
        <f t="shared" si="508"/>
        <v>-</v>
      </c>
      <c r="K1997" s="90"/>
      <c r="L1997" s="178"/>
      <c r="M1997" s="178"/>
    </row>
    <row r="1998" spans="1:13" x14ac:dyDescent="0.2">
      <c r="A1998" s="90" t="str">
        <f>IF(I1998=VALUE,VALUE,COUNTIF($B$7:B1998,B1998))&amp;I1998&amp;IF(F1998&lt;&gt;VALUE,TEXT(F1998,"mmmm"),VALUE)</f>
        <v>00</v>
      </c>
      <c r="B1998" s="86" t="str">
        <f t="shared" si="509"/>
        <v>0</v>
      </c>
      <c r="C1998" s="86" t="str">
        <f>COUNTIF($K$7:K1998,K1998)&amp;K1998</f>
        <v>0</v>
      </c>
      <c r="D1998" s="86" t="str">
        <f t="shared" si="510"/>
        <v>1</v>
      </c>
      <c r="F1998" s="173"/>
      <c r="G1998" s="90"/>
      <c r="H1998" s="73"/>
      <c r="I1998" s="75"/>
      <c r="J1998" s="175" t="str">
        <f t="shared" si="508"/>
        <v>-</v>
      </c>
      <c r="K1998" s="90"/>
      <c r="L1998" s="178"/>
      <c r="M1998" s="178"/>
    </row>
    <row r="1999" spans="1:13" x14ac:dyDescent="0.2">
      <c r="A1999" s="90" t="str">
        <f>IF(I1999=VALUE,VALUE,COUNTIF($B$7:B1999,B1999))&amp;I1999&amp;IF(F1999&lt;&gt;VALUE,TEXT(F1999,"mmmm"),VALUE)</f>
        <v>00</v>
      </c>
      <c r="B1999" s="86" t="str">
        <f t="shared" si="509"/>
        <v>0</v>
      </c>
      <c r="C1999" s="86" t="str">
        <f>COUNTIF($K$7:K1999,K1999)&amp;K1999</f>
        <v>0</v>
      </c>
      <c r="D1999" s="86" t="str">
        <f t="shared" si="510"/>
        <v>1</v>
      </c>
      <c r="F1999" s="173"/>
      <c r="G1999" s="90"/>
      <c r="H1999" s="73"/>
      <c r="I1999" s="75"/>
      <c r="J1999" s="175" t="str">
        <f t="shared" si="508"/>
        <v>-</v>
      </c>
      <c r="K1999" s="90"/>
      <c r="L1999" s="178"/>
      <c r="M1999" s="178"/>
    </row>
    <row r="2000" spans="1:13" x14ac:dyDescent="0.2">
      <c r="A2000" s="90" t="str">
        <f>IF(I2000=VALUE,VALUE,COUNTIF($B$7:B2000,B2000))&amp;I2000&amp;IF(F2000&lt;&gt;VALUE,TEXT(F2000,"mmmm"),VALUE)</f>
        <v>00</v>
      </c>
      <c r="B2000" s="86" t="str">
        <f t="shared" si="509"/>
        <v>0</v>
      </c>
      <c r="C2000" s="86" t="str">
        <f>COUNTIF($K$7:K2000,K2000)&amp;K2000</f>
        <v>0</v>
      </c>
      <c r="D2000" s="86" t="str">
        <f t="shared" si="510"/>
        <v>1</v>
      </c>
      <c r="F2000" s="173"/>
      <c r="G2000" s="90"/>
      <c r="H2000" s="73"/>
      <c r="I2000" s="75"/>
      <c r="J2000" s="175" t="str">
        <f t="shared" si="508"/>
        <v>-</v>
      </c>
      <c r="K2000" s="90"/>
      <c r="L2000" s="178"/>
      <c r="M2000" s="178"/>
    </row>
    <row r="2001" spans="1:13" x14ac:dyDescent="0.2">
      <c r="A2001" s="90" t="str">
        <f>IF(I2001=VALUE,VALUE,COUNTIF($B$7:B2001,B2001))&amp;I2001&amp;IF(F2001&lt;&gt;VALUE,TEXT(F2001,"mmmm"),VALUE)</f>
        <v>00</v>
      </c>
      <c r="B2001" s="86" t="str">
        <f t="shared" si="509"/>
        <v>0</v>
      </c>
      <c r="C2001" s="86" t="str">
        <f>COUNTIF($K$7:K2001,K2001)&amp;K2001</f>
        <v>0</v>
      </c>
      <c r="D2001" s="86" t="str">
        <f t="shared" si="510"/>
        <v>1</v>
      </c>
      <c r="F2001" s="173"/>
      <c r="G2001" s="90"/>
      <c r="H2001" s="73"/>
      <c r="I2001" s="75"/>
      <c r="J2001" s="175" t="str">
        <f t="shared" si="508"/>
        <v>-</v>
      </c>
      <c r="K2001" s="90"/>
      <c r="L2001" s="178"/>
      <c r="M2001" s="178"/>
    </row>
    <row r="2002" spans="1:13" x14ac:dyDescent="0.2">
      <c r="A2002" s="90" t="str">
        <f>IF(I2002=VALUE,VALUE,COUNTIF($B$7:B2002,B2002))&amp;I2002&amp;IF(F2002&lt;&gt;VALUE,TEXT(F2002,"mmmm"),VALUE)</f>
        <v>00</v>
      </c>
      <c r="B2002" s="86" t="str">
        <f t="shared" si="509"/>
        <v>0</v>
      </c>
      <c r="C2002" s="86" t="str">
        <f>COUNTIF($K$7:K2002,K2002)&amp;K2002</f>
        <v>0</v>
      </c>
      <c r="D2002" s="86" t="str">
        <f t="shared" si="510"/>
        <v>1</v>
      </c>
      <c r="F2002" s="173"/>
      <c r="G2002" s="90"/>
      <c r="H2002" s="73"/>
      <c r="I2002" s="75"/>
      <c r="J2002" s="175" t="str">
        <f t="shared" si="508"/>
        <v>-</v>
      </c>
      <c r="K2002" s="90"/>
      <c r="L2002" s="178"/>
      <c r="M2002" s="178"/>
    </row>
    <row r="2003" spans="1:13" x14ac:dyDescent="0.2">
      <c r="A2003" s="90" t="str">
        <f>IF(I2003=VALUE,VALUE,COUNTIF($B$7:B2003,B2003))&amp;I2003&amp;IF(F2003&lt;&gt;VALUE,TEXT(F2003,"mmmm"),VALUE)</f>
        <v>00</v>
      </c>
      <c r="B2003" s="86" t="str">
        <f t="shared" si="509"/>
        <v>0</v>
      </c>
      <c r="C2003" s="86" t="str">
        <f>COUNTIF($K$7:K2003,K2003)&amp;K2003</f>
        <v>0</v>
      </c>
      <c r="D2003" s="86" t="str">
        <f t="shared" si="510"/>
        <v>1</v>
      </c>
      <c r="F2003" s="173"/>
      <c r="G2003" s="90"/>
      <c r="H2003" s="73"/>
      <c r="I2003" s="75"/>
      <c r="J2003" s="175" t="str">
        <f t="shared" si="508"/>
        <v>-</v>
      </c>
      <c r="K2003" s="90"/>
      <c r="L2003" s="178"/>
      <c r="M2003" s="178"/>
    </row>
    <row r="2004" spans="1:13" x14ac:dyDescent="0.2">
      <c r="A2004" s="90" t="str">
        <f>IF(I2004=VALUE,VALUE,COUNTIF($B$7:B2004,B2004))&amp;I2004&amp;IF(F2004&lt;&gt;VALUE,TEXT(F2004,"mmmm"),VALUE)</f>
        <v>00</v>
      </c>
      <c r="B2004" s="86" t="str">
        <f t="shared" si="509"/>
        <v>0</v>
      </c>
      <c r="C2004" s="86" t="str">
        <f>COUNTIF($K$7:K2004,K2004)&amp;K2004</f>
        <v>0</v>
      </c>
      <c r="D2004" s="86" t="str">
        <f t="shared" si="510"/>
        <v>1</v>
      </c>
      <c r="F2004" s="173"/>
      <c r="G2004" s="90"/>
      <c r="H2004" s="73"/>
      <c r="I2004" s="75"/>
      <c r="J2004" s="175" t="str">
        <f t="shared" si="508"/>
        <v>-</v>
      </c>
      <c r="K2004" s="90"/>
      <c r="L2004" s="178"/>
      <c r="M2004" s="178"/>
    </row>
    <row r="2005" spans="1:13" x14ac:dyDescent="0.2">
      <c r="A2005" s="90" t="str">
        <f>IF(I2005=VALUE,VALUE,COUNTIF($B$7:B2005,B2005))&amp;I2005&amp;IF(F2005&lt;&gt;VALUE,TEXT(F2005,"mmmm"),VALUE)</f>
        <v>00</v>
      </c>
      <c r="B2005" s="86" t="str">
        <f t="shared" si="509"/>
        <v>0</v>
      </c>
      <c r="C2005" s="86" t="str">
        <f>COUNTIF($K$7:K2005,K2005)&amp;K2005</f>
        <v>0</v>
      </c>
      <c r="D2005" s="86" t="str">
        <f t="shared" si="510"/>
        <v>1</v>
      </c>
      <c r="F2005" s="173"/>
      <c r="G2005" s="90"/>
      <c r="H2005" s="73"/>
      <c r="I2005" s="75"/>
      <c r="J2005" s="175" t="str">
        <f t="shared" si="508"/>
        <v>-</v>
      </c>
      <c r="K2005" s="90"/>
      <c r="L2005" s="178"/>
      <c r="M2005" s="178"/>
    </row>
    <row r="2006" spans="1:13" x14ac:dyDescent="0.2">
      <c r="A2006" s="90" t="str">
        <f>IF(I2006=VALUE,VALUE,COUNTIF($B$7:B2006,B2006))&amp;I2006&amp;IF(F2006&lt;&gt;VALUE,TEXT(F2006,"mmmm"),VALUE)</f>
        <v>00</v>
      </c>
      <c r="B2006" s="86" t="str">
        <f t="shared" si="509"/>
        <v>0</v>
      </c>
      <c r="C2006" s="86" t="str">
        <f>COUNTIF($K$7:K2006,K2006)&amp;K2006</f>
        <v>0</v>
      </c>
      <c r="D2006" s="86" t="str">
        <f t="shared" si="510"/>
        <v>1</v>
      </c>
      <c r="F2006" s="173"/>
      <c r="G2006" s="90"/>
      <c r="H2006" s="73"/>
      <c r="I2006" s="90"/>
      <c r="J2006" s="175" t="str">
        <f t="shared" si="508"/>
        <v>-</v>
      </c>
      <c r="K2006" s="90"/>
      <c r="L2006" s="178"/>
      <c r="M2006" s="178"/>
    </row>
    <row r="2007" spans="1:13" x14ac:dyDescent="0.2">
      <c r="A2007" s="90" t="str">
        <f>IF(I2007=VALUE,VALUE,COUNTIF($B$7:B2007,B2007))&amp;I2007&amp;IF(F2007&lt;&gt;VALUE,TEXT(F2007,"mmmm"),VALUE)</f>
        <v>00</v>
      </c>
      <c r="B2007" s="86" t="str">
        <f t="shared" si="509"/>
        <v>0</v>
      </c>
      <c r="C2007" s="86" t="str">
        <f>COUNTIF($K$7:K2007,K2007)&amp;K2007</f>
        <v>0</v>
      </c>
      <c r="D2007" s="86" t="str">
        <f t="shared" si="510"/>
        <v>1</v>
      </c>
      <c r="F2007" s="173"/>
      <c r="G2007" s="90"/>
      <c r="H2007" s="73"/>
      <c r="I2007" s="90"/>
      <c r="J2007" s="175" t="str">
        <f t="shared" si="508"/>
        <v>-</v>
      </c>
      <c r="K2007" s="90"/>
      <c r="L2007" s="178"/>
      <c r="M2007" s="178"/>
    </row>
    <row r="2008" spans="1:13" x14ac:dyDescent="0.2">
      <c r="A2008" s="90" t="str">
        <f>IF(I2008=VALUE,VALUE,COUNTIF($B$7:B2008,B2008))&amp;I2008&amp;IF(F2008&lt;&gt;VALUE,TEXT(F2008,"mmmm"),VALUE)</f>
        <v>00</v>
      </c>
      <c r="B2008" s="86" t="str">
        <f t="shared" si="509"/>
        <v>0</v>
      </c>
      <c r="C2008" s="86" t="str">
        <f>COUNTIF($K$7:K2008,K2008)&amp;K2008</f>
        <v>0</v>
      </c>
      <c r="D2008" s="86" t="str">
        <f t="shared" si="510"/>
        <v>1</v>
      </c>
      <c r="F2008" s="173"/>
      <c r="G2008" s="90"/>
      <c r="H2008" s="73"/>
      <c r="I2008" s="75"/>
      <c r="J2008" s="175" t="str">
        <f t="shared" si="508"/>
        <v>-</v>
      </c>
      <c r="K2008" s="90"/>
      <c r="L2008" s="178"/>
      <c r="M2008" s="178"/>
    </row>
    <row r="2009" spans="1:13" x14ac:dyDescent="0.2">
      <c r="A2009" s="90" t="str">
        <f>IF(I2009=VALUE,VALUE,COUNTIF($B$7:B2009,B2009))&amp;I2009&amp;IF(F2009&lt;&gt;VALUE,TEXT(F2009,"mmmm"),VALUE)</f>
        <v>00</v>
      </c>
      <c r="B2009" s="86" t="str">
        <f t="shared" si="509"/>
        <v>0</v>
      </c>
      <c r="C2009" s="86" t="str">
        <f>COUNTIF($K$7:K2009,K2009)&amp;K2009</f>
        <v>0</v>
      </c>
      <c r="D2009" s="86" t="str">
        <f t="shared" si="510"/>
        <v>1</v>
      </c>
      <c r="F2009" s="173"/>
      <c r="G2009" s="90"/>
      <c r="H2009" s="73"/>
      <c r="I2009" s="75"/>
      <c r="J2009" s="175" t="str">
        <f t="shared" si="508"/>
        <v>-</v>
      </c>
      <c r="K2009" s="90"/>
      <c r="L2009" s="178"/>
      <c r="M2009" s="178"/>
    </row>
    <row r="2010" spans="1:13" x14ac:dyDescent="0.2">
      <c r="A2010" s="90" t="str">
        <f>IF(I2010=VALUE,VALUE,COUNTIF($B$7:B2010,B2010))&amp;I2010&amp;IF(F2010&lt;&gt;VALUE,TEXT(F2010,"mmmm"),VALUE)</f>
        <v>00</v>
      </c>
      <c r="B2010" s="86" t="str">
        <f t="shared" si="509"/>
        <v>0</v>
      </c>
      <c r="C2010" s="86" t="str">
        <f>COUNTIF($K$7:K2010,K2010)&amp;K2010</f>
        <v>0</v>
      </c>
      <c r="D2010" s="86" t="str">
        <f t="shared" si="510"/>
        <v>1</v>
      </c>
      <c r="F2010" s="173"/>
      <c r="G2010" s="90"/>
      <c r="H2010" s="73"/>
      <c r="I2010" s="90"/>
      <c r="J2010" s="175" t="str">
        <f t="shared" si="508"/>
        <v>-</v>
      </c>
      <c r="K2010" s="90"/>
      <c r="L2010" s="178"/>
      <c r="M2010" s="178"/>
    </row>
    <row r="2011" spans="1:13" x14ac:dyDescent="0.2">
      <c r="A2011" s="90" t="str">
        <f>IF(I2011=VALUE,VALUE,COUNTIF($B$7:B2011,B2011))&amp;I2011&amp;IF(F2011&lt;&gt;VALUE,TEXT(F2011,"mmmm"),VALUE)</f>
        <v>00</v>
      </c>
      <c r="B2011" s="86" t="str">
        <f t="shared" si="509"/>
        <v>0</v>
      </c>
      <c r="C2011" s="86" t="str">
        <f>COUNTIF($K$7:K2011,K2011)&amp;K2011</f>
        <v>0</v>
      </c>
      <c r="D2011" s="86" t="str">
        <f t="shared" si="510"/>
        <v>1</v>
      </c>
      <c r="F2011" s="173"/>
      <c r="G2011" s="90"/>
      <c r="H2011" s="73"/>
      <c r="I2011" s="75"/>
      <c r="J2011" s="175" t="str">
        <f t="shared" si="508"/>
        <v>-</v>
      </c>
      <c r="K2011" s="90"/>
      <c r="L2011" s="178"/>
      <c r="M2011" s="178"/>
    </row>
    <row r="2012" spans="1:13" x14ac:dyDescent="0.2">
      <c r="A2012" s="90" t="str">
        <f>IF(I2012=VALUE,VALUE,COUNTIF($B$7:B2012,B2012))&amp;I2012&amp;IF(F2012&lt;&gt;VALUE,TEXT(F2012,"mmmm"),VALUE)</f>
        <v>00</v>
      </c>
      <c r="B2012" s="86" t="str">
        <f t="shared" si="509"/>
        <v>0</v>
      </c>
      <c r="C2012" s="86" t="str">
        <f>COUNTIF($K$7:K2012,K2012)&amp;K2012</f>
        <v>0</v>
      </c>
      <c r="D2012" s="86" t="str">
        <f t="shared" si="510"/>
        <v>1</v>
      </c>
      <c r="F2012" s="173"/>
      <c r="G2012" s="90"/>
      <c r="H2012" s="73"/>
      <c r="I2012" s="90"/>
      <c r="J2012" s="175" t="str">
        <f t="shared" si="508"/>
        <v>-</v>
      </c>
      <c r="K2012" s="90"/>
      <c r="L2012" s="178"/>
      <c r="M2012" s="178"/>
    </row>
    <row r="2013" spans="1:13" x14ac:dyDescent="0.2">
      <c r="A2013" s="90" t="str">
        <f>IF(I2013=VALUE,VALUE,COUNTIF($B$7:B2013,B2013))&amp;I2013&amp;IF(F2013&lt;&gt;VALUE,TEXT(F2013,"mmmm"),VALUE)</f>
        <v>00</v>
      </c>
      <c r="B2013" s="86" t="str">
        <f t="shared" si="509"/>
        <v>0</v>
      </c>
      <c r="C2013" s="86" t="str">
        <f>COUNTIF($K$7:K2013,K2013)&amp;K2013</f>
        <v>0</v>
      </c>
      <c r="D2013" s="86" t="str">
        <f t="shared" si="510"/>
        <v>1</v>
      </c>
      <c r="F2013" s="173"/>
      <c r="G2013" s="90"/>
      <c r="H2013" s="73"/>
      <c r="I2013" s="90"/>
      <c r="J2013" s="175" t="str">
        <f t="shared" si="508"/>
        <v>-</v>
      </c>
      <c r="K2013" s="90"/>
      <c r="L2013" s="178"/>
      <c r="M2013" s="178"/>
    </row>
    <row r="2014" spans="1:13" x14ac:dyDescent="0.2">
      <c r="A2014" s="90" t="str">
        <f>IF(I2014=VALUE,VALUE,COUNTIF($B$7:B2014,B2014))&amp;I2014&amp;IF(F2014&lt;&gt;VALUE,TEXT(F2014,"mmmm"),VALUE)</f>
        <v>00</v>
      </c>
      <c r="B2014" s="86" t="str">
        <f t="shared" si="509"/>
        <v>0</v>
      </c>
      <c r="C2014" s="86" t="str">
        <f>COUNTIF($K$7:K2014,K2014)&amp;K2014</f>
        <v>0</v>
      </c>
      <c r="D2014" s="86" t="str">
        <f t="shared" si="510"/>
        <v>1</v>
      </c>
      <c r="F2014" s="173"/>
      <c r="G2014" s="90"/>
      <c r="H2014" s="73"/>
      <c r="I2014" s="90"/>
      <c r="J2014" s="175" t="str">
        <f t="shared" si="508"/>
        <v>-</v>
      </c>
      <c r="K2014" s="90"/>
      <c r="L2014" s="178"/>
      <c r="M2014" s="178"/>
    </row>
    <row r="2015" spans="1:13" x14ac:dyDescent="0.2">
      <c r="A2015" s="90" t="str">
        <f>IF(I2015=VALUE,VALUE,COUNTIF($B$7:B2015,B2015))&amp;I2015&amp;IF(F2015&lt;&gt;VALUE,TEXT(F2015,"mmmm"),VALUE)</f>
        <v>00</v>
      </c>
      <c r="B2015" s="86" t="str">
        <f t="shared" si="509"/>
        <v>0</v>
      </c>
      <c r="C2015" s="86" t="str">
        <f>COUNTIF($K$7:K2015,K2015)&amp;K2015</f>
        <v>0</v>
      </c>
      <c r="D2015" s="86" t="str">
        <f t="shared" si="510"/>
        <v>1</v>
      </c>
      <c r="F2015" s="173"/>
      <c r="G2015" s="90"/>
      <c r="H2015" s="73"/>
      <c r="I2015" s="90"/>
      <c r="J2015" s="175" t="str">
        <f t="shared" si="508"/>
        <v>-</v>
      </c>
      <c r="K2015" s="90"/>
      <c r="L2015" s="178"/>
      <c r="M2015" s="178"/>
    </row>
    <row r="2016" spans="1:13" x14ac:dyDescent="0.2">
      <c r="A2016" s="90" t="str">
        <f>IF(I2016=VALUE,VALUE,COUNTIF($B$7:B2016,B2016))&amp;I2016&amp;IF(F2016&lt;&gt;VALUE,TEXT(F2016,"mmmm"),VALUE)</f>
        <v>00</v>
      </c>
      <c r="B2016" s="86" t="str">
        <f t="shared" si="509"/>
        <v>0</v>
      </c>
      <c r="C2016" s="86" t="str">
        <f>COUNTIF($K$7:K2016,K2016)&amp;K2016</f>
        <v>0</v>
      </c>
      <c r="D2016" s="86" t="str">
        <f t="shared" si="510"/>
        <v>1</v>
      </c>
      <c r="F2016" s="173"/>
      <c r="G2016" s="90"/>
      <c r="H2016" s="73"/>
      <c r="I2016" s="90"/>
      <c r="J2016" s="175" t="str">
        <f t="shared" si="508"/>
        <v>-</v>
      </c>
      <c r="K2016" s="90"/>
      <c r="L2016" s="178"/>
      <c r="M2016" s="178"/>
    </row>
    <row r="2017" spans="1:13" x14ac:dyDescent="0.2">
      <c r="A2017" s="90" t="str">
        <f>IF(I2017=VALUE,VALUE,COUNTIF($B$7:B2017,B2017))&amp;I2017&amp;IF(F2017&lt;&gt;VALUE,TEXT(F2017,"mmmm"),VALUE)</f>
        <v>00</v>
      </c>
      <c r="B2017" s="86" t="str">
        <f t="shared" si="509"/>
        <v>0</v>
      </c>
      <c r="C2017" s="86" t="str">
        <f>COUNTIF($K$7:K2017,K2017)&amp;K2017</f>
        <v>0</v>
      </c>
      <c r="D2017" s="86" t="str">
        <f t="shared" si="510"/>
        <v>1</v>
      </c>
      <c r="F2017" s="173"/>
      <c r="G2017" s="90"/>
      <c r="H2017" s="73"/>
      <c r="I2017" s="90"/>
      <c r="J2017" s="175" t="str">
        <f t="shared" si="508"/>
        <v>-</v>
      </c>
      <c r="K2017" s="90"/>
      <c r="L2017" s="178"/>
      <c r="M2017" s="178"/>
    </row>
    <row r="2018" spans="1:13" x14ac:dyDescent="0.2">
      <c r="A2018" s="90" t="str">
        <f>IF(I2018=VALUE,VALUE,COUNTIF($B$7:B2018,B2018))&amp;I2018&amp;IF(F2018&lt;&gt;VALUE,TEXT(F2018,"mmmm"),VALUE)</f>
        <v>00</v>
      </c>
      <c r="B2018" s="86" t="str">
        <f t="shared" si="509"/>
        <v>0</v>
      </c>
      <c r="C2018" s="86" t="str">
        <f>COUNTIF($K$7:K2018,K2018)&amp;K2018</f>
        <v>0</v>
      </c>
      <c r="D2018" s="86" t="str">
        <f t="shared" si="510"/>
        <v>1</v>
      </c>
      <c r="F2018" s="173"/>
      <c r="G2018" s="90"/>
      <c r="H2018" s="73"/>
      <c r="I2018" s="90"/>
      <c r="J2018" s="175" t="str">
        <f t="shared" si="508"/>
        <v>-</v>
      </c>
      <c r="K2018" s="90"/>
      <c r="L2018" s="178"/>
      <c r="M2018" s="178"/>
    </row>
    <row r="2019" spans="1:13" x14ac:dyDescent="0.2">
      <c r="A2019" s="90" t="str">
        <f>IF(I2019=VALUE,VALUE,COUNTIF($B$7:B2019,B2019))&amp;I2019&amp;IF(F2019&lt;&gt;VALUE,TEXT(F2019,"mmmm"),VALUE)</f>
        <v>00</v>
      </c>
      <c r="B2019" s="86" t="str">
        <f t="shared" si="509"/>
        <v>0</v>
      </c>
      <c r="C2019" s="86" t="str">
        <f>COUNTIF($K$7:K2019,K2019)&amp;K2019</f>
        <v>0</v>
      </c>
      <c r="D2019" s="86" t="str">
        <f t="shared" si="510"/>
        <v>1</v>
      </c>
      <c r="F2019" s="173"/>
      <c r="G2019" s="90"/>
      <c r="H2019" s="73"/>
      <c r="I2019" s="90"/>
      <c r="J2019" s="175" t="str">
        <f t="shared" si="508"/>
        <v>-</v>
      </c>
      <c r="K2019" s="90"/>
      <c r="L2019" s="178"/>
      <c r="M2019" s="178"/>
    </row>
    <row r="2020" spans="1:13" x14ac:dyDescent="0.2">
      <c r="A2020" s="90" t="str">
        <f>IF(I2020=VALUE,VALUE,COUNTIF($B$7:B2020,B2020))&amp;I2020&amp;IF(F2020&lt;&gt;VALUE,TEXT(F2020,"mmmm"),VALUE)</f>
        <v>00</v>
      </c>
      <c r="B2020" s="86" t="str">
        <f t="shared" si="509"/>
        <v>0</v>
      </c>
      <c r="C2020" s="86" t="str">
        <f>COUNTIF($K$7:K2020,K2020)&amp;K2020</f>
        <v>0</v>
      </c>
      <c r="D2020" s="86" t="str">
        <f t="shared" si="510"/>
        <v>1</v>
      </c>
      <c r="F2020" s="173"/>
      <c r="G2020" s="90"/>
      <c r="H2020" s="73"/>
      <c r="I2020" s="90"/>
      <c r="J2020" s="175" t="str">
        <f t="shared" si="508"/>
        <v>-</v>
      </c>
      <c r="K2020" s="90"/>
      <c r="L2020" s="178"/>
      <c r="M2020" s="178"/>
    </row>
    <row r="2021" spans="1:13" x14ac:dyDescent="0.2">
      <c r="A2021" s="90" t="str">
        <f>IF(I2021=VALUE,VALUE,COUNTIF($B$7:B2021,B2021))&amp;I2021&amp;IF(F2021&lt;&gt;VALUE,TEXT(F2021,"mmmm"),VALUE)</f>
        <v>00</v>
      </c>
      <c r="B2021" s="86" t="str">
        <f t="shared" si="509"/>
        <v>0</v>
      </c>
      <c r="C2021" s="86" t="str">
        <f>COUNTIF($K$7:K2021,K2021)&amp;K2021</f>
        <v>0</v>
      </c>
      <c r="D2021" s="86" t="str">
        <f t="shared" si="510"/>
        <v>1</v>
      </c>
      <c r="F2021" s="173"/>
      <c r="G2021" s="90"/>
      <c r="H2021" s="73"/>
      <c r="I2021" s="90"/>
      <c r="J2021" s="175" t="str">
        <f t="shared" si="508"/>
        <v>-</v>
      </c>
      <c r="K2021" s="90"/>
      <c r="L2021" s="178"/>
      <c r="M2021" s="178"/>
    </row>
    <row r="2022" spans="1:13" x14ac:dyDescent="0.2">
      <c r="A2022" s="90" t="str">
        <f>IF(I2022=VALUE,VALUE,COUNTIF($B$7:B2022,B2022))&amp;I2022&amp;IF(F2022&lt;&gt;VALUE,TEXT(F2022,"mmmm"),VALUE)</f>
        <v>00</v>
      </c>
      <c r="B2022" s="86" t="str">
        <f t="shared" si="509"/>
        <v>0</v>
      </c>
      <c r="C2022" s="86" t="str">
        <f>COUNTIF($K$7:K2022,K2022)&amp;K2022</f>
        <v>0</v>
      </c>
      <c r="D2022" s="86" t="str">
        <f t="shared" si="510"/>
        <v>1</v>
      </c>
      <c r="F2022" s="173"/>
      <c r="G2022" s="90"/>
      <c r="H2022" s="73"/>
      <c r="I2022" s="90"/>
      <c r="J2022" s="175" t="str">
        <f t="shared" si="508"/>
        <v>-</v>
      </c>
      <c r="K2022" s="90"/>
      <c r="L2022" s="178"/>
      <c r="M2022" s="178"/>
    </row>
    <row r="2023" spans="1:13" x14ac:dyDescent="0.2">
      <c r="A2023" s="90" t="str">
        <f>IF(I2023=VALUE,VALUE,COUNTIF($B$7:B2023,B2023))&amp;I2023&amp;IF(F2023&lt;&gt;VALUE,TEXT(F2023,"mmmm"),VALUE)</f>
        <v>00</v>
      </c>
      <c r="B2023" s="86" t="str">
        <f t="shared" si="509"/>
        <v>0</v>
      </c>
      <c r="C2023" s="86" t="str">
        <f>COUNTIF($K$7:K2023,K2023)&amp;K2023</f>
        <v>0</v>
      </c>
      <c r="D2023" s="86" t="str">
        <f t="shared" si="510"/>
        <v>1</v>
      </c>
      <c r="F2023" s="173"/>
      <c r="G2023" s="90"/>
      <c r="H2023" s="73"/>
      <c r="I2023" s="90"/>
      <c r="J2023" s="175" t="str">
        <f t="shared" si="508"/>
        <v>-</v>
      </c>
      <c r="K2023" s="90"/>
      <c r="L2023" s="178"/>
      <c r="M2023" s="178"/>
    </row>
    <row r="2024" spans="1:13" x14ac:dyDescent="0.2">
      <c r="A2024" s="90" t="str">
        <f>IF(I2024=VALUE,VALUE,COUNTIF($B$7:B2024,B2024))&amp;I2024&amp;IF(F2024&lt;&gt;VALUE,TEXT(F2024,"mmmm"),VALUE)</f>
        <v>00</v>
      </c>
      <c r="B2024" s="86" t="str">
        <f t="shared" si="509"/>
        <v>0</v>
      </c>
      <c r="C2024" s="86" t="str">
        <f>COUNTIF($K$7:K2024,K2024)&amp;K2024</f>
        <v>0</v>
      </c>
      <c r="D2024" s="86" t="str">
        <f t="shared" si="510"/>
        <v>1</v>
      </c>
      <c r="F2024" s="173"/>
      <c r="G2024" s="90"/>
      <c r="H2024" s="73"/>
      <c r="I2024" s="90"/>
      <c r="J2024" s="175" t="str">
        <f t="shared" si="508"/>
        <v>-</v>
      </c>
      <c r="K2024" s="90"/>
      <c r="L2024" s="178"/>
      <c r="M2024" s="178"/>
    </row>
    <row r="2025" spans="1:13" x14ac:dyDescent="0.2">
      <c r="A2025" s="90" t="str">
        <f>IF(I2025=VALUE,VALUE,COUNTIF($B$7:B2025,B2025))&amp;I2025&amp;IF(F2025&lt;&gt;VALUE,TEXT(F2025,"mmmm"),VALUE)</f>
        <v>00</v>
      </c>
      <c r="B2025" s="86" t="str">
        <f t="shared" si="509"/>
        <v>0</v>
      </c>
      <c r="C2025" s="86" t="str">
        <f>COUNTIF($K$7:K2025,K2025)&amp;K2025</f>
        <v>0</v>
      </c>
      <c r="D2025" s="86" t="str">
        <f t="shared" si="510"/>
        <v>1</v>
      </c>
      <c r="F2025" s="173"/>
      <c r="G2025" s="90"/>
      <c r="H2025" s="73"/>
      <c r="I2025" s="90"/>
      <c r="J2025" s="175" t="str">
        <f t="shared" si="508"/>
        <v>-</v>
      </c>
      <c r="K2025" s="90"/>
      <c r="L2025" s="178"/>
      <c r="M2025" s="178"/>
    </row>
    <row r="2026" spans="1:13" x14ac:dyDescent="0.2">
      <c r="A2026" s="90" t="str">
        <f>IF(I2026=VALUE,VALUE,COUNTIF($B$7:B2026,B2026))&amp;I2026&amp;IF(F2026&lt;&gt;VALUE,TEXT(F2026,"mmmm"),VALUE)</f>
        <v>00</v>
      </c>
      <c r="B2026" s="86" t="str">
        <f t="shared" si="509"/>
        <v>0</v>
      </c>
      <c r="C2026" s="86" t="str">
        <f>COUNTIF($K$7:K2026,K2026)&amp;K2026</f>
        <v>0</v>
      </c>
      <c r="D2026" s="86" t="str">
        <f t="shared" si="510"/>
        <v>1</v>
      </c>
      <c r="F2026" s="173"/>
      <c r="G2026" s="90"/>
      <c r="H2026" s="73"/>
      <c r="I2026" s="90"/>
      <c r="J2026" s="175" t="str">
        <f t="shared" si="508"/>
        <v>-</v>
      </c>
      <c r="K2026" s="90"/>
      <c r="L2026" s="178"/>
      <c r="M2026" s="178"/>
    </row>
    <row r="2027" spans="1:13" x14ac:dyDescent="0.2">
      <c r="A2027" s="90" t="str">
        <f>IF(I2027=VALUE,VALUE,COUNTIF($B$7:B2027,B2027))&amp;I2027&amp;IF(F2027&lt;&gt;VALUE,TEXT(F2027,"mmmm"),VALUE)</f>
        <v>00</v>
      </c>
      <c r="B2027" s="86" t="str">
        <f t="shared" si="509"/>
        <v>0</v>
      </c>
      <c r="C2027" s="86" t="str">
        <f>COUNTIF($K$7:K2027,K2027)&amp;K2027</f>
        <v>0</v>
      </c>
      <c r="D2027" s="86" t="str">
        <f t="shared" si="510"/>
        <v>1</v>
      </c>
      <c r="F2027" s="173"/>
      <c r="G2027" s="90"/>
      <c r="H2027" s="73"/>
      <c r="I2027" s="90"/>
      <c r="J2027" s="175" t="str">
        <f t="shared" si="508"/>
        <v>-</v>
      </c>
      <c r="K2027" s="90"/>
      <c r="L2027" s="178"/>
      <c r="M2027" s="178"/>
    </row>
    <row r="2028" spans="1:13" x14ac:dyDescent="0.2">
      <c r="A2028" s="90" t="str">
        <f>IF(I2028=VALUE,VALUE,COUNTIF($B$7:B2028,B2028))&amp;I2028&amp;IF(F2028&lt;&gt;VALUE,TEXT(F2028,"mmmm"),VALUE)</f>
        <v>00</v>
      </c>
      <c r="B2028" s="86" t="str">
        <f t="shared" si="509"/>
        <v>0</v>
      </c>
      <c r="C2028" s="86" t="str">
        <f>COUNTIF($K$7:K2028,K2028)&amp;K2028</f>
        <v>0</v>
      </c>
      <c r="D2028" s="86" t="str">
        <f t="shared" si="510"/>
        <v>1</v>
      </c>
      <c r="F2028" s="173"/>
      <c r="G2028" s="90"/>
      <c r="H2028" s="73"/>
      <c r="I2028" s="90"/>
      <c r="J2028" s="175" t="str">
        <f t="shared" ref="J2028:J2091" si="511">IF(ISNA(VLOOKUP(I2028,DAF_AKUN,2,FALSE)),"-",VLOOKUP(I2028,DAF_AKUN,2,FALSE))</f>
        <v>-</v>
      </c>
      <c r="K2028" s="90"/>
      <c r="L2028" s="178"/>
      <c r="M2028" s="178"/>
    </row>
    <row r="2029" spans="1:13" x14ac:dyDescent="0.2">
      <c r="A2029" s="90" t="str">
        <f>IF(I2029=VALUE,VALUE,COUNTIF($B$7:B2029,B2029))&amp;I2029&amp;IF(F2029&lt;&gt;VALUE,TEXT(F2029,"mmmm"),VALUE)</f>
        <v>00</v>
      </c>
      <c r="B2029" s="86" t="str">
        <f t="shared" si="509"/>
        <v>0</v>
      </c>
      <c r="C2029" s="86" t="str">
        <f>COUNTIF($K$7:K2029,K2029)&amp;K2029</f>
        <v>0</v>
      </c>
      <c r="D2029" s="86" t="str">
        <f t="shared" si="510"/>
        <v>1</v>
      </c>
      <c r="F2029" s="173"/>
      <c r="G2029" s="90"/>
      <c r="H2029" s="73"/>
      <c r="I2029" s="90"/>
      <c r="J2029" s="175" t="str">
        <f t="shared" si="511"/>
        <v>-</v>
      </c>
      <c r="K2029" s="90"/>
      <c r="L2029" s="178"/>
      <c r="M2029" s="178"/>
    </row>
    <row r="2030" spans="1:13" x14ac:dyDescent="0.2">
      <c r="A2030" s="90" t="str">
        <f>IF(I2030=VALUE,VALUE,COUNTIF($B$7:B2030,B2030))&amp;I2030&amp;IF(F2030&lt;&gt;VALUE,TEXT(F2030,"mmmm"),VALUE)</f>
        <v>00</v>
      </c>
      <c r="B2030" s="86" t="str">
        <f t="shared" si="509"/>
        <v>0</v>
      </c>
      <c r="C2030" s="86" t="str">
        <f>COUNTIF($K$7:K2030,K2030)&amp;K2030</f>
        <v>0</v>
      </c>
      <c r="D2030" s="86" t="str">
        <f t="shared" si="510"/>
        <v>1</v>
      </c>
      <c r="F2030" s="173"/>
      <c r="G2030" s="90"/>
      <c r="H2030" s="73"/>
      <c r="I2030" s="90"/>
      <c r="J2030" s="175" t="str">
        <f t="shared" si="511"/>
        <v>-</v>
      </c>
      <c r="K2030" s="90"/>
      <c r="L2030" s="178"/>
      <c r="M2030" s="178"/>
    </row>
    <row r="2031" spans="1:13" x14ac:dyDescent="0.2">
      <c r="A2031" s="90" t="str">
        <f>IF(I2031=VALUE,VALUE,COUNTIF($B$7:B2031,B2031))&amp;I2031&amp;IF(F2031&lt;&gt;VALUE,TEXT(F2031,"mmmm"),VALUE)</f>
        <v>00</v>
      </c>
      <c r="B2031" s="86" t="str">
        <f t="shared" si="509"/>
        <v>0</v>
      </c>
      <c r="C2031" s="86" t="str">
        <f>COUNTIF($K$7:K2031,K2031)&amp;K2031</f>
        <v>0</v>
      </c>
      <c r="D2031" s="86" t="str">
        <f t="shared" si="510"/>
        <v>1</v>
      </c>
      <c r="F2031" s="173"/>
      <c r="G2031" s="90"/>
      <c r="H2031" s="73"/>
      <c r="I2031" s="90"/>
      <c r="J2031" s="175" t="str">
        <f t="shared" si="511"/>
        <v>-</v>
      </c>
      <c r="K2031" s="90"/>
      <c r="L2031" s="178"/>
      <c r="M2031" s="178"/>
    </row>
    <row r="2032" spans="1:13" x14ac:dyDescent="0.2">
      <c r="A2032" s="90" t="str">
        <f>IF(I2032=VALUE,VALUE,COUNTIF($B$7:B2032,B2032))&amp;I2032&amp;IF(F2032&lt;&gt;VALUE,TEXT(F2032,"mmmm"),VALUE)</f>
        <v>00</v>
      </c>
      <c r="B2032" s="86" t="str">
        <f t="shared" si="509"/>
        <v>0</v>
      </c>
      <c r="C2032" s="86" t="str">
        <f>COUNTIF($K$7:K2032,K2032)&amp;K2032</f>
        <v>0</v>
      </c>
      <c r="D2032" s="86" t="str">
        <f t="shared" si="510"/>
        <v>1</v>
      </c>
      <c r="F2032" s="173"/>
      <c r="G2032" s="90"/>
      <c r="H2032" s="73"/>
      <c r="I2032" s="90"/>
      <c r="J2032" s="175" t="str">
        <f t="shared" si="511"/>
        <v>-</v>
      </c>
      <c r="K2032" s="90"/>
      <c r="L2032" s="178"/>
      <c r="M2032" s="178"/>
    </row>
    <row r="2033" spans="1:13" x14ac:dyDescent="0.2">
      <c r="A2033" s="90" t="str">
        <f>IF(I2033=VALUE,VALUE,COUNTIF($B$7:B2033,B2033))&amp;I2033&amp;IF(F2033&lt;&gt;VALUE,TEXT(F2033,"mmmm"),VALUE)</f>
        <v>00</v>
      </c>
      <c r="B2033" s="86" t="str">
        <f t="shared" si="509"/>
        <v>0</v>
      </c>
      <c r="C2033" s="86" t="str">
        <f>COUNTIF($K$7:K2033,K2033)&amp;K2033</f>
        <v>0</v>
      </c>
      <c r="D2033" s="86" t="str">
        <f t="shared" si="510"/>
        <v>1</v>
      </c>
      <c r="F2033" s="173"/>
      <c r="G2033" s="90"/>
      <c r="H2033" s="73"/>
      <c r="I2033" s="90"/>
      <c r="J2033" s="175" t="str">
        <f t="shared" si="511"/>
        <v>-</v>
      </c>
      <c r="K2033" s="90"/>
      <c r="L2033" s="178"/>
      <c r="M2033" s="178"/>
    </row>
    <row r="2034" spans="1:13" x14ac:dyDescent="0.2">
      <c r="A2034" s="90" t="str">
        <f>IF(I2034=VALUE,VALUE,COUNTIF($B$7:B2034,B2034))&amp;I2034&amp;IF(F2034&lt;&gt;VALUE,TEXT(F2034,"mmmm"),VALUE)</f>
        <v>00</v>
      </c>
      <c r="B2034" s="86" t="str">
        <f t="shared" si="509"/>
        <v>0</v>
      </c>
      <c r="C2034" s="86" t="str">
        <f>COUNTIF($K$7:K2034,K2034)&amp;K2034</f>
        <v>0</v>
      </c>
      <c r="D2034" s="86" t="str">
        <f t="shared" si="510"/>
        <v>1</v>
      </c>
      <c r="F2034" s="173"/>
      <c r="G2034" s="90"/>
      <c r="H2034" s="73"/>
      <c r="I2034" s="75"/>
      <c r="J2034" s="175" t="str">
        <f t="shared" si="511"/>
        <v>-</v>
      </c>
      <c r="K2034" s="90"/>
      <c r="L2034" s="178"/>
      <c r="M2034" s="178"/>
    </row>
    <row r="2035" spans="1:13" x14ac:dyDescent="0.2">
      <c r="A2035" s="90" t="str">
        <f>IF(I2035=VALUE,VALUE,COUNTIF($B$7:B2035,B2035))&amp;I2035&amp;IF(F2035&lt;&gt;VALUE,TEXT(F2035,"mmmm"),VALUE)</f>
        <v>00</v>
      </c>
      <c r="B2035" s="86" t="str">
        <f t="shared" si="509"/>
        <v>0</v>
      </c>
      <c r="C2035" s="86" t="str">
        <f>COUNTIF($K$7:K2035,K2035)&amp;K2035</f>
        <v>0</v>
      </c>
      <c r="D2035" s="86" t="str">
        <f t="shared" si="510"/>
        <v>1</v>
      </c>
      <c r="F2035" s="173"/>
      <c r="G2035" s="90"/>
      <c r="H2035" s="73"/>
      <c r="I2035" s="90"/>
      <c r="J2035" s="175" t="str">
        <f t="shared" si="511"/>
        <v>-</v>
      </c>
      <c r="K2035" s="90"/>
      <c r="L2035" s="178"/>
      <c r="M2035" s="178"/>
    </row>
    <row r="2036" spans="1:13" x14ac:dyDescent="0.2">
      <c r="A2036" s="90" t="str">
        <f>IF(I2036=VALUE,VALUE,COUNTIF($B$7:B2036,B2036))&amp;I2036&amp;IF(F2036&lt;&gt;VALUE,TEXT(F2036,"mmmm"),VALUE)</f>
        <v>00</v>
      </c>
      <c r="B2036" s="86" t="str">
        <f t="shared" si="509"/>
        <v>0</v>
      </c>
      <c r="C2036" s="86" t="str">
        <f>COUNTIF($K$7:K2036,K2036)&amp;K2036</f>
        <v>0</v>
      </c>
      <c r="D2036" s="86" t="str">
        <f t="shared" si="510"/>
        <v>1</v>
      </c>
      <c r="F2036" s="173"/>
      <c r="G2036" s="90"/>
      <c r="H2036" s="73"/>
      <c r="I2036" s="90"/>
      <c r="J2036" s="175" t="str">
        <f t="shared" si="511"/>
        <v>-</v>
      </c>
      <c r="K2036" s="90"/>
      <c r="L2036" s="178"/>
      <c r="M2036" s="178"/>
    </row>
    <row r="2037" spans="1:13" x14ac:dyDescent="0.2">
      <c r="A2037" s="90" t="str">
        <f>IF(I2037=VALUE,VALUE,COUNTIF($B$7:B2037,B2037))&amp;I2037&amp;IF(F2037&lt;&gt;VALUE,TEXT(F2037,"mmmm"),VALUE)</f>
        <v>00</v>
      </c>
      <c r="B2037" s="86" t="str">
        <f t="shared" ref="B2037:B2113" si="512">I2037&amp;IF(F2037&lt;&gt;VALUE,TEXT(F2037,"mmmm"),VALUE)</f>
        <v>0</v>
      </c>
      <c r="C2037" s="86" t="str">
        <f>COUNTIF($K$7:K2037,K2037)&amp;K2037</f>
        <v>0</v>
      </c>
      <c r="D2037" s="86" t="str">
        <f t="shared" ref="D2037:D2113" si="513">IF(MONTH(F2037)&lt;MONTH(BLN),"1"&amp;I2037,VALUE)</f>
        <v>1</v>
      </c>
      <c r="F2037" s="173"/>
      <c r="G2037" s="90"/>
      <c r="H2037" s="73"/>
      <c r="I2037" s="90"/>
      <c r="J2037" s="175" t="str">
        <f t="shared" si="511"/>
        <v>-</v>
      </c>
      <c r="K2037" s="90"/>
      <c r="L2037" s="178"/>
      <c r="M2037" s="178"/>
    </row>
    <row r="2038" spans="1:13" x14ac:dyDescent="0.2">
      <c r="A2038" s="90" t="str">
        <f>IF(I2038=VALUE,VALUE,COUNTIF($B$7:B2038,B2038))&amp;I2038&amp;IF(F2038&lt;&gt;VALUE,TEXT(F2038,"mmmm"),VALUE)</f>
        <v>00</v>
      </c>
      <c r="B2038" s="86" t="str">
        <f t="shared" si="512"/>
        <v>0</v>
      </c>
      <c r="C2038" s="86" t="str">
        <f>COUNTIF($K$7:K2038,K2038)&amp;K2038</f>
        <v>0</v>
      </c>
      <c r="D2038" s="86" t="str">
        <f t="shared" si="513"/>
        <v>1</v>
      </c>
      <c r="F2038" s="173"/>
      <c r="G2038" s="90"/>
      <c r="H2038" s="73"/>
      <c r="I2038" s="90"/>
      <c r="J2038" s="175" t="str">
        <f t="shared" si="511"/>
        <v>-</v>
      </c>
      <c r="K2038" s="90"/>
      <c r="L2038" s="178"/>
      <c r="M2038" s="178"/>
    </row>
    <row r="2039" spans="1:13" x14ac:dyDescent="0.2">
      <c r="A2039" s="90" t="str">
        <f>IF(I2039=VALUE,VALUE,COUNTIF($B$7:B2039,B2039))&amp;I2039&amp;IF(F2039&lt;&gt;VALUE,TEXT(F2039,"mmmm"),VALUE)</f>
        <v>00</v>
      </c>
      <c r="B2039" s="86" t="str">
        <f t="shared" si="512"/>
        <v>0</v>
      </c>
      <c r="C2039" s="86" t="str">
        <f>COUNTIF($K$7:K2039,K2039)&amp;K2039</f>
        <v>87AP-003</v>
      </c>
      <c r="D2039" s="86" t="str">
        <f t="shared" si="513"/>
        <v>1</v>
      </c>
      <c r="F2039" s="173"/>
      <c r="G2039" s="90"/>
      <c r="H2039" s="73"/>
      <c r="I2039" s="90"/>
      <c r="J2039" s="175" t="str">
        <f t="shared" si="511"/>
        <v>-</v>
      </c>
      <c r="K2039" s="90" t="s">
        <v>420</v>
      </c>
      <c r="L2039" s="178"/>
      <c r="M2039" s="178"/>
    </row>
    <row r="2040" spans="1:13" x14ac:dyDescent="0.2">
      <c r="A2040" s="90" t="str">
        <f>IF(I2040=VALUE,VALUE,COUNTIF($B$7:B2040,B2040))&amp;I2040&amp;IF(F2040&lt;&gt;VALUE,TEXT(F2040,"mmmm"),VALUE)</f>
        <v>00</v>
      </c>
      <c r="B2040" s="86" t="str">
        <f t="shared" si="512"/>
        <v>0</v>
      </c>
      <c r="C2040" s="86" t="str">
        <f>COUNTIF($K$7:K2040,K2040)&amp;K2040</f>
        <v>88AP-003</v>
      </c>
      <c r="D2040" s="86" t="str">
        <f t="shared" si="513"/>
        <v>1</v>
      </c>
      <c r="F2040" s="173"/>
      <c r="G2040" s="90"/>
      <c r="H2040" s="73"/>
      <c r="I2040" s="90"/>
      <c r="J2040" s="175" t="str">
        <f t="shared" si="511"/>
        <v>-</v>
      </c>
      <c r="K2040" s="90" t="s">
        <v>420</v>
      </c>
      <c r="L2040" s="178"/>
      <c r="M2040" s="178"/>
    </row>
    <row r="2041" spans="1:13" x14ac:dyDescent="0.2">
      <c r="A2041" s="90" t="str">
        <f>IF(I2041=VALUE,VALUE,COUNTIF($B$7:B2041,B2041))&amp;I2041&amp;IF(F2041&lt;&gt;VALUE,TEXT(F2041,"mmmm"),VALUE)</f>
        <v>00</v>
      </c>
      <c r="B2041" s="86" t="str">
        <f t="shared" si="512"/>
        <v>0</v>
      </c>
      <c r="C2041" s="86" t="str">
        <f>COUNTIF($K$7:K2041,K2041)&amp;K2041</f>
        <v>89AP-003</v>
      </c>
      <c r="D2041" s="86" t="str">
        <f t="shared" si="513"/>
        <v>1</v>
      </c>
      <c r="F2041" s="173"/>
      <c r="G2041" s="90"/>
      <c r="H2041" s="73"/>
      <c r="I2041" s="90"/>
      <c r="J2041" s="175" t="str">
        <f t="shared" si="511"/>
        <v>-</v>
      </c>
      <c r="K2041" s="90" t="s">
        <v>420</v>
      </c>
      <c r="L2041" s="178"/>
      <c r="M2041" s="178"/>
    </row>
    <row r="2042" spans="1:13" x14ac:dyDescent="0.2">
      <c r="A2042" s="90" t="str">
        <f>IF(I2042=VALUE,VALUE,COUNTIF($B$7:B2042,B2042))&amp;I2042&amp;IF(F2042&lt;&gt;VALUE,TEXT(F2042,"mmmm"),VALUE)</f>
        <v>00</v>
      </c>
      <c r="B2042" s="86" t="str">
        <f t="shared" si="512"/>
        <v>0</v>
      </c>
      <c r="C2042" s="86" t="str">
        <f>COUNTIF($K$7:K2042,K2042)&amp;K2042</f>
        <v>90AP-003</v>
      </c>
      <c r="D2042" s="86" t="str">
        <f t="shared" si="513"/>
        <v>1</v>
      </c>
      <c r="F2042" s="173"/>
      <c r="G2042" s="90"/>
      <c r="H2042" s="73"/>
      <c r="I2042" s="90"/>
      <c r="J2042" s="175" t="str">
        <f t="shared" si="511"/>
        <v>-</v>
      </c>
      <c r="K2042" s="90" t="s">
        <v>420</v>
      </c>
      <c r="L2042" s="178"/>
      <c r="M2042" s="178"/>
    </row>
    <row r="2043" spans="1:13" x14ac:dyDescent="0.2">
      <c r="A2043" s="90" t="str">
        <f>IF(I2043=VALUE,VALUE,COUNTIF($B$7:B2043,B2043))&amp;I2043&amp;IF(F2043&lt;&gt;VALUE,TEXT(F2043,"mmmm"),VALUE)</f>
        <v>00</v>
      </c>
      <c r="B2043" s="86" t="str">
        <f t="shared" si="512"/>
        <v>0</v>
      </c>
      <c r="C2043" s="86" t="str">
        <f>COUNTIF($K$7:K2043,K2043)&amp;K2043</f>
        <v>0</v>
      </c>
      <c r="D2043" s="86" t="str">
        <f t="shared" si="513"/>
        <v>1</v>
      </c>
      <c r="F2043" s="173"/>
      <c r="G2043" s="90"/>
      <c r="H2043" s="73"/>
      <c r="I2043" s="90"/>
      <c r="J2043" s="175" t="str">
        <f t="shared" si="511"/>
        <v>-</v>
      </c>
      <c r="K2043" s="90"/>
      <c r="L2043" s="178"/>
      <c r="M2043" s="178"/>
    </row>
    <row r="2044" spans="1:13" x14ac:dyDescent="0.2">
      <c r="A2044" s="90" t="str">
        <f>IF(I2044=VALUE,VALUE,COUNTIF($B$7:B2044,B2044))&amp;I2044&amp;IF(F2044&lt;&gt;VALUE,TEXT(F2044,"mmmm"),VALUE)</f>
        <v>00</v>
      </c>
      <c r="B2044" s="86" t="str">
        <f t="shared" si="512"/>
        <v>0</v>
      </c>
      <c r="C2044" s="86" t="str">
        <f>COUNTIF($K$7:K2044,K2044)&amp;K2044</f>
        <v>0</v>
      </c>
      <c r="D2044" s="86" t="str">
        <f t="shared" si="513"/>
        <v>1</v>
      </c>
      <c r="F2044" s="173"/>
      <c r="G2044" s="90"/>
      <c r="H2044" s="73"/>
      <c r="I2044" s="90"/>
      <c r="J2044" s="175" t="str">
        <f t="shared" si="511"/>
        <v>-</v>
      </c>
      <c r="K2044" s="90"/>
      <c r="L2044" s="178"/>
      <c r="M2044" s="178"/>
    </row>
    <row r="2045" spans="1:13" x14ac:dyDescent="0.2">
      <c r="A2045" s="90" t="str">
        <f>IF(I2045=VALUE,VALUE,COUNTIF($B$7:B2045,B2045))&amp;I2045&amp;IF(F2045&lt;&gt;VALUE,TEXT(F2045,"mmmm"),VALUE)</f>
        <v>00</v>
      </c>
      <c r="B2045" s="86" t="str">
        <f t="shared" si="512"/>
        <v>0</v>
      </c>
      <c r="C2045" s="86" t="str">
        <f>COUNTIF($K$7:K2045,K2045)&amp;K2045</f>
        <v>0</v>
      </c>
      <c r="D2045" s="86" t="str">
        <f t="shared" si="513"/>
        <v>1</v>
      </c>
      <c r="F2045" s="173"/>
      <c r="G2045" s="90"/>
      <c r="H2045" s="73"/>
      <c r="I2045" s="90"/>
      <c r="J2045" s="175" t="str">
        <f t="shared" si="511"/>
        <v>-</v>
      </c>
      <c r="K2045" s="90"/>
      <c r="L2045" s="178"/>
      <c r="M2045" s="178"/>
    </row>
    <row r="2046" spans="1:13" x14ac:dyDescent="0.2">
      <c r="A2046" s="90" t="str">
        <f>IF(I2046=VALUE,VALUE,COUNTIF($B$7:B2046,B2046))&amp;I2046&amp;IF(F2046&lt;&gt;VALUE,TEXT(F2046,"mmmm"),VALUE)</f>
        <v>00</v>
      </c>
      <c r="B2046" s="86" t="str">
        <f t="shared" si="512"/>
        <v>0</v>
      </c>
      <c r="C2046" s="86" t="str">
        <f>COUNTIF($K$7:K2046,K2046)&amp;K2046</f>
        <v>0</v>
      </c>
      <c r="D2046" s="86" t="str">
        <f t="shared" si="513"/>
        <v>1</v>
      </c>
      <c r="F2046" s="173"/>
      <c r="G2046" s="90"/>
      <c r="H2046" s="73"/>
      <c r="I2046" s="90"/>
      <c r="J2046" s="175" t="str">
        <f t="shared" si="511"/>
        <v>-</v>
      </c>
      <c r="K2046" s="90"/>
      <c r="L2046" s="178"/>
      <c r="M2046" s="178"/>
    </row>
    <row r="2047" spans="1:13" x14ac:dyDescent="0.2">
      <c r="A2047" s="90" t="str">
        <f>IF(I2047=VALUE,VALUE,COUNTIF($B$7:B2047,B2047))&amp;I2047&amp;IF(F2047&lt;&gt;VALUE,TEXT(F2047,"mmmm"),VALUE)</f>
        <v>00</v>
      </c>
      <c r="B2047" s="86" t="str">
        <f t="shared" si="512"/>
        <v>0</v>
      </c>
      <c r="C2047" s="86" t="str">
        <f>COUNTIF($K$7:K2047,K2047)&amp;K2047</f>
        <v>0</v>
      </c>
      <c r="D2047" s="86" t="str">
        <f t="shared" si="513"/>
        <v>1</v>
      </c>
      <c r="F2047" s="173"/>
      <c r="G2047" s="90"/>
      <c r="H2047" s="73"/>
      <c r="I2047" s="90"/>
      <c r="J2047" s="175" t="str">
        <f t="shared" si="511"/>
        <v>-</v>
      </c>
      <c r="K2047" s="90"/>
      <c r="L2047" s="178"/>
      <c r="M2047" s="178"/>
    </row>
    <row r="2048" spans="1:13" x14ac:dyDescent="0.2">
      <c r="A2048" s="90" t="str">
        <f>IF(I2048=VALUE,VALUE,COUNTIF($B$7:B2048,B2048))&amp;I2048&amp;IF(F2048&lt;&gt;VALUE,TEXT(F2048,"mmmm"),VALUE)</f>
        <v>00</v>
      </c>
      <c r="B2048" s="86" t="str">
        <f t="shared" si="512"/>
        <v>0</v>
      </c>
      <c r="C2048" s="86" t="str">
        <f>COUNTIF($K$7:K2048,K2048)&amp;K2048</f>
        <v>0</v>
      </c>
      <c r="D2048" s="86" t="str">
        <f t="shared" si="513"/>
        <v>1</v>
      </c>
      <c r="F2048" s="173"/>
      <c r="G2048" s="90"/>
      <c r="H2048" s="73"/>
      <c r="I2048" s="90"/>
      <c r="J2048" s="175" t="str">
        <f t="shared" si="511"/>
        <v>-</v>
      </c>
      <c r="K2048" s="90"/>
      <c r="L2048" s="178"/>
      <c r="M2048" s="178"/>
    </row>
    <row r="2049" spans="1:13" x14ac:dyDescent="0.2">
      <c r="A2049" s="90" t="str">
        <f>IF(I2049=VALUE,VALUE,COUNTIF($B$7:B2049,B2049))&amp;I2049&amp;IF(F2049&lt;&gt;VALUE,TEXT(F2049,"mmmm"),VALUE)</f>
        <v>00</v>
      </c>
      <c r="B2049" s="86" t="str">
        <f t="shared" si="512"/>
        <v>0</v>
      </c>
      <c r="C2049" s="86" t="str">
        <f>COUNTIF($K$7:K2049,K2049)&amp;K2049</f>
        <v>0</v>
      </c>
      <c r="D2049" s="86" t="str">
        <f t="shared" si="513"/>
        <v>1</v>
      </c>
      <c r="F2049" s="173"/>
      <c r="G2049" s="90"/>
      <c r="H2049" s="73"/>
      <c r="I2049" s="90"/>
      <c r="J2049" s="175" t="str">
        <f t="shared" si="511"/>
        <v>-</v>
      </c>
      <c r="K2049" s="90"/>
      <c r="L2049" s="178"/>
      <c r="M2049" s="178"/>
    </row>
    <row r="2050" spans="1:13" x14ac:dyDescent="0.2">
      <c r="A2050" s="90" t="str">
        <f>IF(I2050=VALUE,VALUE,COUNTIF($B$7:B2050,B2050))&amp;I2050&amp;IF(F2050&lt;&gt;VALUE,TEXT(F2050,"mmmm"),VALUE)</f>
        <v>00</v>
      </c>
      <c r="B2050" s="86" t="str">
        <f t="shared" si="512"/>
        <v>0</v>
      </c>
      <c r="C2050" s="86" t="str">
        <f>COUNTIF($K$7:K2050,K2050)&amp;K2050</f>
        <v>0</v>
      </c>
      <c r="D2050" s="86" t="str">
        <f t="shared" si="513"/>
        <v>1</v>
      </c>
      <c r="F2050" s="173"/>
      <c r="G2050" s="90"/>
      <c r="H2050" s="73"/>
      <c r="I2050" s="90"/>
      <c r="J2050" s="175" t="str">
        <f t="shared" si="511"/>
        <v>-</v>
      </c>
      <c r="K2050" s="90"/>
      <c r="L2050" s="178"/>
      <c r="M2050" s="178"/>
    </row>
    <row r="2051" spans="1:13" x14ac:dyDescent="0.2">
      <c r="A2051" s="90" t="str">
        <f>IF(I2051=VALUE,VALUE,COUNTIF($B$7:B2051,B2051))&amp;I2051&amp;IF(F2051&lt;&gt;VALUE,TEXT(F2051,"mmmm"),VALUE)</f>
        <v>00</v>
      </c>
      <c r="B2051" s="86" t="str">
        <f t="shared" si="512"/>
        <v>0</v>
      </c>
      <c r="C2051" s="86" t="str">
        <f>COUNTIF($K$7:K2051,K2051)&amp;K2051</f>
        <v>0</v>
      </c>
      <c r="D2051" s="86" t="str">
        <f t="shared" si="513"/>
        <v>1</v>
      </c>
      <c r="F2051" s="173"/>
      <c r="G2051" s="90"/>
      <c r="H2051" s="73"/>
      <c r="I2051" s="90"/>
      <c r="J2051" s="175" t="str">
        <f t="shared" si="511"/>
        <v>-</v>
      </c>
      <c r="K2051" s="90"/>
      <c r="L2051" s="178"/>
      <c r="M2051" s="178"/>
    </row>
    <row r="2052" spans="1:13" x14ac:dyDescent="0.2">
      <c r="A2052" s="90" t="str">
        <f>IF(I2052=VALUE,VALUE,COUNTIF($B$7:B2052,B2052))&amp;I2052&amp;IF(F2052&lt;&gt;VALUE,TEXT(F2052,"mmmm"),VALUE)</f>
        <v>00</v>
      </c>
      <c r="B2052" s="86" t="str">
        <f t="shared" si="512"/>
        <v>0</v>
      </c>
      <c r="C2052" s="86" t="str">
        <f>COUNTIF($K$7:K2052,K2052)&amp;K2052</f>
        <v>0</v>
      </c>
      <c r="D2052" s="86" t="str">
        <f t="shared" si="513"/>
        <v>1</v>
      </c>
      <c r="F2052" s="173"/>
      <c r="G2052" s="90"/>
      <c r="H2052" s="73"/>
      <c r="I2052" s="90"/>
      <c r="J2052" s="175" t="str">
        <f t="shared" si="511"/>
        <v>-</v>
      </c>
      <c r="K2052" s="90"/>
      <c r="L2052" s="178"/>
      <c r="M2052" s="178"/>
    </row>
    <row r="2053" spans="1:13" x14ac:dyDescent="0.2">
      <c r="A2053" s="90" t="str">
        <f>IF(I2053=VALUE,VALUE,COUNTIF($B$7:B2053,B2053))&amp;I2053&amp;IF(F2053&lt;&gt;VALUE,TEXT(F2053,"mmmm"),VALUE)</f>
        <v>00</v>
      </c>
      <c r="B2053" s="86" t="str">
        <f t="shared" si="512"/>
        <v>0</v>
      </c>
      <c r="C2053" s="86" t="str">
        <f>COUNTIF($K$7:K2053,K2053)&amp;K2053</f>
        <v>0</v>
      </c>
      <c r="D2053" s="86" t="str">
        <f t="shared" si="513"/>
        <v>1</v>
      </c>
      <c r="F2053" s="173"/>
      <c r="G2053" s="90"/>
      <c r="H2053" s="73"/>
      <c r="I2053" s="90"/>
      <c r="J2053" s="175" t="str">
        <f t="shared" si="511"/>
        <v>-</v>
      </c>
      <c r="K2053" s="90"/>
      <c r="L2053" s="178"/>
      <c r="M2053" s="178"/>
    </row>
    <row r="2054" spans="1:13" x14ac:dyDescent="0.2">
      <c r="A2054" s="90" t="str">
        <f>IF(I2054=VALUE,VALUE,COUNTIF($B$7:B2054,B2054))&amp;I2054&amp;IF(F2054&lt;&gt;VALUE,TEXT(F2054,"mmmm"),VALUE)</f>
        <v>00</v>
      </c>
      <c r="B2054" s="86" t="str">
        <f t="shared" si="512"/>
        <v>0</v>
      </c>
      <c r="C2054" s="86" t="str">
        <f>COUNTIF($K$7:K2054,K2054)&amp;K2054</f>
        <v>0</v>
      </c>
      <c r="D2054" s="86" t="str">
        <f t="shared" si="513"/>
        <v>1</v>
      </c>
      <c r="F2054" s="173"/>
      <c r="G2054" s="90"/>
      <c r="H2054" s="73"/>
      <c r="I2054" s="90"/>
      <c r="J2054" s="175" t="str">
        <f t="shared" si="511"/>
        <v>-</v>
      </c>
      <c r="K2054" s="90"/>
      <c r="L2054" s="178"/>
      <c r="M2054" s="178"/>
    </row>
    <row r="2055" spans="1:13" x14ac:dyDescent="0.2">
      <c r="A2055" s="90" t="str">
        <f>IF(I2055=VALUE,VALUE,COUNTIF($B$7:B2055,B2055))&amp;I2055&amp;IF(F2055&lt;&gt;VALUE,TEXT(F2055,"mmmm"),VALUE)</f>
        <v>00</v>
      </c>
      <c r="B2055" s="86" t="str">
        <f t="shared" si="512"/>
        <v>0</v>
      </c>
      <c r="C2055" s="86" t="str">
        <f>COUNTIF($K$7:K2055,K2055)&amp;K2055</f>
        <v>0</v>
      </c>
      <c r="D2055" s="86" t="str">
        <f t="shared" si="513"/>
        <v>1</v>
      </c>
      <c r="F2055" s="173"/>
      <c r="G2055" s="90"/>
      <c r="H2055" s="73"/>
      <c r="I2055" s="90"/>
      <c r="J2055" s="175" t="str">
        <f t="shared" si="511"/>
        <v>-</v>
      </c>
      <c r="K2055" s="90"/>
      <c r="L2055" s="178"/>
      <c r="M2055" s="178"/>
    </row>
    <row r="2056" spans="1:13" x14ac:dyDescent="0.2">
      <c r="A2056" s="90" t="str">
        <f>IF(I2056=VALUE,VALUE,COUNTIF($B$7:B2056,B2056))&amp;I2056&amp;IF(F2056&lt;&gt;VALUE,TEXT(F2056,"mmmm"),VALUE)</f>
        <v>00</v>
      </c>
      <c r="B2056" s="86" t="str">
        <f t="shared" si="512"/>
        <v>0</v>
      </c>
      <c r="C2056" s="86" t="str">
        <f>COUNTIF($K$7:K2056,K2056)&amp;K2056</f>
        <v>0</v>
      </c>
      <c r="D2056" s="86" t="str">
        <f t="shared" si="513"/>
        <v>1</v>
      </c>
      <c r="F2056" s="173"/>
      <c r="G2056" s="90"/>
      <c r="H2056" s="73"/>
      <c r="I2056" s="90"/>
      <c r="J2056" s="175" t="str">
        <f t="shared" si="511"/>
        <v>-</v>
      </c>
      <c r="K2056" s="90"/>
      <c r="L2056" s="178"/>
      <c r="M2056" s="178"/>
    </row>
    <row r="2057" spans="1:13" x14ac:dyDescent="0.2">
      <c r="A2057" s="90" t="str">
        <f>IF(I2057=VALUE,VALUE,COUNTIF($B$7:B2057,B2057))&amp;I2057&amp;IF(F2057&lt;&gt;VALUE,TEXT(F2057,"mmmm"),VALUE)</f>
        <v>00</v>
      </c>
      <c r="B2057" s="86" t="str">
        <f t="shared" si="512"/>
        <v>0</v>
      </c>
      <c r="C2057" s="86" t="str">
        <f>COUNTIF($K$7:K2057,K2057)&amp;K2057</f>
        <v>0</v>
      </c>
      <c r="D2057" s="86" t="str">
        <f t="shared" si="513"/>
        <v>1</v>
      </c>
      <c r="F2057" s="173"/>
      <c r="G2057" s="90"/>
      <c r="H2057" s="73"/>
      <c r="I2057" s="90"/>
      <c r="J2057" s="175" t="str">
        <f t="shared" si="511"/>
        <v>-</v>
      </c>
      <c r="K2057" s="90"/>
      <c r="L2057" s="178"/>
      <c r="M2057" s="178"/>
    </row>
    <row r="2058" spans="1:13" x14ac:dyDescent="0.2">
      <c r="A2058" s="90" t="str">
        <f>IF(I2058=VALUE,VALUE,COUNTIF($B$7:B2058,B2058))&amp;I2058&amp;IF(F2058&lt;&gt;VALUE,TEXT(F2058,"mmmm"),VALUE)</f>
        <v>00</v>
      </c>
      <c r="B2058" s="86" t="str">
        <f t="shared" si="512"/>
        <v>0</v>
      </c>
      <c r="C2058" s="86" t="str">
        <f>COUNTIF($K$7:K2058,K2058)&amp;K2058</f>
        <v>0</v>
      </c>
      <c r="D2058" s="86" t="str">
        <f t="shared" si="513"/>
        <v>1</v>
      </c>
      <c r="F2058" s="173"/>
      <c r="G2058" s="90"/>
      <c r="H2058" s="73"/>
      <c r="I2058" s="90"/>
      <c r="J2058" s="175" t="str">
        <f t="shared" si="511"/>
        <v>-</v>
      </c>
      <c r="K2058" s="90"/>
      <c r="L2058" s="178"/>
      <c r="M2058" s="178"/>
    </row>
    <row r="2059" spans="1:13" x14ac:dyDescent="0.2">
      <c r="A2059" s="90" t="str">
        <f>IF(I2059=VALUE,VALUE,COUNTIF($B$7:B2059,B2059))&amp;I2059&amp;IF(F2059&lt;&gt;VALUE,TEXT(F2059,"mmmm"),VALUE)</f>
        <v>00</v>
      </c>
      <c r="B2059" s="86" t="str">
        <f t="shared" si="512"/>
        <v>0</v>
      </c>
      <c r="C2059" s="86" t="str">
        <f>COUNTIF($K$7:K2059,K2059)&amp;K2059</f>
        <v>0</v>
      </c>
      <c r="D2059" s="86" t="str">
        <f t="shared" si="513"/>
        <v>1</v>
      </c>
      <c r="F2059" s="173"/>
      <c r="G2059" s="90"/>
      <c r="H2059" s="73"/>
      <c r="I2059" s="90"/>
      <c r="J2059" s="175" t="str">
        <f t="shared" si="511"/>
        <v>-</v>
      </c>
      <c r="K2059" s="90"/>
      <c r="L2059" s="178"/>
      <c r="M2059" s="178"/>
    </row>
    <row r="2060" spans="1:13" x14ac:dyDescent="0.2">
      <c r="A2060" s="90" t="str">
        <f>IF(I2060=VALUE,VALUE,COUNTIF($B$7:B2060,B2060))&amp;I2060&amp;IF(F2060&lt;&gt;VALUE,TEXT(F2060,"mmmm"),VALUE)</f>
        <v>00</v>
      </c>
      <c r="B2060" s="86" t="str">
        <f t="shared" si="512"/>
        <v>0</v>
      </c>
      <c r="C2060" s="86" t="str">
        <f>COUNTIF($K$7:K2060,K2060)&amp;K2060</f>
        <v>0</v>
      </c>
      <c r="D2060" s="86" t="str">
        <f t="shared" si="513"/>
        <v>1</v>
      </c>
      <c r="F2060" s="173"/>
      <c r="G2060" s="90"/>
      <c r="H2060" s="73"/>
      <c r="I2060" s="90"/>
      <c r="J2060" s="175" t="str">
        <f t="shared" si="511"/>
        <v>-</v>
      </c>
      <c r="K2060" s="90"/>
      <c r="L2060" s="178"/>
      <c r="M2060" s="178"/>
    </row>
    <row r="2061" spans="1:13" x14ac:dyDescent="0.2">
      <c r="A2061" s="90" t="str">
        <f>IF(I2061=VALUE,VALUE,COUNTIF($B$7:B2061,B2061))&amp;I2061&amp;IF(F2061&lt;&gt;VALUE,TEXT(F2061,"mmmm"),VALUE)</f>
        <v>00</v>
      </c>
      <c r="B2061" s="86" t="str">
        <f t="shared" si="512"/>
        <v>0</v>
      </c>
      <c r="C2061" s="86" t="str">
        <f>COUNTIF($K$7:K2061,K2061)&amp;K2061</f>
        <v>0</v>
      </c>
      <c r="D2061" s="86" t="str">
        <f t="shared" si="513"/>
        <v>1</v>
      </c>
      <c r="F2061" s="173"/>
      <c r="G2061" s="90"/>
      <c r="H2061" s="73"/>
      <c r="I2061" s="90"/>
      <c r="J2061" s="175" t="str">
        <f t="shared" si="511"/>
        <v>-</v>
      </c>
      <c r="K2061" s="90"/>
      <c r="L2061" s="178"/>
      <c r="M2061" s="178"/>
    </row>
    <row r="2062" spans="1:13" x14ac:dyDescent="0.2">
      <c r="A2062" s="90" t="str">
        <f>IF(I2062=VALUE,VALUE,COUNTIF($B$7:B2062,B2062))&amp;I2062&amp;IF(F2062&lt;&gt;VALUE,TEXT(F2062,"mmmm"),VALUE)</f>
        <v>00</v>
      </c>
      <c r="B2062" s="86" t="str">
        <f t="shared" si="512"/>
        <v>0</v>
      </c>
      <c r="C2062" s="86" t="str">
        <f>COUNTIF($K$7:K2062,K2062)&amp;K2062</f>
        <v>0</v>
      </c>
      <c r="D2062" s="86" t="str">
        <f t="shared" si="513"/>
        <v>1</v>
      </c>
      <c r="F2062" s="173"/>
      <c r="G2062" s="90"/>
      <c r="H2062" s="73"/>
      <c r="I2062" s="75"/>
      <c r="J2062" s="175" t="str">
        <f t="shared" si="511"/>
        <v>-</v>
      </c>
      <c r="K2062" s="90"/>
      <c r="L2062" s="178"/>
      <c r="M2062" s="178"/>
    </row>
    <row r="2063" spans="1:13" x14ac:dyDescent="0.2">
      <c r="A2063" s="90" t="str">
        <f>IF(I2063=VALUE,VALUE,COUNTIF($B$7:B2063,B2063))&amp;I2063&amp;IF(F2063&lt;&gt;VALUE,TEXT(F2063,"mmmm"),VALUE)</f>
        <v>00</v>
      </c>
      <c r="B2063" s="86" t="str">
        <f t="shared" si="512"/>
        <v>0</v>
      </c>
      <c r="C2063" s="86" t="str">
        <f>COUNTIF($K$7:K2063,K2063)&amp;K2063</f>
        <v>0</v>
      </c>
      <c r="D2063" s="86" t="str">
        <f t="shared" si="513"/>
        <v>1</v>
      </c>
      <c r="F2063" s="173"/>
      <c r="G2063" s="90"/>
      <c r="H2063" s="73"/>
      <c r="I2063" s="90"/>
      <c r="J2063" s="175" t="str">
        <f t="shared" si="511"/>
        <v>-</v>
      </c>
      <c r="K2063" s="90"/>
      <c r="L2063" s="178"/>
      <c r="M2063" s="178"/>
    </row>
    <row r="2064" spans="1:13" x14ac:dyDescent="0.2">
      <c r="A2064" s="90" t="str">
        <f>IF(I2064=VALUE,VALUE,COUNTIF($B$7:B2064,B2064))&amp;I2064&amp;IF(F2064&lt;&gt;VALUE,TEXT(F2064,"mmmm"),VALUE)</f>
        <v>00</v>
      </c>
      <c r="B2064" s="86" t="str">
        <f t="shared" si="512"/>
        <v>0</v>
      </c>
      <c r="C2064" s="86" t="str">
        <f>COUNTIF($K$7:K2064,K2064)&amp;K2064</f>
        <v>0</v>
      </c>
      <c r="D2064" s="86" t="str">
        <f t="shared" si="513"/>
        <v>1</v>
      </c>
      <c r="F2064" s="173"/>
      <c r="G2064" s="90"/>
      <c r="H2064" s="73"/>
      <c r="I2064" s="90"/>
      <c r="J2064" s="175" t="str">
        <f t="shared" si="511"/>
        <v>-</v>
      </c>
      <c r="K2064" s="90"/>
      <c r="L2064" s="178"/>
      <c r="M2064" s="178"/>
    </row>
    <row r="2065" spans="1:13" x14ac:dyDescent="0.2">
      <c r="A2065" s="90" t="str">
        <f>IF(I2065=VALUE,VALUE,COUNTIF($B$7:B2065,B2065))&amp;I2065&amp;IF(F2065&lt;&gt;VALUE,TEXT(F2065,"mmmm"),VALUE)</f>
        <v>00</v>
      </c>
      <c r="B2065" s="86" t="str">
        <f t="shared" si="512"/>
        <v>0</v>
      </c>
      <c r="C2065" s="86" t="str">
        <f>COUNTIF($K$7:K2065,K2065)&amp;K2065</f>
        <v>0</v>
      </c>
      <c r="D2065" s="86" t="str">
        <f t="shared" si="513"/>
        <v>1</v>
      </c>
      <c r="F2065" s="173"/>
      <c r="G2065" s="90"/>
      <c r="H2065" s="73"/>
      <c r="I2065" s="75"/>
      <c r="J2065" s="175" t="str">
        <f t="shared" si="511"/>
        <v>-</v>
      </c>
      <c r="K2065" s="90"/>
      <c r="L2065" s="178"/>
      <c r="M2065" s="178"/>
    </row>
    <row r="2066" spans="1:13" x14ac:dyDescent="0.2">
      <c r="A2066" s="90" t="str">
        <f>IF(I2066=VALUE,VALUE,COUNTIF($B$7:B2066,B2066))&amp;I2066&amp;IF(F2066&lt;&gt;VALUE,TEXT(F2066,"mmmm"),VALUE)</f>
        <v>00</v>
      </c>
      <c r="B2066" s="86" t="str">
        <f t="shared" si="512"/>
        <v>0</v>
      </c>
      <c r="C2066" s="86" t="str">
        <f>COUNTIF($K$7:K2066,K2066)&amp;K2066</f>
        <v>0</v>
      </c>
      <c r="D2066" s="86" t="str">
        <f t="shared" si="513"/>
        <v>1</v>
      </c>
      <c r="F2066" s="173"/>
      <c r="G2066" s="90"/>
      <c r="H2066" s="73"/>
      <c r="I2066" s="75"/>
      <c r="J2066" s="175" t="str">
        <f t="shared" si="511"/>
        <v>-</v>
      </c>
      <c r="K2066" s="90"/>
      <c r="L2066" s="178"/>
      <c r="M2066" s="178"/>
    </row>
    <row r="2067" spans="1:13" x14ac:dyDescent="0.2">
      <c r="A2067" s="90" t="str">
        <f>IF(I2067=VALUE,VALUE,COUNTIF($B$7:B2067,B2067))&amp;I2067&amp;IF(F2067&lt;&gt;VALUE,TEXT(F2067,"mmmm"),VALUE)</f>
        <v>00</v>
      </c>
      <c r="B2067" s="86" t="str">
        <f t="shared" si="512"/>
        <v>0</v>
      </c>
      <c r="C2067" s="86" t="str">
        <f>COUNTIF($K$7:K2067,K2067)&amp;K2067</f>
        <v>0</v>
      </c>
      <c r="D2067" s="86" t="str">
        <f t="shared" si="513"/>
        <v>1</v>
      </c>
      <c r="F2067" s="173"/>
      <c r="G2067" s="90"/>
      <c r="H2067" s="73"/>
      <c r="I2067" s="75"/>
      <c r="J2067" s="175" t="str">
        <f t="shared" si="511"/>
        <v>-</v>
      </c>
      <c r="K2067" s="90"/>
      <c r="L2067" s="178"/>
      <c r="M2067" s="178"/>
    </row>
    <row r="2068" spans="1:13" x14ac:dyDescent="0.2">
      <c r="A2068" s="90" t="str">
        <f>IF(I2068=VALUE,VALUE,COUNTIF($B$7:B2068,B2068))&amp;I2068&amp;IF(F2068&lt;&gt;VALUE,TEXT(F2068,"mmmm"),VALUE)</f>
        <v>00</v>
      </c>
      <c r="B2068" s="86" t="str">
        <f t="shared" si="512"/>
        <v>0</v>
      </c>
      <c r="C2068" s="86" t="str">
        <f>COUNTIF($K$7:K2068,K2068)&amp;K2068</f>
        <v>0</v>
      </c>
      <c r="D2068" s="86" t="str">
        <f t="shared" si="513"/>
        <v>1</v>
      </c>
      <c r="F2068" s="173"/>
      <c r="G2068" s="90"/>
      <c r="H2068" s="73"/>
      <c r="I2068" s="90"/>
      <c r="J2068" s="175" t="str">
        <f t="shared" si="511"/>
        <v>-</v>
      </c>
      <c r="K2068" s="90"/>
      <c r="L2068" s="178"/>
      <c r="M2068" s="178"/>
    </row>
    <row r="2069" spans="1:13" x14ac:dyDescent="0.2">
      <c r="A2069" s="90" t="str">
        <f>IF(I2069=VALUE,VALUE,COUNTIF($B$7:B2069,B2069))&amp;I2069&amp;IF(F2069&lt;&gt;VALUE,TEXT(F2069,"mmmm"),VALUE)</f>
        <v>00</v>
      </c>
      <c r="B2069" s="86" t="str">
        <f t="shared" si="512"/>
        <v>0</v>
      </c>
      <c r="C2069" s="86" t="str">
        <f>COUNTIF($K$7:K2069,K2069)&amp;K2069</f>
        <v>0</v>
      </c>
      <c r="D2069" s="86" t="str">
        <f t="shared" si="513"/>
        <v>1</v>
      </c>
      <c r="F2069" s="173"/>
      <c r="G2069" s="90"/>
      <c r="H2069" s="73"/>
      <c r="I2069" s="90"/>
      <c r="J2069" s="175" t="str">
        <f t="shared" si="511"/>
        <v>-</v>
      </c>
      <c r="K2069" s="90"/>
      <c r="L2069" s="178"/>
      <c r="M2069" s="178"/>
    </row>
    <row r="2070" spans="1:13" x14ac:dyDescent="0.2">
      <c r="A2070" s="90" t="str">
        <f>IF(I2070=VALUE,VALUE,COUNTIF($B$7:B2070,B2070))&amp;I2070&amp;IF(F2070&lt;&gt;VALUE,TEXT(F2070,"mmmm"),VALUE)</f>
        <v>00</v>
      </c>
      <c r="B2070" s="86" t="str">
        <f t="shared" si="512"/>
        <v>0</v>
      </c>
      <c r="C2070" s="86" t="str">
        <f>COUNTIF($K$7:K2070,K2070)&amp;K2070</f>
        <v>0</v>
      </c>
      <c r="D2070" s="86" t="str">
        <f t="shared" si="513"/>
        <v>1</v>
      </c>
      <c r="F2070" s="173"/>
      <c r="G2070" s="90"/>
      <c r="H2070" s="73"/>
      <c r="I2070" s="90"/>
      <c r="J2070" s="175" t="str">
        <f t="shared" si="511"/>
        <v>-</v>
      </c>
      <c r="K2070" s="90"/>
      <c r="L2070" s="178"/>
      <c r="M2070" s="178"/>
    </row>
    <row r="2071" spans="1:13" x14ac:dyDescent="0.2">
      <c r="A2071" s="90" t="str">
        <f>IF(I2071=VALUE,VALUE,COUNTIF($B$7:B2071,B2071))&amp;I2071&amp;IF(F2071&lt;&gt;VALUE,TEXT(F2071,"mmmm"),VALUE)</f>
        <v>00</v>
      </c>
      <c r="B2071" s="86" t="str">
        <f t="shared" si="512"/>
        <v>0</v>
      </c>
      <c r="C2071" s="86" t="str">
        <f>COUNTIF($K$7:K2071,K2071)&amp;K2071</f>
        <v>0</v>
      </c>
      <c r="D2071" s="86" t="str">
        <f t="shared" si="513"/>
        <v>1</v>
      </c>
      <c r="F2071" s="173"/>
      <c r="G2071" s="90"/>
      <c r="H2071" s="73"/>
      <c r="I2071" s="90"/>
      <c r="J2071" s="175" t="str">
        <f t="shared" si="511"/>
        <v>-</v>
      </c>
      <c r="K2071" s="90"/>
      <c r="L2071" s="178"/>
      <c r="M2071" s="178"/>
    </row>
    <row r="2072" spans="1:13" x14ac:dyDescent="0.2">
      <c r="A2072" s="90" t="str">
        <f>IF(I2072=VALUE,VALUE,COUNTIF($B$7:B2072,B2072))&amp;I2072&amp;IF(F2072&lt;&gt;VALUE,TEXT(F2072,"mmmm"),VALUE)</f>
        <v>00</v>
      </c>
      <c r="B2072" s="86" t="str">
        <f t="shared" si="512"/>
        <v>0</v>
      </c>
      <c r="C2072" s="86" t="str">
        <f>COUNTIF($K$7:K2072,K2072)&amp;K2072</f>
        <v>0</v>
      </c>
      <c r="D2072" s="86" t="str">
        <f t="shared" si="513"/>
        <v>1</v>
      </c>
      <c r="F2072" s="173"/>
      <c r="G2072" s="90"/>
      <c r="H2072" s="73"/>
      <c r="I2072" s="90"/>
      <c r="J2072" s="175" t="str">
        <f t="shared" si="511"/>
        <v>-</v>
      </c>
      <c r="K2072" s="90"/>
      <c r="L2072" s="178"/>
      <c r="M2072" s="178"/>
    </row>
    <row r="2073" spans="1:13" x14ac:dyDescent="0.2">
      <c r="A2073" s="90" t="str">
        <f>IF(I2073=VALUE,VALUE,COUNTIF($B$7:B2073,B2073))&amp;I2073&amp;IF(F2073&lt;&gt;VALUE,TEXT(F2073,"mmmm"),VALUE)</f>
        <v>00</v>
      </c>
      <c r="B2073" s="86" t="str">
        <f t="shared" si="512"/>
        <v>0</v>
      </c>
      <c r="C2073" s="86" t="str">
        <f>COUNTIF($K$7:K2073,K2073)&amp;K2073</f>
        <v>0</v>
      </c>
      <c r="D2073" s="86" t="str">
        <f t="shared" si="513"/>
        <v>1</v>
      </c>
      <c r="F2073" s="173"/>
      <c r="G2073" s="90"/>
      <c r="H2073" s="73"/>
      <c r="I2073" s="90"/>
      <c r="J2073" s="175" t="str">
        <f t="shared" si="511"/>
        <v>-</v>
      </c>
      <c r="K2073" s="90"/>
      <c r="L2073" s="178"/>
      <c r="M2073" s="178"/>
    </row>
    <row r="2074" spans="1:13" x14ac:dyDescent="0.2">
      <c r="A2074" s="90" t="str">
        <f>IF(I2074=VALUE,VALUE,COUNTIF($B$7:B2074,B2074))&amp;I2074&amp;IF(F2074&lt;&gt;VALUE,TEXT(F2074,"mmmm"),VALUE)</f>
        <v>00</v>
      </c>
      <c r="B2074" s="86" t="str">
        <f t="shared" si="512"/>
        <v>0</v>
      </c>
      <c r="C2074" s="86" t="str">
        <f>COUNTIF($K$7:K2074,K2074)&amp;K2074</f>
        <v>0</v>
      </c>
      <c r="D2074" s="86" t="str">
        <f t="shared" si="513"/>
        <v>1</v>
      </c>
      <c r="F2074" s="173"/>
      <c r="G2074" s="90"/>
      <c r="H2074" s="73"/>
      <c r="I2074" s="90"/>
      <c r="J2074" s="175" t="str">
        <f t="shared" si="511"/>
        <v>-</v>
      </c>
      <c r="K2074" s="90"/>
      <c r="L2074" s="178"/>
      <c r="M2074" s="178"/>
    </row>
    <row r="2075" spans="1:13" x14ac:dyDescent="0.2">
      <c r="A2075" s="90" t="str">
        <f>IF(I2075=VALUE,VALUE,COUNTIF($B$7:B2075,B2075))&amp;I2075&amp;IF(F2075&lt;&gt;VALUE,TEXT(F2075,"mmmm"),VALUE)</f>
        <v>00</v>
      </c>
      <c r="B2075" s="86" t="str">
        <f t="shared" si="512"/>
        <v>0</v>
      </c>
      <c r="C2075" s="86" t="str">
        <f>COUNTIF($K$7:K2075,K2075)&amp;K2075</f>
        <v>0</v>
      </c>
      <c r="D2075" s="86" t="str">
        <f t="shared" si="513"/>
        <v>1</v>
      </c>
      <c r="F2075" s="173"/>
      <c r="G2075" s="90"/>
      <c r="H2075" s="73"/>
      <c r="I2075" s="90"/>
      <c r="J2075" s="175" t="str">
        <f t="shared" si="511"/>
        <v>-</v>
      </c>
      <c r="K2075" s="90"/>
      <c r="L2075" s="178"/>
      <c r="M2075" s="178"/>
    </row>
    <row r="2076" spans="1:13" x14ac:dyDescent="0.2">
      <c r="A2076" s="90" t="str">
        <f>IF(I2076=VALUE,VALUE,COUNTIF($B$7:B2076,B2076))&amp;I2076&amp;IF(F2076&lt;&gt;VALUE,TEXT(F2076,"mmmm"),VALUE)</f>
        <v>00</v>
      </c>
      <c r="B2076" s="86" t="str">
        <f t="shared" si="512"/>
        <v>0</v>
      </c>
      <c r="C2076" s="86" t="str">
        <f>COUNTIF($K$7:K2076,K2076)&amp;K2076</f>
        <v>0</v>
      </c>
      <c r="D2076" s="86" t="str">
        <f t="shared" si="513"/>
        <v>1</v>
      </c>
      <c r="F2076" s="173"/>
      <c r="G2076" s="90"/>
      <c r="H2076" s="73"/>
      <c r="I2076" s="90"/>
      <c r="J2076" s="175" t="str">
        <f t="shared" si="511"/>
        <v>-</v>
      </c>
      <c r="K2076" s="90"/>
      <c r="L2076" s="178"/>
      <c r="M2076" s="178"/>
    </row>
    <row r="2077" spans="1:13" x14ac:dyDescent="0.2">
      <c r="A2077" s="90" t="str">
        <f>IF(I2077=VALUE,VALUE,COUNTIF($B$7:B2077,B2077))&amp;I2077&amp;IF(F2077&lt;&gt;VALUE,TEXT(F2077,"mmmm"),VALUE)</f>
        <v>00</v>
      </c>
      <c r="B2077" s="86" t="str">
        <f t="shared" si="512"/>
        <v>0</v>
      </c>
      <c r="C2077" s="86" t="str">
        <f>COUNTIF($K$7:K2077,K2077)&amp;K2077</f>
        <v>0</v>
      </c>
      <c r="D2077" s="86" t="str">
        <f t="shared" si="513"/>
        <v>1</v>
      </c>
      <c r="F2077" s="173"/>
      <c r="G2077" s="90"/>
      <c r="H2077" s="73"/>
      <c r="I2077" s="90"/>
      <c r="J2077" s="175" t="str">
        <f t="shared" si="511"/>
        <v>-</v>
      </c>
      <c r="K2077" s="90"/>
      <c r="L2077" s="178"/>
      <c r="M2077" s="178"/>
    </row>
    <row r="2078" spans="1:13" x14ac:dyDescent="0.2">
      <c r="A2078" s="90" t="str">
        <f>IF(I2078=VALUE,VALUE,COUNTIF($B$7:B2078,B2078))&amp;I2078&amp;IF(F2078&lt;&gt;VALUE,TEXT(F2078,"mmmm"),VALUE)</f>
        <v>00</v>
      </c>
      <c r="B2078" s="86" t="str">
        <f t="shared" si="512"/>
        <v>0</v>
      </c>
      <c r="C2078" s="86" t="str">
        <f>COUNTIF($K$7:K2078,K2078)&amp;K2078</f>
        <v>0</v>
      </c>
      <c r="D2078" s="86" t="str">
        <f t="shared" si="513"/>
        <v>1</v>
      </c>
      <c r="F2078" s="173"/>
      <c r="G2078" s="90"/>
      <c r="H2078" s="73"/>
      <c r="I2078" s="90"/>
      <c r="J2078" s="175" t="str">
        <f t="shared" si="511"/>
        <v>-</v>
      </c>
      <c r="K2078" s="90"/>
      <c r="L2078" s="178"/>
      <c r="M2078" s="178"/>
    </row>
    <row r="2079" spans="1:13" x14ac:dyDescent="0.2">
      <c r="A2079" s="90" t="str">
        <f>IF(I2079=VALUE,VALUE,COUNTIF($B$7:B2079,B2079))&amp;I2079&amp;IF(F2079&lt;&gt;VALUE,TEXT(F2079,"mmmm"),VALUE)</f>
        <v>00</v>
      </c>
      <c r="B2079" s="86" t="str">
        <f t="shared" si="512"/>
        <v>0</v>
      </c>
      <c r="C2079" s="86" t="str">
        <f>COUNTIF($K$7:K2079,K2079)&amp;K2079</f>
        <v>0</v>
      </c>
      <c r="D2079" s="86" t="str">
        <f t="shared" si="513"/>
        <v>1</v>
      </c>
      <c r="F2079" s="173"/>
      <c r="G2079" s="90"/>
      <c r="H2079" s="73"/>
      <c r="I2079" s="90"/>
      <c r="J2079" s="175" t="str">
        <f t="shared" si="511"/>
        <v>-</v>
      </c>
      <c r="K2079" s="90"/>
      <c r="L2079" s="178"/>
      <c r="M2079" s="178"/>
    </row>
    <row r="2080" spans="1:13" x14ac:dyDescent="0.2">
      <c r="A2080" s="90" t="str">
        <f>IF(I2080=VALUE,VALUE,COUNTIF($B$7:B2080,B2080))&amp;I2080&amp;IF(F2080&lt;&gt;VALUE,TEXT(F2080,"mmmm"),VALUE)</f>
        <v>00</v>
      </c>
      <c r="B2080" s="86" t="str">
        <f t="shared" si="512"/>
        <v>0</v>
      </c>
      <c r="C2080" s="86" t="str">
        <f>COUNTIF($K$7:K2080,K2080)&amp;K2080</f>
        <v>0</v>
      </c>
      <c r="D2080" s="86" t="str">
        <f t="shared" si="513"/>
        <v>1</v>
      </c>
      <c r="F2080" s="173"/>
      <c r="G2080" s="90"/>
      <c r="H2080" s="73"/>
      <c r="I2080" s="90"/>
      <c r="J2080" s="175" t="str">
        <f t="shared" si="511"/>
        <v>-</v>
      </c>
      <c r="K2080" s="90"/>
      <c r="L2080" s="178"/>
      <c r="M2080" s="178"/>
    </row>
    <row r="2081" spans="1:13" x14ac:dyDescent="0.2">
      <c r="A2081" s="90" t="str">
        <f>IF(I2081=VALUE,VALUE,COUNTIF($B$7:B2081,B2081))&amp;I2081&amp;IF(F2081&lt;&gt;VALUE,TEXT(F2081,"mmmm"),VALUE)</f>
        <v>00</v>
      </c>
      <c r="B2081" s="86" t="str">
        <f t="shared" si="512"/>
        <v>0</v>
      </c>
      <c r="C2081" s="86" t="str">
        <f>COUNTIF($K$7:K2081,K2081)&amp;K2081</f>
        <v>0</v>
      </c>
      <c r="D2081" s="86" t="str">
        <f t="shared" si="513"/>
        <v>1</v>
      </c>
      <c r="F2081" s="173"/>
      <c r="G2081" s="90"/>
      <c r="H2081" s="73"/>
      <c r="I2081" s="90"/>
      <c r="J2081" s="175" t="str">
        <f t="shared" si="511"/>
        <v>-</v>
      </c>
      <c r="K2081" s="90"/>
      <c r="L2081" s="178"/>
      <c r="M2081" s="178"/>
    </row>
    <row r="2082" spans="1:13" x14ac:dyDescent="0.2">
      <c r="A2082" s="90" t="str">
        <f>IF(I2082=VALUE,VALUE,COUNTIF($B$7:B2082,B2082))&amp;I2082&amp;IF(F2082&lt;&gt;VALUE,TEXT(F2082,"mmmm"),VALUE)</f>
        <v>00</v>
      </c>
      <c r="B2082" s="86" t="str">
        <f t="shared" si="512"/>
        <v>0</v>
      </c>
      <c r="C2082" s="86" t="str">
        <f>COUNTIF($K$7:K2082,K2082)&amp;K2082</f>
        <v>0</v>
      </c>
      <c r="D2082" s="86" t="str">
        <f t="shared" si="513"/>
        <v>1</v>
      </c>
      <c r="F2082" s="173"/>
      <c r="G2082" s="90"/>
      <c r="H2082" s="73"/>
      <c r="I2082" s="90"/>
      <c r="J2082" s="175" t="str">
        <f t="shared" si="511"/>
        <v>-</v>
      </c>
      <c r="K2082" s="90"/>
      <c r="L2082" s="178"/>
      <c r="M2082" s="178"/>
    </row>
    <row r="2083" spans="1:13" x14ac:dyDescent="0.2">
      <c r="A2083" s="90" t="str">
        <f>IF(I2083=VALUE,VALUE,COUNTIF($B$7:B2083,B2083))&amp;I2083&amp;IF(F2083&lt;&gt;VALUE,TEXT(F2083,"mmmm"),VALUE)</f>
        <v>00</v>
      </c>
      <c r="B2083" s="86" t="str">
        <f t="shared" si="512"/>
        <v>0</v>
      </c>
      <c r="C2083" s="86" t="str">
        <f>COUNTIF($K$7:K2083,K2083)&amp;K2083</f>
        <v>0</v>
      </c>
      <c r="D2083" s="86" t="str">
        <f t="shared" si="513"/>
        <v>1</v>
      </c>
      <c r="F2083" s="173"/>
      <c r="G2083" s="90"/>
      <c r="H2083" s="73"/>
      <c r="I2083" s="90"/>
      <c r="J2083" s="175" t="str">
        <f t="shared" si="511"/>
        <v>-</v>
      </c>
      <c r="K2083" s="90"/>
      <c r="L2083" s="178"/>
      <c r="M2083" s="178"/>
    </row>
    <row r="2084" spans="1:13" x14ac:dyDescent="0.2">
      <c r="A2084" s="90" t="str">
        <f>IF(I2084=VALUE,VALUE,COUNTIF($B$7:B2084,B2084))&amp;I2084&amp;IF(F2084&lt;&gt;VALUE,TEXT(F2084,"mmmm"),VALUE)</f>
        <v>00</v>
      </c>
      <c r="B2084" s="86" t="str">
        <f t="shared" si="512"/>
        <v>0</v>
      </c>
      <c r="C2084" s="86" t="str">
        <f>COUNTIF($K$7:K2084,K2084)&amp;K2084</f>
        <v>0</v>
      </c>
      <c r="D2084" s="86" t="str">
        <f t="shared" si="513"/>
        <v>1</v>
      </c>
      <c r="F2084" s="173"/>
      <c r="G2084" s="90"/>
      <c r="H2084" s="73"/>
      <c r="I2084" s="90"/>
      <c r="J2084" s="175" t="str">
        <f t="shared" si="511"/>
        <v>-</v>
      </c>
      <c r="K2084" s="90"/>
      <c r="L2084" s="178"/>
      <c r="M2084" s="178"/>
    </row>
    <row r="2085" spans="1:13" x14ac:dyDescent="0.2">
      <c r="A2085" s="90" t="str">
        <f>IF(I2085=VALUE,VALUE,COUNTIF($B$7:B2085,B2085))&amp;I2085&amp;IF(F2085&lt;&gt;VALUE,TEXT(F2085,"mmmm"),VALUE)</f>
        <v>00</v>
      </c>
      <c r="B2085" s="86" t="str">
        <f t="shared" si="512"/>
        <v>0</v>
      </c>
      <c r="C2085" s="86" t="str">
        <f>COUNTIF($K$7:K2085,K2085)&amp;K2085</f>
        <v>0</v>
      </c>
      <c r="D2085" s="86" t="str">
        <f t="shared" si="513"/>
        <v>1</v>
      </c>
      <c r="F2085" s="173"/>
      <c r="G2085" s="90"/>
      <c r="H2085" s="73"/>
      <c r="I2085" s="90"/>
      <c r="J2085" s="175" t="str">
        <f t="shared" si="511"/>
        <v>-</v>
      </c>
      <c r="K2085" s="90"/>
      <c r="L2085" s="178"/>
      <c r="M2085" s="178"/>
    </row>
    <row r="2086" spans="1:13" x14ac:dyDescent="0.2">
      <c r="A2086" s="90" t="str">
        <f>IF(I2086=VALUE,VALUE,COUNTIF($B$7:B2086,B2086))&amp;I2086&amp;IF(F2086&lt;&gt;VALUE,TEXT(F2086,"mmmm"),VALUE)</f>
        <v>00</v>
      </c>
      <c r="B2086" s="86" t="str">
        <f t="shared" si="512"/>
        <v>0</v>
      </c>
      <c r="C2086" s="86" t="str">
        <f>COUNTIF($K$7:K2086,K2086)&amp;K2086</f>
        <v>0</v>
      </c>
      <c r="D2086" s="86" t="str">
        <f t="shared" si="513"/>
        <v>1</v>
      </c>
      <c r="F2086" s="173"/>
      <c r="G2086" s="90"/>
      <c r="H2086" s="73"/>
      <c r="I2086" s="90"/>
      <c r="J2086" s="175" t="str">
        <f t="shared" si="511"/>
        <v>-</v>
      </c>
      <c r="K2086" s="90"/>
      <c r="L2086" s="178"/>
      <c r="M2086" s="178"/>
    </row>
    <row r="2087" spans="1:13" x14ac:dyDescent="0.2">
      <c r="A2087" s="90" t="str">
        <f>IF(I2087=VALUE,VALUE,COUNTIF($B$7:B2087,B2087))&amp;I2087&amp;IF(F2087&lt;&gt;VALUE,TEXT(F2087,"mmmm"),VALUE)</f>
        <v>00</v>
      </c>
      <c r="B2087" s="86" t="str">
        <f t="shared" si="512"/>
        <v>0</v>
      </c>
      <c r="C2087" s="86" t="str">
        <f>COUNTIF($K$7:K2087,K2087)&amp;K2087</f>
        <v>0</v>
      </c>
      <c r="D2087" s="86" t="str">
        <f t="shared" si="513"/>
        <v>1</v>
      </c>
      <c r="F2087" s="173"/>
      <c r="G2087" s="90"/>
      <c r="H2087" s="73"/>
      <c r="I2087" s="90"/>
      <c r="J2087" s="175" t="str">
        <f t="shared" si="511"/>
        <v>-</v>
      </c>
      <c r="K2087" s="90"/>
      <c r="L2087" s="178"/>
      <c r="M2087" s="178"/>
    </row>
    <row r="2088" spans="1:13" x14ac:dyDescent="0.2">
      <c r="A2088" s="90" t="str">
        <f>IF(I2088=VALUE,VALUE,COUNTIF($B$7:B2088,B2088))&amp;I2088&amp;IF(F2088&lt;&gt;VALUE,TEXT(F2088,"mmmm"),VALUE)</f>
        <v>00</v>
      </c>
      <c r="B2088" s="86" t="str">
        <f t="shared" si="512"/>
        <v>0</v>
      </c>
      <c r="C2088" s="86" t="str">
        <f>COUNTIF($K$7:K2088,K2088)&amp;K2088</f>
        <v>0</v>
      </c>
      <c r="D2088" s="86" t="str">
        <f t="shared" si="513"/>
        <v>1</v>
      </c>
      <c r="F2088" s="173"/>
      <c r="G2088" s="90"/>
      <c r="H2088" s="73"/>
      <c r="I2088" s="90"/>
      <c r="J2088" s="175" t="str">
        <f t="shared" si="511"/>
        <v>-</v>
      </c>
      <c r="K2088" s="90"/>
      <c r="L2088" s="178"/>
      <c r="M2088" s="178"/>
    </row>
    <row r="2089" spans="1:13" x14ac:dyDescent="0.2">
      <c r="A2089" s="90" t="str">
        <f>IF(I2089=VALUE,VALUE,COUNTIF($B$7:B2089,B2089))&amp;I2089&amp;IF(F2089&lt;&gt;VALUE,TEXT(F2089,"mmmm"),VALUE)</f>
        <v>00</v>
      </c>
      <c r="B2089" s="86" t="str">
        <f t="shared" si="512"/>
        <v>0</v>
      </c>
      <c r="C2089" s="86" t="str">
        <f>COUNTIF($K$7:K2089,K2089)&amp;K2089</f>
        <v>0</v>
      </c>
      <c r="D2089" s="86" t="str">
        <f t="shared" si="513"/>
        <v>1</v>
      </c>
      <c r="F2089" s="173"/>
      <c r="G2089" s="90"/>
      <c r="H2089" s="73"/>
      <c r="I2089" s="90"/>
      <c r="J2089" s="175" t="str">
        <f t="shared" si="511"/>
        <v>-</v>
      </c>
      <c r="K2089" s="90"/>
      <c r="L2089" s="178"/>
      <c r="M2089" s="178"/>
    </row>
    <row r="2090" spans="1:13" x14ac:dyDescent="0.2">
      <c r="A2090" s="90" t="str">
        <f>IF(I2090=VALUE,VALUE,COUNTIF($B$7:B2090,B2090))&amp;I2090&amp;IF(F2090&lt;&gt;VALUE,TEXT(F2090,"mmmm"),VALUE)</f>
        <v>00</v>
      </c>
      <c r="B2090" s="86" t="str">
        <f t="shared" si="512"/>
        <v>0</v>
      </c>
      <c r="C2090" s="86" t="str">
        <f>COUNTIF($K$7:K2090,K2090)&amp;K2090</f>
        <v>0</v>
      </c>
      <c r="D2090" s="86" t="str">
        <f t="shared" si="513"/>
        <v>1</v>
      </c>
      <c r="F2090" s="173"/>
      <c r="G2090" s="90"/>
      <c r="H2090" s="73"/>
      <c r="I2090" s="90"/>
      <c r="J2090" s="175" t="str">
        <f t="shared" si="511"/>
        <v>-</v>
      </c>
      <c r="K2090" s="90"/>
      <c r="L2090" s="178"/>
      <c r="M2090" s="178"/>
    </row>
    <row r="2091" spans="1:13" x14ac:dyDescent="0.2">
      <c r="A2091" s="90" t="str">
        <f>IF(I2091=VALUE,VALUE,COUNTIF($B$7:B2091,B2091))&amp;I2091&amp;IF(F2091&lt;&gt;VALUE,TEXT(F2091,"mmmm"),VALUE)</f>
        <v>00</v>
      </c>
      <c r="B2091" s="86" t="str">
        <f t="shared" si="512"/>
        <v>0</v>
      </c>
      <c r="C2091" s="86" t="str">
        <f>COUNTIF($K$7:K2091,K2091)&amp;K2091</f>
        <v>0</v>
      </c>
      <c r="D2091" s="86" t="str">
        <f t="shared" si="513"/>
        <v>1</v>
      </c>
      <c r="F2091" s="173"/>
      <c r="G2091" s="90"/>
      <c r="H2091" s="73"/>
      <c r="I2091" s="90"/>
      <c r="J2091" s="175" t="str">
        <f t="shared" si="511"/>
        <v>-</v>
      </c>
      <c r="K2091" s="90"/>
      <c r="L2091" s="178"/>
      <c r="M2091" s="178"/>
    </row>
    <row r="2092" spans="1:13" x14ac:dyDescent="0.2">
      <c r="A2092" s="90" t="str">
        <f>IF(I2092=VALUE,VALUE,COUNTIF($B$7:B2092,B2092))&amp;I2092&amp;IF(F2092&lt;&gt;VALUE,TEXT(F2092,"mmmm"),VALUE)</f>
        <v>00</v>
      </c>
      <c r="B2092" s="86" t="str">
        <f t="shared" si="512"/>
        <v>0</v>
      </c>
      <c r="C2092" s="86" t="str">
        <f>COUNTIF($K$7:K2092,K2092)&amp;K2092</f>
        <v>0</v>
      </c>
      <c r="D2092" s="86" t="str">
        <f t="shared" si="513"/>
        <v>1</v>
      </c>
      <c r="F2092" s="173"/>
      <c r="G2092" s="90"/>
      <c r="H2092" s="73"/>
      <c r="I2092" s="90"/>
      <c r="J2092" s="175" t="str">
        <f t="shared" ref="J2092:J2155" si="514">IF(ISNA(VLOOKUP(I2092,DAF_AKUN,2,FALSE)),"-",VLOOKUP(I2092,DAF_AKUN,2,FALSE))</f>
        <v>-</v>
      </c>
      <c r="K2092" s="90"/>
      <c r="L2092" s="178"/>
      <c r="M2092" s="178"/>
    </row>
    <row r="2093" spans="1:13" x14ac:dyDescent="0.2">
      <c r="A2093" s="90" t="str">
        <f>IF(I2093=VALUE,VALUE,COUNTIF($B$7:B2093,B2093))&amp;I2093&amp;IF(F2093&lt;&gt;VALUE,TEXT(F2093,"mmmm"),VALUE)</f>
        <v>00</v>
      </c>
      <c r="B2093" s="86" t="str">
        <f t="shared" si="512"/>
        <v>0</v>
      </c>
      <c r="C2093" s="86" t="str">
        <f>COUNTIF($K$7:K2093,K2093)&amp;K2093</f>
        <v>0</v>
      </c>
      <c r="D2093" s="86" t="str">
        <f t="shared" si="513"/>
        <v>1</v>
      </c>
      <c r="F2093" s="173"/>
      <c r="G2093" s="90"/>
      <c r="H2093" s="73"/>
      <c r="I2093" s="90"/>
      <c r="J2093" s="175" t="str">
        <f t="shared" si="514"/>
        <v>-</v>
      </c>
      <c r="K2093" s="90"/>
      <c r="L2093" s="178"/>
      <c r="M2093" s="178"/>
    </row>
    <row r="2094" spans="1:13" x14ac:dyDescent="0.2">
      <c r="A2094" s="90" t="str">
        <f>IF(I2094=VALUE,VALUE,COUNTIF($B$7:B2094,B2094))&amp;I2094&amp;IF(F2094&lt;&gt;VALUE,TEXT(F2094,"mmmm"),VALUE)</f>
        <v>00</v>
      </c>
      <c r="B2094" s="86" t="str">
        <f t="shared" ref="B2094:B2104" si="515">I2094&amp;IF(F2094&lt;&gt;VALUE,TEXT(F2094,"mmmm"),VALUE)</f>
        <v>0</v>
      </c>
      <c r="C2094" s="86" t="str">
        <f>COUNTIF($K$7:K2094,K2094)&amp;K2094</f>
        <v>0</v>
      </c>
      <c r="D2094" s="86" t="str">
        <f t="shared" ref="D2094:D2104" si="516">IF(MONTH(F2094)&lt;MONTH(BLN),"1"&amp;I2094,VALUE)</f>
        <v>1</v>
      </c>
      <c r="F2094" s="173"/>
      <c r="G2094" s="90"/>
      <c r="H2094" s="73"/>
      <c r="I2094" s="90"/>
      <c r="J2094" s="175" t="str">
        <f t="shared" si="514"/>
        <v>-</v>
      </c>
      <c r="K2094" s="90"/>
      <c r="L2094" s="178"/>
      <c r="M2094" s="178"/>
    </row>
    <row r="2095" spans="1:13" x14ac:dyDescent="0.2">
      <c r="A2095" s="90" t="str">
        <f>IF(I2095=VALUE,VALUE,COUNTIF($B$7:B2095,B2095))&amp;I2095&amp;IF(F2095&lt;&gt;VALUE,TEXT(F2095,"mmmm"),VALUE)</f>
        <v>00</v>
      </c>
      <c r="B2095" s="86" t="str">
        <f t="shared" si="515"/>
        <v>0</v>
      </c>
      <c r="C2095" s="86" t="str">
        <f>COUNTIF($K$7:K2095,K2095)&amp;K2095</f>
        <v>0</v>
      </c>
      <c r="D2095" s="86" t="str">
        <f t="shared" si="516"/>
        <v>1</v>
      </c>
      <c r="F2095" s="173"/>
      <c r="G2095" s="90"/>
      <c r="H2095" s="73"/>
      <c r="I2095" s="90"/>
      <c r="J2095" s="175" t="str">
        <f t="shared" si="514"/>
        <v>-</v>
      </c>
      <c r="K2095" s="90"/>
      <c r="L2095" s="178"/>
      <c r="M2095" s="178"/>
    </row>
    <row r="2096" spans="1:13" x14ac:dyDescent="0.2">
      <c r="A2096" s="90" t="str">
        <f>IF(I2096=VALUE,VALUE,COUNTIF($B$7:B2096,B2096))&amp;I2096&amp;IF(F2096&lt;&gt;VALUE,TEXT(F2096,"mmmm"),VALUE)</f>
        <v>00</v>
      </c>
      <c r="B2096" s="86" t="str">
        <f t="shared" si="515"/>
        <v>0</v>
      </c>
      <c r="C2096" s="86" t="str">
        <f>COUNTIF($K$7:K2096,K2096)&amp;K2096</f>
        <v>0</v>
      </c>
      <c r="D2096" s="86" t="str">
        <f t="shared" si="516"/>
        <v>1</v>
      </c>
      <c r="F2096" s="173"/>
      <c r="G2096" s="90"/>
      <c r="H2096" s="73"/>
      <c r="I2096" s="90"/>
      <c r="J2096" s="175" t="str">
        <f t="shared" si="514"/>
        <v>-</v>
      </c>
      <c r="K2096" s="90"/>
      <c r="L2096" s="178"/>
      <c r="M2096" s="178"/>
    </row>
    <row r="2097" spans="1:13" x14ac:dyDescent="0.2">
      <c r="A2097" s="90" t="str">
        <f>IF(I2097=VALUE,VALUE,COUNTIF($B$7:B2097,B2097))&amp;I2097&amp;IF(F2097&lt;&gt;VALUE,TEXT(F2097,"mmmm"),VALUE)</f>
        <v>00</v>
      </c>
      <c r="B2097" s="86" t="str">
        <f t="shared" si="515"/>
        <v>0</v>
      </c>
      <c r="C2097" s="86" t="str">
        <f>COUNTIF($K$7:K2097,K2097)&amp;K2097</f>
        <v>0</v>
      </c>
      <c r="D2097" s="86" t="str">
        <f t="shared" si="516"/>
        <v>1</v>
      </c>
      <c r="F2097" s="173"/>
      <c r="G2097" s="90"/>
      <c r="H2097" s="73"/>
      <c r="I2097" s="90"/>
      <c r="J2097" s="175" t="str">
        <f t="shared" si="514"/>
        <v>-</v>
      </c>
      <c r="K2097" s="90"/>
      <c r="L2097" s="178"/>
      <c r="M2097" s="178"/>
    </row>
    <row r="2098" spans="1:13" x14ac:dyDescent="0.2">
      <c r="A2098" s="90" t="str">
        <f>IF(I2098=VALUE,VALUE,COUNTIF($B$7:B2098,B2098))&amp;I2098&amp;IF(F2098&lt;&gt;VALUE,TEXT(F2098,"mmmm"),VALUE)</f>
        <v>00</v>
      </c>
      <c r="B2098" s="86" t="str">
        <f t="shared" si="515"/>
        <v>0</v>
      </c>
      <c r="C2098" s="86" t="str">
        <f>COUNTIF($K$7:K2098,K2098)&amp;K2098</f>
        <v>0</v>
      </c>
      <c r="D2098" s="86" t="str">
        <f t="shared" si="516"/>
        <v>1</v>
      </c>
      <c r="F2098" s="173"/>
      <c r="G2098" s="90"/>
      <c r="H2098" s="73"/>
      <c r="I2098" s="90"/>
      <c r="J2098" s="175" t="str">
        <f t="shared" si="514"/>
        <v>-</v>
      </c>
      <c r="K2098" s="90"/>
      <c r="L2098" s="178"/>
      <c r="M2098" s="178"/>
    </row>
    <row r="2099" spans="1:13" x14ac:dyDescent="0.2">
      <c r="A2099" s="90" t="str">
        <f>IF(I2099=VALUE,VALUE,COUNTIF($B$7:B2099,B2099))&amp;I2099&amp;IF(F2099&lt;&gt;VALUE,TEXT(F2099,"mmmm"),VALUE)</f>
        <v>00</v>
      </c>
      <c r="B2099" s="86" t="str">
        <f t="shared" si="515"/>
        <v>0</v>
      </c>
      <c r="C2099" s="86" t="str">
        <f>COUNTIF($K$7:K2099,K2099)&amp;K2099</f>
        <v>0</v>
      </c>
      <c r="D2099" s="86" t="str">
        <f t="shared" si="516"/>
        <v>1</v>
      </c>
      <c r="F2099" s="173"/>
      <c r="G2099" s="90"/>
      <c r="H2099" s="73"/>
      <c r="I2099" s="90"/>
      <c r="J2099" s="175" t="str">
        <f t="shared" si="514"/>
        <v>-</v>
      </c>
      <c r="K2099" s="90"/>
      <c r="L2099" s="178"/>
      <c r="M2099" s="178"/>
    </row>
    <row r="2100" spans="1:13" x14ac:dyDescent="0.2">
      <c r="A2100" s="90" t="str">
        <f>IF(I2100=VALUE,VALUE,COUNTIF($B$7:B2100,B2100))&amp;I2100&amp;IF(F2100&lt;&gt;VALUE,TEXT(F2100,"mmmm"),VALUE)</f>
        <v>00</v>
      </c>
      <c r="B2100" s="86" t="str">
        <f t="shared" si="515"/>
        <v>0</v>
      </c>
      <c r="C2100" s="86" t="str">
        <f>COUNTIF($K$7:K2100,K2100)&amp;K2100</f>
        <v>0</v>
      </c>
      <c r="D2100" s="86" t="str">
        <f t="shared" si="516"/>
        <v>1</v>
      </c>
      <c r="F2100" s="173"/>
      <c r="G2100" s="90"/>
      <c r="H2100" s="73"/>
      <c r="I2100" s="90"/>
      <c r="J2100" s="175" t="str">
        <f t="shared" si="514"/>
        <v>-</v>
      </c>
      <c r="K2100" s="90"/>
      <c r="L2100" s="178"/>
      <c r="M2100" s="178"/>
    </row>
    <row r="2101" spans="1:13" x14ac:dyDescent="0.2">
      <c r="A2101" s="90" t="str">
        <f>IF(I2101=VALUE,VALUE,COUNTIF($B$7:B2101,B2101))&amp;I2101&amp;IF(F2101&lt;&gt;VALUE,TEXT(F2101,"mmmm"),VALUE)</f>
        <v>00</v>
      </c>
      <c r="B2101" s="86" t="str">
        <f t="shared" si="515"/>
        <v>0</v>
      </c>
      <c r="C2101" s="86" t="str">
        <f>COUNTIF($K$7:K2101,K2101)&amp;K2101</f>
        <v>0</v>
      </c>
      <c r="D2101" s="86" t="str">
        <f t="shared" si="516"/>
        <v>1</v>
      </c>
      <c r="F2101" s="173"/>
      <c r="G2101" s="90"/>
      <c r="H2101" s="73"/>
      <c r="I2101" s="90"/>
      <c r="J2101" s="175" t="str">
        <f t="shared" si="514"/>
        <v>-</v>
      </c>
      <c r="K2101" s="90"/>
      <c r="L2101" s="178"/>
      <c r="M2101" s="178"/>
    </row>
    <row r="2102" spans="1:13" x14ac:dyDescent="0.2">
      <c r="A2102" s="90" t="str">
        <f>IF(I2102=VALUE,VALUE,COUNTIF($B$7:B2102,B2102))&amp;I2102&amp;IF(F2102&lt;&gt;VALUE,TEXT(F2102,"mmmm"),VALUE)</f>
        <v>00</v>
      </c>
      <c r="B2102" s="86" t="str">
        <f t="shared" si="515"/>
        <v>0</v>
      </c>
      <c r="C2102" s="86" t="str">
        <f>COUNTIF($K$7:K2102,K2102)&amp;K2102</f>
        <v>0</v>
      </c>
      <c r="D2102" s="86" t="str">
        <f t="shared" si="516"/>
        <v>1</v>
      </c>
      <c r="F2102" s="173"/>
      <c r="G2102" s="90"/>
      <c r="H2102" s="73"/>
      <c r="I2102" s="90"/>
      <c r="J2102" s="175" t="str">
        <f t="shared" si="514"/>
        <v>-</v>
      </c>
      <c r="K2102" s="90"/>
      <c r="L2102" s="178"/>
      <c r="M2102" s="178"/>
    </row>
    <row r="2103" spans="1:13" x14ac:dyDescent="0.2">
      <c r="A2103" s="90" t="str">
        <f>IF(I2103=VALUE,VALUE,COUNTIF($B$7:B2103,B2103))&amp;I2103&amp;IF(F2103&lt;&gt;VALUE,TEXT(F2103,"mmmm"),VALUE)</f>
        <v>00</v>
      </c>
      <c r="B2103" s="86" t="str">
        <f t="shared" si="515"/>
        <v>0</v>
      </c>
      <c r="C2103" s="86" t="str">
        <f>COUNTIF($K$7:K2103,K2103)&amp;K2103</f>
        <v>0</v>
      </c>
      <c r="D2103" s="86" t="str">
        <f t="shared" si="516"/>
        <v>1</v>
      </c>
      <c r="F2103" s="173"/>
      <c r="G2103" s="90"/>
      <c r="H2103" s="73"/>
      <c r="I2103" s="90"/>
      <c r="J2103" s="175" t="str">
        <f t="shared" si="514"/>
        <v>-</v>
      </c>
      <c r="K2103" s="90"/>
      <c r="L2103" s="178"/>
      <c r="M2103" s="178"/>
    </row>
    <row r="2104" spans="1:13" x14ac:dyDescent="0.2">
      <c r="A2104" s="90" t="str">
        <f>IF(I2104=VALUE,VALUE,COUNTIF($B$7:B3537,B2104))&amp;I2104&amp;IF(F2104&lt;&gt;VALUE,TEXT(F2104,"mmmm"),VALUE)</f>
        <v>00</v>
      </c>
      <c r="B2104" s="86" t="str">
        <f t="shared" si="515"/>
        <v>0</v>
      </c>
      <c r="C2104" s="86" t="str">
        <f>COUNTIF($K$7:K3537,K2104)&amp;K2104</f>
        <v>0</v>
      </c>
      <c r="D2104" s="86" t="str">
        <f t="shared" si="516"/>
        <v>1</v>
      </c>
      <c r="F2104" s="173"/>
      <c r="G2104" s="90"/>
      <c r="H2104" s="73"/>
      <c r="I2104" s="90"/>
      <c r="J2104" s="175" t="str">
        <f t="shared" si="514"/>
        <v>-</v>
      </c>
      <c r="K2104" s="90"/>
      <c r="L2104" s="178"/>
      <c r="M2104" s="178"/>
    </row>
    <row r="2105" spans="1:13" x14ac:dyDescent="0.2">
      <c r="A2105" s="90" t="str">
        <f>IF(I2105=VALUE,VALUE,COUNTIF($B$7:B2105,B2105))&amp;I2105&amp;IF(F2105&lt;&gt;VALUE,TEXT(F2105,"mmmm"),VALUE)</f>
        <v>00</v>
      </c>
      <c r="B2105" s="86" t="str">
        <f t="shared" si="512"/>
        <v>0</v>
      </c>
      <c r="C2105" s="86" t="str">
        <f>COUNTIF($K$7:K2105,K2105)&amp;K2105</f>
        <v>0</v>
      </c>
      <c r="D2105" s="86" t="str">
        <f t="shared" si="513"/>
        <v>1</v>
      </c>
      <c r="F2105" s="173"/>
      <c r="G2105" s="90"/>
      <c r="H2105" s="73"/>
      <c r="I2105" s="90"/>
      <c r="J2105" s="175" t="str">
        <f t="shared" si="514"/>
        <v>-</v>
      </c>
      <c r="K2105" s="90"/>
      <c r="L2105" s="178"/>
      <c r="M2105" s="178"/>
    </row>
    <row r="2106" spans="1:13" x14ac:dyDescent="0.2">
      <c r="A2106" s="90" t="str">
        <f>IF(I2106=VALUE,VALUE,COUNTIF($B$7:B2106,B2106))&amp;I2106&amp;IF(F2106&lt;&gt;VALUE,TEXT(F2106,"mmmm"),VALUE)</f>
        <v>00</v>
      </c>
      <c r="B2106" s="86" t="str">
        <f>I2106&amp;IF(F2106&lt;&gt;VALUE,TEXT(F2106,"mmmm"),VALUE)</f>
        <v>0</v>
      </c>
      <c r="C2106" s="86" t="str">
        <f>COUNTIF($K$7:K2106,K2106)&amp;K2106</f>
        <v>0</v>
      </c>
      <c r="D2106" s="86" t="str">
        <f>IF(MONTH(F2106)&lt;MONTH(BLN),"1"&amp;I2106,VALUE)</f>
        <v>1</v>
      </c>
      <c r="F2106" s="173"/>
      <c r="G2106" s="90"/>
      <c r="H2106" s="73"/>
      <c r="I2106" s="90"/>
      <c r="J2106" s="175" t="str">
        <f t="shared" si="514"/>
        <v>-</v>
      </c>
      <c r="K2106" s="90"/>
      <c r="L2106" s="178"/>
      <c r="M2106" s="178"/>
    </row>
    <row r="2107" spans="1:13" x14ac:dyDescent="0.2">
      <c r="A2107" s="90" t="str">
        <f>IF(I2107=VALUE,VALUE,COUNTIF($B$7:B2107,B2107))&amp;I2107&amp;IF(F2107&lt;&gt;VALUE,TEXT(F2107,"mmmm"),VALUE)</f>
        <v>00</v>
      </c>
      <c r="B2107" s="86" t="str">
        <f>I2107&amp;IF(F2107&lt;&gt;VALUE,TEXT(F2107,"mmmm"),VALUE)</f>
        <v>0</v>
      </c>
      <c r="C2107" s="86" t="str">
        <f>COUNTIF($K$7:K2107,K2107)&amp;K2107</f>
        <v>0</v>
      </c>
      <c r="D2107" s="86" t="str">
        <f>IF(MONTH(F2107)&lt;MONTH(BLN),"1"&amp;I2107,VALUE)</f>
        <v>1</v>
      </c>
      <c r="F2107" s="173"/>
      <c r="G2107" s="90"/>
      <c r="H2107" s="164"/>
      <c r="I2107" s="90"/>
      <c r="J2107" s="175" t="str">
        <f t="shared" si="514"/>
        <v>-</v>
      </c>
      <c r="K2107" s="90"/>
      <c r="L2107" s="178"/>
      <c r="M2107" s="178"/>
    </row>
    <row r="2108" spans="1:13" x14ac:dyDescent="0.2">
      <c r="A2108" s="90" t="str">
        <f>IF(I2108=VALUE,VALUE,COUNTIF($B$7:B2108,B2108))&amp;I2108&amp;IF(F2108&lt;&gt;VALUE,TEXT(F2108,"mmmm"),VALUE)</f>
        <v>00</v>
      </c>
      <c r="B2108" s="86" t="str">
        <f t="shared" si="512"/>
        <v>0</v>
      </c>
      <c r="C2108" s="86" t="str">
        <f>COUNTIF($K$7:K2108,K2108)&amp;K2108</f>
        <v>0</v>
      </c>
      <c r="D2108" s="86" t="str">
        <f t="shared" si="513"/>
        <v>1</v>
      </c>
      <c r="F2108" s="173"/>
      <c r="G2108" s="90"/>
      <c r="H2108" s="73"/>
      <c r="I2108" s="90"/>
      <c r="J2108" s="175" t="str">
        <f t="shared" si="514"/>
        <v>-</v>
      </c>
      <c r="K2108" s="90"/>
      <c r="L2108" s="178"/>
      <c r="M2108" s="178"/>
    </row>
    <row r="2109" spans="1:13" x14ac:dyDescent="0.2">
      <c r="A2109" s="90" t="str">
        <f>IF(I2109=VALUE,VALUE,COUNTIF($B$7:B2109,B2109))&amp;I2109&amp;IF(F2109&lt;&gt;VALUE,TEXT(F2109,"mmmm"),VALUE)</f>
        <v>00</v>
      </c>
      <c r="B2109" s="86" t="str">
        <f t="shared" si="512"/>
        <v>0</v>
      </c>
      <c r="C2109" s="86" t="str">
        <f>COUNTIF($K$7:K2109,K2109)&amp;K2109</f>
        <v>0</v>
      </c>
      <c r="D2109" s="86" t="str">
        <f t="shared" si="513"/>
        <v>1</v>
      </c>
      <c r="F2109" s="173"/>
      <c r="G2109" s="90"/>
      <c r="H2109" s="73"/>
      <c r="I2109" s="90"/>
      <c r="J2109" s="175" t="str">
        <f t="shared" si="514"/>
        <v>-</v>
      </c>
      <c r="K2109" s="90"/>
      <c r="L2109" s="178"/>
      <c r="M2109" s="178"/>
    </row>
    <row r="2110" spans="1:13" x14ac:dyDescent="0.2">
      <c r="A2110" s="90" t="str">
        <f>IF(I2110=VALUE,VALUE,COUNTIF($B$7:B2110,B2110))&amp;I2110&amp;IF(F2110&lt;&gt;VALUE,TEXT(F2110,"mmmm"),VALUE)</f>
        <v>00</v>
      </c>
      <c r="B2110" s="86" t="str">
        <f t="shared" si="512"/>
        <v>0</v>
      </c>
      <c r="C2110" s="86" t="str">
        <f>COUNTIF($K$7:K2110,K2110)&amp;K2110</f>
        <v>0</v>
      </c>
      <c r="D2110" s="86" t="str">
        <f t="shared" si="513"/>
        <v>1</v>
      </c>
      <c r="F2110" s="173"/>
      <c r="G2110" s="90"/>
      <c r="H2110" s="73"/>
      <c r="I2110" s="90"/>
      <c r="J2110" s="175" t="str">
        <f t="shared" si="514"/>
        <v>-</v>
      </c>
      <c r="K2110" s="90"/>
      <c r="L2110" s="178"/>
      <c r="M2110" s="178"/>
    </row>
    <row r="2111" spans="1:13" x14ac:dyDescent="0.2">
      <c r="A2111" s="90" t="str">
        <f>IF(I2111=VALUE,VALUE,COUNTIF($B$7:B2111,B2111))&amp;I2111&amp;IF(F2111&lt;&gt;VALUE,TEXT(F2111,"mmmm"),VALUE)</f>
        <v>00</v>
      </c>
      <c r="B2111" s="86" t="str">
        <f t="shared" si="512"/>
        <v>0</v>
      </c>
      <c r="C2111" s="86" t="str">
        <f>COUNTIF($K$7:K2111,K2111)&amp;K2111</f>
        <v>0</v>
      </c>
      <c r="D2111" s="86" t="str">
        <f t="shared" si="513"/>
        <v>1</v>
      </c>
      <c r="F2111" s="173"/>
      <c r="G2111" s="90"/>
      <c r="H2111" s="73"/>
      <c r="I2111" s="90"/>
      <c r="J2111" s="175" t="str">
        <f t="shared" si="514"/>
        <v>-</v>
      </c>
      <c r="K2111" s="90"/>
      <c r="L2111" s="178"/>
      <c r="M2111" s="178"/>
    </row>
    <row r="2112" spans="1:13" x14ac:dyDescent="0.2">
      <c r="A2112" s="90" t="str">
        <f>IF(I2112=VALUE,VALUE,COUNTIF($B$7:B2112,B2112))&amp;I2112&amp;IF(F2112&lt;&gt;VALUE,TEXT(F2112,"mmmm"),VALUE)</f>
        <v>00</v>
      </c>
      <c r="B2112" s="86" t="str">
        <f t="shared" si="512"/>
        <v>0</v>
      </c>
      <c r="C2112" s="86" t="str">
        <f>COUNTIF($K$7:K2112,K2112)&amp;K2112</f>
        <v>0</v>
      </c>
      <c r="D2112" s="86" t="str">
        <f t="shared" si="513"/>
        <v>1</v>
      </c>
      <c r="F2112" s="173"/>
      <c r="G2112" s="90"/>
      <c r="H2112" s="73"/>
      <c r="I2112" s="90"/>
      <c r="J2112" s="175" t="str">
        <f t="shared" si="514"/>
        <v>-</v>
      </c>
      <c r="K2112" s="90"/>
      <c r="L2112" s="178"/>
      <c r="M2112" s="178"/>
    </row>
    <row r="2113" spans="1:13" x14ac:dyDescent="0.2">
      <c r="A2113" s="90" t="str">
        <f>IF(I2113=VALUE,VALUE,COUNTIF($B$7:B2113,B2113))&amp;I2113&amp;IF(F2113&lt;&gt;VALUE,TEXT(F2113,"mmmm"),VALUE)</f>
        <v>00</v>
      </c>
      <c r="B2113" s="86" t="str">
        <f t="shared" si="512"/>
        <v>0</v>
      </c>
      <c r="C2113" s="86" t="str">
        <f>COUNTIF($K$7:K2113,K2113)&amp;K2113</f>
        <v>0</v>
      </c>
      <c r="D2113" s="86" t="str">
        <f t="shared" si="513"/>
        <v>1</v>
      </c>
      <c r="F2113" s="173"/>
      <c r="G2113" s="90"/>
      <c r="H2113" s="73"/>
      <c r="I2113" s="90"/>
      <c r="J2113" s="175" t="str">
        <f t="shared" si="514"/>
        <v>-</v>
      </c>
      <c r="K2113" s="90"/>
      <c r="L2113" s="178"/>
      <c r="M2113" s="178"/>
    </row>
    <row r="2114" spans="1:13" x14ac:dyDescent="0.2">
      <c r="A2114" s="90" t="str">
        <f>IF(I2114=VALUE,VALUE,COUNTIF($B$7:B2114,B2114))&amp;I2114&amp;IF(F2114&lt;&gt;VALUE,TEXT(F2114,"mmmm"),VALUE)</f>
        <v>00</v>
      </c>
      <c r="B2114" s="86" t="str">
        <f t="shared" ref="B2114:B2177" si="517">I2114&amp;IF(F2114&lt;&gt;VALUE,TEXT(F2114,"mmmm"),VALUE)</f>
        <v>0</v>
      </c>
      <c r="C2114" s="86" t="str">
        <f>COUNTIF($K$7:K2114,K2114)&amp;K2114</f>
        <v>0</v>
      </c>
      <c r="D2114" s="86" t="str">
        <f t="shared" ref="D2114:D2177" si="518">IF(MONTH(F2114)&lt;MONTH(BLN),"1"&amp;I2114,VALUE)</f>
        <v>1</v>
      </c>
      <c r="F2114" s="173"/>
      <c r="G2114" s="90"/>
      <c r="H2114" s="73"/>
      <c r="I2114" s="90"/>
      <c r="J2114" s="175" t="str">
        <f t="shared" si="514"/>
        <v>-</v>
      </c>
      <c r="K2114" s="90"/>
      <c r="L2114" s="178"/>
      <c r="M2114" s="178"/>
    </row>
    <row r="2115" spans="1:13" x14ac:dyDescent="0.2">
      <c r="A2115" s="90" t="str">
        <f>IF(I2115=VALUE,VALUE,COUNTIF($B$7:B2115,B2115))&amp;I2115&amp;IF(F2115&lt;&gt;VALUE,TEXT(F2115,"mmmm"),VALUE)</f>
        <v>00</v>
      </c>
      <c r="B2115" s="86" t="str">
        <f t="shared" si="517"/>
        <v>0</v>
      </c>
      <c r="C2115" s="86" t="str">
        <f>COUNTIF($K$7:K2115,K2115)&amp;K2115</f>
        <v>0</v>
      </c>
      <c r="D2115" s="86" t="str">
        <f t="shared" si="518"/>
        <v>1</v>
      </c>
      <c r="F2115" s="173"/>
      <c r="G2115" s="90"/>
      <c r="H2115" s="73"/>
      <c r="I2115" s="90"/>
      <c r="J2115" s="175" t="str">
        <f t="shared" si="514"/>
        <v>-</v>
      </c>
      <c r="K2115" s="90"/>
      <c r="L2115" s="178"/>
      <c r="M2115" s="178"/>
    </row>
    <row r="2116" spans="1:13" x14ac:dyDescent="0.2">
      <c r="A2116" s="90" t="str">
        <f>IF(I2116=VALUE,VALUE,COUNTIF($B$7:B2116,B2116))&amp;I2116&amp;IF(F2116&lt;&gt;VALUE,TEXT(F2116,"mmmm"),VALUE)</f>
        <v>00</v>
      </c>
      <c r="B2116" s="86" t="str">
        <f t="shared" si="517"/>
        <v>0</v>
      </c>
      <c r="C2116" s="86" t="str">
        <f>COUNTIF($K$7:K2116,K2116)&amp;K2116</f>
        <v>0</v>
      </c>
      <c r="D2116" s="86" t="str">
        <f t="shared" si="518"/>
        <v>1</v>
      </c>
      <c r="F2116" s="173"/>
      <c r="G2116" s="90"/>
      <c r="H2116" s="73"/>
      <c r="I2116" s="90"/>
      <c r="J2116" s="175" t="str">
        <f t="shared" si="514"/>
        <v>-</v>
      </c>
      <c r="K2116" s="90"/>
      <c r="L2116" s="178"/>
      <c r="M2116" s="178"/>
    </row>
    <row r="2117" spans="1:13" x14ac:dyDescent="0.2">
      <c r="A2117" s="90" t="str">
        <f>IF(I2117=VALUE,VALUE,COUNTIF($B$7:B2117,B2117))&amp;I2117&amp;IF(F2117&lt;&gt;VALUE,TEXT(F2117,"mmmm"),VALUE)</f>
        <v>00</v>
      </c>
      <c r="B2117" s="86" t="str">
        <f t="shared" si="517"/>
        <v>0</v>
      </c>
      <c r="C2117" s="86" t="str">
        <f>COUNTIF($K$7:K2117,K2117)&amp;K2117</f>
        <v>0</v>
      </c>
      <c r="D2117" s="86" t="str">
        <f t="shared" si="518"/>
        <v>1</v>
      </c>
      <c r="F2117" s="173"/>
      <c r="G2117" s="90"/>
      <c r="H2117" s="73"/>
      <c r="I2117" s="90"/>
      <c r="J2117" s="175" t="str">
        <f t="shared" si="514"/>
        <v>-</v>
      </c>
      <c r="K2117" s="90"/>
      <c r="L2117" s="178"/>
      <c r="M2117" s="178"/>
    </row>
    <row r="2118" spans="1:13" x14ac:dyDescent="0.2">
      <c r="A2118" s="90" t="str">
        <f>IF(I2118=VALUE,VALUE,COUNTIF($B$7:B2118,B2118))&amp;I2118&amp;IF(F2118&lt;&gt;VALUE,TEXT(F2118,"mmmm"),VALUE)</f>
        <v>00</v>
      </c>
      <c r="B2118" s="86" t="str">
        <f t="shared" si="517"/>
        <v>0</v>
      </c>
      <c r="C2118" s="86" t="str">
        <f>COUNTIF($K$7:K2118,K2118)&amp;K2118</f>
        <v>0</v>
      </c>
      <c r="D2118" s="86" t="str">
        <f t="shared" si="518"/>
        <v>1</v>
      </c>
      <c r="F2118" s="173"/>
      <c r="G2118" s="90"/>
      <c r="H2118" s="73"/>
      <c r="I2118" s="90"/>
      <c r="J2118" s="175" t="str">
        <f t="shared" si="514"/>
        <v>-</v>
      </c>
      <c r="K2118" s="90"/>
      <c r="L2118" s="178"/>
      <c r="M2118" s="178"/>
    </row>
    <row r="2119" spans="1:13" x14ac:dyDescent="0.2">
      <c r="A2119" s="90" t="str">
        <f>IF(I2119=VALUE,VALUE,COUNTIF($B$7:B2119,B2119))&amp;I2119&amp;IF(F2119&lt;&gt;VALUE,TEXT(F2119,"mmmm"),VALUE)</f>
        <v>00</v>
      </c>
      <c r="B2119" s="86" t="str">
        <f t="shared" si="517"/>
        <v>0</v>
      </c>
      <c r="C2119" s="86" t="str">
        <f>COUNTIF($K$7:K2119,K2119)&amp;K2119</f>
        <v>0</v>
      </c>
      <c r="D2119" s="86" t="str">
        <f t="shared" si="518"/>
        <v>1</v>
      </c>
      <c r="F2119" s="173"/>
      <c r="G2119" s="90"/>
      <c r="H2119" s="73"/>
      <c r="I2119" s="90"/>
      <c r="J2119" s="175" t="str">
        <f t="shared" si="514"/>
        <v>-</v>
      </c>
      <c r="K2119" s="90"/>
      <c r="L2119" s="178"/>
      <c r="M2119" s="178"/>
    </row>
    <row r="2120" spans="1:13" x14ac:dyDescent="0.2">
      <c r="A2120" s="90" t="str">
        <f>IF(I2120=VALUE,VALUE,COUNTIF($B$7:B2120,B2120))&amp;I2120&amp;IF(F2120&lt;&gt;VALUE,TEXT(F2120,"mmmm"),VALUE)</f>
        <v>00</v>
      </c>
      <c r="B2120" s="86" t="str">
        <f t="shared" si="517"/>
        <v>0</v>
      </c>
      <c r="C2120" s="86" t="str">
        <f>COUNTIF($K$7:K2120,K2120)&amp;K2120</f>
        <v>0</v>
      </c>
      <c r="D2120" s="86" t="str">
        <f t="shared" si="518"/>
        <v>1</v>
      </c>
      <c r="F2120" s="173"/>
      <c r="G2120" s="90"/>
      <c r="H2120" s="73"/>
      <c r="I2120" s="90"/>
      <c r="J2120" s="175" t="str">
        <f t="shared" si="514"/>
        <v>-</v>
      </c>
      <c r="K2120" s="90"/>
      <c r="L2120" s="178"/>
      <c r="M2120" s="178"/>
    </row>
    <row r="2121" spans="1:13" x14ac:dyDescent="0.2">
      <c r="A2121" s="90" t="str">
        <f>IF(I2121=VALUE,VALUE,COUNTIF($B$7:B2121,B2121))&amp;I2121&amp;IF(F2121&lt;&gt;VALUE,TEXT(F2121,"mmmm"),VALUE)</f>
        <v>00</v>
      </c>
      <c r="B2121" s="86" t="str">
        <f t="shared" si="517"/>
        <v>0</v>
      </c>
      <c r="C2121" s="86" t="str">
        <f>COUNTIF($K$7:K2121,K2121)&amp;K2121</f>
        <v>0</v>
      </c>
      <c r="D2121" s="86" t="str">
        <f t="shared" si="518"/>
        <v>1</v>
      </c>
      <c r="F2121" s="173"/>
      <c r="G2121" s="90"/>
      <c r="H2121" s="73"/>
      <c r="I2121" s="90"/>
      <c r="J2121" s="175" t="str">
        <f t="shared" si="514"/>
        <v>-</v>
      </c>
      <c r="K2121" s="90"/>
      <c r="L2121" s="178"/>
      <c r="M2121" s="178"/>
    </row>
    <row r="2122" spans="1:13" x14ac:dyDescent="0.2">
      <c r="A2122" s="90" t="str">
        <f>IF(I2122=VALUE,VALUE,COUNTIF($B$7:B2122,B2122))&amp;I2122&amp;IF(F2122&lt;&gt;VALUE,TEXT(F2122,"mmmm"),VALUE)</f>
        <v>00</v>
      </c>
      <c r="B2122" s="86" t="str">
        <f t="shared" si="517"/>
        <v>0</v>
      </c>
      <c r="C2122" s="86" t="str">
        <f>COUNTIF($K$7:K2122,K2122)&amp;K2122</f>
        <v>0</v>
      </c>
      <c r="D2122" s="86" t="str">
        <f t="shared" si="518"/>
        <v>1</v>
      </c>
      <c r="F2122" s="173"/>
      <c r="G2122" s="90"/>
      <c r="H2122" s="73"/>
      <c r="I2122" s="90"/>
      <c r="J2122" s="175" t="str">
        <f t="shared" si="514"/>
        <v>-</v>
      </c>
      <c r="K2122" s="90"/>
      <c r="L2122" s="178"/>
      <c r="M2122" s="178"/>
    </row>
    <row r="2123" spans="1:13" x14ac:dyDescent="0.2">
      <c r="A2123" s="90" t="str">
        <f>IF(I2123=VALUE,VALUE,COUNTIF($B$7:B2123,B2123))&amp;I2123&amp;IF(F2123&lt;&gt;VALUE,TEXT(F2123,"mmmm"),VALUE)</f>
        <v>00</v>
      </c>
      <c r="B2123" s="86" t="str">
        <f t="shared" si="517"/>
        <v>0</v>
      </c>
      <c r="C2123" s="86" t="str">
        <f>COUNTIF($K$7:K2123,K2123)&amp;K2123</f>
        <v>0</v>
      </c>
      <c r="D2123" s="86" t="str">
        <f t="shared" si="518"/>
        <v>1</v>
      </c>
      <c r="F2123" s="173"/>
      <c r="G2123" s="90"/>
      <c r="H2123" s="73"/>
      <c r="I2123" s="90"/>
      <c r="J2123" s="175" t="str">
        <f t="shared" si="514"/>
        <v>-</v>
      </c>
      <c r="K2123" s="90"/>
      <c r="L2123" s="178"/>
      <c r="M2123" s="178"/>
    </row>
    <row r="2124" spans="1:13" x14ac:dyDescent="0.2">
      <c r="A2124" s="90" t="str">
        <f>IF(I2124=VALUE,VALUE,COUNTIF($B$7:B2124,B2124))&amp;I2124&amp;IF(F2124&lt;&gt;VALUE,TEXT(F2124,"mmmm"),VALUE)</f>
        <v>00</v>
      </c>
      <c r="B2124" s="86" t="str">
        <f t="shared" si="517"/>
        <v>0</v>
      </c>
      <c r="C2124" s="86" t="str">
        <f>COUNTIF($K$7:K2124,K2124)&amp;K2124</f>
        <v>0</v>
      </c>
      <c r="D2124" s="86" t="str">
        <f t="shared" si="518"/>
        <v>1</v>
      </c>
      <c r="F2124" s="173"/>
      <c r="G2124" s="90"/>
      <c r="H2124" s="73"/>
      <c r="I2124" s="90"/>
      <c r="J2124" s="175" t="str">
        <f t="shared" si="514"/>
        <v>-</v>
      </c>
      <c r="K2124" s="90"/>
      <c r="L2124" s="178"/>
      <c r="M2124" s="178"/>
    </row>
    <row r="2125" spans="1:13" x14ac:dyDescent="0.2">
      <c r="A2125" s="90" t="str">
        <f>IF(I2125=VALUE,VALUE,COUNTIF($B$7:B2125,B2125))&amp;I2125&amp;IF(F2125&lt;&gt;VALUE,TEXT(F2125,"mmmm"),VALUE)</f>
        <v>00</v>
      </c>
      <c r="B2125" s="86" t="str">
        <f t="shared" si="517"/>
        <v>0</v>
      </c>
      <c r="C2125" s="86" t="str">
        <f>COUNTIF($K$7:K2125,K2125)&amp;K2125</f>
        <v>0</v>
      </c>
      <c r="D2125" s="86" t="str">
        <f t="shared" si="518"/>
        <v>1</v>
      </c>
      <c r="F2125" s="173"/>
      <c r="G2125" s="90"/>
      <c r="H2125" s="73"/>
      <c r="I2125" s="90"/>
      <c r="J2125" s="175" t="str">
        <f t="shared" si="514"/>
        <v>-</v>
      </c>
      <c r="K2125" s="90"/>
      <c r="L2125" s="178"/>
      <c r="M2125" s="178"/>
    </row>
    <row r="2126" spans="1:13" x14ac:dyDescent="0.2">
      <c r="A2126" s="90" t="str">
        <f>IF(I2126=VALUE,VALUE,COUNTIF($B$7:B2126,B2126))&amp;I2126&amp;IF(F2126&lt;&gt;VALUE,TEXT(F2126,"mmmm"),VALUE)</f>
        <v>00</v>
      </c>
      <c r="B2126" s="86" t="str">
        <f t="shared" si="517"/>
        <v>0</v>
      </c>
      <c r="C2126" s="86" t="str">
        <f>COUNTIF($K$7:K2126,K2126)&amp;K2126</f>
        <v>0</v>
      </c>
      <c r="D2126" s="86" t="str">
        <f t="shared" si="518"/>
        <v>1</v>
      </c>
      <c r="F2126" s="173"/>
      <c r="G2126" s="90"/>
      <c r="H2126" s="73"/>
      <c r="I2126" s="90"/>
      <c r="J2126" s="175" t="str">
        <f t="shared" si="514"/>
        <v>-</v>
      </c>
      <c r="K2126" s="90"/>
      <c r="L2126" s="178"/>
      <c r="M2126" s="178"/>
    </row>
    <row r="2127" spans="1:13" x14ac:dyDescent="0.2">
      <c r="A2127" s="90" t="str">
        <f>IF(I2127=VALUE,VALUE,COUNTIF($B$7:B2127,B2127))&amp;I2127&amp;IF(F2127&lt;&gt;VALUE,TEXT(F2127,"mmmm"),VALUE)</f>
        <v>00</v>
      </c>
      <c r="B2127" s="86" t="str">
        <f t="shared" si="517"/>
        <v>0</v>
      </c>
      <c r="C2127" s="86" t="str">
        <f>COUNTIF($K$7:K2127,K2127)&amp;K2127</f>
        <v>91AP-003</v>
      </c>
      <c r="D2127" s="86" t="str">
        <f t="shared" si="518"/>
        <v>1</v>
      </c>
      <c r="F2127" s="173"/>
      <c r="G2127" s="90"/>
      <c r="H2127" s="73"/>
      <c r="I2127" s="90"/>
      <c r="J2127" s="175" t="str">
        <f t="shared" si="514"/>
        <v>-</v>
      </c>
      <c r="K2127" s="90" t="s">
        <v>420</v>
      </c>
      <c r="L2127" s="178"/>
      <c r="M2127" s="178"/>
    </row>
    <row r="2128" spans="1:13" x14ac:dyDescent="0.2">
      <c r="A2128" s="90" t="str">
        <f>IF(I2128=VALUE,VALUE,COUNTIF($B$7:B2128,B2128))&amp;I2128&amp;IF(F2128&lt;&gt;VALUE,TEXT(F2128,"mmmm"),VALUE)</f>
        <v>00</v>
      </c>
      <c r="B2128" s="86" t="str">
        <f t="shared" si="517"/>
        <v>0</v>
      </c>
      <c r="C2128" s="86" t="str">
        <f>COUNTIF($K$7:K2128,K2128)&amp;K2128</f>
        <v>92AP-003</v>
      </c>
      <c r="D2128" s="86" t="str">
        <f t="shared" si="518"/>
        <v>1</v>
      </c>
      <c r="F2128" s="173"/>
      <c r="G2128" s="90"/>
      <c r="H2128" s="73"/>
      <c r="I2128" s="90"/>
      <c r="J2128" s="175" t="str">
        <f t="shared" si="514"/>
        <v>-</v>
      </c>
      <c r="K2128" s="90" t="s">
        <v>420</v>
      </c>
      <c r="L2128" s="178"/>
      <c r="M2128" s="178"/>
    </row>
    <row r="2129" spans="1:13" x14ac:dyDescent="0.2">
      <c r="A2129" s="90" t="str">
        <f>IF(I2129=VALUE,VALUE,COUNTIF($B$7:B2129,B2129))&amp;I2129&amp;IF(F2129&lt;&gt;VALUE,TEXT(F2129,"mmmm"),VALUE)</f>
        <v>00</v>
      </c>
      <c r="B2129" s="86" t="str">
        <f t="shared" si="517"/>
        <v>0</v>
      </c>
      <c r="C2129" s="86" t="str">
        <f>COUNTIF($K$7:K2129,K2129)&amp;K2129</f>
        <v>93AP-003</v>
      </c>
      <c r="D2129" s="86" t="str">
        <f t="shared" si="518"/>
        <v>1</v>
      </c>
      <c r="F2129" s="173"/>
      <c r="G2129" s="90"/>
      <c r="H2129" s="73"/>
      <c r="I2129" s="90"/>
      <c r="J2129" s="175" t="str">
        <f t="shared" si="514"/>
        <v>-</v>
      </c>
      <c r="K2129" s="90" t="s">
        <v>420</v>
      </c>
      <c r="L2129" s="178"/>
      <c r="M2129" s="178"/>
    </row>
    <row r="2130" spans="1:13" x14ac:dyDescent="0.2">
      <c r="A2130" s="90" t="str">
        <f>IF(I2130=VALUE,VALUE,COUNTIF($B$7:B2130,B2130))&amp;I2130&amp;IF(F2130&lt;&gt;VALUE,TEXT(F2130,"mmmm"),VALUE)</f>
        <v>00</v>
      </c>
      <c r="B2130" s="86" t="str">
        <f t="shared" si="517"/>
        <v>0</v>
      </c>
      <c r="C2130" s="86" t="str">
        <f>COUNTIF($K$7:K2130,K2130)&amp;K2130</f>
        <v>94AP-003</v>
      </c>
      <c r="D2130" s="86" t="str">
        <f t="shared" si="518"/>
        <v>1</v>
      </c>
      <c r="F2130" s="173"/>
      <c r="G2130" s="90"/>
      <c r="H2130" s="73"/>
      <c r="I2130" s="90"/>
      <c r="J2130" s="175" t="str">
        <f t="shared" si="514"/>
        <v>-</v>
      </c>
      <c r="K2130" s="90" t="s">
        <v>420</v>
      </c>
      <c r="L2130" s="178"/>
      <c r="M2130" s="178"/>
    </row>
    <row r="2131" spans="1:13" x14ac:dyDescent="0.2">
      <c r="A2131" s="90" t="str">
        <f>IF(I2131=VALUE,VALUE,COUNTIF($B$7:B2131,B2131))&amp;I2131&amp;IF(F2131&lt;&gt;VALUE,TEXT(F2131,"mmmm"),VALUE)</f>
        <v>00</v>
      </c>
      <c r="B2131" s="86" t="str">
        <f t="shared" si="517"/>
        <v>0</v>
      </c>
      <c r="C2131" s="86" t="str">
        <f>COUNTIF($K$7:K2131,K2131)&amp;K2131</f>
        <v>95AP-003</v>
      </c>
      <c r="D2131" s="86" t="str">
        <f t="shared" si="518"/>
        <v>1</v>
      </c>
      <c r="F2131" s="173"/>
      <c r="G2131" s="90"/>
      <c r="H2131" s="73"/>
      <c r="I2131" s="90"/>
      <c r="J2131" s="175" t="str">
        <f t="shared" si="514"/>
        <v>-</v>
      </c>
      <c r="K2131" s="90" t="s">
        <v>420</v>
      </c>
      <c r="L2131" s="178"/>
      <c r="M2131" s="178"/>
    </row>
    <row r="2132" spans="1:13" x14ac:dyDescent="0.2">
      <c r="A2132" s="90" t="str">
        <f>IF(I2132=VALUE,VALUE,COUNTIF($B$7:B2132,B2132))&amp;I2132&amp;IF(F2132&lt;&gt;VALUE,TEXT(F2132,"mmmm"),VALUE)</f>
        <v>00</v>
      </c>
      <c r="B2132" s="86" t="str">
        <f t="shared" si="517"/>
        <v>0</v>
      </c>
      <c r="C2132" s="86" t="str">
        <f>COUNTIF($K$7:K2132,K2132)&amp;K2132</f>
        <v>96AP-003</v>
      </c>
      <c r="D2132" s="86" t="str">
        <f t="shared" si="518"/>
        <v>1</v>
      </c>
      <c r="F2132" s="173"/>
      <c r="G2132" s="90"/>
      <c r="H2132" s="73"/>
      <c r="I2132" s="90"/>
      <c r="J2132" s="175" t="str">
        <f t="shared" si="514"/>
        <v>-</v>
      </c>
      <c r="K2132" s="90" t="s">
        <v>420</v>
      </c>
      <c r="L2132" s="178"/>
      <c r="M2132" s="178"/>
    </row>
    <row r="2133" spans="1:13" x14ac:dyDescent="0.2">
      <c r="A2133" s="90" t="str">
        <f>IF(I2133=VALUE,VALUE,COUNTIF($B$7:B2133,B2133))&amp;I2133&amp;IF(F2133&lt;&gt;VALUE,TEXT(F2133,"mmmm"),VALUE)</f>
        <v>00</v>
      </c>
      <c r="B2133" s="86" t="str">
        <f t="shared" si="517"/>
        <v>0</v>
      </c>
      <c r="C2133" s="86" t="str">
        <f>COUNTIF($K$7:K2133,K2133)&amp;K2133</f>
        <v>97AP-003</v>
      </c>
      <c r="D2133" s="86" t="str">
        <f t="shared" si="518"/>
        <v>1</v>
      </c>
      <c r="F2133" s="173"/>
      <c r="G2133" s="90"/>
      <c r="H2133" s="73"/>
      <c r="I2133" s="90"/>
      <c r="J2133" s="175" t="str">
        <f t="shared" si="514"/>
        <v>-</v>
      </c>
      <c r="K2133" s="90" t="s">
        <v>420</v>
      </c>
      <c r="L2133" s="178"/>
      <c r="M2133" s="178"/>
    </row>
    <row r="2134" spans="1:13" x14ac:dyDescent="0.2">
      <c r="A2134" s="90" t="str">
        <f>IF(I2134=VALUE,VALUE,COUNTIF($B$7:B2134,B2134))&amp;I2134&amp;IF(F2134&lt;&gt;VALUE,TEXT(F2134,"mmmm"),VALUE)</f>
        <v>00</v>
      </c>
      <c r="B2134" s="86" t="str">
        <f t="shared" si="517"/>
        <v>0</v>
      </c>
      <c r="C2134" s="86" t="str">
        <f>COUNTIF($K$7:K2134,K2134)&amp;K2134</f>
        <v>98AP-003</v>
      </c>
      <c r="D2134" s="86" t="str">
        <f t="shared" si="518"/>
        <v>1</v>
      </c>
      <c r="F2134" s="173"/>
      <c r="G2134" s="90"/>
      <c r="H2134" s="73"/>
      <c r="I2134" s="90"/>
      <c r="J2134" s="175" t="str">
        <f t="shared" si="514"/>
        <v>-</v>
      </c>
      <c r="K2134" s="90" t="s">
        <v>420</v>
      </c>
      <c r="L2134" s="178"/>
      <c r="M2134" s="178"/>
    </row>
    <row r="2135" spans="1:13" x14ac:dyDescent="0.2">
      <c r="A2135" s="90" t="str">
        <f>IF(I2135=VALUE,VALUE,COUNTIF($B$7:B2135,B2135))&amp;I2135&amp;IF(F2135&lt;&gt;VALUE,TEXT(F2135,"mmmm"),VALUE)</f>
        <v>00</v>
      </c>
      <c r="B2135" s="86" t="str">
        <f t="shared" si="517"/>
        <v>0</v>
      </c>
      <c r="C2135" s="86" t="str">
        <f>COUNTIF($K$7:K2135,K2135)&amp;K2135</f>
        <v>99AP-003</v>
      </c>
      <c r="D2135" s="86" t="str">
        <f t="shared" si="518"/>
        <v>1</v>
      </c>
      <c r="F2135" s="173"/>
      <c r="G2135" s="90"/>
      <c r="H2135" s="73"/>
      <c r="I2135" s="90"/>
      <c r="J2135" s="175" t="str">
        <f t="shared" si="514"/>
        <v>-</v>
      </c>
      <c r="K2135" s="90" t="s">
        <v>420</v>
      </c>
      <c r="L2135" s="178"/>
      <c r="M2135" s="178"/>
    </row>
    <row r="2136" spans="1:13" x14ac:dyDescent="0.2">
      <c r="A2136" s="90" t="str">
        <f>IF(I2136=VALUE,VALUE,COUNTIF($B$7:B2136,B2136))&amp;I2136&amp;IF(F2136&lt;&gt;VALUE,TEXT(F2136,"mmmm"),VALUE)</f>
        <v>00</v>
      </c>
      <c r="B2136" s="86" t="str">
        <f t="shared" si="517"/>
        <v>0</v>
      </c>
      <c r="C2136" s="86" t="str">
        <f>COUNTIF($K$7:K2136,K2136)&amp;K2136</f>
        <v>100AP-003</v>
      </c>
      <c r="D2136" s="86" t="str">
        <f t="shared" si="518"/>
        <v>1</v>
      </c>
      <c r="F2136" s="173"/>
      <c r="G2136" s="90"/>
      <c r="H2136" s="73"/>
      <c r="I2136" s="90"/>
      <c r="J2136" s="175" t="str">
        <f t="shared" si="514"/>
        <v>-</v>
      </c>
      <c r="K2136" s="90" t="s">
        <v>420</v>
      </c>
      <c r="L2136" s="178"/>
      <c r="M2136" s="178"/>
    </row>
    <row r="2137" spans="1:13" x14ac:dyDescent="0.2">
      <c r="A2137" s="90" t="str">
        <f>IF(I2137=VALUE,VALUE,COUNTIF($B$7:B2137,B2137))&amp;I2137&amp;IF(F2137&lt;&gt;VALUE,TEXT(F2137,"mmmm"),VALUE)</f>
        <v>00</v>
      </c>
      <c r="B2137" s="86" t="str">
        <f t="shared" si="517"/>
        <v>0</v>
      </c>
      <c r="C2137" s="86" t="str">
        <f>COUNTIF($K$7:K2137,K2137)&amp;K2137</f>
        <v>101AP-003</v>
      </c>
      <c r="D2137" s="86" t="str">
        <f t="shared" si="518"/>
        <v>1</v>
      </c>
      <c r="F2137" s="173"/>
      <c r="G2137" s="90"/>
      <c r="H2137" s="73"/>
      <c r="I2137" s="90"/>
      <c r="J2137" s="175" t="str">
        <f t="shared" si="514"/>
        <v>-</v>
      </c>
      <c r="K2137" s="90" t="s">
        <v>420</v>
      </c>
      <c r="L2137" s="178"/>
      <c r="M2137" s="178"/>
    </row>
    <row r="2138" spans="1:13" x14ac:dyDescent="0.2">
      <c r="A2138" s="90" t="str">
        <f>IF(I2138=VALUE,VALUE,COUNTIF($B$7:B2138,B2138))&amp;I2138&amp;IF(F2138&lt;&gt;VALUE,TEXT(F2138,"mmmm"),VALUE)</f>
        <v>00</v>
      </c>
      <c r="B2138" s="86" t="str">
        <f t="shared" si="517"/>
        <v>0</v>
      </c>
      <c r="C2138" s="86" t="str">
        <f>COUNTIF($K$7:K2138,K2138)&amp;K2138</f>
        <v>102AP-003</v>
      </c>
      <c r="D2138" s="86" t="str">
        <f t="shared" si="518"/>
        <v>1</v>
      </c>
      <c r="F2138" s="173"/>
      <c r="G2138" s="90"/>
      <c r="H2138" s="73"/>
      <c r="I2138" s="90"/>
      <c r="J2138" s="175" t="str">
        <f t="shared" si="514"/>
        <v>-</v>
      </c>
      <c r="K2138" s="90" t="s">
        <v>420</v>
      </c>
      <c r="L2138" s="178"/>
      <c r="M2138" s="178"/>
    </row>
    <row r="2139" spans="1:13" x14ac:dyDescent="0.2">
      <c r="A2139" s="90" t="str">
        <f>IF(I2139=VALUE,VALUE,COUNTIF($B$7:B2139,B2139))&amp;I2139&amp;IF(F2139&lt;&gt;VALUE,TEXT(F2139,"mmmm"),VALUE)</f>
        <v>00</v>
      </c>
      <c r="B2139" s="86" t="str">
        <f t="shared" si="517"/>
        <v>0</v>
      </c>
      <c r="C2139" s="86" t="str">
        <f>COUNTIF($K$7:K2139,K2139)&amp;K2139</f>
        <v>103AP-003</v>
      </c>
      <c r="D2139" s="86" t="str">
        <f t="shared" si="518"/>
        <v>1</v>
      </c>
      <c r="F2139" s="173"/>
      <c r="G2139" s="90"/>
      <c r="H2139" s="73"/>
      <c r="I2139" s="90"/>
      <c r="J2139" s="175" t="str">
        <f t="shared" si="514"/>
        <v>-</v>
      </c>
      <c r="K2139" s="90" t="s">
        <v>420</v>
      </c>
      <c r="L2139" s="178"/>
      <c r="M2139" s="178"/>
    </row>
    <row r="2140" spans="1:13" x14ac:dyDescent="0.2">
      <c r="A2140" s="90" t="str">
        <f>IF(I2140=VALUE,VALUE,COUNTIF($B$7:B2140,B2140))&amp;I2140&amp;IF(F2140&lt;&gt;VALUE,TEXT(F2140,"mmmm"),VALUE)</f>
        <v>00</v>
      </c>
      <c r="B2140" s="86" t="str">
        <f t="shared" si="517"/>
        <v>0</v>
      </c>
      <c r="C2140" s="86" t="str">
        <f>COUNTIF($K$7:K2140,K2140)&amp;K2140</f>
        <v>104AP-003</v>
      </c>
      <c r="D2140" s="86" t="str">
        <f t="shared" si="518"/>
        <v>1</v>
      </c>
      <c r="F2140" s="173"/>
      <c r="G2140" s="90"/>
      <c r="H2140" s="73"/>
      <c r="I2140" s="90"/>
      <c r="J2140" s="175" t="str">
        <f t="shared" si="514"/>
        <v>-</v>
      </c>
      <c r="K2140" s="90" t="s">
        <v>420</v>
      </c>
      <c r="L2140" s="178"/>
      <c r="M2140" s="178"/>
    </row>
    <row r="2141" spans="1:13" x14ac:dyDescent="0.2">
      <c r="A2141" s="90" t="str">
        <f>IF(I2141=VALUE,VALUE,COUNTIF($B$7:B2141,B2141))&amp;I2141&amp;IF(F2141&lt;&gt;VALUE,TEXT(F2141,"mmmm"),VALUE)</f>
        <v>00</v>
      </c>
      <c r="B2141" s="86" t="str">
        <f t="shared" si="517"/>
        <v>0</v>
      </c>
      <c r="C2141" s="86" t="str">
        <f>COUNTIF($K$7:K2141,K2141)&amp;K2141</f>
        <v>0</v>
      </c>
      <c r="D2141" s="86" t="str">
        <f t="shared" si="518"/>
        <v>1</v>
      </c>
      <c r="F2141" s="173"/>
      <c r="G2141" s="90"/>
      <c r="H2141" s="73"/>
      <c r="I2141" s="75"/>
      <c r="J2141" s="175" t="str">
        <f t="shared" si="514"/>
        <v>-</v>
      </c>
      <c r="K2141" s="90"/>
      <c r="L2141" s="178"/>
      <c r="M2141" s="178"/>
    </row>
    <row r="2142" spans="1:13" x14ac:dyDescent="0.2">
      <c r="A2142" s="90" t="str">
        <f>IF(I2142=VALUE,VALUE,COUNTIF($B$7:B2142,B2142))&amp;I2142&amp;IF(F2142&lt;&gt;VALUE,TEXT(F2142,"mmmm"),VALUE)</f>
        <v>00</v>
      </c>
      <c r="B2142" s="86" t="str">
        <f t="shared" si="517"/>
        <v>0</v>
      </c>
      <c r="C2142" s="86" t="str">
        <f>COUNTIF($K$7:K2142,K2142)&amp;K2142</f>
        <v>0</v>
      </c>
      <c r="D2142" s="86" t="str">
        <f t="shared" si="518"/>
        <v>1</v>
      </c>
      <c r="F2142" s="173"/>
      <c r="G2142" s="90"/>
      <c r="H2142" s="73"/>
      <c r="I2142" s="90"/>
      <c r="J2142" s="175" t="str">
        <f t="shared" si="514"/>
        <v>-</v>
      </c>
      <c r="K2142" s="90"/>
      <c r="L2142" s="178"/>
      <c r="M2142" s="178"/>
    </row>
    <row r="2143" spans="1:13" x14ac:dyDescent="0.2">
      <c r="A2143" s="90" t="str">
        <f>IF(I2143=VALUE,VALUE,COUNTIF($B$7:B2143,B2143))&amp;I2143&amp;IF(F2143&lt;&gt;VALUE,TEXT(F2143,"mmmm"),VALUE)</f>
        <v>00</v>
      </c>
      <c r="B2143" s="86" t="str">
        <f t="shared" si="517"/>
        <v>0</v>
      </c>
      <c r="C2143" s="86" t="str">
        <f>COUNTIF($K$7:K2143,K2143)&amp;K2143</f>
        <v>0</v>
      </c>
      <c r="D2143" s="86" t="str">
        <f t="shared" si="518"/>
        <v>1</v>
      </c>
      <c r="F2143" s="173"/>
      <c r="G2143" s="90"/>
      <c r="H2143" s="73"/>
      <c r="I2143" s="90"/>
      <c r="J2143" s="175" t="str">
        <f t="shared" si="514"/>
        <v>-</v>
      </c>
      <c r="K2143" s="90"/>
      <c r="L2143" s="178"/>
      <c r="M2143" s="178"/>
    </row>
    <row r="2144" spans="1:13" x14ac:dyDescent="0.2">
      <c r="A2144" s="90" t="str">
        <f>IF(I2144=VALUE,VALUE,COUNTIF($B$7:B2144,B2144))&amp;I2144&amp;IF(F2144&lt;&gt;VALUE,TEXT(F2144,"mmmm"),VALUE)</f>
        <v>00</v>
      </c>
      <c r="B2144" s="86" t="str">
        <f t="shared" si="517"/>
        <v>0</v>
      </c>
      <c r="C2144" s="86" t="str">
        <f>COUNTIF($K$7:K2144,K2144)&amp;K2144</f>
        <v>0</v>
      </c>
      <c r="D2144" s="86" t="str">
        <f t="shared" si="518"/>
        <v>1</v>
      </c>
      <c r="F2144" s="173"/>
      <c r="G2144" s="90"/>
      <c r="H2144" s="73"/>
      <c r="I2144" s="90"/>
      <c r="J2144" s="175" t="str">
        <f t="shared" si="514"/>
        <v>-</v>
      </c>
      <c r="K2144" s="90"/>
      <c r="L2144" s="178"/>
      <c r="M2144" s="178"/>
    </row>
    <row r="2145" spans="1:13" x14ac:dyDescent="0.2">
      <c r="A2145" s="90" t="str">
        <f>IF(I2145=VALUE,VALUE,COUNTIF($B$7:B2145,B2145))&amp;I2145&amp;IF(F2145&lt;&gt;VALUE,TEXT(F2145,"mmmm"),VALUE)</f>
        <v>00</v>
      </c>
      <c r="B2145" s="86" t="str">
        <f t="shared" si="517"/>
        <v>0</v>
      </c>
      <c r="C2145" s="86" t="str">
        <f>COUNTIF($K$7:K2145,K2145)&amp;K2145</f>
        <v>0</v>
      </c>
      <c r="D2145" s="86" t="str">
        <f t="shared" si="518"/>
        <v>1</v>
      </c>
      <c r="F2145" s="173"/>
      <c r="G2145" s="90"/>
      <c r="H2145" s="73"/>
      <c r="I2145" s="90"/>
      <c r="J2145" s="175" t="str">
        <f t="shared" si="514"/>
        <v>-</v>
      </c>
      <c r="K2145" s="90"/>
      <c r="L2145" s="178"/>
      <c r="M2145" s="178"/>
    </row>
    <row r="2146" spans="1:13" x14ac:dyDescent="0.2">
      <c r="A2146" s="90" t="str">
        <f>IF(I2146=VALUE,VALUE,COUNTIF($B$7:B2146,B2146))&amp;I2146&amp;IF(F2146&lt;&gt;VALUE,TEXT(F2146,"mmmm"),VALUE)</f>
        <v>00</v>
      </c>
      <c r="B2146" s="86" t="str">
        <f t="shared" si="517"/>
        <v>0</v>
      </c>
      <c r="C2146" s="86" t="str">
        <f>COUNTIF($K$7:K2146,K2146)&amp;K2146</f>
        <v>0</v>
      </c>
      <c r="D2146" s="86" t="str">
        <f t="shared" si="518"/>
        <v>1</v>
      </c>
      <c r="F2146" s="173"/>
      <c r="G2146" s="90"/>
      <c r="H2146" s="73"/>
      <c r="I2146" s="90"/>
      <c r="J2146" s="175" t="str">
        <f t="shared" si="514"/>
        <v>-</v>
      </c>
      <c r="K2146" s="90"/>
      <c r="L2146" s="178"/>
      <c r="M2146" s="178"/>
    </row>
    <row r="2147" spans="1:13" x14ac:dyDescent="0.2">
      <c r="A2147" s="90" t="str">
        <f>IF(I2147=VALUE,VALUE,COUNTIF($B$7:B2147,B2147))&amp;I2147&amp;IF(F2147&lt;&gt;VALUE,TEXT(F2147,"mmmm"),VALUE)</f>
        <v>00</v>
      </c>
      <c r="B2147" s="86" t="str">
        <f t="shared" si="517"/>
        <v>0</v>
      </c>
      <c r="C2147" s="86" t="str">
        <f>COUNTIF($K$7:K2147,K2147)&amp;K2147</f>
        <v>0</v>
      </c>
      <c r="D2147" s="86" t="str">
        <f t="shared" si="518"/>
        <v>1</v>
      </c>
      <c r="F2147" s="173"/>
      <c r="G2147" s="90"/>
      <c r="H2147" s="73"/>
      <c r="I2147" s="90"/>
      <c r="J2147" s="175" t="str">
        <f t="shared" si="514"/>
        <v>-</v>
      </c>
      <c r="K2147" s="90"/>
      <c r="L2147" s="178"/>
      <c r="M2147" s="178"/>
    </row>
    <row r="2148" spans="1:13" x14ac:dyDescent="0.2">
      <c r="A2148" s="90" t="str">
        <f>IF(I2148=VALUE,VALUE,COUNTIF($B$7:B2148,B2148))&amp;I2148&amp;IF(F2148&lt;&gt;VALUE,TEXT(F2148,"mmmm"),VALUE)</f>
        <v>00</v>
      </c>
      <c r="B2148" s="86" t="str">
        <f t="shared" si="517"/>
        <v>0</v>
      </c>
      <c r="C2148" s="86" t="str">
        <f>COUNTIF($K$7:K2148,K2148)&amp;K2148</f>
        <v>0</v>
      </c>
      <c r="D2148" s="86" t="str">
        <f t="shared" si="518"/>
        <v>1</v>
      </c>
      <c r="F2148" s="173"/>
      <c r="G2148" s="90"/>
      <c r="H2148" s="73"/>
      <c r="I2148" s="90"/>
      <c r="J2148" s="175" t="str">
        <f t="shared" si="514"/>
        <v>-</v>
      </c>
      <c r="K2148" s="90"/>
      <c r="L2148" s="178"/>
      <c r="M2148" s="178"/>
    </row>
    <row r="2149" spans="1:13" x14ac:dyDescent="0.2">
      <c r="A2149" s="90" t="str">
        <f>IF(I2149=VALUE,VALUE,COUNTIF($B$7:B2149,B2149))&amp;I2149&amp;IF(F2149&lt;&gt;VALUE,TEXT(F2149,"mmmm"),VALUE)</f>
        <v>00</v>
      </c>
      <c r="B2149" s="86" t="str">
        <f t="shared" si="517"/>
        <v>0</v>
      </c>
      <c r="C2149" s="86" t="str">
        <f>COUNTIF($K$7:K2149,K2149)&amp;K2149</f>
        <v>0</v>
      </c>
      <c r="D2149" s="86" t="str">
        <f t="shared" si="518"/>
        <v>1</v>
      </c>
      <c r="F2149" s="173"/>
      <c r="G2149" s="90"/>
      <c r="H2149" s="73"/>
      <c r="I2149" s="90"/>
      <c r="J2149" s="175" t="str">
        <f t="shared" si="514"/>
        <v>-</v>
      </c>
      <c r="K2149" s="90"/>
      <c r="L2149" s="178"/>
      <c r="M2149" s="178"/>
    </row>
    <row r="2150" spans="1:13" x14ac:dyDescent="0.2">
      <c r="A2150" s="90" t="str">
        <f>IF(I2150=VALUE,VALUE,COUNTIF($B$7:B2150,B2150))&amp;I2150&amp;IF(F2150&lt;&gt;VALUE,TEXT(F2150,"mmmm"),VALUE)</f>
        <v>00</v>
      </c>
      <c r="B2150" s="86" t="str">
        <f t="shared" si="517"/>
        <v>0</v>
      </c>
      <c r="C2150" s="86" t="str">
        <f>COUNTIF($K$7:K2150,K2150)&amp;K2150</f>
        <v>0</v>
      </c>
      <c r="D2150" s="86" t="str">
        <f t="shared" si="518"/>
        <v>1</v>
      </c>
      <c r="F2150" s="173"/>
      <c r="G2150" s="90"/>
      <c r="H2150" s="73"/>
      <c r="I2150" s="90"/>
      <c r="J2150" s="175" t="str">
        <f t="shared" si="514"/>
        <v>-</v>
      </c>
      <c r="K2150" s="90"/>
      <c r="L2150" s="178"/>
      <c r="M2150" s="178"/>
    </row>
    <row r="2151" spans="1:13" x14ac:dyDescent="0.2">
      <c r="A2151" s="90" t="str">
        <f>IF(I2151=VALUE,VALUE,COUNTIF($B$7:B2151,B2151))&amp;I2151&amp;IF(F2151&lt;&gt;VALUE,TEXT(F2151,"mmmm"),VALUE)</f>
        <v>00</v>
      </c>
      <c r="B2151" s="86" t="str">
        <f t="shared" si="517"/>
        <v>0</v>
      </c>
      <c r="C2151" s="86" t="str">
        <f>COUNTIF($K$7:K2151,K2151)&amp;K2151</f>
        <v>0</v>
      </c>
      <c r="D2151" s="86" t="str">
        <f t="shared" si="518"/>
        <v>1</v>
      </c>
      <c r="F2151" s="173"/>
      <c r="G2151" s="90"/>
      <c r="H2151" s="73"/>
      <c r="I2151" s="90"/>
      <c r="J2151" s="175" t="str">
        <f t="shared" si="514"/>
        <v>-</v>
      </c>
      <c r="K2151" s="90"/>
      <c r="L2151" s="178"/>
      <c r="M2151" s="178"/>
    </row>
    <row r="2152" spans="1:13" x14ac:dyDescent="0.2">
      <c r="A2152" s="90" t="str">
        <f>IF(I2152=VALUE,VALUE,COUNTIF($B$7:B2152,B2152))&amp;I2152&amp;IF(F2152&lt;&gt;VALUE,TEXT(F2152,"mmmm"),VALUE)</f>
        <v>00</v>
      </c>
      <c r="B2152" s="86" t="str">
        <f t="shared" si="517"/>
        <v>0</v>
      </c>
      <c r="C2152" s="86" t="str">
        <f>COUNTIF($K$7:K2152,K2152)&amp;K2152</f>
        <v>0</v>
      </c>
      <c r="D2152" s="86" t="str">
        <f t="shared" si="518"/>
        <v>1</v>
      </c>
      <c r="F2152" s="173"/>
      <c r="G2152" s="90"/>
      <c r="H2152" s="73"/>
      <c r="I2152" s="90"/>
      <c r="J2152" s="175" t="str">
        <f t="shared" si="514"/>
        <v>-</v>
      </c>
      <c r="K2152" s="90"/>
      <c r="L2152" s="178"/>
      <c r="M2152" s="178"/>
    </row>
    <row r="2153" spans="1:13" x14ac:dyDescent="0.2">
      <c r="A2153" s="90" t="str">
        <f>IF(I2153=VALUE,VALUE,COUNTIF($B$7:B2153,B2153))&amp;I2153&amp;IF(F2153&lt;&gt;VALUE,TEXT(F2153,"mmmm"),VALUE)</f>
        <v>00</v>
      </c>
      <c r="B2153" s="86" t="str">
        <f t="shared" si="517"/>
        <v>0</v>
      </c>
      <c r="C2153" s="86" t="str">
        <f>COUNTIF($K$7:K2153,K2153)&amp;K2153</f>
        <v>0</v>
      </c>
      <c r="D2153" s="86" t="str">
        <f t="shared" si="518"/>
        <v>1</v>
      </c>
      <c r="F2153" s="173"/>
      <c r="G2153" s="90"/>
      <c r="H2153" s="73"/>
      <c r="I2153" s="90"/>
      <c r="J2153" s="175" t="str">
        <f t="shared" si="514"/>
        <v>-</v>
      </c>
      <c r="K2153" s="90"/>
      <c r="L2153" s="178"/>
      <c r="M2153" s="178"/>
    </row>
    <row r="2154" spans="1:13" x14ac:dyDescent="0.2">
      <c r="A2154" s="90" t="str">
        <f>IF(I2154=VALUE,VALUE,COUNTIF($B$7:B2154,B2154))&amp;I2154&amp;IF(F2154&lt;&gt;VALUE,TEXT(F2154,"mmmm"),VALUE)</f>
        <v>00</v>
      </c>
      <c r="B2154" s="86" t="str">
        <f t="shared" si="517"/>
        <v>0</v>
      </c>
      <c r="C2154" s="86" t="str">
        <f>COUNTIF($K$7:K2154,K2154)&amp;K2154</f>
        <v>0</v>
      </c>
      <c r="D2154" s="86" t="str">
        <f t="shared" si="518"/>
        <v>1</v>
      </c>
      <c r="F2154" s="173"/>
      <c r="G2154" s="90"/>
      <c r="H2154" s="73"/>
      <c r="I2154" s="90"/>
      <c r="J2154" s="175" t="str">
        <f t="shared" si="514"/>
        <v>-</v>
      </c>
      <c r="K2154" s="90"/>
      <c r="L2154" s="178"/>
      <c r="M2154" s="178"/>
    </row>
    <row r="2155" spans="1:13" x14ac:dyDescent="0.2">
      <c r="A2155" s="90" t="str">
        <f>IF(I2155=VALUE,VALUE,COUNTIF($B$7:B2155,B2155))&amp;I2155&amp;IF(F2155&lt;&gt;VALUE,TEXT(F2155,"mmmm"),VALUE)</f>
        <v>00</v>
      </c>
      <c r="B2155" s="86" t="str">
        <f t="shared" si="517"/>
        <v>0</v>
      </c>
      <c r="C2155" s="86" t="str">
        <f>COUNTIF($K$7:K2155,K2155)&amp;K2155</f>
        <v>0</v>
      </c>
      <c r="D2155" s="86" t="str">
        <f t="shared" si="518"/>
        <v>1</v>
      </c>
      <c r="F2155" s="173"/>
      <c r="G2155" s="90"/>
      <c r="H2155" s="73"/>
      <c r="I2155" s="90"/>
      <c r="J2155" s="175" t="str">
        <f t="shared" si="514"/>
        <v>-</v>
      </c>
      <c r="K2155" s="90"/>
      <c r="L2155" s="178"/>
      <c r="M2155" s="178"/>
    </row>
    <row r="2156" spans="1:13" x14ac:dyDescent="0.2">
      <c r="A2156" s="90" t="str">
        <f>IF(I2156=VALUE,VALUE,COUNTIF($B$7:B2156,B2156))&amp;I2156&amp;IF(F2156&lt;&gt;VALUE,TEXT(F2156,"mmmm"),VALUE)</f>
        <v>00</v>
      </c>
      <c r="B2156" s="86" t="str">
        <f t="shared" si="517"/>
        <v>0</v>
      </c>
      <c r="C2156" s="86" t="str">
        <f>COUNTIF($K$7:K2156,K2156)&amp;K2156</f>
        <v>0</v>
      </c>
      <c r="D2156" s="86" t="str">
        <f t="shared" si="518"/>
        <v>1</v>
      </c>
      <c r="F2156" s="173"/>
      <c r="G2156" s="90"/>
      <c r="H2156" s="73"/>
      <c r="I2156" s="90"/>
      <c r="J2156" s="175" t="str">
        <f t="shared" ref="J2156:J2219" si="519">IF(ISNA(VLOOKUP(I2156,DAF_AKUN,2,FALSE)),"-",VLOOKUP(I2156,DAF_AKUN,2,FALSE))</f>
        <v>-</v>
      </c>
      <c r="K2156" s="90"/>
      <c r="L2156" s="178"/>
      <c r="M2156" s="178"/>
    </row>
    <row r="2157" spans="1:13" x14ac:dyDescent="0.2">
      <c r="A2157" s="90" t="str">
        <f>IF(I2157=VALUE,VALUE,COUNTIF($B$7:B2157,B2157))&amp;I2157&amp;IF(F2157&lt;&gt;VALUE,TEXT(F2157,"mmmm"),VALUE)</f>
        <v>00</v>
      </c>
      <c r="B2157" s="86" t="str">
        <f t="shared" si="517"/>
        <v>0</v>
      </c>
      <c r="C2157" s="86" t="str">
        <f>COUNTIF($K$7:K2157,K2157)&amp;K2157</f>
        <v>0</v>
      </c>
      <c r="D2157" s="86" t="str">
        <f t="shared" si="518"/>
        <v>1</v>
      </c>
      <c r="F2157" s="173"/>
      <c r="G2157" s="90"/>
      <c r="H2157" s="73"/>
      <c r="I2157" s="90"/>
      <c r="J2157" s="175" t="str">
        <f t="shared" si="519"/>
        <v>-</v>
      </c>
      <c r="K2157" s="90"/>
      <c r="L2157" s="178"/>
      <c r="M2157" s="178"/>
    </row>
    <row r="2158" spans="1:13" x14ac:dyDescent="0.2">
      <c r="A2158" s="90" t="str">
        <f>IF(I2158=VALUE,VALUE,COUNTIF($B$7:B2158,B2158))&amp;I2158&amp;IF(F2158&lt;&gt;VALUE,TEXT(F2158,"mmmm"),VALUE)</f>
        <v>00</v>
      </c>
      <c r="B2158" s="86" t="str">
        <f t="shared" si="517"/>
        <v>0</v>
      </c>
      <c r="C2158" s="86" t="str">
        <f>COUNTIF($K$7:K2158,K2158)&amp;K2158</f>
        <v>0</v>
      </c>
      <c r="D2158" s="86" t="str">
        <f t="shared" si="518"/>
        <v>1</v>
      </c>
      <c r="F2158" s="173"/>
      <c r="G2158" s="90"/>
      <c r="H2158" s="73"/>
      <c r="I2158" s="90"/>
      <c r="J2158" s="175" t="str">
        <f t="shared" si="519"/>
        <v>-</v>
      </c>
      <c r="K2158" s="90"/>
      <c r="L2158" s="178"/>
      <c r="M2158" s="178"/>
    </row>
    <row r="2159" spans="1:13" x14ac:dyDescent="0.2">
      <c r="A2159" s="90" t="str">
        <f>IF(I2159=VALUE,VALUE,COUNTIF($B$7:B2159,B2159))&amp;I2159&amp;IF(F2159&lt;&gt;VALUE,TEXT(F2159,"mmmm"),VALUE)</f>
        <v>00</v>
      </c>
      <c r="B2159" s="86" t="str">
        <f t="shared" si="517"/>
        <v>0</v>
      </c>
      <c r="C2159" s="86" t="str">
        <f>COUNTIF($K$7:K2159,K2159)&amp;K2159</f>
        <v>0</v>
      </c>
      <c r="D2159" s="86" t="str">
        <f t="shared" si="518"/>
        <v>1</v>
      </c>
      <c r="F2159" s="173"/>
      <c r="G2159" s="90"/>
      <c r="H2159" s="73"/>
      <c r="I2159" s="90"/>
      <c r="J2159" s="175" t="str">
        <f t="shared" si="519"/>
        <v>-</v>
      </c>
      <c r="K2159" s="90"/>
      <c r="L2159" s="178"/>
      <c r="M2159" s="178"/>
    </row>
    <row r="2160" spans="1:13" x14ac:dyDescent="0.2">
      <c r="A2160" s="90" t="str">
        <f>IF(I2160=VALUE,VALUE,COUNTIF($B$7:B2160,B2160))&amp;I2160&amp;IF(F2160&lt;&gt;VALUE,TEXT(F2160,"mmmm"),VALUE)</f>
        <v>00</v>
      </c>
      <c r="B2160" s="86" t="str">
        <f t="shared" si="517"/>
        <v>0</v>
      </c>
      <c r="C2160" s="86" t="str">
        <f>COUNTIF($K$7:K2160,K2160)&amp;K2160</f>
        <v>0</v>
      </c>
      <c r="D2160" s="86" t="str">
        <f t="shared" si="518"/>
        <v>1</v>
      </c>
      <c r="F2160" s="173"/>
      <c r="G2160" s="90"/>
      <c r="H2160" s="73"/>
      <c r="I2160" s="90"/>
      <c r="J2160" s="175" t="str">
        <f t="shared" si="519"/>
        <v>-</v>
      </c>
      <c r="K2160" s="90"/>
      <c r="L2160" s="178"/>
      <c r="M2160" s="178"/>
    </row>
    <row r="2161" spans="1:13" x14ac:dyDescent="0.2">
      <c r="A2161" s="90" t="str">
        <f>IF(I2161=VALUE,VALUE,COUNTIF($B$7:B2161,B2161))&amp;I2161&amp;IF(F2161&lt;&gt;VALUE,TEXT(F2161,"mmmm"),VALUE)</f>
        <v>00</v>
      </c>
      <c r="B2161" s="86" t="str">
        <f t="shared" si="517"/>
        <v>0</v>
      </c>
      <c r="C2161" s="86" t="str">
        <f>COUNTIF($K$7:K2161,K2161)&amp;K2161</f>
        <v>0</v>
      </c>
      <c r="D2161" s="86" t="str">
        <f t="shared" si="518"/>
        <v>1</v>
      </c>
      <c r="F2161" s="173"/>
      <c r="G2161" s="90"/>
      <c r="H2161" s="73"/>
      <c r="I2161" s="90"/>
      <c r="J2161" s="175" t="str">
        <f t="shared" si="519"/>
        <v>-</v>
      </c>
      <c r="K2161" s="90"/>
      <c r="L2161" s="178"/>
      <c r="M2161" s="178"/>
    </row>
    <row r="2162" spans="1:13" x14ac:dyDescent="0.2">
      <c r="A2162" s="90" t="str">
        <f>IF(I2162=VALUE,VALUE,COUNTIF($B$7:B2162,B2162))&amp;I2162&amp;IF(F2162&lt;&gt;VALUE,TEXT(F2162,"mmmm"),VALUE)</f>
        <v>00</v>
      </c>
      <c r="B2162" s="86" t="str">
        <f t="shared" si="517"/>
        <v>0</v>
      </c>
      <c r="C2162" s="86" t="str">
        <f>COUNTIF($K$7:K2162,K2162)&amp;K2162</f>
        <v>0</v>
      </c>
      <c r="D2162" s="86" t="str">
        <f t="shared" si="518"/>
        <v>1</v>
      </c>
      <c r="F2162" s="173"/>
      <c r="G2162" s="90"/>
      <c r="H2162" s="73"/>
      <c r="I2162" s="90"/>
      <c r="J2162" s="175" t="str">
        <f t="shared" si="519"/>
        <v>-</v>
      </c>
      <c r="K2162" s="90"/>
      <c r="L2162" s="178"/>
      <c r="M2162" s="178"/>
    </row>
    <row r="2163" spans="1:13" x14ac:dyDescent="0.2">
      <c r="A2163" s="90" t="str">
        <f>IF(I2163=VALUE,VALUE,COUNTIF($B$7:B2163,B2163))&amp;I2163&amp;IF(F2163&lt;&gt;VALUE,TEXT(F2163,"mmmm"),VALUE)</f>
        <v>00</v>
      </c>
      <c r="B2163" s="86" t="str">
        <f t="shared" si="517"/>
        <v>0</v>
      </c>
      <c r="C2163" s="86" t="str">
        <f>COUNTIF($K$7:K2163,K2163)&amp;K2163</f>
        <v>0</v>
      </c>
      <c r="D2163" s="86" t="str">
        <f t="shared" si="518"/>
        <v>1</v>
      </c>
      <c r="F2163" s="173"/>
      <c r="G2163" s="90"/>
      <c r="H2163" s="73"/>
      <c r="I2163" s="90"/>
      <c r="J2163" s="175" t="str">
        <f t="shared" si="519"/>
        <v>-</v>
      </c>
      <c r="K2163" s="90"/>
      <c r="L2163" s="178"/>
      <c r="M2163" s="178"/>
    </row>
    <row r="2164" spans="1:13" x14ac:dyDescent="0.2">
      <c r="A2164" s="90" t="str">
        <f>IF(I2164=VALUE,VALUE,COUNTIF($B$7:B2164,B2164))&amp;I2164&amp;IF(F2164&lt;&gt;VALUE,TEXT(F2164,"mmmm"),VALUE)</f>
        <v>00</v>
      </c>
      <c r="B2164" s="86" t="str">
        <f t="shared" si="517"/>
        <v>0</v>
      </c>
      <c r="C2164" s="86" t="str">
        <f>COUNTIF($K$7:K2164,K2164)&amp;K2164</f>
        <v>0</v>
      </c>
      <c r="D2164" s="86" t="str">
        <f t="shared" si="518"/>
        <v>1</v>
      </c>
      <c r="F2164" s="173"/>
      <c r="G2164" s="90"/>
      <c r="H2164" s="73"/>
      <c r="I2164" s="90"/>
      <c r="J2164" s="175" t="str">
        <f t="shared" si="519"/>
        <v>-</v>
      </c>
      <c r="K2164" s="90"/>
      <c r="L2164" s="178"/>
      <c r="M2164" s="178"/>
    </row>
    <row r="2165" spans="1:13" x14ac:dyDescent="0.2">
      <c r="A2165" s="90" t="str">
        <f>IF(I2165=VALUE,VALUE,COUNTIF($B$7:B2165,B2165))&amp;I2165&amp;IF(F2165&lt;&gt;VALUE,TEXT(F2165,"mmmm"),VALUE)</f>
        <v>00</v>
      </c>
      <c r="B2165" s="86" t="str">
        <f t="shared" si="517"/>
        <v>0</v>
      </c>
      <c r="C2165" s="86" t="str">
        <f>COUNTIF($K$7:K2165,K2165)&amp;K2165</f>
        <v>3AP-001</v>
      </c>
      <c r="D2165" s="86" t="str">
        <f t="shared" si="518"/>
        <v>1</v>
      </c>
      <c r="F2165" s="173"/>
      <c r="G2165" s="90"/>
      <c r="H2165" s="73"/>
      <c r="I2165" s="90"/>
      <c r="J2165" s="175" t="str">
        <f t="shared" si="519"/>
        <v>-</v>
      </c>
      <c r="K2165" s="90" t="s">
        <v>409</v>
      </c>
      <c r="L2165" s="178"/>
      <c r="M2165" s="178"/>
    </row>
    <row r="2166" spans="1:13" x14ac:dyDescent="0.2">
      <c r="A2166" s="90" t="str">
        <f>IF(I2166=VALUE,VALUE,COUNTIF($B$7:B2166,B2166))&amp;I2166&amp;IF(F2166&lt;&gt;VALUE,TEXT(F2166,"mmmm"),VALUE)</f>
        <v>00</v>
      </c>
      <c r="B2166" s="86" t="str">
        <f t="shared" si="517"/>
        <v>0</v>
      </c>
      <c r="C2166" s="86" t="str">
        <f>COUNTIF($K$7:K2166,K2166)&amp;K2166</f>
        <v>0</v>
      </c>
      <c r="D2166" s="86" t="str">
        <f t="shared" si="518"/>
        <v>1</v>
      </c>
      <c r="F2166" s="173"/>
      <c r="G2166" s="90"/>
      <c r="H2166" s="73"/>
      <c r="I2166" s="90"/>
      <c r="J2166" s="175" t="str">
        <f t="shared" si="519"/>
        <v>-</v>
      </c>
      <c r="K2166" s="90"/>
      <c r="L2166" s="178"/>
      <c r="M2166" s="178"/>
    </row>
    <row r="2167" spans="1:13" x14ac:dyDescent="0.2">
      <c r="A2167" s="90" t="str">
        <f>IF(I2167=VALUE,VALUE,COUNTIF($B$7:B2167,B2167))&amp;I2167&amp;IF(F2167&lt;&gt;VALUE,TEXT(F2167,"mmmm"),VALUE)</f>
        <v>00</v>
      </c>
      <c r="B2167" s="86" t="str">
        <f t="shared" si="517"/>
        <v>0</v>
      </c>
      <c r="C2167" s="86" t="str">
        <f>COUNTIF($K$7:K2167,K2167)&amp;K2167</f>
        <v>4AP-001</v>
      </c>
      <c r="D2167" s="86" t="str">
        <f t="shared" si="518"/>
        <v>1</v>
      </c>
      <c r="F2167" s="173"/>
      <c r="G2167" s="90"/>
      <c r="H2167" s="73"/>
      <c r="I2167" s="90"/>
      <c r="J2167" s="175" t="str">
        <f t="shared" si="519"/>
        <v>-</v>
      </c>
      <c r="K2167" s="90" t="s">
        <v>409</v>
      </c>
      <c r="L2167" s="178"/>
      <c r="M2167" s="178"/>
    </row>
    <row r="2168" spans="1:13" x14ac:dyDescent="0.2">
      <c r="A2168" s="90" t="str">
        <f>IF(I2168=VALUE,VALUE,COUNTIF($B$7:B2168,B2168))&amp;I2168&amp;IF(F2168&lt;&gt;VALUE,TEXT(F2168,"mmmm"),VALUE)</f>
        <v>00</v>
      </c>
      <c r="B2168" s="86" t="str">
        <f t="shared" si="517"/>
        <v>0</v>
      </c>
      <c r="C2168" s="86" t="str">
        <f>COUNTIF($K$7:K2168,K2168)&amp;K2168</f>
        <v>5AP-001</v>
      </c>
      <c r="D2168" s="86" t="str">
        <f t="shared" si="518"/>
        <v>1</v>
      </c>
      <c r="F2168" s="173"/>
      <c r="G2168" s="90"/>
      <c r="H2168" s="73"/>
      <c r="I2168" s="90"/>
      <c r="J2168" s="175" t="str">
        <f t="shared" si="519"/>
        <v>-</v>
      </c>
      <c r="K2168" s="90" t="s">
        <v>409</v>
      </c>
      <c r="L2168" s="178"/>
      <c r="M2168" s="178"/>
    </row>
    <row r="2169" spans="1:13" x14ac:dyDescent="0.2">
      <c r="A2169" s="90" t="str">
        <f>IF(I2169=VALUE,VALUE,COUNTIF($B$7:B2169,B2169))&amp;I2169&amp;IF(F2169&lt;&gt;VALUE,TEXT(F2169,"mmmm"),VALUE)</f>
        <v>00</v>
      </c>
      <c r="B2169" s="86" t="str">
        <f t="shared" si="517"/>
        <v>0</v>
      </c>
      <c r="C2169" s="86" t="str">
        <f>COUNTIF($K$7:K2169,K2169)&amp;K2169</f>
        <v>105AP-003</v>
      </c>
      <c r="D2169" s="86" t="str">
        <f t="shared" si="518"/>
        <v>1</v>
      </c>
      <c r="F2169" s="173"/>
      <c r="G2169" s="90"/>
      <c r="H2169" s="73"/>
      <c r="I2169" s="90"/>
      <c r="J2169" s="175" t="str">
        <f t="shared" si="519"/>
        <v>-</v>
      </c>
      <c r="K2169" s="90" t="s">
        <v>420</v>
      </c>
      <c r="L2169" s="178"/>
      <c r="M2169" s="178"/>
    </row>
    <row r="2170" spans="1:13" x14ac:dyDescent="0.2">
      <c r="A2170" s="90" t="str">
        <f>IF(I2170=VALUE,VALUE,COUNTIF($B$7:B2170,B2170))&amp;I2170&amp;IF(F2170&lt;&gt;VALUE,TEXT(F2170,"mmmm"),VALUE)</f>
        <v>00</v>
      </c>
      <c r="B2170" s="86" t="str">
        <f t="shared" si="517"/>
        <v>0</v>
      </c>
      <c r="C2170" s="86" t="str">
        <f>COUNTIF($K$7:K2170,K2170)&amp;K2170</f>
        <v>106AP-003</v>
      </c>
      <c r="D2170" s="86" t="str">
        <f t="shared" si="518"/>
        <v>1</v>
      </c>
      <c r="F2170" s="173"/>
      <c r="G2170" s="90"/>
      <c r="H2170" s="73"/>
      <c r="I2170" s="90"/>
      <c r="J2170" s="175" t="str">
        <f t="shared" si="519"/>
        <v>-</v>
      </c>
      <c r="K2170" s="90" t="s">
        <v>420</v>
      </c>
      <c r="L2170" s="178"/>
      <c r="M2170" s="178"/>
    </row>
    <row r="2171" spans="1:13" x14ac:dyDescent="0.2">
      <c r="A2171" s="90" t="str">
        <f>IF(I2171=VALUE,VALUE,COUNTIF($B$7:B2171,B2171))&amp;I2171&amp;IF(F2171&lt;&gt;VALUE,TEXT(F2171,"mmmm"),VALUE)</f>
        <v>00</v>
      </c>
      <c r="B2171" s="86" t="str">
        <f t="shared" si="517"/>
        <v>0</v>
      </c>
      <c r="C2171" s="86" t="str">
        <f>COUNTIF($K$7:K2171,K2171)&amp;K2171</f>
        <v>107AP-003</v>
      </c>
      <c r="D2171" s="86" t="str">
        <f t="shared" si="518"/>
        <v>1</v>
      </c>
      <c r="F2171" s="173"/>
      <c r="G2171" s="90"/>
      <c r="H2171" s="73"/>
      <c r="I2171" s="90"/>
      <c r="J2171" s="175" t="str">
        <f t="shared" si="519"/>
        <v>-</v>
      </c>
      <c r="K2171" s="90" t="s">
        <v>420</v>
      </c>
      <c r="L2171" s="178"/>
      <c r="M2171" s="178"/>
    </row>
    <row r="2172" spans="1:13" x14ac:dyDescent="0.2">
      <c r="A2172" s="90" t="str">
        <f>IF(I2172=VALUE,VALUE,COUNTIF($B$7:B2172,B2172))&amp;I2172&amp;IF(F2172&lt;&gt;VALUE,TEXT(F2172,"mmmm"),VALUE)</f>
        <v>00</v>
      </c>
      <c r="B2172" s="86" t="str">
        <f t="shared" si="517"/>
        <v>0</v>
      </c>
      <c r="C2172" s="86" t="str">
        <f>COUNTIF($K$7:K2172,K2172)&amp;K2172</f>
        <v>108AP-003</v>
      </c>
      <c r="D2172" s="86" t="str">
        <f t="shared" si="518"/>
        <v>1</v>
      </c>
      <c r="F2172" s="173"/>
      <c r="G2172" s="90"/>
      <c r="H2172" s="73"/>
      <c r="I2172" s="90"/>
      <c r="J2172" s="175" t="str">
        <f t="shared" si="519"/>
        <v>-</v>
      </c>
      <c r="K2172" s="90" t="s">
        <v>420</v>
      </c>
      <c r="L2172" s="178"/>
      <c r="M2172" s="178"/>
    </row>
    <row r="2173" spans="1:13" x14ac:dyDescent="0.2">
      <c r="A2173" s="90" t="str">
        <f>IF(I2173=VALUE,VALUE,COUNTIF($B$7:B2173,B2173))&amp;I2173&amp;IF(F2173&lt;&gt;VALUE,TEXT(F2173,"mmmm"),VALUE)</f>
        <v>00</v>
      </c>
      <c r="B2173" s="86" t="str">
        <f t="shared" si="517"/>
        <v>0</v>
      </c>
      <c r="C2173" s="86" t="str">
        <f>COUNTIF($K$7:K2173,K2173)&amp;K2173</f>
        <v>109AP-003</v>
      </c>
      <c r="D2173" s="86" t="str">
        <f t="shared" si="518"/>
        <v>1</v>
      </c>
      <c r="F2173" s="173"/>
      <c r="G2173" s="90"/>
      <c r="H2173" s="73"/>
      <c r="I2173" s="90"/>
      <c r="J2173" s="175" t="str">
        <f t="shared" si="519"/>
        <v>-</v>
      </c>
      <c r="K2173" s="90" t="s">
        <v>420</v>
      </c>
      <c r="L2173" s="178"/>
      <c r="M2173" s="178"/>
    </row>
    <row r="2174" spans="1:13" x14ac:dyDescent="0.2">
      <c r="A2174" s="90" t="str">
        <f>IF(I2174=VALUE,VALUE,COUNTIF($B$7:B2174,B2174))&amp;I2174&amp;IF(F2174&lt;&gt;VALUE,TEXT(F2174,"mmmm"),VALUE)</f>
        <v>00</v>
      </c>
      <c r="B2174" s="86" t="str">
        <f t="shared" si="517"/>
        <v>0</v>
      </c>
      <c r="C2174" s="86" t="str">
        <f>COUNTIF($K$7:K2174,K2174)&amp;K2174</f>
        <v>110AP-003</v>
      </c>
      <c r="D2174" s="86" t="str">
        <f t="shared" si="518"/>
        <v>1</v>
      </c>
      <c r="F2174" s="173"/>
      <c r="G2174" s="90"/>
      <c r="H2174" s="73"/>
      <c r="I2174" s="90"/>
      <c r="J2174" s="175" t="str">
        <f t="shared" si="519"/>
        <v>-</v>
      </c>
      <c r="K2174" s="90" t="s">
        <v>420</v>
      </c>
      <c r="L2174" s="178"/>
      <c r="M2174" s="178"/>
    </row>
    <row r="2175" spans="1:13" x14ac:dyDescent="0.2">
      <c r="A2175" s="90" t="str">
        <f>IF(I2175=VALUE,VALUE,COUNTIF($B$7:B2175,B2175))&amp;I2175&amp;IF(F2175&lt;&gt;VALUE,TEXT(F2175,"mmmm"),VALUE)</f>
        <v>00</v>
      </c>
      <c r="B2175" s="86" t="str">
        <f t="shared" si="517"/>
        <v>0</v>
      </c>
      <c r="C2175" s="86" t="str">
        <f>COUNTIF($K$7:K2175,K2175)&amp;K2175</f>
        <v>111AP-003</v>
      </c>
      <c r="D2175" s="86" t="str">
        <f t="shared" si="518"/>
        <v>1</v>
      </c>
      <c r="F2175" s="173"/>
      <c r="G2175" s="90"/>
      <c r="H2175" s="73"/>
      <c r="I2175" s="90"/>
      <c r="J2175" s="175" t="str">
        <f t="shared" si="519"/>
        <v>-</v>
      </c>
      <c r="K2175" s="90" t="s">
        <v>420</v>
      </c>
      <c r="L2175" s="178"/>
      <c r="M2175" s="178"/>
    </row>
    <row r="2176" spans="1:13" x14ac:dyDescent="0.2">
      <c r="A2176" s="90" t="str">
        <f>IF(I2176=VALUE,VALUE,COUNTIF($B$7:B2176,B2176))&amp;I2176&amp;IF(F2176&lt;&gt;VALUE,TEXT(F2176,"mmmm"),VALUE)</f>
        <v>00</v>
      </c>
      <c r="B2176" s="86" t="str">
        <f t="shared" si="517"/>
        <v>0</v>
      </c>
      <c r="C2176" s="86" t="str">
        <f>COUNTIF($K$7:K2176,K2176)&amp;K2176</f>
        <v>112AP-003</v>
      </c>
      <c r="D2176" s="86" t="str">
        <f t="shared" si="518"/>
        <v>1</v>
      </c>
      <c r="F2176" s="173"/>
      <c r="G2176" s="90"/>
      <c r="H2176" s="73"/>
      <c r="I2176" s="90"/>
      <c r="J2176" s="175" t="str">
        <f t="shared" si="519"/>
        <v>-</v>
      </c>
      <c r="K2176" s="90" t="s">
        <v>420</v>
      </c>
      <c r="L2176" s="178"/>
      <c r="M2176" s="178"/>
    </row>
    <row r="2177" spans="1:13" x14ac:dyDescent="0.2">
      <c r="A2177" s="90" t="str">
        <f>IF(I2177=VALUE,VALUE,COUNTIF($B$7:B2177,B2177))&amp;I2177&amp;IF(F2177&lt;&gt;VALUE,TEXT(F2177,"mmmm"),VALUE)</f>
        <v>00</v>
      </c>
      <c r="B2177" s="86" t="str">
        <f t="shared" si="517"/>
        <v>0</v>
      </c>
      <c r="C2177" s="86" t="str">
        <f>COUNTIF($K$7:K2177,K2177)&amp;K2177</f>
        <v>113AP-003</v>
      </c>
      <c r="D2177" s="86" t="str">
        <f t="shared" si="518"/>
        <v>1</v>
      </c>
      <c r="F2177" s="173"/>
      <c r="G2177" s="90"/>
      <c r="H2177" s="73"/>
      <c r="I2177" s="90"/>
      <c r="J2177" s="175" t="str">
        <f t="shared" si="519"/>
        <v>-</v>
      </c>
      <c r="K2177" s="90" t="s">
        <v>420</v>
      </c>
      <c r="L2177" s="178"/>
      <c r="M2177" s="178"/>
    </row>
    <row r="2178" spans="1:13" x14ac:dyDescent="0.2">
      <c r="A2178" s="90" t="str">
        <f>IF(I2178=VALUE,VALUE,COUNTIF($B$7:B2178,B2178))&amp;I2178&amp;IF(F2178&lt;&gt;VALUE,TEXT(F2178,"mmmm"),VALUE)</f>
        <v>00</v>
      </c>
      <c r="B2178" s="86" t="str">
        <f t="shared" ref="B2178:B2241" si="520">I2178&amp;IF(F2178&lt;&gt;VALUE,TEXT(F2178,"mmmm"),VALUE)</f>
        <v>0</v>
      </c>
      <c r="C2178" s="86" t="str">
        <f>COUNTIF($K$7:K2178,K2178)&amp;K2178</f>
        <v>114AP-003</v>
      </c>
      <c r="D2178" s="86" t="str">
        <f t="shared" ref="D2178:D2241" si="521">IF(MONTH(F2178)&lt;MONTH(BLN),"1"&amp;I2178,VALUE)</f>
        <v>1</v>
      </c>
      <c r="F2178" s="173"/>
      <c r="G2178" s="90"/>
      <c r="H2178" s="73"/>
      <c r="I2178" s="90"/>
      <c r="J2178" s="175" t="str">
        <f t="shared" si="519"/>
        <v>-</v>
      </c>
      <c r="K2178" s="90" t="s">
        <v>420</v>
      </c>
      <c r="L2178" s="178"/>
      <c r="M2178" s="178"/>
    </row>
    <row r="2179" spans="1:13" x14ac:dyDescent="0.2">
      <c r="A2179" s="90" t="str">
        <f>IF(I2179=VALUE,VALUE,COUNTIF($B$7:B2179,B2179))&amp;I2179&amp;IF(F2179&lt;&gt;VALUE,TEXT(F2179,"mmmm"),VALUE)</f>
        <v>00</v>
      </c>
      <c r="B2179" s="86" t="str">
        <f t="shared" si="520"/>
        <v>0</v>
      </c>
      <c r="C2179" s="86" t="str">
        <f>COUNTIF($K$7:K2179,K2179)&amp;K2179</f>
        <v>115AP-003</v>
      </c>
      <c r="D2179" s="86" t="str">
        <f t="shared" si="521"/>
        <v>1</v>
      </c>
      <c r="F2179" s="173"/>
      <c r="G2179" s="90"/>
      <c r="H2179" s="73"/>
      <c r="I2179" s="90"/>
      <c r="J2179" s="175" t="str">
        <f t="shared" si="519"/>
        <v>-</v>
      </c>
      <c r="K2179" s="90" t="s">
        <v>420</v>
      </c>
      <c r="L2179" s="178"/>
      <c r="M2179" s="178"/>
    </row>
    <row r="2180" spans="1:13" x14ac:dyDescent="0.2">
      <c r="A2180" s="90" t="str">
        <f>IF(I2180=VALUE,VALUE,COUNTIF($B$7:B2180,B2180))&amp;I2180&amp;IF(F2180&lt;&gt;VALUE,TEXT(F2180,"mmmm"),VALUE)</f>
        <v>00</v>
      </c>
      <c r="B2180" s="86" t="str">
        <f t="shared" si="520"/>
        <v>0</v>
      </c>
      <c r="C2180" s="86" t="str">
        <f>COUNTIF($K$7:K2180,K2180)&amp;K2180</f>
        <v>116AP-003</v>
      </c>
      <c r="D2180" s="86" t="str">
        <f t="shared" si="521"/>
        <v>1</v>
      </c>
      <c r="F2180" s="173"/>
      <c r="G2180" s="90"/>
      <c r="H2180" s="73"/>
      <c r="I2180" s="90"/>
      <c r="J2180" s="175" t="str">
        <f t="shared" si="519"/>
        <v>-</v>
      </c>
      <c r="K2180" s="90" t="s">
        <v>420</v>
      </c>
      <c r="L2180" s="178"/>
      <c r="M2180" s="178"/>
    </row>
    <row r="2181" spans="1:13" x14ac:dyDescent="0.2">
      <c r="A2181" s="90" t="str">
        <f>IF(I2181=VALUE,VALUE,COUNTIF($B$7:B2181,B2181))&amp;I2181&amp;IF(F2181&lt;&gt;VALUE,TEXT(F2181,"mmmm"),VALUE)</f>
        <v>00</v>
      </c>
      <c r="B2181" s="86" t="str">
        <f t="shared" si="520"/>
        <v>0</v>
      </c>
      <c r="C2181" s="86" t="str">
        <f>COUNTIF($K$7:K2181,K2181)&amp;K2181</f>
        <v>117AP-003</v>
      </c>
      <c r="D2181" s="86" t="str">
        <f t="shared" si="521"/>
        <v>1</v>
      </c>
      <c r="F2181" s="173"/>
      <c r="G2181" s="90"/>
      <c r="H2181" s="73"/>
      <c r="I2181" s="90"/>
      <c r="J2181" s="175" t="str">
        <f t="shared" si="519"/>
        <v>-</v>
      </c>
      <c r="K2181" s="90" t="s">
        <v>420</v>
      </c>
      <c r="L2181" s="178"/>
      <c r="M2181" s="178"/>
    </row>
    <row r="2182" spans="1:13" x14ac:dyDescent="0.2">
      <c r="A2182" s="90" t="str">
        <f>IF(I2182=VALUE,VALUE,COUNTIF($B$7:B2182,B2182))&amp;I2182&amp;IF(F2182&lt;&gt;VALUE,TEXT(F2182,"mmmm"),VALUE)</f>
        <v>00</v>
      </c>
      <c r="B2182" s="86" t="str">
        <f t="shared" si="520"/>
        <v>0</v>
      </c>
      <c r="C2182" s="86" t="str">
        <f>COUNTIF($K$7:K2182,K2182)&amp;K2182</f>
        <v>118AP-003</v>
      </c>
      <c r="D2182" s="86" t="str">
        <f t="shared" si="521"/>
        <v>1</v>
      </c>
      <c r="F2182" s="173"/>
      <c r="G2182" s="90"/>
      <c r="H2182" s="73"/>
      <c r="I2182" s="90"/>
      <c r="J2182" s="175" t="str">
        <f t="shared" si="519"/>
        <v>-</v>
      </c>
      <c r="K2182" s="90" t="s">
        <v>420</v>
      </c>
      <c r="L2182" s="178"/>
      <c r="M2182" s="178"/>
    </row>
    <row r="2183" spans="1:13" x14ac:dyDescent="0.2">
      <c r="A2183" s="90" t="str">
        <f>IF(I2183=VALUE,VALUE,COUNTIF($B$7:B2183,B2183))&amp;I2183&amp;IF(F2183&lt;&gt;VALUE,TEXT(F2183,"mmmm"),VALUE)</f>
        <v>00</v>
      </c>
      <c r="B2183" s="86" t="str">
        <f t="shared" si="520"/>
        <v>0</v>
      </c>
      <c r="C2183" s="86" t="str">
        <f>COUNTIF($K$7:K2183,K2183)&amp;K2183</f>
        <v>119AP-003</v>
      </c>
      <c r="D2183" s="86" t="str">
        <f t="shared" si="521"/>
        <v>1</v>
      </c>
      <c r="F2183" s="173"/>
      <c r="G2183" s="90"/>
      <c r="H2183" s="73"/>
      <c r="I2183" s="90"/>
      <c r="J2183" s="175" t="str">
        <f t="shared" si="519"/>
        <v>-</v>
      </c>
      <c r="K2183" s="90" t="s">
        <v>420</v>
      </c>
      <c r="L2183" s="178"/>
      <c r="M2183" s="178"/>
    </row>
    <row r="2184" spans="1:13" x14ac:dyDescent="0.2">
      <c r="A2184" s="90" t="str">
        <f>IF(I2184=VALUE,VALUE,COUNTIF($B$7:B2184,B2184))&amp;I2184&amp;IF(F2184&lt;&gt;VALUE,TEXT(F2184,"mmmm"),VALUE)</f>
        <v>00</v>
      </c>
      <c r="B2184" s="86" t="str">
        <f t="shared" si="520"/>
        <v>0</v>
      </c>
      <c r="C2184" s="86" t="str">
        <f>COUNTIF($K$7:K2184,K2184)&amp;K2184</f>
        <v>120AP-003</v>
      </c>
      <c r="D2184" s="86" t="str">
        <f t="shared" si="521"/>
        <v>1</v>
      </c>
      <c r="F2184" s="173"/>
      <c r="G2184" s="90"/>
      <c r="H2184" s="73"/>
      <c r="I2184" s="90"/>
      <c r="J2184" s="175" t="str">
        <f t="shared" si="519"/>
        <v>-</v>
      </c>
      <c r="K2184" s="90" t="s">
        <v>420</v>
      </c>
      <c r="L2184" s="178"/>
      <c r="M2184" s="178"/>
    </row>
    <row r="2185" spans="1:13" x14ac:dyDescent="0.2">
      <c r="A2185" s="90" t="str">
        <f>IF(I2185=VALUE,VALUE,COUNTIF($B$7:B2185,B2185))&amp;I2185&amp;IF(F2185&lt;&gt;VALUE,TEXT(F2185,"mmmm"),VALUE)</f>
        <v>00</v>
      </c>
      <c r="B2185" s="86" t="str">
        <f t="shared" si="520"/>
        <v>0</v>
      </c>
      <c r="C2185" s="86" t="str">
        <f>COUNTIF($K$7:K2185,K2185)&amp;K2185</f>
        <v>121AP-003</v>
      </c>
      <c r="D2185" s="86" t="str">
        <f t="shared" si="521"/>
        <v>1</v>
      </c>
      <c r="F2185" s="173"/>
      <c r="G2185" s="90"/>
      <c r="H2185" s="73"/>
      <c r="I2185" s="90"/>
      <c r="J2185" s="175" t="str">
        <f t="shared" si="519"/>
        <v>-</v>
      </c>
      <c r="K2185" s="90" t="s">
        <v>420</v>
      </c>
      <c r="L2185" s="178"/>
      <c r="M2185" s="178"/>
    </row>
    <row r="2186" spans="1:13" x14ac:dyDescent="0.2">
      <c r="A2186" s="90" t="str">
        <f>IF(I2186=VALUE,VALUE,COUNTIF($B$7:B2186,B2186))&amp;I2186&amp;IF(F2186&lt;&gt;VALUE,TEXT(F2186,"mmmm"),VALUE)</f>
        <v>00</v>
      </c>
      <c r="B2186" s="86" t="str">
        <f t="shared" si="520"/>
        <v>0</v>
      </c>
      <c r="C2186" s="86" t="str">
        <f>COUNTIF($K$7:K2186,K2186)&amp;K2186</f>
        <v>0</v>
      </c>
      <c r="D2186" s="86" t="str">
        <f t="shared" si="521"/>
        <v>1</v>
      </c>
      <c r="F2186" s="173"/>
      <c r="G2186" s="90"/>
      <c r="H2186" s="73"/>
      <c r="I2186" s="99"/>
      <c r="J2186" s="175" t="str">
        <f t="shared" si="519"/>
        <v>-</v>
      </c>
      <c r="K2186" s="90"/>
      <c r="L2186" s="178"/>
      <c r="M2186" s="178"/>
    </row>
    <row r="2187" spans="1:13" x14ac:dyDescent="0.2">
      <c r="A2187" s="90" t="str">
        <f>IF(I2187=VALUE,VALUE,COUNTIF($B$7:B2187,B2187))&amp;I2187&amp;IF(F2187&lt;&gt;VALUE,TEXT(F2187,"mmmm"),VALUE)</f>
        <v>00</v>
      </c>
      <c r="B2187" s="86" t="str">
        <f t="shared" si="520"/>
        <v>0</v>
      </c>
      <c r="C2187" s="86" t="str">
        <f>COUNTIF($K$7:K2187,K2187)&amp;K2187</f>
        <v>0</v>
      </c>
      <c r="D2187" s="86" t="str">
        <f t="shared" si="521"/>
        <v>1</v>
      </c>
      <c r="F2187" s="173"/>
      <c r="G2187" s="90"/>
      <c r="H2187" s="73"/>
      <c r="I2187" s="75"/>
      <c r="J2187" s="175" t="str">
        <f t="shared" si="519"/>
        <v>-</v>
      </c>
      <c r="K2187" s="90"/>
      <c r="L2187" s="178"/>
      <c r="M2187" s="178"/>
    </row>
    <row r="2188" spans="1:13" x14ac:dyDescent="0.2">
      <c r="A2188" s="90" t="str">
        <f>IF(I2188=VALUE,VALUE,COUNTIF($B$7:B2188,B2188))&amp;I2188&amp;IF(F2188&lt;&gt;VALUE,TEXT(F2188,"mmmm"),VALUE)</f>
        <v>00</v>
      </c>
      <c r="B2188" s="86" t="str">
        <f t="shared" si="520"/>
        <v>0</v>
      </c>
      <c r="C2188" s="86" t="str">
        <f>COUNTIF($K$7:K2188,K2188)&amp;K2188</f>
        <v>10SH-006</v>
      </c>
      <c r="D2188" s="86" t="str">
        <f t="shared" si="521"/>
        <v>1</v>
      </c>
      <c r="F2188" s="173"/>
      <c r="G2188" s="90"/>
      <c r="H2188" s="73"/>
      <c r="I2188" s="90"/>
      <c r="J2188" s="175" t="str">
        <f t="shared" si="519"/>
        <v>-</v>
      </c>
      <c r="K2188" s="90" t="s">
        <v>421</v>
      </c>
      <c r="L2188" s="178"/>
      <c r="M2188" s="178"/>
    </row>
    <row r="2189" spans="1:13" x14ac:dyDescent="0.2">
      <c r="A2189" s="90" t="str">
        <f>IF(I2189=VALUE,VALUE,COUNTIF($B$7:B2189,B2189))&amp;I2189&amp;IF(F2189&lt;&gt;VALUE,TEXT(F2189,"mmmm"),VALUE)</f>
        <v>00</v>
      </c>
      <c r="B2189" s="86" t="str">
        <f t="shared" si="520"/>
        <v>0</v>
      </c>
      <c r="C2189" s="86" t="str">
        <f>COUNTIF($K$7:K2189,K2189)&amp;K2189</f>
        <v>6SH-007</v>
      </c>
      <c r="D2189" s="86" t="str">
        <f t="shared" si="521"/>
        <v>1</v>
      </c>
      <c r="F2189" s="173"/>
      <c r="G2189" s="90"/>
      <c r="H2189" s="73"/>
      <c r="I2189" s="90"/>
      <c r="J2189" s="175" t="str">
        <f t="shared" si="519"/>
        <v>-</v>
      </c>
      <c r="K2189" s="90" t="s">
        <v>422</v>
      </c>
      <c r="L2189" s="178"/>
      <c r="M2189" s="178"/>
    </row>
    <row r="2190" spans="1:13" x14ac:dyDescent="0.2">
      <c r="A2190" s="90" t="str">
        <f>IF(I2190=VALUE,VALUE,COUNTIF($B$7:B2190,B2190))&amp;I2190&amp;IF(F2190&lt;&gt;VALUE,TEXT(F2190,"mmmm"),VALUE)</f>
        <v>00</v>
      </c>
      <c r="B2190" s="86" t="str">
        <f t="shared" si="520"/>
        <v>0</v>
      </c>
      <c r="C2190" s="86" t="str">
        <f>COUNTIF($K$7:K2190,K2190)&amp;K2190</f>
        <v>7SH-004</v>
      </c>
      <c r="D2190" s="86" t="str">
        <f t="shared" si="521"/>
        <v>1</v>
      </c>
      <c r="F2190" s="173"/>
      <c r="G2190" s="90"/>
      <c r="H2190" s="73"/>
      <c r="I2190" s="90"/>
      <c r="J2190" s="175" t="str">
        <f t="shared" si="519"/>
        <v>-</v>
      </c>
      <c r="K2190" s="90" t="s">
        <v>406</v>
      </c>
      <c r="L2190" s="178"/>
      <c r="M2190" s="178"/>
    </row>
    <row r="2191" spans="1:13" x14ac:dyDescent="0.2">
      <c r="A2191" s="90" t="str">
        <f>IF(I2191=VALUE,VALUE,COUNTIF($B$7:B2191,B2191))&amp;I2191&amp;IF(F2191&lt;&gt;VALUE,TEXT(F2191,"mmmm"),VALUE)</f>
        <v>00</v>
      </c>
      <c r="B2191" s="86" t="str">
        <f t="shared" si="520"/>
        <v>0</v>
      </c>
      <c r="C2191" s="86" t="str">
        <f>COUNTIF($K$7:K2191,K2191)&amp;K2191</f>
        <v>8SH-004</v>
      </c>
      <c r="D2191" s="86" t="str">
        <f t="shared" si="521"/>
        <v>1</v>
      </c>
      <c r="F2191" s="173"/>
      <c r="G2191" s="90"/>
      <c r="H2191" s="73"/>
      <c r="I2191" s="90"/>
      <c r="J2191" s="175" t="str">
        <f t="shared" si="519"/>
        <v>-</v>
      </c>
      <c r="K2191" s="90" t="s">
        <v>406</v>
      </c>
      <c r="L2191" s="178"/>
      <c r="M2191" s="178"/>
    </row>
    <row r="2192" spans="1:13" x14ac:dyDescent="0.2">
      <c r="A2192" s="90" t="str">
        <f>IF(I2192=VALUE,VALUE,COUNTIF($B$7:B2192,B2192))&amp;I2192&amp;IF(F2192&lt;&gt;VALUE,TEXT(F2192,"mmmm"),VALUE)</f>
        <v>00</v>
      </c>
      <c r="B2192" s="86" t="str">
        <f t="shared" si="520"/>
        <v>0</v>
      </c>
      <c r="C2192" s="86" t="str">
        <f>COUNTIF($K$7:K2192,K2192)&amp;K2192</f>
        <v>7SH-007</v>
      </c>
      <c r="D2192" s="86" t="str">
        <f t="shared" si="521"/>
        <v>1</v>
      </c>
      <c r="F2192" s="173"/>
      <c r="G2192" s="90"/>
      <c r="H2192" s="73"/>
      <c r="I2192" s="90"/>
      <c r="J2192" s="175" t="str">
        <f t="shared" si="519"/>
        <v>-</v>
      </c>
      <c r="K2192" s="90" t="s">
        <v>422</v>
      </c>
      <c r="L2192" s="178"/>
      <c r="M2192" s="178"/>
    </row>
    <row r="2193" spans="1:13" x14ac:dyDescent="0.2">
      <c r="A2193" s="90" t="str">
        <f>IF(I2193=VALUE,VALUE,COUNTIF($B$7:B2193,B2193))&amp;I2193&amp;IF(F2193&lt;&gt;VALUE,TEXT(F2193,"mmmm"),VALUE)</f>
        <v>00</v>
      </c>
      <c r="B2193" s="86" t="str">
        <f t="shared" si="520"/>
        <v>0</v>
      </c>
      <c r="C2193" s="86" t="str">
        <f>COUNTIF($K$7:K2193,K2193)&amp;K2193</f>
        <v>36SH-003</v>
      </c>
      <c r="D2193" s="86" t="str">
        <f t="shared" si="521"/>
        <v>1</v>
      </c>
      <c r="F2193" s="173"/>
      <c r="G2193" s="90"/>
      <c r="H2193" s="73"/>
      <c r="I2193" s="90"/>
      <c r="J2193" s="175" t="str">
        <f t="shared" si="519"/>
        <v>-</v>
      </c>
      <c r="K2193" s="90" t="s">
        <v>404</v>
      </c>
      <c r="L2193" s="178"/>
      <c r="M2193" s="178"/>
    </row>
    <row r="2194" spans="1:13" x14ac:dyDescent="0.2">
      <c r="A2194" s="90" t="str">
        <f>IF(I2194=VALUE,VALUE,COUNTIF($B$7:B2194,B2194))&amp;I2194&amp;IF(F2194&lt;&gt;VALUE,TEXT(F2194,"mmmm"),VALUE)</f>
        <v>00</v>
      </c>
      <c r="B2194" s="86" t="str">
        <f t="shared" si="520"/>
        <v>0</v>
      </c>
      <c r="C2194" s="86" t="str">
        <f>COUNTIF($K$7:K2194,K2194)&amp;K2194</f>
        <v>37SH-003</v>
      </c>
      <c r="D2194" s="86" t="str">
        <f t="shared" si="521"/>
        <v>1</v>
      </c>
      <c r="F2194" s="173"/>
      <c r="G2194" s="90"/>
      <c r="H2194" s="73"/>
      <c r="I2194" s="90"/>
      <c r="J2194" s="175" t="str">
        <f t="shared" si="519"/>
        <v>-</v>
      </c>
      <c r="K2194" s="90" t="s">
        <v>404</v>
      </c>
      <c r="L2194" s="178"/>
      <c r="M2194" s="178"/>
    </row>
    <row r="2195" spans="1:13" x14ac:dyDescent="0.2">
      <c r="A2195" s="90" t="str">
        <f>IF(I2195=VALUE,VALUE,COUNTIF($B$7:B2195,B2195))&amp;I2195&amp;IF(F2195&lt;&gt;VALUE,TEXT(F2195,"mmmm"),VALUE)</f>
        <v>00</v>
      </c>
      <c r="B2195" s="86" t="str">
        <f t="shared" si="520"/>
        <v>0</v>
      </c>
      <c r="C2195" s="86" t="str">
        <f>COUNTIF($K$7:K2195,K2195)&amp;K2195</f>
        <v>38SH-003</v>
      </c>
      <c r="D2195" s="86" t="str">
        <f t="shared" si="521"/>
        <v>1</v>
      </c>
      <c r="F2195" s="173"/>
      <c r="G2195" s="90"/>
      <c r="H2195" s="73"/>
      <c r="I2195" s="90"/>
      <c r="J2195" s="175" t="str">
        <f t="shared" si="519"/>
        <v>-</v>
      </c>
      <c r="K2195" s="90" t="s">
        <v>404</v>
      </c>
      <c r="L2195" s="178"/>
      <c r="M2195" s="178"/>
    </row>
    <row r="2196" spans="1:13" x14ac:dyDescent="0.2">
      <c r="A2196" s="90" t="str">
        <f>IF(I2196=VALUE,VALUE,COUNTIF($B$7:B2196,B2196))&amp;I2196&amp;IF(F2196&lt;&gt;VALUE,TEXT(F2196,"mmmm"),VALUE)</f>
        <v>00</v>
      </c>
      <c r="B2196" s="86" t="str">
        <f t="shared" si="520"/>
        <v>0</v>
      </c>
      <c r="C2196" s="86" t="str">
        <f>COUNTIF($K$7:K2196,K2196)&amp;K2196</f>
        <v>2SH-009</v>
      </c>
      <c r="D2196" s="86" t="str">
        <f t="shared" si="521"/>
        <v>1</v>
      </c>
      <c r="F2196" s="173"/>
      <c r="G2196" s="90"/>
      <c r="H2196" s="73"/>
      <c r="I2196" s="90"/>
      <c r="J2196" s="175" t="str">
        <f t="shared" si="519"/>
        <v>-</v>
      </c>
      <c r="K2196" s="90" t="s">
        <v>423</v>
      </c>
      <c r="L2196" s="178"/>
      <c r="M2196" s="178"/>
    </row>
    <row r="2197" spans="1:13" x14ac:dyDescent="0.2">
      <c r="A2197" s="90" t="str">
        <f>IF(I2197=VALUE,VALUE,COUNTIF($B$7:B2197,B2197))&amp;I2197&amp;IF(F2197&lt;&gt;VALUE,TEXT(F2197,"mmmm"),VALUE)</f>
        <v>00</v>
      </c>
      <c r="B2197" s="86" t="str">
        <f t="shared" si="520"/>
        <v>0</v>
      </c>
      <c r="C2197" s="86" t="str">
        <f>COUNTIF($K$7:K2197,K2197)&amp;K2197</f>
        <v>3SH-009</v>
      </c>
      <c r="D2197" s="86" t="str">
        <f t="shared" si="521"/>
        <v>1</v>
      </c>
      <c r="F2197" s="173"/>
      <c r="G2197" s="90"/>
      <c r="H2197" s="73"/>
      <c r="I2197" s="90"/>
      <c r="J2197" s="175" t="str">
        <f t="shared" si="519"/>
        <v>-</v>
      </c>
      <c r="K2197" s="90" t="s">
        <v>423</v>
      </c>
      <c r="L2197" s="178"/>
      <c r="M2197" s="178"/>
    </row>
    <row r="2198" spans="1:13" x14ac:dyDescent="0.2">
      <c r="A2198" s="90" t="str">
        <f>IF(I2198=VALUE,VALUE,COUNTIF($B$7:B2198,B2198))&amp;I2198&amp;IF(F2198&lt;&gt;VALUE,TEXT(F2198,"mmmm"),VALUE)</f>
        <v>00</v>
      </c>
      <c r="B2198" s="86" t="str">
        <f t="shared" si="520"/>
        <v>0</v>
      </c>
      <c r="C2198" s="86" t="str">
        <f>COUNTIF($K$7:K2198,K2198)&amp;K2198</f>
        <v>4SH-009</v>
      </c>
      <c r="D2198" s="86" t="str">
        <f t="shared" si="521"/>
        <v>1</v>
      </c>
      <c r="F2198" s="173"/>
      <c r="G2198" s="90"/>
      <c r="H2198" s="73"/>
      <c r="I2198" s="90"/>
      <c r="J2198" s="175" t="str">
        <f t="shared" si="519"/>
        <v>-</v>
      </c>
      <c r="K2198" s="90" t="s">
        <v>423</v>
      </c>
      <c r="L2198" s="178"/>
      <c r="M2198" s="178"/>
    </row>
    <row r="2199" spans="1:13" x14ac:dyDescent="0.2">
      <c r="A2199" s="90" t="str">
        <f>IF(I2199=VALUE,VALUE,COUNTIF($B$7:B2199,B2199))&amp;I2199&amp;IF(F2199&lt;&gt;VALUE,TEXT(F2199,"mmmm"),VALUE)</f>
        <v>00</v>
      </c>
      <c r="B2199" s="86" t="str">
        <f t="shared" si="520"/>
        <v>0</v>
      </c>
      <c r="C2199" s="86" t="str">
        <f>COUNTIF($K$7:K2199,K2199)&amp;K2199</f>
        <v>39SH-003</v>
      </c>
      <c r="D2199" s="86" t="str">
        <f t="shared" si="521"/>
        <v>1</v>
      </c>
      <c r="F2199" s="173"/>
      <c r="G2199" s="90"/>
      <c r="H2199" s="73"/>
      <c r="I2199" s="75"/>
      <c r="J2199" s="175" t="str">
        <f t="shared" si="519"/>
        <v>-</v>
      </c>
      <c r="K2199" s="90" t="s">
        <v>404</v>
      </c>
      <c r="L2199" s="178"/>
      <c r="M2199" s="178"/>
    </row>
    <row r="2200" spans="1:13" x14ac:dyDescent="0.2">
      <c r="A2200" s="90" t="str">
        <f>IF(I2200=VALUE,VALUE,COUNTIF($B$7:B2200,B2200))&amp;I2200&amp;IF(F2200&lt;&gt;VALUE,TEXT(F2200,"mmmm"),VALUE)</f>
        <v>00</v>
      </c>
      <c r="B2200" s="86" t="str">
        <f t="shared" si="520"/>
        <v>0</v>
      </c>
      <c r="C2200" s="86" t="str">
        <f>COUNTIF($K$7:K2200,K2200)&amp;K2200</f>
        <v>10SH-002</v>
      </c>
      <c r="D2200" s="86" t="str">
        <f t="shared" si="521"/>
        <v>1</v>
      </c>
      <c r="F2200" s="173"/>
      <c r="G2200" s="90"/>
      <c r="H2200" s="73"/>
      <c r="I2200" s="75"/>
      <c r="J2200" s="175" t="str">
        <f t="shared" si="519"/>
        <v>-</v>
      </c>
      <c r="K2200" s="90" t="s">
        <v>402</v>
      </c>
      <c r="L2200" s="178"/>
      <c r="M2200" s="178"/>
    </row>
    <row r="2201" spans="1:13" x14ac:dyDescent="0.2">
      <c r="A2201" s="90" t="str">
        <f>IF(I2201=VALUE,VALUE,COUNTIF($B$7:B2201,B2201))&amp;I2201&amp;IF(F2201&lt;&gt;VALUE,TEXT(F2201,"mmmm"),VALUE)</f>
        <v>00</v>
      </c>
      <c r="B2201" s="86" t="str">
        <f t="shared" si="520"/>
        <v>0</v>
      </c>
      <c r="C2201" s="86" t="str">
        <f>COUNTIF($K$7:K2201,K2201)&amp;K2201</f>
        <v>5SH-009</v>
      </c>
      <c r="D2201" s="86" t="str">
        <f t="shared" si="521"/>
        <v>1</v>
      </c>
      <c r="F2201" s="173"/>
      <c r="G2201" s="90"/>
      <c r="H2201" s="73"/>
      <c r="I2201" s="90"/>
      <c r="J2201" s="175" t="str">
        <f t="shared" si="519"/>
        <v>-</v>
      </c>
      <c r="K2201" s="90" t="s">
        <v>423</v>
      </c>
      <c r="L2201" s="178"/>
      <c r="M2201" s="178"/>
    </row>
    <row r="2202" spans="1:13" x14ac:dyDescent="0.2">
      <c r="A2202" s="90" t="str">
        <f>IF(I2202=VALUE,VALUE,COUNTIF($B$7:B2202,B2202))&amp;I2202&amp;IF(F2202&lt;&gt;VALUE,TEXT(F2202,"mmmm"),VALUE)</f>
        <v>00</v>
      </c>
      <c r="B2202" s="86" t="str">
        <f t="shared" si="520"/>
        <v>0</v>
      </c>
      <c r="C2202" s="86" t="str">
        <f>COUNTIF($K$7:K2202,K2202)&amp;K2202</f>
        <v>8SH-007</v>
      </c>
      <c r="D2202" s="86" t="str">
        <f t="shared" si="521"/>
        <v>1</v>
      </c>
      <c r="F2202" s="173"/>
      <c r="G2202" s="90"/>
      <c r="H2202" s="73"/>
      <c r="I2202" s="90"/>
      <c r="J2202" s="175" t="str">
        <f t="shared" si="519"/>
        <v>-</v>
      </c>
      <c r="K2202" s="90" t="s">
        <v>422</v>
      </c>
      <c r="L2202" s="178"/>
      <c r="M2202" s="178"/>
    </row>
    <row r="2203" spans="1:13" x14ac:dyDescent="0.2">
      <c r="A2203" s="90" t="str">
        <f>IF(I2203=VALUE,VALUE,COUNTIF($B$7:B2203,B2203))&amp;I2203&amp;IF(F2203&lt;&gt;VALUE,TEXT(F2203,"mmmm"),VALUE)</f>
        <v>00</v>
      </c>
      <c r="B2203" s="86" t="str">
        <f t="shared" si="520"/>
        <v>0</v>
      </c>
      <c r="C2203" s="86" t="str">
        <f>COUNTIF($K$7:K2203,K2203)&amp;K2203</f>
        <v>43SH-001</v>
      </c>
      <c r="D2203" s="86" t="str">
        <f t="shared" si="521"/>
        <v>1</v>
      </c>
      <c r="F2203" s="173"/>
      <c r="G2203" s="73"/>
      <c r="H2203" s="73"/>
      <c r="I2203" s="90"/>
      <c r="J2203" s="175" t="str">
        <f t="shared" si="519"/>
        <v>-</v>
      </c>
      <c r="K2203" s="90" t="s">
        <v>400</v>
      </c>
      <c r="L2203" s="178"/>
      <c r="M2203" s="178"/>
    </row>
    <row r="2204" spans="1:13" x14ac:dyDescent="0.2">
      <c r="A2204" s="90" t="str">
        <f>IF(I2204=VALUE,VALUE,COUNTIF($B$7:B2204,B2204))&amp;I2204&amp;IF(F2204&lt;&gt;VALUE,TEXT(F2204,"mmmm"),VALUE)</f>
        <v>00</v>
      </c>
      <c r="B2204" s="86" t="str">
        <f t="shared" si="520"/>
        <v>0</v>
      </c>
      <c r="C2204" s="86" t="str">
        <f>COUNTIF($K$7:K2204,K2204)&amp;K2204</f>
        <v>44SH-001</v>
      </c>
      <c r="D2204" s="86" t="str">
        <f t="shared" si="521"/>
        <v>1</v>
      </c>
      <c r="F2204" s="173"/>
      <c r="G2204" s="73"/>
      <c r="H2204" s="73"/>
      <c r="I2204" s="75"/>
      <c r="J2204" s="175" t="str">
        <f t="shared" si="519"/>
        <v>-</v>
      </c>
      <c r="K2204" s="90" t="s">
        <v>400</v>
      </c>
      <c r="L2204" s="178"/>
      <c r="M2204" s="178"/>
    </row>
    <row r="2205" spans="1:13" x14ac:dyDescent="0.2">
      <c r="A2205" s="90" t="str">
        <f>IF(I2205=VALUE,VALUE,COUNTIF($B$7:B2205,B2205))&amp;I2205&amp;IF(F2205&lt;&gt;VALUE,TEXT(F2205,"mmmm"),VALUE)</f>
        <v>00</v>
      </c>
      <c r="B2205" s="86" t="str">
        <f t="shared" si="520"/>
        <v>0</v>
      </c>
      <c r="C2205" s="86" t="str">
        <f>COUNTIF($K$7:K2205,K2205)&amp;K2205</f>
        <v>45SH-001</v>
      </c>
      <c r="D2205" s="86" t="str">
        <f t="shared" si="521"/>
        <v>1</v>
      </c>
      <c r="F2205" s="173"/>
      <c r="G2205" s="73"/>
      <c r="H2205" s="73"/>
      <c r="I2205" s="75"/>
      <c r="J2205" s="175" t="str">
        <f t="shared" si="519"/>
        <v>-</v>
      </c>
      <c r="K2205" s="90" t="s">
        <v>400</v>
      </c>
      <c r="L2205" s="178"/>
      <c r="M2205" s="178"/>
    </row>
    <row r="2206" spans="1:13" x14ac:dyDescent="0.2">
      <c r="A2206" s="90" t="str">
        <f>IF(I2206=VALUE,VALUE,COUNTIF($B$7:B2206,B2206))&amp;I2206&amp;IF(F2206&lt;&gt;VALUE,TEXT(F2206,"mmmm"),VALUE)</f>
        <v>00</v>
      </c>
      <c r="B2206" s="86" t="str">
        <f t="shared" si="520"/>
        <v>0</v>
      </c>
      <c r="C2206" s="86" t="str">
        <f>COUNTIF($K$7:K2206,K2206)&amp;K2206</f>
        <v>46SH-001</v>
      </c>
      <c r="D2206" s="86" t="str">
        <f t="shared" si="521"/>
        <v>1</v>
      </c>
      <c r="F2206" s="173"/>
      <c r="G2206" s="73"/>
      <c r="H2206" s="73"/>
      <c r="I2206" s="90"/>
      <c r="J2206" s="175" t="str">
        <f t="shared" si="519"/>
        <v>-</v>
      </c>
      <c r="K2206" s="90" t="s">
        <v>400</v>
      </c>
      <c r="L2206" s="178"/>
      <c r="M2206" s="178"/>
    </row>
    <row r="2207" spans="1:13" x14ac:dyDescent="0.2">
      <c r="A2207" s="90" t="str">
        <f>IF(I2207=VALUE,VALUE,COUNTIF($B$7:B2207,B2207))&amp;I2207&amp;IF(F2207&lt;&gt;VALUE,TEXT(F2207,"mmmm"),VALUE)</f>
        <v>00</v>
      </c>
      <c r="B2207" s="86" t="str">
        <f t="shared" si="520"/>
        <v>0</v>
      </c>
      <c r="C2207" s="86" t="str">
        <f>COUNTIF($K$7:K2207,K2207)&amp;K2207</f>
        <v>1SH-005</v>
      </c>
      <c r="D2207" s="86" t="str">
        <f t="shared" si="521"/>
        <v>1</v>
      </c>
      <c r="F2207" s="173"/>
      <c r="G2207" s="90"/>
      <c r="H2207" s="73"/>
      <c r="I2207" s="90"/>
      <c r="J2207" s="175" t="str">
        <f t="shared" si="519"/>
        <v>-</v>
      </c>
      <c r="K2207" s="90" t="s">
        <v>424</v>
      </c>
      <c r="L2207" s="178"/>
      <c r="M2207" s="178"/>
    </row>
    <row r="2208" spans="1:13" x14ac:dyDescent="0.2">
      <c r="A2208" s="90" t="str">
        <f>IF(I2208=VALUE,VALUE,COUNTIF($B$7:B2208,B2208))&amp;I2208&amp;IF(F2208&lt;&gt;VALUE,TEXT(F2208,"mmmm"),VALUE)</f>
        <v>00</v>
      </c>
      <c r="B2208" s="86" t="str">
        <f t="shared" si="520"/>
        <v>0</v>
      </c>
      <c r="C2208" s="86" t="str">
        <f>COUNTIF($K$7:K2208,K2208)&amp;K2208</f>
        <v>0</v>
      </c>
      <c r="D2208" s="86" t="str">
        <f t="shared" si="521"/>
        <v>1</v>
      </c>
      <c r="F2208" s="173"/>
      <c r="G2208" s="90"/>
      <c r="H2208" s="73"/>
      <c r="I2208" s="90"/>
      <c r="J2208" s="175" t="str">
        <f t="shared" si="519"/>
        <v>-</v>
      </c>
      <c r="K2208" s="90"/>
      <c r="L2208" s="178"/>
      <c r="M2208" s="178"/>
    </row>
    <row r="2209" spans="1:13" x14ac:dyDescent="0.2">
      <c r="A2209" s="90" t="str">
        <f>IF(I2209=VALUE,VALUE,COUNTIF($B$7:B2209,B2209))&amp;I2209&amp;IF(F2209&lt;&gt;VALUE,TEXT(F2209,"mmmm"),VALUE)</f>
        <v>00</v>
      </c>
      <c r="B2209" s="86" t="str">
        <f t="shared" si="520"/>
        <v>0</v>
      </c>
      <c r="C2209" s="86" t="str">
        <f>COUNTIF($K$7:K2209,K2209)&amp;K2209</f>
        <v>0</v>
      </c>
      <c r="D2209" s="86" t="str">
        <f t="shared" si="521"/>
        <v>1</v>
      </c>
      <c r="F2209" s="173"/>
      <c r="G2209" s="90"/>
      <c r="H2209" s="73"/>
      <c r="I2209" s="90"/>
      <c r="J2209" s="175" t="str">
        <f t="shared" si="519"/>
        <v>-</v>
      </c>
      <c r="K2209" s="90"/>
      <c r="L2209" s="178"/>
      <c r="M2209" s="178"/>
    </row>
    <row r="2210" spans="1:13" x14ac:dyDescent="0.2">
      <c r="A2210" s="90" t="str">
        <f>IF(I2210=VALUE,VALUE,COUNTIF($B$7:B2210,B2210))&amp;I2210&amp;IF(F2210&lt;&gt;VALUE,TEXT(F2210,"mmmm"),VALUE)</f>
        <v>00</v>
      </c>
      <c r="B2210" s="86" t="str">
        <f t="shared" si="520"/>
        <v>0</v>
      </c>
      <c r="C2210" s="86" t="str">
        <f>COUNTIF($K$7:K2210,K2210)&amp;K2210</f>
        <v>47SH-001</v>
      </c>
      <c r="D2210" s="86" t="str">
        <f t="shared" si="521"/>
        <v>1</v>
      </c>
      <c r="F2210" s="173"/>
      <c r="G2210" s="73"/>
      <c r="H2210" s="73"/>
      <c r="I2210" s="75"/>
      <c r="J2210" s="175" t="str">
        <f t="shared" si="519"/>
        <v>-</v>
      </c>
      <c r="K2210" s="90" t="s">
        <v>400</v>
      </c>
      <c r="L2210" s="178"/>
      <c r="M2210" s="178"/>
    </row>
    <row r="2211" spans="1:13" x14ac:dyDescent="0.2">
      <c r="A2211" s="90" t="str">
        <f>IF(I2211=VALUE,VALUE,COUNTIF($B$7:B2211,B2211))&amp;I2211&amp;IF(F2211&lt;&gt;VALUE,TEXT(F2211,"mmmm"),VALUE)</f>
        <v>00</v>
      </c>
      <c r="B2211" s="86" t="str">
        <f t="shared" si="520"/>
        <v>0</v>
      </c>
      <c r="C2211" s="86" t="str">
        <f>COUNTIF($K$7:K2211,K2211)&amp;K2211</f>
        <v>0</v>
      </c>
      <c r="D2211" s="86" t="str">
        <f t="shared" si="521"/>
        <v>1</v>
      </c>
      <c r="F2211" s="173"/>
      <c r="G2211" s="73"/>
      <c r="H2211" s="73"/>
      <c r="I2211" s="75"/>
      <c r="J2211" s="175" t="str">
        <f t="shared" si="519"/>
        <v>-</v>
      </c>
      <c r="K2211" s="90"/>
      <c r="L2211" s="178"/>
      <c r="M2211" s="178"/>
    </row>
    <row r="2212" spans="1:13" x14ac:dyDescent="0.2">
      <c r="A2212" s="90" t="str">
        <f>IF(I2212=VALUE,VALUE,COUNTIF($B$7:B2212,B2212))&amp;I2212&amp;IF(F2212&lt;&gt;VALUE,TEXT(F2212,"mmmm"),VALUE)</f>
        <v>00</v>
      </c>
      <c r="B2212" s="86" t="str">
        <f t="shared" si="520"/>
        <v>0</v>
      </c>
      <c r="C2212" s="86" t="str">
        <f>COUNTIF($K$7:K2212,K2212)&amp;K2212</f>
        <v>0</v>
      </c>
      <c r="D2212" s="86" t="str">
        <f t="shared" si="521"/>
        <v>1</v>
      </c>
      <c r="F2212" s="173"/>
      <c r="G2212" s="73"/>
      <c r="H2212" s="73"/>
      <c r="I2212" s="90"/>
      <c r="J2212" s="175" t="str">
        <f t="shared" si="519"/>
        <v>-</v>
      </c>
      <c r="K2212" s="90"/>
      <c r="L2212" s="178"/>
      <c r="M2212" s="178"/>
    </row>
    <row r="2213" spans="1:13" x14ac:dyDescent="0.2">
      <c r="A2213" s="90" t="str">
        <f>IF(I2213=VALUE,VALUE,COUNTIF($B$7:B2213,B2213))&amp;I2213&amp;IF(F2213&lt;&gt;VALUE,TEXT(F2213,"mmmm"),VALUE)</f>
        <v>00</v>
      </c>
      <c r="B2213" s="86" t="str">
        <f t="shared" si="520"/>
        <v>0</v>
      </c>
      <c r="C2213" s="86" t="str">
        <f>COUNTIF($K$7:K2213,K2213)&amp;K2213</f>
        <v>0</v>
      </c>
      <c r="D2213" s="86" t="str">
        <f t="shared" si="521"/>
        <v>1</v>
      </c>
      <c r="F2213" s="173"/>
      <c r="G2213" s="73"/>
      <c r="H2213" s="73"/>
      <c r="I2213" s="90"/>
      <c r="J2213" s="175" t="str">
        <f t="shared" si="519"/>
        <v>-</v>
      </c>
      <c r="K2213" s="90"/>
      <c r="L2213" s="178"/>
      <c r="M2213" s="178"/>
    </row>
    <row r="2214" spans="1:13" x14ac:dyDescent="0.2">
      <c r="A2214" s="90" t="str">
        <f>IF(I2214=VALUE,VALUE,COUNTIF($B$7:B2214,B2214))&amp;I2214&amp;IF(F2214&lt;&gt;VALUE,TEXT(F2214,"mmmm"),VALUE)</f>
        <v>00</v>
      </c>
      <c r="B2214" s="86" t="str">
        <f t="shared" si="520"/>
        <v>0</v>
      </c>
      <c r="C2214" s="86" t="str">
        <f>COUNTIF($K$7:K2214,K2214)&amp;K2214</f>
        <v>48SH-001</v>
      </c>
      <c r="D2214" s="86" t="str">
        <f t="shared" si="521"/>
        <v>1</v>
      </c>
      <c r="F2214" s="173"/>
      <c r="G2214" s="73"/>
      <c r="H2214" s="73"/>
      <c r="I2214" s="90"/>
      <c r="J2214" s="175" t="str">
        <f t="shared" si="519"/>
        <v>-</v>
      </c>
      <c r="K2214" s="90" t="s">
        <v>400</v>
      </c>
      <c r="L2214" s="178"/>
      <c r="M2214" s="178"/>
    </row>
    <row r="2215" spans="1:13" x14ac:dyDescent="0.2">
      <c r="A2215" s="90" t="str">
        <f>IF(I2215=VALUE,VALUE,COUNTIF($B$7:B2215,B2215))&amp;I2215&amp;IF(F2215&lt;&gt;VALUE,TEXT(F2215,"mmmm"),VALUE)</f>
        <v>00</v>
      </c>
      <c r="B2215" s="86" t="str">
        <f t="shared" si="520"/>
        <v>0</v>
      </c>
      <c r="C2215" s="86" t="str">
        <f>COUNTIF($K$7:K2215,K2215)&amp;K2215</f>
        <v>0</v>
      </c>
      <c r="D2215" s="86" t="str">
        <f t="shared" si="521"/>
        <v>1</v>
      </c>
      <c r="F2215" s="173"/>
      <c r="G2215" s="73"/>
      <c r="H2215" s="73"/>
      <c r="I2215" s="90"/>
      <c r="J2215" s="175" t="str">
        <f t="shared" si="519"/>
        <v>-</v>
      </c>
      <c r="K2215" s="90"/>
      <c r="L2215" s="178"/>
      <c r="M2215" s="178"/>
    </row>
    <row r="2216" spans="1:13" x14ac:dyDescent="0.2">
      <c r="A2216" s="90" t="str">
        <f>IF(I2216=VALUE,VALUE,COUNTIF($B$7:B2216,B2216))&amp;I2216&amp;IF(F2216&lt;&gt;VALUE,TEXT(F2216,"mmmm"),VALUE)</f>
        <v>00</v>
      </c>
      <c r="B2216" s="86" t="str">
        <f t="shared" si="520"/>
        <v>0</v>
      </c>
      <c r="C2216" s="86" t="str">
        <f>COUNTIF($K$7:K2216,K2216)&amp;K2216</f>
        <v>49SH-001</v>
      </c>
      <c r="D2216" s="86" t="str">
        <f t="shared" si="521"/>
        <v>1</v>
      </c>
      <c r="F2216" s="173"/>
      <c r="G2216" s="73"/>
      <c r="H2216" s="73"/>
      <c r="I2216" s="90"/>
      <c r="J2216" s="175" t="str">
        <f t="shared" si="519"/>
        <v>-</v>
      </c>
      <c r="K2216" s="90" t="s">
        <v>400</v>
      </c>
      <c r="L2216" s="178"/>
      <c r="M2216" s="178"/>
    </row>
    <row r="2217" spans="1:13" x14ac:dyDescent="0.2">
      <c r="A2217" s="90" t="str">
        <f>IF(I2217=VALUE,VALUE,COUNTIF($B$7:B2217,B2217))&amp;I2217&amp;IF(F2217&lt;&gt;VALUE,TEXT(F2217,"mmmm"),VALUE)</f>
        <v>00</v>
      </c>
      <c r="B2217" s="86" t="str">
        <f t="shared" si="520"/>
        <v>0</v>
      </c>
      <c r="C2217" s="86" t="str">
        <f>COUNTIF($K$7:K2217,K2217)&amp;K2217</f>
        <v>0</v>
      </c>
      <c r="D2217" s="86" t="str">
        <f t="shared" si="521"/>
        <v>1</v>
      </c>
      <c r="F2217" s="173"/>
      <c r="G2217" s="90"/>
      <c r="H2217" s="73"/>
      <c r="I2217" s="90"/>
      <c r="J2217" s="175" t="str">
        <f t="shared" si="519"/>
        <v>-</v>
      </c>
      <c r="K2217" s="90"/>
      <c r="L2217" s="178"/>
      <c r="M2217" s="178"/>
    </row>
    <row r="2218" spans="1:13" x14ac:dyDescent="0.2">
      <c r="A2218" s="90" t="str">
        <f>IF(I2218=VALUE,VALUE,COUNTIF($B$7:B2218,B2218))&amp;I2218&amp;IF(F2218&lt;&gt;VALUE,TEXT(F2218,"mmmm"),VALUE)</f>
        <v>00</v>
      </c>
      <c r="B2218" s="86" t="str">
        <f t="shared" si="520"/>
        <v>0</v>
      </c>
      <c r="C2218" s="86" t="str">
        <f>COUNTIF($K$7:K2218,K2218)&amp;K2218</f>
        <v>0</v>
      </c>
      <c r="D2218" s="86" t="str">
        <f t="shared" si="521"/>
        <v>1</v>
      </c>
      <c r="F2218" s="173"/>
      <c r="G2218" s="90"/>
      <c r="H2218" s="73"/>
      <c r="I2218" s="90"/>
      <c r="J2218" s="175" t="str">
        <f t="shared" si="519"/>
        <v>-</v>
      </c>
      <c r="K2218" s="90"/>
      <c r="L2218" s="178"/>
      <c r="M2218" s="178"/>
    </row>
    <row r="2219" spans="1:13" x14ac:dyDescent="0.2">
      <c r="A2219" s="90" t="str">
        <f>IF(I2219=VALUE,VALUE,COUNTIF($B$7:B2219,B2219))&amp;I2219&amp;IF(F2219&lt;&gt;VALUE,TEXT(F2219,"mmmm"),VALUE)</f>
        <v>00</v>
      </c>
      <c r="B2219" s="86" t="str">
        <f t="shared" si="520"/>
        <v>0</v>
      </c>
      <c r="C2219" s="86" t="str">
        <f>COUNTIF($K$7:K2219,K2219)&amp;K2219</f>
        <v>0</v>
      </c>
      <c r="D2219" s="86" t="str">
        <f t="shared" si="521"/>
        <v>1</v>
      </c>
      <c r="F2219" s="173"/>
      <c r="G2219" s="90"/>
      <c r="H2219" s="73"/>
      <c r="I2219" s="90"/>
      <c r="J2219" s="175" t="str">
        <f t="shared" si="519"/>
        <v>-</v>
      </c>
      <c r="K2219" s="90"/>
      <c r="L2219" s="178"/>
      <c r="M2219" s="178"/>
    </row>
    <row r="2220" spans="1:13" x14ac:dyDescent="0.2">
      <c r="A2220" s="90" t="str">
        <f>IF(I2220=VALUE,VALUE,COUNTIF($B$7:B2220,B2220))&amp;I2220&amp;IF(F2220&lt;&gt;VALUE,TEXT(F2220,"mmmm"),VALUE)</f>
        <v>00</v>
      </c>
      <c r="B2220" s="86" t="str">
        <f t="shared" si="520"/>
        <v>0</v>
      </c>
      <c r="C2220" s="86" t="str">
        <f>COUNTIF($K$7:K2220,K2220)&amp;K2220</f>
        <v>0</v>
      </c>
      <c r="D2220" s="86" t="str">
        <f t="shared" si="521"/>
        <v>1</v>
      </c>
      <c r="F2220" s="173"/>
      <c r="G2220" s="73"/>
      <c r="H2220" s="73"/>
      <c r="I2220" s="75"/>
      <c r="J2220" s="175" t="str">
        <f t="shared" ref="J2220:J2283" si="522">IF(ISNA(VLOOKUP(I2220,DAF_AKUN,2,FALSE)),"-",VLOOKUP(I2220,DAF_AKUN,2,FALSE))</f>
        <v>-</v>
      </c>
      <c r="K2220" s="90"/>
      <c r="L2220" s="178"/>
      <c r="M2220" s="178"/>
    </row>
    <row r="2221" spans="1:13" x14ac:dyDescent="0.2">
      <c r="A2221" s="90" t="str">
        <f>IF(I2221=VALUE,VALUE,COUNTIF($B$7:B2221,B2221))&amp;I2221&amp;IF(F2221&lt;&gt;VALUE,TEXT(F2221,"mmmm"),VALUE)</f>
        <v>00</v>
      </c>
      <c r="B2221" s="86" t="str">
        <f t="shared" si="520"/>
        <v>0</v>
      </c>
      <c r="C2221" s="86" t="str">
        <f>COUNTIF($K$7:K2221,K2221)&amp;K2221</f>
        <v>0</v>
      </c>
      <c r="D2221" s="86" t="str">
        <f t="shared" si="521"/>
        <v>1</v>
      </c>
      <c r="F2221" s="173"/>
      <c r="G2221" s="90"/>
      <c r="H2221" s="73"/>
      <c r="I2221" s="75"/>
      <c r="J2221" s="175" t="str">
        <f t="shared" si="522"/>
        <v>-</v>
      </c>
      <c r="K2221" s="90"/>
      <c r="L2221" s="178"/>
      <c r="M2221" s="178"/>
    </row>
    <row r="2222" spans="1:13" x14ac:dyDescent="0.2">
      <c r="A2222" s="90" t="str">
        <f>IF(I2222=VALUE,VALUE,COUNTIF($B$7:B2222,B2222))&amp;I2222&amp;IF(F2222&lt;&gt;VALUE,TEXT(F2222,"mmmm"),VALUE)</f>
        <v>00</v>
      </c>
      <c r="B2222" s="86" t="str">
        <f t="shared" si="520"/>
        <v>0</v>
      </c>
      <c r="C2222" s="86" t="str">
        <f>COUNTIF($K$7:K2222,K2222)&amp;K2222</f>
        <v>0</v>
      </c>
      <c r="D2222" s="86" t="str">
        <f t="shared" si="521"/>
        <v>1</v>
      </c>
      <c r="F2222" s="173"/>
      <c r="G2222" s="90"/>
      <c r="H2222" s="73"/>
      <c r="I2222" s="90"/>
      <c r="J2222" s="175" t="str">
        <f t="shared" si="522"/>
        <v>-</v>
      </c>
      <c r="K2222" s="90"/>
      <c r="L2222" s="178"/>
      <c r="M2222" s="178"/>
    </row>
    <row r="2223" spans="1:13" x14ac:dyDescent="0.2">
      <c r="A2223" s="90" t="str">
        <f>IF(I2223=VALUE,VALUE,COUNTIF($B$7:B2223,B2223))&amp;I2223&amp;IF(F2223&lt;&gt;VALUE,TEXT(F2223,"mmmm"),VALUE)</f>
        <v>00</v>
      </c>
      <c r="B2223" s="86" t="str">
        <f t="shared" si="520"/>
        <v>0</v>
      </c>
      <c r="C2223" s="86" t="str">
        <f>COUNTIF($K$7:K2223,K2223)&amp;K2223</f>
        <v>0</v>
      </c>
      <c r="D2223" s="86" t="str">
        <f t="shared" si="521"/>
        <v>1</v>
      </c>
      <c r="F2223" s="173"/>
      <c r="G2223" s="90"/>
      <c r="H2223" s="73"/>
      <c r="I2223" s="90"/>
      <c r="J2223" s="175" t="str">
        <f t="shared" si="522"/>
        <v>-</v>
      </c>
      <c r="K2223" s="90"/>
      <c r="L2223" s="178"/>
      <c r="M2223" s="178"/>
    </row>
    <row r="2224" spans="1:13" x14ac:dyDescent="0.2">
      <c r="A2224" s="90" t="str">
        <f>IF(I2224=VALUE,VALUE,COUNTIF($B$7:B2224,B2224))&amp;I2224&amp;IF(F2224&lt;&gt;VALUE,TEXT(F2224,"mmmm"),VALUE)</f>
        <v>00</v>
      </c>
      <c r="B2224" s="86" t="str">
        <f t="shared" si="520"/>
        <v>0</v>
      </c>
      <c r="C2224" s="86" t="str">
        <f>COUNTIF($K$7:K2224,K2224)&amp;K2224</f>
        <v>0</v>
      </c>
      <c r="D2224" s="86" t="str">
        <f t="shared" si="521"/>
        <v>1</v>
      </c>
      <c r="F2224" s="173"/>
      <c r="G2224" s="90"/>
      <c r="H2224" s="73"/>
      <c r="I2224" s="90"/>
      <c r="J2224" s="175" t="str">
        <f t="shared" si="522"/>
        <v>-</v>
      </c>
      <c r="K2224" s="90"/>
      <c r="L2224" s="178"/>
      <c r="M2224" s="178"/>
    </row>
    <row r="2225" spans="1:13" x14ac:dyDescent="0.2">
      <c r="A2225" s="90" t="str">
        <f>IF(I2225=VALUE,VALUE,COUNTIF($B$7:B2225,B2225))&amp;I2225&amp;IF(F2225&lt;&gt;VALUE,TEXT(F2225,"mmmm"),VALUE)</f>
        <v>00</v>
      </c>
      <c r="B2225" s="86" t="str">
        <f t="shared" si="520"/>
        <v>0</v>
      </c>
      <c r="C2225" s="86" t="str">
        <f>COUNTIF($K$7:K2225,K2225)&amp;K2225</f>
        <v>0</v>
      </c>
      <c r="D2225" s="86" t="str">
        <f t="shared" si="521"/>
        <v>1</v>
      </c>
      <c r="F2225" s="173"/>
      <c r="G2225" s="90"/>
      <c r="H2225" s="73"/>
      <c r="I2225" s="90"/>
      <c r="J2225" s="175" t="str">
        <f t="shared" si="522"/>
        <v>-</v>
      </c>
      <c r="K2225" s="90"/>
      <c r="L2225" s="178"/>
      <c r="M2225" s="178"/>
    </row>
    <row r="2226" spans="1:13" x14ac:dyDescent="0.2">
      <c r="A2226" s="90" t="str">
        <f>IF(I2226=VALUE,VALUE,COUNTIF($B$7:B2226,B2226))&amp;I2226&amp;IF(F2226&lt;&gt;VALUE,TEXT(F2226,"mmmm"),VALUE)</f>
        <v>00</v>
      </c>
      <c r="B2226" s="86" t="str">
        <f t="shared" si="520"/>
        <v>0</v>
      </c>
      <c r="C2226" s="86" t="str">
        <f>COUNTIF($K$7:K2226,K2226)&amp;K2226</f>
        <v>0</v>
      </c>
      <c r="D2226" s="86" t="str">
        <f t="shared" si="521"/>
        <v>1</v>
      </c>
      <c r="F2226" s="173"/>
      <c r="G2226" s="90"/>
      <c r="H2226" s="73"/>
      <c r="I2226" s="90"/>
      <c r="J2226" s="175" t="str">
        <f t="shared" si="522"/>
        <v>-</v>
      </c>
      <c r="K2226" s="90"/>
      <c r="L2226" s="178"/>
      <c r="M2226" s="178"/>
    </row>
    <row r="2227" spans="1:13" x14ac:dyDescent="0.2">
      <c r="A2227" s="90" t="str">
        <f>IF(I2227=VALUE,VALUE,COUNTIF($B$7:B2227,B2227))&amp;I2227&amp;IF(F2227&lt;&gt;VALUE,TEXT(F2227,"mmmm"),VALUE)</f>
        <v>00</v>
      </c>
      <c r="B2227" s="86" t="str">
        <f t="shared" si="520"/>
        <v>0</v>
      </c>
      <c r="C2227" s="86" t="str">
        <f>COUNTIF($K$7:K2227,K2227)&amp;K2227</f>
        <v>0</v>
      </c>
      <c r="D2227" s="86" t="str">
        <f t="shared" si="521"/>
        <v>1</v>
      </c>
      <c r="F2227" s="173"/>
      <c r="G2227" s="90"/>
      <c r="H2227" s="73"/>
      <c r="I2227" s="90"/>
      <c r="J2227" s="175" t="str">
        <f t="shared" si="522"/>
        <v>-</v>
      </c>
      <c r="K2227" s="90"/>
      <c r="L2227" s="178"/>
      <c r="M2227" s="178"/>
    </row>
    <row r="2228" spans="1:13" x14ac:dyDescent="0.2">
      <c r="A2228" s="90" t="str">
        <f>IF(I2228=VALUE,VALUE,COUNTIF($B$7:B2228,B2228))&amp;I2228&amp;IF(F2228&lt;&gt;VALUE,TEXT(F2228,"mmmm"),VALUE)</f>
        <v>00</v>
      </c>
      <c r="B2228" s="86" t="str">
        <f t="shared" si="520"/>
        <v>0</v>
      </c>
      <c r="C2228" s="86" t="str">
        <f>COUNTIF($K$7:K2228,K2228)&amp;K2228</f>
        <v>0</v>
      </c>
      <c r="D2228" s="86" t="str">
        <f t="shared" si="521"/>
        <v>1</v>
      </c>
      <c r="F2228" s="173"/>
      <c r="G2228" s="90"/>
      <c r="H2228" s="73"/>
      <c r="I2228" s="90"/>
      <c r="J2228" s="175" t="str">
        <f t="shared" si="522"/>
        <v>-</v>
      </c>
      <c r="K2228" s="90"/>
      <c r="L2228" s="178"/>
      <c r="M2228" s="178"/>
    </row>
    <row r="2229" spans="1:13" x14ac:dyDescent="0.2">
      <c r="A2229" s="90" t="str">
        <f>IF(I2229=VALUE,VALUE,COUNTIF($B$7:B2229,B2229))&amp;I2229&amp;IF(F2229&lt;&gt;VALUE,TEXT(F2229,"mmmm"),VALUE)</f>
        <v>00</v>
      </c>
      <c r="B2229" s="86" t="str">
        <f t="shared" si="520"/>
        <v>0</v>
      </c>
      <c r="C2229" s="86" t="str">
        <f>COUNTIF($K$7:K2229,K2229)&amp;K2229</f>
        <v>0</v>
      </c>
      <c r="D2229" s="86" t="str">
        <f t="shared" si="521"/>
        <v>1</v>
      </c>
      <c r="F2229" s="173"/>
      <c r="G2229" s="90"/>
      <c r="H2229" s="73"/>
      <c r="I2229" s="90"/>
      <c r="J2229" s="175" t="str">
        <f t="shared" si="522"/>
        <v>-</v>
      </c>
      <c r="K2229" s="90"/>
      <c r="L2229" s="178"/>
      <c r="M2229" s="178"/>
    </row>
    <row r="2230" spans="1:13" x14ac:dyDescent="0.2">
      <c r="A2230" s="90" t="str">
        <f>IF(I2230=VALUE,VALUE,COUNTIF($B$7:B2230,B2230))&amp;I2230&amp;IF(F2230&lt;&gt;VALUE,TEXT(F2230,"mmmm"),VALUE)</f>
        <v>00</v>
      </c>
      <c r="B2230" s="86" t="str">
        <f t="shared" si="520"/>
        <v>0</v>
      </c>
      <c r="C2230" s="86" t="str">
        <f>COUNTIF($K$7:K2230,K2230)&amp;K2230</f>
        <v>0</v>
      </c>
      <c r="D2230" s="86" t="str">
        <f t="shared" si="521"/>
        <v>1</v>
      </c>
      <c r="F2230" s="173"/>
      <c r="G2230" s="90"/>
      <c r="H2230" s="73"/>
      <c r="I2230" s="90"/>
      <c r="J2230" s="175" t="str">
        <f t="shared" si="522"/>
        <v>-</v>
      </c>
      <c r="K2230" s="90"/>
      <c r="L2230" s="178"/>
      <c r="M2230" s="178"/>
    </row>
    <row r="2231" spans="1:13" x14ac:dyDescent="0.2">
      <c r="A2231" s="90" t="str">
        <f>IF(I2231=VALUE,VALUE,COUNTIF($B$7:B2231,B2231))&amp;I2231&amp;IF(F2231&lt;&gt;VALUE,TEXT(F2231,"mmmm"),VALUE)</f>
        <v>00</v>
      </c>
      <c r="B2231" s="86" t="str">
        <f t="shared" si="520"/>
        <v>0</v>
      </c>
      <c r="C2231" s="86" t="str">
        <f>COUNTIF($K$7:K2231,K2231)&amp;K2231</f>
        <v>50SH-001</v>
      </c>
      <c r="D2231" s="86" t="str">
        <f t="shared" si="521"/>
        <v>1</v>
      </c>
      <c r="F2231" s="173"/>
      <c r="G2231" s="73"/>
      <c r="H2231" s="73"/>
      <c r="I2231" s="90"/>
      <c r="J2231" s="175" t="str">
        <f t="shared" si="522"/>
        <v>-</v>
      </c>
      <c r="K2231" s="90" t="s">
        <v>400</v>
      </c>
      <c r="L2231" s="178"/>
      <c r="M2231" s="178"/>
    </row>
    <row r="2232" spans="1:13" x14ac:dyDescent="0.2">
      <c r="A2232" s="90" t="str">
        <f>IF(I2232=VALUE,VALUE,COUNTIF($B$7:B2232,B2232))&amp;I2232&amp;IF(F2232&lt;&gt;VALUE,TEXT(F2232,"mmmm"),VALUE)</f>
        <v>00</v>
      </c>
      <c r="B2232" s="86" t="str">
        <f t="shared" si="520"/>
        <v>0</v>
      </c>
      <c r="C2232" s="86" t="str">
        <f>COUNTIF($K$7:K2232,K2232)&amp;K2232</f>
        <v>0</v>
      </c>
      <c r="D2232" s="86" t="str">
        <f t="shared" si="521"/>
        <v>1</v>
      </c>
      <c r="F2232" s="173"/>
      <c r="G2232" s="90"/>
      <c r="H2232" s="73"/>
      <c r="I2232" s="90"/>
      <c r="J2232" s="175" t="str">
        <f t="shared" si="522"/>
        <v>-</v>
      </c>
      <c r="K2232" s="90"/>
      <c r="L2232" s="178"/>
      <c r="M2232" s="178"/>
    </row>
    <row r="2233" spans="1:13" x14ac:dyDescent="0.2">
      <c r="A2233" s="90" t="str">
        <f>IF(I2233=VALUE,VALUE,COUNTIF($B$7:B2233,B2233))&amp;I2233&amp;IF(F2233&lt;&gt;VALUE,TEXT(F2233,"mmmm"),VALUE)</f>
        <v>00</v>
      </c>
      <c r="B2233" s="86" t="str">
        <f t="shared" si="520"/>
        <v>0</v>
      </c>
      <c r="C2233" s="86" t="str">
        <f>COUNTIF($K$7:K2233,K2233)&amp;K2233</f>
        <v>0</v>
      </c>
      <c r="D2233" s="86" t="str">
        <f t="shared" si="521"/>
        <v>1</v>
      </c>
      <c r="F2233" s="173"/>
      <c r="G2233" s="90"/>
      <c r="H2233" s="73"/>
      <c r="I2233" s="90"/>
      <c r="J2233" s="175" t="str">
        <f t="shared" si="522"/>
        <v>-</v>
      </c>
      <c r="K2233" s="90"/>
      <c r="L2233" s="178"/>
      <c r="M2233" s="178"/>
    </row>
    <row r="2234" spans="1:13" x14ac:dyDescent="0.2">
      <c r="A2234" s="90" t="str">
        <f>IF(I2234=VALUE,VALUE,COUNTIF($B$7:B2234,B2234))&amp;I2234&amp;IF(F2234&lt;&gt;VALUE,TEXT(F2234,"mmmm"),VALUE)</f>
        <v>00</v>
      </c>
      <c r="B2234" s="86" t="str">
        <f t="shared" si="520"/>
        <v>0</v>
      </c>
      <c r="C2234" s="86" t="str">
        <f>COUNTIF($K$7:K2234,K2234)&amp;K2234</f>
        <v>0</v>
      </c>
      <c r="D2234" s="86" t="str">
        <f t="shared" si="521"/>
        <v>1</v>
      </c>
      <c r="F2234" s="173"/>
      <c r="G2234" s="90"/>
      <c r="H2234" s="73"/>
      <c r="I2234" s="90"/>
      <c r="J2234" s="175" t="str">
        <f t="shared" si="522"/>
        <v>-</v>
      </c>
      <c r="K2234" s="90"/>
      <c r="L2234" s="178"/>
      <c r="M2234" s="178"/>
    </row>
    <row r="2235" spans="1:13" x14ac:dyDescent="0.2">
      <c r="A2235" s="90" t="str">
        <f>IF(I2235=VALUE,VALUE,COUNTIF($B$7:B2235,B2235))&amp;I2235&amp;IF(F2235&lt;&gt;VALUE,TEXT(F2235,"mmmm"),VALUE)</f>
        <v>00</v>
      </c>
      <c r="B2235" s="86" t="str">
        <f t="shared" si="520"/>
        <v>0</v>
      </c>
      <c r="C2235" s="86" t="str">
        <f>COUNTIF($K$7:K2235,K2235)&amp;K2235</f>
        <v>0</v>
      </c>
      <c r="D2235" s="86" t="str">
        <f t="shared" si="521"/>
        <v>1</v>
      </c>
      <c r="F2235" s="173"/>
      <c r="G2235" s="90"/>
      <c r="H2235" s="73"/>
      <c r="I2235" s="90"/>
      <c r="J2235" s="175" t="str">
        <f t="shared" si="522"/>
        <v>-</v>
      </c>
      <c r="K2235" s="90"/>
      <c r="L2235" s="178"/>
      <c r="M2235" s="178"/>
    </row>
    <row r="2236" spans="1:13" x14ac:dyDescent="0.2">
      <c r="A2236" s="90" t="str">
        <f>IF(I2236=VALUE,VALUE,COUNTIF($B$7:B2236,B2236))&amp;I2236&amp;IF(F2236&lt;&gt;VALUE,TEXT(F2236,"mmmm"),VALUE)</f>
        <v>00</v>
      </c>
      <c r="B2236" s="86" t="str">
        <f t="shared" si="520"/>
        <v>0</v>
      </c>
      <c r="C2236" s="86" t="str">
        <f>COUNTIF($K$7:K2236,K2236)&amp;K2236</f>
        <v>0</v>
      </c>
      <c r="D2236" s="86" t="str">
        <f t="shared" si="521"/>
        <v>1</v>
      </c>
      <c r="F2236" s="173"/>
      <c r="G2236" s="90"/>
      <c r="H2236" s="73"/>
      <c r="I2236" s="90"/>
      <c r="J2236" s="175" t="str">
        <f t="shared" si="522"/>
        <v>-</v>
      </c>
      <c r="K2236" s="90"/>
      <c r="L2236" s="178"/>
      <c r="M2236" s="178"/>
    </row>
    <row r="2237" spans="1:13" x14ac:dyDescent="0.2">
      <c r="A2237" s="90" t="str">
        <f>IF(I2237=VALUE,VALUE,COUNTIF($B$7:B2237,B2237))&amp;I2237&amp;IF(F2237&lt;&gt;VALUE,TEXT(F2237,"mmmm"),VALUE)</f>
        <v>00</v>
      </c>
      <c r="B2237" s="86" t="str">
        <f t="shared" si="520"/>
        <v>0</v>
      </c>
      <c r="C2237" s="86" t="str">
        <f>COUNTIF($K$7:K2237,K2237)&amp;K2237</f>
        <v>0</v>
      </c>
      <c r="D2237" s="86" t="str">
        <f t="shared" si="521"/>
        <v>1</v>
      </c>
      <c r="F2237" s="173"/>
      <c r="G2237" s="90"/>
      <c r="H2237" s="73"/>
      <c r="I2237" s="90"/>
      <c r="J2237" s="175" t="str">
        <f t="shared" si="522"/>
        <v>-</v>
      </c>
      <c r="K2237" s="90"/>
      <c r="L2237" s="178"/>
      <c r="M2237" s="178"/>
    </row>
    <row r="2238" spans="1:13" x14ac:dyDescent="0.2">
      <c r="A2238" s="90" t="str">
        <f>IF(I2238=VALUE,VALUE,COUNTIF($B$7:B2238,B2238))&amp;I2238&amp;IF(F2238&lt;&gt;VALUE,TEXT(F2238,"mmmm"),VALUE)</f>
        <v>00</v>
      </c>
      <c r="B2238" s="86" t="str">
        <f t="shared" si="520"/>
        <v>0</v>
      </c>
      <c r="C2238" s="86" t="str">
        <f>COUNTIF($K$7:K2238,K2238)&amp;K2238</f>
        <v>0</v>
      </c>
      <c r="D2238" s="86" t="str">
        <f t="shared" si="521"/>
        <v>1</v>
      </c>
      <c r="F2238" s="173"/>
      <c r="G2238" s="90"/>
      <c r="H2238" s="73"/>
      <c r="I2238" s="90"/>
      <c r="J2238" s="175" t="str">
        <f t="shared" si="522"/>
        <v>-</v>
      </c>
      <c r="K2238" s="90"/>
      <c r="L2238" s="178"/>
      <c r="M2238" s="178"/>
    </row>
    <row r="2239" spans="1:13" x14ac:dyDescent="0.2">
      <c r="A2239" s="90" t="str">
        <f>IF(I2239=VALUE,VALUE,COUNTIF($B$7:B2239,B2239))&amp;I2239&amp;IF(F2239&lt;&gt;VALUE,TEXT(F2239,"mmmm"),VALUE)</f>
        <v>00</v>
      </c>
      <c r="B2239" s="86" t="str">
        <f t="shared" si="520"/>
        <v>0</v>
      </c>
      <c r="C2239" s="86" t="str">
        <f>COUNTIF($K$7:K2239,K2239)&amp;K2239</f>
        <v>0</v>
      </c>
      <c r="D2239" s="86" t="str">
        <f t="shared" si="521"/>
        <v>1</v>
      </c>
      <c r="F2239" s="173"/>
      <c r="G2239" s="90"/>
      <c r="H2239" s="73"/>
      <c r="I2239" s="90"/>
      <c r="J2239" s="175" t="str">
        <f t="shared" si="522"/>
        <v>-</v>
      </c>
      <c r="K2239" s="90"/>
      <c r="L2239" s="178"/>
      <c r="M2239" s="178"/>
    </row>
    <row r="2240" spans="1:13" x14ac:dyDescent="0.2">
      <c r="A2240" s="90" t="str">
        <f>IF(I2240=VALUE,VALUE,COUNTIF($B$7:B2240,B2240))&amp;I2240&amp;IF(F2240&lt;&gt;VALUE,TEXT(F2240,"mmmm"),VALUE)</f>
        <v>00</v>
      </c>
      <c r="B2240" s="86" t="str">
        <f t="shared" si="520"/>
        <v>0</v>
      </c>
      <c r="C2240" s="86" t="str">
        <f>COUNTIF($K$7:K2240,K2240)&amp;K2240</f>
        <v>0</v>
      </c>
      <c r="D2240" s="86" t="str">
        <f t="shared" si="521"/>
        <v>1</v>
      </c>
      <c r="F2240" s="173"/>
      <c r="G2240" s="90"/>
      <c r="H2240" s="73"/>
      <c r="I2240" s="90"/>
      <c r="J2240" s="175" t="str">
        <f t="shared" si="522"/>
        <v>-</v>
      </c>
      <c r="K2240" s="90"/>
      <c r="L2240" s="178"/>
      <c r="M2240" s="178"/>
    </row>
    <row r="2241" spans="1:13" x14ac:dyDescent="0.2">
      <c r="A2241" s="90" t="str">
        <f>IF(I2241=VALUE,VALUE,COUNTIF($B$7:B2241,B2241))&amp;I2241&amp;IF(F2241&lt;&gt;VALUE,TEXT(F2241,"mmmm"),VALUE)</f>
        <v>00</v>
      </c>
      <c r="B2241" s="86" t="str">
        <f t="shared" si="520"/>
        <v>0</v>
      </c>
      <c r="C2241" s="86" t="str">
        <f>COUNTIF($K$7:K2241,K2241)&amp;K2241</f>
        <v>0</v>
      </c>
      <c r="D2241" s="86" t="str">
        <f t="shared" si="521"/>
        <v>1</v>
      </c>
      <c r="F2241" s="173"/>
      <c r="G2241" s="90"/>
      <c r="H2241" s="73"/>
      <c r="I2241" s="90"/>
      <c r="J2241" s="175" t="str">
        <f t="shared" si="522"/>
        <v>-</v>
      </c>
      <c r="K2241" s="90"/>
      <c r="L2241" s="178"/>
      <c r="M2241" s="178"/>
    </row>
    <row r="2242" spans="1:13" x14ac:dyDescent="0.2">
      <c r="A2242" s="90" t="str">
        <f>IF(I2242=VALUE,VALUE,COUNTIF($B$7:B2242,B2242))&amp;I2242&amp;IF(F2242&lt;&gt;VALUE,TEXT(F2242,"mmmm"),VALUE)</f>
        <v>00</v>
      </c>
      <c r="B2242" s="86" t="str">
        <f t="shared" ref="B2242:B2305" si="523">I2242&amp;IF(F2242&lt;&gt;VALUE,TEXT(F2242,"mmmm"),VALUE)</f>
        <v>0</v>
      </c>
      <c r="C2242" s="86" t="str">
        <f>COUNTIF($K$7:K2242,K2242)&amp;K2242</f>
        <v>0</v>
      </c>
      <c r="D2242" s="86" t="str">
        <f t="shared" ref="D2242:D2305" si="524">IF(MONTH(F2242)&lt;MONTH(BLN),"1"&amp;I2242,VALUE)</f>
        <v>1</v>
      </c>
      <c r="F2242" s="173"/>
      <c r="G2242" s="90"/>
      <c r="H2242" s="73"/>
      <c r="I2242" s="90"/>
      <c r="J2242" s="175" t="str">
        <f t="shared" si="522"/>
        <v>-</v>
      </c>
      <c r="K2242" s="90"/>
      <c r="L2242" s="178"/>
      <c r="M2242" s="178"/>
    </row>
    <row r="2243" spans="1:13" x14ac:dyDescent="0.2">
      <c r="A2243" s="90" t="str">
        <f>IF(I2243=VALUE,VALUE,COUNTIF($B$7:B2243,B2243))&amp;I2243&amp;IF(F2243&lt;&gt;VALUE,TEXT(F2243,"mmmm"),VALUE)</f>
        <v>00</v>
      </c>
      <c r="B2243" s="86" t="str">
        <f t="shared" si="523"/>
        <v>0</v>
      </c>
      <c r="C2243" s="86" t="str">
        <f>COUNTIF($K$7:K2243,K2243)&amp;K2243</f>
        <v>0</v>
      </c>
      <c r="D2243" s="86" t="str">
        <f t="shared" si="524"/>
        <v>1</v>
      </c>
      <c r="F2243" s="173"/>
      <c r="G2243" s="90"/>
      <c r="H2243" s="73"/>
      <c r="I2243" s="90"/>
      <c r="J2243" s="175" t="str">
        <f t="shared" si="522"/>
        <v>-</v>
      </c>
      <c r="K2243" s="90"/>
      <c r="L2243" s="178"/>
      <c r="M2243" s="178"/>
    </row>
    <row r="2244" spans="1:13" x14ac:dyDescent="0.2">
      <c r="A2244" s="90" t="str">
        <f>IF(I2244=VALUE,VALUE,COUNTIF($B$7:B2244,B2244))&amp;I2244&amp;IF(F2244&lt;&gt;VALUE,TEXT(F2244,"mmmm"),VALUE)</f>
        <v>00</v>
      </c>
      <c r="B2244" s="86" t="str">
        <f t="shared" si="523"/>
        <v>0</v>
      </c>
      <c r="C2244" s="86" t="str">
        <f>COUNTIF($K$7:K2244,K2244)&amp;K2244</f>
        <v>0</v>
      </c>
      <c r="D2244" s="86" t="str">
        <f t="shared" si="524"/>
        <v>1</v>
      </c>
      <c r="F2244" s="173"/>
      <c r="G2244" s="90"/>
      <c r="H2244" s="73"/>
      <c r="I2244" s="90"/>
      <c r="J2244" s="175" t="str">
        <f t="shared" si="522"/>
        <v>-</v>
      </c>
      <c r="K2244" s="90"/>
      <c r="L2244" s="178"/>
      <c r="M2244" s="178"/>
    </row>
    <row r="2245" spans="1:13" x14ac:dyDescent="0.2">
      <c r="A2245" s="90" t="str">
        <f>IF(I2245=VALUE,VALUE,COUNTIF($B$7:B2245,B2245))&amp;I2245&amp;IF(F2245&lt;&gt;VALUE,TEXT(F2245,"mmmm"),VALUE)</f>
        <v>00</v>
      </c>
      <c r="B2245" s="86" t="str">
        <f t="shared" si="523"/>
        <v>0</v>
      </c>
      <c r="C2245" s="86" t="str">
        <f>COUNTIF($K$7:K2245,K2245)&amp;K2245</f>
        <v>0</v>
      </c>
      <c r="D2245" s="86" t="str">
        <f t="shared" si="524"/>
        <v>1</v>
      </c>
      <c r="F2245" s="173"/>
      <c r="G2245" s="90"/>
      <c r="H2245" s="73"/>
      <c r="I2245" s="90"/>
      <c r="J2245" s="175" t="str">
        <f t="shared" si="522"/>
        <v>-</v>
      </c>
      <c r="K2245" s="90"/>
      <c r="L2245" s="178"/>
      <c r="M2245" s="178"/>
    </row>
    <row r="2246" spans="1:13" x14ac:dyDescent="0.2">
      <c r="A2246" s="90" t="str">
        <f>IF(I2246=VALUE,VALUE,COUNTIF($B$7:B2246,B2246))&amp;I2246&amp;IF(F2246&lt;&gt;VALUE,TEXT(F2246,"mmmm"),VALUE)</f>
        <v>00</v>
      </c>
      <c r="B2246" s="86" t="str">
        <f t="shared" si="523"/>
        <v>0</v>
      </c>
      <c r="C2246" s="86" t="str">
        <f>COUNTIF($K$7:K2246,K2246)&amp;K2246</f>
        <v>0</v>
      </c>
      <c r="D2246" s="86" t="str">
        <f t="shared" si="524"/>
        <v>1</v>
      </c>
      <c r="F2246" s="173"/>
      <c r="G2246" s="90"/>
      <c r="H2246" s="73"/>
      <c r="I2246" s="90"/>
      <c r="J2246" s="175" t="str">
        <f t="shared" si="522"/>
        <v>-</v>
      </c>
      <c r="K2246" s="90"/>
      <c r="L2246" s="178"/>
      <c r="M2246" s="178"/>
    </row>
    <row r="2247" spans="1:13" x14ac:dyDescent="0.2">
      <c r="A2247" s="90" t="str">
        <f>IF(I2247=VALUE,VALUE,COUNTIF($B$7:B2247,B2247))&amp;I2247&amp;IF(F2247&lt;&gt;VALUE,TEXT(F2247,"mmmm"),VALUE)</f>
        <v>00</v>
      </c>
      <c r="B2247" s="86" t="str">
        <f t="shared" si="523"/>
        <v>0</v>
      </c>
      <c r="C2247" s="86" t="str">
        <f>COUNTIF($K$7:K2247,K2247)&amp;K2247</f>
        <v>0</v>
      </c>
      <c r="D2247" s="86" t="str">
        <f t="shared" si="524"/>
        <v>1</v>
      </c>
      <c r="F2247" s="173"/>
      <c r="G2247" s="90"/>
      <c r="H2247" s="73"/>
      <c r="I2247" s="75"/>
      <c r="J2247" s="175" t="str">
        <f t="shared" si="522"/>
        <v>-</v>
      </c>
      <c r="K2247" s="90"/>
      <c r="L2247" s="178"/>
      <c r="M2247" s="178"/>
    </row>
    <row r="2248" spans="1:13" x14ac:dyDescent="0.2">
      <c r="A2248" s="90" t="str">
        <f>IF(I2248=VALUE,VALUE,COUNTIF($B$7:B2248,B2248))&amp;I2248&amp;IF(F2248&lt;&gt;VALUE,TEXT(F2248,"mmmm"),VALUE)</f>
        <v>00</v>
      </c>
      <c r="B2248" s="86" t="str">
        <f t="shared" si="523"/>
        <v>0</v>
      </c>
      <c r="C2248" s="86" t="str">
        <f>COUNTIF($K$7:K2248,K2248)&amp;K2248</f>
        <v>0</v>
      </c>
      <c r="D2248" s="86" t="str">
        <f t="shared" si="524"/>
        <v>1</v>
      </c>
      <c r="F2248" s="173"/>
      <c r="G2248" s="90"/>
      <c r="H2248" s="73"/>
      <c r="I2248" s="75"/>
      <c r="J2248" s="175" t="str">
        <f t="shared" si="522"/>
        <v>-</v>
      </c>
      <c r="K2248" s="90"/>
      <c r="L2248" s="178"/>
      <c r="M2248" s="178"/>
    </row>
    <row r="2249" spans="1:13" x14ac:dyDescent="0.2">
      <c r="A2249" s="90" t="str">
        <f>IF(I2249=VALUE,VALUE,COUNTIF($B$7:B2249,B2249))&amp;I2249&amp;IF(F2249&lt;&gt;VALUE,TEXT(F2249,"mmmm"),VALUE)</f>
        <v>00</v>
      </c>
      <c r="B2249" s="86" t="str">
        <f t="shared" si="523"/>
        <v>0</v>
      </c>
      <c r="C2249" s="86" t="str">
        <f>COUNTIF($K$7:K2249,K2249)&amp;K2249</f>
        <v>0</v>
      </c>
      <c r="D2249" s="86" t="str">
        <f t="shared" si="524"/>
        <v>1</v>
      </c>
      <c r="F2249" s="173"/>
      <c r="G2249" s="90"/>
      <c r="H2249" s="73"/>
      <c r="I2249" s="75"/>
      <c r="J2249" s="175" t="str">
        <f t="shared" si="522"/>
        <v>-</v>
      </c>
      <c r="K2249" s="90"/>
      <c r="L2249" s="178"/>
      <c r="M2249" s="178"/>
    </row>
    <row r="2250" spans="1:13" x14ac:dyDescent="0.2">
      <c r="A2250" s="90" t="str">
        <f>IF(I2250=VALUE,VALUE,COUNTIF($B$7:B2250,B2250))&amp;I2250&amp;IF(F2250&lt;&gt;VALUE,TEXT(F2250,"mmmm"),VALUE)</f>
        <v>00</v>
      </c>
      <c r="B2250" s="86" t="str">
        <f t="shared" si="523"/>
        <v>0</v>
      </c>
      <c r="C2250" s="86" t="str">
        <f>COUNTIF($K$7:K2250,K2250)&amp;K2250</f>
        <v>0</v>
      </c>
      <c r="D2250" s="86" t="str">
        <f t="shared" si="524"/>
        <v>1</v>
      </c>
      <c r="F2250" s="173"/>
      <c r="G2250" s="90"/>
      <c r="H2250" s="73"/>
      <c r="I2250" s="75"/>
      <c r="J2250" s="175" t="str">
        <f t="shared" si="522"/>
        <v>-</v>
      </c>
      <c r="K2250" s="90"/>
      <c r="L2250" s="178"/>
      <c r="M2250" s="178"/>
    </row>
    <row r="2251" spans="1:13" x14ac:dyDescent="0.2">
      <c r="A2251" s="90" t="str">
        <f>IF(I2251=VALUE,VALUE,COUNTIF($B$7:B2251,B2251))&amp;I2251&amp;IF(F2251&lt;&gt;VALUE,TEXT(F2251,"mmmm"),VALUE)</f>
        <v>00</v>
      </c>
      <c r="B2251" s="86" t="str">
        <f t="shared" si="523"/>
        <v>0</v>
      </c>
      <c r="C2251" s="86" t="str">
        <f>COUNTIF($K$7:K2251,K2251)&amp;K2251</f>
        <v>0</v>
      </c>
      <c r="D2251" s="86" t="str">
        <f t="shared" si="524"/>
        <v>1</v>
      </c>
      <c r="F2251" s="173"/>
      <c r="G2251" s="90"/>
      <c r="H2251" s="73"/>
      <c r="I2251" s="75"/>
      <c r="J2251" s="175" t="str">
        <f t="shared" si="522"/>
        <v>-</v>
      </c>
      <c r="K2251" s="90"/>
      <c r="L2251" s="178"/>
      <c r="M2251" s="178"/>
    </row>
    <row r="2252" spans="1:13" x14ac:dyDescent="0.2">
      <c r="A2252" s="90" t="str">
        <f>IF(I2252=VALUE,VALUE,COUNTIF($B$7:B2252,B2252))&amp;I2252&amp;IF(F2252&lt;&gt;VALUE,TEXT(F2252,"mmmm"),VALUE)</f>
        <v>00</v>
      </c>
      <c r="B2252" s="86" t="str">
        <f t="shared" si="523"/>
        <v>0</v>
      </c>
      <c r="C2252" s="86" t="str">
        <f>COUNTIF($K$7:K2252,K2252)&amp;K2252</f>
        <v>0</v>
      </c>
      <c r="D2252" s="86" t="str">
        <f t="shared" si="524"/>
        <v>1</v>
      </c>
      <c r="F2252" s="173"/>
      <c r="G2252" s="90"/>
      <c r="H2252" s="73"/>
      <c r="I2252" s="75"/>
      <c r="J2252" s="175" t="str">
        <f t="shared" si="522"/>
        <v>-</v>
      </c>
      <c r="K2252" s="90"/>
      <c r="L2252" s="178"/>
      <c r="M2252" s="178"/>
    </row>
    <row r="2253" spans="1:13" x14ac:dyDescent="0.2">
      <c r="A2253" s="90" t="str">
        <f>IF(I2253=VALUE,VALUE,COUNTIF($B$7:B2253,B2253))&amp;I2253&amp;IF(F2253&lt;&gt;VALUE,TEXT(F2253,"mmmm"),VALUE)</f>
        <v>00</v>
      </c>
      <c r="B2253" s="86" t="str">
        <f t="shared" si="523"/>
        <v>0</v>
      </c>
      <c r="C2253" s="86" t="str">
        <f>COUNTIF($K$7:K2253,K2253)&amp;K2253</f>
        <v>0</v>
      </c>
      <c r="D2253" s="86" t="str">
        <f t="shared" si="524"/>
        <v>1</v>
      </c>
      <c r="F2253" s="173"/>
      <c r="G2253" s="90"/>
      <c r="H2253" s="73"/>
      <c r="I2253" s="75"/>
      <c r="J2253" s="175" t="str">
        <f t="shared" si="522"/>
        <v>-</v>
      </c>
      <c r="K2253" s="90"/>
      <c r="L2253" s="178"/>
      <c r="M2253" s="178"/>
    </row>
    <row r="2254" spans="1:13" x14ac:dyDescent="0.2">
      <c r="A2254" s="90" t="str">
        <f>IF(I2254=VALUE,VALUE,COUNTIF($B$7:B2254,B2254))&amp;I2254&amp;IF(F2254&lt;&gt;VALUE,TEXT(F2254,"mmmm"),VALUE)</f>
        <v>00</v>
      </c>
      <c r="B2254" s="86" t="str">
        <f t="shared" si="523"/>
        <v>0</v>
      </c>
      <c r="C2254" s="86" t="str">
        <f>COUNTIF($K$7:K2254,K2254)&amp;K2254</f>
        <v>0</v>
      </c>
      <c r="D2254" s="86" t="str">
        <f t="shared" si="524"/>
        <v>1</v>
      </c>
      <c r="F2254" s="173"/>
      <c r="G2254" s="90"/>
      <c r="H2254" s="73"/>
      <c r="I2254" s="75"/>
      <c r="J2254" s="175" t="str">
        <f t="shared" si="522"/>
        <v>-</v>
      </c>
      <c r="K2254" s="90"/>
      <c r="L2254" s="178"/>
      <c r="M2254" s="178"/>
    </row>
    <row r="2255" spans="1:13" x14ac:dyDescent="0.2">
      <c r="A2255" s="90" t="str">
        <f>IF(I2255=VALUE,VALUE,COUNTIF($B$7:B2255,B2255))&amp;I2255&amp;IF(F2255&lt;&gt;VALUE,TEXT(F2255,"mmmm"),VALUE)</f>
        <v>00</v>
      </c>
      <c r="B2255" s="86" t="str">
        <f t="shared" si="523"/>
        <v>0</v>
      </c>
      <c r="C2255" s="86" t="str">
        <f>COUNTIF($K$7:K2255,K2255)&amp;K2255</f>
        <v>0</v>
      </c>
      <c r="D2255" s="86" t="str">
        <f t="shared" si="524"/>
        <v>1</v>
      </c>
      <c r="F2255" s="173"/>
      <c r="G2255" s="90"/>
      <c r="H2255" s="73"/>
      <c r="I2255" s="75"/>
      <c r="J2255" s="175" t="str">
        <f t="shared" si="522"/>
        <v>-</v>
      </c>
      <c r="K2255" s="90"/>
      <c r="L2255" s="178"/>
      <c r="M2255" s="178"/>
    </row>
    <row r="2256" spans="1:13" x14ac:dyDescent="0.2">
      <c r="A2256" s="90" t="str">
        <f>IF(I2256=VALUE,VALUE,COUNTIF($B$7:B2256,B2256))&amp;I2256&amp;IF(F2256&lt;&gt;VALUE,TEXT(F2256,"mmmm"),VALUE)</f>
        <v>00</v>
      </c>
      <c r="B2256" s="86" t="str">
        <f t="shared" si="523"/>
        <v>0</v>
      </c>
      <c r="C2256" s="86" t="str">
        <f>COUNTIF($K$7:K2256,K2256)&amp;K2256</f>
        <v>0</v>
      </c>
      <c r="D2256" s="86" t="str">
        <f t="shared" si="524"/>
        <v>1</v>
      </c>
      <c r="F2256" s="173"/>
      <c r="G2256" s="90"/>
      <c r="H2256" s="73"/>
      <c r="I2256" s="75"/>
      <c r="J2256" s="175" t="str">
        <f t="shared" si="522"/>
        <v>-</v>
      </c>
      <c r="K2256" s="90"/>
      <c r="L2256" s="178"/>
      <c r="M2256" s="178"/>
    </row>
    <row r="2257" spans="1:13" x14ac:dyDescent="0.2">
      <c r="A2257" s="90" t="str">
        <f>IF(I2257=VALUE,VALUE,COUNTIF($B$7:B2257,B2257))&amp;I2257&amp;IF(F2257&lt;&gt;VALUE,TEXT(F2257,"mmmm"),VALUE)</f>
        <v>00</v>
      </c>
      <c r="B2257" s="86" t="str">
        <f t="shared" si="523"/>
        <v>0</v>
      </c>
      <c r="C2257" s="86" t="str">
        <f>COUNTIF($K$7:K2257,K2257)&amp;K2257</f>
        <v>0</v>
      </c>
      <c r="D2257" s="86" t="str">
        <f t="shared" si="524"/>
        <v>1</v>
      </c>
      <c r="F2257" s="173"/>
      <c r="G2257" s="90"/>
      <c r="H2257" s="73"/>
      <c r="I2257" s="75"/>
      <c r="J2257" s="175" t="str">
        <f t="shared" si="522"/>
        <v>-</v>
      </c>
      <c r="K2257" s="90"/>
      <c r="L2257" s="178"/>
      <c r="M2257" s="178"/>
    </row>
    <row r="2258" spans="1:13" x14ac:dyDescent="0.2">
      <c r="A2258" s="90" t="str">
        <f>IF(I2258=VALUE,VALUE,COUNTIF($B$7:B2258,B2258))&amp;I2258&amp;IF(F2258&lt;&gt;VALUE,TEXT(F2258,"mmmm"),VALUE)</f>
        <v>00</v>
      </c>
      <c r="B2258" s="86" t="str">
        <f t="shared" si="523"/>
        <v>0</v>
      </c>
      <c r="C2258" s="86" t="str">
        <f>COUNTIF($K$7:K2258,K2258)&amp;K2258</f>
        <v>0</v>
      </c>
      <c r="D2258" s="86" t="str">
        <f t="shared" si="524"/>
        <v>1</v>
      </c>
      <c r="F2258" s="173"/>
      <c r="G2258" s="90"/>
      <c r="H2258" s="73"/>
      <c r="I2258" s="75"/>
      <c r="J2258" s="175" t="str">
        <f t="shared" si="522"/>
        <v>-</v>
      </c>
      <c r="K2258" s="90"/>
      <c r="L2258" s="178"/>
      <c r="M2258" s="178"/>
    </row>
    <row r="2259" spans="1:13" x14ac:dyDescent="0.2">
      <c r="A2259" s="90" t="str">
        <f>IF(I2259=VALUE,VALUE,COUNTIF($B$7:B2259,B2259))&amp;I2259&amp;IF(F2259&lt;&gt;VALUE,TEXT(F2259,"mmmm"),VALUE)</f>
        <v>00</v>
      </c>
      <c r="B2259" s="86" t="str">
        <f t="shared" si="523"/>
        <v>0</v>
      </c>
      <c r="C2259" s="86" t="str">
        <f>COUNTIF($K$7:K2259,K2259)&amp;K2259</f>
        <v>0</v>
      </c>
      <c r="D2259" s="86" t="str">
        <f t="shared" si="524"/>
        <v>1</v>
      </c>
      <c r="F2259" s="173"/>
      <c r="G2259" s="90"/>
      <c r="H2259" s="73"/>
      <c r="I2259" s="75"/>
      <c r="J2259" s="175" t="str">
        <f t="shared" si="522"/>
        <v>-</v>
      </c>
      <c r="K2259" s="90"/>
      <c r="L2259" s="178"/>
      <c r="M2259" s="178"/>
    </row>
    <row r="2260" spans="1:13" x14ac:dyDescent="0.2">
      <c r="A2260" s="90" t="str">
        <f>IF(I2260=VALUE,VALUE,COUNTIF($B$7:B2260,B2260))&amp;I2260&amp;IF(F2260&lt;&gt;VALUE,TEXT(F2260,"mmmm"),VALUE)</f>
        <v>00</v>
      </c>
      <c r="B2260" s="86" t="str">
        <f t="shared" si="523"/>
        <v>0</v>
      </c>
      <c r="C2260" s="86" t="str">
        <f>COUNTIF($K$7:K2260,K2260)&amp;K2260</f>
        <v>0</v>
      </c>
      <c r="D2260" s="86" t="str">
        <f t="shared" si="524"/>
        <v>1</v>
      </c>
      <c r="F2260" s="173"/>
      <c r="G2260" s="90"/>
      <c r="H2260" s="73"/>
      <c r="I2260" s="75"/>
      <c r="J2260" s="175" t="str">
        <f t="shared" si="522"/>
        <v>-</v>
      </c>
      <c r="K2260" s="90"/>
      <c r="L2260" s="178"/>
      <c r="M2260" s="178"/>
    </row>
    <row r="2261" spans="1:13" x14ac:dyDescent="0.2">
      <c r="A2261" s="90" t="str">
        <f>IF(I2261=VALUE,VALUE,COUNTIF($B$7:B2261,B2261))&amp;I2261&amp;IF(F2261&lt;&gt;VALUE,TEXT(F2261,"mmmm"),VALUE)</f>
        <v>00</v>
      </c>
      <c r="B2261" s="86" t="str">
        <f t="shared" si="523"/>
        <v>0</v>
      </c>
      <c r="C2261" s="86" t="str">
        <f>COUNTIF($K$7:K2261,K2261)&amp;K2261</f>
        <v>0</v>
      </c>
      <c r="D2261" s="86" t="str">
        <f t="shared" si="524"/>
        <v>1</v>
      </c>
      <c r="F2261" s="173"/>
      <c r="G2261" s="90"/>
      <c r="H2261" s="73"/>
      <c r="I2261" s="90"/>
      <c r="J2261" s="175" t="str">
        <f t="shared" si="522"/>
        <v>-</v>
      </c>
      <c r="K2261" s="90"/>
      <c r="L2261" s="178"/>
      <c r="M2261" s="178"/>
    </row>
    <row r="2262" spans="1:13" x14ac:dyDescent="0.2">
      <c r="A2262" s="90" t="str">
        <f>IF(I2262=VALUE,VALUE,COUNTIF($B$7:B2262,B2262))&amp;I2262&amp;IF(F2262&lt;&gt;VALUE,TEXT(F2262,"mmmm"),VALUE)</f>
        <v>00</v>
      </c>
      <c r="B2262" s="86" t="str">
        <f t="shared" si="523"/>
        <v>0</v>
      </c>
      <c r="C2262" s="86" t="str">
        <f>COUNTIF($K$7:K2262,K2262)&amp;K2262</f>
        <v>0</v>
      </c>
      <c r="D2262" s="86" t="str">
        <f t="shared" si="524"/>
        <v>1</v>
      </c>
      <c r="F2262" s="173"/>
      <c r="G2262" s="90"/>
      <c r="H2262" s="73"/>
      <c r="I2262" s="90"/>
      <c r="J2262" s="175" t="str">
        <f t="shared" si="522"/>
        <v>-</v>
      </c>
      <c r="K2262" s="90"/>
      <c r="L2262" s="178"/>
      <c r="M2262" s="178"/>
    </row>
    <row r="2263" spans="1:13" x14ac:dyDescent="0.2">
      <c r="A2263" s="90" t="str">
        <f>IF(I2263=VALUE,VALUE,COUNTIF($B$7:B2263,B2263))&amp;I2263&amp;IF(F2263&lt;&gt;VALUE,TEXT(F2263,"mmmm"),VALUE)</f>
        <v>00</v>
      </c>
      <c r="B2263" s="86" t="str">
        <f t="shared" si="523"/>
        <v>0</v>
      </c>
      <c r="C2263" s="86" t="str">
        <f>COUNTIF($K$7:K2263,K2263)&amp;K2263</f>
        <v>0</v>
      </c>
      <c r="D2263" s="86" t="str">
        <f t="shared" si="524"/>
        <v>1</v>
      </c>
      <c r="F2263" s="173"/>
      <c r="G2263" s="90"/>
      <c r="H2263" s="73"/>
      <c r="I2263" s="75"/>
      <c r="J2263" s="175" t="str">
        <f t="shared" si="522"/>
        <v>-</v>
      </c>
      <c r="K2263" s="90"/>
      <c r="L2263" s="178"/>
      <c r="M2263" s="178"/>
    </row>
    <row r="2264" spans="1:13" x14ac:dyDescent="0.2">
      <c r="A2264" s="90" t="str">
        <f>IF(I2264=VALUE,VALUE,COUNTIF($B$7:B2264,B2264))&amp;I2264&amp;IF(F2264&lt;&gt;VALUE,TEXT(F2264,"mmmm"),VALUE)</f>
        <v>00</v>
      </c>
      <c r="B2264" s="86" t="str">
        <f t="shared" si="523"/>
        <v>0</v>
      </c>
      <c r="C2264" s="86" t="str">
        <f>COUNTIF($K$7:K2264,K2264)&amp;K2264</f>
        <v>0</v>
      </c>
      <c r="D2264" s="86" t="str">
        <f t="shared" si="524"/>
        <v>1</v>
      </c>
      <c r="F2264" s="173"/>
      <c r="G2264" s="90"/>
      <c r="H2264" s="73"/>
      <c r="I2264" s="90"/>
      <c r="J2264" s="175" t="str">
        <f t="shared" si="522"/>
        <v>-</v>
      </c>
      <c r="K2264" s="90"/>
      <c r="L2264" s="178"/>
      <c r="M2264" s="178"/>
    </row>
    <row r="2265" spans="1:13" x14ac:dyDescent="0.2">
      <c r="A2265" s="90" t="str">
        <f>IF(I2265=VALUE,VALUE,COUNTIF($B$7:B2265,B2265))&amp;I2265&amp;IF(F2265&lt;&gt;VALUE,TEXT(F2265,"mmmm"),VALUE)</f>
        <v>00</v>
      </c>
      <c r="B2265" s="86" t="str">
        <f t="shared" si="523"/>
        <v>0</v>
      </c>
      <c r="C2265" s="86" t="str">
        <f>COUNTIF($K$7:K2265,K2265)&amp;K2265</f>
        <v>0</v>
      </c>
      <c r="D2265" s="86" t="str">
        <f t="shared" si="524"/>
        <v>1</v>
      </c>
      <c r="F2265" s="173"/>
      <c r="G2265" s="90"/>
      <c r="H2265" s="73"/>
      <c r="I2265" s="90"/>
      <c r="J2265" s="175" t="str">
        <f t="shared" si="522"/>
        <v>-</v>
      </c>
      <c r="K2265" s="90"/>
      <c r="L2265" s="178"/>
      <c r="M2265" s="178"/>
    </row>
    <row r="2266" spans="1:13" x14ac:dyDescent="0.2">
      <c r="A2266" s="90" t="str">
        <f>IF(I2266=VALUE,VALUE,COUNTIF($B$7:B2266,B2266))&amp;I2266&amp;IF(F2266&lt;&gt;VALUE,TEXT(F2266,"mmmm"),VALUE)</f>
        <v>00</v>
      </c>
      <c r="B2266" s="86" t="str">
        <f t="shared" si="523"/>
        <v>0</v>
      </c>
      <c r="C2266" s="86" t="str">
        <f>COUNTIF($K$7:K2266,K2266)&amp;K2266</f>
        <v>0</v>
      </c>
      <c r="D2266" s="86" t="str">
        <f t="shared" si="524"/>
        <v>1</v>
      </c>
      <c r="F2266" s="173"/>
      <c r="G2266" s="90"/>
      <c r="H2266" s="73"/>
      <c r="I2266" s="75"/>
      <c r="J2266" s="175" t="str">
        <f t="shared" si="522"/>
        <v>-</v>
      </c>
      <c r="K2266" s="90"/>
      <c r="L2266" s="178"/>
      <c r="M2266" s="178"/>
    </row>
    <row r="2267" spans="1:13" x14ac:dyDescent="0.2">
      <c r="A2267" s="90" t="str">
        <f>IF(I2267=VALUE,VALUE,COUNTIF($B$7:B2267,B2267))&amp;I2267&amp;IF(F2267&lt;&gt;VALUE,TEXT(F2267,"mmmm"),VALUE)</f>
        <v>00</v>
      </c>
      <c r="B2267" s="86" t="str">
        <f t="shared" si="523"/>
        <v>0</v>
      </c>
      <c r="C2267" s="86" t="str">
        <f>COUNTIF($K$7:K2267,K2267)&amp;K2267</f>
        <v>0</v>
      </c>
      <c r="D2267" s="86" t="str">
        <f t="shared" si="524"/>
        <v>1</v>
      </c>
      <c r="F2267" s="173"/>
      <c r="G2267" s="90"/>
      <c r="H2267" s="73"/>
      <c r="I2267" s="75"/>
      <c r="J2267" s="175" t="str">
        <f t="shared" si="522"/>
        <v>-</v>
      </c>
      <c r="K2267" s="90"/>
      <c r="L2267" s="178"/>
      <c r="M2267" s="178"/>
    </row>
    <row r="2268" spans="1:13" x14ac:dyDescent="0.2">
      <c r="A2268" s="90" t="str">
        <f>IF(I2268=VALUE,VALUE,COUNTIF($B$7:B2268,B2268))&amp;I2268&amp;IF(F2268&lt;&gt;VALUE,TEXT(F2268,"mmmm"),VALUE)</f>
        <v>00</v>
      </c>
      <c r="B2268" s="86" t="str">
        <f t="shared" si="523"/>
        <v>0</v>
      </c>
      <c r="C2268" s="86" t="str">
        <f>COUNTIF($K$7:K2268,K2268)&amp;K2268</f>
        <v>0</v>
      </c>
      <c r="D2268" s="86" t="str">
        <f t="shared" si="524"/>
        <v>1</v>
      </c>
      <c r="F2268" s="173"/>
      <c r="G2268" s="90"/>
      <c r="H2268" s="73"/>
      <c r="I2268" s="75"/>
      <c r="J2268" s="175" t="str">
        <f t="shared" si="522"/>
        <v>-</v>
      </c>
      <c r="K2268" s="90"/>
      <c r="L2268" s="178"/>
      <c r="M2268" s="178"/>
    </row>
    <row r="2269" spans="1:13" x14ac:dyDescent="0.2">
      <c r="A2269" s="90" t="str">
        <f>IF(I2269=VALUE,VALUE,COUNTIF($B$7:B2269,B2269))&amp;I2269&amp;IF(F2269&lt;&gt;VALUE,TEXT(F2269,"mmmm"),VALUE)</f>
        <v>00</v>
      </c>
      <c r="B2269" s="86" t="str">
        <f t="shared" si="523"/>
        <v>0</v>
      </c>
      <c r="C2269" s="86" t="str">
        <f>COUNTIF($K$7:K2269,K2269)&amp;K2269</f>
        <v>0</v>
      </c>
      <c r="D2269" s="86" t="str">
        <f t="shared" si="524"/>
        <v>1</v>
      </c>
      <c r="F2269" s="173"/>
      <c r="G2269" s="90"/>
      <c r="H2269" s="73"/>
      <c r="I2269" s="75"/>
      <c r="J2269" s="175" t="str">
        <f t="shared" si="522"/>
        <v>-</v>
      </c>
      <c r="K2269" s="90"/>
      <c r="L2269" s="178"/>
      <c r="M2269" s="178"/>
    </row>
    <row r="2270" spans="1:13" x14ac:dyDescent="0.2">
      <c r="A2270" s="90" t="str">
        <f>IF(I2270=VALUE,VALUE,COUNTIF($B$7:B2270,B2270))&amp;I2270&amp;IF(F2270&lt;&gt;VALUE,TEXT(F2270,"mmmm"),VALUE)</f>
        <v>00</v>
      </c>
      <c r="B2270" s="86" t="str">
        <f t="shared" si="523"/>
        <v>0</v>
      </c>
      <c r="C2270" s="86" t="str">
        <f>COUNTIF($K$7:K2270,K2270)&amp;K2270</f>
        <v>0</v>
      </c>
      <c r="D2270" s="86" t="str">
        <f t="shared" si="524"/>
        <v>1</v>
      </c>
      <c r="F2270" s="173"/>
      <c r="G2270" s="90"/>
      <c r="H2270" s="73"/>
      <c r="I2270" s="75"/>
      <c r="J2270" s="175" t="str">
        <f t="shared" si="522"/>
        <v>-</v>
      </c>
      <c r="K2270" s="90"/>
      <c r="L2270" s="178"/>
      <c r="M2270" s="178"/>
    </row>
    <row r="2271" spans="1:13" x14ac:dyDescent="0.2">
      <c r="A2271" s="90" t="str">
        <f>IF(I2271=VALUE,VALUE,COUNTIF($B$7:B2271,B2271))&amp;I2271&amp;IF(F2271&lt;&gt;VALUE,TEXT(F2271,"mmmm"),VALUE)</f>
        <v>00</v>
      </c>
      <c r="B2271" s="86" t="str">
        <f t="shared" si="523"/>
        <v>0</v>
      </c>
      <c r="C2271" s="86" t="str">
        <f>COUNTIF($K$7:K2271,K2271)&amp;K2271</f>
        <v>0</v>
      </c>
      <c r="D2271" s="86" t="str">
        <f t="shared" si="524"/>
        <v>1</v>
      </c>
      <c r="F2271" s="173"/>
      <c r="G2271" s="90"/>
      <c r="H2271" s="73"/>
      <c r="I2271" s="75"/>
      <c r="J2271" s="175" t="str">
        <f t="shared" si="522"/>
        <v>-</v>
      </c>
      <c r="K2271" s="90"/>
      <c r="L2271" s="178"/>
      <c r="M2271" s="178"/>
    </row>
    <row r="2272" spans="1:13" x14ac:dyDescent="0.2">
      <c r="A2272" s="90" t="str">
        <f>IF(I2272=VALUE,VALUE,COUNTIF($B$7:B2272,B2272))&amp;I2272&amp;IF(F2272&lt;&gt;VALUE,TEXT(F2272,"mmmm"),VALUE)</f>
        <v>00</v>
      </c>
      <c r="B2272" s="86" t="str">
        <f t="shared" si="523"/>
        <v>0</v>
      </c>
      <c r="C2272" s="86" t="str">
        <f>COUNTIF($K$7:K2272,K2272)&amp;K2272</f>
        <v>0</v>
      </c>
      <c r="D2272" s="86" t="str">
        <f t="shared" si="524"/>
        <v>1</v>
      </c>
      <c r="F2272" s="173"/>
      <c r="G2272" s="90"/>
      <c r="H2272" s="73"/>
      <c r="I2272" s="75"/>
      <c r="J2272" s="175" t="str">
        <f t="shared" si="522"/>
        <v>-</v>
      </c>
      <c r="K2272" s="90"/>
      <c r="L2272" s="178"/>
      <c r="M2272" s="178"/>
    </row>
    <row r="2273" spans="1:13" x14ac:dyDescent="0.2">
      <c r="A2273" s="90" t="str">
        <f>IF(I2273=VALUE,VALUE,COUNTIF($B$7:B2273,B2273))&amp;I2273&amp;IF(F2273&lt;&gt;VALUE,TEXT(F2273,"mmmm"),VALUE)</f>
        <v>00</v>
      </c>
      <c r="B2273" s="86" t="str">
        <f t="shared" si="523"/>
        <v>0</v>
      </c>
      <c r="C2273" s="86" t="str">
        <f>COUNTIF($K$7:K2273,K2273)&amp;K2273</f>
        <v>0</v>
      </c>
      <c r="D2273" s="86" t="str">
        <f t="shared" si="524"/>
        <v>1</v>
      </c>
      <c r="F2273" s="173"/>
      <c r="G2273" s="90"/>
      <c r="H2273" s="73"/>
      <c r="I2273" s="75"/>
      <c r="J2273" s="175" t="str">
        <f t="shared" si="522"/>
        <v>-</v>
      </c>
      <c r="K2273" s="90"/>
      <c r="L2273" s="178"/>
      <c r="M2273" s="178"/>
    </row>
    <row r="2274" spans="1:13" x14ac:dyDescent="0.2">
      <c r="A2274" s="90" t="str">
        <f>IF(I2274=VALUE,VALUE,COUNTIF($B$7:B2274,B2274))&amp;I2274&amp;IF(F2274&lt;&gt;VALUE,TEXT(F2274,"mmmm"),VALUE)</f>
        <v>00</v>
      </c>
      <c r="B2274" s="86" t="str">
        <f t="shared" si="523"/>
        <v>0</v>
      </c>
      <c r="C2274" s="86" t="str">
        <f>COUNTIF($K$7:K2274,K2274)&amp;K2274</f>
        <v>0</v>
      </c>
      <c r="D2274" s="86" t="str">
        <f t="shared" si="524"/>
        <v>1</v>
      </c>
      <c r="F2274" s="173"/>
      <c r="G2274" s="90"/>
      <c r="H2274" s="73"/>
      <c r="I2274" s="75"/>
      <c r="J2274" s="175" t="str">
        <f t="shared" si="522"/>
        <v>-</v>
      </c>
      <c r="K2274" s="90"/>
      <c r="L2274" s="178"/>
      <c r="M2274" s="178"/>
    </row>
    <row r="2275" spans="1:13" x14ac:dyDescent="0.2">
      <c r="A2275" s="90" t="str">
        <f>IF(I2275=VALUE,VALUE,COUNTIF($B$7:B2275,B2275))&amp;I2275&amp;IF(F2275&lt;&gt;VALUE,TEXT(F2275,"mmmm"),VALUE)</f>
        <v>00</v>
      </c>
      <c r="B2275" s="86" t="str">
        <f t="shared" si="523"/>
        <v>0</v>
      </c>
      <c r="C2275" s="86" t="str">
        <f>COUNTIF($K$7:K2275,K2275)&amp;K2275</f>
        <v>0</v>
      </c>
      <c r="D2275" s="86" t="str">
        <f t="shared" si="524"/>
        <v>1</v>
      </c>
      <c r="F2275" s="173"/>
      <c r="G2275" s="90"/>
      <c r="H2275" s="73"/>
      <c r="I2275" s="75"/>
      <c r="J2275" s="175" t="str">
        <f t="shared" si="522"/>
        <v>-</v>
      </c>
      <c r="K2275" s="90"/>
      <c r="L2275" s="178"/>
      <c r="M2275" s="178"/>
    </row>
    <row r="2276" spans="1:13" x14ac:dyDescent="0.2">
      <c r="A2276" s="90" t="str">
        <f>IF(I2276=VALUE,VALUE,COUNTIF($B$7:B2276,B2276))&amp;I2276&amp;IF(F2276&lt;&gt;VALUE,TEXT(F2276,"mmmm"),VALUE)</f>
        <v>00</v>
      </c>
      <c r="B2276" s="86" t="str">
        <f t="shared" si="523"/>
        <v>0</v>
      </c>
      <c r="C2276" s="86" t="str">
        <f>COUNTIF($K$7:K2276,K2276)&amp;K2276</f>
        <v>0</v>
      </c>
      <c r="D2276" s="86" t="str">
        <f t="shared" si="524"/>
        <v>1</v>
      </c>
      <c r="F2276" s="173"/>
      <c r="G2276" s="90"/>
      <c r="H2276" s="73"/>
      <c r="I2276" s="75"/>
      <c r="J2276" s="175" t="str">
        <f t="shared" si="522"/>
        <v>-</v>
      </c>
      <c r="K2276" s="90"/>
      <c r="L2276" s="178"/>
      <c r="M2276" s="178"/>
    </row>
    <row r="2277" spans="1:13" x14ac:dyDescent="0.2">
      <c r="A2277" s="90" t="str">
        <f>IF(I2277=VALUE,VALUE,COUNTIF($B$7:B2277,B2277))&amp;I2277&amp;IF(F2277&lt;&gt;VALUE,TEXT(F2277,"mmmm"),VALUE)</f>
        <v>00</v>
      </c>
      <c r="B2277" s="86" t="str">
        <f t="shared" si="523"/>
        <v>0</v>
      </c>
      <c r="C2277" s="86" t="str">
        <f>COUNTIF($K$7:K2277,K2277)&amp;K2277</f>
        <v>0</v>
      </c>
      <c r="D2277" s="86" t="str">
        <f t="shared" si="524"/>
        <v>1</v>
      </c>
      <c r="F2277" s="173"/>
      <c r="G2277" s="90"/>
      <c r="H2277" s="73"/>
      <c r="I2277" s="75"/>
      <c r="J2277" s="175" t="str">
        <f t="shared" si="522"/>
        <v>-</v>
      </c>
      <c r="K2277" s="90"/>
      <c r="L2277" s="178"/>
      <c r="M2277" s="178"/>
    </row>
    <row r="2278" spans="1:13" x14ac:dyDescent="0.2">
      <c r="A2278" s="90" t="str">
        <f>IF(I2278=VALUE,VALUE,COUNTIF($B$7:B2278,B2278))&amp;I2278&amp;IF(F2278&lt;&gt;VALUE,TEXT(F2278,"mmmm"),VALUE)</f>
        <v>00</v>
      </c>
      <c r="B2278" s="86" t="str">
        <f t="shared" si="523"/>
        <v>0</v>
      </c>
      <c r="C2278" s="86" t="str">
        <f>COUNTIF($K$7:K2278,K2278)&amp;K2278</f>
        <v>0</v>
      </c>
      <c r="D2278" s="86" t="str">
        <f t="shared" si="524"/>
        <v>1</v>
      </c>
      <c r="F2278" s="173"/>
      <c r="G2278" s="90"/>
      <c r="H2278" s="73"/>
      <c r="I2278" s="75"/>
      <c r="J2278" s="175" t="str">
        <f t="shared" si="522"/>
        <v>-</v>
      </c>
      <c r="K2278" s="90"/>
      <c r="L2278" s="178"/>
      <c r="M2278" s="178"/>
    </row>
    <row r="2279" spans="1:13" x14ac:dyDescent="0.2">
      <c r="A2279" s="90" t="str">
        <f>IF(I2279=VALUE,VALUE,COUNTIF($B$7:B2279,B2279))&amp;I2279&amp;IF(F2279&lt;&gt;VALUE,TEXT(F2279,"mmmm"),VALUE)</f>
        <v>00</v>
      </c>
      <c r="B2279" s="86" t="str">
        <f t="shared" si="523"/>
        <v>0</v>
      </c>
      <c r="C2279" s="86" t="str">
        <f>COUNTIF($K$7:K2279,K2279)&amp;K2279</f>
        <v>0</v>
      </c>
      <c r="D2279" s="86" t="str">
        <f t="shared" si="524"/>
        <v>1</v>
      </c>
      <c r="F2279" s="173"/>
      <c r="G2279" s="90"/>
      <c r="H2279" s="73"/>
      <c r="I2279" s="75"/>
      <c r="J2279" s="175" t="str">
        <f t="shared" si="522"/>
        <v>-</v>
      </c>
      <c r="K2279" s="90"/>
      <c r="L2279" s="178"/>
      <c r="M2279" s="178"/>
    </row>
    <row r="2280" spans="1:13" x14ac:dyDescent="0.2">
      <c r="A2280" s="90" t="str">
        <f>IF(I2280=VALUE,VALUE,COUNTIF($B$7:B2280,B2280))&amp;I2280&amp;IF(F2280&lt;&gt;VALUE,TEXT(F2280,"mmmm"),VALUE)</f>
        <v>00</v>
      </c>
      <c r="B2280" s="86" t="str">
        <f t="shared" si="523"/>
        <v>0</v>
      </c>
      <c r="C2280" s="86" t="str">
        <f>COUNTIF($K$7:K2280,K2280)&amp;K2280</f>
        <v>0</v>
      </c>
      <c r="D2280" s="86" t="str">
        <f t="shared" si="524"/>
        <v>1</v>
      </c>
      <c r="F2280" s="173"/>
      <c r="G2280" s="90"/>
      <c r="H2280" s="73"/>
      <c r="I2280" s="75"/>
      <c r="J2280" s="175" t="str">
        <f t="shared" si="522"/>
        <v>-</v>
      </c>
      <c r="K2280" s="90"/>
      <c r="L2280" s="178"/>
      <c r="M2280" s="178"/>
    </row>
    <row r="2281" spans="1:13" x14ac:dyDescent="0.2">
      <c r="A2281" s="90" t="str">
        <f>IF(I2281=VALUE,VALUE,COUNTIF($B$7:B2281,B2281))&amp;I2281&amp;IF(F2281&lt;&gt;VALUE,TEXT(F2281,"mmmm"),VALUE)</f>
        <v>00</v>
      </c>
      <c r="B2281" s="86" t="str">
        <f t="shared" si="523"/>
        <v>0</v>
      </c>
      <c r="C2281" s="86" t="str">
        <f>COUNTIF($K$7:K2281,K2281)&amp;K2281</f>
        <v>0</v>
      </c>
      <c r="D2281" s="86" t="str">
        <f t="shared" si="524"/>
        <v>1</v>
      </c>
      <c r="F2281" s="173"/>
      <c r="G2281" s="90"/>
      <c r="H2281" s="73"/>
      <c r="I2281" s="75"/>
      <c r="J2281" s="175" t="str">
        <f t="shared" si="522"/>
        <v>-</v>
      </c>
      <c r="K2281" s="90"/>
      <c r="L2281" s="178"/>
      <c r="M2281" s="178"/>
    </row>
    <row r="2282" spans="1:13" x14ac:dyDescent="0.2">
      <c r="A2282" s="90" t="str">
        <f>IF(I2282=VALUE,VALUE,COUNTIF($B$7:B2282,B2282))&amp;I2282&amp;IF(F2282&lt;&gt;VALUE,TEXT(F2282,"mmmm"),VALUE)</f>
        <v>00</v>
      </c>
      <c r="B2282" s="86" t="str">
        <f t="shared" si="523"/>
        <v>0</v>
      </c>
      <c r="C2282" s="86" t="str">
        <f>COUNTIF($K$7:K2282,K2282)&amp;K2282</f>
        <v>0</v>
      </c>
      <c r="D2282" s="86" t="str">
        <f t="shared" si="524"/>
        <v>1</v>
      </c>
      <c r="F2282" s="173"/>
      <c r="G2282" s="90"/>
      <c r="H2282" s="73"/>
      <c r="I2282" s="75"/>
      <c r="J2282" s="175" t="str">
        <f t="shared" si="522"/>
        <v>-</v>
      </c>
      <c r="K2282" s="90"/>
      <c r="L2282" s="178"/>
      <c r="M2282" s="178"/>
    </row>
    <row r="2283" spans="1:13" x14ac:dyDescent="0.2">
      <c r="A2283" s="90" t="str">
        <f>IF(I2283=VALUE,VALUE,COUNTIF($B$7:B2283,B2283))&amp;I2283&amp;IF(F2283&lt;&gt;VALUE,TEXT(F2283,"mmmm"),VALUE)</f>
        <v>00</v>
      </c>
      <c r="B2283" s="86" t="str">
        <f t="shared" si="523"/>
        <v>0</v>
      </c>
      <c r="C2283" s="86" t="str">
        <f>COUNTIF($K$7:K2283,K2283)&amp;K2283</f>
        <v>0</v>
      </c>
      <c r="D2283" s="86" t="str">
        <f t="shared" si="524"/>
        <v>1</v>
      </c>
      <c r="F2283" s="173"/>
      <c r="G2283" s="90"/>
      <c r="H2283" s="73"/>
      <c r="I2283" s="75"/>
      <c r="J2283" s="175" t="str">
        <f t="shared" si="522"/>
        <v>-</v>
      </c>
      <c r="K2283" s="90"/>
      <c r="L2283" s="178"/>
      <c r="M2283" s="178"/>
    </row>
    <row r="2284" spans="1:13" x14ac:dyDescent="0.2">
      <c r="A2284" s="90" t="str">
        <f>IF(I2284=VALUE,VALUE,COUNTIF($B$7:B2284,B2284))&amp;I2284&amp;IF(F2284&lt;&gt;VALUE,TEXT(F2284,"mmmm"),VALUE)</f>
        <v>00</v>
      </c>
      <c r="B2284" s="86" t="str">
        <f t="shared" si="523"/>
        <v>0</v>
      </c>
      <c r="C2284" s="86" t="str">
        <f>COUNTIF($K$7:K2284,K2284)&amp;K2284</f>
        <v>0</v>
      </c>
      <c r="D2284" s="86" t="str">
        <f t="shared" si="524"/>
        <v>1</v>
      </c>
      <c r="F2284" s="173"/>
      <c r="G2284" s="90"/>
      <c r="H2284" s="73"/>
      <c r="I2284" s="75"/>
      <c r="J2284" s="175" t="str">
        <f t="shared" ref="J2284:J2347" si="525">IF(ISNA(VLOOKUP(I2284,DAF_AKUN,2,FALSE)),"-",VLOOKUP(I2284,DAF_AKUN,2,FALSE))</f>
        <v>-</v>
      </c>
      <c r="K2284" s="90"/>
      <c r="L2284" s="178"/>
      <c r="M2284" s="178"/>
    </row>
    <row r="2285" spans="1:13" x14ac:dyDescent="0.2">
      <c r="A2285" s="90" t="str">
        <f>IF(I2285=VALUE,VALUE,COUNTIF($B$7:B2285,B2285))&amp;I2285&amp;IF(F2285&lt;&gt;VALUE,TEXT(F2285,"mmmm"),VALUE)</f>
        <v>00</v>
      </c>
      <c r="B2285" s="86" t="str">
        <f t="shared" si="523"/>
        <v>0</v>
      </c>
      <c r="C2285" s="86" t="str">
        <f>COUNTIF($K$7:K2285,K2285)&amp;K2285</f>
        <v>0</v>
      </c>
      <c r="D2285" s="86" t="str">
        <f t="shared" si="524"/>
        <v>1</v>
      </c>
      <c r="F2285" s="173"/>
      <c r="G2285" s="90"/>
      <c r="H2285" s="73"/>
      <c r="I2285" s="75"/>
      <c r="J2285" s="175" t="str">
        <f t="shared" si="525"/>
        <v>-</v>
      </c>
      <c r="K2285" s="90"/>
      <c r="L2285" s="178"/>
      <c r="M2285" s="178"/>
    </row>
    <row r="2286" spans="1:13" x14ac:dyDescent="0.2">
      <c r="A2286" s="90" t="str">
        <f>IF(I2286=VALUE,VALUE,COUNTIF($B$7:B2286,B2286))&amp;I2286&amp;IF(F2286&lt;&gt;VALUE,TEXT(F2286,"mmmm"),VALUE)</f>
        <v>00</v>
      </c>
      <c r="B2286" s="86" t="str">
        <f t="shared" si="523"/>
        <v>0</v>
      </c>
      <c r="C2286" s="86" t="str">
        <f>COUNTIF($K$7:K2286,K2286)&amp;K2286</f>
        <v>0</v>
      </c>
      <c r="D2286" s="86" t="str">
        <f t="shared" si="524"/>
        <v>1</v>
      </c>
      <c r="F2286" s="173"/>
      <c r="G2286" s="90"/>
      <c r="H2286" s="73"/>
      <c r="I2286" s="75"/>
      <c r="J2286" s="175" t="str">
        <f t="shared" si="525"/>
        <v>-</v>
      </c>
      <c r="K2286" s="90"/>
      <c r="L2286" s="178"/>
      <c r="M2286" s="178"/>
    </row>
    <row r="2287" spans="1:13" x14ac:dyDescent="0.2">
      <c r="A2287" s="90" t="str">
        <f>IF(I2287=VALUE,VALUE,COUNTIF($B$7:B2287,B2287))&amp;I2287&amp;IF(F2287&lt;&gt;VALUE,TEXT(F2287,"mmmm"),VALUE)</f>
        <v>00</v>
      </c>
      <c r="B2287" s="86" t="str">
        <f t="shared" si="523"/>
        <v>0</v>
      </c>
      <c r="C2287" s="86" t="str">
        <f>COUNTIF($K$7:K2287,K2287)&amp;K2287</f>
        <v>0</v>
      </c>
      <c r="D2287" s="86" t="str">
        <f t="shared" si="524"/>
        <v>1</v>
      </c>
      <c r="F2287" s="173"/>
      <c r="G2287" s="90"/>
      <c r="H2287" s="73"/>
      <c r="I2287" s="75"/>
      <c r="J2287" s="175" t="str">
        <f t="shared" si="525"/>
        <v>-</v>
      </c>
      <c r="K2287" s="90"/>
      <c r="L2287" s="178"/>
      <c r="M2287" s="178"/>
    </row>
    <row r="2288" spans="1:13" x14ac:dyDescent="0.2">
      <c r="A2288" s="90" t="str">
        <f>IF(I2288=VALUE,VALUE,COUNTIF($B$7:B2288,B2288))&amp;I2288&amp;IF(F2288&lt;&gt;VALUE,TEXT(F2288,"mmmm"),VALUE)</f>
        <v>00</v>
      </c>
      <c r="B2288" s="86" t="str">
        <f t="shared" si="523"/>
        <v>0</v>
      </c>
      <c r="C2288" s="86" t="str">
        <f>COUNTIF($K$7:K2288,K2288)&amp;K2288</f>
        <v>0</v>
      </c>
      <c r="D2288" s="86" t="str">
        <f t="shared" si="524"/>
        <v>1</v>
      </c>
      <c r="F2288" s="173"/>
      <c r="G2288" s="90"/>
      <c r="H2288" s="73"/>
      <c r="I2288" s="75"/>
      <c r="J2288" s="175" t="str">
        <f t="shared" si="525"/>
        <v>-</v>
      </c>
      <c r="K2288" s="90"/>
      <c r="L2288" s="178"/>
      <c r="M2288" s="178"/>
    </row>
    <row r="2289" spans="1:13" x14ac:dyDescent="0.2">
      <c r="A2289" s="90" t="str">
        <f>IF(I2289=VALUE,VALUE,COUNTIF($B$7:B2289,B2289))&amp;I2289&amp;IF(F2289&lt;&gt;VALUE,TEXT(F2289,"mmmm"),VALUE)</f>
        <v>00</v>
      </c>
      <c r="B2289" s="86" t="str">
        <f t="shared" si="523"/>
        <v>0</v>
      </c>
      <c r="C2289" s="86" t="str">
        <f>COUNTIF($K$7:K2289,K2289)&amp;K2289</f>
        <v>0</v>
      </c>
      <c r="D2289" s="86" t="str">
        <f t="shared" si="524"/>
        <v>1</v>
      </c>
      <c r="F2289" s="173"/>
      <c r="G2289" s="90"/>
      <c r="H2289" s="73"/>
      <c r="I2289" s="90"/>
      <c r="J2289" s="175" t="str">
        <f t="shared" si="525"/>
        <v>-</v>
      </c>
      <c r="K2289" s="90"/>
      <c r="L2289" s="178"/>
      <c r="M2289" s="178"/>
    </row>
    <row r="2290" spans="1:13" x14ac:dyDescent="0.2">
      <c r="A2290" s="90" t="str">
        <f>IF(I2290=VALUE,VALUE,COUNTIF($B$7:B2290,B2290))&amp;I2290&amp;IF(F2290&lt;&gt;VALUE,TEXT(F2290,"mmmm"),VALUE)</f>
        <v>00</v>
      </c>
      <c r="B2290" s="86" t="str">
        <f t="shared" si="523"/>
        <v>0</v>
      </c>
      <c r="C2290" s="86" t="str">
        <f>COUNTIF($K$7:K2290,K2290)&amp;K2290</f>
        <v>0</v>
      </c>
      <c r="D2290" s="86" t="str">
        <f t="shared" si="524"/>
        <v>1</v>
      </c>
      <c r="F2290" s="173"/>
      <c r="G2290" s="90"/>
      <c r="H2290" s="73"/>
      <c r="I2290" s="90"/>
      <c r="J2290" s="175" t="str">
        <f t="shared" si="525"/>
        <v>-</v>
      </c>
      <c r="K2290" s="90"/>
      <c r="L2290" s="178"/>
      <c r="M2290" s="178"/>
    </row>
    <row r="2291" spans="1:13" x14ac:dyDescent="0.2">
      <c r="A2291" s="90" t="str">
        <f>IF(I2291=VALUE,VALUE,COUNTIF($B$7:B2291,B2291))&amp;I2291&amp;IF(F2291&lt;&gt;VALUE,TEXT(F2291,"mmmm"),VALUE)</f>
        <v>00</v>
      </c>
      <c r="B2291" s="86" t="str">
        <f t="shared" si="523"/>
        <v>0</v>
      </c>
      <c r="C2291" s="86" t="str">
        <f>COUNTIF($K$7:K2291,K2291)&amp;K2291</f>
        <v>0</v>
      </c>
      <c r="D2291" s="86" t="str">
        <f t="shared" si="524"/>
        <v>1</v>
      </c>
      <c r="F2291" s="173"/>
      <c r="G2291" s="90"/>
      <c r="H2291" s="73"/>
      <c r="I2291" s="90"/>
      <c r="J2291" s="175" t="str">
        <f t="shared" si="525"/>
        <v>-</v>
      </c>
      <c r="K2291" s="90"/>
      <c r="L2291" s="178"/>
      <c r="M2291" s="178"/>
    </row>
    <row r="2292" spans="1:13" x14ac:dyDescent="0.2">
      <c r="A2292" s="90" t="str">
        <f>IF(I2292=VALUE,VALUE,COUNTIF($B$7:B2292,B2292))&amp;I2292&amp;IF(F2292&lt;&gt;VALUE,TEXT(F2292,"mmmm"),VALUE)</f>
        <v>00</v>
      </c>
      <c r="B2292" s="86" t="str">
        <f t="shared" si="523"/>
        <v>0</v>
      </c>
      <c r="C2292" s="86" t="str">
        <f>COUNTIF($K$7:K2292,K2292)&amp;K2292</f>
        <v>0</v>
      </c>
      <c r="D2292" s="86" t="str">
        <f t="shared" si="524"/>
        <v>1</v>
      </c>
      <c r="F2292" s="173"/>
      <c r="G2292" s="90"/>
      <c r="H2292" s="73"/>
      <c r="I2292" s="90"/>
      <c r="J2292" s="175" t="str">
        <f t="shared" si="525"/>
        <v>-</v>
      </c>
      <c r="K2292" s="90"/>
      <c r="L2292" s="178"/>
      <c r="M2292" s="178"/>
    </row>
    <row r="2293" spans="1:13" x14ac:dyDescent="0.2">
      <c r="A2293" s="90" t="str">
        <f>IF(I2293=VALUE,VALUE,COUNTIF($B$7:B2293,B2293))&amp;I2293&amp;IF(F2293&lt;&gt;VALUE,TEXT(F2293,"mmmm"),VALUE)</f>
        <v>00</v>
      </c>
      <c r="B2293" s="86" t="str">
        <f t="shared" si="523"/>
        <v>0</v>
      </c>
      <c r="C2293" s="86" t="str">
        <f>COUNTIF($K$7:K2293,K2293)&amp;K2293</f>
        <v>0</v>
      </c>
      <c r="D2293" s="86" t="str">
        <f t="shared" si="524"/>
        <v>1</v>
      </c>
      <c r="F2293" s="173"/>
      <c r="G2293" s="90"/>
      <c r="H2293" s="73"/>
      <c r="I2293" s="90"/>
      <c r="J2293" s="175" t="str">
        <f t="shared" si="525"/>
        <v>-</v>
      </c>
      <c r="K2293" s="90"/>
      <c r="L2293" s="178"/>
      <c r="M2293" s="178"/>
    </row>
    <row r="2294" spans="1:13" x14ac:dyDescent="0.2">
      <c r="A2294" s="90" t="str">
        <f>IF(I2294=VALUE,VALUE,COUNTIF($B$7:B2294,B2294))&amp;I2294&amp;IF(F2294&lt;&gt;VALUE,TEXT(F2294,"mmmm"),VALUE)</f>
        <v>00</v>
      </c>
      <c r="B2294" s="86" t="str">
        <f t="shared" si="523"/>
        <v>0</v>
      </c>
      <c r="C2294" s="86" t="str">
        <f>COUNTIF($K$7:K2294,K2294)&amp;K2294</f>
        <v>0</v>
      </c>
      <c r="D2294" s="86" t="str">
        <f t="shared" si="524"/>
        <v>1</v>
      </c>
      <c r="F2294" s="173"/>
      <c r="G2294" s="90"/>
      <c r="H2294" s="73"/>
      <c r="I2294" s="75"/>
      <c r="J2294" s="175" t="str">
        <f t="shared" si="525"/>
        <v>-</v>
      </c>
      <c r="K2294" s="90"/>
      <c r="L2294" s="178"/>
      <c r="M2294" s="178"/>
    </row>
    <row r="2295" spans="1:13" x14ac:dyDescent="0.2">
      <c r="A2295" s="90" t="str">
        <f>IF(I2295=VALUE,VALUE,COUNTIF($B$7:B2295,B2295))&amp;I2295&amp;IF(F2295&lt;&gt;VALUE,TEXT(F2295,"mmmm"),VALUE)</f>
        <v>00</v>
      </c>
      <c r="B2295" s="86" t="str">
        <f t="shared" si="523"/>
        <v>0</v>
      </c>
      <c r="C2295" s="86" t="str">
        <f>COUNTIF($K$7:K2295,K2295)&amp;K2295</f>
        <v>0</v>
      </c>
      <c r="D2295" s="86" t="str">
        <f t="shared" si="524"/>
        <v>1</v>
      </c>
      <c r="F2295" s="173"/>
      <c r="G2295" s="90"/>
      <c r="H2295" s="73"/>
      <c r="I2295" s="75"/>
      <c r="J2295" s="175" t="str">
        <f t="shared" si="525"/>
        <v>-</v>
      </c>
      <c r="K2295" s="90"/>
      <c r="L2295" s="178"/>
      <c r="M2295" s="178"/>
    </row>
    <row r="2296" spans="1:13" x14ac:dyDescent="0.2">
      <c r="A2296" s="90" t="str">
        <f>IF(I2296=VALUE,VALUE,COUNTIF($B$7:B2296,B2296))&amp;I2296&amp;IF(F2296&lt;&gt;VALUE,TEXT(F2296,"mmmm"),VALUE)</f>
        <v>00</v>
      </c>
      <c r="B2296" s="86" t="str">
        <f t="shared" si="523"/>
        <v>0</v>
      </c>
      <c r="C2296" s="86" t="str">
        <f>COUNTIF($K$7:K2296,K2296)&amp;K2296</f>
        <v>0</v>
      </c>
      <c r="D2296" s="86" t="str">
        <f t="shared" si="524"/>
        <v>1</v>
      </c>
      <c r="F2296" s="173"/>
      <c r="G2296" s="90"/>
      <c r="H2296" s="73"/>
      <c r="I2296" s="75"/>
      <c r="J2296" s="175" t="str">
        <f t="shared" si="525"/>
        <v>-</v>
      </c>
      <c r="K2296" s="90"/>
      <c r="L2296" s="178"/>
      <c r="M2296" s="178"/>
    </row>
    <row r="2297" spans="1:13" x14ac:dyDescent="0.2">
      <c r="A2297" s="90" t="str">
        <f>IF(I2297=VALUE,VALUE,COUNTIF($B$7:B2297,B2297))&amp;I2297&amp;IF(F2297&lt;&gt;VALUE,TEXT(F2297,"mmmm"),VALUE)</f>
        <v>00</v>
      </c>
      <c r="B2297" s="86" t="str">
        <f t="shared" si="523"/>
        <v>0</v>
      </c>
      <c r="C2297" s="86" t="str">
        <f>COUNTIF($K$7:K2297,K2297)&amp;K2297</f>
        <v>0</v>
      </c>
      <c r="D2297" s="86" t="str">
        <f t="shared" si="524"/>
        <v>1</v>
      </c>
      <c r="F2297" s="173"/>
      <c r="G2297" s="90"/>
      <c r="H2297" s="73"/>
      <c r="I2297" s="75"/>
      <c r="J2297" s="175" t="str">
        <f t="shared" si="525"/>
        <v>-</v>
      </c>
      <c r="K2297" s="90"/>
      <c r="L2297" s="178"/>
      <c r="M2297" s="178"/>
    </row>
    <row r="2298" spans="1:13" x14ac:dyDescent="0.2">
      <c r="A2298" s="90" t="str">
        <f>IF(I2298=VALUE,VALUE,COUNTIF($B$7:B2298,B2298))&amp;I2298&amp;IF(F2298&lt;&gt;VALUE,TEXT(F2298,"mmmm"),VALUE)</f>
        <v>00</v>
      </c>
      <c r="B2298" s="86" t="str">
        <f t="shared" si="523"/>
        <v>0</v>
      </c>
      <c r="C2298" s="86" t="str">
        <f>COUNTIF($K$7:K2298,K2298)&amp;K2298</f>
        <v>0</v>
      </c>
      <c r="D2298" s="86" t="str">
        <f t="shared" si="524"/>
        <v>1</v>
      </c>
      <c r="F2298" s="173"/>
      <c r="G2298" s="90"/>
      <c r="H2298" s="73"/>
      <c r="I2298" s="75"/>
      <c r="J2298" s="175" t="str">
        <f t="shared" si="525"/>
        <v>-</v>
      </c>
      <c r="K2298" s="90"/>
      <c r="L2298" s="178"/>
      <c r="M2298" s="178"/>
    </row>
    <row r="2299" spans="1:13" x14ac:dyDescent="0.2">
      <c r="A2299" s="90" t="str">
        <f>IF(I2299=VALUE,VALUE,COUNTIF($B$7:B2299,B2299))&amp;I2299&amp;IF(F2299&lt;&gt;VALUE,TEXT(F2299,"mmmm"),VALUE)</f>
        <v>00</v>
      </c>
      <c r="B2299" s="86" t="str">
        <f t="shared" si="523"/>
        <v>0</v>
      </c>
      <c r="C2299" s="86" t="str">
        <f>COUNTIF($K$7:K2299,K2299)&amp;K2299</f>
        <v>0</v>
      </c>
      <c r="D2299" s="86" t="str">
        <f t="shared" si="524"/>
        <v>1</v>
      </c>
      <c r="F2299" s="173"/>
      <c r="G2299" s="90"/>
      <c r="H2299" s="73"/>
      <c r="I2299" s="75"/>
      <c r="J2299" s="175" t="str">
        <f t="shared" si="525"/>
        <v>-</v>
      </c>
      <c r="K2299" s="90"/>
      <c r="L2299" s="178"/>
      <c r="M2299" s="178"/>
    </row>
    <row r="2300" spans="1:13" x14ac:dyDescent="0.2">
      <c r="A2300" s="90" t="str">
        <f>IF(I2300=VALUE,VALUE,COUNTIF($B$7:B2300,B2300))&amp;I2300&amp;IF(F2300&lt;&gt;VALUE,TEXT(F2300,"mmmm"),VALUE)</f>
        <v>00</v>
      </c>
      <c r="B2300" s="86" t="str">
        <f t="shared" si="523"/>
        <v>0</v>
      </c>
      <c r="C2300" s="86" t="str">
        <f>COUNTIF($K$7:K2300,K2300)&amp;K2300</f>
        <v>0</v>
      </c>
      <c r="D2300" s="86" t="str">
        <f t="shared" si="524"/>
        <v>1</v>
      </c>
      <c r="F2300" s="173"/>
      <c r="G2300" s="90"/>
      <c r="H2300" s="73"/>
      <c r="I2300" s="75"/>
      <c r="J2300" s="175" t="str">
        <f t="shared" si="525"/>
        <v>-</v>
      </c>
      <c r="K2300" s="90"/>
      <c r="L2300" s="178"/>
      <c r="M2300" s="178"/>
    </row>
    <row r="2301" spans="1:13" x14ac:dyDescent="0.2">
      <c r="A2301" s="90" t="str">
        <f>IF(I2301=VALUE,VALUE,COUNTIF($B$7:B2301,B2301))&amp;I2301&amp;IF(F2301&lt;&gt;VALUE,TEXT(F2301,"mmmm"),VALUE)</f>
        <v>00</v>
      </c>
      <c r="B2301" s="86" t="str">
        <f t="shared" si="523"/>
        <v>0</v>
      </c>
      <c r="C2301" s="86" t="str">
        <f>COUNTIF($K$7:K2301,K2301)&amp;K2301</f>
        <v>0</v>
      </c>
      <c r="D2301" s="86" t="str">
        <f t="shared" si="524"/>
        <v>1</v>
      </c>
      <c r="F2301" s="173"/>
      <c r="G2301" s="90"/>
      <c r="H2301" s="73"/>
      <c r="I2301" s="90"/>
      <c r="J2301" s="175" t="str">
        <f t="shared" si="525"/>
        <v>-</v>
      </c>
      <c r="K2301" s="90"/>
      <c r="L2301" s="178"/>
      <c r="M2301" s="178"/>
    </row>
    <row r="2302" spans="1:13" x14ac:dyDescent="0.2">
      <c r="A2302" s="90" t="str">
        <f>IF(I2302=VALUE,VALUE,COUNTIF($B$7:B2302,B2302))&amp;I2302&amp;IF(F2302&lt;&gt;VALUE,TEXT(F2302,"mmmm"),VALUE)</f>
        <v>00</v>
      </c>
      <c r="B2302" s="86" t="str">
        <f t="shared" si="523"/>
        <v>0</v>
      </c>
      <c r="C2302" s="86" t="str">
        <f>COUNTIF($K$7:K2302,K2302)&amp;K2302</f>
        <v>0</v>
      </c>
      <c r="D2302" s="86" t="str">
        <f t="shared" si="524"/>
        <v>1</v>
      </c>
      <c r="F2302" s="173"/>
      <c r="G2302" s="90"/>
      <c r="H2302" s="73"/>
      <c r="I2302" s="90"/>
      <c r="J2302" s="175" t="str">
        <f t="shared" si="525"/>
        <v>-</v>
      </c>
      <c r="K2302" s="90"/>
      <c r="L2302" s="178"/>
      <c r="M2302" s="178"/>
    </row>
    <row r="2303" spans="1:13" x14ac:dyDescent="0.2">
      <c r="A2303" s="90" t="str">
        <f>IF(I2303=VALUE,VALUE,COUNTIF($B$7:B2303,B2303))&amp;I2303&amp;IF(F2303&lt;&gt;VALUE,TEXT(F2303,"mmmm"),VALUE)</f>
        <v>00</v>
      </c>
      <c r="B2303" s="86" t="str">
        <f t="shared" si="523"/>
        <v>0</v>
      </c>
      <c r="C2303" s="86" t="str">
        <f>COUNTIF($K$7:K2303,K2303)&amp;K2303</f>
        <v>0</v>
      </c>
      <c r="D2303" s="86" t="str">
        <f t="shared" si="524"/>
        <v>1</v>
      </c>
      <c r="F2303" s="173"/>
      <c r="G2303" s="90"/>
      <c r="H2303" s="73"/>
      <c r="I2303" s="90"/>
      <c r="J2303" s="175" t="str">
        <f t="shared" si="525"/>
        <v>-</v>
      </c>
      <c r="K2303" s="90"/>
      <c r="L2303" s="178"/>
      <c r="M2303" s="178"/>
    </row>
    <row r="2304" spans="1:13" x14ac:dyDescent="0.2">
      <c r="A2304" s="90" t="str">
        <f>IF(I2304=VALUE,VALUE,COUNTIF($B$7:B2304,B2304))&amp;I2304&amp;IF(F2304&lt;&gt;VALUE,TEXT(F2304,"mmmm"),VALUE)</f>
        <v>00</v>
      </c>
      <c r="B2304" s="86" t="str">
        <f t="shared" si="523"/>
        <v>0</v>
      </c>
      <c r="C2304" s="86" t="str">
        <f>COUNTIF($K$7:K2304,K2304)&amp;K2304</f>
        <v>0</v>
      </c>
      <c r="D2304" s="86" t="str">
        <f t="shared" si="524"/>
        <v>1</v>
      </c>
      <c r="F2304" s="173"/>
      <c r="G2304" s="90"/>
      <c r="H2304" s="73"/>
      <c r="I2304" s="75"/>
      <c r="J2304" s="175" t="str">
        <f t="shared" si="525"/>
        <v>-</v>
      </c>
      <c r="K2304" s="90"/>
      <c r="L2304" s="178"/>
      <c r="M2304" s="178"/>
    </row>
    <row r="2305" spans="1:13" x14ac:dyDescent="0.2">
      <c r="A2305" s="90" t="str">
        <f>IF(I2305=VALUE,VALUE,COUNTIF($B$7:B2305,B2305))&amp;I2305&amp;IF(F2305&lt;&gt;VALUE,TEXT(F2305,"mmmm"),VALUE)</f>
        <v>00</v>
      </c>
      <c r="B2305" s="86" t="str">
        <f t="shared" si="523"/>
        <v>0</v>
      </c>
      <c r="C2305" s="86" t="str">
        <f>COUNTIF($K$7:K2305,K2305)&amp;K2305</f>
        <v>0</v>
      </c>
      <c r="D2305" s="86" t="str">
        <f t="shared" si="524"/>
        <v>1</v>
      </c>
      <c r="F2305" s="173"/>
      <c r="G2305" s="90"/>
      <c r="H2305" s="73"/>
      <c r="I2305" s="75"/>
      <c r="J2305" s="175" t="str">
        <f t="shared" si="525"/>
        <v>-</v>
      </c>
      <c r="K2305" s="90"/>
      <c r="L2305" s="178"/>
      <c r="M2305" s="178"/>
    </row>
    <row r="2306" spans="1:13" x14ac:dyDescent="0.2">
      <c r="A2306" s="90" t="str">
        <f>IF(I2306=VALUE,VALUE,COUNTIF($B$7:B2306,B2306))&amp;I2306&amp;IF(F2306&lt;&gt;VALUE,TEXT(F2306,"mmmm"),VALUE)</f>
        <v>00</v>
      </c>
      <c r="B2306" s="86" t="str">
        <f t="shared" ref="B2306:B2369" si="526">I2306&amp;IF(F2306&lt;&gt;VALUE,TEXT(F2306,"mmmm"),VALUE)</f>
        <v>0</v>
      </c>
      <c r="C2306" s="86" t="str">
        <f>COUNTIF($K$7:K2306,K2306)&amp;K2306</f>
        <v>0</v>
      </c>
      <c r="D2306" s="86" t="str">
        <f t="shared" ref="D2306:D2369" si="527">IF(MONTH(F2306)&lt;MONTH(BLN),"1"&amp;I2306,VALUE)</f>
        <v>1</v>
      </c>
      <c r="F2306" s="173"/>
      <c r="G2306" s="90"/>
      <c r="H2306" s="73"/>
      <c r="I2306" s="75"/>
      <c r="J2306" s="175" t="str">
        <f t="shared" si="525"/>
        <v>-</v>
      </c>
      <c r="K2306" s="90"/>
      <c r="L2306" s="178"/>
      <c r="M2306" s="178"/>
    </row>
    <row r="2307" spans="1:13" x14ac:dyDescent="0.2">
      <c r="A2307" s="90" t="str">
        <f>IF(I2307=VALUE,VALUE,COUNTIF($B$7:B2307,B2307))&amp;I2307&amp;IF(F2307&lt;&gt;VALUE,TEXT(F2307,"mmmm"),VALUE)</f>
        <v>00</v>
      </c>
      <c r="B2307" s="86" t="str">
        <f t="shared" si="526"/>
        <v>0</v>
      </c>
      <c r="C2307" s="86" t="str">
        <f>COUNTIF($K$7:K2307,K2307)&amp;K2307</f>
        <v>0</v>
      </c>
      <c r="D2307" s="86" t="str">
        <f t="shared" si="527"/>
        <v>1</v>
      </c>
      <c r="F2307" s="173"/>
      <c r="G2307" s="90"/>
      <c r="H2307" s="73"/>
      <c r="I2307" s="75"/>
      <c r="J2307" s="175" t="str">
        <f t="shared" si="525"/>
        <v>-</v>
      </c>
      <c r="K2307" s="90"/>
      <c r="L2307" s="178"/>
      <c r="M2307" s="178"/>
    </row>
    <row r="2308" spans="1:13" x14ac:dyDescent="0.2">
      <c r="A2308" s="90" t="str">
        <f>IF(I2308=VALUE,VALUE,COUNTIF($B$7:B2308,B2308))&amp;I2308&amp;IF(F2308&lt;&gt;VALUE,TEXT(F2308,"mmmm"),VALUE)</f>
        <v>00</v>
      </c>
      <c r="B2308" s="86" t="str">
        <f t="shared" si="526"/>
        <v>0</v>
      </c>
      <c r="C2308" s="86" t="str">
        <f>COUNTIF($K$7:K2308,K2308)&amp;K2308</f>
        <v>0</v>
      </c>
      <c r="D2308" s="86" t="str">
        <f t="shared" si="527"/>
        <v>1</v>
      </c>
      <c r="F2308" s="173"/>
      <c r="G2308" s="90"/>
      <c r="H2308" s="73"/>
      <c r="I2308" s="90"/>
      <c r="J2308" s="175" t="str">
        <f t="shared" si="525"/>
        <v>-</v>
      </c>
      <c r="K2308" s="90"/>
      <c r="L2308" s="178"/>
      <c r="M2308" s="178"/>
    </row>
    <row r="2309" spans="1:13" x14ac:dyDescent="0.2">
      <c r="A2309" s="90" t="str">
        <f>IF(I2309=VALUE,VALUE,COUNTIF($B$7:B2309,B2309))&amp;I2309&amp;IF(F2309&lt;&gt;VALUE,TEXT(F2309,"mmmm"),VALUE)</f>
        <v>00</v>
      </c>
      <c r="B2309" s="86" t="str">
        <f t="shared" si="526"/>
        <v>0</v>
      </c>
      <c r="C2309" s="86" t="str">
        <f>COUNTIF($K$7:K2309,K2309)&amp;K2309</f>
        <v>0</v>
      </c>
      <c r="D2309" s="86" t="str">
        <f t="shared" si="527"/>
        <v>1</v>
      </c>
      <c r="F2309" s="173"/>
      <c r="G2309" s="90"/>
      <c r="H2309" s="73"/>
      <c r="I2309" s="90"/>
      <c r="J2309" s="175" t="str">
        <f t="shared" si="525"/>
        <v>-</v>
      </c>
      <c r="K2309" s="90"/>
      <c r="L2309" s="178"/>
      <c r="M2309" s="178"/>
    </row>
    <row r="2310" spans="1:13" x14ac:dyDescent="0.2">
      <c r="A2310" s="90" t="str">
        <f>IF(I2310=VALUE,VALUE,COUNTIF($B$7:B2310,B2310))&amp;I2310&amp;IF(F2310&lt;&gt;VALUE,TEXT(F2310,"mmmm"),VALUE)</f>
        <v>00</v>
      </c>
      <c r="B2310" s="86" t="str">
        <f t="shared" si="526"/>
        <v>0</v>
      </c>
      <c r="C2310" s="86" t="str">
        <f>COUNTIF($K$7:K2310,K2310)&amp;K2310</f>
        <v>0</v>
      </c>
      <c r="D2310" s="86" t="str">
        <f t="shared" si="527"/>
        <v>1</v>
      </c>
      <c r="F2310" s="173"/>
      <c r="G2310" s="90"/>
      <c r="H2310" s="73"/>
      <c r="I2310" s="75"/>
      <c r="J2310" s="175" t="str">
        <f t="shared" si="525"/>
        <v>-</v>
      </c>
      <c r="K2310" s="90"/>
      <c r="L2310" s="178"/>
      <c r="M2310" s="178"/>
    </row>
    <row r="2311" spans="1:13" x14ac:dyDescent="0.2">
      <c r="A2311" s="90" t="str">
        <f>IF(I2311=VALUE,VALUE,COUNTIF($B$7:B2311,B2311))&amp;I2311&amp;IF(F2311&lt;&gt;VALUE,TEXT(F2311,"mmmm"),VALUE)</f>
        <v>00</v>
      </c>
      <c r="B2311" s="86" t="str">
        <f t="shared" si="526"/>
        <v>0</v>
      </c>
      <c r="C2311" s="86" t="str">
        <f>COUNTIF($K$7:K2311,K2311)&amp;K2311</f>
        <v>0</v>
      </c>
      <c r="D2311" s="86" t="str">
        <f t="shared" si="527"/>
        <v>1</v>
      </c>
      <c r="F2311" s="173"/>
      <c r="G2311" s="90"/>
      <c r="H2311" s="73"/>
      <c r="I2311" s="75"/>
      <c r="J2311" s="175" t="str">
        <f t="shared" si="525"/>
        <v>-</v>
      </c>
      <c r="K2311" s="90"/>
      <c r="L2311" s="178"/>
      <c r="M2311" s="178"/>
    </row>
    <row r="2312" spans="1:13" x14ac:dyDescent="0.2">
      <c r="A2312" s="90" t="str">
        <f>IF(I2312=VALUE,VALUE,COUNTIF($B$7:B2312,B2312))&amp;I2312&amp;IF(F2312&lt;&gt;VALUE,TEXT(F2312,"mmmm"),VALUE)</f>
        <v>00</v>
      </c>
      <c r="B2312" s="86" t="str">
        <f t="shared" si="526"/>
        <v>0</v>
      </c>
      <c r="C2312" s="86" t="str">
        <f>COUNTIF($K$7:K2312,K2312)&amp;K2312</f>
        <v>0</v>
      </c>
      <c r="D2312" s="86" t="str">
        <f t="shared" si="527"/>
        <v>1</v>
      </c>
      <c r="F2312" s="173"/>
      <c r="G2312" s="90"/>
      <c r="H2312" s="73"/>
      <c r="I2312" s="75"/>
      <c r="J2312" s="175" t="str">
        <f t="shared" si="525"/>
        <v>-</v>
      </c>
      <c r="K2312" s="90"/>
      <c r="L2312" s="178"/>
      <c r="M2312" s="178"/>
    </row>
    <row r="2313" spans="1:13" x14ac:dyDescent="0.2">
      <c r="A2313" s="90" t="str">
        <f>IF(I2313=VALUE,VALUE,COUNTIF($B$7:B2313,B2313))&amp;I2313&amp;IF(F2313&lt;&gt;VALUE,TEXT(F2313,"mmmm"),VALUE)</f>
        <v>00</v>
      </c>
      <c r="B2313" s="86" t="str">
        <f t="shared" si="526"/>
        <v>0</v>
      </c>
      <c r="C2313" s="86" t="str">
        <f>COUNTIF($K$7:K2313,K2313)&amp;K2313</f>
        <v>0</v>
      </c>
      <c r="D2313" s="86" t="str">
        <f t="shared" si="527"/>
        <v>1</v>
      </c>
      <c r="F2313" s="173"/>
      <c r="G2313" s="90"/>
      <c r="H2313" s="73"/>
      <c r="I2313" s="90"/>
      <c r="J2313" s="175" t="str">
        <f t="shared" si="525"/>
        <v>-</v>
      </c>
      <c r="K2313" s="90"/>
      <c r="L2313" s="178"/>
      <c r="M2313" s="178"/>
    </row>
    <row r="2314" spans="1:13" x14ac:dyDescent="0.2">
      <c r="A2314" s="90" t="str">
        <f>IF(I2314=VALUE,VALUE,COUNTIF($B$7:B2314,B2314))&amp;I2314&amp;IF(F2314&lt;&gt;VALUE,TEXT(F2314,"mmmm"),VALUE)</f>
        <v>00</v>
      </c>
      <c r="B2314" s="86" t="str">
        <f t="shared" si="526"/>
        <v>0</v>
      </c>
      <c r="C2314" s="86" t="str">
        <f>COUNTIF($K$7:K2314,K2314)&amp;K2314</f>
        <v>0</v>
      </c>
      <c r="D2314" s="86" t="str">
        <f t="shared" si="527"/>
        <v>1</v>
      </c>
      <c r="F2314" s="173"/>
      <c r="G2314" s="90"/>
      <c r="H2314" s="73"/>
      <c r="I2314" s="90"/>
      <c r="J2314" s="175" t="str">
        <f t="shared" si="525"/>
        <v>-</v>
      </c>
      <c r="K2314" s="90"/>
      <c r="L2314" s="178"/>
      <c r="M2314" s="178"/>
    </row>
    <row r="2315" spans="1:13" x14ac:dyDescent="0.2">
      <c r="A2315" s="90" t="str">
        <f>IF(I2315=VALUE,VALUE,COUNTIF($B$7:B2315,B2315))&amp;I2315&amp;IF(F2315&lt;&gt;VALUE,TEXT(F2315,"mmmm"),VALUE)</f>
        <v>00</v>
      </c>
      <c r="B2315" s="86" t="str">
        <f t="shared" si="526"/>
        <v>0</v>
      </c>
      <c r="C2315" s="86" t="str">
        <f>COUNTIF($K$7:K2315,K2315)&amp;K2315</f>
        <v>0</v>
      </c>
      <c r="D2315" s="86" t="str">
        <f t="shared" si="527"/>
        <v>1</v>
      </c>
      <c r="F2315" s="173"/>
      <c r="G2315" s="90"/>
      <c r="H2315" s="73"/>
      <c r="I2315" s="75"/>
      <c r="J2315" s="175" t="str">
        <f t="shared" si="525"/>
        <v>-</v>
      </c>
      <c r="K2315" s="90"/>
      <c r="L2315" s="178"/>
      <c r="M2315" s="178"/>
    </row>
    <row r="2316" spans="1:13" x14ac:dyDescent="0.2">
      <c r="A2316" s="90" t="str">
        <f>IF(I2316=VALUE,VALUE,COUNTIF($B$7:B2316,B2316))&amp;I2316&amp;IF(F2316&lt;&gt;VALUE,TEXT(F2316,"mmmm"),VALUE)</f>
        <v>00</v>
      </c>
      <c r="B2316" s="86" t="str">
        <f t="shared" si="526"/>
        <v>0</v>
      </c>
      <c r="C2316" s="86" t="str">
        <f>COUNTIF($K$7:K2316,K2316)&amp;K2316</f>
        <v>0</v>
      </c>
      <c r="D2316" s="86" t="str">
        <f t="shared" si="527"/>
        <v>1</v>
      </c>
      <c r="F2316" s="173"/>
      <c r="G2316" s="90"/>
      <c r="H2316" s="73"/>
      <c r="I2316" s="90"/>
      <c r="J2316" s="175" t="str">
        <f t="shared" si="525"/>
        <v>-</v>
      </c>
      <c r="K2316" s="90"/>
      <c r="L2316" s="178"/>
      <c r="M2316" s="178"/>
    </row>
    <row r="2317" spans="1:13" x14ac:dyDescent="0.2">
      <c r="A2317" s="90" t="str">
        <f>IF(I2317=VALUE,VALUE,COUNTIF($B$7:B2317,B2317))&amp;I2317&amp;IF(F2317&lt;&gt;VALUE,TEXT(F2317,"mmmm"),VALUE)</f>
        <v>00</v>
      </c>
      <c r="B2317" s="86" t="str">
        <f t="shared" si="526"/>
        <v>0</v>
      </c>
      <c r="C2317" s="86" t="str">
        <f>COUNTIF($K$7:K2317,K2317)&amp;K2317</f>
        <v>0</v>
      </c>
      <c r="D2317" s="86" t="str">
        <f t="shared" si="527"/>
        <v>1</v>
      </c>
      <c r="F2317" s="173"/>
      <c r="G2317" s="90"/>
      <c r="H2317" s="73"/>
      <c r="I2317" s="90"/>
      <c r="J2317" s="175" t="str">
        <f t="shared" si="525"/>
        <v>-</v>
      </c>
      <c r="K2317" s="90"/>
      <c r="L2317" s="178"/>
      <c r="M2317" s="178"/>
    </row>
    <row r="2318" spans="1:13" x14ac:dyDescent="0.2">
      <c r="A2318" s="90" t="str">
        <f>IF(I2318=VALUE,VALUE,COUNTIF($B$7:B2318,B2318))&amp;I2318&amp;IF(F2318&lt;&gt;VALUE,TEXT(F2318,"mmmm"),VALUE)</f>
        <v>00</v>
      </c>
      <c r="B2318" s="86" t="str">
        <f t="shared" si="526"/>
        <v>0</v>
      </c>
      <c r="C2318" s="86" t="str">
        <f>COUNTIF($K$7:K2318,K2318)&amp;K2318</f>
        <v>0</v>
      </c>
      <c r="D2318" s="86" t="str">
        <f t="shared" si="527"/>
        <v>1</v>
      </c>
      <c r="F2318" s="173"/>
      <c r="G2318" s="90"/>
      <c r="H2318" s="73"/>
      <c r="I2318" s="90"/>
      <c r="J2318" s="175" t="str">
        <f t="shared" si="525"/>
        <v>-</v>
      </c>
      <c r="K2318" s="90"/>
      <c r="L2318" s="178"/>
      <c r="M2318" s="178"/>
    </row>
    <row r="2319" spans="1:13" x14ac:dyDescent="0.2">
      <c r="A2319" s="90" t="str">
        <f>IF(I2319=VALUE,VALUE,COUNTIF($B$7:B2319,B2319))&amp;I2319&amp;IF(F2319&lt;&gt;VALUE,TEXT(F2319,"mmmm"),VALUE)</f>
        <v>00</v>
      </c>
      <c r="B2319" s="86" t="str">
        <f t="shared" si="526"/>
        <v>0</v>
      </c>
      <c r="C2319" s="86" t="str">
        <f>COUNTIF($K$7:K2319,K2319)&amp;K2319</f>
        <v>0</v>
      </c>
      <c r="D2319" s="86" t="str">
        <f t="shared" si="527"/>
        <v>1</v>
      </c>
      <c r="F2319" s="173"/>
      <c r="G2319" s="90"/>
      <c r="H2319" s="73"/>
      <c r="I2319" s="90"/>
      <c r="J2319" s="175" t="str">
        <f t="shared" si="525"/>
        <v>-</v>
      </c>
      <c r="K2319" s="90"/>
      <c r="L2319" s="178"/>
      <c r="M2319" s="178"/>
    </row>
    <row r="2320" spans="1:13" x14ac:dyDescent="0.2">
      <c r="A2320" s="90" t="str">
        <f>IF(I2320=VALUE,VALUE,COUNTIF($B$7:B2320,B2320))&amp;I2320&amp;IF(F2320&lt;&gt;VALUE,TEXT(F2320,"mmmm"),VALUE)</f>
        <v>00</v>
      </c>
      <c r="B2320" s="86" t="str">
        <f t="shared" si="526"/>
        <v>0</v>
      </c>
      <c r="C2320" s="86" t="str">
        <f>COUNTIF($K$7:K2320,K2320)&amp;K2320</f>
        <v>0</v>
      </c>
      <c r="D2320" s="86" t="str">
        <f t="shared" si="527"/>
        <v>1</v>
      </c>
      <c r="F2320" s="173"/>
      <c r="G2320" s="90"/>
      <c r="H2320" s="73"/>
      <c r="I2320" s="90"/>
      <c r="J2320" s="175" t="str">
        <f t="shared" si="525"/>
        <v>-</v>
      </c>
      <c r="K2320" s="90"/>
      <c r="L2320" s="178"/>
      <c r="M2320" s="178"/>
    </row>
    <row r="2321" spans="1:13" x14ac:dyDescent="0.2">
      <c r="A2321" s="90" t="str">
        <f>IF(I2321=VALUE,VALUE,COUNTIF($B$7:B2321,B2321))&amp;I2321&amp;IF(F2321&lt;&gt;VALUE,TEXT(F2321,"mmmm"),VALUE)</f>
        <v>00</v>
      </c>
      <c r="B2321" s="86" t="str">
        <f t="shared" si="526"/>
        <v>0</v>
      </c>
      <c r="C2321" s="86" t="str">
        <f>COUNTIF($K$7:K2321,K2321)&amp;K2321</f>
        <v>0</v>
      </c>
      <c r="D2321" s="86" t="str">
        <f t="shared" si="527"/>
        <v>1</v>
      </c>
      <c r="F2321" s="173"/>
      <c r="G2321" s="90"/>
      <c r="H2321" s="73"/>
      <c r="I2321" s="90"/>
      <c r="J2321" s="175" t="str">
        <f t="shared" si="525"/>
        <v>-</v>
      </c>
      <c r="K2321" s="90"/>
      <c r="L2321" s="178"/>
      <c r="M2321" s="178"/>
    </row>
    <row r="2322" spans="1:13" x14ac:dyDescent="0.2">
      <c r="A2322" s="90" t="str">
        <f>IF(I2322=VALUE,VALUE,COUNTIF($B$7:B2322,B2322))&amp;I2322&amp;IF(F2322&lt;&gt;VALUE,TEXT(F2322,"mmmm"),VALUE)</f>
        <v>00</v>
      </c>
      <c r="B2322" s="86" t="str">
        <f t="shared" si="526"/>
        <v>0</v>
      </c>
      <c r="C2322" s="86" t="str">
        <f>COUNTIF($K$7:K2322,K2322)&amp;K2322</f>
        <v>0</v>
      </c>
      <c r="D2322" s="86" t="str">
        <f t="shared" si="527"/>
        <v>1</v>
      </c>
      <c r="F2322" s="173"/>
      <c r="G2322" s="90"/>
      <c r="H2322" s="73"/>
      <c r="I2322" s="90"/>
      <c r="J2322" s="175" t="str">
        <f t="shared" si="525"/>
        <v>-</v>
      </c>
      <c r="K2322" s="90"/>
      <c r="L2322" s="178"/>
      <c r="M2322" s="178"/>
    </row>
    <row r="2323" spans="1:13" x14ac:dyDescent="0.2">
      <c r="A2323" s="90" t="str">
        <f>IF(I2323=VALUE,VALUE,COUNTIF($B$7:B2323,B2323))&amp;I2323&amp;IF(F2323&lt;&gt;VALUE,TEXT(F2323,"mmmm"),VALUE)</f>
        <v>00</v>
      </c>
      <c r="B2323" s="86" t="str">
        <f t="shared" si="526"/>
        <v>0</v>
      </c>
      <c r="C2323" s="86" t="str">
        <f>COUNTIF($K$7:K2323,K2323)&amp;K2323</f>
        <v>0</v>
      </c>
      <c r="D2323" s="86" t="str">
        <f t="shared" si="527"/>
        <v>1</v>
      </c>
      <c r="F2323" s="173"/>
      <c r="G2323" s="90"/>
      <c r="H2323" s="73"/>
      <c r="I2323" s="90"/>
      <c r="J2323" s="175" t="str">
        <f t="shared" si="525"/>
        <v>-</v>
      </c>
      <c r="K2323" s="90"/>
      <c r="L2323" s="178"/>
      <c r="M2323" s="178"/>
    </row>
    <row r="2324" spans="1:13" x14ac:dyDescent="0.2">
      <c r="A2324" s="90" t="str">
        <f>IF(I2324=VALUE,VALUE,COUNTIF($B$7:B2324,B2324))&amp;I2324&amp;IF(F2324&lt;&gt;VALUE,TEXT(F2324,"mmmm"),VALUE)</f>
        <v>00</v>
      </c>
      <c r="B2324" s="86" t="str">
        <f t="shared" si="526"/>
        <v>0</v>
      </c>
      <c r="C2324" s="86" t="str">
        <f>COUNTIF($K$7:K2324,K2324)&amp;K2324</f>
        <v>0</v>
      </c>
      <c r="D2324" s="86" t="str">
        <f t="shared" si="527"/>
        <v>1</v>
      </c>
      <c r="F2324" s="173"/>
      <c r="G2324" s="90"/>
      <c r="H2324" s="73"/>
      <c r="I2324" s="75"/>
      <c r="J2324" s="175" t="str">
        <f t="shared" si="525"/>
        <v>-</v>
      </c>
      <c r="K2324" s="90"/>
      <c r="L2324" s="178"/>
      <c r="M2324" s="178"/>
    </row>
    <row r="2325" spans="1:13" x14ac:dyDescent="0.2">
      <c r="A2325" s="90" t="str">
        <f>IF(I2325=VALUE,VALUE,COUNTIF($B$7:B2325,B2325))&amp;I2325&amp;IF(F2325&lt;&gt;VALUE,TEXT(F2325,"mmmm"),VALUE)</f>
        <v>00</v>
      </c>
      <c r="B2325" s="86" t="str">
        <f t="shared" si="526"/>
        <v>0</v>
      </c>
      <c r="C2325" s="86" t="str">
        <f>COUNTIF($K$7:K2325,K2325)&amp;K2325</f>
        <v>0</v>
      </c>
      <c r="D2325" s="86" t="str">
        <f t="shared" si="527"/>
        <v>1</v>
      </c>
      <c r="F2325" s="173"/>
      <c r="G2325" s="90"/>
      <c r="H2325" s="73"/>
      <c r="I2325" s="75"/>
      <c r="J2325" s="175" t="str">
        <f t="shared" si="525"/>
        <v>-</v>
      </c>
      <c r="K2325" s="90"/>
      <c r="L2325" s="178"/>
      <c r="M2325" s="178"/>
    </row>
    <row r="2326" spans="1:13" x14ac:dyDescent="0.2">
      <c r="A2326" s="90" t="str">
        <f>IF(I2326=VALUE,VALUE,COUNTIF($B$7:B2326,B2326))&amp;I2326&amp;IF(F2326&lt;&gt;VALUE,TEXT(F2326,"mmmm"),VALUE)</f>
        <v>00</v>
      </c>
      <c r="B2326" s="86" t="str">
        <f t="shared" si="526"/>
        <v>0</v>
      </c>
      <c r="C2326" s="86" t="str">
        <f>COUNTIF($K$7:K2326,K2326)&amp;K2326</f>
        <v>0</v>
      </c>
      <c r="D2326" s="86" t="str">
        <f t="shared" si="527"/>
        <v>1</v>
      </c>
      <c r="F2326" s="173"/>
      <c r="G2326" s="90"/>
      <c r="H2326" s="73"/>
      <c r="I2326" s="75"/>
      <c r="J2326" s="175" t="str">
        <f t="shared" si="525"/>
        <v>-</v>
      </c>
      <c r="K2326" s="90"/>
      <c r="L2326" s="178"/>
      <c r="M2326" s="178"/>
    </row>
    <row r="2327" spans="1:13" x14ac:dyDescent="0.2">
      <c r="A2327" s="90" t="str">
        <f>IF(I2327=VALUE,VALUE,COUNTIF($B$7:B2327,B2327))&amp;I2327&amp;IF(F2327&lt;&gt;VALUE,TEXT(F2327,"mmmm"),VALUE)</f>
        <v>00</v>
      </c>
      <c r="B2327" s="86" t="str">
        <f t="shared" si="526"/>
        <v>0</v>
      </c>
      <c r="C2327" s="86" t="str">
        <f>COUNTIF($K$7:K2327,K2327)&amp;K2327</f>
        <v>0</v>
      </c>
      <c r="D2327" s="86" t="str">
        <f t="shared" si="527"/>
        <v>1</v>
      </c>
      <c r="F2327" s="173"/>
      <c r="G2327" s="90"/>
      <c r="H2327" s="73"/>
      <c r="I2327" s="75"/>
      <c r="J2327" s="175" t="str">
        <f t="shared" si="525"/>
        <v>-</v>
      </c>
      <c r="K2327" s="90"/>
      <c r="L2327" s="178"/>
      <c r="M2327" s="178"/>
    </row>
    <row r="2328" spans="1:13" x14ac:dyDescent="0.2">
      <c r="A2328" s="90" t="str">
        <f>IF(I2328=VALUE,VALUE,COUNTIF($B$7:B2328,B2328))&amp;I2328&amp;IF(F2328&lt;&gt;VALUE,TEXT(F2328,"mmmm"),VALUE)</f>
        <v>00</v>
      </c>
      <c r="B2328" s="86" t="str">
        <f t="shared" si="526"/>
        <v>0</v>
      </c>
      <c r="C2328" s="86" t="str">
        <f>COUNTIF($K$7:K2328,K2328)&amp;K2328</f>
        <v>0</v>
      </c>
      <c r="D2328" s="86" t="str">
        <f t="shared" si="527"/>
        <v>1</v>
      </c>
      <c r="F2328" s="173"/>
      <c r="G2328" s="90"/>
      <c r="H2328" s="73"/>
      <c r="I2328" s="75"/>
      <c r="J2328" s="175" t="str">
        <f t="shared" si="525"/>
        <v>-</v>
      </c>
      <c r="K2328" s="90"/>
      <c r="L2328" s="178"/>
      <c r="M2328" s="178"/>
    </row>
    <row r="2329" spans="1:13" x14ac:dyDescent="0.2">
      <c r="A2329" s="90" t="str">
        <f>IF(I2329=VALUE,VALUE,COUNTIF($B$7:B2329,B2329))&amp;I2329&amp;IF(F2329&lt;&gt;VALUE,TEXT(F2329,"mmmm"),VALUE)</f>
        <v>00</v>
      </c>
      <c r="B2329" s="86" t="str">
        <f t="shared" si="526"/>
        <v>0</v>
      </c>
      <c r="C2329" s="86" t="str">
        <f>COUNTIF($K$7:K2329,K2329)&amp;K2329</f>
        <v>0</v>
      </c>
      <c r="D2329" s="86" t="str">
        <f t="shared" si="527"/>
        <v>1</v>
      </c>
      <c r="F2329" s="173"/>
      <c r="G2329" s="90"/>
      <c r="H2329" s="73"/>
      <c r="I2329" s="75"/>
      <c r="J2329" s="175" t="str">
        <f t="shared" si="525"/>
        <v>-</v>
      </c>
      <c r="K2329" s="90"/>
      <c r="L2329" s="178"/>
      <c r="M2329" s="178"/>
    </row>
    <row r="2330" spans="1:13" x14ac:dyDescent="0.2">
      <c r="A2330" s="90" t="str">
        <f>IF(I2330=VALUE,VALUE,COUNTIF($B$7:B2330,B2330))&amp;I2330&amp;IF(F2330&lt;&gt;VALUE,TEXT(F2330,"mmmm"),VALUE)</f>
        <v>00</v>
      </c>
      <c r="B2330" s="86" t="str">
        <f t="shared" si="526"/>
        <v>0</v>
      </c>
      <c r="C2330" s="86" t="str">
        <f>COUNTIF($K$7:K2330,K2330)&amp;K2330</f>
        <v>0</v>
      </c>
      <c r="D2330" s="86" t="str">
        <f t="shared" si="527"/>
        <v>1</v>
      </c>
      <c r="F2330" s="173"/>
      <c r="G2330" s="90"/>
      <c r="H2330" s="73"/>
      <c r="I2330" s="75"/>
      <c r="J2330" s="175" t="str">
        <f t="shared" si="525"/>
        <v>-</v>
      </c>
      <c r="K2330" s="90"/>
      <c r="L2330" s="178"/>
      <c r="M2330" s="178"/>
    </row>
    <row r="2331" spans="1:13" x14ac:dyDescent="0.2">
      <c r="A2331" s="90" t="str">
        <f>IF(I2331=VALUE,VALUE,COUNTIF($B$7:B2331,B2331))&amp;I2331&amp;IF(F2331&lt;&gt;VALUE,TEXT(F2331,"mmmm"),VALUE)</f>
        <v>00</v>
      </c>
      <c r="B2331" s="86" t="str">
        <f t="shared" si="526"/>
        <v>0</v>
      </c>
      <c r="C2331" s="86" t="str">
        <f>COUNTIF($K$7:K2331,K2331)&amp;K2331</f>
        <v>0</v>
      </c>
      <c r="D2331" s="86" t="str">
        <f t="shared" si="527"/>
        <v>1</v>
      </c>
      <c r="F2331" s="173"/>
      <c r="G2331" s="90"/>
      <c r="H2331" s="73"/>
      <c r="I2331" s="75"/>
      <c r="J2331" s="175" t="str">
        <f t="shared" si="525"/>
        <v>-</v>
      </c>
      <c r="K2331" s="90"/>
      <c r="L2331" s="178"/>
      <c r="M2331" s="178"/>
    </row>
    <row r="2332" spans="1:13" x14ac:dyDescent="0.2">
      <c r="A2332" s="90" t="str">
        <f>IF(I2332=VALUE,VALUE,COUNTIF($B$7:B2332,B2332))&amp;I2332&amp;IF(F2332&lt;&gt;VALUE,TEXT(F2332,"mmmm"),VALUE)</f>
        <v>00</v>
      </c>
      <c r="B2332" s="86" t="str">
        <f t="shared" si="526"/>
        <v>0</v>
      </c>
      <c r="C2332" s="86" t="str">
        <f>COUNTIF($K$7:K2332,K2332)&amp;K2332</f>
        <v>0</v>
      </c>
      <c r="D2332" s="86" t="str">
        <f t="shared" si="527"/>
        <v>1</v>
      </c>
      <c r="F2332" s="173"/>
      <c r="G2332" s="90"/>
      <c r="H2332" s="73"/>
      <c r="I2332" s="75"/>
      <c r="J2332" s="175" t="str">
        <f t="shared" si="525"/>
        <v>-</v>
      </c>
      <c r="K2332" s="90"/>
      <c r="L2332" s="178"/>
      <c r="M2332" s="178"/>
    </row>
    <row r="2333" spans="1:13" x14ac:dyDescent="0.2">
      <c r="A2333" s="90" t="str">
        <f>IF(I2333=VALUE,VALUE,COUNTIF($B$7:B2333,B2333))&amp;I2333&amp;IF(F2333&lt;&gt;VALUE,TEXT(F2333,"mmmm"),VALUE)</f>
        <v>00</v>
      </c>
      <c r="B2333" s="86" t="str">
        <f t="shared" si="526"/>
        <v>0</v>
      </c>
      <c r="C2333" s="86" t="str">
        <f>COUNTIF($K$7:K2333,K2333)&amp;K2333</f>
        <v>0</v>
      </c>
      <c r="D2333" s="86" t="str">
        <f t="shared" si="527"/>
        <v>1</v>
      </c>
      <c r="F2333" s="173"/>
      <c r="G2333" s="90"/>
      <c r="H2333" s="73"/>
      <c r="I2333" s="75"/>
      <c r="J2333" s="175" t="str">
        <f t="shared" si="525"/>
        <v>-</v>
      </c>
      <c r="K2333" s="90"/>
      <c r="L2333" s="178"/>
      <c r="M2333" s="178"/>
    </row>
    <row r="2334" spans="1:13" x14ac:dyDescent="0.2">
      <c r="A2334" s="90" t="str">
        <f>IF(I2334=VALUE,VALUE,COUNTIF($B$7:B2334,B2334))&amp;I2334&amp;IF(F2334&lt;&gt;VALUE,TEXT(F2334,"mmmm"),VALUE)</f>
        <v>00</v>
      </c>
      <c r="B2334" s="86" t="str">
        <f t="shared" si="526"/>
        <v>0</v>
      </c>
      <c r="C2334" s="86" t="str">
        <f>COUNTIF($K$7:K2334,K2334)&amp;K2334</f>
        <v>0</v>
      </c>
      <c r="D2334" s="86" t="str">
        <f t="shared" si="527"/>
        <v>1</v>
      </c>
      <c r="F2334" s="173"/>
      <c r="G2334" s="90"/>
      <c r="H2334" s="73"/>
      <c r="I2334" s="90"/>
      <c r="J2334" s="175" t="str">
        <f t="shared" si="525"/>
        <v>-</v>
      </c>
      <c r="K2334" s="90"/>
      <c r="L2334" s="178"/>
      <c r="M2334" s="178"/>
    </row>
    <row r="2335" spans="1:13" x14ac:dyDescent="0.2">
      <c r="A2335" s="90" t="str">
        <f>IF(I2335=VALUE,VALUE,COUNTIF($B$7:B2335,B2335))&amp;I2335&amp;IF(F2335&lt;&gt;VALUE,TEXT(F2335,"mmmm"),VALUE)</f>
        <v>00</v>
      </c>
      <c r="B2335" s="86" t="str">
        <f t="shared" si="526"/>
        <v>0</v>
      </c>
      <c r="C2335" s="86" t="str">
        <f>COUNTIF($K$7:K2335,K2335)&amp;K2335</f>
        <v>0</v>
      </c>
      <c r="D2335" s="86" t="str">
        <f t="shared" si="527"/>
        <v>1</v>
      </c>
      <c r="F2335" s="173"/>
      <c r="G2335" s="90"/>
      <c r="H2335" s="73"/>
      <c r="I2335" s="90"/>
      <c r="J2335" s="175" t="str">
        <f t="shared" si="525"/>
        <v>-</v>
      </c>
      <c r="K2335" s="90"/>
      <c r="L2335" s="178"/>
      <c r="M2335" s="178"/>
    </row>
    <row r="2336" spans="1:13" x14ac:dyDescent="0.2">
      <c r="A2336" s="90" t="str">
        <f>IF(I2336=VALUE,VALUE,COUNTIF($B$7:B2336,B2336))&amp;I2336&amp;IF(F2336&lt;&gt;VALUE,TEXT(F2336,"mmmm"),VALUE)</f>
        <v>00</v>
      </c>
      <c r="B2336" s="86" t="str">
        <f t="shared" si="526"/>
        <v>0</v>
      </c>
      <c r="C2336" s="86" t="str">
        <f>COUNTIF($K$7:K2336,K2336)&amp;K2336</f>
        <v>0</v>
      </c>
      <c r="D2336" s="86" t="str">
        <f t="shared" si="527"/>
        <v>1</v>
      </c>
      <c r="F2336" s="173"/>
      <c r="G2336" s="90"/>
      <c r="H2336" s="73"/>
      <c r="I2336" s="75"/>
      <c r="J2336" s="175" t="str">
        <f t="shared" si="525"/>
        <v>-</v>
      </c>
      <c r="K2336" s="90"/>
      <c r="L2336" s="178"/>
      <c r="M2336" s="178"/>
    </row>
    <row r="2337" spans="1:13" x14ac:dyDescent="0.2">
      <c r="A2337" s="90" t="str">
        <f>IF(I2337=VALUE,VALUE,COUNTIF($B$7:B2337,B2337))&amp;I2337&amp;IF(F2337&lt;&gt;VALUE,TEXT(F2337,"mmmm"),VALUE)</f>
        <v>00</v>
      </c>
      <c r="B2337" s="86" t="str">
        <f t="shared" si="526"/>
        <v>0</v>
      </c>
      <c r="C2337" s="86" t="str">
        <f>COUNTIF($K$7:K2337,K2337)&amp;K2337</f>
        <v>0</v>
      </c>
      <c r="D2337" s="86" t="str">
        <f t="shared" si="527"/>
        <v>1</v>
      </c>
      <c r="F2337" s="173"/>
      <c r="G2337" s="90"/>
      <c r="H2337" s="73"/>
      <c r="I2337" s="75"/>
      <c r="J2337" s="175" t="str">
        <f t="shared" si="525"/>
        <v>-</v>
      </c>
      <c r="K2337" s="90"/>
      <c r="L2337" s="178"/>
      <c r="M2337" s="178"/>
    </row>
    <row r="2338" spans="1:13" x14ac:dyDescent="0.2">
      <c r="A2338" s="90" t="str">
        <f>IF(I2338=VALUE,VALUE,COUNTIF($B$7:B2338,B2338))&amp;I2338&amp;IF(F2338&lt;&gt;VALUE,TEXT(F2338,"mmmm"),VALUE)</f>
        <v>00</v>
      </c>
      <c r="B2338" s="86" t="str">
        <f t="shared" si="526"/>
        <v>0</v>
      </c>
      <c r="C2338" s="86" t="str">
        <f>COUNTIF($K$7:K2338,K2338)&amp;K2338</f>
        <v>0</v>
      </c>
      <c r="D2338" s="86" t="str">
        <f t="shared" si="527"/>
        <v>1</v>
      </c>
      <c r="F2338" s="173"/>
      <c r="G2338" s="90"/>
      <c r="H2338" s="73"/>
      <c r="I2338" s="90"/>
      <c r="J2338" s="175" t="str">
        <f t="shared" si="525"/>
        <v>-</v>
      </c>
      <c r="K2338" s="90"/>
      <c r="L2338" s="178"/>
      <c r="M2338" s="178"/>
    </row>
    <row r="2339" spans="1:13" x14ac:dyDescent="0.2">
      <c r="A2339" s="90" t="str">
        <f>IF(I2339=VALUE,VALUE,COUNTIF($B$7:B2339,B2339))&amp;I2339&amp;IF(F2339&lt;&gt;VALUE,TEXT(F2339,"mmmm"),VALUE)</f>
        <v>00</v>
      </c>
      <c r="B2339" s="86" t="str">
        <f t="shared" si="526"/>
        <v>0</v>
      </c>
      <c r="C2339" s="86" t="str">
        <f>COUNTIF($K$7:K2339,K2339)&amp;K2339</f>
        <v>0</v>
      </c>
      <c r="D2339" s="86" t="str">
        <f t="shared" si="527"/>
        <v>1</v>
      </c>
      <c r="F2339" s="173"/>
      <c r="G2339" s="90"/>
      <c r="H2339" s="73"/>
      <c r="I2339" s="90"/>
      <c r="J2339" s="175" t="str">
        <f t="shared" si="525"/>
        <v>-</v>
      </c>
      <c r="K2339" s="90"/>
      <c r="L2339" s="178"/>
      <c r="M2339" s="178"/>
    </row>
    <row r="2340" spans="1:13" x14ac:dyDescent="0.2">
      <c r="A2340" s="90" t="str">
        <f>IF(I2340=VALUE,VALUE,COUNTIF($B$7:B2340,B2340))&amp;I2340&amp;IF(F2340&lt;&gt;VALUE,TEXT(F2340,"mmmm"),VALUE)</f>
        <v>00</v>
      </c>
      <c r="B2340" s="86" t="str">
        <f t="shared" si="526"/>
        <v>0</v>
      </c>
      <c r="C2340" s="86" t="str">
        <f>COUNTIF($K$7:K2340,K2340)&amp;K2340</f>
        <v>0</v>
      </c>
      <c r="D2340" s="86" t="str">
        <f t="shared" si="527"/>
        <v>1</v>
      </c>
      <c r="F2340" s="173"/>
      <c r="G2340" s="90"/>
      <c r="H2340" s="73"/>
      <c r="I2340" s="75"/>
      <c r="J2340" s="175" t="str">
        <f t="shared" si="525"/>
        <v>-</v>
      </c>
      <c r="K2340" s="90"/>
      <c r="L2340" s="178"/>
      <c r="M2340" s="178"/>
    </row>
    <row r="2341" spans="1:13" x14ac:dyDescent="0.2">
      <c r="A2341" s="90" t="str">
        <f>IF(I2341=VALUE,VALUE,COUNTIF($B$7:B2341,B2341))&amp;I2341&amp;IF(F2341&lt;&gt;VALUE,TEXT(F2341,"mmmm"),VALUE)</f>
        <v>00</v>
      </c>
      <c r="B2341" s="86" t="str">
        <f t="shared" si="526"/>
        <v>0</v>
      </c>
      <c r="C2341" s="86" t="str">
        <f>COUNTIF($K$7:K2341,K2341)&amp;K2341</f>
        <v>0</v>
      </c>
      <c r="D2341" s="86" t="str">
        <f t="shared" si="527"/>
        <v>1</v>
      </c>
      <c r="F2341" s="173"/>
      <c r="G2341" s="90"/>
      <c r="H2341" s="73"/>
      <c r="I2341" s="75"/>
      <c r="J2341" s="175" t="str">
        <f t="shared" si="525"/>
        <v>-</v>
      </c>
      <c r="K2341" s="90"/>
      <c r="L2341" s="178"/>
      <c r="M2341" s="178"/>
    </row>
    <row r="2342" spans="1:13" x14ac:dyDescent="0.2">
      <c r="A2342" s="90" t="str">
        <f>IF(I2342=VALUE,VALUE,COUNTIF($B$7:B2342,B2342))&amp;I2342&amp;IF(F2342&lt;&gt;VALUE,TEXT(F2342,"mmmm"),VALUE)</f>
        <v>00</v>
      </c>
      <c r="B2342" s="86" t="str">
        <f t="shared" si="526"/>
        <v>0</v>
      </c>
      <c r="C2342" s="86" t="str">
        <f>COUNTIF($K$7:K2342,K2342)&amp;K2342</f>
        <v>0</v>
      </c>
      <c r="D2342" s="86" t="str">
        <f t="shared" si="527"/>
        <v>1</v>
      </c>
      <c r="F2342" s="173"/>
      <c r="G2342" s="90"/>
      <c r="H2342" s="73"/>
      <c r="I2342" s="75"/>
      <c r="J2342" s="175" t="str">
        <f t="shared" si="525"/>
        <v>-</v>
      </c>
      <c r="K2342" s="90"/>
      <c r="L2342" s="178"/>
      <c r="M2342" s="178"/>
    </row>
    <row r="2343" spans="1:13" x14ac:dyDescent="0.2">
      <c r="A2343" s="90" t="str">
        <f>IF(I2343=VALUE,VALUE,COUNTIF($B$7:B2343,B2343))&amp;I2343&amp;IF(F2343&lt;&gt;VALUE,TEXT(F2343,"mmmm"),VALUE)</f>
        <v>00</v>
      </c>
      <c r="B2343" s="86" t="str">
        <f t="shared" si="526"/>
        <v>0</v>
      </c>
      <c r="C2343" s="86" t="str">
        <f>COUNTIF($K$7:K2343,K2343)&amp;K2343</f>
        <v>0</v>
      </c>
      <c r="D2343" s="86" t="str">
        <f t="shared" si="527"/>
        <v>1</v>
      </c>
      <c r="F2343" s="173"/>
      <c r="G2343" s="90"/>
      <c r="H2343" s="73"/>
      <c r="I2343" s="75"/>
      <c r="J2343" s="175" t="str">
        <f t="shared" si="525"/>
        <v>-</v>
      </c>
      <c r="K2343" s="90"/>
      <c r="L2343" s="178"/>
      <c r="M2343" s="178"/>
    </row>
    <row r="2344" spans="1:13" x14ac:dyDescent="0.2">
      <c r="A2344" s="90" t="str">
        <f>IF(I2344=VALUE,VALUE,COUNTIF($B$7:B2344,B2344))&amp;I2344&amp;IF(F2344&lt;&gt;VALUE,TEXT(F2344,"mmmm"),VALUE)</f>
        <v>00</v>
      </c>
      <c r="B2344" s="86" t="str">
        <f t="shared" si="526"/>
        <v>0</v>
      </c>
      <c r="C2344" s="86" t="str">
        <f>COUNTIF($K$7:K2344,K2344)&amp;K2344</f>
        <v>0</v>
      </c>
      <c r="D2344" s="86" t="str">
        <f t="shared" si="527"/>
        <v>1</v>
      </c>
      <c r="F2344" s="173"/>
      <c r="G2344" s="90"/>
      <c r="H2344" s="73"/>
      <c r="I2344" s="90"/>
      <c r="J2344" s="175" t="str">
        <f t="shared" si="525"/>
        <v>-</v>
      </c>
      <c r="K2344" s="90"/>
      <c r="L2344" s="178"/>
      <c r="M2344" s="178"/>
    </row>
    <row r="2345" spans="1:13" x14ac:dyDescent="0.2">
      <c r="A2345" s="90" t="str">
        <f>IF(I2345=VALUE,VALUE,COUNTIF($B$7:B2345,B2345))&amp;I2345&amp;IF(F2345&lt;&gt;VALUE,TEXT(F2345,"mmmm"),VALUE)</f>
        <v>00</v>
      </c>
      <c r="B2345" s="86" t="str">
        <f t="shared" si="526"/>
        <v>0</v>
      </c>
      <c r="C2345" s="86" t="str">
        <f>COUNTIF($K$7:K2345,K2345)&amp;K2345</f>
        <v>0</v>
      </c>
      <c r="D2345" s="86" t="str">
        <f t="shared" si="527"/>
        <v>1</v>
      </c>
      <c r="F2345" s="173"/>
      <c r="G2345" s="90"/>
      <c r="H2345" s="73"/>
      <c r="I2345" s="90"/>
      <c r="J2345" s="175" t="str">
        <f t="shared" si="525"/>
        <v>-</v>
      </c>
      <c r="K2345" s="90"/>
      <c r="L2345" s="178"/>
      <c r="M2345" s="178"/>
    </row>
    <row r="2346" spans="1:13" x14ac:dyDescent="0.2">
      <c r="A2346" s="90" t="str">
        <f>IF(I2346=VALUE,VALUE,COUNTIF($B$7:B2346,B2346))&amp;I2346&amp;IF(F2346&lt;&gt;VALUE,TEXT(F2346,"mmmm"),VALUE)</f>
        <v>00</v>
      </c>
      <c r="B2346" s="86" t="str">
        <f t="shared" si="526"/>
        <v>0</v>
      </c>
      <c r="C2346" s="86" t="str">
        <f>COUNTIF($K$7:K2346,K2346)&amp;K2346</f>
        <v>0</v>
      </c>
      <c r="D2346" s="86" t="str">
        <f t="shared" si="527"/>
        <v>1</v>
      </c>
      <c r="F2346" s="173"/>
      <c r="G2346" s="90"/>
      <c r="H2346" s="73"/>
      <c r="I2346" s="90"/>
      <c r="J2346" s="175" t="str">
        <f t="shared" si="525"/>
        <v>-</v>
      </c>
      <c r="K2346" s="90"/>
      <c r="L2346" s="178"/>
      <c r="M2346" s="178"/>
    </row>
    <row r="2347" spans="1:13" x14ac:dyDescent="0.2">
      <c r="A2347" s="90" t="str">
        <f>IF(I2347=VALUE,VALUE,COUNTIF($B$7:B2347,B2347))&amp;I2347&amp;IF(F2347&lt;&gt;VALUE,TEXT(F2347,"mmmm"),VALUE)</f>
        <v>00</v>
      </c>
      <c r="B2347" s="86" t="str">
        <f t="shared" si="526"/>
        <v>0</v>
      </c>
      <c r="C2347" s="86" t="str">
        <f>COUNTIF($K$7:K2347,K2347)&amp;K2347</f>
        <v>0</v>
      </c>
      <c r="D2347" s="86" t="str">
        <f t="shared" si="527"/>
        <v>1</v>
      </c>
      <c r="F2347" s="173"/>
      <c r="G2347" s="90"/>
      <c r="H2347" s="73"/>
      <c r="I2347" s="90"/>
      <c r="J2347" s="175" t="str">
        <f t="shared" si="525"/>
        <v>-</v>
      </c>
      <c r="K2347" s="90"/>
      <c r="L2347" s="178"/>
      <c r="M2347" s="178"/>
    </row>
    <row r="2348" spans="1:13" x14ac:dyDescent="0.2">
      <c r="A2348" s="90" t="str">
        <f>IF(I2348=VALUE,VALUE,COUNTIF($B$7:B2348,B2348))&amp;I2348&amp;IF(F2348&lt;&gt;VALUE,TEXT(F2348,"mmmm"),VALUE)</f>
        <v>00</v>
      </c>
      <c r="B2348" s="86" t="str">
        <f t="shared" si="526"/>
        <v>0</v>
      </c>
      <c r="C2348" s="86" t="str">
        <f>COUNTIF($K$7:K2348,K2348)&amp;K2348</f>
        <v>0</v>
      </c>
      <c r="D2348" s="86" t="str">
        <f t="shared" si="527"/>
        <v>1</v>
      </c>
      <c r="F2348" s="173"/>
      <c r="G2348" s="90"/>
      <c r="H2348" s="73"/>
      <c r="I2348" s="90"/>
      <c r="J2348" s="175" t="str">
        <f t="shared" ref="J2348:J2411" si="528">IF(ISNA(VLOOKUP(I2348,DAF_AKUN,2,FALSE)),"-",VLOOKUP(I2348,DAF_AKUN,2,FALSE))</f>
        <v>-</v>
      </c>
      <c r="K2348" s="90"/>
      <c r="L2348" s="178"/>
      <c r="M2348" s="178"/>
    </row>
    <row r="2349" spans="1:13" x14ac:dyDescent="0.2">
      <c r="A2349" s="90" t="str">
        <f>IF(I2349=VALUE,VALUE,COUNTIF($B$7:B2349,B2349))&amp;I2349&amp;IF(F2349&lt;&gt;VALUE,TEXT(F2349,"mmmm"),VALUE)</f>
        <v>00</v>
      </c>
      <c r="B2349" s="86" t="str">
        <f t="shared" si="526"/>
        <v>0</v>
      </c>
      <c r="C2349" s="86" t="str">
        <f>COUNTIF($K$7:K2349,K2349)&amp;K2349</f>
        <v>122AP-003</v>
      </c>
      <c r="D2349" s="86" t="str">
        <f t="shared" si="527"/>
        <v>1</v>
      </c>
      <c r="F2349" s="173"/>
      <c r="G2349" s="90"/>
      <c r="H2349" s="73"/>
      <c r="I2349" s="90"/>
      <c r="J2349" s="175" t="str">
        <f t="shared" si="528"/>
        <v>-</v>
      </c>
      <c r="K2349" s="90" t="s">
        <v>420</v>
      </c>
      <c r="L2349" s="178"/>
      <c r="M2349" s="178"/>
    </row>
    <row r="2350" spans="1:13" x14ac:dyDescent="0.2">
      <c r="A2350" s="90" t="str">
        <f>IF(I2350=VALUE,VALUE,COUNTIF($B$7:B2350,B2350))&amp;I2350&amp;IF(F2350&lt;&gt;VALUE,TEXT(F2350,"mmmm"),VALUE)</f>
        <v>00</v>
      </c>
      <c r="B2350" s="86" t="str">
        <f t="shared" si="526"/>
        <v>0</v>
      </c>
      <c r="C2350" s="86" t="str">
        <f>COUNTIF($K$7:K2350,K2350)&amp;K2350</f>
        <v>123AP-003</v>
      </c>
      <c r="D2350" s="86" t="str">
        <f t="shared" si="527"/>
        <v>1</v>
      </c>
      <c r="F2350" s="173"/>
      <c r="G2350" s="90"/>
      <c r="H2350" s="73"/>
      <c r="I2350" s="90"/>
      <c r="J2350" s="175" t="str">
        <f t="shared" si="528"/>
        <v>-</v>
      </c>
      <c r="K2350" s="90" t="s">
        <v>420</v>
      </c>
      <c r="L2350" s="178"/>
      <c r="M2350" s="178"/>
    </row>
    <row r="2351" spans="1:13" x14ac:dyDescent="0.2">
      <c r="A2351" s="90" t="str">
        <f>IF(I2351=VALUE,VALUE,COUNTIF($B$7:B2351,B2351))&amp;I2351&amp;IF(F2351&lt;&gt;VALUE,TEXT(F2351,"mmmm"),VALUE)</f>
        <v>00</v>
      </c>
      <c r="B2351" s="86" t="str">
        <f t="shared" si="526"/>
        <v>0</v>
      </c>
      <c r="C2351" s="86" t="str">
        <f>COUNTIF($K$7:K2351,K2351)&amp;K2351</f>
        <v>124AP-003</v>
      </c>
      <c r="D2351" s="86" t="str">
        <f t="shared" si="527"/>
        <v>1</v>
      </c>
      <c r="F2351" s="173"/>
      <c r="G2351" s="90"/>
      <c r="H2351" s="73"/>
      <c r="I2351" s="90"/>
      <c r="J2351" s="175" t="str">
        <f t="shared" si="528"/>
        <v>-</v>
      </c>
      <c r="K2351" s="90" t="s">
        <v>420</v>
      </c>
      <c r="L2351" s="178"/>
      <c r="M2351" s="178"/>
    </row>
    <row r="2352" spans="1:13" x14ac:dyDescent="0.2">
      <c r="A2352" s="90" t="str">
        <f>IF(I2352=VALUE,VALUE,COUNTIF($B$7:B2352,B2352))&amp;I2352&amp;IF(F2352&lt;&gt;VALUE,TEXT(F2352,"mmmm"),VALUE)</f>
        <v>00</v>
      </c>
      <c r="B2352" s="86" t="str">
        <f t="shared" si="526"/>
        <v>0</v>
      </c>
      <c r="C2352" s="86" t="str">
        <f>COUNTIF($K$7:K2352,K2352)&amp;K2352</f>
        <v>0</v>
      </c>
      <c r="D2352" s="86" t="str">
        <f t="shared" si="527"/>
        <v>1</v>
      </c>
      <c r="F2352" s="173"/>
      <c r="G2352" s="90"/>
      <c r="H2352" s="73"/>
      <c r="I2352" s="90"/>
      <c r="J2352" s="175" t="str">
        <f t="shared" si="528"/>
        <v>-</v>
      </c>
      <c r="K2352" s="90"/>
      <c r="L2352" s="178"/>
      <c r="M2352" s="178"/>
    </row>
    <row r="2353" spans="1:13" x14ac:dyDescent="0.2">
      <c r="A2353" s="90" t="str">
        <f>IF(I2353=VALUE,VALUE,COUNTIF($B$7:B2353,B2353))&amp;I2353&amp;IF(F2353&lt;&gt;VALUE,TEXT(F2353,"mmmm"),VALUE)</f>
        <v>00</v>
      </c>
      <c r="B2353" s="86" t="str">
        <f t="shared" si="526"/>
        <v>0</v>
      </c>
      <c r="C2353" s="86" t="str">
        <f>COUNTIF($K$7:K2353,K2353)&amp;K2353</f>
        <v>0</v>
      </c>
      <c r="D2353" s="86" t="str">
        <f t="shared" si="527"/>
        <v>1</v>
      </c>
      <c r="F2353" s="173"/>
      <c r="G2353" s="90"/>
      <c r="H2353" s="73"/>
      <c r="I2353" s="90"/>
      <c r="J2353" s="175" t="str">
        <f t="shared" si="528"/>
        <v>-</v>
      </c>
      <c r="K2353" s="90"/>
      <c r="L2353" s="178"/>
      <c r="M2353" s="178"/>
    </row>
    <row r="2354" spans="1:13" x14ac:dyDescent="0.2">
      <c r="A2354" s="90" t="str">
        <f>IF(I2354=VALUE,VALUE,COUNTIF($B$7:B2354,B2354))&amp;I2354&amp;IF(F2354&lt;&gt;VALUE,TEXT(F2354,"mmmm"),VALUE)</f>
        <v>00</v>
      </c>
      <c r="B2354" s="86" t="str">
        <f t="shared" si="526"/>
        <v>0</v>
      </c>
      <c r="C2354" s="86" t="str">
        <f>COUNTIF($K$7:K2354,K2354)&amp;K2354</f>
        <v>0</v>
      </c>
      <c r="D2354" s="86" t="str">
        <f t="shared" si="527"/>
        <v>1</v>
      </c>
      <c r="F2354" s="173"/>
      <c r="G2354" s="90"/>
      <c r="H2354" s="73"/>
      <c r="I2354" s="90"/>
      <c r="J2354" s="175" t="str">
        <f t="shared" si="528"/>
        <v>-</v>
      </c>
      <c r="K2354" s="90"/>
      <c r="L2354" s="178"/>
      <c r="M2354" s="178"/>
    </row>
    <row r="2355" spans="1:13" x14ac:dyDescent="0.2">
      <c r="A2355" s="90" t="str">
        <f>IF(I2355=VALUE,VALUE,COUNTIF($B$7:B2355,B2355))&amp;I2355&amp;IF(F2355&lt;&gt;VALUE,TEXT(F2355,"mmmm"),VALUE)</f>
        <v>00</v>
      </c>
      <c r="B2355" s="86" t="str">
        <f t="shared" si="526"/>
        <v>0</v>
      </c>
      <c r="C2355" s="86" t="str">
        <f>COUNTIF($K$7:K2355,K2355)&amp;K2355</f>
        <v>0</v>
      </c>
      <c r="D2355" s="86" t="str">
        <f t="shared" si="527"/>
        <v>1</v>
      </c>
      <c r="F2355" s="173"/>
      <c r="G2355" s="90"/>
      <c r="H2355" s="73"/>
      <c r="I2355" s="90"/>
      <c r="J2355" s="175" t="str">
        <f t="shared" si="528"/>
        <v>-</v>
      </c>
      <c r="K2355" s="90"/>
      <c r="L2355" s="178"/>
      <c r="M2355" s="178"/>
    </row>
    <row r="2356" spans="1:13" x14ac:dyDescent="0.2">
      <c r="A2356" s="90" t="str">
        <f>IF(I2356=VALUE,VALUE,COUNTIF($B$7:B2356,B2356))&amp;I2356&amp;IF(F2356&lt;&gt;VALUE,TEXT(F2356,"mmmm"),VALUE)</f>
        <v>00</v>
      </c>
      <c r="B2356" s="86" t="str">
        <f t="shared" si="526"/>
        <v>0</v>
      </c>
      <c r="C2356" s="86" t="str">
        <f>COUNTIF($K$7:K2356,K2356)&amp;K2356</f>
        <v>0</v>
      </c>
      <c r="D2356" s="86" t="str">
        <f t="shared" si="527"/>
        <v>1</v>
      </c>
      <c r="F2356" s="173"/>
      <c r="G2356" s="90"/>
      <c r="H2356" s="73"/>
      <c r="I2356" s="90"/>
      <c r="J2356" s="175" t="str">
        <f t="shared" si="528"/>
        <v>-</v>
      </c>
      <c r="K2356" s="90"/>
      <c r="L2356" s="178"/>
      <c r="M2356" s="178"/>
    </row>
    <row r="2357" spans="1:13" x14ac:dyDescent="0.2">
      <c r="A2357" s="90" t="str">
        <f>IF(I2357=VALUE,VALUE,COUNTIF($B$7:B2357,B2357))&amp;I2357&amp;IF(F2357&lt;&gt;VALUE,TEXT(F2357,"mmmm"),VALUE)</f>
        <v>00</v>
      </c>
      <c r="B2357" s="86" t="str">
        <f t="shared" si="526"/>
        <v>0</v>
      </c>
      <c r="C2357" s="86" t="str">
        <f>COUNTIF($K$7:K2357,K2357)&amp;K2357</f>
        <v>0</v>
      </c>
      <c r="D2357" s="86" t="str">
        <f t="shared" si="527"/>
        <v>1</v>
      </c>
      <c r="F2357" s="173"/>
      <c r="G2357" s="90"/>
      <c r="H2357" s="73"/>
      <c r="I2357" s="90"/>
      <c r="J2357" s="175" t="str">
        <f t="shared" si="528"/>
        <v>-</v>
      </c>
      <c r="K2357" s="90"/>
      <c r="L2357" s="178"/>
      <c r="M2357" s="178"/>
    </row>
    <row r="2358" spans="1:13" x14ac:dyDescent="0.2">
      <c r="A2358" s="90" t="str">
        <f>IF(I2358=VALUE,VALUE,COUNTIF($B$7:B2358,B2358))&amp;I2358&amp;IF(F2358&lt;&gt;VALUE,TEXT(F2358,"mmmm"),VALUE)</f>
        <v>00</v>
      </c>
      <c r="B2358" s="86" t="str">
        <f t="shared" si="526"/>
        <v>0</v>
      </c>
      <c r="C2358" s="86" t="str">
        <f>COUNTIF($K$7:K2358,K2358)&amp;K2358</f>
        <v>0</v>
      </c>
      <c r="D2358" s="86" t="str">
        <f t="shared" si="527"/>
        <v>1</v>
      </c>
      <c r="F2358" s="173"/>
      <c r="G2358" s="90"/>
      <c r="H2358" s="73"/>
      <c r="I2358" s="90"/>
      <c r="J2358" s="175" t="str">
        <f t="shared" si="528"/>
        <v>-</v>
      </c>
      <c r="K2358" s="90"/>
      <c r="L2358" s="178"/>
      <c r="M2358" s="178"/>
    </row>
    <row r="2359" spans="1:13" x14ac:dyDescent="0.2">
      <c r="A2359" s="90" t="str">
        <f>IF(I2359=VALUE,VALUE,COUNTIF($B$7:B2359,B2359))&amp;I2359&amp;IF(F2359&lt;&gt;VALUE,TEXT(F2359,"mmmm"),VALUE)</f>
        <v>00</v>
      </c>
      <c r="B2359" s="86" t="str">
        <f t="shared" si="526"/>
        <v>0</v>
      </c>
      <c r="C2359" s="86" t="str">
        <f>COUNTIF($K$7:K2359,K2359)&amp;K2359</f>
        <v>0</v>
      </c>
      <c r="D2359" s="86" t="str">
        <f t="shared" si="527"/>
        <v>1</v>
      </c>
      <c r="F2359" s="173"/>
      <c r="G2359" s="90"/>
      <c r="H2359" s="73"/>
      <c r="I2359" s="90"/>
      <c r="J2359" s="175" t="str">
        <f t="shared" si="528"/>
        <v>-</v>
      </c>
      <c r="K2359" s="90"/>
      <c r="L2359" s="178"/>
      <c r="M2359" s="178"/>
    </row>
    <row r="2360" spans="1:13" x14ac:dyDescent="0.2">
      <c r="A2360" s="90" t="str">
        <f>IF(I2360=VALUE,VALUE,COUNTIF($B$7:B2360,B2360))&amp;I2360&amp;IF(F2360&lt;&gt;VALUE,TEXT(F2360,"mmmm"),VALUE)</f>
        <v>00</v>
      </c>
      <c r="B2360" s="86" t="str">
        <f t="shared" si="526"/>
        <v>0</v>
      </c>
      <c r="C2360" s="86" t="str">
        <f>COUNTIF($K$7:K2360,K2360)&amp;K2360</f>
        <v>0</v>
      </c>
      <c r="D2360" s="86" t="str">
        <f t="shared" si="527"/>
        <v>1</v>
      </c>
      <c r="F2360" s="173"/>
      <c r="G2360" s="90"/>
      <c r="H2360" s="73"/>
      <c r="I2360" s="90"/>
      <c r="J2360" s="175" t="str">
        <f t="shared" si="528"/>
        <v>-</v>
      </c>
      <c r="K2360" s="90"/>
      <c r="L2360" s="178"/>
      <c r="M2360" s="178"/>
    </row>
    <row r="2361" spans="1:13" x14ac:dyDescent="0.2">
      <c r="A2361" s="90" t="str">
        <f>IF(I2361=VALUE,VALUE,COUNTIF($B$7:B2361,B2361))&amp;I2361&amp;IF(F2361&lt;&gt;VALUE,TEXT(F2361,"mmmm"),VALUE)</f>
        <v>00</v>
      </c>
      <c r="B2361" s="86" t="str">
        <f t="shared" si="526"/>
        <v>0</v>
      </c>
      <c r="C2361" s="86" t="str">
        <f>COUNTIF($K$7:K2361,K2361)&amp;K2361</f>
        <v>0</v>
      </c>
      <c r="D2361" s="86" t="str">
        <f t="shared" si="527"/>
        <v>1</v>
      </c>
      <c r="F2361" s="173"/>
      <c r="G2361" s="90"/>
      <c r="H2361" s="73"/>
      <c r="I2361" s="90"/>
      <c r="J2361" s="175" t="str">
        <f t="shared" si="528"/>
        <v>-</v>
      </c>
      <c r="K2361" s="90"/>
      <c r="L2361" s="178"/>
      <c r="M2361" s="178"/>
    </row>
    <row r="2362" spans="1:13" x14ac:dyDescent="0.2">
      <c r="A2362" s="90" t="str">
        <f>IF(I2362=VALUE,VALUE,COUNTIF($B$7:B2362,B2362))&amp;I2362&amp;IF(F2362&lt;&gt;VALUE,TEXT(F2362,"mmmm"),VALUE)</f>
        <v>00</v>
      </c>
      <c r="B2362" s="86" t="str">
        <f t="shared" si="526"/>
        <v>0</v>
      </c>
      <c r="C2362" s="86" t="str">
        <f>COUNTIF($K$7:K2362,K2362)&amp;K2362</f>
        <v>0</v>
      </c>
      <c r="D2362" s="86" t="str">
        <f t="shared" si="527"/>
        <v>1</v>
      </c>
      <c r="F2362" s="173"/>
      <c r="G2362" s="90"/>
      <c r="H2362" s="73"/>
      <c r="I2362" s="90"/>
      <c r="J2362" s="175" t="str">
        <f t="shared" si="528"/>
        <v>-</v>
      </c>
      <c r="K2362" s="90"/>
      <c r="L2362" s="178"/>
      <c r="M2362" s="178"/>
    </row>
    <row r="2363" spans="1:13" x14ac:dyDescent="0.2">
      <c r="A2363" s="90" t="str">
        <f>IF(I2363=VALUE,VALUE,COUNTIF($B$7:B2363,B2363))&amp;I2363&amp;IF(F2363&lt;&gt;VALUE,TEXT(F2363,"mmmm"),VALUE)</f>
        <v>00</v>
      </c>
      <c r="B2363" s="86" t="str">
        <f t="shared" si="526"/>
        <v>0</v>
      </c>
      <c r="C2363" s="86" t="str">
        <f>COUNTIF($K$7:K2363,K2363)&amp;K2363</f>
        <v>0</v>
      </c>
      <c r="D2363" s="86" t="str">
        <f t="shared" si="527"/>
        <v>1</v>
      </c>
      <c r="F2363" s="173"/>
      <c r="G2363" s="90"/>
      <c r="H2363" s="73"/>
      <c r="I2363" s="90"/>
      <c r="J2363" s="175" t="str">
        <f t="shared" si="528"/>
        <v>-</v>
      </c>
      <c r="K2363" s="90"/>
      <c r="L2363" s="178"/>
      <c r="M2363" s="178"/>
    </row>
    <row r="2364" spans="1:13" x14ac:dyDescent="0.2">
      <c r="A2364" s="90" t="str">
        <f>IF(I2364=VALUE,VALUE,COUNTIF($B$7:B2364,B2364))&amp;I2364&amp;IF(F2364&lt;&gt;VALUE,TEXT(F2364,"mmmm"),VALUE)</f>
        <v>00</v>
      </c>
      <c r="B2364" s="86" t="str">
        <f t="shared" si="526"/>
        <v>0</v>
      </c>
      <c r="C2364" s="86" t="str">
        <f>COUNTIF($K$7:K2364,K2364)&amp;K2364</f>
        <v>0</v>
      </c>
      <c r="D2364" s="86" t="str">
        <f t="shared" si="527"/>
        <v>1</v>
      </c>
      <c r="F2364" s="173"/>
      <c r="G2364" s="90"/>
      <c r="H2364" s="73"/>
      <c r="I2364" s="90"/>
      <c r="J2364" s="175" t="str">
        <f t="shared" si="528"/>
        <v>-</v>
      </c>
      <c r="K2364" s="90"/>
      <c r="L2364" s="178"/>
      <c r="M2364" s="178"/>
    </row>
    <row r="2365" spans="1:13" x14ac:dyDescent="0.2">
      <c r="A2365" s="90" t="str">
        <f>IF(I2365=VALUE,VALUE,COUNTIF($B$7:B2365,B2365))&amp;I2365&amp;IF(F2365&lt;&gt;VALUE,TEXT(F2365,"mmmm"),VALUE)</f>
        <v>00</v>
      </c>
      <c r="B2365" s="86" t="str">
        <f t="shared" si="526"/>
        <v>0</v>
      </c>
      <c r="C2365" s="86" t="str">
        <f>COUNTIF($K$7:K2365,K2365)&amp;K2365</f>
        <v>0</v>
      </c>
      <c r="D2365" s="86" t="str">
        <f t="shared" si="527"/>
        <v>1</v>
      </c>
      <c r="F2365" s="173"/>
      <c r="G2365" s="90"/>
      <c r="H2365" s="73"/>
      <c r="I2365" s="90"/>
      <c r="J2365" s="175" t="str">
        <f t="shared" si="528"/>
        <v>-</v>
      </c>
      <c r="K2365" s="90"/>
      <c r="L2365" s="178"/>
      <c r="M2365" s="178"/>
    </row>
    <row r="2366" spans="1:13" x14ac:dyDescent="0.2">
      <c r="A2366" s="90" t="str">
        <f>IF(I2366=VALUE,VALUE,COUNTIF($B$7:B2366,B2366))&amp;I2366&amp;IF(F2366&lt;&gt;VALUE,TEXT(F2366,"mmmm"),VALUE)</f>
        <v>00</v>
      </c>
      <c r="B2366" s="86" t="str">
        <f t="shared" si="526"/>
        <v>0</v>
      </c>
      <c r="C2366" s="86" t="str">
        <f>COUNTIF($K$7:K2366,K2366)&amp;K2366</f>
        <v>0</v>
      </c>
      <c r="D2366" s="86" t="str">
        <f t="shared" si="527"/>
        <v>1</v>
      </c>
      <c r="F2366" s="173"/>
      <c r="G2366" s="90"/>
      <c r="H2366" s="73"/>
      <c r="I2366" s="90"/>
      <c r="J2366" s="175" t="str">
        <f t="shared" si="528"/>
        <v>-</v>
      </c>
      <c r="K2366" s="90"/>
      <c r="L2366" s="178"/>
      <c r="M2366" s="178"/>
    </row>
    <row r="2367" spans="1:13" x14ac:dyDescent="0.2">
      <c r="A2367" s="90" t="str">
        <f>IF(I2367=VALUE,VALUE,COUNTIF($B$7:B2367,B2367))&amp;I2367&amp;IF(F2367&lt;&gt;VALUE,TEXT(F2367,"mmmm"),VALUE)</f>
        <v>00</v>
      </c>
      <c r="B2367" s="86" t="str">
        <f t="shared" si="526"/>
        <v>0</v>
      </c>
      <c r="C2367" s="86" t="str">
        <f>COUNTIF($K$7:K2367,K2367)&amp;K2367</f>
        <v>0</v>
      </c>
      <c r="D2367" s="86" t="str">
        <f t="shared" si="527"/>
        <v>1</v>
      </c>
      <c r="F2367" s="173"/>
      <c r="G2367" s="90"/>
      <c r="H2367" s="73"/>
      <c r="I2367" s="90"/>
      <c r="J2367" s="175" t="str">
        <f t="shared" si="528"/>
        <v>-</v>
      </c>
      <c r="K2367" s="90"/>
      <c r="L2367" s="178"/>
      <c r="M2367" s="178"/>
    </row>
    <row r="2368" spans="1:13" x14ac:dyDescent="0.2">
      <c r="A2368" s="90" t="str">
        <f>IF(I2368=VALUE,VALUE,COUNTIF($B$7:B2368,B2368))&amp;I2368&amp;IF(F2368&lt;&gt;VALUE,TEXT(F2368,"mmmm"),VALUE)</f>
        <v>00</v>
      </c>
      <c r="B2368" s="86" t="str">
        <f t="shared" si="526"/>
        <v>0</v>
      </c>
      <c r="C2368" s="86" t="str">
        <f>COUNTIF($K$7:K2368,K2368)&amp;K2368</f>
        <v>0</v>
      </c>
      <c r="D2368" s="86" t="str">
        <f t="shared" si="527"/>
        <v>1</v>
      </c>
      <c r="F2368" s="173"/>
      <c r="G2368" s="90"/>
      <c r="H2368" s="73"/>
      <c r="I2368" s="90"/>
      <c r="J2368" s="175" t="str">
        <f t="shared" si="528"/>
        <v>-</v>
      </c>
      <c r="K2368" s="90"/>
      <c r="L2368" s="178"/>
      <c r="M2368" s="178"/>
    </row>
    <row r="2369" spans="1:13" x14ac:dyDescent="0.2">
      <c r="A2369" s="90" t="str">
        <f>IF(I2369=VALUE,VALUE,COUNTIF($B$7:B2369,B2369))&amp;I2369&amp;IF(F2369&lt;&gt;VALUE,TEXT(F2369,"mmmm"),VALUE)</f>
        <v>00</v>
      </c>
      <c r="B2369" s="86" t="str">
        <f t="shared" si="526"/>
        <v>0</v>
      </c>
      <c r="C2369" s="86" t="str">
        <f>COUNTIF($K$7:K2369,K2369)&amp;K2369</f>
        <v>0</v>
      </c>
      <c r="D2369" s="86" t="str">
        <f t="shared" si="527"/>
        <v>1</v>
      </c>
      <c r="F2369" s="173"/>
      <c r="G2369" s="90"/>
      <c r="H2369" s="73"/>
      <c r="I2369" s="90"/>
      <c r="J2369" s="175" t="str">
        <f t="shared" si="528"/>
        <v>-</v>
      </c>
      <c r="K2369" s="90"/>
      <c r="L2369" s="178"/>
      <c r="M2369" s="178"/>
    </row>
    <row r="2370" spans="1:13" x14ac:dyDescent="0.2">
      <c r="A2370" s="90" t="str">
        <f>IF(I2370=VALUE,VALUE,COUNTIF($B$7:B2370,B2370))&amp;I2370&amp;IF(F2370&lt;&gt;VALUE,TEXT(F2370,"mmmm"),VALUE)</f>
        <v>00</v>
      </c>
      <c r="B2370" s="86" t="str">
        <f t="shared" ref="B2370:B2433" si="529">I2370&amp;IF(F2370&lt;&gt;VALUE,TEXT(F2370,"mmmm"),VALUE)</f>
        <v>0</v>
      </c>
      <c r="C2370" s="86" t="str">
        <f>COUNTIF($K$7:K2370,K2370)&amp;K2370</f>
        <v>0</v>
      </c>
      <c r="D2370" s="86" t="str">
        <f t="shared" ref="D2370:D2433" si="530">IF(MONTH(F2370)&lt;MONTH(BLN),"1"&amp;I2370,VALUE)</f>
        <v>1</v>
      </c>
      <c r="F2370" s="173"/>
      <c r="G2370" s="90"/>
      <c r="H2370" s="73"/>
      <c r="I2370" s="90"/>
      <c r="J2370" s="175" t="str">
        <f t="shared" si="528"/>
        <v>-</v>
      </c>
      <c r="K2370" s="90"/>
      <c r="L2370" s="178"/>
      <c r="M2370" s="178"/>
    </row>
    <row r="2371" spans="1:13" x14ac:dyDescent="0.2">
      <c r="A2371" s="90" t="str">
        <f>IF(I2371=VALUE,VALUE,COUNTIF($B$7:B2371,B2371))&amp;I2371&amp;IF(F2371&lt;&gt;VALUE,TEXT(F2371,"mmmm"),VALUE)</f>
        <v>00</v>
      </c>
      <c r="B2371" s="86" t="str">
        <f t="shared" si="529"/>
        <v>0</v>
      </c>
      <c r="C2371" s="86" t="str">
        <f>COUNTIF($K$7:K2371,K2371)&amp;K2371</f>
        <v>0</v>
      </c>
      <c r="D2371" s="86" t="str">
        <f t="shared" si="530"/>
        <v>1</v>
      </c>
      <c r="F2371" s="173"/>
      <c r="G2371" s="90"/>
      <c r="H2371" s="73"/>
      <c r="I2371" s="90"/>
      <c r="J2371" s="175" t="str">
        <f t="shared" si="528"/>
        <v>-</v>
      </c>
      <c r="K2371" s="90"/>
      <c r="L2371" s="178"/>
      <c r="M2371" s="178"/>
    </row>
    <row r="2372" spans="1:13" x14ac:dyDescent="0.2">
      <c r="A2372" s="90" t="str">
        <f>IF(I2372=VALUE,VALUE,COUNTIF($B$7:B2372,B2372))&amp;I2372&amp;IF(F2372&lt;&gt;VALUE,TEXT(F2372,"mmmm"),VALUE)</f>
        <v>00</v>
      </c>
      <c r="B2372" s="86" t="str">
        <f t="shared" si="529"/>
        <v>0</v>
      </c>
      <c r="C2372" s="86" t="str">
        <f>COUNTIF($K$7:K2372,K2372)&amp;K2372</f>
        <v>0</v>
      </c>
      <c r="D2372" s="86" t="str">
        <f t="shared" si="530"/>
        <v>1</v>
      </c>
      <c r="F2372" s="173"/>
      <c r="G2372" s="90"/>
      <c r="H2372" s="73"/>
      <c r="I2372" s="90"/>
      <c r="J2372" s="175" t="str">
        <f t="shared" si="528"/>
        <v>-</v>
      </c>
      <c r="K2372" s="90"/>
      <c r="L2372" s="178"/>
      <c r="M2372" s="178"/>
    </row>
    <row r="2373" spans="1:13" x14ac:dyDescent="0.2">
      <c r="A2373" s="90" t="str">
        <f>IF(I2373=VALUE,VALUE,COUNTIF($B$7:B2373,B2373))&amp;I2373&amp;IF(F2373&lt;&gt;VALUE,TEXT(F2373,"mmmm"),VALUE)</f>
        <v>00</v>
      </c>
      <c r="B2373" s="86" t="str">
        <f t="shared" si="529"/>
        <v>0</v>
      </c>
      <c r="C2373" s="86" t="str">
        <f>COUNTIF($K$7:K2373,K2373)&amp;K2373</f>
        <v>0</v>
      </c>
      <c r="D2373" s="86" t="str">
        <f t="shared" si="530"/>
        <v>1</v>
      </c>
      <c r="F2373" s="173"/>
      <c r="G2373" s="90"/>
      <c r="H2373" s="73"/>
      <c r="I2373" s="90"/>
      <c r="J2373" s="175" t="str">
        <f t="shared" si="528"/>
        <v>-</v>
      </c>
      <c r="K2373" s="90"/>
      <c r="L2373" s="178"/>
      <c r="M2373" s="178"/>
    </row>
    <row r="2374" spans="1:13" x14ac:dyDescent="0.2">
      <c r="A2374" s="90" t="str">
        <f>IF(I2374=VALUE,VALUE,COUNTIF($B$7:B2374,B2374))&amp;I2374&amp;IF(F2374&lt;&gt;VALUE,TEXT(F2374,"mmmm"),VALUE)</f>
        <v>00</v>
      </c>
      <c r="B2374" s="86" t="str">
        <f t="shared" si="529"/>
        <v>0</v>
      </c>
      <c r="C2374" s="86" t="str">
        <f>COUNTIF($K$7:K2374,K2374)&amp;K2374</f>
        <v>0</v>
      </c>
      <c r="D2374" s="86" t="str">
        <f t="shared" si="530"/>
        <v>1</v>
      </c>
      <c r="F2374" s="173"/>
      <c r="G2374" s="90"/>
      <c r="H2374" s="73"/>
      <c r="I2374" s="90"/>
      <c r="J2374" s="175" t="str">
        <f t="shared" si="528"/>
        <v>-</v>
      </c>
      <c r="K2374" s="90"/>
      <c r="L2374" s="178"/>
      <c r="M2374" s="178"/>
    </row>
    <row r="2375" spans="1:13" x14ac:dyDescent="0.2">
      <c r="A2375" s="90" t="str">
        <f>IF(I2375=VALUE,VALUE,COUNTIF($B$7:B2375,B2375))&amp;I2375&amp;IF(F2375&lt;&gt;VALUE,TEXT(F2375,"mmmm"),VALUE)</f>
        <v>00</v>
      </c>
      <c r="B2375" s="86" t="str">
        <f t="shared" si="529"/>
        <v>0</v>
      </c>
      <c r="C2375" s="86" t="str">
        <f>COUNTIF($K$7:K2375,K2375)&amp;K2375</f>
        <v>0</v>
      </c>
      <c r="D2375" s="86" t="str">
        <f t="shared" si="530"/>
        <v>1</v>
      </c>
      <c r="F2375" s="173"/>
      <c r="G2375" s="90"/>
      <c r="H2375" s="73"/>
      <c r="I2375" s="90"/>
      <c r="J2375" s="175" t="str">
        <f t="shared" si="528"/>
        <v>-</v>
      </c>
      <c r="K2375" s="90"/>
      <c r="L2375" s="178"/>
      <c r="M2375" s="178"/>
    </row>
    <row r="2376" spans="1:13" x14ac:dyDescent="0.2">
      <c r="A2376" s="90" t="str">
        <f>IF(I2376=VALUE,VALUE,COUNTIF($B$7:B2376,B2376))&amp;I2376&amp;IF(F2376&lt;&gt;VALUE,TEXT(F2376,"mmmm"),VALUE)</f>
        <v>00</v>
      </c>
      <c r="B2376" s="86" t="str">
        <f t="shared" si="529"/>
        <v>0</v>
      </c>
      <c r="C2376" s="86" t="str">
        <f>COUNTIF($K$7:K2376,K2376)&amp;K2376</f>
        <v>0</v>
      </c>
      <c r="D2376" s="86" t="str">
        <f t="shared" si="530"/>
        <v>1</v>
      </c>
      <c r="F2376" s="173"/>
      <c r="G2376" s="90"/>
      <c r="H2376" s="73"/>
      <c r="I2376" s="90"/>
      <c r="J2376" s="175" t="str">
        <f t="shared" si="528"/>
        <v>-</v>
      </c>
      <c r="K2376" s="90"/>
      <c r="L2376" s="178"/>
      <c r="M2376" s="178"/>
    </row>
    <row r="2377" spans="1:13" x14ac:dyDescent="0.2">
      <c r="A2377" s="90" t="str">
        <f>IF(I2377=VALUE,VALUE,COUNTIF($B$7:B2377,B2377))&amp;I2377&amp;IF(F2377&lt;&gt;VALUE,TEXT(F2377,"mmmm"),VALUE)</f>
        <v>00</v>
      </c>
      <c r="B2377" s="86" t="str">
        <f t="shared" si="529"/>
        <v>0</v>
      </c>
      <c r="C2377" s="86" t="str">
        <f>COUNTIF($K$7:K2377,K2377)&amp;K2377</f>
        <v>0</v>
      </c>
      <c r="D2377" s="86" t="str">
        <f t="shared" si="530"/>
        <v>1</v>
      </c>
      <c r="F2377" s="173"/>
      <c r="G2377" s="90"/>
      <c r="H2377" s="73"/>
      <c r="I2377" s="90"/>
      <c r="J2377" s="175" t="str">
        <f t="shared" si="528"/>
        <v>-</v>
      </c>
      <c r="K2377" s="90"/>
      <c r="L2377" s="178"/>
      <c r="M2377" s="178"/>
    </row>
    <row r="2378" spans="1:13" x14ac:dyDescent="0.2">
      <c r="A2378" s="90" t="str">
        <f>IF(I2378=VALUE,VALUE,COUNTIF($B$7:B2378,B2378))&amp;I2378&amp;IF(F2378&lt;&gt;VALUE,TEXT(F2378,"mmmm"),VALUE)</f>
        <v>00</v>
      </c>
      <c r="B2378" s="86" t="str">
        <f t="shared" si="529"/>
        <v>0</v>
      </c>
      <c r="C2378" s="86" t="str">
        <f>COUNTIF($K$7:K2378,K2378)&amp;K2378</f>
        <v>0</v>
      </c>
      <c r="D2378" s="86" t="str">
        <f t="shared" si="530"/>
        <v>1</v>
      </c>
      <c r="F2378" s="173"/>
      <c r="G2378" s="90"/>
      <c r="H2378" s="73"/>
      <c r="I2378" s="90"/>
      <c r="J2378" s="175" t="str">
        <f t="shared" si="528"/>
        <v>-</v>
      </c>
      <c r="K2378" s="90"/>
      <c r="L2378" s="178"/>
      <c r="M2378" s="178"/>
    </row>
    <row r="2379" spans="1:13" x14ac:dyDescent="0.2">
      <c r="A2379" s="90" t="str">
        <f>IF(I2379=VALUE,VALUE,COUNTIF($B$7:B2379,B2379))&amp;I2379&amp;IF(F2379&lt;&gt;VALUE,TEXT(F2379,"mmmm"),VALUE)</f>
        <v>00</v>
      </c>
      <c r="B2379" s="86" t="str">
        <f t="shared" si="529"/>
        <v>0</v>
      </c>
      <c r="C2379" s="86" t="str">
        <f>COUNTIF($K$7:K2379,K2379)&amp;K2379</f>
        <v>0</v>
      </c>
      <c r="D2379" s="86" t="str">
        <f t="shared" si="530"/>
        <v>1</v>
      </c>
      <c r="F2379" s="173"/>
      <c r="G2379" s="90"/>
      <c r="H2379" s="73"/>
      <c r="I2379" s="90"/>
      <c r="J2379" s="175" t="str">
        <f t="shared" si="528"/>
        <v>-</v>
      </c>
      <c r="K2379" s="90"/>
      <c r="L2379" s="178"/>
      <c r="M2379" s="178"/>
    </row>
    <row r="2380" spans="1:13" x14ac:dyDescent="0.2">
      <c r="A2380" s="90" t="str">
        <f>IF(I2380=VALUE,VALUE,COUNTIF($B$7:B2380,B2380))&amp;I2380&amp;IF(F2380&lt;&gt;VALUE,TEXT(F2380,"mmmm"),VALUE)</f>
        <v>00</v>
      </c>
      <c r="B2380" s="86" t="str">
        <f t="shared" si="529"/>
        <v>0</v>
      </c>
      <c r="C2380" s="86" t="str">
        <f>COUNTIF($K$7:K2380,K2380)&amp;K2380</f>
        <v>0</v>
      </c>
      <c r="D2380" s="86" t="str">
        <f t="shared" si="530"/>
        <v>1</v>
      </c>
      <c r="F2380" s="173"/>
      <c r="G2380" s="90"/>
      <c r="H2380" s="73"/>
      <c r="I2380" s="90"/>
      <c r="J2380" s="175" t="str">
        <f t="shared" si="528"/>
        <v>-</v>
      </c>
      <c r="K2380" s="90"/>
      <c r="L2380" s="178"/>
      <c r="M2380" s="178"/>
    </row>
    <row r="2381" spans="1:13" x14ac:dyDescent="0.2">
      <c r="A2381" s="90" t="str">
        <f>IF(I2381=VALUE,VALUE,COUNTIF($B$7:B2381,B2381))&amp;I2381&amp;IF(F2381&lt;&gt;VALUE,TEXT(F2381,"mmmm"),VALUE)</f>
        <v>00</v>
      </c>
      <c r="B2381" s="86" t="str">
        <f t="shared" si="529"/>
        <v>0</v>
      </c>
      <c r="C2381" s="86" t="str">
        <f>COUNTIF($K$7:K2381,K2381)&amp;K2381</f>
        <v>0</v>
      </c>
      <c r="D2381" s="86" t="str">
        <f t="shared" si="530"/>
        <v>1</v>
      </c>
      <c r="F2381" s="173"/>
      <c r="G2381" s="90"/>
      <c r="H2381" s="73"/>
      <c r="I2381" s="90"/>
      <c r="J2381" s="175" t="str">
        <f t="shared" si="528"/>
        <v>-</v>
      </c>
      <c r="K2381" s="90"/>
      <c r="L2381" s="178"/>
      <c r="M2381" s="178"/>
    </row>
    <row r="2382" spans="1:13" x14ac:dyDescent="0.2">
      <c r="A2382" s="90" t="str">
        <f>IF(I2382=VALUE,VALUE,COUNTIF($B$7:B2382,B2382))&amp;I2382&amp;IF(F2382&lt;&gt;VALUE,TEXT(F2382,"mmmm"),VALUE)</f>
        <v>00</v>
      </c>
      <c r="B2382" s="86" t="str">
        <f t="shared" si="529"/>
        <v>0</v>
      </c>
      <c r="C2382" s="86" t="str">
        <f>COUNTIF($K$7:K2382,K2382)&amp;K2382</f>
        <v>0</v>
      </c>
      <c r="D2382" s="86" t="str">
        <f t="shared" si="530"/>
        <v>1</v>
      </c>
      <c r="F2382" s="173"/>
      <c r="G2382" s="90"/>
      <c r="H2382" s="73"/>
      <c r="I2382" s="75"/>
      <c r="J2382" s="175" t="str">
        <f t="shared" si="528"/>
        <v>-</v>
      </c>
      <c r="K2382" s="90"/>
      <c r="L2382" s="178"/>
      <c r="M2382" s="178"/>
    </row>
    <row r="2383" spans="1:13" x14ac:dyDescent="0.2">
      <c r="A2383" s="90" t="str">
        <f>IF(I2383=VALUE,VALUE,COUNTIF($B$7:B2383,B2383))&amp;I2383&amp;IF(F2383&lt;&gt;VALUE,TEXT(F2383,"mmmm"),VALUE)</f>
        <v>00</v>
      </c>
      <c r="B2383" s="86" t="str">
        <f t="shared" si="529"/>
        <v>0</v>
      </c>
      <c r="C2383" s="86" t="str">
        <f>COUNTIF($K$7:K2383,K2383)&amp;K2383</f>
        <v>0</v>
      </c>
      <c r="D2383" s="86" t="str">
        <f t="shared" si="530"/>
        <v>1</v>
      </c>
      <c r="F2383" s="173"/>
      <c r="G2383" s="90"/>
      <c r="H2383" s="73"/>
      <c r="I2383" s="75"/>
      <c r="J2383" s="175" t="str">
        <f t="shared" si="528"/>
        <v>-</v>
      </c>
      <c r="K2383" s="90"/>
      <c r="L2383" s="178"/>
      <c r="M2383" s="178"/>
    </row>
    <row r="2384" spans="1:13" x14ac:dyDescent="0.2">
      <c r="A2384" s="90" t="str">
        <f>IF(I2384=VALUE,VALUE,COUNTIF($B$7:B2384,B2384))&amp;I2384&amp;IF(F2384&lt;&gt;VALUE,TEXT(F2384,"mmmm"),VALUE)</f>
        <v>00</v>
      </c>
      <c r="B2384" s="86" t="str">
        <f t="shared" si="529"/>
        <v>0</v>
      </c>
      <c r="C2384" s="86" t="str">
        <f>COUNTIF($K$7:K2384,K2384)&amp;K2384</f>
        <v>0</v>
      </c>
      <c r="D2384" s="86" t="str">
        <f t="shared" si="530"/>
        <v>1</v>
      </c>
      <c r="F2384" s="173"/>
      <c r="G2384" s="90"/>
      <c r="H2384" s="73"/>
      <c r="I2384" s="90"/>
      <c r="J2384" s="175" t="str">
        <f t="shared" si="528"/>
        <v>-</v>
      </c>
      <c r="K2384" s="90"/>
      <c r="L2384" s="178"/>
      <c r="M2384" s="178"/>
    </row>
    <row r="2385" spans="1:13" x14ac:dyDescent="0.2">
      <c r="A2385" s="90" t="str">
        <f>IF(I2385=VALUE,VALUE,COUNTIF($B$7:B2385,B2385))&amp;I2385&amp;IF(F2385&lt;&gt;VALUE,TEXT(F2385,"mmmm"),VALUE)</f>
        <v>00</v>
      </c>
      <c r="B2385" s="86" t="str">
        <f t="shared" si="529"/>
        <v>0</v>
      </c>
      <c r="C2385" s="86" t="str">
        <f>COUNTIF($K$7:K2385,K2385)&amp;K2385</f>
        <v>0</v>
      </c>
      <c r="D2385" s="86" t="str">
        <f t="shared" si="530"/>
        <v>1</v>
      </c>
      <c r="F2385" s="173"/>
      <c r="G2385" s="90"/>
      <c r="H2385" s="73"/>
      <c r="I2385" s="90"/>
      <c r="J2385" s="175" t="str">
        <f t="shared" si="528"/>
        <v>-</v>
      </c>
      <c r="K2385" s="90"/>
      <c r="L2385" s="178"/>
      <c r="M2385" s="178"/>
    </row>
    <row r="2386" spans="1:13" x14ac:dyDescent="0.2">
      <c r="A2386" s="90" t="str">
        <f>IF(I2386=VALUE,VALUE,COUNTIF($B$7:B2386,B2386))&amp;I2386&amp;IF(F2386&lt;&gt;VALUE,TEXT(F2386,"mmmm"),VALUE)</f>
        <v>00</v>
      </c>
      <c r="B2386" s="86" t="str">
        <f t="shared" si="529"/>
        <v>0</v>
      </c>
      <c r="C2386" s="86" t="str">
        <f>COUNTIF($K$7:K2386,K2386)&amp;K2386</f>
        <v>0</v>
      </c>
      <c r="D2386" s="86" t="str">
        <f t="shared" si="530"/>
        <v>1</v>
      </c>
      <c r="F2386" s="173"/>
      <c r="G2386" s="90"/>
      <c r="H2386" s="73"/>
      <c r="I2386" s="75"/>
      <c r="J2386" s="175" t="str">
        <f t="shared" si="528"/>
        <v>-</v>
      </c>
      <c r="K2386" s="90"/>
      <c r="L2386" s="178"/>
      <c r="M2386" s="178"/>
    </row>
    <row r="2387" spans="1:13" x14ac:dyDescent="0.2">
      <c r="A2387" s="90" t="str">
        <f>IF(I2387=VALUE,VALUE,COUNTIF($B$7:B2387,B2387))&amp;I2387&amp;IF(F2387&lt;&gt;VALUE,TEXT(F2387,"mmmm"),VALUE)</f>
        <v>00</v>
      </c>
      <c r="B2387" s="86" t="str">
        <f t="shared" si="529"/>
        <v>0</v>
      </c>
      <c r="C2387" s="86" t="str">
        <f>COUNTIF($K$7:K2387,K2387)&amp;K2387</f>
        <v>0</v>
      </c>
      <c r="D2387" s="86" t="str">
        <f t="shared" si="530"/>
        <v>1</v>
      </c>
      <c r="F2387" s="173"/>
      <c r="G2387" s="90"/>
      <c r="H2387" s="73"/>
      <c r="I2387" s="90"/>
      <c r="J2387" s="175" t="str">
        <f t="shared" si="528"/>
        <v>-</v>
      </c>
      <c r="K2387" s="90"/>
      <c r="L2387" s="178"/>
      <c r="M2387" s="178"/>
    </row>
    <row r="2388" spans="1:13" x14ac:dyDescent="0.2">
      <c r="A2388" s="90" t="str">
        <f>IF(I2388=VALUE,VALUE,COUNTIF($B$7:B2388,B2388))&amp;I2388&amp;IF(F2388&lt;&gt;VALUE,TEXT(F2388,"mmmm"),VALUE)</f>
        <v>00</v>
      </c>
      <c r="B2388" s="86" t="str">
        <f t="shared" si="529"/>
        <v>0</v>
      </c>
      <c r="C2388" s="86" t="str">
        <f>COUNTIF($K$7:K2388,K2388)&amp;K2388</f>
        <v>0</v>
      </c>
      <c r="D2388" s="86" t="str">
        <f t="shared" si="530"/>
        <v>1</v>
      </c>
      <c r="F2388" s="173"/>
      <c r="G2388" s="90"/>
      <c r="H2388" s="73"/>
      <c r="I2388" s="90"/>
      <c r="J2388" s="175" t="str">
        <f t="shared" si="528"/>
        <v>-</v>
      </c>
      <c r="K2388" s="90"/>
      <c r="L2388" s="178"/>
      <c r="M2388" s="178"/>
    </row>
    <row r="2389" spans="1:13" x14ac:dyDescent="0.2">
      <c r="A2389" s="90" t="str">
        <f>IF(I2389=VALUE,VALUE,COUNTIF($B$7:B2389,B2389))&amp;I2389&amp;IF(F2389&lt;&gt;VALUE,TEXT(F2389,"mmmm"),VALUE)</f>
        <v>00</v>
      </c>
      <c r="B2389" s="86" t="str">
        <f t="shared" si="529"/>
        <v>0</v>
      </c>
      <c r="C2389" s="86" t="str">
        <f>COUNTIF($K$7:K2389,K2389)&amp;K2389</f>
        <v>0</v>
      </c>
      <c r="D2389" s="86" t="str">
        <f t="shared" si="530"/>
        <v>1</v>
      </c>
      <c r="F2389" s="173"/>
      <c r="G2389" s="90"/>
      <c r="H2389" s="73"/>
      <c r="I2389" s="90"/>
      <c r="J2389" s="175" t="str">
        <f t="shared" si="528"/>
        <v>-</v>
      </c>
      <c r="K2389" s="90"/>
      <c r="L2389" s="178"/>
      <c r="M2389" s="178"/>
    </row>
    <row r="2390" spans="1:13" x14ac:dyDescent="0.2">
      <c r="A2390" s="90" t="str">
        <f>IF(I2390=VALUE,VALUE,COUNTIF($B$7:B2390,B2390))&amp;I2390&amp;IF(F2390&lt;&gt;VALUE,TEXT(F2390,"mmmm"),VALUE)</f>
        <v>00</v>
      </c>
      <c r="B2390" s="86" t="str">
        <f t="shared" si="529"/>
        <v>0</v>
      </c>
      <c r="C2390" s="86" t="str">
        <f>COUNTIF($K$7:K2390,K2390)&amp;K2390</f>
        <v>0</v>
      </c>
      <c r="D2390" s="86" t="str">
        <f t="shared" si="530"/>
        <v>1</v>
      </c>
      <c r="F2390" s="173"/>
      <c r="G2390" s="90"/>
      <c r="H2390" s="73"/>
      <c r="I2390" s="90"/>
      <c r="J2390" s="175" t="str">
        <f t="shared" si="528"/>
        <v>-</v>
      </c>
      <c r="K2390" s="90"/>
      <c r="L2390" s="178"/>
      <c r="M2390" s="178"/>
    </row>
    <row r="2391" spans="1:13" x14ac:dyDescent="0.2">
      <c r="A2391" s="90" t="str">
        <f>IF(I2391=VALUE,VALUE,COUNTIF($B$7:B2391,B2391))&amp;I2391&amp;IF(F2391&lt;&gt;VALUE,TEXT(F2391,"mmmm"),VALUE)</f>
        <v>00</v>
      </c>
      <c r="B2391" s="86" t="str">
        <f t="shared" si="529"/>
        <v>0</v>
      </c>
      <c r="C2391" s="86" t="str">
        <f>COUNTIF($K$7:K2391,K2391)&amp;K2391</f>
        <v>0</v>
      </c>
      <c r="D2391" s="86" t="str">
        <f t="shared" si="530"/>
        <v>1</v>
      </c>
      <c r="F2391" s="173"/>
      <c r="G2391" s="90"/>
      <c r="H2391" s="73"/>
      <c r="I2391" s="90"/>
      <c r="J2391" s="175" t="str">
        <f t="shared" si="528"/>
        <v>-</v>
      </c>
      <c r="K2391" s="90"/>
      <c r="L2391" s="178"/>
      <c r="M2391" s="178"/>
    </row>
    <row r="2392" spans="1:13" x14ac:dyDescent="0.2">
      <c r="A2392" s="90" t="str">
        <f>IF(I2392=VALUE,VALUE,COUNTIF($B$7:B2392,B2392))&amp;I2392&amp;IF(F2392&lt;&gt;VALUE,TEXT(F2392,"mmmm"),VALUE)</f>
        <v>00</v>
      </c>
      <c r="B2392" s="86" t="str">
        <f t="shared" si="529"/>
        <v>0</v>
      </c>
      <c r="C2392" s="86" t="str">
        <f>COUNTIF($K$7:K2392,K2392)&amp;K2392</f>
        <v>0</v>
      </c>
      <c r="D2392" s="86" t="str">
        <f t="shared" si="530"/>
        <v>1</v>
      </c>
      <c r="F2392" s="173"/>
      <c r="G2392" s="90"/>
      <c r="H2392" s="73"/>
      <c r="I2392" s="90"/>
      <c r="J2392" s="175" t="str">
        <f t="shared" si="528"/>
        <v>-</v>
      </c>
      <c r="K2392" s="90"/>
      <c r="L2392" s="178"/>
      <c r="M2392" s="178"/>
    </row>
    <row r="2393" spans="1:13" x14ac:dyDescent="0.2">
      <c r="A2393" s="90" t="str">
        <f>IF(I2393=VALUE,VALUE,COUNTIF($B$7:B2393,B2393))&amp;I2393&amp;IF(F2393&lt;&gt;VALUE,TEXT(F2393,"mmmm"),VALUE)</f>
        <v>00</v>
      </c>
      <c r="B2393" s="86" t="str">
        <f t="shared" si="529"/>
        <v>0</v>
      </c>
      <c r="C2393" s="86" t="str">
        <f>COUNTIF($K$7:K2393,K2393)&amp;K2393</f>
        <v>0</v>
      </c>
      <c r="D2393" s="86" t="str">
        <f t="shared" si="530"/>
        <v>1</v>
      </c>
      <c r="F2393" s="173"/>
      <c r="G2393" s="90"/>
      <c r="H2393" s="73"/>
      <c r="I2393" s="90"/>
      <c r="J2393" s="175" t="str">
        <f t="shared" si="528"/>
        <v>-</v>
      </c>
      <c r="K2393" s="90"/>
      <c r="L2393" s="178"/>
      <c r="M2393" s="178"/>
    </row>
    <row r="2394" spans="1:13" x14ac:dyDescent="0.2">
      <c r="A2394" s="90" t="str">
        <f>IF(I2394=VALUE,VALUE,COUNTIF($B$7:B2394,B2394))&amp;I2394&amp;IF(F2394&lt;&gt;VALUE,TEXT(F2394,"mmmm"),VALUE)</f>
        <v>00</v>
      </c>
      <c r="B2394" s="86" t="str">
        <f t="shared" si="529"/>
        <v>0</v>
      </c>
      <c r="C2394" s="86" t="str">
        <f>COUNTIF($K$7:K2394,K2394)&amp;K2394</f>
        <v>0</v>
      </c>
      <c r="D2394" s="86" t="str">
        <f t="shared" si="530"/>
        <v>1</v>
      </c>
      <c r="F2394" s="173"/>
      <c r="G2394" s="90"/>
      <c r="H2394" s="73"/>
      <c r="I2394" s="90"/>
      <c r="J2394" s="175" t="str">
        <f t="shared" si="528"/>
        <v>-</v>
      </c>
      <c r="K2394" s="90"/>
      <c r="L2394" s="178"/>
      <c r="M2394" s="178"/>
    </row>
    <row r="2395" spans="1:13" x14ac:dyDescent="0.2">
      <c r="A2395" s="90" t="str">
        <f>IF(I2395=VALUE,VALUE,COUNTIF($B$7:B2395,B2395))&amp;I2395&amp;IF(F2395&lt;&gt;VALUE,TEXT(F2395,"mmmm"),VALUE)</f>
        <v>00</v>
      </c>
      <c r="B2395" s="86" t="str">
        <f t="shared" si="529"/>
        <v>0</v>
      </c>
      <c r="C2395" s="86" t="str">
        <f>COUNTIF($K$7:K2395,K2395)&amp;K2395</f>
        <v>0</v>
      </c>
      <c r="D2395" s="86" t="str">
        <f t="shared" si="530"/>
        <v>1</v>
      </c>
      <c r="F2395" s="173"/>
      <c r="G2395" s="90"/>
      <c r="H2395" s="73"/>
      <c r="I2395" s="90"/>
      <c r="J2395" s="175" t="str">
        <f t="shared" si="528"/>
        <v>-</v>
      </c>
      <c r="K2395" s="90"/>
      <c r="L2395" s="178"/>
      <c r="M2395" s="178"/>
    </row>
    <row r="2396" spans="1:13" x14ac:dyDescent="0.2">
      <c r="A2396" s="90" t="str">
        <f>IF(I2396=VALUE,VALUE,COUNTIF($B$7:B2396,B2396))&amp;I2396&amp;IF(F2396&lt;&gt;VALUE,TEXT(F2396,"mmmm"),VALUE)</f>
        <v>00</v>
      </c>
      <c r="B2396" s="86" t="str">
        <f t="shared" si="529"/>
        <v>0</v>
      </c>
      <c r="C2396" s="86" t="str">
        <f>COUNTIF($K$7:K2396,K2396)&amp;K2396</f>
        <v>0</v>
      </c>
      <c r="D2396" s="86" t="str">
        <f t="shared" si="530"/>
        <v>1</v>
      </c>
      <c r="F2396" s="173"/>
      <c r="G2396" s="90"/>
      <c r="H2396" s="73"/>
      <c r="I2396" s="90"/>
      <c r="J2396" s="175" t="str">
        <f t="shared" si="528"/>
        <v>-</v>
      </c>
      <c r="K2396" s="90"/>
      <c r="L2396" s="178"/>
      <c r="M2396" s="178"/>
    </row>
    <row r="2397" spans="1:13" x14ac:dyDescent="0.2">
      <c r="A2397" s="90" t="str">
        <f>IF(I2397=VALUE,VALUE,COUNTIF($B$7:B2397,B2397))&amp;I2397&amp;IF(F2397&lt;&gt;VALUE,TEXT(F2397,"mmmm"),VALUE)</f>
        <v>00</v>
      </c>
      <c r="B2397" s="86" t="str">
        <f t="shared" si="529"/>
        <v>0</v>
      </c>
      <c r="C2397" s="86" t="str">
        <f>COUNTIF($K$7:K2397,K2397)&amp;K2397</f>
        <v>0</v>
      </c>
      <c r="D2397" s="86" t="str">
        <f t="shared" si="530"/>
        <v>1</v>
      </c>
      <c r="F2397" s="173"/>
      <c r="G2397" s="90"/>
      <c r="H2397" s="73"/>
      <c r="I2397" s="90"/>
      <c r="J2397" s="175" t="str">
        <f t="shared" si="528"/>
        <v>-</v>
      </c>
      <c r="K2397" s="90"/>
      <c r="L2397" s="178"/>
      <c r="M2397" s="178"/>
    </row>
    <row r="2398" spans="1:13" x14ac:dyDescent="0.2">
      <c r="A2398" s="90" t="str">
        <f>IF(I2398=VALUE,VALUE,COUNTIF($B$7:B2398,B2398))&amp;I2398&amp;IF(F2398&lt;&gt;VALUE,TEXT(F2398,"mmmm"),VALUE)</f>
        <v>00</v>
      </c>
      <c r="B2398" s="86" t="str">
        <f t="shared" si="529"/>
        <v>0</v>
      </c>
      <c r="C2398" s="86" t="str">
        <f>COUNTIF($K$7:K2398,K2398)&amp;K2398</f>
        <v>0</v>
      </c>
      <c r="D2398" s="86" t="str">
        <f t="shared" si="530"/>
        <v>1</v>
      </c>
      <c r="F2398" s="173"/>
      <c r="G2398" s="90"/>
      <c r="H2398" s="73"/>
      <c r="I2398" s="90"/>
      <c r="J2398" s="175" t="str">
        <f t="shared" si="528"/>
        <v>-</v>
      </c>
      <c r="K2398" s="90"/>
      <c r="L2398" s="178"/>
      <c r="M2398" s="178"/>
    </row>
    <row r="2399" spans="1:13" x14ac:dyDescent="0.2">
      <c r="A2399" s="90" t="str">
        <f>IF(I2399=VALUE,VALUE,COUNTIF($B$7:B2399,B2399))&amp;I2399&amp;IF(F2399&lt;&gt;VALUE,TEXT(F2399,"mmmm"),VALUE)</f>
        <v>00</v>
      </c>
      <c r="B2399" s="86" t="str">
        <f t="shared" si="529"/>
        <v>0</v>
      </c>
      <c r="C2399" s="86" t="str">
        <f>COUNTIF($K$7:K2399,K2399)&amp;K2399</f>
        <v>0</v>
      </c>
      <c r="D2399" s="86" t="str">
        <f t="shared" si="530"/>
        <v>1</v>
      </c>
      <c r="F2399" s="173"/>
      <c r="G2399" s="90"/>
      <c r="H2399" s="73"/>
      <c r="I2399" s="90"/>
      <c r="J2399" s="175" t="str">
        <f t="shared" si="528"/>
        <v>-</v>
      </c>
      <c r="K2399" s="90"/>
      <c r="L2399" s="178"/>
      <c r="M2399" s="178"/>
    </row>
    <row r="2400" spans="1:13" x14ac:dyDescent="0.2">
      <c r="A2400" s="90" t="str">
        <f>IF(I2400=VALUE,VALUE,COUNTIF($B$7:B2400,B2400))&amp;I2400&amp;IF(F2400&lt;&gt;VALUE,TEXT(F2400,"mmmm"),VALUE)</f>
        <v>00</v>
      </c>
      <c r="B2400" s="86" t="str">
        <f t="shared" si="529"/>
        <v>0</v>
      </c>
      <c r="C2400" s="86" t="str">
        <f>COUNTIF($K$7:K2400,K2400)&amp;K2400</f>
        <v>0</v>
      </c>
      <c r="D2400" s="86" t="str">
        <f t="shared" si="530"/>
        <v>1</v>
      </c>
      <c r="F2400" s="173"/>
      <c r="G2400" s="90"/>
      <c r="H2400" s="73"/>
      <c r="I2400" s="90"/>
      <c r="J2400" s="175" t="str">
        <f t="shared" si="528"/>
        <v>-</v>
      </c>
      <c r="K2400" s="90"/>
      <c r="L2400" s="178"/>
      <c r="M2400" s="178"/>
    </row>
    <row r="2401" spans="1:13" x14ac:dyDescent="0.2">
      <c r="A2401" s="90" t="str">
        <f>IF(I2401=VALUE,VALUE,COUNTIF($B$7:B2401,B2401))&amp;I2401&amp;IF(F2401&lt;&gt;VALUE,TEXT(F2401,"mmmm"),VALUE)</f>
        <v>00</v>
      </c>
      <c r="B2401" s="86" t="str">
        <f t="shared" si="529"/>
        <v>0</v>
      </c>
      <c r="C2401" s="86" t="str">
        <f>COUNTIF($K$7:K2401,K2401)&amp;K2401</f>
        <v>0</v>
      </c>
      <c r="D2401" s="86" t="str">
        <f t="shared" si="530"/>
        <v>1</v>
      </c>
      <c r="F2401" s="173"/>
      <c r="G2401" s="90"/>
      <c r="H2401" s="73"/>
      <c r="I2401" s="90"/>
      <c r="J2401" s="175" t="str">
        <f t="shared" si="528"/>
        <v>-</v>
      </c>
      <c r="K2401" s="90"/>
      <c r="L2401" s="178"/>
      <c r="M2401" s="178"/>
    </row>
    <row r="2402" spans="1:13" x14ac:dyDescent="0.2">
      <c r="A2402" s="90" t="str">
        <f>IF(I2402=VALUE,VALUE,COUNTIF($B$7:B2402,B2402))&amp;I2402&amp;IF(F2402&lt;&gt;VALUE,TEXT(F2402,"mmmm"),VALUE)</f>
        <v>00</v>
      </c>
      <c r="B2402" s="86" t="str">
        <f t="shared" si="529"/>
        <v>0</v>
      </c>
      <c r="C2402" s="86" t="str">
        <f>COUNTIF($K$7:K2402,K2402)&amp;K2402</f>
        <v>0</v>
      </c>
      <c r="D2402" s="86" t="str">
        <f t="shared" si="530"/>
        <v>1</v>
      </c>
      <c r="F2402" s="173"/>
      <c r="G2402" s="90"/>
      <c r="H2402" s="73"/>
      <c r="I2402" s="90"/>
      <c r="J2402" s="175" t="str">
        <f t="shared" si="528"/>
        <v>-</v>
      </c>
      <c r="K2402" s="90"/>
      <c r="L2402" s="178"/>
      <c r="M2402" s="178"/>
    </row>
    <row r="2403" spans="1:13" x14ac:dyDescent="0.2">
      <c r="A2403" s="90" t="str">
        <f>IF(I2403=VALUE,VALUE,COUNTIF($B$7:B2403,B2403))&amp;I2403&amp;IF(F2403&lt;&gt;VALUE,TEXT(F2403,"mmmm"),VALUE)</f>
        <v>00</v>
      </c>
      <c r="B2403" s="86" t="str">
        <f t="shared" si="529"/>
        <v>0</v>
      </c>
      <c r="C2403" s="86" t="str">
        <f>COUNTIF($K$7:K2403,K2403)&amp;K2403</f>
        <v>0</v>
      </c>
      <c r="D2403" s="86" t="str">
        <f t="shared" si="530"/>
        <v>1</v>
      </c>
      <c r="F2403" s="173"/>
      <c r="G2403" s="90"/>
      <c r="H2403" s="73"/>
      <c r="I2403" s="90"/>
      <c r="J2403" s="175" t="str">
        <f t="shared" si="528"/>
        <v>-</v>
      </c>
      <c r="K2403" s="90"/>
      <c r="L2403" s="178"/>
      <c r="M2403" s="178"/>
    </row>
    <row r="2404" spans="1:13" x14ac:dyDescent="0.2">
      <c r="A2404" s="90" t="str">
        <f>IF(I2404=VALUE,VALUE,COUNTIF($B$7:B2404,B2404))&amp;I2404&amp;IF(F2404&lt;&gt;VALUE,TEXT(F2404,"mmmm"),VALUE)</f>
        <v>00</v>
      </c>
      <c r="B2404" s="86" t="str">
        <f t="shared" si="529"/>
        <v>0</v>
      </c>
      <c r="C2404" s="86" t="str">
        <f>COUNTIF($K$7:K2404,K2404)&amp;K2404</f>
        <v>0</v>
      </c>
      <c r="D2404" s="86" t="str">
        <f t="shared" si="530"/>
        <v>1</v>
      </c>
      <c r="F2404" s="173"/>
      <c r="G2404" s="90"/>
      <c r="H2404" s="174"/>
      <c r="I2404" s="90"/>
      <c r="J2404" s="175" t="str">
        <f t="shared" si="528"/>
        <v>-</v>
      </c>
      <c r="K2404" s="86"/>
      <c r="L2404" s="178"/>
      <c r="M2404" s="89"/>
    </row>
    <row r="2405" spans="1:13" x14ac:dyDescent="0.2">
      <c r="A2405" s="90" t="str">
        <f>IF(I2405=VALUE,VALUE,COUNTIF($B$7:B2405,B2405))&amp;I2405&amp;IF(F2405&lt;&gt;VALUE,TEXT(F2405,"mmmm"),VALUE)</f>
        <v>00</v>
      </c>
      <c r="B2405" s="86" t="str">
        <f t="shared" si="529"/>
        <v>0</v>
      </c>
      <c r="C2405" s="86" t="str">
        <f>COUNTIF($K$7:K2405,K2405)&amp;K2405</f>
        <v>0</v>
      </c>
      <c r="D2405" s="86" t="str">
        <f t="shared" si="530"/>
        <v>1</v>
      </c>
      <c r="F2405" s="173"/>
      <c r="G2405" s="90"/>
      <c r="H2405" s="174"/>
      <c r="I2405" s="90"/>
      <c r="J2405" s="175" t="str">
        <f t="shared" si="528"/>
        <v>-</v>
      </c>
      <c r="K2405" s="86"/>
      <c r="L2405" s="89"/>
      <c r="M2405" s="89"/>
    </row>
    <row r="2406" spans="1:13" x14ac:dyDescent="0.2">
      <c r="A2406" s="90" t="str">
        <f>IF(I2406=VALUE,VALUE,COUNTIF($B$7:B2406,B2406))&amp;I2406&amp;IF(F2406&lt;&gt;VALUE,TEXT(F2406,"mmmm"),VALUE)</f>
        <v>00</v>
      </c>
      <c r="B2406" s="86" t="str">
        <f t="shared" si="529"/>
        <v>0</v>
      </c>
      <c r="C2406" s="86" t="str">
        <f>COUNTIF($K$7:K2406,K2406)&amp;K2406</f>
        <v>0</v>
      </c>
      <c r="D2406" s="86" t="str">
        <f t="shared" si="530"/>
        <v>1</v>
      </c>
      <c r="F2406" s="173"/>
      <c r="G2406" s="90"/>
      <c r="H2406" s="73"/>
      <c r="I2406" s="90"/>
      <c r="J2406" s="175" t="str">
        <f t="shared" si="528"/>
        <v>-</v>
      </c>
      <c r="K2406" s="90"/>
      <c r="L2406" s="178"/>
      <c r="M2406" s="178"/>
    </row>
    <row r="2407" spans="1:13" x14ac:dyDescent="0.2">
      <c r="A2407" s="90" t="str">
        <f>IF(I2407=VALUE,VALUE,COUNTIF($B$7:B2407,B2407))&amp;I2407&amp;IF(F2407&lt;&gt;VALUE,TEXT(F2407,"mmmm"),VALUE)</f>
        <v>00</v>
      </c>
      <c r="B2407" s="86" t="str">
        <f t="shared" si="529"/>
        <v>0</v>
      </c>
      <c r="C2407" s="86" t="str">
        <f>COUNTIF($K$7:K2407,K2407)&amp;K2407</f>
        <v>0</v>
      </c>
      <c r="D2407" s="86" t="str">
        <f t="shared" si="530"/>
        <v>1</v>
      </c>
      <c r="F2407" s="173"/>
      <c r="G2407" s="90"/>
      <c r="H2407" s="73"/>
      <c r="I2407" s="90"/>
      <c r="J2407" s="175" t="str">
        <f t="shared" si="528"/>
        <v>-</v>
      </c>
      <c r="K2407" s="90"/>
      <c r="L2407" s="178"/>
      <c r="M2407" s="178"/>
    </row>
    <row r="2408" spans="1:13" x14ac:dyDescent="0.2">
      <c r="A2408" s="90" t="str">
        <f>IF(I2408=VALUE,VALUE,COUNTIF($B$7:B2408,B2408))&amp;I2408&amp;IF(F2408&lt;&gt;VALUE,TEXT(F2408,"mmmm"),VALUE)</f>
        <v>00</v>
      </c>
      <c r="B2408" s="86" t="str">
        <f t="shared" si="529"/>
        <v>0</v>
      </c>
      <c r="C2408" s="86" t="str">
        <f>COUNTIF($K$7:K2408,K2408)&amp;K2408</f>
        <v>0</v>
      </c>
      <c r="D2408" s="86" t="str">
        <f t="shared" si="530"/>
        <v>1</v>
      </c>
      <c r="F2408" s="173"/>
      <c r="G2408" s="90"/>
      <c r="H2408" s="73"/>
      <c r="I2408" s="90"/>
      <c r="J2408" s="175" t="str">
        <f t="shared" si="528"/>
        <v>-</v>
      </c>
      <c r="K2408" s="90"/>
      <c r="L2408" s="178"/>
      <c r="M2408" s="178"/>
    </row>
    <row r="2409" spans="1:13" x14ac:dyDescent="0.2">
      <c r="A2409" s="90" t="str">
        <f>IF(I2409=VALUE,VALUE,COUNTIF($B$7:B2409,B2409))&amp;I2409&amp;IF(F2409&lt;&gt;VALUE,TEXT(F2409,"mmmm"),VALUE)</f>
        <v>00</v>
      </c>
      <c r="B2409" s="86" t="str">
        <f t="shared" si="529"/>
        <v>0</v>
      </c>
      <c r="C2409" s="86" t="str">
        <f>COUNTIF($K$7:K2409,K2409)&amp;K2409</f>
        <v>0</v>
      </c>
      <c r="D2409" s="86" t="str">
        <f t="shared" si="530"/>
        <v>1</v>
      </c>
      <c r="F2409" s="173"/>
      <c r="G2409" s="90"/>
      <c r="H2409" s="73"/>
      <c r="I2409" s="90"/>
      <c r="J2409" s="175" t="str">
        <f t="shared" si="528"/>
        <v>-</v>
      </c>
      <c r="K2409" s="90"/>
      <c r="L2409" s="178"/>
      <c r="M2409" s="178"/>
    </row>
    <row r="2410" spans="1:13" x14ac:dyDescent="0.2">
      <c r="A2410" s="90" t="str">
        <f>IF(I2410=VALUE,VALUE,COUNTIF($B$7:B2410,B2410))&amp;I2410&amp;IF(F2410&lt;&gt;VALUE,TEXT(F2410,"mmmm"),VALUE)</f>
        <v>00</v>
      </c>
      <c r="B2410" s="86" t="str">
        <f t="shared" si="529"/>
        <v>0</v>
      </c>
      <c r="C2410" s="86" t="str">
        <f>COUNTIF($K$7:K2410,K2410)&amp;K2410</f>
        <v>0</v>
      </c>
      <c r="D2410" s="86" t="str">
        <f t="shared" si="530"/>
        <v>1</v>
      </c>
      <c r="F2410" s="173"/>
      <c r="G2410" s="90"/>
      <c r="H2410" s="73"/>
      <c r="I2410" s="90"/>
      <c r="J2410" s="175" t="str">
        <f t="shared" si="528"/>
        <v>-</v>
      </c>
      <c r="K2410" s="90"/>
      <c r="L2410" s="178"/>
      <c r="M2410" s="178"/>
    </row>
    <row r="2411" spans="1:13" x14ac:dyDescent="0.2">
      <c r="A2411" s="90" t="str">
        <f>IF(I2411=VALUE,VALUE,COUNTIF($B$7:B2411,B2411))&amp;I2411&amp;IF(F2411&lt;&gt;VALUE,TEXT(F2411,"mmmm"),VALUE)</f>
        <v>00</v>
      </c>
      <c r="B2411" s="86" t="str">
        <f t="shared" si="529"/>
        <v>0</v>
      </c>
      <c r="C2411" s="86" t="str">
        <f>COUNTIF($K$7:K2411,K2411)&amp;K2411</f>
        <v>0</v>
      </c>
      <c r="D2411" s="86" t="str">
        <f t="shared" si="530"/>
        <v>1</v>
      </c>
      <c r="F2411" s="173"/>
      <c r="G2411" s="90"/>
      <c r="H2411" s="73"/>
      <c r="I2411" s="90"/>
      <c r="J2411" s="175" t="str">
        <f t="shared" si="528"/>
        <v>-</v>
      </c>
      <c r="K2411" s="90"/>
      <c r="L2411" s="178"/>
      <c r="M2411" s="178"/>
    </row>
    <row r="2412" spans="1:13" x14ac:dyDescent="0.2">
      <c r="A2412" s="90" t="str">
        <f>IF(I2412=VALUE,VALUE,COUNTIF($B$7:B2412,B2412))&amp;I2412&amp;IF(F2412&lt;&gt;VALUE,TEXT(F2412,"mmmm"),VALUE)</f>
        <v>00</v>
      </c>
      <c r="B2412" s="86" t="str">
        <f t="shared" si="529"/>
        <v>0</v>
      </c>
      <c r="C2412" s="86" t="str">
        <f>COUNTIF($K$7:K2412,K2412)&amp;K2412</f>
        <v>0</v>
      </c>
      <c r="D2412" s="86" t="str">
        <f t="shared" si="530"/>
        <v>1</v>
      </c>
      <c r="F2412" s="173"/>
      <c r="G2412" s="90"/>
      <c r="H2412" s="73"/>
      <c r="I2412" s="90"/>
      <c r="J2412" s="175" t="str">
        <f t="shared" ref="J2412:J2475" si="531">IF(ISNA(VLOOKUP(I2412,DAF_AKUN,2,FALSE)),"-",VLOOKUP(I2412,DAF_AKUN,2,FALSE))</f>
        <v>-</v>
      </c>
      <c r="K2412" s="90"/>
      <c r="L2412" s="178"/>
      <c r="M2412" s="178"/>
    </row>
    <row r="2413" spans="1:13" x14ac:dyDescent="0.2">
      <c r="A2413" s="90" t="str">
        <f>IF(I2413=VALUE,VALUE,COUNTIF($B$7:B2413,B2413))&amp;I2413&amp;IF(F2413&lt;&gt;VALUE,TEXT(F2413,"mmmm"),VALUE)</f>
        <v>00</v>
      </c>
      <c r="B2413" s="86" t="str">
        <f t="shared" si="529"/>
        <v>0</v>
      </c>
      <c r="C2413" s="86" t="str">
        <f>COUNTIF($K$7:K2413,K2413)&amp;K2413</f>
        <v>0</v>
      </c>
      <c r="D2413" s="86" t="str">
        <f t="shared" si="530"/>
        <v>1</v>
      </c>
      <c r="F2413" s="173"/>
      <c r="G2413" s="90"/>
      <c r="H2413" s="73"/>
      <c r="I2413" s="90"/>
      <c r="J2413" s="175" t="str">
        <f t="shared" si="531"/>
        <v>-</v>
      </c>
      <c r="K2413" s="90"/>
      <c r="L2413" s="178"/>
      <c r="M2413" s="178"/>
    </row>
    <row r="2414" spans="1:13" x14ac:dyDescent="0.2">
      <c r="A2414" s="90" t="str">
        <f>IF(I2414=VALUE,VALUE,COUNTIF($B$7:B2414,B2414))&amp;I2414&amp;IF(F2414&lt;&gt;VALUE,TEXT(F2414,"mmmm"),VALUE)</f>
        <v>00</v>
      </c>
      <c r="B2414" s="86" t="str">
        <f t="shared" si="529"/>
        <v>0</v>
      </c>
      <c r="C2414" s="86" t="str">
        <f>COUNTIF($K$7:K2414,K2414)&amp;K2414</f>
        <v>0</v>
      </c>
      <c r="D2414" s="86" t="str">
        <f t="shared" si="530"/>
        <v>1</v>
      </c>
      <c r="F2414" s="173"/>
      <c r="G2414" s="90"/>
      <c r="H2414" s="73"/>
      <c r="I2414" s="90"/>
      <c r="J2414" s="175" t="str">
        <f t="shared" si="531"/>
        <v>-</v>
      </c>
      <c r="K2414" s="90"/>
      <c r="L2414" s="178"/>
      <c r="M2414" s="178"/>
    </row>
    <row r="2415" spans="1:13" x14ac:dyDescent="0.2">
      <c r="A2415" s="90" t="str">
        <f>IF(I2415=VALUE,VALUE,COUNTIF($B$7:B2415,B2415))&amp;I2415&amp;IF(F2415&lt;&gt;VALUE,TEXT(F2415,"mmmm"),VALUE)</f>
        <v>00</v>
      </c>
      <c r="B2415" s="86" t="str">
        <f t="shared" si="529"/>
        <v>0</v>
      </c>
      <c r="C2415" s="86" t="str">
        <f>COUNTIF($K$7:K2415,K2415)&amp;K2415</f>
        <v>0</v>
      </c>
      <c r="D2415" s="86" t="str">
        <f t="shared" si="530"/>
        <v>1</v>
      </c>
      <c r="F2415" s="173"/>
      <c r="G2415" s="90"/>
      <c r="H2415" s="73"/>
      <c r="I2415" s="90"/>
      <c r="J2415" s="175" t="str">
        <f t="shared" si="531"/>
        <v>-</v>
      </c>
      <c r="K2415" s="90"/>
      <c r="L2415" s="178"/>
      <c r="M2415" s="178"/>
    </row>
    <row r="2416" spans="1:13" x14ac:dyDescent="0.2">
      <c r="A2416" s="90" t="str">
        <f>IF(I2416=VALUE,VALUE,COUNTIF($B$7:B2416,B2416))&amp;I2416&amp;IF(F2416&lt;&gt;VALUE,TEXT(F2416,"mmmm"),VALUE)</f>
        <v>00</v>
      </c>
      <c r="B2416" s="86" t="str">
        <f t="shared" si="529"/>
        <v>0</v>
      </c>
      <c r="C2416" s="86" t="str">
        <f>COUNTIF($K$7:K2416,K2416)&amp;K2416</f>
        <v>0</v>
      </c>
      <c r="D2416" s="86" t="str">
        <f t="shared" si="530"/>
        <v>1</v>
      </c>
      <c r="F2416" s="173"/>
      <c r="G2416" s="90"/>
      <c r="H2416" s="73"/>
      <c r="I2416" s="90"/>
      <c r="J2416" s="175" t="str">
        <f t="shared" si="531"/>
        <v>-</v>
      </c>
      <c r="K2416" s="90"/>
      <c r="L2416" s="178"/>
      <c r="M2416" s="178"/>
    </row>
    <row r="2417" spans="1:13" x14ac:dyDescent="0.2">
      <c r="A2417" s="90" t="str">
        <f>IF(I2417=VALUE,VALUE,COUNTIF($B$7:B2417,B2417))&amp;I2417&amp;IF(F2417&lt;&gt;VALUE,TEXT(F2417,"mmmm"),VALUE)</f>
        <v>00</v>
      </c>
      <c r="B2417" s="86" t="str">
        <f t="shared" si="529"/>
        <v>0</v>
      </c>
      <c r="C2417" s="86" t="str">
        <f>COUNTIF($K$7:K2417,K2417)&amp;K2417</f>
        <v>0</v>
      </c>
      <c r="D2417" s="86" t="str">
        <f t="shared" si="530"/>
        <v>1</v>
      </c>
      <c r="F2417" s="173"/>
      <c r="G2417" s="90"/>
      <c r="H2417" s="73"/>
      <c r="I2417" s="90"/>
      <c r="J2417" s="175" t="str">
        <f t="shared" si="531"/>
        <v>-</v>
      </c>
      <c r="K2417" s="90"/>
      <c r="L2417" s="178"/>
      <c r="M2417" s="178"/>
    </row>
    <row r="2418" spans="1:13" x14ac:dyDescent="0.2">
      <c r="A2418" s="90" t="str">
        <f>IF(I2418=VALUE,VALUE,COUNTIF($B$7:B2418,B2418))&amp;I2418&amp;IF(F2418&lt;&gt;VALUE,TEXT(F2418,"mmmm"),VALUE)</f>
        <v>00</v>
      </c>
      <c r="B2418" s="86" t="str">
        <f t="shared" si="529"/>
        <v>0</v>
      </c>
      <c r="C2418" s="86" t="str">
        <f>COUNTIF($K$7:K2418,K2418)&amp;K2418</f>
        <v>0</v>
      </c>
      <c r="D2418" s="86" t="str">
        <f t="shared" si="530"/>
        <v>1</v>
      </c>
      <c r="F2418" s="173"/>
      <c r="G2418" s="90"/>
      <c r="H2418" s="73"/>
      <c r="I2418" s="90"/>
      <c r="J2418" s="175" t="str">
        <f t="shared" si="531"/>
        <v>-</v>
      </c>
      <c r="K2418" s="90"/>
      <c r="L2418" s="178"/>
      <c r="M2418" s="178"/>
    </row>
    <row r="2419" spans="1:13" x14ac:dyDescent="0.2">
      <c r="A2419" s="90" t="str">
        <f>IF(I2419=VALUE,VALUE,COUNTIF($B$7:B2419,B2419))&amp;I2419&amp;IF(F2419&lt;&gt;VALUE,TEXT(F2419,"mmmm"),VALUE)</f>
        <v>00</v>
      </c>
      <c r="B2419" s="86" t="str">
        <f t="shared" si="529"/>
        <v>0</v>
      </c>
      <c r="C2419" s="86" t="str">
        <f>COUNTIF($K$7:K2419,K2419)&amp;K2419</f>
        <v>0</v>
      </c>
      <c r="D2419" s="86" t="str">
        <f t="shared" si="530"/>
        <v>1</v>
      </c>
      <c r="F2419" s="173"/>
      <c r="G2419" s="90"/>
      <c r="H2419" s="73"/>
      <c r="I2419" s="90"/>
      <c r="J2419" s="175" t="str">
        <f t="shared" si="531"/>
        <v>-</v>
      </c>
      <c r="K2419" s="90"/>
      <c r="L2419" s="178"/>
      <c r="M2419" s="178"/>
    </row>
    <row r="2420" spans="1:13" x14ac:dyDescent="0.2">
      <c r="A2420" s="90" t="str">
        <f>IF(I2420=VALUE,VALUE,COUNTIF($B$7:B2420,B2420))&amp;I2420&amp;IF(F2420&lt;&gt;VALUE,TEXT(F2420,"mmmm"),VALUE)</f>
        <v>00</v>
      </c>
      <c r="B2420" s="86" t="str">
        <f t="shared" si="529"/>
        <v>0</v>
      </c>
      <c r="C2420" s="86" t="str">
        <f>COUNTIF($K$7:K2420,K2420)&amp;K2420</f>
        <v>0</v>
      </c>
      <c r="D2420" s="86" t="str">
        <f t="shared" si="530"/>
        <v>1</v>
      </c>
      <c r="F2420" s="173"/>
      <c r="G2420" s="90"/>
      <c r="H2420" s="73"/>
      <c r="I2420" s="90"/>
      <c r="J2420" s="175" t="str">
        <f t="shared" si="531"/>
        <v>-</v>
      </c>
      <c r="K2420" s="90"/>
      <c r="L2420" s="178"/>
      <c r="M2420" s="178"/>
    </row>
    <row r="2421" spans="1:13" x14ac:dyDescent="0.2">
      <c r="A2421" s="90" t="str">
        <f>IF(I2421=VALUE,VALUE,COUNTIF($B$7:B2421,B2421))&amp;I2421&amp;IF(F2421&lt;&gt;VALUE,TEXT(F2421,"mmmm"),VALUE)</f>
        <v>00</v>
      </c>
      <c r="B2421" s="86" t="str">
        <f t="shared" si="529"/>
        <v>0</v>
      </c>
      <c r="C2421" s="86" t="str">
        <f>COUNTIF($K$7:K2421,K2421)&amp;K2421</f>
        <v>0</v>
      </c>
      <c r="D2421" s="86" t="str">
        <f t="shared" si="530"/>
        <v>1</v>
      </c>
      <c r="F2421" s="173"/>
      <c r="G2421" s="90"/>
      <c r="H2421" s="177"/>
      <c r="I2421" s="90"/>
      <c r="J2421" s="175" t="str">
        <f t="shared" si="531"/>
        <v>-</v>
      </c>
      <c r="K2421" s="90"/>
      <c r="L2421" s="178"/>
      <c r="M2421" s="178"/>
    </row>
    <row r="2422" spans="1:13" x14ac:dyDescent="0.2">
      <c r="A2422" s="90" t="str">
        <f>IF(I2422=VALUE,VALUE,COUNTIF($B$7:B2422,B2422))&amp;I2422&amp;IF(F2422&lt;&gt;VALUE,TEXT(F2422,"mmmm"),VALUE)</f>
        <v>00</v>
      </c>
      <c r="B2422" s="86" t="str">
        <f t="shared" si="529"/>
        <v>0</v>
      </c>
      <c r="C2422" s="86" t="str">
        <f>COUNTIF($K$7:K2422,K2422)&amp;K2422</f>
        <v>0</v>
      </c>
      <c r="D2422" s="86" t="str">
        <f t="shared" si="530"/>
        <v>1</v>
      </c>
      <c r="F2422" s="173"/>
      <c r="G2422" s="90"/>
      <c r="H2422" s="73"/>
      <c r="I2422" s="90"/>
      <c r="J2422" s="175" t="str">
        <f t="shared" si="531"/>
        <v>-</v>
      </c>
      <c r="K2422" s="90"/>
      <c r="L2422" s="178"/>
      <c r="M2422" s="178"/>
    </row>
    <row r="2423" spans="1:13" x14ac:dyDescent="0.2">
      <c r="A2423" s="90" t="str">
        <f>IF(I2423=VALUE,VALUE,COUNTIF($B$7:B2423,B2423))&amp;I2423&amp;IF(F2423&lt;&gt;VALUE,TEXT(F2423,"mmmm"),VALUE)</f>
        <v>00</v>
      </c>
      <c r="B2423" s="86" t="str">
        <f t="shared" si="529"/>
        <v>0</v>
      </c>
      <c r="C2423" s="86" t="str">
        <f>COUNTIF($K$7:K2423,K2423)&amp;K2423</f>
        <v>0</v>
      </c>
      <c r="D2423" s="86" t="str">
        <f t="shared" si="530"/>
        <v>1</v>
      </c>
      <c r="F2423" s="173"/>
      <c r="G2423" s="90"/>
      <c r="H2423" s="73"/>
      <c r="I2423" s="90"/>
      <c r="J2423" s="175" t="str">
        <f t="shared" si="531"/>
        <v>-</v>
      </c>
      <c r="K2423" s="90"/>
      <c r="L2423" s="178"/>
      <c r="M2423" s="178"/>
    </row>
    <row r="2424" spans="1:13" x14ac:dyDescent="0.2">
      <c r="A2424" s="90" t="str">
        <f>IF(I2424=VALUE,VALUE,COUNTIF($B$7:B2424,B2424))&amp;I2424&amp;IF(F2424&lt;&gt;VALUE,TEXT(F2424,"mmmm"),VALUE)</f>
        <v>00</v>
      </c>
      <c r="B2424" s="86" t="str">
        <f t="shared" si="529"/>
        <v>0</v>
      </c>
      <c r="C2424" s="86" t="str">
        <f>COUNTIF($K$7:K2424,K2424)&amp;K2424</f>
        <v>0</v>
      </c>
      <c r="D2424" s="86" t="str">
        <f t="shared" si="530"/>
        <v>1</v>
      </c>
      <c r="F2424" s="173"/>
      <c r="G2424" s="90"/>
      <c r="H2424" s="73"/>
      <c r="I2424" s="90"/>
      <c r="J2424" s="175" t="str">
        <f t="shared" si="531"/>
        <v>-</v>
      </c>
      <c r="K2424" s="90"/>
      <c r="L2424" s="178"/>
      <c r="M2424" s="178"/>
    </row>
    <row r="2425" spans="1:13" x14ac:dyDescent="0.2">
      <c r="A2425" s="90" t="str">
        <f>IF(I2425=VALUE,VALUE,COUNTIF($B$7:B2425,B2425))&amp;I2425&amp;IF(F2425&lt;&gt;VALUE,TEXT(F2425,"mmmm"),VALUE)</f>
        <v>00</v>
      </c>
      <c r="B2425" s="86" t="str">
        <f t="shared" si="529"/>
        <v>0</v>
      </c>
      <c r="C2425" s="86" t="str">
        <f>COUNTIF($K$7:K2425,K2425)&amp;K2425</f>
        <v>0</v>
      </c>
      <c r="D2425" s="86" t="str">
        <f t="shared" si="530"/>
        <v>1</v>
      </c>
      <c r="F2425" s="173"/>
      <c r="G2425" s="90"/>
      <c r="H2425" s="164"/>
      <c r="I2425" s="90"/>
      <c r="J2425" s="175" t="str">
        <f t="shared" si="531"/>
        <v>-</v>
      </c>
      <c r="K2425" s="90"/>
      <c r="L2425" s="178"/>
      <c r="M2425" s="178"/>
    </row>
    <row r="2426" spans="1:13" x14ac:dyDescent="0.2">
      <c r="A2426" s="90" t="str">
        <f>IF(I2426=VALUE,VALUE,COUNTIF($B$7:B2426,B2426))&amp;I2426&amp;IF(F2426&lt;&gt;VALUE,TEXT(F2426,"mmmm"),VALUE)</f>
        <v>00</v>
      </c>
      <c r="B2426" s="86" t="str">
        <f t="shared" si="529"/>
        <v>0</v>
      </c>
      <c r="C2426" s="86" t="str">
        <f>COUNTIF($K$7:K2426,K2426)&amp;K2426</f>
        <v>0</v>
      </c>
      <c r="D2426" s="86" t="str">
        <f t="shared" si="530"/>
        <v>1</v>
      </c>
      <c r="F2426" s="173"/>
      <c r="G2426" s="90"/>
      <c r="H2426" s="73"/>
      <c r="I2426" s="90"/>
      <c r="J2426" s="175" t="str">
        <f t="shared" si="531"/>
        <v>-</v>
      </c>
      <c r="K2426" s="90"/>
      <c r="L2426" s="178"/>
      <c r="M2426" s="178"/>
    </row>
    <row r="2427" spans="1:13" x14ac:dyDescent="0.2">
      <c r="A2427" s="90" t="str">
        <f>IF(I2427=VALUE,VALUE,COUNTIF($B$7:B2427,B2427))&amp;I2427&amp;IF(F2427&lt;&gt;VALUE,TEXT(F2427,"mmmm"),VALUE)</f>
        <v>00</v>
      </c>
      <c r="B2427" s="86" t="str">
        <f t="shared" si="529"/>
        <v>0</v>
      </c>
      <c r="C2427" s="86" t="str">
        <f>COUNTIF($K$7:K2427,K2427)&amp;K2427</f>
        <v>0</v>
      </c>
      <c r="D2427" s="86" t="str">
        <f t="shared" si="530"/>
        <v>1</v>
      </c>
      <c r="F2427" s="173"/>
      <c r="G2427" s="90"/>
      <c r="H2427" s="73"/>
      <c r="I2427" s="90"/>
      <c r="J2427" s="175" t="str">
        <f t="shared" si="531"/>
        <v>-</v>
      </c>
      <c r="K2427" s="90"/>
      <c r="L2427" s="178"/>
      <c r="M2427" s="178"/>
    </row>
    <row r="2428" spans="1:13" x14ac:dyDescent="0.2">
      <c r="A2428" s="90" t="str">
        <f>IF(I2428=VALUE,VALUE,COUNTIF($B$7:B2428,B2428))&amp;I2428&amp;IF(F2428&lt;&gt;VALUE,TEXT(F2428,"mmmm"),VALUE)</f>
        <v>00</v>
      </c>
      <c r="B2428" s="86" t="str">
        <f t="shared" si="529"/>
        <v>0</v>
      </c>
      <c r="C2428" s="86" t="str">
        <f>COUNTIF($K$7:K2428,K2428)&amp;K2428</f>
        <v>0</v>
      </c>
      <c r="D2428" s="86" t="str">
        <f t="shared" si="530"/>
        <v>1</v>
      </c>
      <c r="F2428" s="173"/>
      <c r="G2428" s="90"/>
      <c r="H2428" s="177"/>
      <c r="I2428" s="90"/>
      <c r="J2428" s="175" t="str">
        <f t="shared" si="531"/>
        <v>-</v>
      </c>
      <c r="K2428" s="90"/>
      <c r="L2428" s="178"/>
      <c r="M2428" s="178"/>
    </row>
    <row r="2429" spans="1:13" x14ac:dyDescent="0.2">
      <c r="A2429" s="90" t="str">
        <f>IF(I2429=VALUE,VALUE,COUNTIF($B$7:B2429,B2429))&amp;I2429&amp;IF(F2429&lt;&gt;VALUE,TEXT(F2429,"mmmm"),VALUE)</f>
        <v>00</v>
      </c>
      <c r="B2429" s="86" t="str">
        <f t="shared" si="529"/>
        <v>0</v>
      </c>
      <c r="C2429" s="86" t="str">
        <f>COUNTIF($K$7:K2429,K2429)&amp;K2429</f>
        <v>0</v>
      </c>
      <c r="D2429" s="86" t="str">
        <f t="shared" si="530"/>
        <v>1</v>
      </c>
      <c r="F2429" s="173"/>
      <c r="G2429" s="90"/>
      <c r="H2429" s="177"/>
      <c r="I2429" s="90"/>
      <c r="J2429" s="175" t="str">
        <f t="shared" si="531"/>
        <v>-</v>
      </c>
      <c r="K2429" s="90"/>
      <c r="L2429" s="178"/>
      <c r="M2429" s="178"/>
    </row>
    <row r="2430" spans="1:13" x14ac:dyDescent="0.2">
      <c r="A2430" s="90" t="str">
        <f>IF(I2430=VALUE,VALUE,COUNTIF($B$7:B2430,B2430))&amp;I2430&amp;IF(F2430&lt;&gt;VALUE,TEXT(F2430,"mmmm"),VALUE)</f>
        <v>00</v>
      </c>
      <c r="B2430" s="86" t="str">
        <f t="shared" si="529"/>
        <v>0</v>
      </c>
      <c r="C2430" s="86" t="str">
        <f>COUNTIF($K$7:K2430,K2430)&amp;K2430</f>
        <v>0</v>
      </c>
      <c r="D2430" s="86" t="str">
        <f t="shared" si="530"/>
        <v>1</v>
      </c>
      <c r="F2430" s="173"/>
      <c r="G2430" s="90"/>
      <c r="H2430" s="177"/>
      <c r="I2430" s="90"/>
      <c r="J2430" s="175" t="str">
        <f t="shared" si="531"/>
        <v>-</v>
      </c>
      <c r="K2430" s="90"/>
      <c r="L2430" s="178"/>
      <c r="M2430" s="178"/>
    </row>
    <row r="2431" spans="1:13" x14ac:dyDescent="0.2">
      <c r="A2431" s="90" t="str">
        <f>IF(I2431=VALUE,VALUE,COUNTIF($B$7:B2431,B2431))&amp;I2431&amp;IF(F2431&lt;&gt;VALUE,TEXT(F2431,"mmmm"),VALUE)</f>
        <v>00</v>
      </c>
      <c r="B2431" s="86" t="str">
        <f t="shared" si="529"/>
        <v>0</v>
      </c>
      <c r="C2431" s="86" t="str">
        <f>COUNTIF($K$7:K2431,K2431)&amp;K2431</f>
        <v>0</v>
      </c>
      <c r="D2431" s="86" t="str">
        <f t="shared" si="530"/>
        <v>1</v>
      </c>
      <c r="F2431" s="173"/>
      <c r="G2431" s="90"/>
      <c r="H2431" s="177"/>
      <c r="I2431" s="90"/>
      <c r="J2431" s="175" t="str">
        <f t="shared" si="531"/>
        <v>-</v>
      </c>
      <c r="K2431" s="90"/>
      <c r="L2431" s="178"/>
      <c r="M2431" s="178"/>
    </row>
    <row r="2432" spans="1:13" x14ac:dyDescent="0.2">
      <c r="A2432" s="90" t="str">
        <f>IF(I2432=VALUE,VALUE,COUNTIF($B$7:B2432,B2432))&amp;I2432&amp;IF(F2432&lt;&gt;VALUE,TEXT(F2432,"mmmm"),VALUE)</f>
        <v>00</v>
      </c>
      <c r="B2432" s="86" t="str">
        <f t="shared" si="529"/>
        <v>0</v>
      </c>
      <c r="C2432" s="86" t="str">
        <f>COUNTIF($K$7:K2432,K2432)&amp;K2432</f>
        <v>0</v>
      </c>
      <c r="D2432" s="86" t="str">
        <f t="shared" si="530"/>
        <v>1</v>
      </c>
      <c r="F2432" s="173"/>
      <c r="G2432" s="90"/>
      <c r="H2432" s="177"/>
      <c r="I2432" s="90"/>
      <c r="J2432" s="175" t="str">
        <f t="shared" si="531"/>
        <v>-</v>
      </c>
      <c r="K2432" s="90"/>
      <c r="L2432" s="178"/>
      <c r="M2432" s="178"/>
    </row>
    <row r="2433" spans="1:13" x14ac:dyDescent="0.2">
      <c r="A2433" s="90" t="str">
        <f>IF(I2433=VALUE,VALUE,COUNTIF($B$7:B2433,B2433))&amp;I2433&amp;IF(F2433&lt;&gt;VALUE,TEXT(F2433,"mmmm"),VALUE)</f>
        <v>00</v>
      </c>
      <c r="B2433" s="86" t="str">
        <f t="shared" si="529"/>
        <v>0</v>
      </c>
      <c r="C2433" s="86" t="str">
        <f>COUNTIF($K$7:K2433,K2433)&amp;K2433</f>
        <v>0</v>
      </c>
      <c r="D2433" s="86" t="str">
        <f t="shared" si="530"/>
        <v>1</v>
      </c>
      <c r="F2433" s="173"/>
      <c r="G2433" s="90"/>
      <c r="H2433" s="177"/>
      <c r="I2433" s="90"/>
      <c r="J2433" s="175" t="str">
        <f t="shared" si="531"/>
        <v>-</v>
      </c>
      <c r="K2433" s="90"/>
      <c r="L2433" s="178"/>
      <c r="M2433" s="178"/>
    </row>
    <row r="2434" spans="1:13" x14ac:dyDescent="0.2">
      <c r="A2434" s="90" t="str">
        <f>IF(I2434=VALUE,VALUE,COUNTIF($B$7:B2434,B2434))&amp;I2434&amp;IF(F2434&lt;&gt;VALUE,TEXT(F2434,"mmmm"),VALUE)</f>
        <v>00</v>
      </c>
      <c r="B2434" s="86" t="str">
        <f t="shared" ref="B2434:B2498" si="532">I2434&amp;IF(F2434&lt;&gt;VALUE,TEXT(F2434,"mmmm"),VALUE)</f>
        <v>0</v>
      </c>
      <c r="C2434" s="86" t="str">
        <f>COUNTIF($K$7:K2434,K2434)&amp;K2434</f>
        <v>0</v>
      </c>
      <c r="D2434" s="86" t="str">
        <f t="shared" ref="D2434:D2498" si="533">IF(MONTH(F2434)&lt;MONTH(BLN),"1"&amp;I2434,VALUE)</f>
        <v>1</v>
      </c>
      <c r="F2434" s="173"/>
      <c r="G2434" s="90"/>
      <c r="H2434" s="177"/>
      <c r="I2434" s="90"/>
      <c r="J2434" s="175" t="str">
        <f t="shared" si="531"/>
        <v>-</v>
      </c>
      <c r="K2434" s="90"/>
      <c r="L2434" s="178"/>
      <c r="M2434" s="178"/>
    </row>
    <row r="2435" spans="1:13" x14ac:dyDescent="0.2">
      <c r="A2435" s="90" t="str">
        <f>IF(I2435=VALUE,VALUE,COUNTIF($B$7:B2435,B2435))&amp;I2435&amp;IF(F2435&lt;&gt;VALUE,TEXT(F2435,"mmmm"),VALUE)</f>
        <v>00</v>
      </c>
      <c r="B2435" s="86" t="str">
        <f t="shared" si="532"/>
        <v>0</v>
      </c>
      <c r="C2435" s="86" t="str">
        <f>COUNTIF($K$7:K2435,K2435)&amp;K2435</f>
        <v>0</v>
      </c>
      <c r="D2435" s="86" t="str">
        <f t="shared" si="533"/>
        <v>1</v>
      </c>
      <c r="F2435" s="173"/>
      <c r="G2435" s="90"/>
      <c r="H2435" s="177"/>
      <c r="I2435" s="90"/>
      <c r="J2435" s="175" t="str">
        <f t="shared" si="531"/>
        <v>-</v>
      </c>
      <c r="K2435" s="90"/>
      <c r="L2435" s="178"/>
      <c r="M2435" s="178"/>
    </row>
    <row r="2436" spans="1:13" x14ac:dyDescent="0.2">
      <c r="A2436" s="90" t="str">
        <f>IF(I2436=VALUE,VALUE,COUNTIF($B$7:B2436,B2436))&amp;I2436&amp;IF(F2436&lt;&gt;VALUE,TEXT(F2436,"mmmm"),VALUE)</f>
        <v>00</v>
      </c>
      <c r="B2436" s="86" t="str">
        <f t="shared" si="532"/>
        <v>0</v>
      </c>
      <c r="C2436" s="86" t="str">
        <f>COUNTIF($K$7:K2436,K2436)&amp;K2436</f>
        <v>0</v>
      </c>
      <c r="D2436" s="86" t="str">
        <f t="shared" si="533"/>
        <v>1</v>
      </c>
      <c r="F2436" s="173"/>
      <c r="G2436" s="90"/>
      <c r="H2436" s="177"/>
      <c r="I2436" s="90"/>
      <c r="J2436" s="175" t="str">
        <f t="shared" si="531"/>
        <v>-</v>
      </c>
      <c r="K2436" s="90"/>
      <c r="L2436" s="178"/>
      <c r="M2436" s="178"/>
    </row>
    <row r="2437" spans="1:13" x14ac:dyDescent="0.2">
      <c r="A2437" s="90" t="str">
        <f>IF(I2437=VALUE,VALUE,COUNTIF($B$7:B2437,B2437))&amp;I2437&amp;IF(F2437&lt;&gt;VALUE,TEXT(F2437,"mmmm"),VALUE)</f>
        <v>00</v>
      </c>
      <c r="B2437" s="86" t="str">
        <f t="shared" si="532"/>
        <v>0</v>
      </c>
      <c r="C2437" s="86" t="str">
        <f>COUNTIF($K$7:K2437,K2437)&amp;K2437</f>
        <v>0</v>
      </c>
      <c r="D2437" s="86" t="str">
        <f t="shared" si="533"/>
        <v>1</v>
      </c>
      <c r="F2437" s="173"/>
      <c r="G2437" s="90"/>
      <c r="H2437" s="177"/>
      <c r="I2437" s="90"/>
      <c r="J2437" s="175" t="str">
        <f t="shared" si="531"/>
        <v>-</v>
      </c>
      <c r="K2437" s="90"/>
      <c r="L2437" s="178"/>
      <c r="M2437" s="178"/>
    </row>
    <row r="2438" spans="1:13" x14ac:dyDescent="0.2">
      <c r="A2438" s="90" t="str">
        <f>IF(I2438=VALUE,VALUE,COUNTIF($B$7:B2438,B2438))&amp;I2438&amp;IF(F2438&lt;&gt;VALUE,TEXT(F2438,"mmmm"),VALUE)</f>
        <v>00</v>
      </c>
      <c r="B2438" s="86" t="str">
        <f t="shared" si="532"/>
        <v>0</v>
      </c>
      <c r="C2438" s="86" t="str">
        <f>COUNTIF($K$7:K2438,K2438)&amp;K2438</f>
        <v>0</v>
      </c>
      <c r="D2438" s="86" t="str">
        <f t="shared" si="533"/>
        <v>1</v>
      </c>
      <c r="F2438" s="173"/>
      <c r="G2438" s="90"/>
      <c r="H2438" s="177"/>
      <c r="I2438" s="90"/>
      <c r="J2438" s="175" t="str">
        <f t="shared" si="531"/>
        <v>-</v>
      </c>
      <c r="K2438" s="90"/>
      <c r="L2438" s="178"/>
      <c r="M2438" s="178"/>
    </row>
    <row r="2439" spans="1:13" x14ac:dyDescent="0.2">
      <c r="A2439" s="90" t="str">
        <f>IF(I2439=VALUE,VALUE,COUNTIF($B$7:B2439,B2439))&amp;I2439&amp;IF(F2439&lt;&gt;VALUE,TEXT(F2439,"mmmm"),VALUE)</f>
        <v>00</v>
      </c>
      <c r="B2439" s="86" t="str">
        <f t="shared" si="532"/>
        <v>0</v>
      </c>
      <c r="C2439" s="86" t="str">
        <f>COUNTIF($K$7:K2439,K2439)&amp;K2439</f>
        <v>0</v>
      </c>
      <c r="D2439" s="86" t="str">
        <f t="shared" si="533"/>
        <v>1</v>
      </c>
      <c r="F2439" s="173"/>
      <c r="G2439" s="90"/>
      <c r="H2439" s="177"/>
      <c r="I2439" s="90"/>
      <c r="J2439" s="175" t="str">
        <f t="shared" si="531"/>
        <v>-</v>
      </c>
      <c r="K2439" s="90"/>
      <c r="L2439" s="178"/>
      <c r="M2439" s="178"/>
    </row>
    <row r="2440" spans="1:13" x14ac:dyDescent="0.2">
      <c r="A2440" s="90" t="str">
        <f>IF(I2440=VALUE,VALUE,COUNTIF($B$7:B2440,B2440))&amp;I2440&amp;IF(F2440&lt;&gt;VALUE,TEXT(F2440,"mmmm"),VALUE)</f>
        <v>00</v>
      </c>
      <c r="B2440" s="86" t="str">
        <f t="shared" si="532"/>
        <v>0</v>
      </c>
      <c r="C2440" s="86" t="str">
        <f>COUNTIF($K$7:K2440,K2440)&amp;K2440</f>
        <v>0</v>
      </c>
      <c r="D2440" s="86" t="str">
        <f t="shared" si="533"/>
        <v>1</v>
      </c>
      <c r="F2440" s="173"/>
      <c r="G2440" s="90"/>
      <c r="H2440" s="177"/>
      <c r="I2440" s="90"/>
      <c r="J2440" s="175" t="str">
        <f t="shared" si="531"/>
        <v>-</v>
      </c>
      <c r="K2440" s="90"/>
      <c r="L2440" s="178"/>
      <c r="M2440" s="178"/>
    </row>
    <row r="2441" spans="1:13" x14ac:dyDescent="0.2">
      <c r="A2441" s="90" t="str">
        <f>IF(I2441=VALUE,VALUE,COUNTIF($B$7:B2441,B2441))&amp;I2441&amp;IF(F2441&lt;&gt;VALUE,TEXT(F2441,"mmmm"),VALUE)</f>
        <v>00</v>
      </c>
      <c r="B2441" s="86" t="str">
        <f t="shared" si="532"/>
        <v>0</v>
      </c>
      <c r="C2441" s="86" t="str">
        <f>COUNTIF($K$7:K2441,K2441)&amp;K2441</f>
        <v>0</v>
      </c>
      <c r="D2441" s="86" t="str">
        <f t="shared" si="533"/>
        <v>1</v>
      </c>
      <c r="F2441" s="173"/>
      <c r="G2441" s="90"/>
      <c r="H2441" s="177"/>
      <c r="I2441" s="90"/>
      <c r="J2441" s="175" t="str">
        <f t="shared" si="531"/>
        <v>-</v>
      </c>
      <c r="K2441" s="90"/>
      <c r="L2441" s="178"/>
      <c r="M2441" s="178"/>
    </row>
    <row r="2442" spans="1:13" x14ac:dyDescent="0.2">
      <c r="A2442" s="90" t="str">
        <f>IF(I2442=VALUE,VALUE,COUNTIF($B$7:B2442,B2442))&amp;I2442&amp;IF(F2442&lt;&gt;VALUE,TEXT(F2442,"mmmm"),VALUE)</f>
        <v>00</v>
      </c>
      <c r="B2442" s="86" t="str">
        <f t="shared" si="532"/>
        <v>0</v>
      </c>
      <c r="C2442" s="86" t="str">
        <f>COUNTIF($K$7:K2442,K2442)&amp;K2442</f>
        <v>0</v>
      </c>
      <c r="D2442" s="86" t="str">
        <f t="shared" si="533"/>
        <v>1</v>
      </c>
      <c r="F2442" s="173"/>
      <c r="G2442" s="90"/>
      <c r="H2442" s="177"/>
      <c r="I2442" s="90"/>
      <c r="J2442" s="175" t="str">
        <f t="shared" si="531"/>
        <v>-</v>
      </c>
      <c r="K2442" s="90"/>
      <c r="L2442" s="178"/>
      <c r="M2442" s="178"/>
    </row>
    <row r="2443" spans="1:13" x14ac:dyDescent="0.2">
      <c r="A2443" s="90" t="str">
        <f>IF(I2443=VALUE,VALUE,COUNTIF($B$7:B2443,B2443))&amp;I2443&amp;IF(F2443&lt;&gt;VALUE,TEXT(F2443,"mmmm"),VALUE)</f>
        <v>00</v>
      </c>
      <c r="B2443" s="86" t="str">
        <f t="shared" si="532"/>
        <v>0</v>
      </c>
      <c r="C2443" s="86" t="str">
        <f>COUNTIF($K$7:K2443,K2443)&amp;K2443</f>
        <v>0</v>
      </c>
      <c r="D2443" s="86" t="str">
        <f t="shared" si="533"/>
        <v>1</v>
      </c>
      <c r="F2443" s="173"/>
      <c r="G2443" s="90"/>
      <c r="H2443" s="177"/>
      <c r="I2443" s="90"/>
      <c r="J2443" s="175" t="str">
        <f t="shared" si="531"/>
        <v>-</v>
      </c>
      <c r="K2443" s="90"/>
      <c r="L2443" s="178"/>
      <c r="M2443" s="178"/>
    </row>
    <row r="2444" spans="1:13" x14ac:dyDescent="0.2">
      <c r="A2444" s="90" t="str">
        <f>IF(I2444=VALUE,VALUE,COUNTIF($B$7:B2444,B2444))&amp;I2444&amp;IF(F2444&lt;&gt;VALUE,TEXT(F2444,"mmmm"),VALUE)</f>
        <v>00</v>
      </c>
      <c r="B2444" s="86" t="str">
        <f t="shared" si="532"/>
        <v>0</v>
      </c>
      <c r="C2444" s="86" t="str">
        <f>COUNTIF($K$7:K2444,K2444)&amp;K2444</f>
        <v>0</v>
      </c>
      <c r="D2444" s="86" t="str">
        <f t="shared" si="533"/>
        <v>1</v>
      </c>
      <c r="F2444" s="173"/>
      <c r="G2444" s="90"/>
      <c r="H2444" s="177"/>
      <c r="I2444" s="90"/>
      <c r="J2444" s="175" t="str">
        <f t="shared" si="531"/>
        <v>-</v>
      </c>
      <c r="K2444" s="90"/>
      <c r="L2444" s="178"/>
      <c r="M2444" s="178"/>
    </row>
    <row r="2445" spans="1:13" x14ac:dyDescent="0.2">
      <c r="A2445" s="90" t="str">
        <f>IF(I2445=VALUE,VALUE,COUNTIF($B$7:B2445,B2445))&amp;I2445&amp;IF(F2445&lt;&gt;VALUE,TEXT(F2445,"mmmm"),VALUE)</f>
        <v>00</v>
      </c>
      <c r="B2445" s="86" t="str">
        <f t="shared" si="532"/>
        <v>0</v>
      </c>
      <c r="C2445" s="86" t="str">
        <f>COUNTIF($K$7:K2445,K2445)&amp;K2445</f>
        <v>0</v>
      </c>
      <c r="D2445" s="86" t="str">
        <f t="shared" si="533"/>
        <v>1</v>
      </c>
      <c r="F2445" s="173"/>
      <c r="G2445" s="90"/>
      <c r="H2445" s="177"/>
      <c r="I2445" s="90"/>
      <c r="J2445" s="175" t="str">
        <f t="shared" si="531"/>
        <v>-</v>
      </c>
      <c r="K2445" s="90"/>
      <c r="L2445" s="178"/>
      <c r="M2445" s="178"/>
    </row>
    <row r="2446" spans="1:13" x14ac:dyDescent="0.2">
      <c r="A2446" s="90" t="str">
        <f>IF(I2446=VALUE,VALUE,COUNTIF($B$7:B2446,B2446))&amp;I2446&amp;IF(F2446&lt;&gt;VALUE,TEXT(F2446,"mmmm"),VALUE)</f>
        <v>00</v>
      </c>
      <c r="B2446" s="86" t="str">
        <f t="shared" si="532"/>
        <v>0</v>
      </c>
      <c r="C2446" s="86" t="str">
        <f>COUNTIF($K$7:K2446,K2446)&amp;K2446</f>
        <v>0</v>
      </c>
      <c r="D2446" s="86" t="str">
        <f t="shared" si="533"/>
        <v>1</v>
      </c>
      <c r="F2446" s="173"/>
      <c r="G2446" s="90"/>
      <c r="H2446" s="177"/>
      <c r="I2446" s="90"/>
      <c r="J2446" s="175" t="str">
        <f t="shared" si="531"/>
        <v>-</v>
      </c>
      <c r="K2446" s="90"/>
      <c r="L2446" s="178"/>
      <c r="M2446" s="178"/>
    </row>
    <row r="2447" spans="1:13" x14ac:dyDescent="0.2">
      <c r="A2447" s="90" t="str">
        <f>IF(I2447=VALUE,VALUE,COUNTIF($B$7:B2447,B2447))&amp;I2447&amp;IF(F2447&lt;&gt;VALUE,TEXT(F2447,"mmmm"),VALUE)</f>
        <v>00</v>
      </c>
      <c r="B2447" s="86" t="str">
        <f t="shared" si="532"/>
        <v>0</v>
      </c>
      <c r="C2447" s="86" t="str">
        <f>COUNTIF($K$7:K2447,K2447)&amp;K2447</f>
        <v>0</v>
      </c>
      <c r="D2447" s="86" t="str">
        <f t="shared" si="533"/>
        <v>1</v>
      </c>
      <c r="F2447" s="173"/>
      <c r="G2447" s="90"/>
      <c r="H2447" s="177"/>
      <c r="I2447" s="90"/>
      <c r="J2447" s="175" t="str">
        <f t="shared" si="531"/>
        <v>-</v>
      </c>
      <c r="K2447" s="90"/>
      <c r="L2447" s="178"/>
      <c r="M2447" s="178"/>
    </row>
    <row r="2448" spans="1:13" x14ac:dyDescent="0.2">
      <c r="A2448" s="90" t="str">
        <f>IF(I2448=VALUE,VALUE,COUNTIF($B$7:B2448,B2448))&amp;I2448&amp;IF(F2448&lt;&gt;VALUE,TEXT(F2448,"mmmm"),VALUE)</f>
        <v>00</v>
      </c>
      <c r="B2448" s="86" t="str">
        <f>I2448&amp;IF(F2448&lt;&gt;VALUE,TEXT(F2448,"mmmm"),VALUE)</f>
        <v>0</v>
      </c>
      <c r="C2448" s="86" t="str">
        <f>COUNTIF($K$7:K2448,K2448)&amp;K2448</f>
        <v>0</v>
      </c>
      <c r="D2448" s="86" t="str">
        <f>IF(MONTH(F2448)&lt;MONTH(BLN),"1"&amp;I2448,VALUE)</f>
        <v>1</v>
      </c>
      <c r="F2448" s="173"/>
      <c r="G2448" s="90"/>
      <c r="H2448" s="177"/>
      <c r="I2448" s="90"/>
      <c r="J2448" s="175" t="str">
        <f t="shared" si="531"/>
        <v>-</v>
      </c>
      <c r="K2448" s="90"/>
      <c r="L2448" s="178"/>
      <c r="M2448" s="178"/>
    </row>
    <row r="2449" spans="1:13" x14ac:dyDescent="0.2">
      <c r="A2449" s="90" t="str">
        <f>IF(I2449=VALUE,VALUE,COUNTIF($B$7:B2449,B2449))&amp;I2449&amp;IF(F2449&lt;&gt;VALUE,TEXT(F2449,"mmmm"),VALUE)</f>
        <v>00</v>
      </c>
      <c r="B2449" s="86" t="str">
        <f t="shared" si="532"/>
        <v>0</v>
      </c>
      <c r="C2449" s="86" t="str">
        <f>COUNTIF($K$7:K2449,K2449)&amp;K2449</f>
        <v>0</v>
      </c>
      <c r="D2449" s="86" t="str">
        <f t="shared" si="533"/>
        <v>1</v>
      </c>
      <c r="F2449" s="173"/>
      <c r="G2449" s="90"/>
      <c r="H2449" s="177"/>
      <c r="I2449" s="90"/>
      <c r="J2449" s="175" t="str">
        <f t="shared" si="531"/>
        <v>-</v>
      </c>
      <c r="K2449" s="90"/>
      <c r="L2449" s="178"/>
      <c r="M2449" s="178"/>
    </row>
    <row r="2450" spans="1:13" x14ac:dyDescent="0.2">
      <c r="A2450" s="90" t="str">
        <f>IF(I2450=VALUE,VALUE,COUNTIF($B$7:B2450,B2450))&amp;I2450&amp;IF(F2450&lt;&gt;VALUE,TEXT(F2450,"mmmm"),VALUE)</f>
        <v>00</v>
      </c>
      <c r="B2450" s="86" t="str">
        <f t="shared" si="532"/>
        <v>0</v>
      </c>
      <c r="C2450" s="86" t="str">
        <f>COUNTIF($K$7:K2450,K2450)&amp;K2450</f>
        <v>0</v>
      </c>
      <c r="D2450" s="86" t="str">
        <f t="shared" si="533"/>
        <v>1</v>
      </c>
      <c r="F2450" s="173"/>
      <c r="G2450" s="90"/>
      <c r="H2450" s="177"/>
      <c r="I2450" s="90"/>
      <c r="J2450" s="175" t="str">
        <f t="shared" si="531"/>
        <v>-</v>
      </c>
      <c r="K2450" s="90"/>
      <c r="L2450" s="178"/>
      <c r="M2450" s="178"/>
    </row>
    <row r="2451" spans="1:13" x14ac:dyDescent="0.2">
      <c r="A2451" s="90" t="str">
        <f>IF(I2451=VALUE,VALUE,COUNTIF($B$7:B2451,B2451))&amp;I2451&amp;IF(F2451&lt;&gt;VALUE,TEXT(F2451,"mmmm"),VALUE)</f>
        <v>00</v>
      </c>
      <c r="B2451" s="86" t="str">
        <f t="shared" si="532"/>
        <v>0</v>
      </c>
      <c r="C2451" s="86" t="str">
        <f>COUNTIF($K$7:K2451,K2451)&amp;K2451</f>
        <v>0</v>
      </c>
      <c r="D2451" s="86" t="str">
        <f t="shared" si="533"/>
        <v>1</v>
      </c>
      <c r="F2451" s="173"/>
      <c r="G2451" s="90"/>
      <c r="H2451" s="177"/>
      <c r="I2451" s="90"/>
      <c r="J2451" s="175" t="str">
        <f t="shared" si="531"/>
        <v>-</v>
      </c>
      <c r="K2451" s="90"/>
      <c r="L2451" s="178"/>
      <c r="M2451" s="178"/>
    </row>
    <row r="2452" spans="1:13" x14ac:dyDescent="0.2">
      <c r="A2452" s="90" t="str">
        <f>IF(I2452=VALUE,VALUE,COUNTIF($B$7:B2452,B2452))&amp;I2452&amp;IF(F2452&lt;&gt;VALUE,TEXT(F2452,"mmmm"),VALUE)</f>
        <v>00</v>
      </c>
      <c r="B2452" s="86" t="str">
        <f t="shared" si="532"/>
        <v>0</v>
      </c>
      <c r="C2452" s="86" t="str">
        <f>COUNTIF($K$7:K2452,K2452)&amp;K2452</f>
        <v>0</v>
      </c>
      <c r="D2452" s="86" t="str">
        <f t="shared" si="533"/>
        <v>1</v>
      </c>
      <c r="F2452" s="173"/>
      <c r="G2452" s="90"/>
      <c r="H2452" s="177"/>
      <c r="I2452" s="90"/>
      <c r="J2452" s="175" t="str">
        <f t="shared" si="531"/>
        <v>-</v>
      </c>
      <c r="K2452" s="90"/>
      <c r="L2452" s="178"/>
      <c r="M2452" s="178"/>
    </row>
    <row r="2453" spans="1:13" x14ac:dyDescent="0.2">
      <c r="A2453" s="90" t="str">
        <f>IF(I2453=VALUE,VALUE,COUNTIF($B$7:B2453,B2453))&amp;I2453&amp;IF(F2453&lt;&gt;VALUE,TEXT(F2453,"mmmm"),VALUE)</f>
        <v>00</v>
      </c>
      <c r="B2453" s="86" t="str">
        <f t="shared" si="532"/>
        <v>0</v>
      </c>
      <c r="C2453" s="86" t="str">
        <f>COUNTIF($K$7:K2453,K2453)&amp;K2453</f>
        <v>0</v>
      </c>
      <c r="D2453" s="86" t="str">
        <f t="shared" si="533"/>
        <v>1</v>
      </c>
      <c r="F2453" s="173"/>
      <c r="G2453" s="90"/>
      <c r="H2453" s="177"/>
      <c r="I2453" s="90"/>
      <c r="J2453" s="175" t="str">
        <f t="shared" si="531"/>
        <v>-</v>
      </c>
      <c r="K2453" s="90"/>
      <c r="L2453" s="178"/>
      <c r="M2453" s="178"/>
    </row>
    <row r="2454" spans="1:13" x14ac:dyDescent="0.2">
      <c r="A2454" s="90" t="str">
        <f>IF(I2454=VALUE,VALUE,COUNTIF($B$7:B2454,B2454))&amp;I2454&amp;IF(F2454&lt;&gt;VALUE,TEXT(F2454,"mmmm"),VALUE)</f>
        <v>00</v>
      </c>
      <c r="B2454" s="86" t="str">
        <f t="shared" si="532"/>
        <v>0</v>
      </c>
      <c r="C2454" s="86" t="str">
        <f>COUNTIF($K$7:K2454,K2454)&amp;K2454</f>
        <v>0</v>
      </c>
      <c r="D2454" s="86" t="str">
        <f t="shared" si="533"/>
        <v>1</v>
      </c>
      <c r="F2454" s="173"/>
      <c r="G2454" s="90"/>
      <c r="H2454" s="177"/>
      <c r="I2454" s="90"/>
      <c r="J2454" s="175" t="str">
        <f t="shared" si="531"/>
        <v>-</v>
      </c>
      <c r="K2454" s="90"/>
      <c r="L2454" s="178"/>
      <c r="M2454" s="178"/>
    </row>
    <row r="2455" spans="1:13" x14ac:dyDescent="0.2">
      <c r="A2455" s="90" t="str">
        <f>IF(I2455=VALUE,VALUE,COUNTIF($B$7:B2455,B2455))&amp;I2455&amp;IF(F2455&lt;&gt;VALUE,TEXT(F2455,"mmmm"),VALUE)</f>
        <v>00</v>
      </c>
      <c r="B2455" s="86" t="str">
        <f t="shared" si="532"/>
        <v>0</v>
      </c>
      <c r="C2455" s="86" t="str">
        <f>COUNTIF($K$7:K2455,K2455)&amp;K2455</f>
        <v>0</v>
      </c>
      <c r="D2455" s="86" t="str">
        <f t="shared" si="533"/>
        <v>1</v>
      </c>
      <c r="F2455" s="173"/>
      <c r="G2455" s="90"/>
      <c r="H2455" s="177"/>
      <c r="I2455" s="90"/>
      <c r="J2455" s="175" t="str">
        <f t="shared" si="531"/>
        <v>-</v>
      </c>
      <c r="K2455" s="90"/>
      <c r="L2455" s="178"/>
      <c r="M2455" s="178"/>
    </row>
    <row r="2456" spans="1:13" x14ac:dyDescent="0.2">
      <c r="A2456" s="90" t="str">
        <f>IF(I2456=VALUE,VALUE,COUNTIF($B$7:B2456,B2456))&amp;I2456&amp;IF(F2456&lt;&gt;VALUE,TEXT(F2456,"mmmm"),VALUE)</f>
        <v>00</v>
      </c>
      <c r="B2456" s="86" t="str">
        <f t="shared" si="532"/>
        <v>0</v>
      </c>
      <c r="C2456" s="86" t="str">
        <f>COUNTIF($K$7:K2456,K2456)&amp;K2456</f>
        <v>0</v>
      </c>
      <c r="D2456" s="86" t="str">
        <f t="shared" si="533"/>
        <v>1</v>
      </c>
      <c r="F2456" s="173"/>
      <c r="G2456" s="90"/>
      <c r="H2456" s="177"/>
      <c r="I2456" s="90"/>
      <c r="J2456" s="175" t="str">
        <f t="shared" si="531"/>
        <v>-</v>
      </c>
      <c r="K2456" s="90"/>
      <c r="L2456" s="178"/>
      <c r="M2456" s="178"/>
    </row>
    <row r="2457" spans="1:13" x14ac:dyDescent="0.2">
      <c r="A2457" s="90" t="str">
        <f>IF(I2457=VALUE,VALUE,COUNTIF($B$7:B2457,B2457))&amp;I2457&amp;IF(F2457&lt;&gt;VALUE,TEXT(F2457,"mmmm"),VALUE)</f>
        <v>00</v>
      </c>
      <c r="B2457" s="86" t="str">
        <f t="shared" si="532"/>
        <v>0</v>
      </c>
      <c r="C2457" s="86" t="str">
        <f>COUNTIF($K$7:K2457,K2457)&amp;K2457</f>
        <v>0</v>
      </c>
      <c r="D2457" s="86" t="str">
        <f t="shared" si="533"/>
        <v>1</v>
      </c>
      <c r="F2457" s="173"/>
      <c r="G2457" s="90"/>
      <c r="H2457" s="177"/>
      <c r="I2457" s="90"/>
      <c r="J2457" s="175" t="str">
        <f t="shared" si="531"/>
        <v>-</v>
      </c>
      <c r="K2457" s="90"/>
      <c r="L2457" s="178"/>
      <c r="M2457" s="178"/>
    </row>
    <row r="2458" spans="1:13" x14ac:dyDescent="0.2">
      <c r="A2458" s="90" t="str">
        <f>IF(I2458=VALUE,VALUE,COUNTIF($B$7:B2458,B2458))&amp;I2458&amp;IF(F2458&lt;&gt;VALUE,TEXT(F2458,"mmmm"),VALUE)</f>
        <v>00</v>
      </c>
      <c r="B2458" s="86" t="str">
        <f t="shared" si="532"/>
        <v>0</v>
      </c>
      <c r="C2458" s="86" t="str">
        <f>COUNTIF($K$7:K2458,K2458)&amp;K2458</f>
        <v>0</v>
      </c>
      <c r="D2458" s="86" t="str">
        <f t="shared" si="533"/>
        <v>1</v>
      </c>
      <c r="F2458" s="173"/>
      <c r="G2458" s="90"/>
      <c r="H2458" s="177"/>
      <c r="I2458" s="90"/>
      <c r="J2458" s="175" t="str">
        <f t="shared" si="531"/>
        <v>-</v>
      </c>
      <c r="K2458" s="90"/>
      <c r="L2458" s="178"/>
      <c r="M2458" s="178"/>
    </row>
    <row r="2459" spans="1:13" x14ac:dyDescent="0.2">
      <c r="A2459" s="90" t="str">
        <f>IF(I2459=VALUE,VALUE,COUNTIF($B$7:B2459,B2459))&amp;I2459&amp;IF(F2459&lt;&gt;VALUE,TEXT(F2459,"mmmm"),VALUE)</f>
        <v>00</v>
      </c>
      <c r="B2459" s="86" t="str">
        <f t="shared" si="532"/>
        <v>0</v>
      </c>
      <c r="C2459" s="86" t="str">
        <f>COUNTIF($K$7:K2459,K2459)&amp;K2459</f>
        <v>0</v>
      </c>
      <c r="D2459" s="86" t="str">
        <f t="shared" si="533"/>
        <v>1</v>
      </c>
      <c r="F2459" s="173"/>
      <c r="G2459" s="90"/>
      <c r="H2459" s="177"/>
      <c r="I2459" s="90"/>
      <c r="J2459" s="175" t="str">
        <f t="shared" si="531"/>
        <v>-</v>
      </c>
      <c r="K2459" s="90"/>
      <c r="L2459" s="178"/>
      <c r="M2459" s="178"/>
    </row>
    <row r="2460" spans="1:13" x14ac:dyDescent="0.2">
      <c r="A2460" s="90" t="str">
        <f>IF(I2460=VALUE,VALUE,COUNTIF($B$7:B2460,B2460))&amp;I2460&amp;IF(F2460&lt;&gt;VALUE,TEXT(F2460,"mmmm"),VALUE)</f>
        <v>00</v>
      </c>
      <c r="B2460" s="86" t="str">
        <f t="shared" si="532"/>
        <v>0</v>
      </c>
      <c r="C2460" s="86" t="str">
        <f>COUNTIF($K$7:K2460,K2460)&amp;K2460</f>
        <v>0</v>
      </c>
      <c r="D2460" s="86" t="str">
        <f t="shared" si="533"/>
        <v>1</v>
      </c>
      <c r="F2460" s="173"/>
      <c r="G2460" s="90"/>
      <c r="H2460" s="177"/>
      <c r="I2460" s="90"/>
      <c r="J2460" s="175" t="str">
        <f t="shared" si="531"/>
        <v>-</v>
      </c>
      <c r="K2460" s="90"/>
      <c r="L2460" s="178"/>
      <c r="M2460" s="178"/>
    </row>
    <row r="2461" spans="1:13" x14ac:dyDescent="0.2">
      <c r="A2461" s="90" t="str">
        <f>IF(I2461=VALUE,VALUE,COUNTIF($B$7:B2461,B2461))&amp;I2461&amp;IF(F2461&lt;&gt;VALUE,TEXT(F2461,"mmmm"),VALUE)</f>
        <v>00</v>
      </c>
      <c r="B2461" s="86" t="str">
        <f t="shared" si="532"/>
        <v>0</v>
      </c>
      <c r="C2461" s="86" t="str">
        <f>COUNTIF($K$7:K2461,K2461)&amp;K2461</f>
        <v>0</v>
      </c>
      <c r="D2461" s="86" t="str">
        <f t="shared" si="533"/>
        <v>1</v>
      </c>
      <c r="F2461" s="173"/>
      <c r="G2461" s="90"/>
      <c r="H2461" s="177"/>
      <c r="I2461" s="90"/>
      <c r="J2461" s="175" t="str">
        <f t="shared" si="531"/>
        <v>-</v>
      </c>
      <c r="K2461" s="90"/>
      <c r="L2461" s="178"/>
      <c r="M2461" s="178"/>
    </row>
    <row r="2462" spans="1:13" x14ac:dyDescent="0.2">
      <c r="A2462" s="90" t="str">
        <f>IF(I2462=VALUE,VALUE,COUNTIF($B$7:B2462,B2462))&amp;I2462&amp;IF(F2462&lt;&gt;VALUE,TEXT(F2462,"mmmm"),VALUE)</f>
        <v>00</v>
      </c>
      <c r="B2462" s="86" t="str">
        <f t="shared" si="532"/>
        <v>0</v>
      </c>
      <c r="C2462" s="86" t="str">
        <f>COUNTIF($K$7:K2462,K2462)&amp;K2462</f>
        <v>0</v>
      </c>
      <c r="D2462" s="86" t="str">
        <f t="shared" si="533"/>
        <v>1</v>
      </c>
      <c r="F2462" s="173"/>
      <c r="G2462" s="90"/>
      <c r="H2462" s="177"/>
      <c r="I2462" s="90"/>
      <c r="J2462" s="175" t="str">
        <f t="shared" si="531"/>
        <v>-</v>
      </c>
      <c r="K2462" s="90"/>
      <c r="L2462" s="178"/>
      <c r="M2462" s="178"/>
    </row>
    <row r="2463" spans="1:13" x14ac:dyDescent="0.2">
      <c r="A2463" s="90" t="str">
        <f>IF(I2463=VALUE,VALUE,COUNTIF($B$7:B2463,B2463))&amp;I2463&amp;IF(F2463&lt;&gt;VALUE,TEXT(F2463,"mmmm"),VALUE)</f>
        <v>00</v>
      </c>
      <c r="B2463" s="86" t="str">
        <f t="shared" si="532"/>
        <v>0</v>
      </c>
      <c r="C2463" s="86" t="str">
        <f>COUNTIF($K$7:K2463,K2463)&amp;K2463</f>
        <v>0</v>
      </c>
      <c r="D2463" s="86" t="str">
        <f t="shared" si="533"/>
        <v>1</v>
      </c>
      <c r="F2463" s="173"/>
      <c r="G2463" s="90"/>
      <c r="H2463" s="177"/>
      <c r="I2463" s="90"/>
      <c r="J2463" s="175" t="str">
        <f t="shared" si="531"/>
        <v>-</v>
      </c>
      <c r="K2463" s="90"/>
      <c r="L2463" s="178"/>
      <c r="M2463" s="178"/>
    </row>
    <row r="2464" spans="1:13" x14ac:dyDescent="0.2">
      <c r="A2464" s="90" t="str">
        <f>IF(I2464=VALUE,VALUE,COUNTIF($B$7:B2464,B2464))&amp;I2464&amp;IF(F2464&lt;&gt;VALUE,TEXT(F2464,"mmmm"),VALUE)</f>
        <v>00</v>
      </c>
      <c r="B2464" s="86" t="str">
        <f t="shared" si="532"/>
        <v>0</v>
      </c>
      <c r="C2464" s="86" t="str">
        <f>COUNTIF($K$7:K2464,K2464)&amp;K2464</f>
        <v>0</v>
      </c>
      <c r="D2464" s="86" t="str">
        <f t="shared" si="533"/>
        <v>1</v>
      </c>
      <c r="F2464" s="173"/>
      <c r="G2464" s="90"/>
      <c r="H2464" s="177"/>
      <c r="I2464" s="90"/>
      <c r="J2464" s="175" t="str">
        <f t="shared" si="531"/>
        <v>-</v>
      </c>
      <c r="K2464" s="90"/>
      <c r="L2464" s="178"/>
      <c r="M2464" s="178"/>
    </row>
    <row r="2465" spans="1:13" x14ac:dyDescent="0.2">
      <c r="A2465" s="90" t="str">
        <f>IF(I2465=VALUE,VALUE,COUNTIF($B$7:B2465,B2465))&amp;I2465&amp;IF(F2465&lt;&gt;VALUE,TEXT(F2465,"mmmm"),VALUE)</f>
        <v>00</v>
      </c>
      <c r="B2465" s="86" t="str">
        <f t="shared" si="532"/>
        <v>0</v>
      </c>
      <c r="C2465" s="86" t="str">
        <f>COUNTIF($K$7:K2465,K2465)&amp;K2465</f>
        <v>0</v>
      </c>
      <c r="D2465" s="86" t="str">
        <f t="shared" si="533"/>
        <v>1</v>
      </c>
      <c r="F2465" s="173"/>
      <c r="G2465" s="90"/>
      <c r="H2465" s="177"/>
      <c r="I2465" s="90"/>
      <c r="J2465" s="175" t="str">
        <f t="shared" si="531"/>
        <v>-</v>
      </c>
      <c r="K2465" s="90"/>
      <c r="L2465" s="178"/>
      <c r="M2465" s="178"/>
    </row>
    <row r="2466" spans="1:13" x14ac:dyDescent="0.2">
      <c r="A2466" s="90" t="str">
        <f>IF(I2466=VALUE,VALUE,COUNTIF($B$7:B2466,B2466))&amp;I2466&amp;IF(F2466&lt;&gt;VALUE,TEXT(F2466,"mmmm"),VALUE)</f>
        <v>00</v>
      </c>
      <c r="B2466" s="86" t="str">
        <f t="shared" si="532"/>
        <v>0</v>
      </c>
      <c r="C2466" s="86" t="str">
        <f>COUNTIF($K$7:K2466,K2466)&amp;K2466</f>
        <v>0</v>
      </c>
      <c r="D2466" s="86" t="str">
        <f t="shared" si="533"/>
        <v>1</v>
      </c>
      <c r="F2466" s="173"/>
      <c r="G2466" s="90"/>
      <c r="H2466" s="177"/>
      <c r="I2466" s="90"/>
      <c r="J2466" s="175" t="str">
        <f t="shared" si="531"/>
        <v>-</v>
      </c>
      <c r="K2466" s="90"/>
      <c r="L2466" s="178"/>
      <c r="M2466" s="178"/>
    </row>
    <row r="2467" spans="1:13" x14ac:dyDescent="0.2">
      <c r="A2467" s="90" t="str">
        <f>IF(I2467=VALUE,VALUE,COUNTIF($B$7:B2467,B2467))&amp;I2467&amp;IF(F2467&lt;&gt;VALUE,TEXT(F2467,"mmmm"),VALUE)</f>
        <v>00</v>
      </c>
      <c r="B2467" s="86" t="str">
        <f t="shared" si="532"/>
        <v>0</v>
      </c>
      <c r="C2467" s="86" t="str">
        <f>COUNTIF($K$7:K2467,K2467)&amp;K2467</f>
        <v>0</v>
      </c>
      <c r="D2467" s="86" t="str">
        <f t="shared" si="533"/>
        <v>1</v>
      </c>
      <c r="F2467" s="173"/>
      <c r="G2467" s="90"/>
      <c r="H2467" s="177"/>
      <c r="I2467" s="90"/>
      <c r="J2467" s="175" t="str">
        <f t="shared" si="531"/>
        <v>-</v>
      </c>
      <c r="K2467" s="90"/>
      <c r="L2467" s="178"/>
      <c r="M2467" s="178"/>
    </row>
    <row r="2468" spans="1:13" x14ac:dyDescent="0.2">
      <c r="A2468" s="90" t="str">
        <f>IF(I2468=VALUE,VALUE,COUNTIF($B$7:B2468,B2468))&amp;I2468&amp;IF(F2468&lt;&gt;VALUE,TEXT(F2468,"mmmm"),VALUE)</f>
        <v>00</v>
      </c>
      <c r="B2468" s="86" t="str">
        <f t="shared" si="532"/>
        <v>0</v>
      </c>
      <c r="C2468" s="86" t="str">
        <f>COUNTIF($K$7:K2468,K2468)&amp;K2468</f>
        <v>0</v>
      </c>
      <c r="D2468" s="86" t="str">
        <f t="shared" si="533"/>
        <v>1</v>
      </c>
      <c r="F2468" s="173"/>
      <c r="G2468" s="90"/>
      <c r="H2468" s="177"/>
      <c r="I2468" s="90"/>
      <c r="J2468" s="175" t="str">
        <f t="shared" si="531"/>
        <v>-</v>
      </c>
      <c r="K2468" s="90"/>
      <c r="L2468" s="178"/>
      <c r="M2468" s="178"/>
    </row>
    <row r="2469" spans="1:13" x14ac:dyDescent="0.2">
      <c r="A2469" s="90" t="str">
        <f>IF(I2469=VALUE,VALUE,COUNTIF($B$7:B2469,B2469))&amp;I2469&amp;IF(F2469&lt;&gt;VALUE,TEXT(F2469,"mmmm"),VALUE)</f>
        <v>00</v>
      </c>
      <c r="B2469" s="86" t="str">
        <f t="shared" si="532"/>
        <v>0</v>
      </c>
      <c r="C2469" s="86" t="str">
        <f>COUNTIF($K$7:K2469,K2469)&amp;K2469</f>
        <v>0</v>
      </c>
      <c r="D2469" s="86" t="str">
        <f t="shared" si="533"/>
        <v>1</v>
      </c>
      <c r="F2469" s="173"/>
      <c r="G2469" s="90"/>
      <c r="H2469" s="177"/>
      <c r="I2469" s="90"/>
      <c r="J2469" s="175" t="str">
        <f t="shared" si="531"/>
        <v>-</v>
      </c>
      <c r="K2469" s="90"/>
      <c r="L2469" s="178"/>
      <c r="M2469" s="178"/>
    </row>
    <row r="2470" spans="1:13" x14ac:dyDescent="0.2">
      <c r="A2470" s="90" t="str">
        <f>IF(I2470=VALUE,VALUE,COUNTIF($B$7:B2470,B2470))&amp;I2470&amp;IF(F2470&lt;&gt;VALUE,TEXT(F2470,"mmmm"),VALUE)</f>
        <v>00</v>
      </c>
      <c r="B2470" s="86" t="str">
        <f t="shared" si="532"/>
        <v>0</v>
      </c>
      <c r="C2470" s="86" t="str">
        <f>COUNTIF($K$7:K2470,K2470)&amp;K2470</f>
        <v>0</v>
      </c>
      <c r="D2470" s="86" t="str">
        <f t="shared" si="533"/>
        <v>1</v>
      </c>
      <c r="F2470" s="173"/>
      <c r="G2470" s="90"/>
      <c r="H2470" s="177"/>
      <c r="I2470" s="90"/>
      <c r="J2470" s="175" t="str">
        <f t="shared" si="531"/>
        <v>-</v>
      </c>
      <c r="K2470" s="90"/>
      <c r="L2470" s="178"/>
      <c r="M2470" s="178"/>
    </row>
    <row r="2471" spans="1:13" x14ac:dyDescent="0.2">
      <c r="A2471" s="90" t="str">
        <f>IF(I2471=VALUE,VALUE,COUNTIF($B$7:B2471,B2471))&amp;I2471&amp;IF(F2471&lt;&gt;VALUE,TEXT(F2471,"mmmm"),VALUE)</f>
        <v>00</v>
      </c>
      <c r="B2471" s="86" t="str">
        <f t="shared" si="532"/>
        <v>0</v>
      </c>
      <c r="C2471" s="86" t="str">
        <f>COUNTIF($K$7:K2471,K2471)&amp;K2471</f>
        <v>0</v>
      </c>
      <c r="D2471" s="86" t="str">
        <f t="shared" si="533"/>
        <v>1</v>
      </c>
      <c r="F2471" s="173"/>
      <c r="G2471" s="90"/>
      <c r="H2471" s="177"/>
      <c r="I2471" s="90"/>
      <c r="J2471" s="175" t="str">
        <f t="shared" si="531"/>
        <v>-</v>
      </c>
      <c r="K2471" s="90"/>
      <c r="L2471" s="178"/>
      <c r="M2471" s="178"/>
    </row>
    <row r="2472" spans="1:13" x14ac:dyDescent="0.2">
      <c r="A2472" s="90" t="str">
        <f>IF(I2472=VALUE,VALUE,COUNTIF($B$7:B2472,B2472))&amp;I2472&amp;IF(F2472&lt;&gt;VALUE,TEXT(F2472,"mmmm"),VALUE)</f>
        <v>00</v>
      </c>
      <c r="B2472" s="86" t="str">
        <f t="shared" si="532"/>
        <v>0</v>
      </c>
      <c r="C2472" s="86" t="str">
        <f>COUNTIF($K$7:K2472,K2472)&amp;K2472</f>
        <v>0</v>
      </c>
      <c r="D2472" s="86" t="str">
        <f t="shared" si="533"/>
        <v>1</v>
      </c>
      <c r="F2472" s="173"/>
      <c r="G2472" s="90"/>
      <c r="H2472" s="177"/>
      <c r="I2472" s="90"/>
      <c r="J2472" s="175" t="str">
        <f t="shared" si="531"/>
        <v>-</v>
      </c>
      <c r="K2472" s="90"/>
      <c r="L2472" s="178"/>
      <c r="M2472" s="178"/>
    </row>
    <row r="2473" spans="1:13" x14ac:dyDescent="0.2">
      <c r="A2473" s="90" t="str">
        <f>IF(I2473=VALUE,VALUE,COUNTIF($B$7:B2473,B2473))&amp;I2473&amp;IF(F2473&lt;&gt;VALUE,TEXT(F2473,"mmmm"),VALUE)</f>
        <v>00</v>
      </c>
      <c r="B2473" s="86" t="str">
        <f t="shared" si="532"/>
        <v>0</v>
      </c>
      <c r="C2473" s="86" t="str">
        <f>COUNTIF($K$7:K2473,K2473)&amp;K2473</f>
        <v>0</v>
      </c>
      <c r="D2473" s="86" t="str">
        <f t="shared" si="533"/>
        <v>1</v>
      </c>
      <c r="F2473" s="173"/>
      <c r="G2473" s="90"/>
      <c r="H2473" s="177"/>
      <c r="I2473" s="90"/>
      <c r="J2473" s="175" t="str">
        <f t="shared" si="531"/>
        <v>-</v>
      </c>
      <c r="K2473" s="90"/>
      <c r="L2473" s="178"/>
      <c r="M2473" s="178"/>
    </row>
    <row r="2474" spans="1:13" x14ac:dyDescent="0.2">
      <c r="A2474" s="90" t="str">
        <f>IF(I2474=VALUE,VALUE,COUNTIF($B$7:B2474,B2474))&amp;I2474&amp;IF(F2474&lt;&gt;VALUE,TEXT(F2474,"mmmm"),VALUE)</f>
        <v>00</v>
      </c>
      <c r="B2474" s="86" t="str">
        <f t="shared" si="532"/>
        <v>0</v>
      </c>
      <c r="C2474" s="86" t="str">
        <f>COUNTIF($K$7:K2474,K2474)&amp;K2474</f>
        <v>0</v>
      </c>
      <c r="D2474" s="86" t="str">
        <f t="shared" si="533"/>
        <v>1</v>
      </c>
      <c r="F2474" s="173"/>
      <c r="G2474" s="90"/>
      <c r="H2474" s="177"/>
      <c r="I2474" s="90"/>
      <c r="J2474" s="175" t="str">
        <f t="shared" si="531"/>
        <v>-</v>
      </c>
      <c r="K2474" s="90"/>
      <c r="L2474" s="178"/>
      <c r="M2474" s="178"/>
    </row>
    <row r="2475" spans="1:13" x14ac:dyDescent="0.2">
      <c r="A2475" s="90" t="str">
        <f>IF(I2475=VALUE,VALUE,COUNTIF($B$7:B2475,B2475))&amp;I2475&amp;IF(F2475&lt;&gt;VALUE,TEXT(F2475,"mmmm"),VALUE)</f>
        <v>00</v>
      </c>
      <c r="B2475" s="86" t="str">
        <f t="shared" si="532"/>
        <v>0</v>
      </c>
      <c r="C2475" s="86" t="str">
        <f>COUNTIF($K$7:K2475,K2475)&amp;K2475</f>
        <v>0</v>
      </c>
      <c r="D2475" s="86" t="str">
        <f t="shared" si="533"/>
        <v>1</v>
      </c>
      <c r="F2475" s="173"/>
      <c r="G2475" s="90"/>
      <c r="H2475" s="177"/>
      <c r="I2475" s="90"/>
      <c r="J2475" s="175" t="str">
        <f t="shared" si="531"/>
        <v>-</v>
      </c>
      <c r="K2475" s="90"/>
      <c r="L2475" s="178"/>
      <c r="M2475" s="178"/>
    </row>
    <row r="2476" spans="1:13" x14ac:dyDescent="0.2">
      <c r="A2476" s="90" t="str">
        <f>IF(I2476=VALUE,VALUE,COUNTIF($B$7:B2476,B2476))&amp;I2476&amp;IF(F2476&lt;&gt;VALUE,TEXT(F2476,"mmmm"),VALUE)</f>
        <v>00</v>
      </c>
      <c r="B2476" s="86" t="str">
        <f t="shared" si="532"/>
        <v>0</v>
      </c>
      <c r="C2476" s="86" t="str">
        <f>COUNTIF($K$7:K2476,K2476)&amp;K2476</f>
        <v>0</v>
      </c>
      <c r="D2476" s="86" t="str">
        <f t="shared" si="533"/>
        <v>1</v>
      </c>
      <c r="F2476" s="173"/>
      <c r="G2476" s="90"/>
      <c r="H2476" s="177"/>
      <c r="I2476" s="90"/>
      <c r="J2476" s="175" t="str">
        <f t="shared" ref="J2476:J2529" si="534">IF(ISNA(VLOOKUP(I2476,DAF_AKUN,2,FALSE)),"-",VLOOKUP(I2476,DAF_AKUN,2,FALSE))</f>
        <v>-</v>
      </c>
      <c r="K2476" s="90"/>
      <c r="L2476" s="178"/>
      <c r="M2476" s="178"/>
    </row>
    <row r="2477" spans="1:13" x14ac:dyDescent="0.2">
      <c r="A2477" s="90" t="str">
        <f>IF(I2477=VALUE,VALUE,COUNTIF($B$7:B2477,B2477))&amp;I2477&amp;IF(F2477&lt;&gt;VALUE,TEXT(F2477,"mmmm"),VALUE)</f>
        <v>00</v>
      </c>
      <c r="B2477" s="86" t="str">
        <f t="shared" si="532"/>
        <v>0</v>
      </c>
      <c r="C2477" s="86" t="str">
        <f>COUNTIF($K$7:K2477,K2477)&amp;K2477</f>
        <v>0</v>
      </c>
      <c r="D2477" s="86" t="str">
        <f t="shared" si="533"/>
        <v>1</v>
      </c>
      <c r="F2477" s="173"/>
      <c r="G2477" s="90"/>
      <c r="H2477" s="177"/>
      <c r="I2477" s="90"/>
      <c r="J2477" s="175" t="str">
        <f t="shared" si="534"/>
        <v>-</v>
      </c>
      <c r="K2477" s="90"/>
      <c r="L2477" s="178"/>
      <c r="M2477" s="178"/>
    </row>
    <row r="2478" spans="1:13" x14ac:dyDescent="0.2">
      <c r="A2478" s="90" t="str">
        <f>IF(I2478=VALUE,VALUE,COUNTIF($B$7:B2478,B2478))&amp;I2478&amp;IF(F2478&lt;&gt;VALUE,TEXT(F2478,"mmmm"),VALUE)</f>
        <v>00</v>
      </c>
      <c r="B2478" s="86" t="str">
        <f t="shared" si="532"/>
        <v>0</v>
      </c>
      <c r="C2478" s="86" t="str">
        <f>COUNTIF($K$7:K2478,K2478)&amp;K2478</f>
        <v>0</v>
      </c>
      <c r="D2478" s="86" t="str">
        <f t="shared" si="533"/>
        <v>1</v>
      </c>
      <c r="F2478" s="173"/>
      <c r="G2478" s="90"/>
      <c r="H2478" s="177"/>
      <c r="I2478" s="90"/>
      <c r="J2478" s="175" t="str">
        <f t="shared" si="534"/>
        <v>-</v>
      </c>
      <c r="K2478" s="90"/>
      <c r="L2478" s="178"/>
      <c r="M2478" s="178"/>
    </row>
    <row r="2479" spans="1:13" x14ac:dyDescent="0.2">
      <c r="A2479" s="90" t="str">
        <f>IF(I2479=VALUE,VALUE,COUNTIF($B$7:B2479,B2479))&amp;I2479&amp;IF(F2479&lt;&gt;VALUE,TEXT(F2479,"mmmm"),VALUE)</f>
        <v>00</v>
      </c>
      <c r="B2479" s="86" t="str">
        <f t="shared" si="532"/>
        <v>0</v>
      </c>
      <c r="C2479" s="86" t="str">
        <f>COUNTIF($K$7:K2479,K2479)&amp;K2479</f>
        <v>0</v>
      </c>
      <c r="D2479" s="86" t="str">
        <f t="shared" si="533"/>
        <v>1</v>
      </c>
      <c r="F2479" s="173"/>
      <c r="G2479" s="90"/>
      <c r="H2479" s="177"/>
      <c r="I2479" s="90"/>
      <c r="J2479" s="175" t="str">
        <f t="shared" si="534"/>
        <v>-</v>
      </c>
      <c r="K2479" s="90"/>
      <c r="L2479" s="178"/>
      <c r="M2479" s="178"/>
    </row>
    <row r="2480" spans="1:13" x14ac:dyDescent="0.2">
      <c r="A2480" s="90" t="str">
        <f>IF(I2480=VALUE,VALUE,COUNTIF($B$7:B2480,B2480))&amp;I2480&amp;IF(F2480&lt;&gt;VALUE,TEXT(F2480,"mmmm"),VALUE)</f>
        <v>00</v>
      </c>
      <c r="B2480" s="86" t="str">
        <f t="shared" si="532"/>
        <v>0</v>
      </c>
      <c r="C2480" s="86" t="str">
        <f>COUNTIF($K$7:K2480,K2480)&amp;K2480</f>
        <v>0</v>
      </c>
      <c r="D2480" s="86" t="str">
        <f t="shared" si="533"/>
        <v>1</v>
      </c>
      <c r="F2480" s="173"/>
      <c r="G2480" s="90"/>
      <c r="H2480" s="177"/>
      <c r="I2480" s="90"/>
      <c r="J2480" s="175" t="str">
        <f t="shared" si="534"/>
        <v>-</v>
      </c>
      <c r="K2480" s="90"/>
      <c r="L2480" s="178"/>
      <c r="M2480" s="178"/>
    </row>
    <row r="2481" spans="1:13" x14ac:dyDescent="0.2">
      <c r="A2481" s="90" t="str">
        <f>IF(I2481=VALUE,VALUE,COUNTIF($B$7:B2481,B2481))&amp;I2481&amp;IF(F2481&lt;&gt;VALUE,TEXT(F2481,"mmmm"),VALUE)</f>
        <v>00</v>
      </c>
      <c r="B2481" s="86" t="str">
        <f t="shared" si="532"/>
        <v>0</v>
      </c>
      <c r="C2481" s="86" t="str">
        <f>COUNTIF($K$7:K2481,K2481)&amp;K2481</f>
        <v>0</v>
      </c>
      <c r="D2481" s="86" t="str">
        <f t="shared" si="533"/>
        <v>1</v>
      </c>
      <c r="F2481" s="173"/>
      <c r="G2481" s="90"/>
      <c r="H2481" s="73"/>
      <c r="I2481" s="90"/>
      <c r="J2481" s="175" t="str">
        <f t="shared" si="534"/>
        <v>-</v>
      </c>
      <c r="K2481" s="90"/>
      <c r="L2481" s="178"/>
      <c r="M2481" s="178"/>
    </row>
    <row r="2482" spans="1:13" x14ac:dyDescent="0.2">
      <c r="A2482" s="90" t="str">
        <f>IF(I2482=VALUE,VALUE,COUNTIF($B$7:B2482,B2482))&amp;I2482&amp;IF(F2482&lt;&gt;VALUE,TEXT(F2482,"mmmm"),VALUE)</f>
        <v>00</v>
      </c>
      <c r="B2482" s="86" t="str">
        <f t="shared" si="532"/>
        <v>0</v>
      </c>
      <c r="C2482" s="86" t="str">
        <f>COUNTIF($K$7:K2482,K2482)&amp;K2482</f>
        <v>0</v>
      </c>
      <c r="D2482" s="86" t="str">
        <f t="shared" si="533"/>
        <v>1</v>
      </c>
      <c r="F2482" s="173"/>
      <c r="G2482" s="90"/>
      <c r="H2482" s="73"/>
      <c r="I2482" s="90"/>
      <c r="J2482" s="175" t="str">
        <f t="shared" si="534"/>
        <v>-</v>
      </c>
      <c r="K2482" s="90"/>
      <c r="L2482" s="178"/>
      <c r="M2482" s="178"/>
    </row>
    <row r="2483" spans="1:13" x14ac:dyDescent="0.2">
      <c r="A2483" s="90" t="str">
        <f>IF(I2483=VALUE,VALUE,COUNTIF($B$7:B2483,B2483))&amp;I2483&amp;IF(F2483&lt;&gt;VALUE,TEXT(F2483,"mmmm"),VALUE)</f>
        <v>00</v>
      </c>
      <c r="B2483" s="86" t="str">
        <f t="shared" si="532"/>
        <v>0</v>
      </c>
      <c r="C2483" s="86" t="str">
        <f>COUNTIF($K$7:K2483,K2483)&amp;K2483</f>
        <v>0</v>
      </c>
      <c r="D2483" s="86" t="str">
        <f t="shared" si="533"/>
        <v>1</v>
      </c>
      <c r="F2483" s="173"/>
      <c r="G2483" s="90"/>
      <c r="H2483" s="177"/>
      <c r="I2483" s="90"/>
      <c r="J2483" s="175" t="str">
        <f t="shared" si="534"/>
        <v>-</v>
      </c>
      <c r="K2483" s="90"/>
      <c r="L2483" s="178"/>
      <c r="M2483" s="178"/>
    </row>
    <row r="2484" spans="1:13" x14ac:dyDescent="0.2">
      <c r="A2484" s="90" t="str">
        <f>IF(I2484=VALUE,VALUE,COUNTIF($B$7:B2484,B2484))&amp;I2484&amp;IF(F2484&lt;&gt;VALUE,TEXT(F2484,"mmmm"),VALUE)</f>
        <v>00</v>
      </c>
      <c r="B2484" s="86" t="str">
        <f t="shared" si="532"/>
        <v>0</v>
      </c>
      <c r="C2484" s="86" t="str">
        <f>COUNTIF($K$7:K2484,K2484)&amp;K2484</f>
        <v>0</v>
      </c>
      <c r="D2484" s="86" t="str">
        <f t="shared" si="533"/>
        <v>1</v>
      </c>
      <c r="F2484" s="173"/>
      <c r="G2484" s="90"/>
      <c r="H2484" s="177"/>
      <c r="I2484" s="90"/>
      <c r="J2484" s="175" t="str">
        <f t="shared" si="534"/>
        <v>-</v>
      </c>
      <c r="K2484" s="90"/>
      <c r="L2484" s="178"/>
      <c r="M2484" s="178"/>
    </row>
    <row r="2485" spans="1:13" x14ac:dyDescent="0.2">
      <c r="A2485" s="90" t="str">
        <f>IF(I2485=VALUE,VALUE,COUNTIF($B$7:B2485,B2485))&amp;I2485&amp;IF(F2485&lt;&gt;VALUE,TEXT(F2485,"mmmm"),VALUE)</f>
        <v>00</v>
      </c>
      <c r="B2485" s="86" t="str">
        <f t="shared" si="532"/>
        <v>0</v>
      </c>
      <c r="C2485" s="86" t="str">
        <f>COUNTIF($K$7:K2485,K2485)&amp;K2485</f>
        <v>0</v>
      </c>
      <c r="D2485" s="86" t="str">
        <f t="shared" si="533"/>
        <v>1</v>
      </c>
      <c r="F2485" s="173"/>
      <c r="G2485" s="90"/>
      <c r="H2485" s="177"/>
      <c r="I2485" s="90"/>
      <c r="J2485" s="175" t="str">
        <f t="shared" si="534"/>
        <v>-</v>
      </c>
      <c r="K2485" s="90"/>
      <c r="L2485" s="178"/>
      <c r="M2485" s="178"/>
    </row>
    <row r="2486" spans="1:13" x14ac:dyDescent="0.2">
      <c r="A2486" s="90" t="str">
        <f>IF(I2486=VALUE,VALUE,COUNTIF($B$7:B2486,B2486))&amp;I2486&amp;IF(F2486&lt;&gt;VALUE,TEXT(F2486,"mmmm"),VALUE)</f>
        <v>00</v>
      </c>
      <c r="B2486" s="86" t="str">
        <f t="shared" si="532"/>
        <v>0</v>
      </c>
      <c r="C2486" s="86" t="str">
        <f>COUNTIF($K$7:K2486,K2486)&amp;K2486</f>
        <v>0</v>
      </c>
      <c r="D2486" s="86" t="str">
        <f t="shared" si="533"/>
        <v>1</v>
      </c>
      <c r="F2486" s="173"/>
      <c r="G2486" s="90"/>
      <c r="H2486" s="177"/>
      <c r="I2486" s="90"/>
      <c r="J2486" s="175" t="str">
        <f t="shared" si="534"/>
        <v>-</v>
      </c>
      <c r="K2486" s="90"/>
      <c r="L2486" s="178"/>
      <c r="M2486" s="178"/>
    </row>
    <row r="2487" spans="1:13" x14ac:dyDescent="0.2">
      <c r="A2487" s="90" t="str">
        <f>IF(I2487=VALUE,VALUE,COUNTIF($B$7:B2487,B2487))&amp;I2487&amp;IF(F2487&lt;&gt;VALUE,TEXT(F2487,"mmmm"),VALUE)</f>
        <v>00</v>
      </c>
      <c r="B2487" s="86" t="str">
        <f t="shared" si="532"/>
        <v>0</v>
      </c>
      <c r="C2487" s="86" t="str">
        <f>COUNTIF($K$7:K2487,K2487)&amp;K2487</f>
        <v>0</v>
      </c>
      <c r="D2487" s="86" t="str">
        <f t="shared" si="533"/>
        <v>1</v>
      </c>
      <c r="F2487" s="173"/>
      <c r="G2487" s="90"/>
      <c r="H2487" s="177"/>
      <c r="I2487" s="90"/>
      <c r="J2487" s="175" t="str">
        <f t="shared" si="534"/>
        <v>-</v>
      </c>
      <c r="K2487" s="90"/>
      <c r="L2487" s="178"/>
      <c r="M2487" s="178"/>
    </row>
    <row r="2488" spans="1:13" x14ac:dyDescent="0.2">
      <c r="A2488" s="90" t="str">
        <f>IF(I2488=VALUE,VALUE,COUNTIF($B$7:B2488,B2488))&amp;I2488&amp;IF(F2488&lt;&gt;VALUE,TEXT(F2488,"mmmm"),VALUE)</f>
        <v>00</v>
      </c>
      <c r="B2488" s="86" t="str">
        <f t="shared" si="532"/>
        <v>0</v>
      </c>
      <c r="C2488" s="86" t="str">
        <f>COUNTIF($K$7:K2488,K2488)&amp;K2488</f>
        <v>0</v>
      </c>
      <c r="D2488" s="86" t="str">
        <f t="shared" si="533"/>
        <v>1</v>
      </c>
      <c r="F2488" s="173"/>
      <c r="G2488" s="90"/>
      <c r="H2488" s="177"/>
      <c r="I2488" s="90"/>
      <c r="J2488" s="175" t="str">
        <f t="shared" si="534"/>
        <v>-</v>
      </c>
      <c r="K2488" s="90"/>
      <c r="L2488" s="178"/>
      <c r="M2488" s="178"/>
    </row>
    <row r="2489" spans="1:13" x14ac:dyDescent="0.2">
      <c r="A2489" s="90" t="str">
        <f>IF(I2489=VALUE,VALUE,COUNTIF($B$7:B2489,B2489))&amp;I2489&amp;IF(F2489&lt;&gt;VALUE,TEXT(F2489,"mmmm"),VALUE)</f>
        <v>00</v>
      </c>
      <c r="B2489" s="86" t="str">
        <f t="shared" si="532"/>
        <v>0</v>
      </c>
      <c r="C2489" s="86" t="str">
        <f>COUNTIF($K$7:K2489,K2489)&amp;K2489</f>
        <v>0</v>
      </c>
      <c r="D2489" s="86" t="str">
        <f t="shared" si="533"/>
        <v>1</v>
      </c>
      <c r="F2489" s="173"/>
      <c r="G2489" s="90"/>
      <c r="H2489" s="177"/>
      <c r="I2489" s="90"/>
      <c r="J2489" s="175" t="str">
        <f t="shared" si="534"/>
        <v>-</v>
      </c>
      <c r="K2489" s="90"/>
      <c r="L2489" s="178"/>
      <c r="M2489" s="178"/>
    </row>
    <row r="2490" spans="1:13" x14ac:dyDescent="0.2">
      <c r="A2490" s="90" t="str">
        <f>IF(I2490=VALUE,VALUE,COUNTIF($B$7:B2490,B2490))&amp;I2490&amp;IF(F2490&lt;&gt;VALUE,TEXT(F2490,"mmmm"),VALUE)</f>
        <v>00</v>
      </c>
      <c r="B2490" s="86" t="str">
        <f t="shared" si="532"/>
        <v>0</v>
      </c>
      <c r="C2490" s="86" t="str">
        <f>COUNTIF($K$7:K2490,K2490)&amp;K2490</f>
        <v>0</v>
      </c>
      <c r="D2490" s="86" t="str">
        <f t="shared" si="533"/>
        <v>1</v>
      </c>
      <c r="F2490" s="173"/>
      <c r="G2490" s="90"/>
      <c r="H2490" s="177"/>
      <c r="I2490" s="90"/>
      <c r="J2490" s="175" t="str">
        <f t="shared" si="534"/>
        <v>-</v>
      </c>
      <c r="K2490" s="90"/>
      <c r="L2490" s="178"/>
      <c r="M2490" s="178"/>
    </row>
    <row r="2491" spans="1:13" x14ac:dyDescent="0.2">
      <c r="A2491" s="90" t="str">
        <f>IF(I2491=VALUE,VALUE,COUNTIF($B$7:B2491,B2491))&amp;I2491&amp;IF(F2491&lt;&gt;VALUE,TEXT(F2491,"mmmm"),VALUE)</f>
        <v>00</v>
      </c>
      <c r="B2491" s="86" t="str">
        <f t="shared" si="532"/>
        <v>0</v>
      </c>
      <c r="C2491" s="86" t="str">
        <f>COUNTIF($K$7:K2491,K2491)&amp;K2491</f>
        <v>0</v>
      </c>
      <c r="D2491" s="86" t="str">
        <f t="shared" si="533"/>
        <v>1</v>
      </c>
      <c r="F2491" s="173"/>
      <c r="G2491" s="90"/>
      <c r="H2491" s="177"/>
      <c r="I2491" s="90"/>
      <c r="J2491" s="175" t="str">
        <f t="shared" si="534"/>
        <v>-</v>
      </c>
      <c r="K2491" s="90"/>
      <c r="L2491" s="178"/>
      <c r="M2491" s="178"/>
    </row>
    <row r="2492" spans="1:13" x14ac:dyDescent="0.2">
      <c r="A2492" s="90" t="str">
        <f>IF(I2492=VALUE,VALUE,COUNTIF($B$7:B2492,B2492))&amp;I2492&amp;IF(F2492&lt;&gt;VALUE,TEXT(F2492,"mmmm"),VALUE)</f>
        <v>00</v>
      </c>
      <c r="B2492" s="86" t="str">
        <f t="shared" si="532"/>
        <v>0</v>
      </c>
      <c r="C2492" s="86" t="str">
        <f>COUNTIF($K$7:K2492,K2492)&amp;K2492</f>
        <v>0</v>
      </c>
      <c r="D2492" s="86" t="str">
        <f t="shared" si="533"/>
        <v>1</v>
      </c>
      <c r="F2492" s="173"/>
      <c r="G2492" s="90"/>
      <c r="H2492" s="177"/>
      <c r="I2492" s="90"/>
      <c r="J2492" s="175" t="str">
        <f t="shared" si="534"/>
        <v>-</v>
      </c>
      <c r="K2492" s="90"/>
      <c r="L2492" s="178"/>
      <c r="M2492" s="178"/>
    </row>
    <row r="2493" spans="1:13" x14ac:dyDescent="0.2">
      <c r="A2493" s="90" t="str">
        <f>IF(I2493=VALUE,VALUE,COUNTIF($B$7:B2493,B2493))&amp;I2493&amp;IF(F2493&lt;&gt;VALUE,TEXT(F2493,"mmmm"),VALUE)</f>
        <v>00</v>
      </c>
      <c r="B2493" s="86" t="str">
        <f t="shared" si="532"/>
        <v>0</v>
      </c>
      <c r="C2493" s="86" t="str">
        <f>COUNTIF($K$7:K2493,K2493)&amp;K2493</f>
        <v>0</v>
      </c>
      <c r="D2493" s="86" t="str">
        <f t="shared" si="533"/>
        <v>1</v>
      </c>
      <c r="F2493" s="173"/>
      <c r="G2493" s="90"/>
      <c r="H2493" s="177"/>
      <c r="I2493" s="90"/>
      <c r="J2493" s="175" t="str">
        <f t="shared" si="534"/>
        <v>-</v>
      </c>
      <c r="K2493" s="90"/>
      <c r="L2493" s="178"/>
      <c r="M2493" s="178"/>
    </row>
    <row r="2494" spans="1:13" x14ac:dyDescent="0.2">
      <c r="A2494" s="90" t="str">
        <f>IF(I2494=VALUE,VALUE,COUNTIF($B$7:B2494,B2494))&amp;I2494&amp;IF(F2494&lt;&gt;VALUE,TEXT(F2494,"mmmm"),VALUE)</f>
        <v>00</v>
      </c>
      <c r="B2494" s="86" t="str">
        <f t="shared" si="532"/>
        <v>0</v>
      </c>
      <c r="C2494" s="86" t="str">
        <f>COUNTIF($K$7:K2494,K2494)&amp;K2494</f>
        <v>0</v>
      </c>
      <c r="D2494" s="86" t="str">
        <f t="shared" si="533"/>
        <v>1</v>
      </c>
      <c r="F2494" s="173"/>
      <c r="G2494" s="90"/>
      <c r="H2494" s="177"/>
      <c r="I2494" s="90"/>
      <c r="J2494" s="175" t="str">
        <f t="shared" si="534"/>
        <v>-</v>
      </c>
      <c r="K2494" s="90"/>
      <c r="L2494" s="178"/>
      <c r="M2494" s="178"/>
    </row>
    <row r="2495" spans="1:13" x14ac:dyDescent="0.2">
      <c r="A2495" s="90" t="str">
        <f>IF(I2495=VALUE,VALUE,COUNTIF($B$7:B2495,B2495))&amp;I2495&amp;IF(F2495&lt;&gt;VALUE,TEXT(F2495,"mmmm"),VALUE)</f>
        <v>00</v>
      </c>
      <c r="B2495" s="86" t="str">
        <f t="shared" si="532"/>
        <v>0</v>
      </c>
      <c r="C2495" s="86" t="str">
        <f>COUNTIF($K$7:K2495,K2495)&amp;K2495</f>
        <v>0</v>
      </c>
      <c r="D2495" s="86" t="str">
        <f t="shared" si="533"/>
        <v>1</v>
      </c>
      <c r="F2495" s="173"/>
      <c r="G2495" s="90"/>
      <c r="H2495" s="177"/>
      <c r="I2495" s="90"/>
      <c r="J2495" s="175" t="str">
        <f t="shared" si="534"/>
        <v>-</v>
      </c>
      <c r="K2495" s="90"/>
      <c r="L2495" s="178"/>
      <c r="M2495" s="178"/>
    </row>
    <row r="2496" spans="1:13" x14ac:dyDescent="0.2">
      <c r="A2496" s="90" t="str">
        <f>IF(I2496=VALUE,VALUE,COUNTIF($B$7:B2496,B2496))&amp;I2496&amp;IF(F2496&lt;&gt;VALUE,TEXT(F2496,"mmmm"),VALUE)</f>
        <v>00</v>
      </c>
      <c r="B2496" s="86" t="str">
        <f t="shared" si="532"/>
        <v>0</v>
      </c>
      <c r="C2496" s="86" t="str">
        <f>COUNTIF($K$7:K2496,K2496)&amp;K2496</f>
        <v>0</v>
      </c>
      <c r="D2496" s="86" t="str">
        <f t="shared" si="533"/>
        <v>1</v>
      </c>
      <c r="F2496" s="173"/>
      <c r="G2496" s="90"/>
      <c r="H2496" s="177"/>
      <c r="I2496" s="90"/>
      <c r="J2496" s="175" t="str">
        <f t="shared" si="534"/>
        <v>-</v>
      </c>
      <c r="K2496" s="90"/>
      <c r="L2496" s="178"/>
      <c r="M2496" s="178"/>
    </row>
    <row r="2497" spans="1:13" x14ac:dyDescent="0.2">
      <c r="A2497" s="90" t="str">
        <f>IF(I2497=VALUE,VALUE,COUNTIF($B$7:B2497,B2497))&amp;I2497&amp;IF(F2497&lt;&gt;VALUE,TEXT(F2497,"mmmm"),VALUE)</f>
        <v>00</v>
      </c>
      <c r="B2497" s="86" t="str">
        <f t="shared" si="532"/>
        <v>0</v>
      </c>
      <c r="C2497" s="86" t="str">
        <f>COUNTIF($K$7:K2497,K2497)&amp;K2497</f>
        <v>0</v>
      </c>
      <c r="D2497" s="86" t="str">
        <f t="shared" si="533"/>
        <v>1</v>
      </c>
      <c r="F2497" s="173"/>
      <c r="G2497" s="90"/>
      <c r="H2497" s="177"/>
      <c r="I2497" s="90"/>
      <c r="J2497" s="175" t="str">
        <f t="shared" si="534"/>
        <v>-</v>
      </c>
      <c r="K2497" s="90"/>
      <c r="L2497" s="178"/>
      <c r="M2497" s="178"/>
    </row>
    <row r="2498" spans="1:13" x14ac:dyDescent="0.2">
      <c r="A2498" s="90" t="str">
        <f>IF(I2498=VALUE,VALUE,COUNTIF($B$7:B2498,B2498))&amp;I2498&amp;IF(F2498&lt;&gt;VALUE,TEXT(F2498,"mmmm"),VALUE)</f>
        <v>00</v>
      </c>
      <c r="B2498" s="86" t="str">
        <f t="shared" si="532"/>
        <v>0</v>
      </c>
      <c r="C2498" s="86" t="str">
        <f>COUNTIF($K$7:K2498,K2498)&amp;K2498</f>
        <v>0</v>
      </c>
      <c r="D2498" s="86" t="str">
        <f t="shared" si="533"/>
        <v>1</v>
      </c>
      <c r="F2498" s="173"/>
      <c r="G2498" s="90"/>
      <c r="H2498" s="177"/>
      <c r="I2498" s="90"/>
      <c r="J2498" s="175" t="str">
        <f t="shared" si="534"/>
        <v>-</v>
      </c>
      <c r="K2498" s="90"/>
      <c r="L2498" s="178"/>
      <c r="M2498" s="178"/>
    </row>
    <row r="2499" spans="1:13" x14ac:dyDescent="0.2">
      <c r="A2499" s="90" t="str">
        <f>IF(I2499=VALUE,VALUE,COUNTIF($B$7:B2499,B2499))&amp;I2499&amp;IF(F2499&lt;&gt;VALUE,TEXT(F2499,"mmmm"),VALUE)</f>
        <v>00</v>
      </c>
      <c r="B2499" s="86" t="str">
        <f t="shared" ref="B2499:B2529" si="535">I2499&amp;IF(F2499&lt;&gt;VALUE,TEXT(F2499,"mmmm"),VALUE)</f>
        <v>0</v>
      </c>
      <c r="C2499" s="86" t="str">
        <f>COUNTIF($K$7:K2499,K2499)&amp;K2499</f>
        <v>0</v>
      </c>
      <c r="D2499" s="86" t="str">
        <f t="shared" ref="D2499:D2529" si="536">IF(MONTH(F2499)&lt;MONTH(BLN),"1"&amp;I2499,VALUE)</f>
        <v>1</v>
      </c>
      <c r="F2499" s="173"/>
      <c r="G2499" s="90"/>
      <c r="H2499" s="177"/>
      <c r="I2499" s="90"/>
      <c r="J2499" s="175" t="str">
        <f t="shared" si="534"/>
        <v>-</v>
      </c>
      <c r="K2499" s="90"/>
      <c r="L2499" s="178"/>
      <c r="M2499" s="178"/>
    </row>
    <row r="2500" spans="1:13" x14ac:dyDescent="0.2">
      <c r="A2500" s="90" t="str">
        <f>IF(I2500=VALUE,VALUE,COUNTIF($B$7:B2500,B2500))&amp;I2500&amp;IF(F2500&lt;&gt;VALUE,TEXT(F2500,"mmmm"),VALUE)</f>
        <v>00</v>
      </c>
      <c r="B2500" s="86" t="str">
        <f t="shared" si="535"/>
        <v>0</v>
      </c>
      <c r="C2500" s="86" t="str">
        <f>COUNTIF($K$7:K2500,K2500)&amp;K2500</f>
        <v>0</v>
      </c>
      <c r="D2500" s="86" t="str">
        <f t="shared" si="536"/>
        <v>1</v>
      </c>
      <c r="F2500" s="173"/>
      <c r="G2500" s="90"/>
      <c r="H2500" s="177"/>
      <c r="I2500" s="90"/>
      <c r="J2500" s="175" t="str">
        <f t="shared" si="534"/>
        <v>-</v>
      </c>
      <c r="K2500" s="90"/>
      <c r="L2500" s="178"/>
      <c r="M2500" s="178"/>
    </row>
    <row r="2501" spans="1:13" x14ac:dyDescent="0.2">
      <c r="A2501" s="90" t="str">
        <f>IF(I2501=VALUE,VALUE,COUNTIF($B$7:B2501,B2501))&amp;I2501&amp;IF(F2501&lt;&gt;VALUE,TEXT(F2501,"mmmm"),VALUE)</f>
        <v>00</v>
      </c>
      <c r="B2501" s="86" t="str">
        <f t="shared" si="535"/>
        <v>0</v>
      </c>
      <c r="C2501" s="86" t="str">
        <f>COUNTIF($K$7:K2501,K2501)&amp;K2501</f>
        <v>0</v>
      </c>
      <c r="D2501" s="86" t="str">
        <f t="shared" si="536"/>
        <v>1</v>
      </c>
      <c r="F2501" s="173"/>
      <c r="G2501" s="90"/>
      <c r="H2501" s="177"/>
      <c r="I2501" s="90"/>
      <c r="J2501" s="175" t="str">
        <f t="shared" si="534"/>
        <v>-</v>
      </c>
      <c r="K2501" s="90"/>
      <c r="L2501" s="178"/>
      <c r="M2501" s="178"/>
    </row>
    <row r="2502" spans="1:13" x14ac:dyDescent="0.2">
      <c r="A2502" s="90" t="str">
        <f>IF(I2502=VALUE,VALUE,COUNTIF($B$7:B2502,B2502))&amp;I2502&amp;IF(F2502&lt;&gt;VALUE,TEXT(F2502,"mmmm"),VALUE)</f>
        <v>00</v>
      </c>
      <c r="B2502" s="86" t="str">
        <f t="shared" si="535"/>
        <v>0</v>
      </c>
      <c r="C2502" s="86" t="str">
        <f>COUNTIF($K$7:K2502,K2502)&amp;K2502</f>
        <v>0</v>
      </c>
      <c r="D2502" s="86" t="str">
        <f t="shared" si="536"/>
        <v>1</v>
      </c>
      <c r="F2502" s="173"/>
      <c r="G2502" s="90"/>
      <c r="H2502" s="177"/>
      <c r="I2502" s="90"/>
      <c r="J2502" s="175" t="str">
        <f t="shared" si="534"/>
        <v>-</v>
      </c>
      <c r="K2502" s="90"/>
      <c r="L2502" s="178"/>
      <c r="M2502" s="178"/>
    </row>
    <row r="2503" spans="1:13" x14ac:dyDescent="0.2">
      <c r="A2503" s="90" t="str">
        <f>IF(I2503=VALUE,VALUE,COUNTIF($B$7:B2503,B2503))&amp;I2503&amp;IF(F2503&lt;&gt;VALUE,TEXT(F2503,"mmmm"),VALUE)</f>
        <v>00</v>
      </c>
      <c r="B2503" s="86" t="str">
        <f t="shared" si="535"/>
        <v>0</v>
      </c>
      <c r="C2503" s="86" t="str">
        <f>COUNTIF($K$7:K2503,K2503)&amp;K2503</f>
        <v>0</v>
      </c>
      <c r="D2503" s="86" t="str">
        <f t="shared" si="536"/>
        <v>1</v>
      </c>
      <c r="F2503" s="173"/>
      <c r="G2503" s="90"/>
      <c r="H2503" s="177"/>
      <c r="I2503" s="90"/>
      <c r="J2503" s="175" t="str">
        <f t="shared" si="534"/>
        <v>-</v>
      </c>
      <c r="K2503" s="90"/>
      <c r="L2503" s="178"/>
      <c r="M2503" s="178"/>
    </row>
    <row r="2504" spans="1:13" x14ac:dyDescent="0.2">
      <c r="A2504" s="90" t="str">
        <f>IF(I2504=VALUE,VALUE,COUNTIF($B$7:B2504,B2504))&amp;I2504&amp;IF(F2504&lt;&gt;VALUE,TEXT(F2504,"mmmm"),VALUE)</f>
        <v>00</v>
      </c>
      <c r="B2504" s="86" t="str">
        <f t="shared" si="535"/>
        <v>0</v>
      </c>
      <c r="C2504" s="86" t="str">
        <f>COUNTIF($K$7:K2504,K2504)&amp;K2504</f>
        <v>0</v>
      </c>
      <c r="D2504" s="86" t="str">
        <f t="shared" si="536"/>
        <v>1</v>
      </c>
      <c r="F2504" s="173"/>
      <c r="G2504" s="90"/>
      <c r="H2504" s="177"/>
      <c r="I2504" s="90"/>
      <c r="J2504" s="175" t="str">
        <f t="shared" si="534"/>
        <v>-</v>
      </c>
      <c r="K2504" s="90"/>
      <c r="L2504" s="178"/>
      <c r="M2504" s="178"/>
    </row>
    <row r="2505" spans="1:13" x14ac:dyDescent="0.2">
      <c r="A2505" s="90" t="str">
        <f>IF(I2505=VALUE,VALUE,COUNTIF($B$7:B2505,B2505))&amp;I2505&amp;IF(F2505&lt;&gt;VALUE,TEXT(F2505,"mmmm"),VALUE)</f>
        <v>00</v>
      </c>
      <c r="B2505" s="86" t="str">
        <f t="shared" si="535"/>
        <v>0</v>
      </c>
      <c r="C2505" s="86" t="str">
        <f>COUNTIF($K$7:K2505,K2505)&amp;K2505</f>
        <v>0</v>
      </c>
      <c r="D2505" s="86" t="str">
        <f t="shared" si="536"/>
        <v>1</v>
      </c>
      <c r="F2505" s="173"/>
      <c r="G2505" s="90"/>
      <c r="H2505" s="177"/>
      <c r="I2505" s="90"/>
      <c r="J2505" s="175" t="str">
        <f t="shared" si="534"/>
        <v>-</v>
      </c>
      <c r="K2505" s="90"/>
      <c r="L2505" s="178"/>
      <c r="M2505" s="178"/>
    </row>
    <row r="2506" spans="1:13" x14ac:dyDescent="0.2">
      <c r="A2506" s="90" t="str">
        <f>IF(I2506=VALUE,VALUE,COUNTIF($B$7:B2506,B2506))&amp;I2506&amp;IF(F2506&lt;&gt;VALUE,TEXT(F2506,"mmmm"),VALUE)</f>
        <v>00</v>
      </c>
      <c r="B2506" s="86" t="str">
        <f t="shared" si="535"/>
        <v>0</v>
      </c>
      <c r="C2506" s="86" t="str">
        <f>COUNTIF($K$7:K2506,K2506)&amp;K2506</f>
        <v>0</v>
      </c>
      <c r="D2506" s="86" t="str">
        <f t="shared" si="536"/>
        <v>1</v>
      </c>
      <c r="F2506" s="173"/>
      <c r="G2506" s="90"/>
      <c r="H2506" s="177"/>
      <c r="I2506" s="90"/>
      <c r="J2506" s="175" t="str">
        <f t="shared" si="534"/>
        <v>-</v>
      </c>
      <c r="K2506" s="90"/>
      <c r="L2506" s="178"/>
      <c r="M2506" s="178"/>
    </row>
    <row r="2507" spans="1:13" x14ac:dyDescent="0.2">
      <c r="A2507" s="90" t="str">
        <f>IF(I2507=VALUE,VALUE,COUNTIF($B$7:B2507,B2507))&amp;I2507&amp;IF(F2507&lt;&gt;VALUE,TEXT(F2507,"mmmm"),VALUE)</f>
        <v>00</v>
      </c>
      <c r="B2507" s="86" t="str">
        <f t="shared" si="535"/>
        <v>0</v>
      </c>
      <c r="C2507" s="86" t="str">
        <f>COUNTIF($K$7:K2507,K2507)&amp;K2507</f>
        <v>0</v>
      </c>
      <c r="D2507" s="86" t="str">
        <f t="shared" si="536"/>
        <v>1</v>
      </c>
      <c r="F2507" s="173"/>
      <c r="G2507" s="90"/>
      <c r="H2507" s="177"/>
      <c r="I2507" s="90"/>
      <c r="J2507" s="175" t="str">
        <f t="shared" si="534"/>
        <v>-</v>
      </c>
      <c r="K2507" s="90"/>
      <c r="L2507" s="178"/>
      <c r="M2507" s="178"/>
    </row>
    <row r="2508" spans="1:13" x14ac:dyDescent="0.2">
      <c r="A2508" s="90" t="str">
        <f>IF(I2508=VALUE,VALUE,COUNTIF($B$7:B2508,B2508))&amp;I2508&amp;IF(F2508&lt;&gt;VALUE,TEXT(F2508,"mmmm"),VALUE)</f>
        <v>00</v>
      </c>
      <c r="B2508" s="86" t="str">
        <f t="shared" si="535"/>
        <v>0</v>
      </c>
      <c r="C2508" s="86" t="str">
        <f>COUNTIF($K$7:K2508,K2508)&amp;K2508</f>
        <v>0</v>
      </c>
      <c r="D2508" s="86" t="str">
        <f t="shared" si="536"/>
        <v>1</v>
      </c>
      <c r="F2508" s="173"/>
      <c r="G2508" s="90"/>
      <c r="H2508" s="177"/>
      <c r="I2508" s="90"/>
      <c r="J2508" s="175" t="str">
        <f t="shared" si="534"/>
        <v>-</v>
      </c>
      <c r="K2508" s="90"/>
      <c r="L2508" s="178"/>
      <c r="M2508" s="178"/>
    </row>
    <row r="2509" spans="1:13" x14ac:dyDescent="0.2">
      <c r="A2509" s="90" t="str">
        <f>IF(I2509=VALUE,VALUE,COUNTIF($B$7:B2509,B2509))&amp;I2509&amp;IF(F2509&lt;&gt;VALUE,TEXT(F2509,"mmmm"),VALUE)</f>
        <v>00</v>
      </c>
      <c r="B2509" s="86" t="str">
        <f t="shared" si="535"/>
        <v>0</v>
      </c>
      <c r="C2509" s="86" t="str">
        <f>COUNTIF($K$7:K2509,K2509)&amp;K2509</f>
        <v>0</v>
      </c>
      <c r="D2509" s="86" t="str">
        <f t="shared" si="536"/>
        <v>1</v>
      </c>
      <c r="F2509" s="173"/>
      <c r="G2509" s="90"/>
      <c r="H2509" s="177"/>
      <c r="I2509" s="90"/>
      <c r="J2509" s="175" t="str">
        <f t="shared" si="534"/>
        <v>-</v>
      </c>
      <c r="K2509" s="90"/>
      <c r="L2509" s="178"/>
      <c r="M2509" s="178"/>
    </row>
    <row r="2510" spans="1:13" x14ac:dyDescent="0.2">
      <c r="A2510" s="90" t="str">
        <f>IF(I2510=VALUE,VALUE,COUNTIF($B$7:B2510,B2510))&amp;I2510&amp;IF(F2510&lt;&gt;VALUE,TEXT(F2510,"mmmm"),VALUE)</f>
        <v>00</v>
      </c>
      <c r="B2510" s="86" t="str">
        <f t="shared" si="535"/>
        <v>0</v>
      </c>
      <c r="C2510" s="86" t="str">
        <f>COUNTIF($K$7:K2510,K2510)&amp;K2510</f>
        <v>0</v>
      </c>
      <c r="D2510" s="86" t="str">
        <f t="shared" si="536"/>
        <v>1</v>
      </c>
      <c r="F2510" s="173"/>
      <c r="G2510" s="90"/>
      <c r="H2510" s="177"/>
      <c r="I2510" s="90"/>
      <c r="J2510" s="175" t="str">
        <f t="shared" si="534"/>
        <v>-</v>
      </c>
      <c r="K2510" s="90"/>
      <c r="L2510" s="178"/>
      <c r="M2510" s="178"/>
    </row>
    <row r="2511" spans="1:13" x14ac:dyDescent="0.2">
      <c r="A2511" s="90" t="str">
        <f>IF(I2511=VALUE,VALUE,COUNTIF($B$7:B2511,B2511))&amp;I2511&amp;IF(F2511&lt;&gt;VALUE,TEXT(F2511,"mmmm"),VALUE)</f>
        <v>00</v>
      </c>
      <c r="B2511" s="86" t="str">
        <f t="shared" si="535"/>
        <v>0</v>
      </c>
      <c r="C2511" s="86" t="str">
        <f>COUNTIF($K$7:K2511,K2511)&amp;K2511</f>
        <v>0</v>
      </c>
      <c r="D2511" s="86" t="str">
        <f t="shared" si="536"/>
        <v>1</v>
      </c>
      <c r="F2511" s="173"/>
      <c r="G2511" s="90"/>
      <c r="H2511" s="177"/>
      <c r="I2511" s="90"/>
      <c r="J2511" s="175" t="str">
        <f t="shared" si="534"/>
        <v>-</v>
      </c>
      <c r="K2511" s="90"/>
      <c r="L2511" s="178"/>
      <c r="M2511" s="178"/>
    </row>
    <row r="2512" spans="1:13" x14ac:dyDescent="0.2">
      <c r="A2512" s="90" t="str">
        <f>IF(I2512=VALUE,VALUE,COUNTIF($B$7:B2512,B2512))&amp;I2512&amp;IF(F2512&lt;&gt;VALUE,TEXT(F2512,"mmmm"),VALUE)</f>
        <v>00</v>
      </c>
      <c r="B2512" s="86" t="str">
        <f t="shared" si="535"/>
        <v>0</v>
      </c>
      <c r="C2512" s="86" t="str">
        <f>COUNTIF($K$7:K2512,K2512)&amp;K2512</f>
        <v>0</v>
      </c>
      <c r="D2512" s="86" t="str">
        <f t="shared" si="536"/>
        <v>1</v>
      </c>
      <c r="F2512" s="173"/>
      <c r="G2512" s="90"/>
      <c r="H2512" s="177"/>
      <c r="I2512" s="90"/>
      <c r="J2512" s="175" t="str">
        <f t="shared" si="534"/>
        <v>-</v>
      </c>
      <c r="K2512" s="90"/>
      <c r="L2512" s="178"/>
      <c r="M2512" s="178"/>
    </row>
    <row r="2513" spans="1:13" x14ac:dyDescent="0.2">
      <c r="A2513" s="90" t="str">
        <f>IF(I2513=VALUE,VALUE,COUNTIF($B$7:B2513,B2513))&amp;I2513&amp;IF(F2513&lt;&gt;VALUE,TEXT(F2513,"mmmm"),VALUE)</f>
        <v>00</v>
      </c>
      <c r="B2513" s="86" t="str">
        <f t="shared" si="535"/>
        <v>0</v>
      </c>
      <c r="C2513" s="86" t="str">
        <f>COUNTIF($K$7:K2513,K2513)&amp;K2513</f>
        <v>0</v>
      </c>
      <c r="D2513" s="86" t="str">
        <f t="shared" si="536"/>
        <v>1</v>
      </c>
      <c r="F2513" s="173"/>
      <c r="G2513" s="90"/>
      <c r="H2513" s="177"/>
      <c r="I2513" s="90"/>
      <c r="J2513" s="175" t="str">
        <f t="shared" si="534"/>
        <v>-</v>
      </c>
      <c r="K2513" s="90"/>
      <c r="L2513" s="178"/>
      <c r="M2513" s="178"/>
    </row>
    <row r="2514" spans="1:13" x14ac:dyDescent="0.2">
      <c r="A2514" s="90" t="str">
        <f>IF(I2514=VALUE,VALUE,COUNTIF($B$7:B2514,B2514))&amp;I2514&amp;IF(F2514&lt;&gt;VALUE,TEXT(F2514,"mmmm"),VALUE)</f>
        <v>00</v>
      </c>
      <c r="B2514" s="86" t="str">
        <f t="shared" si="535"/>
        <v>0</v>
      </c>
      <c r="C2514" s="86" t="str">
        <f>COUNTIF($K$7:K2514,K2514)&amp;K2514</f>
        <v>0</v>
      </c>
      <c r="D2514" s="86" t="str">
        <f t="shared" si="536"/>
        <v>1</v>
      </c>
      <c r="F2514" s="173"/>
      <c r="G2514" s="90"/>
      <c r="H2514" s="177"/>
      <c r="I2514" s="90"/>
      <c r="J2514" s="175" t="str">
        <f t="shared" si="534"/>
        <v>-</v>
      </c>
      <c r="K2514" s="90"/>
      <c r="L2514" s="178"/>
      <c r="M2514" s="178"/>
    </row>
    <row r="2515" spans="1:13" x14ac:dyDescent="0.2">
      <c r="A2515" s="90" t="str">
        <f>IF(I2515=VALUE,VALUE,COUNTIF($B$7:B2515,B2515))&amp;I2515&amp;IF(F2515&lt;&gt;VALUE,TEXT(F2515,"mmmm"),VALUE)</f>
        <v>00</v>
      </c>
      <c r="B2515" s="86" t="str">
        <f t="shared" si="535"/>
        <v>0</v>
      </c>
      <c r="C2515" s="86" t="str">
        <f>COUNTIF($K$7:K2515,K2515)&amp;K2515</f>
        <v>0</v>
      </c>
      <c r="D2515" s="86" t="str">
        <f t="shared" si="536"/>
        <v>1</v>
      </c>
      <c r="F2515" s="173"/>
      <c r="G2515" s="90"/>
      <c r="H2515" s="177"/>
      <c r="I2515" s="90"/>
      <c r="J2515" s="175" t="str">
        <f t="shared" si="534"/>
        <v>-</v>
      </c>
      <c r="K2515" s="90"/>
      <c r="L2515" s="178"/>
      <c r="M2515" s="178"/>
    </row>
    <row r="2516" spans="1:13" x14ac:dyDescent="0.2">
      <c r="A2516" s="90" t="str">
        <f>IF(I2516=VALUE,VALUE,COUNTIF($B$7:B2516,B2516))&amp;I2516&amp;IF(F2516&lt;&gt;VALUE,TEXT(F2516,"mmmm"),VALUE)</f>
        <v>00</v>
      </c>
      <c r="B2516" s="86" t="str">
        <f t="shared" si="535"/>
        <v>0</v>
      </c>
      <c r="C2516" s="86" t="str">
        <f>COUNTIF($K$7:K2516,K2516)&amp;K2516</f>
        <v>0</v>
      </c>
      <c r="D2516" s="86" t="str">
        <f t="shared" si="536"/>
        <v>1</v>
      </c>
      <c r="F2516" s="173"/>
      <c r="G2516" s="90"/>
      <c r="H2516" s="177"/>
      <c r="I2516" s="90"/>
      <c r="J2516" s="175" t="str">
        <f t="shared" si="534"/>
        <v>-</v>
      </c>
      <c r="K2516" s="90"/>
      <c r="L2516" s="178"/>
      <c r="M2516" s="178"/>
    </row>
    <row r="2517" spans="1:13" x14ac:dyDescent="0.2">
      <c r="A2517" s="90" t="str">
        <f>IF(I2517=VALUE,VALUE,COUNTIF($B$7:B2517,B2517))&amp;I2517&amp;IF(F2517&lt;&gt;VALUE,TEXT(F2517,"mmmm"),VALUE)</f>
        <v>00</v>
      </c>
      <c r="B2517" s="86" t="str">
        <f t="shared" si="535"/>
        <v>0</v>
      </c>
      <c r="C2517" s="86" t="str">
        <f>COUNTIF($K$7:K2517,K2517)&amp;K2517</f>
        <v>0</v>
      </c>
      <c r="D2517" s="86" t="str">
        <f t="shared" si="536"/>
        <v>1</v>
      </c>
      <c r="F2517" s="173"/>
      <c r="G2517" s="90"/>
      <c r="H2517" s="177"/>
      <c r="I2517" s="90"/>
      <c r="J2517" s="175" t="str">
        <f t="shared" si="534"/>
        <v>-</v>
      </c>
      <c r="K2517" s="90"/>
      <c r="L2517" s="178"/>
      <c r="M2517" s="178"/>
    </row>
    <row r="2518" spans="1:13" x14ac:dyDescent="0.2">
      <c r="A2518" s="90" t="str">
        <f>IF(I2518=VALUE,VALUE,COUNTIF($B$7:B2518,B2518))&amp;I2518&amp;IF(F2518&lt;&gt;VALUE,TEXT(F2518,"mmmm"),VALUE)</f>
        <v>00</v>
      </c>
      <c r="B2518" s="86" t="str">
        <f t="shared" si="535"/>
        <v>0</v>
      </c>
      <c r="C2518" s="86" t="str">
        <f>COUNTIF($K$7:K2518,K2518)&amp;K2518</f>
        <v>0</v>
      </c>
      <c r="D2518" s="86" t="str">
        <f t="shared" si="536"/>
        <v>1</v>
      </c>
      <c r="F2518" s="173"/>
      <c r="G2518" s="90"/>
      <c r="H2518" s="177"/>
      <c r="I2518" s="90"/>
      <c r="J2518" s="175" t="str">
        <f t="shared" si="534"/>
        <v>-</v>
      </c>
      <c r="K2518" s="90"/>
      <c r="L2518" s="178"/>
      <c r="M2518" s="178"/>
    </row>
    <row r="2519" spans="1:13" x14ac:dyDescent="0.2">
      <c r="A2519" s="90" t="str">
        <f>IF(I2519=VALUE,VALUE,COUNTIF($B$7:B2519,B2519))&amp;I2519&amp;IF(F2519&lt;&gt;VALUE,TEXT(F2519,"mmmm"),VALUE)</f>
        <v>00</v>
      </c>
      <c r="B2519" s="86" t="str">
        <f t="shared" si="535"/>
        <v>0</v>
      </c>
      <c r="C2519" s="86" t="str">
        <f>COUNTIF($K$7:K2519,K2519)&amp;K2519</f>
        <v>0</v>
      </c>
      <c r="D2519" s="86" t="str">
        <f t="shared" si="536"/>
        <v>1</v>
      </c>
      <c r="F2519" s="173"/>
      <c r="G2519" s="90"/>
      <c r="H2519" s="177"/>
      <c r="I2519" s="90"/>
      <c r="J2519" s="175" t="str">
        <f t="shared" si="534"/>
        <v>-</v>
      </c>
      <c r="K2519" s="90"/>
      <c r="L2519" s="178"/>
      <c r="M2519" s="178"/>
    </row>
    <row r="2520" spans="1:13" x14ac:dyDescent="0.2">
      <c r="A2520" s="90" t="str">
        <f>IF(I2520=VALUE,VALUE,COUNTIF($B$7:B2520,B2520))&amp;I2520&amp;IF(F2520&lt;&gt;VALUE,TEXT(F2520,"mmmm"),VALUE)</f>
        <v>00</v>
      </c>
      <c r="B2520" s="86" t="str">
        <f t="shared" si="535"/>
        <v>0</v>
      </c>
      <c r="C2520" s="86" t="str">
        <f>COUNTIF($K$7:K2520,K2520)&amp;K2520</f>
        <v>0</v>
      </c>
      <c r="D2520" s="86" t="str">
        <f t="shared" si="536"/>
        <v>1</v>
      </c>
      <c r="F2520" s="173"/>
      <c r="G2520" s="90"/>
      <c r="H2520" s="177"/>
      <c r="I2520" s="90"/>
      <c r="J2520" s="175" t="str">
        <f t="shared" si="534"/>
        <v>-</v>
      </c>
      <c r="K2520" s="90"/>
      <c r="L2520" s="178"/>
      <c r="M2520" s="178"/>
    </row>
    <row r="2521" spans="1:13" x14ac:dyDescent="0.2">
      <c r="A2521" s="90" t="str">
        <f>IF(I2521=VALUE,VALUE,COUNTIF($B$7:B2521,B2521))&amp;I2521&amp;IF(F2521&lt;&gt;VALUE,TEXT(F2521,"mmmm"),VALUE)</f>
        <v>00</v>
      </c>
      <c r="B2521" s="86" t="str">
        <f t="shared" si="535"/>
        <v>0</v>
      </c>
      <c r="C2521" s="86" t="str">
        <f>COUNTIF($K$7:K2521,K2521)&amp;K2521</f>
        <v>0</v>
      </c>
      <c r="D2521" s="86" t="str">
        <f t="shared" si="536"/>
        <v>1</v>
      </c>
      <c r="F2521" s="173"/>
      <c r="G2521" s="90"/>
      <c r="H2521" s="177"/>
      <c r="I2521" s="90"/>
      <c r="J2521" s="175" t="str">
        <f t="shared" si="534"/>
        <v>-</v>
      </c>
      <c r="K2521" s="90"/>
      <c r="L2521" s="178"/>
      <c r="M2521" s="178"/>
    </row>
    <row r="2522" spans="1:13" x14ac:dyDescent="0.2">
      <c r="A2522" s="90" t="str">
        <f>IF(I2522=VALUE,VALUE,COUNTIF($B$7:B2522,B2522))&amp;I2522&amp;IF(F2522&lt;&gt;VALUE,TEXT(F2522,"mmmm"),VALUE)</f>
        <v>00</v>
      </c>
      <c r="B2522" s="86" t="str">
        <f t="shared" si="535"/>
        <v>0</v>
      </c>
      <c r="C2522" s="86" t="str">
        <f>COUNTIF($K$7:K2522,K2522)&amp;K2522</f>
        <v>0</v>
      </c>
      <c r="D2522" s="86" t="str">
        <f t="shared" si="536"/>
        <v>1</v>
      </c>
      <c r="F2522" s="173"/>
      <c r="G2522" s="90"/>
      <c r="H2522" s="177"/>
      <c r="I2522" s="90"/>
      <c r="J2522" s="175" t="str">
        <f t="shared" si="534"/>
        <v>-</v>
      </c>
      <c r="K2522" s="90"/>
      <c r="L2522" s="178"/>
      <c r="M2522" s="178"/>
    </row>
    <row r="2523" spans="1:13" x14ac:dyDescent="0.2">
      <c r="A2523" s="90" t="str">
        <f>IF(I2523=VALUE,VALUE,COUNTIF($B$7:B2523,B2523))&amp;I2523&amp;IF(F2523&lt;&gt;VALUE,TEXT(F2523,"mmmm"),VALUE)</f>
        <v>00</v>
      </c>
      <c r="B2523" s="86" t="str">
        <f t="shared" si="535"/>
        <v>0</v>
      </c>
      <c r="C2523" s="86" t="str">
        <f>COUNTIF($K$7:K2523,K2523)&amp;K2523</f>
        <v>0</v>
      </c>
      <c r="D2523" s="86" t="str">
        <f t="shared" si="536"/>
        <v>1</v>
      </c>
      <c r="F2523" s="173"/>
      <c r="G2523" s="90"/>
      <c r="H2523" s="177"/>
      <c r="I2523" s="90"/>
      <c r="J2523" s="175" t="str">
        <f t="shared" si="534"/>
        <v>-</v>
      </c>
      <c r="K2523" s="90"/>
      <c r="L2523" s="178"/>
      <c r="M2523" s="178"/>
    </row>
    <row r="2524" spans="1:13" x14ac:dyDescent="0.2">
      <c r="A2524" s="90" t="str">
        <f>IF(I2524=VALUE,VALUE,COUNTIF($B$7:B2524,B2524))&amp;I2524&amp;IF(F2524&lt;&gt;VALUE,TEXT(F2524,"mmmm"),VALUE)</f>
        <v>00</v>
      </c>
      <c r="B2524" s="86" t="str">
        <f t="shared" si="535"/>
        <v>0</v>
      </c>
      <c r="C2524" s="86" t="str">
        <f>COUNTIF($K$7:K2524,K2524)&amp;K2524</f>
        <v>0</v>
      </c>
      <c r="D2524" s="86" t="str">
        <f t="shared" si="536"/>
        <v>1</v>
      </c>
      <c r="F2524" s="173"/>
      <c r="G2524" s="90"/>
      <c r="H2524" s="177"/>
      <c r="I2524" s="90"/>
      <c r="J2524" s="175" t="str">
        <f t="shared" si="534"/>
        <v>-</v>
      </c>
      <c r="K2524" s="90"/>
      <c r="L2524" s="178"/>
      <c r="M2524" s="178"/>
    </row>
    <row r="2525" spans="1:13" x14ac:dyDescent="0.2">
      <c r="A2525" s="90" t="str">
        <f>IF(I2525=VALUE,VALUE,COUNTIF($B$7:B2525,B2525))&amp;I2525&amp;IF(F2525&lt;&gt;VALUE,TEXT(F2525,"mmmm"),VALUE)</f>
        <v>00</v>
      </c>
      <c r="B2525" s="86" t="str">
        <f t="shared" si="535"/>
        <v>0</v>
      </c>
      <c r="C2525" s="86" t="str">
        <f>COUNTIF($K$7:K2525,K2525)&amp;K2525</f>
        <v>0</v>
      </c>
      <c r="D2525" s="86" t="str">
        <f t="shared" si="536"/>
        <v>1</v>
      </c>
      <c r="F2525" s="173"/>
      <c r="G2525" s="90"/>
      <c r="H2525" s="73"/>
      <c r="I2525" s="90"/>
      <c r="J2525" s="175" t="str">
        <f t="shared" si="534"/>
        <v>-</v>
      </c>
      <c r="K2525" s="90"/>
      <c r="L2525" s="178"/>
      <c r="M2525" s="178"/>
    </row>
    <row r="2526" spans="1:13" x14ac:dyDescent="0.2">
      <c r="A2526" s="90" t="str">
        <f>IF(I2526=VALUE,VALUE,COUNTIF($B$7:B2526,B2526))&amp;I2526&amp;IF(F2526&lt;&gt;VALUE,TEXT(F2526,"mmmm"),VALUE)</f>
        <v>00</v>
      </c>
      <c r="B2526" s="86" t="str">
        <f t="shared" si="535"/>
        <v>0</v>
      </c>
      <c r="C2526" s="86" t="str">
        <f>COUNTIF($K$7:K2526,K2526)&amp;K2526</f>
        <v>0</v>
      </c>
      <c r="D2526" s="86" t="str">
        <f t="shared" si="536"/>
        <v>1</v>
      </c>
      <c r="F2526" s="173"/>
      <c r="G2526" s="90"/>
      <c r="H2526" s="73"/>
      <c r="I2526" s="90"/>
      <c r="J2526" s="175" t="str">
        <f t="shared" si="534"/>
        <v>-</v>
      </c>
      <c r="K2526" s="90"/>
      <c r="L2526" s="178"/>
      <c r="M2526" s="178"/>
    </row>
    <row r="2527" spans="1:13" x14ac:dyDescent="0.2">
      <c r="A2527" s="90" t="str">
        <f>IF(I2527=VALUE,VALUE,COUNTIF($B$7:B2527,B2527))&amp;I2527&amp;IF(F2527&lt;&gt;VALUE,TEXT(F2527,"mmmm"),VALUE)</f>
        <v>00</v>
      </c>
      <c r="B2527" s="86" t="str">
        <f t="shared" si="535"/>
        <v>0</v>
      </c>
      <c r="C2527" s="86" t="str">
        <f>COUNTIF($K$7:K2527,K2527)&amp;K2527</f>
        <v>0</v>
      </c>
      <c r="D2527" s="86" t="str">
        <f t="shared" si="536"/>
        <v>1</v>
      </c>
      <c r="F2527" s="173"/>
      <c r="G2527" s="90"/>
      <c r="H2527" s="73"/>
      <c r="I2527" s="90"/>
      <c r="J2527" s="175" t="str">
        <f t="shared" si="534"/>
        <v>-</v>
      </c>
      <c r="K2527" s="90"/>
      <c r="L2527" s="178"/>
      <c r="M2527" s="178"/>
    </row>
    <row r="2528" spans="1:13" x14ac:dyDescent="0.2">
      <c r="A2528" s="90" t="str">
        <f>IF(I2528=VALUE,VALUE,COUNTIF($B$7:B2528,B2528))&amp;I2528&amp;IF(F2528&lt;&gt;VALUE,TEXT(F2528,"mmmm"),VALUE)</f>
        <v>00</v>
      </c>
      <c r="B2528" s="86" t="str">
        <f t="shared" si="535"/>
        <v>0</v>
      </c>
      <c r="C2528" s="86" t="str">
        <f>COUNTIF($K$7:K2528,K2528)&amp;K2528</f>
        <v>0</v>
      </c>
      <c r="D2528" s="86" t="str">
        <f t="shared" si="536"/>
        <v>1</v>
      </c>
      <c r="F2528" s="173"/>
      <c r="G2528" s="90"/>
      <c r="H2528" s="177"/>
      <c r="I2528" s="90"/>
      <c r="J2528" s="175" t="str">
        <f t="shared" si="534"/>
        <v>-</v>
      </c>
      <c r="K2528" s="90"/>
      <c r="L2528" s="178"/>
      <c r="M2528" s="178"/>
    </row>
    <row r="2529" spans="1:13" x14ac:dyDescent="0.2">
      <c r="A2529" s="90" t="str">
        <f>IF(I2529=VALUE,VALUE,COUNTIF($B$7:B2529,B2529))&amp;I2529&amp;IF(F2529&lt;&gt;VALUE,TEXT(F2529,"mmmm"),VALUE)</f>
        <v>00</v>
      </c>
      <c r="B2529" s="86" t="str">
        <f t="shared" si="535"/>
        <v>0</v>
      </c>
      <c r="C2529" s="86" t="str">
        <f>COUNTIF($K$7:K2529,K2529)&amp;K2529</f>
        <v>0</v>
      </c>
      <c r="D2529" s="86" t="str">
        <f t="shared" si="536"/>
        <v>1</v>
      </c>
      <c r="F2529" s="173"/>
      <c r="G2529" s="90"/>
      <c r="H2529" s="177"/>
      <c r="I2529" s="90"/>
      <c r="J2529" s="175" t="str">
        <f t="shared" si="534"/>
        <v>-</v>
      </c>
      <c r="K2529" s="90"/>
      <c r="L2529" s="178"/>
      <c r="M2529" s="178"/>
    </row>
    <row r="2530" spans="1:13" x14ac:dyDescent="0.2">
      <c r="A2530" s="90" t="str">
        <f>IF(I2530=VALUE,VALUE,COUNTIF($B$7:B2530,B2530))&amp;I2530&amp;IF(F2530&lt;&gt;VALUE,TEXT(F2530,"mmmm"),VALUE)</f>
        <v>00</v>
      </c>
      <c r="B2530" s="86" t="str">
        <f t="shared" ref="B2530:B2589" si="537">I2530&amp;IF(F2530&lt;&gt;VALUE,TEXT(F2530,"mmmm"),VALUE)</f>
        <v>0</v>
      </c>
      <c r="C2530" s="86" t="str">
        <f>COUNTIF($K$7:K2530,K2530)&amp;K2530</f>
        <v>0</v>
      </c>
      <c r="D2530" s="86" t="str">
        <f t="shared" ref="D2530:D2589" si="538">IF(MONTH(F2530)&lt;MONTH(BLN),"1"&amp;I2530,VALUE)</f>
        <v>1</v>
      </c>
      <c r="F2530" s="173"/>
      <c r="G2530" s="90"/>
      <c r="H2530" s="73"/>
      <c r="I2530" s="90"/>
      <c r="J2530" s="175" t="str">
        <f t="shared" ref="J2530:J2531" si="539">IF(ISNA(VLOOKUP(I2530,DAF_AKUN,2,FALSE)),"-",VLOOKUP(I2530,DAF_AKUN,2,FALSE))</f>
        <v>-</v>
      </c>
      <c r="K2530" s="90"/>
      <c r="L2530" s="178"/>
      <c r="M2530" s="178"/>
    </row>
    <row r="2531" spans="1:13" x14ac:dyDescent="0.2">
      <c r="A2531" s="90" t="str">
        <f>IF(I2531=VALUE,VALUE,COUNTIF($B$7:B2531,B2531))&amp;I2531&amp;IF(F2531&lt;&gt;VALUE,TEXT(F2531,"mmmm"),VALUE)</f>
        <v>00</v>
      </c>
      <c r="B2531" s="86" t="str">
        <f t="shared" si="537"/>
        <v>0</v>
      </c>
      <c r="C2531" s="86" t="str">
        <f>COUNTIF($K$7:K2531,K2531)&amp;K2531</f>
        <v>125AP-003</v>
      </c>
      <c r="D2531" s="86" t="str">
        <f t="shared" si="538"/>
        <v>1</v>
      </c>
      <c r="F2531" s="173"/>
      <c r="G2531" s="90"/>
      <c r="H2531" s="177"/>
      <c r="I2531" s="90"/>
      <c r="J2531" s="175" t="str">
        <f t="shared" si="539"/>
        <v>-</v>
      </c>
      <c r="K2531" s="90" t="s">
        <v>420</v>
      </c>
      <c r="L2531" s="178"/>
      <c r="M2531" s="178"/>
    </row>
    <row r="2532" spans="1:13" x14ac:dyDescent="0.2">
      <c r="A2532" s="90" t="str">
        <f>IF(I2532=VALUE,VALUE,COUNTIF($B$7:B2532,B2532))&amp;I2532&amp;IF(F2532&lt;&gt;VALUE,TEXT(F2532,"mmmm"),VALUE)</f>
        <v>00</v>
      </c>
      <c r="B2532" s="86" t="str">
        <f t="shared" si="537"/>
        <v>0</v>
      </c>
      <c r="C2532" s="86" t="str">
        <f>COUNTIF($K$7:K2532,K2532)&amp;K2532</f>
        <v>126AP-003</v>
      </c>
      <c r="D2532" s="86" t="str">
        <f t="shared" si="538"/>
        <v>1</v>
      </c>
      <c r="F2532" s="173"/>
      <c r="G2532" s="90"/>
      <c r="H2532" s="177"/>
      <c r="I2532" s="90"/>
      <c r="J2532" s="175" t="str">
        <f t="shared" ref="J2532" si="540">IF(ISNA(VLOOKUP(I2532,DAF_AKUN,2,FALSE)),"-",VLOOKUP(I2532,DAF_AKUN,2,FALSE))</f>
        <v>-</v>
      </c>
      <c r="K2532" s="90" t="s">
        <v>420</v>
      </c>
      <c r="L2532" s="178"/>
      <c r="M2532" s="178"/>
    </row>
    <row r="2533" spans="1:13" x14ac:dyDescent="0.2">
      <c r="A2533" s="90" t="str">
        <f>IF(I2533=VALUE,VALUE,COUNTIF($B$7:B2533,B2533))&amp;I2533&amp;IF(F2533&lt;&gt;VALUE,TEXT(F2533,"mmmm"),VALUE)</f>
        <v>00</v>
      </c>
      <c r="B2533" s="86" t="str">
        <f t="shared" si="537"/>
        <v>0</v>
      </c>
      <c r="C2533" s="86" t="str">
        <f>COUNTIF($K$7:K2533,K2533)&amp;K2533</f>
        <v>127AP-003</v>
      </c>
      <c r="D2533" s="86" t="str">
        <f t="shared" si="538"/>
        <v>1</v>
      </c>
      <c r="F2533" s="173"/>
      <c r="G2533" s="90"/>
      <c r="H2533" s="177"/>
      <c r="I2533" s="90"/>
      <c r="J2533" s="175" t="str">
        <f t="shared" ref="J2533" si="541">IF(ISNA(VLOOKUP(I2533,DAF_AKUN,2,FALSE)),"-",VLOOKUP(I2533,DAF_AKUN,2,FALSE))</f>
        <v>-</v>
      </c>
      <c r="K2533" s="90" t="s">
        <v>420</v>
      </c>
      <c r="L2533" s="178"/>
      <c r="M2533" s="178"/>
    </row>
    <row r="2534" spans="1:13" x14ac:dyDescent="0.2">
      <c r="A2534" s="90" t="str">
        <f>IF(I2534=VALUE,VALUE,COUNTIF($B$7:B2534,B2534))&amp;I2534&amp;IF(F2534&lt;&gt;VALUE,TEXT(F2534,"mmmm"),VALUE)</f>
        <v>00</v>
      </c>
      <c r="B2534" s="86" t="str">
        <f t="shared" si="537"/>
        <v>0</v>
      </c>
      <c r="C2534" s="86" t="str">
        <f>COUNTIF($K$7:K2534,K2534)&amp;K2534</f>
        <v>128AP-003</v>
      </c>
      <c r="D2534" s="86" t="str">
        <f t="shared" si="538"/>
        <v>1</v>
      </c>
      <c r="F2534" s="173"/>
      <c r="G2534" s="90"/>
      <c r="H2534" s="177"/>
      <c r="I2534" s="90"/>
      <c r="J2534" s="175" t="str">
        <f t="shared" ref="J2534" si="542">IF(ISNA(VLOOKUP(I2534,DAF_AKUN,2,FALSE)),"-",VLOOKUP(I2534,DAF_AKUN,2,FALSE))</f>
        <v>-</v>
      </c>
      <c r="K2534" s="90" t="s">
        <v>420</v>
      </c>
      <c r="L2534" s="178"/>
      <c r="M2534" s="178"/>
    </row>
    <row r="2535" spans="1:13" x14ac:dyDescent="0.2">
      <c r="A2535" s="90" t="str">
        <f>IF(I2535=VALUE,VALUE,COUNTIF($B$7:B2535,B2535))&amp;I2535&amp;IF(F2535&lt;&gt;VALUE,TEXT(F2535,"mmmm"),VALUE)</f>
        <v>00</v>
      </c>
      <c r="B2535" s="86" t="str">
        <f t="shared" si="537"/>
        <v>0</v>
      </c>
      <c r="C2535" s="86" t="str">
        <f>COUNTIF($K$7:K2535,K2535)&amp;K2535</f>
        <v>129AP-003</v>
      </c>
      <c r="D2535" s="86" t="str">
        <f t="shared" si="538"/>
        <v>1</v>
      </c>
      <c r="F2535" s="173"/>
      <c r="G2535" s="90"/>
      <c r="H2535" s="177"/>
      <c r="I2535" s="90"/>
      <c r="J2535" s="175" t="str">
        <f t="shared" ref="J2535" si="543">IF(ISNA(VLOOKUP(I2535,DAF_AKUN,2,FALSE)),"-",VLOOKUP(I2535,DAF_AKUN,2,FALSE))</f>
        <v>-</v>
      </c>
      <c r="K2535" s="90" t="s">
        <v>420</v>
      </c>
      <c r="L2535" s="178"/>
      <c r="M2535" s="178"/>
    </row>
    <row r="2536" spans="1:13" x14ac:dyDescent="0.2">
      <c r="A2536" s="90" t="str">
        <f>IF(I2536=VALUE,VALUE,COUNTIF($B$7:B2536,B2536))&amp;I2536&amp;IF(F2536&lt;&gt;VALUE,TEXT(F2536,"mmmm"),VALUE)</f>
        <v>00</v>
      </c>
      <c r="B2536" s="86" t="str">
        <f t="shared" si="537"/>
        <v>0</v>
      </c>
      <c r="C2536" s="86" t="str">
        <f>COUNTIF($K$7:K2536,K2536)&amp;K2536</f>
        <v>130AP-003</v>
      </c>
      <c r="D2536" s="86" t="str">
        <f t="shared" si="538"/>
        <v>1</v>
      </c>
      <c r="F2536" s="173"/>
      <c r="G2536" s="90"/>
      <c r="H2536" s="177"/>
      <c r="I2536" s="90"/>
      <c r="J2536" s="175" t="str">
        <f t="shared" ref="J2536" si="544">IF(ISNA(VLOOKUP(I2536,DAF_AKUN,2,FALSE)),"-",VLOOKUP(I2536,DAF_AKUN,2,FALSE))</f>
        <v>-</v>
      </c>
      <c r="K2536" s="90" t="s">
        <v>420</v>
      </c>
      <c r="L2536" s="178"/>
      <c r="M2536" s="178"/>
    </row>
    <row r="2537" spans="1:13" x14ac:dyDescent="0.2">
      <c r="A2537" s="90" t="str">
        <f>IF(I2537=VALUE,VALUE,COUNTIF($B$7:B2537,B2537))&amp;I2537&amp;IF(F2537&lt;&gt;VALUE,TEXT(F2537,"mmmm"),VALUE)</f>
        <v>00</v>
      </c>
      <c r="B2537" s="86" t="str">
        <f t="shared" si="537"/>
        <v>0</v>
      </c>
      <c r="C2537" s="86" t="str">
        <f>COUNTIF($K$7:K2537,K2537)&amp;K2537</f>
        <v>131AP-003</v>
      </c>
      <c r="D2537" s="86" t="str">
        <f t="shared" si="538"/>
        <v>1</v>
      </c>
      <c r="F2537" s="173"/>
      <c r="G2537" s="90"/>
      <c r="H2537" s="177"/>
      <c r="I2537" s="90"/>
      <c r="J2537" s="175" t="str">
        <f t="shared" ref="J2537" si="545">IF(ISNA(VLOOKUP(I2537,DAF_AKUN,2,FALSE)),"-",VLOOKUP(I2537,DAF_AKUN,2,FALSE))</f>
        <v>-</v>
      </c>
      <c r="K2537" s="90" t="s">
        <v>420</v>
      </c>
      <c r="L2537" s="178"/>
      <c r="M2537" s="178"/>
    </row>
    <row r="2538" spans="1:13" x14ac:dyDescent="0.2">
      <c r="A2538" s="90" t="str">
        <f>IF(I2538=VALUE,VALUE,COUNTIF($B$7:B2538,B2538))&amp;I2538&amp;IF(F2538&lt;&gt;VALUE,TEXT(F2538,"mmmm"),VALUE)</f>
        <v>00</v>
      </c>
      <c r="B2538" s="86" t="str">
        <f t="shared" si="537"/>
        <v>0</v>
      </c>
      <c r="C2538" s="86" t="str">
        <f>COUNTIF($K$7:K2538,K2538)&amp;K2538</f>
        <v>132AP-003</v>
      </c>
      <c r="D2538" s="86" t="str">
        <f t="shared" si="538"/>
        <v>1</v>
      </c>
      <c r="F2538" s="173"/>
      <c r="G2538" s="90"/>
      <c r="H2538" s="73"/>
      <c r="I2538" s="90"/>
      <c r="J2538" s="175" t="str">
        <f t="shared" ref="J2538" si="546">IF(ISNA(VLOOKUP(I2538,DAF_AKUN,2,FALSE)),"-",VLOOKUP(I2538,DAF_AKUN,2,FALSE))</f>
        <v>-</v>
      </c>
      <c r="K2538" s="90" t="s">
        <v>420</v>
      </c>
      <c r="L2538" s="178"/>
      <c r="M2538" s="178"/>
    </row>
    <row r="2539" spans="1:13" x14ac:dyDescent="0.2">
      <c r="A2539" s="90" t="str">
        <f>IF(I2539=VALUE,VALUE,COUNTIF($B$7:B2539,B2539))&amp;I2539&amp;IF(F2539&lt;&gt;VALUE,TEXT(F2539,"mmmm"),VALUE)</f>
        <v>00</v>
      </c>
      <c r="B2539" s="86" t="str">
        <f t="shared" si="537"/>
        <v>0</v>
      </c>
      <c r="C2539" s="86" t="str">
        <f>COUNTIF($K$7:K2539,K2539)&amp;K2539</f>
        <v>133AP-003</v>
      </c>
      <c r="D2539" s="86" t="str">
        <f t="shared" si="538"/>
        <v>1</v>
      </c>
      <c r="F2539" s="173"/>
      <c r="G2539" s="90"/>
      <c r="H2539" s="73"/>
      <c r="I2539" s="90"/>
      <c r="J2539" s="175" t="str">
        <f t="shared" ref="J2539" si="547">IF(ISNA(VLOOKUP(I2539,DAF_AKUN,2,FALSE)),"-",VLOOKUP(I2539,DAF_AKUN,2,FALSE))</f>
        <v>-</v>
      </c>
      <c r="K2539" s="90" t="s">
        <v>420</v>
      </c>
      <c r="L2539" s="178"/>
      <c r="M2539" s="178"/>
    </row>
    <row r="2540" spans="1:13" x14ac:dyDescent="0.2">
      <c r="A2540" s="90" t="str">
        <f>IF(I2540=VALUE,VALUE,COUNTIF($B$7:B2540,B2540))&amp;I2540&amp;IF(F2540&lt;&gt;VALUE,TEXT(F2540,"mmmm"),VALUE)</f>
        <v>00</v>
      </c>
      <c r="B2540" s="86" t="str">
        <f t="shared" si="537"/>
        <v>0</v>
      </c>
      <c r="C2540" s="86" t="str">
        <f>COUNTIF($K$7:K2540,K2540)&amp;K2540</f>
        <v>134AP-003</v>
      </c>
      <c r="D2540" s="86" t="str">
        <f t="shared" si="538"/>
        <v>1</v>
      </c>
      <c r="F2540" s="173"/>
      <c r="G2540" s="90"/>
      <c r="H2540" s="177"/>
      <c r="I2540" s="90"/>
      <c r="J2540" s="175" t="str">
        <f t="shared" ref="J2540" si="548">IF(ISNA(VLOOKUP(I2540,DAF_AKUN,2,FALSE)),"-",VLOOKUP(I2540,DAF_AKUN,2,FALSE))</f>
        <v>-</v>
      </c>
      <c r="K2540" s="90" t="s">
        <v>420</v>
      </c>
      <c r="L2540" s="178"/>
      <c r="M2540" s="178"/>
    </row>
    <row r="2541" spans="1:13" x14ac:dyDescent="0.2">
      <c r="A2541" s="90" t="str">
        <f>IF(I2541=VALUE,VALUE,COUNTIF($B$7:B2541,B2541))&amp;I2541&amp;IF(F2541&lt;&gt;VALUE,TEXT(F2541,"mmmm"),VALUE)</f>
        <v>00</v>
      </c>
      <c r="B2541" s="86" t="str">
        <f t="shared" si="537"/>
        <v>0</v>
      </c>
      <c r="C2541" s="86" t="str">
        <f>COUNTIF($K$7:K2541,K2541)&amp;K2541</f>
        <v>135AP-003</v>
      </c>
      <c r="D2541" s="86" t="str">
        <f t="shared" si="538"/>
        <v>1</v>
      </c>
      <c r="F2541" s="173"/>
      <c r="G2541" s="90"/>
      <c r="H2541" s="177"/>
      <c r="I2541" s="90"/>
      <c r="J2541" s="175" t="str">
        <f t="shared" ref="J2541" si="549">IF(ISNA(VLOOKUP(I2541,DAF_AKUN,2,FALSE)),"-",VLOOKUP(I2541,DAF_AKUN,2,FALSE))</f>
        <v>-</v>
      </c>
      <c r="K2541" s="90" t="s">
        <v>420</v>
      </c>
      <c r="L2541" s="178"/>
      <c r="M2541" s="178"/>
    </row>
    <row r="2542" spans="1:13" x14ac:dyDescent="0.2">
      <c r="A2542" s="90" t="str">
        <f>IF(I2542=VALUE,VALUE,COUNTIF($B$7:B2542,B2542))&amp;I2542&amp;IF(F2542&lt;&gt;VALUE,TEXT(F2542,"mmmm"),VALUE)</f>
        <v>00</v>
      </c>
      <c r="B2542" s="86" t="str">
        <f t="shared" si="537"/>
        <v>0</v>
      </c>
      <c r="C2542" s="86" t="str">
        <f>COUNTIF($K$7:K2542,K2542)&amp;K2542</f>
        <v>136AP-003</v>
      </c>
      <c r="D2542" s="86" t="str">
        <f t="shared" si="538"/>
        <v>1</v>
      </c>
      <c r="F2542" s="173"/>
      <c r="G2542" s="90"/>
      <c r="H2542" s="73"/>
      <c r="I2542" s="90"/>
      <c r="J2542" s="175" t="str">
        <f t="shared" ref="J2542" si="550">IF(ISNA(VLOOKUP(I2542,DAF_AKUN,2,FALSE)),"-",VLOOKUP(I2542,DAF_AKUN,2,FALSE))</f>
        <v>-</v>
      </c>
      <c r="K2542" s="90" t="s">
        <v>420</v>
      </c>
      <c r="L2542" s="178"/>
      <c r="M2542" s="178"/>
    </row>
    <row r="2543" spans="1:13" x14ac:dyDescent="0.2">
      <c r="A2543" s="90" t="str">
        <f>IF(I2543=VALUE,VALUE,COUNTIF($B$7:B2543,B2543))&amp;I2543&amp;IF(F2543&lt;&gt;VALUE,TEXT(F2543,"mmmm"),VALUE)</f>
        <v>00</v>
      </c>
      <c r="B2543" s="86" t="str">
        <f t="shared" si="537"/>
        <v>0</v>
      </c>
      <c r="C2543" s="86" t="str">
        <f>COUNTIF($K$7:K2543,K2543)&amp;K2543</f>
        <v>137AP-003</v>
      </c>
      <c r="D2543" s="86" t="str">
        <f t="shared" si="538"/>
        <v>1</v>
      </c>
      <c r="F2543" s="173"/>
      <c r="G2543" s="90"/>
      <c r="H2543" s="177"/>
      <c r="I2543" s="90"/>
      <c r="J2543" s="175" t="str">
        <f t="shared" ref="J2543" si="551">IF(ISNA(VLOOKUP(I2543,DAF_AKUN,2,FALSE)),"-",VLOOKUP(I2543,DAF_AKUN,2,FALSE))</f>
        <v>-</v>
      </c>
      <c r="K2543" s="90" t="s">
        <v>420</v>
      </c>
      <c r="L2543" s="178"/>
      <c r="M2543" s="178"/>
    </row>
    <row r="2544" spans="1:13" x14ac:dyDescent="0.2">
      <c r="A2544" s="90" t="str">
        <f>IF(I2544=VALUE,VALUE,COUNTIF($B$7:B2544,B2544))&amp;I2544&amp;IF(F2544&lt;&gt;VALUE,TEXT(F2544,"mmmm"),VALUE)</f>
        <v>00</v>
      </c>
      <c r="B2544" s="86" t="str">
        <f t="shared" si="537"/>
        <v>0</v>
      </c>
      <c r="C2544" s="86" t="str">
        <f>COUNTIF($K$7:K2544,K2544)&amp;K2544</f>
        <v>138AP-003</v>
      </c>
      <c r="D2544" s="86" t="str">
        <f t="shared" si="538"/>
        <v>1</v>
      </c>
      <c r="F2544" s="173"/>
      <c r="G2544" s="90"/>
      <c r="H2544" s="177"/>
      <c r="I2544" s="90"/>
      <c r="J2544" s="175" t="str">
        <f t="shared" ref="J2544" si="552">IF(ISNA(VLOOKUP(I2544,DAF_AKUN,2,FALSE)),"-",VLOOKUP(I2544,DAF_AKUN,2,FALSE))</f>
        <v>-</v>
      </c>
      <c r="K2544" s="90" t="s">
        <v>420</v>
      </c>
      <c r="L2544" s="178"/>
      <c r="M2544" s="178"/>
    </row>
    <row r="2545" spans="1:13" x14ac:dyDescent="0.2">
      <c r="A2545" s="90" t="str">
        <f>IF(I2545=VALUE,VALUE,COUNTIF($B$7:B2545,B2545))&amp;I2545&amp;IF(F2545&lt;&gt;VALUE,TEXT(F2545,"mmmm"),VALUE)</f>
        <v>00</v>
      </c>
      <c r="B2545" s="86" t="str">
        <f t="shared" si="537"/>
        <v>0</v>
      </c>
      <c r="C2545" s="86" t="str">
        <f>COUNTIF($K$7:K2545,K2545)&amp;K2545</f>
        <v>0</v>
      </c>
      <c r="D2545" s="86" t="str">
        <f t="shared" si="538"/>
        <v>1</v>
      </c>
      <c r="F2545" s="173"/>
      <c r="G2545" s="90"/>
      <c r="H2545" s="177"/>
      <c r="I2545" s="90"/>
      <c r="J2545" s="175" t="str">
        <f t="shared" ref="J2545" si="553">IF(ISNA(VLOOKUP(I2545,DAF_AKUN,2,FALSE)),"-",VLOOKUP(I2545,DAF_AKUN,2,FALSE))</f>
        <v>-</v>
      </c>
      <c r="K2545" s="90"/>
      <c r="L2545" s="178"/>
      <c r="M2545" s="178"/>
    </row>
    <row r="2546" spans="1:13" x14ac:dyDescent="0.2">
      <c r="A2546" s="90" t="str">
        <f>IF(I2546=VALUE,VALUE,COUNTIF($B$7:B2546,B2546))&amp;I2546&amp;IF(F2546&lt;&gt;VALUE,TEXT(F2546,"mmmm"),VALUE)</f>
        <v>00</v>
      </c>
      <c r="B2546" s="86" t="str">
        <f t="shared" si="537"/>
        <v>0</v>
      </c>
      <c r="C2546" s="86" t="str">
        <f>COUNTIF($K$7:K2546,K2546)&amp;K2546</f>
        <v>0</v>
      </c>
      <c r="D2546" s="86" t="str">
        <f t="shared" si="538"/>
        <v>1</v>
      </c>
      <c r="F2546" s="173"/>
      <c r="G2546" s="90"/>
      <c r="H2546" s="177"/>
      <c r="I2546" s="90"/>
      <c r="J2546" s="175" t="str">
        <f t="shared" ref="J2546" si="554">IF(ISNA(VLOOKUP(I2546,DAF_AKUN,2,FALSE)),"-",VLOOKUP(I2546,DAF_AKUN,2,FALSE))</f>
        <v>-</v>
      </c>
      <c r="K2546" s="90"/>
      <c r="L2546" s="178"/>
      <c r="M2546" s="178"/>
    </row>
    <row r="2547" spans="1:13" x14ac:dyDescent="0.2">
      <c r="A2547" s="90" t="str">
        <f>IF(I2547=VALUE,VALUE,COUNTIF($B$7:B2547,B2547))&amp;I2547&amp;IF(F2547&lt;&gt;VALUE,TEXT(F2547,"mmmm"),VALUE)</f>
        <v>00</v>
      </c>
      <c r="B2547" s="86" t="str">
        <f t="shared" si="537"/>
        <v>0</v>
      </c>
      <c r="C2547" s="86" t="str">
        <f>COUNTIF($K$7:K2547,K2547)&amp;K2547</f>
        <v>139AP-003</v>
      </c>
      <c r="D2547" s="86" t="str">
        <f t="shared" si="538"/>
        <v>1</v>
      </c>
      <c r="F2547" s="173"/>
      <c r="G2547" s="90"/>
      <c r="H2547" s="177"/>
      <c r="I2547" s="90"/>
      <c r="J2547" s="175" t="str">
        <f t="shared" ref="J2547" si="555">IF(ISNA(VLOOKUP(I2547,DAF_AKUN,2,FALSE)),"-",VLOOKUP(I2547,DAF_AKUN,2,FALSE))</f>
        <v>-</v>
      </c>
      <c r="K2547" s="90" t="s">
        <v>420</v>
      </c>
      <c r="L2547" s="178"/>
      <c r="M2547" s="178"/>
    </row>
    <row r="2548" spans="1:13" x14ac:dyDescent="0.2">
      <c r="A2548" s="90" t="str">
        <f>IF(I2548=VALUE,VALUE,COUNTIF($B$7:B2548,B2548))&amp;I2548&amp;IF(F2548&lt;&gt;VALUE,TEXT(F2548,"mmmm"),VALUE)</f>
        <v>00</v>
      </c>
      <c r="B2548" s="86" t="str">
        <f t="shared" si="537"/>
        <v>0</v>
      </c>
      <c r="C2548" s="86" t="str">
        <f>COUNTIF($K$7:K2548,K2548)&amp;K2548</f>
        <v>140AP-003</v>
      </c>
      <c r="D2548" s="86" t="str">
        <f t="shared" si="538"/>
        <v>1</v>
      </c>
      <c r="F2548" s="173"/>
      <c r="G2548" s="90"/>
      <c r="H2548" s="177"/>
      <c r="I2548" s="90"/>
      <c r="J2548" s="175" t="str">
        <f t="shared" ref="J2548" si="556">IF(ISNA(VLOOKUP(I2548,DAF_AKUN,2,FALSE)),"-",VLOOKUP(I2548,DAF_AKUN,2,FALSE))</f>
        <v>-</v>
      </c>
      <c r="K2548" s="90" t="s">
        <v>420</v>
      </c>
      <c r="L2548" s="178"/>
      <c r="M2548" s="178"/>
    </row>
    <row r="2549" spans="1:13" x14ac:dyDescent="0.2">
      <c r="A2549" s="90" t="str">
        <f>IF(I2549=VALUE,VALUE,COUNTIF($B$7:B2549,B2549))&amp;I2549&amp;IF(F2549&lt;&gt;VALUE,TEXT(F2549,"mmmm"),VALUE)</f>
        <v>00</v>
      </c>
      <c r="B2549" s="86" t="str">
        <f t="shared" si="537"/>
        <v>0</v>
      </c>
      <c r="C2549" s="86" t="str">
        <f>COUNTIF($K$7:K2549,K2549)&amp;K2549</f>
        <v>141AP-003</v>
      </c>
      <c r="D2549" s="86" t="str">
        <f t="shared" si="538"/>
        <v>1</v>
      </c>
      <c r="F2549" s="173"/>
      <c r="G2549" s="90"/>
      <c r="H2549" s="177"/>
      <c r="I2549" s="90"/>
      <c r="J2549" s="175" t="str">
        <f t="shared" ref="J2549" si="557">IF(ISNA(VLOOKUP(I2549,DAF_AKUN,2,FALSE)),"-",VLOOKUP(I2549,DAF_AKUN,2,FALSE))</f>
        <v>-</v>
      </c>
      <c r="K2549" s="90" t="s">
        <v>420</v>
      </c>
      <c r="L2549" s="178"/>
      <c r="M2549" s="178"/>
    </row>
    <row r="2550" spans="1:13" x14ac:dyDescent="0.2">
      <c r="A2550" s="90" t="str">
        <f>IF(I2550=VALUE,VALUE,COUNTIF($B$7:B2550,B2550))&amp;I2550&amp;IF(F2550&lt;&gt;VALUE,TEXT(F2550,"mmmm"),VALUE)</f>
        <v>00</v>
      </c>
      <c r="B2550" s="86" t="str">
        <f t="shared" si="537"/>
        <v>0</v>
      </c>
      <c r="C2550" s="86" t="str">
        <f>COUNTIF($K$7:K2550,K2550)&amp;K2550</f>
        <v>142AP-003</v>
      </c>
      <c r="D2550" s="86" t="str">
        <f t="shared" si="538"/>
        <v>1</v>
      </c>
      <c r="F2550" s="173"/>
      <c r="G2550" s="90"/>
      <c r="H2550" s="177"/>
      <c r="I2550" s="90"/>
      <c r="J2550" s="175" t="str">
        <f t="shared" ref="J2550" si="558">IF(ISNA(VLOOKUP(I2550,DAF_AKUN,2,FALSE)),"-",VLOOKUP(I2550,DAF_AKUN,2,FALSE))</f>
        <v>-</v>
      </c>
      <c r="K2550" s="90" t="s">
        <v>420</v>
      </c>
      <c r="L2550" s="178"/>
      <c r="M2550" s="178"/>
    </row>
    <row r="2551" spans="1:13" x14ac:dyDescent="0.2">
      <c r="A2551" s="90" t="str">
        <f>IF(I2551=VALUE,VALUE,COUNTIF($B$7:B2551,B2551))&amp;I2551&amp;IF(F2551&lt;&gt;VALUE,TEXT(F2551,"mmmm"),VALUE)</f>
        <v>00</v>
      </c>
      <c r="B2551" s="86" t="str">
        <f t="shared" si="537"/>
        <v>0</v>
      </c>
      <c r="C2551" s="86" t="str">
        <f>COUNTIF($K$7:K2551,K2551)&amp;K2551</f>
        <v>143AP-003</v>
      </c>
      <c r="D2551" s="86" t="str">
        <f t="shared" si="538"/>
        <v>1</v>
      </c>
      <c r="F2551" s="173"/>
      <c r="G2551" s="90"/>
      <c r="H2551" s="177"/>
      <c r="I2551" s="90"/>
      <c r="J2551" s="175" t="str">
        <f t="shared" ref="J2551" si="559">IF(ISNA(VLOOKUP(I2551,DAF_AKUN,2,FALSE)),"-",VLOOKUP(I2551,DAF_AKUN,2,FALSE))</f>
        <v>-</v>
      </c>
      <c r="K2551" s="90" t="s">
        <v>420</v>
      </c>
      <c r="L2551" s="178"/>
      <c r="M2551" s="178"/>
    </row>
    <row r="2552" spans="1:13" x14ac:dyDescent="0.2">
      <c r="A2552" s="90" t="str">
        <f>IF(I2552=VALUE,VALUE,COUNTIF($B$7:B2552,B2552))&amp;I2552&amp;IF(F2552&lt;&gt;VALUE,TEXT(F2552,"mmmm"),VALUE)</f>
        <v>00</v>
      </c>
      <c r="B2552" s="86" t="str">
        <f t="shared" si="537"/>
        <v>0</v>
      </c>
      <c r="C2552" s="86" t="str">
        <f>COUNTIF($K$7:K2552,K2552)&amp;K2552</f>
        <v>144AP-003</v>
      </c>
      <c r="D2552" s="86" t="str">
        <f t="shared" si="538"/>
        <v>1</v>
      </c>
      <c r="F2552" s="173"/>
      <c r="G2552" s="90"/>
      <c r="H2552" s="177"/>
      <c r="I2552" s="90"/>
      <c r="J2552" s="175" t="str">
        <f t="shared" ref="J2552" si="560">IF(ISNA(VLOOKUP(I2552,DAF_AKUN,2,FALSE)),"-",VLOOKUP(I2552,DAF_AKUN,2,FALSE))</f>
        <v>-</v>
      </c>
      <c r="K2552" s="90" t="s">
        <v>420</v>
      </c>
      <c r="L2552" s="178"/>
      <c r="M2552" s="178"/>
    </row>
    <row r="2553" spans="1:13" x14ac:dyDescent="0.2">
      <c r="A2553" s="90" t="str">
        <f>IF(I2553=VALUE,VALUE,COUNTIF($B$7:B2553,B2553))&amp;I2553&amp;IF(F2553&lt;&gt;VALUE,TEXT(F2553,"mmmm"),VALUE)</f>
        <v>00</v>
      </c>
      <c r="B2553" s="86" t="str">
        <f t="shared" si="537"/>
        <v>0</v>
      </c>
      <c r="C2553" s="86" t="str">
        <f>COUNTIF($K$7:K2553,K2553)&amp;K2553</f>
        <v>145AP-003</v>
      </c>
      <c r="D2553" s="86" t="str">
        <f t="shared" si="538"/>
        <v>1</v>
      </c>
      <c r="F2553" s="173"/>
      <c r="G2553" s="90"/>
      <c r="H2553" s="177"/>
      <c r="I2553" s="90"/>
      <c r="J2553" s="175" t="str">
        <f t="shared" ref="J2553" si="561">IF(ISNA(VLOOKUP(I2553,DAF_AKUN,2,FALSE)),"-",VLOOKUP(I2553,DAF_AKUN,2,FALSE))</f>
        <v>-</v>
      </c>
      <c r="K2553" s="90" t="s">
        <v>420</v>
      </c>
      <c r="L2553" s="178"/>
      <c r="M2553" s="178"/>
    </row>
    <row r="2554" spans="1:13" x14ac:dyDescent="0.2">
      <c r="A2554" s="90" t="str">
        <f>IF(I2554=VALUE,VALUE,COUNTIF($B$7:B2554,B2554))&amp;I2554&amp;IF(F2554&lt;&gt;VALUE,TEXT(F2554,"mmmm"),VALUE)</f>
        <v>00</v>
      </c>
      <c r="B2554" s="86" t="str">
        <f t="shared" si="537"/>
        <v>0</v>
      </c>
      <c r="C2554" s="86" t="str">
        <f>COUNTIF($K$7:K2554,K2554)&amp;K2554</f>
        <v>146AP-003</v>
      </c>
      <c r="D2554" s="86" t="str">
        <f t="shared" si="538"/>
        <v>1</v>
      </c>
      <c r="F2554" s="173"/>
      <c r="G2554" s="90"/>
      <c r="H2554" s="177"/>
      <c r="I2554" s="90"/>
      <c r="J2554" s="175" t="str">
        <f t="shared" ref="J2554" si="562">IF(ISNA(VLOOKUP(I2554,DAF_AKUN,2,FALSE)),"-",VLOOKUP(I2554,DAF_AKUN,2,FALSE))</f>
        <v>-</v>
      </c>
      <c r="K2554" s="90" t="s">
        <v>420</v>
      </c>
      <c r="L2554" s="178"/>
      <c r="M2554" s="178"/>
    </row>
    <row r="2555" spans="1:13" x14ac:dyDescent="0.2">
      <c r="A2555" s="90" t="str">
        <f>IF(I2555=VALUE,VALUE,COUNTIF($B$7:B2555,B2555))&amp;I2555&amp;IF(F2555&lt;&gt;VALUE,TEXT(F2555,"mmmm"),VALUE)</f>
        <v>00</v>
      </c>
      <c r="B2555" s="86" t="str">
        <f t="shared" si="537"/>
        <v>0</v>
      </c>
      <c r="C2555" s="86" t="str">
        <f>COUNTIF($K$7:K2555,K2555)&amp;K2555</f>
        <v>147AP-003</v>
      </c>
      <c r="D2555" s="86" t="str">
        <f t="shared" si="538"/>
        <v>1</v>
      </c>
      <c r="F2555" s="173"/>
      <c r="G2555" s="90"/>
      <c r="H2555" s="177"/>
      <c r="I2555" s="90"/>
      <c r="J2555" s="175" t="str">
        <f t="shared" ref="J2555" si="563">IF(ISNA(VLOOKUP(I2555,DAF_AKUN,2,FALSE)),"-",VLOOKUP(I2555,DAF_AKUN,2,FALSE))</f>
        <v>-</v>
      </c>
      <c r="K2555" s="90" t="s">
        <v>420</v>
      </c>
      <c r="L2555" s="178"/>
      <c r="M2555" s="178"/>
    </row>
    <row r="2556" spans="1:13" x14ac:dyDescent="0.2">
      <c r="A2556" s="90" t="str">
        <f>IF(I2556=VALUE,VALUE,COUNTIF($B$7:B2556,B2556))&amp;I2556&amp;IF(F2556&lt;&gt;VALUE,TEXT(F2556,"mmmm"),VALUE)</f>
        <v>00</v>
      </c>
      <c r="B2556" s="86" t="str">
        <f t="shared" si="537"/>
        <v>0</v>
      </c>
      <c r="C2556" s="86" t="str">
        <f>COUNTIF($K$7:K2556,K2556)&amp;K2556</f>
        <v>148AP-003</v>
      </c>
      <c r="D2556" s="86" t="str">
        <f t="shared" si="538"/>
        <v>1</v>
      </c>
      <c r="F2556" s="173"/>
      <c r="G2556" s="90"/>
      <c r="H2556" s="73"/>
      <c r="I2556" s="90"/>
      <c r="J2556" s="175" t="str">
        <f t="shared" ref="J2556" si="564">IF(ISNA(VLOOKUP(I2556,DAF_AKUN,2,FALSE)),"-",VLOOKUP(I2556,DAF_AKUN,2,FALSE))</f>
        <v>-</v>
      </c>
      <c r="K2556" s="90" t="s">
        <v>420</v>
      </c>
      <c r="L2556" s="178"/>
      <c r="M2556" s="178"/>
    </row>
    <row r="2557" spans="1:13" x14ac:dyDescent="0.2">
      <c r="A2557" s="90" t="str">
        <f>IF(I2557=VALUE,VALUE,COUNTIF($B$7:B2557,B2557))&amp;I2557&amp;IF(F2557&lt;&gt;VALUE,TEXT(F2557,"mmmm"),VALUE)</f>
        <v>00</v>
      </c>
      <c r="B2557" s="86" t="str">
        <f t="shared" si="537"/>
        <v>0</v>
      </c>
      <c r="C2557" s="86" t="str">
        <f>COUNTIF($K$7:K2557,K2557)&amp;K2557</f>
        <v>149AP-003</v>
      </c>
      <c r="D2557" s="86" t="str">
        <f t="shared" si="538"/>
        <v>1</v>
      </c>
      <c r="F2557" s="173"/>
      <c r="G2557" s="90"/>
      <c r="H2557" s="177"/>
      <c r="I2557" s="90"/>
      <c r="J2557" s="175" t="str">
        <f t="shared" ref="J2557" si="565">IF(ISNA(VLOOKUP(I2557,DAF_AKUN,2,FALSE)),"-",VLOOKUP(I2557,DAF_AKUN,2,FALSE))</f>
        <v>-</v>
      </c>
      <c r="K2557" s="90" t="s">
        <v>420</v>
      </c>
      <c r="L2557" s="178"/>
      <c r="M2557" s="178"/>
    </row>
    <row r="2558" spans="1:13" x14ac:dyDescent="0.2">
      <c r="A2558" s="90" t="str">
        <f>IF(I2558=VALUE,VALUE,COUNTIF($B$7:B2558,B2558))&amp;I2558&amp;IF(F2558&lt;&gt;VALUE,TEXT(F2558,"mmmm"),VALUE)</f>
        <v>00</v>
      </c>
      <c r="B2558" s="86" t="str">
        <f t="shared" si="537"/>
        <v>0</v>
      </c>
      <c r="C2558" s="86" t="str">
        <f>COUNTIF($K$7:K2558,K2558)&amp;K2558</f>
        <v>150AP-003</v>
      </c>
      <c r="D2558" s="86" t="str">
        <f t="shared" si="538"/>
        <v>1</v>
      </c>
      <c r="F2558" s="173"/>
      <c r="G2558" s="90"/>
      <c r="H2558" s="177"/>
      <c r="I2558" s="90"/>
      <c r="J2558" s="175" t="str">
        <f t="shared" ref="J2558" si="566">IF(ISNA(VLOOKUP(I2558,DAF_AKUN,2,FALSE)),"-",VLOOKUP(I2558,DAF_AKUN,2,FALSE))</f>
        <v>-</v>
      </c>
      <c r="K2558" s="90" t="s">
        <v>420</v>
      </c>
      <c r="L2558" s="178"/>
      <c r="M2558" s="178"/>
    </row>
    <row r="2559" spans="1:13" x14ac:dyDescent="0.2">
      <c r="A2559" s="90" t="str">
        <f>IF(I2559=VALUE,VALUE,COUNTIF($B$7:B2559,B2559))&amp;I2559&amp;IF(F2559&lt;&gt;VALUE,TEXT(F2559,"mmmm"),VALUE)</f>
        <v>00</v>
      </c>
      <c r="B2559" s="86" t="str">
        <f t="shared" si="537"/>
        <v>0</v>
      </c>
      <c r="C2559" s="86" t="str">
        <f>COUNTIF($K$7:K2559,K2559)&amp;K2559</f>
        <v>151AP-003</v>
      </c>
      <c r="D2559" s="86" t="str">
        <f t="shared" si="538"/>
        <v>1</v>
      </c>
      <c r="F2559" s="173"/>
      <c r="G2559" s="90"/>
      <c r="H2559" s="177"/>
      <c r="I2559" s="90"/>
      <c r="J2559" s="175" t="str">
        <f t="shared" ref="J2559" si="567">IF(ISNA(VLOOKUP(I2559,DAF_AKUN,2,FALSE)),"-",VLOOKUP(I2559,DAF_AKUN,2,FALSE))</f>
        <v>-</v>
      </c>
      <c r="K2559" s="90" t="s">
        <v>420</v>
      </c>
      <c r="L2559" s="178"/>
      <c r="M2559" s="178"/>
    </row>
    <row r="2560" spans="1:13" x14ac:dyDescent="0.2">
      <c r="A2560" s="90" t="str">
        <f>IF(I2560=VALUE,VALUE,COUNTIF($B$7:B2560,B2560))&amp;I2560&amp;IF(F2560&lt;&gt;VALUE,TEXT(F2560,"mmmm"),VALUE)</f>
        <v>00</v>
      </c>
      <c r="B2560" s="86" t="str">
        <f t="shared" si="537"/>
        <v>0</v>
      </c>
      <c r="C2560" s="86" t="str">
        <f>COUNTIF($K$7:K2560,K2560)&amp;K2560</f>
        <v>0</v>
      </c>
      <c r="D2560" s="86" t="str">
        <f t="shared" si="538"/>
        <v>1</v>
      </c>
      <c r="F2560" s="173"/>
      <c r="G2560" s="90"/>
      <c r="H2560" s="73"/>
      <c r="I2560" s="90"/>
      <c r="J2560" s="175" t="str">
        <f t="shared" ref="J2560" si="568">IF(ISNA(VLOOKUP(I2560,DAF_AKUN,2,FALSE)),"-",VLOOKUP(I2560,DAF_AKUN,2,FALSE))</f>
        <v>-</v>
      </c>
      <c r="K2560" s="90"/>
      <c r="L2560" s="178"/>
      <c r="M2560" s="178"/>
    </row>
    <row r="2561" spans="1:13" x14ac:dyDescent="0.2">
      <c r="A2561" s="90" t="str">
        <f>IF(I2561=VALUE,VALUE,COUNTIF($B$7:B2561,B2561))&amp;I2561&amp;IF(F2561&lt;&gt;VALUE,TEXT(F2561,"mmmm"),VALUE)</f>
        <v>00</v>
      </c>
      <c r="B2561" s="86" t="str">
        <f t="shared" si="537"/>
        <v>0</v>
      </c>
      <c r="C2561" s="86" t="str">
        <f>COUNTIF($K$7:K2561,K2561)&amp;K2561</f>
        <v>0</v>
      </c>
      <c r="D2561" s="86" t="str">
        <f t="shared" si="538"/>
        <v>1</v>
      </c>
      <c r="F2561" s="173"/>
      <c r="G2561" s="90"/>
      <c r="H2561" s="177"/>
      <c r="I2561" s="90"/>
      <c r="J2561" s="175" t="str">
        <f t="shared" ref="J2561" si="569">IF(ISNA(VLOOKUP(I2561,DAF_AKUN,2,FALSE)),"-",VLOOKUP(I2561,DAF_AKUN,2,FALSE))</f>
        <v>-</v>
      </c>
      <c r="K2561" s="90"/>
      <c r="L2561" s="178"/>
      <c r="M2561" s="178"/>
    </row>
    <row r="2562" spans="1:13" x14ac:dyDescent="0.2">
      <c r="A2562" s="90" t="str">
        <f>IF(I2562=VALUE,VALUE,COUNTIF($B$7:B2562,B2562))&amp;I2562&amp;IF(F2562&lt;&gt;VALUE,TEXT(F2562,"mmmm"),VALUE)</f>
        <v>00</v>
      </c>
      <c r="B2562" s="86" t="str">
        <f t="shared" si="537"/>
        <v>0</v>
      </c>
      <c r="C2562" s="86" t="str">
        <f>COUNTIF($K$7:K2562,K2562)&amp;K2562</f>
        <v>152AP-003</v>
      </c>
      <c r="D2562" s="86" t="str">
        <f t="shared" si="538"/>
        <v>1</v>
      </c>
      <c r="F2562" s="173"/>
      <c r="G2562" s="90"/>
      <c r="H2562" s="177"/>
      <c r="I2562" s="90"/>
      <c r="J2562" s="175" t="str">
        <f t="shared" ref="J2562" si="570">IF(ISNA(VLOOKUP(I2562,DAF_AKUN,2,FALSE)),"-",VLOOKUP(I2562,DAF_AKUN,2,FALSE))</f>
        <v>-</v>
      </c>
      <c r="K2562" s="90" t="s">
        <v>420</v>
      </c>
      <c r="L2562" s="178"/>
      <c r="M2562" s="178"/>
    </row>
    <row r="2563" spans="1:13" x14ac:dyDescent="0.2">
      <c r="A2563" s="90" t="str">
        <f>IF(I2563=VALUE,VALUE,COUNTIF($B$7:B2563,B2563))&amp;I2563&amp;IF(F2563&lt;&gt;VALUE,TEXT(F2563,"mmmm"),VALUE)</f>
        <v>00</v>
      </c>
      <c r="B2563" s="86" t="str">
        <f t="shared" si="537"/>
        <v>0</v>
      </c>
      <c r="C2563" s="86" t="str">
        <f>COUNTIF($K$7:K2563,K2563)&amp;K2563</f>
        <v>153AP-003</v>
      </c>
      <c r="D2563" s="86" t="str">
        <f t="shared" si="538"/>
        <v>1</v>
      </c>
      <c r="F2563" s="173"/>
      <c r="G2563" s="90"/>
      <c r="H2563" s="177"/>
      <c r="I2563" s="90"/>
      <c r="J2563" s="175" t="str">
        <f t="shared" ref="J2563" si="571">IF(ISNA(VLOOKUP(I2563,DAF_AKUN,2,FALSE)),"-",VLOOKUP(I2563,DAF_AKUN,2,FALSE))</f>
        <v>-</v>
      </c>
      <c r="K2563" s="90" t="s">
        <v>420</v>
      </c>
      <c r="L2563" s="178"/>
      <c r="M2563" s="178"/>
    </row>
    <row r="2564" spans="1:13" x14ac:dyDescent="0.2">
      <c r="A2564" s="90" t="str">
        <f>IF(I2564=VALUE,VALUE,COUNTIF($B$7:B2564,B2564))&amp;I2564&amp;IF(F2564&lt;&gt;VALUE,TEXT(F2564,"mmmm"),VALUE)</f>
        <v>00</v>
      </c>
      <c r="B2564" s="86" t="str">
        <f t="shared" si="537"/>
        <v>0</v>
      </c>
      <c r="C2564" s="86" t="str">
        <f>COUNTIF($K$7:K2564,K2564)&amp;K2564</f>
        <v>154AP-003</v>
      </c>
      <c r="D2564" s="86" t="str">
        <f t="shared" si="538"/>
        <v>1</v>
      </c>
      <c r="F2564" s="173"/>
      <c r="G2564" s="90"/>
      <c r="H2564" s="177"/>
      <c r="I2564" s="90"/>
      <c r="J2564" s="175" t="str">
        <f t="shared" ref="J2564" si="572">IF(ISNA(VLOOKUP(I2564,DAF_AKUN,2,FALSE)),"-",VLOOKUP(I2564,DAF_AKUN,2,FALSE))</f>
        <v>-</v>
      </c>
      <c r="K2564" s="90" t="s">
        <v>420</v>
      </c>
      <c r="L2564" s="178"/>
      <c r="M2564" s="178"/>
    </row>
    <row r="2565" spans="1:13" x14ac:dyDescent="0.2">
      <c r="A2565" s="90" t="str">
        <f>IF(I2565=VALUE,VALUE,COUNTIF($B$7:B2565,B2565))&amp;I2565&amp;IF(F2565&lt;&gt;VALUE,TEXT(F2565,"mmmm"),VALUE)</f>
        <v>00</v>
      </c>
      <c r="B2565" s="86" t="str">
        <f t="shared" si="537"/>
        <v>0</v>
      </c>
      <c r="C2565" s="86" t="str">
        <f>COUNTIF($K$7:K2565,K2565)&amp;K2565</f>
        <v>155AP-003</v>
      </c>
      <c r="D2565" s="86" t="str">
        <f t="shared" si="538"/>
        <v>1</v>
      </c>
      <c r="F2565" s="173"/>
      <c r="G2565" s="90"/>
      <c r="H2565" s="177"/>
      <c r="I2565" s="90"/>
      <c r="J2565" s="175" t="str">
        <f t="shared" ref="J2565" si="573">IF(ISNA(VLOOKUP(I2565,DAF_AKUN,2,FALSE)),"-",VLOOKUP(I2565,DAF_AKUN,2,FALSE))</f>
        <v>-</v>
      </c>
      <c r="K2565" s="90" t="s">
        <v>420</v>
      </c>
      <c r="L2565" s="178"/>
      <c r="M2565" s="178"/>
    </row>
    <row r="2566" spans="1:13" x14ac:dyDescent="0.2">
      <c r="A2566" s="90" t="str">
        <f>IF(I2566=VALUE,VALUE,COUNTIF($B$7:B2566,B2566))&amp;I2566&amp;IF(F2566&lt;&gt;VALUE,TEXT(F2566,"mmmm"),VALUE)</f>
        <v>00</v>
      </c>
      <c r="B2566" s="86" t="str">
        <f t="shared" si="537"/>
        <v>0</v>
      </c>
      <c r="C2566" s="86" t="str">
        <f>COUNTIF($K$7:K2566,K2566)&amp;K2566</f>
        <v>156AP-003</v>
      </c>
      <c r="D2566" s="86" t="str">
        <f t="shared" si="538"/>
        <v>1</v>
      </c>
      <c r="F2566" s="173"/>
      <c r="G2566" s="90"/>
      <c r="H2566" s="73"/>
      <c r="I2566" s="90"/>
      <c r="J2566" s="175" t="str">
        <f t="shared" ref="J2566" si="574">IF(ISNA(VLOOKUP(I2566,DAF_AKUN,2,FALSE)),"-",VLOOKUP(I2566,DAF_AKUN,2,FALSE))</f>
        <v>-</v>
      </c>
      <c r="K2566" s="90" t="s">
        <v>420</v>
      </c>
      <c r="L2566" s="178"/>
      <c r="M2566" s="178"/>
    </row>
    <row r="2567" spans="1:13" x14ac:dyDescent="0.2">
      <c r="A2567" s="90" t="str">
        <f>IF(I2567=VALUE,VALUE,COUNTIF($B$7:B2567,B2567))&amp;I2567&amp;IF(F2567&lt;&gt;VALUE,TEXT(F2567,"mmmm"),VALUE)</f>
        <v>00</v>
      </c>
      <c r="B2567" s="86" t="str">
        <f t="shared" si="537"/>
        <v>0</v>
      </c>
      <c r="C2567" s="86" t="str">
        <f>COUNTIF($K$7:K2567,K2567)&amp;K2567</f>
        <v>157AP-003</v>
      </c>
      <c r="D2567" s="86" t="str">
        <f t="shared" si="538"/>
        <v>1</v>
      </c>
      <c r="F2567" s="173"/>
      <c r="G2567" s="90"/>
      <c r="H2567" s="177"/>
      <c r="I2567" s="90"/>
      <c r="J2567" s="175" t="str">
        <f t="shared" ref="J2567" si="575">IF(ISNA(VLOOKUP(I2567,DAF_AKUN,2,FALSE)),"-",VLOOKUP(I2567,DAF_AKUN,2,FALSE))</f>
        <v>-</v>
      </c>
      <c r="K2567" s="90" t="s">
        <v>420</v>
      </c>
      <c r="L2567" s="178"/>
      <c r="M2567" s="178"/>
    </row>
    <row r="2568" spans="1:13" x14ac:dyDescent="0.2">
      <c r="A2568" s="90" t="str">
        <f>IF(I2568=VALUE,VALUE,COUNTIF($B$7:B2568,B2568))&amp;I2568&amp;IF(F2568&lt;&gt;VALUE,TEXT(F2568,"mmmm"),VALUE)</f>
        <v>00</v>
      </c>
      <c r="B2568" s="86" t="str">
        <f t="shared" si="537"/>
        <v>0</v>
      </c>
      <c r="C2568" s="86" t="str">
        <f>COUNTIF($K$7:K2568,K2568)&amp;K2568</f>
        <v>158AP-003</v>
      </c>
      <c r="D2568" s="86" t="str">
        <f t="shared" si="538"/>
        <v>1</v>
      </c>
      <c r="F2568" s="173"/>
      <c r="G2568" s="90"/>
      <c r="H2568" s="177"/>
      <c r="I2568" s="90"/>
      <c r="J2568" s="175" t="str">
        <f t="shared" ref="J2568" si="576">IF(ISNA(VLOOKUP(I2568,DAF_AKUN,2,FALSE)),"-",VLOOKUP(I2568,DAF_AKUN,2,FALSE))</f>
        <v>-</v>
      </c>
      <c r="K2568" s="90" t="s">
        <v>420</v>
      </c>
      <c r="L2568" s="178"/>
      <c r="M2568" s="178"/>
    </row>
    <row r="2569" spans="1:13" x14ac:dyDescent="0.2">
      <c r="A2569" s="90" t="str">
        <f>IF(I2569=VALUE,VALUE,COUNTIF($B$7:B2569,B2569))&amp;I2569&amp;IF(F2569&lt;&gt;VALUE,TEXT(F2569,"mmmm"),VALUE)</f>
        <v>00</v>
      </c>
      <c r="B2569" s="86" t="str">
        <f t="shared" si="537"/>
        <v>0</v>
      </c>
      <c r="C2569" s="86" t="str">
        <f>COUNTIF($K$7:K2569,K2569)&amp;K2569</f>
        <v>159AP-003</v>
      </c>
      <c r="D2569" s="86" t="str">
        <f t="shared" si="538"/>
        <v>1</v>
      </c>
      <c r="F2569" s="173"/>
      <c r="G2569" s="90"/>
      <c r="H2569" s="73"/>
      <c r="I2569" s="90"/>
      <c r="J2569" s="175" t="str">
        <f t="shared" ref="J2569" si="577">IF(ISNA(VLOOKUP(I2569,DAF_AKUN,2,FALSE)),"-",VLOOKUP(I2569,DAF_AKUN,2,FALSE))</f>
        <v>-</v>
      </c>
      <c r="K2569" s="90" t="s">
        <v>420</v>
      </c>
      <c r="L2569" s="178"/>
      <c r="M2569" s="178"/>
    </row>
    <row r="2570" spans="1:13" x14ac:dyDescent="0.2">
      <c r="A2570" s="90" t="str">
        <f>IF(I2570=VALUE,VALUE,COUNTIF($B$7:B2570,B2570))&amp;I2570&amp;IF(F2570&lt;&gt;VALUE,TEXT(F2570,"mmmm"),VALUE)</f>
        <v>00</v>
      </c>
      <c r="B2570" s="86" t="str">
        <f t="shared" si="537"/>
        <v>0</v>
      </c>
      <c r="C2570" s="86" t="str">
        <f>COUNTIF($K$7:K2570,K2570)&amp;K2570</f>
        <v>160AP-003</v>
      </c>
      <c r="D2570" s="86" t="str">
        <f t="shared" si="538"/>
        <v>1</v>
      </c>
      <c r="F2570" s="173"/>
      <c r="G2570" s="90"/>
      <c r="H2570" s="177"/>
      <c r="I2570" s="90"/>
      <c r="J2570" s="175" t="str">
        <f t="shared" ref="J2570" si="578">IF(ISNA(VLOOKUP(I2570,DAF_AKUN,2,FALSE)),"-",VLOOKUP(I2570,DAF_AKUN,2,FALSE))</f>
        <v>-</v>
      </c>
      <c r="K2570" s="90" t="s">
        <v>420</v>
      </c>
      <c r="L2570" s="178"/>
      <c r="M2570" s="178"/>
    </row>
    <row r="2571" spans="1:13" x14ac:dyDescent="0.2">
      <c r="A2571" s="90" t="str">
        <f>IF(I2571=VALUE,VALUE,COUNTIF($B$7:B2571,B2571))&amp;I2571&amp;IF(F2571&lt;&gt;VALUE,TEXT(F2571,"mmmm"),VALUE)</f>
        <v>00</v>
      </c>
      <c r="B2571" s="86" t="str">
        <f t="shared" si="537"/>
        <v>0</v>
      </c>
      <c r="C2571" s="86" t="str">
        <f>COUNTIF($K$7:K2571,K2571)&amp;K2571</f>
        <v>161AP-003</v>
      </c>
      <c r="D2571" s="86" t="str">
        <f t="shared" si="538"/>
        <v>1</v>
      </c>
      <c r="F2571" s="173"/>
      <c r="G2571" s="90"/>
      <c r="H2571" s="177"/>
      <c r="I2571" s="90"/>
      <c r="J2571" s="175" t="str">
        <f t="shared" ref="J2571" si="579">IF(ISNA(VLOOKUP(I2571,DAF_AKUN,2,FALSE)),"-",VLOOKUP(I2571,DAF_AKUN,2,FALSE))</f>
        <v>-</v>
      </c>
      <c r="K2571" s="90" t="s">
        <v>420</v>
      </c>
      <c r="L2571" s="178"/>
      <c r="M2571" s="178"/>
    </row>
    <row r="2572" spans="1:13" x14ac:dyDescent="0.2">
      <c r="A2572" s="90" t="str">
        <f>IF(I2572=VALUE,VALUE,COUNTIF($B$7:B2572,B2572))&amp;I2572&amp;IF(F2572&lt;&gt;VALUE,TEXT(F2572,"mmmm"),VALUE)</f>
        <v>00</v>
      </c>
      <c r="B2572" s="86" t="str">
        <f t="shared" si="537"/>
        <v>0</v>
      </c>
      <c r="C2572" s="86" t="str">
        <f>COUNTIF($K$7:K2572,K2572)&amp;K2572</f>
        <v>162AP-003</v>
      </c>
      <c r="D2572" s="86" t="str">
        <f t="shared" si="538"/>
        <v>1</v>
      </c>
      <c r="F2572" s="173"/>
      <c r="G2572" s="90"/>
      <c r="H2572" s="177"/>
      <c r="I2572" s="90"/>
      <c r="J2572" s="175" t="str">
        <f t="shared" ref="J2572" si="580">IF(ISNA(VLOOKUP(I2572,DAF_AKUN,2,FALSE)),"-",VLOOKUP(I2572,DAF_AKUN,2,FALSE))</f>
        <v>-</v>
      </c>
      <c r="K2572" s="90" t="s">
        <v>420</v>
      </c>
      <c r="L2572" s="178"/>
      <c r="M2572" s="178"/>
    </row>
    <row r="2573" spans="1:13" x14ac:dyDescent="0.2">
      <c r="A2573" s="90" t="str">
        <f>IF(I2573=VALUE,VALUE,COUNTIF($B$7:B2573,B2573))&amp;I2573&amp;IF(F2573&lt;&gt;VALUE,TEXT(F2573,"mmmm"),VALUE)</f>
        <v>00</v>
      </c>
      <c r="B2573" s="86" t="str">
        <f t="shared" si="537"/>
        <v>0</v>
      </c>
      <c r="C2573" s="86" t="str">
        <f>COUNTIF($K$7:K2573,K2573)&amp;K2573</f>
        <v>163AP-003</v>
      </c>
      <c r="D2573" s="86" t="str">
        <f t="shared" si="538"/>
        <v>1</v>
      </c>
      <c r="F2573" s="173"/>
      <c r="G2573" s="90"/>
      <c r="H2573" s="177"/>
      <c r="I2573" s="90"/>
      <c r="J2573" s="175" t="str">
        <f t="shared" ref="J2573" si="581">IF(ISNA(VLOOKUP(I2573,DAF_AKUN,2,FALSE)),"-",VLOOKUP(I2573,DAF_AKUN,2,FALSE))</f>
        <v>-</v>
      </c>
      <c r="K2573" s="90" t="s">
        <v>420</v>
      </c>
      <c r="L2573" s="178"/>
      <c r="M2573" s="178"/>
    </row>
    <row r="2574" spans="1:13" x14ac:dyDescent="0.2">
      <c r="A2574" s="90" t="str">
        <f>IF(I2574=VALUE,VALUE,COUNTIF($B$7:B2574,B2574))&amp;I2574&amp;IF(F2574&lt;&gt;VALUE,TEXT(F2574,"mmmm"),VALUE)</f>
        <v>00</v>
      </c>
      <c r="B2574" s="86" t="str">
        <f t="shared" si="537"/>
        <v>0</v>
      </c>
      <c r="C2574" s="86" t="str">
        <f>COUNTIF($K$7:K2574,K2574)&amp;K2574</f>
        <v>164AP-003</v>
      </c>
      <c r="D2574" s="86" t="str">
        <f t="shared" si="538"/>
        <v>1</v>
      </c>
      <c r="F2574" s="173"/>
      <c r="G2574" s="90"/>
      <c r="H2574" s="177"/>
      <c r="I2574" s="90"/>
      <c r="J2574" s="175" t="str">
        <f t="shared" ref="J2574" si="582">IF(ISNA(VLOOKUP(I2574,DAF_AKUN,2,FALSE)),"-",VLOOKUP(I2574,DAF_AKUN,2,FALSE))</f>
        <v>-</v>
      </c>
      <c r="K2574" s="90" t="s">
        <v>420</v>
      </c>
      <c r="L2574" s="178"/>
      <c r="M2574" s="178"/>
    </row>
    <row r="2575" spans="1:13" x14ac:dyDescent="0.2">
      <c r="A2575" s="90" t="str">
        <f>IF(I2575=VALUE,VALUE,COUNTIF($B$7:B2575,B2575))&amp;I2575&amp;IF(F2575&lt;&gt;VALUE,TEXT(F2575,"mmmm"),VALUE)</f>
        <v>00</v>
      </c>
      <c r="B2575" s="86" t="str">
        <f t="shared" si="537"/>
        <v>0</v>
      </c>
      <c r="C2575" s="86" t="str">
        <f>COUNTIF($K$7:K2575,K2575)&amp;K2575</f>
        <v>165AP-003</v>
      </c>
      <c r="D2575" s="86" t="str">
        <f t="shared" si="538"/>
        <v>1</v>
      </c>
      <c r="F2575" s="173"/>
      <c r="G2575" s="90"/>
      <c r="H2575" s="177"/>
      <c r="I2575" s="90"/>
      <c r="J2575" s="175" t="str">
        <f t="shared" ref="J2575" si="583">IF(ISNA(VLOOKUP(I2575,DAF_AKUN,2,FALSE)),"-",VLOOKUP(I2575,DAF_AKUN,2,FALSE))</f>
        <v>-</v>
      </c>
      <c r="K2575" s="90" t="s">
        <v>420</v>
      </c>
      <c r="L2575" s="178"/>
      <c r="M2575" s="178"/>
    </row>
    <row r="2576" spans="1:13" x14ac:dyDescent="0.2">
      <c r="A2576" s="90" t="str">
        <f>IF(I2576=VALUE,VALUE,COUNTIF($B$7:B2576,B2576))&amp;I2576&amp;IF(F2576&lt;&gt;VALUE,TEXT(F2576,"mmmm"),VALUE)</f>
        <v>00</v>
      </c>
      <c r="B2576" s="86" t="str">
        <f t="shared" si="537"/>
        <v>0</v>
      </c>
      <c r="C2576" s="86" t="str">
        <f>COUNTIF($K$7:K2576,K2576)&amp;K2576</f>
        <v>166AP-003</v>
      </c>
      <c r="D2576" s="86" t="str">
        <f t="shared" si="538"/>
        <v>1</v>
      </c>
      <c r="F2576" s="173"/>
      <c r="G2576" s="90"/>
      <c r="H2576" s="177"/>
      <c r="I2576" s="90"/>
      <c r="J2576" s="175" t="str">
        <f t="shared" ref="J2576" si="584">IF(ISNA(VLOOKUP(I2576,DAF_AKUN,2,FALSE)),"-",VLOOKUP(I2576,DAF_AKUN,2,FALSE))</f>
        <v>-</v>
      </c>
      <c r="K2576" s="90" t="s">
        <v>420</v>
      </c>
      <c r="L2576" s="178"/>
      <c r="M2576" s="178"/>
    </row>
    <row r="2577" spans="1:13" x14ac:dyDescent="0.2">
      <c r="A2577" s="90" t="str">
        <f>IF(I2577=VALUE,VALUE,COUNTIF($B$7:B2577,B2577))&amp;I2577&amp;IF(F2577&lt;&gt;VALUE,TEXT(F2577,"mmmm"),VALUE)</f>
        <v>00</v>
      </c>
      <c r="B2577" s="86" t="str">
        <f t="shared" si="537"/>
        <v>0</v>
      </c>
      <c r="C2577" s="86" t="str">
        <f>COUNTIF($K$7:K2577,K2577)&amp;K2577</f>
        <v>0</v>
      </c>
      <c r="D2577" s="86" t="str">
        <f t="shared" si="538"/>
        <v>1</v>
      </c>
      <c r="F2577" s="173"/>
      <c r="G2577" s="90"/>
      <c r="H2577" s="73"/>
      <c r="I2577" s="90"/>
      <c r="J2577" s="175" t="str">
        <f t="shared" ref="J2577" si="585">IF(ISNA(VLOOKUP(I2577,DAF_AKUN,2,FALSE)),"-",VLOOKUP(I2577,DAF_AKUN,2,FALSE))</f>
        <v>-</v>
      </c>
      <c r="K2577" s="90"/>
      <c r="L2577" s="178"/>
      <c r="M2577" s="178"/>
    </row>
    <row r="2578" spans="1:13" x14ac:dyDescent="0.2">
      <c r="A2578" s="90" t="str">
        <f>IF(I2578=VALUE,VALUE,COUNTIF($B$7:B2578,B2578))&amp;I2578&amp;IF(F2578&lt;&gt;VALUE,TEXT(F2578,"mmmm"),VALUE)</f>
        <v>00</v>
      </c>
      <c r="B2578" s="86" t="str">
        <f t="shared" si="537"/>
        <v>0</v>
      </c>
      <c r="C2578" s="86" t="str">
        <f>COUNTIF($K$7:K2578,K2578)&amp;K2578</f>
        <v>167AP-003</v>
      </c>
      <c r="D2578" s="86" t="str">
        <f t="shared" si="538"/>
        <v>1</v>
      </c>
      <c r="F2578" s="173"/>
      <c r="G2578" s="90"/>
      <c r="H2578" s="177"/>
      <c r="I2578" s="90"/>
      <c r="J2578" s="175" t="str">
        <f t="shared" ref="J2578" si="586">IF(ISNA(VLOOKUP(I2578,DAF_AKUN,2,FALSE)),"-",VLOOKUP(I2578,DAF_AKUN,2,FALSE))</f>
        <v>-</v>
      </c>
      <c r="K2578" s="90" t="s">
        <v>420</v>
      </c>
      <c r="L2578" s="178"/>
      <c r="M2578" s="178"/>
    </row>
    <row r="2579" spans="1:13" x14ac:dyDescent="0.2">
      <c r="A2579" s="90" t="str">
        <f>IF(I2579=VALUE,VALUE,COUNTIF($B$7:B2579,B2579))&amp;I2579&amp;IF(F2579&lt;&gt;VALUE,TEXT(F2579,"mmmm"),VALUE)</f>
        <v>00</v>
      </c>
      <c r="B2579" s="86" t="str">
        <f t="shared" si="537"/>
        <v>0</v>
      </c>
      <c r="C2579" s="86" t="str">
        <f>COUNTIF($K$7:K2579,K2579)&amp;K2579</f>
        <v>168AP-003</v>
      </c>
      <c r="D2579" s="86" t="str">
        <f t="shared" si="538"/>
        <v>1</v>
      </c>
      <c r="F2579" s="173"/>
      <c r="G2579" s="90"/>
      <c r="H2579" s="177"/>
      <c r="I2579" s="90"/>
      <c r="J2579" s="175" t="str">
        <f t="shared" ref="J2579" si="587">IF(ISNA(VLOOKUP(I2579,DAF_AKUN,2,FALSE)),"-",VLOOKUP(I2579,DAF_AKUN,2,FALSE))</f>
        <v>-</v>
      </c>
      <c r="K2579" s="90" t="s">
        <v>420</v>
      </c>
      <c r="L2579" s="178"/>
      <c r="M2579" s="178"/>
    </row>
    <row r="2580" spans="1:13" x14ac:dyDescent="0.2">
      <c r="A2580" s="90" t="str">
        <f>IF(I2580=VALUE,VALUE,COUNTIF($B$7:B2580,B2580))&amp;I2580&amp;IF(F2580&lt;&gt;VALUE,TEXT(F2580,"mmmm"),VALUE)</f>
        <v>00</v>
      </c>
      <c r="B2580" s="86" t="str">
        <f t="shared" si="537"/>
        <v>0</v>
      </c>
      <c r="C2580" s="86" t="str">
        <f>COUNTIF($K$7:K2580,K2580)&amp;K2580</f>
        <v>169AP-003</v>
      </c>
      <c r="D2580" s="86" t="str">
        <f t="shared" si="538"/>
        <v>1</v>
      </c>
      <c r="F2580" s="173"/>
      <c r="G2580" s="90"/>
      <c r="H2580" s="177"/>
      <c r="I2580" s="90"/>
      <c r="J2580" s="175" t="str">
        <f t="shared" ref="J2580" si="588">IF(ISNA(VLOOKUP(I2580,DAF_AKUN,2,FALSE)),"-",VLOOKUP(I2580,DAF_AKUN,2,FALSE))</f>
        <v>-</v>
      </c>
      <c r="K2580" s="90" t="s">
        <v>420</v>
      </c>
      <c r="L2580" s="178"/>
      <c r="M2580" s="178"/>
    </row>
    <row r="2581" spans="1:13" x14ac:dyDescent="0.2">
      <c r="A2581" s="90" t="str">
        <f>IF(I2581=VALUE,VALUE,COUNTIF($B$7:B2581,B2581))&amp;I2581&amp;IF(F2581&lt;&gt;VALUE,TEXT(F2581,"mmmm"),VALUE)</f>
        <v>00</v>
      </c>
      <c r="B2581" s="86" t="str">
        <f t="shared" si="537"/>
        <v>0</v>
      </c>
      <c r="C2581" s="86" t="str">
        <f>COUNTIF($K$7:K2581,K2581)&amp;K2581</f>
        <v>170AP-003</v>
      </c>
      <c r="D2581" s="86" t="str">
        <f t="shared" si="538"/>
        <v>1</v>
      </c>
      <c r="F2581" s="173"/>
      <c r="G2581" s="90"/>
      <c r="H2581" s="177"/>
      <c r="I2581" s="90"/>
      <c r="J2581" s="175" t="str">
        <f t="shared" ref="J2581" si="589">IF(ISNA(VLOOKUP(I2581,DAF_AKUN,2,FALSE)),"-",VLOOKUP(I2581,DAF_AKUN,2,FALSE))</f>
        <v>-</v>
      </c>
      <c r="K2581" s="90" t="s">
        <v>420</v>
      </c>
      <c r="L2581" s="178"/>
      <c r="M2581" s="178"/>
    </row>
    <row r="2582" spans="1:13" x14ac:dyDescent="0.2">
      <c r="A2582" s="90" t="str">
        <f>IF(I2582=VALUE,VALUE,COUNTIF($B$7:B2582,B2582))&amp;I2582&amp;IF(F2582&lt;&gt;VALUE,TEXT(F2582,"mmmm"),VALUE)</f>
        <v>00</v>
      </c>
      <c r="B2582" s="86" t="str">
        <f t="shared" si="537"/>
        <v>0</v>
      </c>
      <c r="C2582" s="86" t="str">
        <f>COUNTIF($K$7:K2582,K2582)&amp;K2582</f>
        <v>171AP-003</v>
      </c>
      <c r="D2582" s="86" t="str">
        <f t="shared" si="538"/>
        <v>1</v>
      </c>
      <c r="F2582" s="173"/>
      <c r="G2582" s="90"/>
      <c r="H2582" s="177"/>
      <c r="I2582" s="90"/>
      <c r="J2582" s="175" t="str">
        <f t="shared" ref="J2582" si="590">IF(ISNA(VLOOKUP(I2582,DAF_AKUN,2,FALSE)),"-",VLOOKUP(I2582,DAF_AKUN,2,FALSE))</f>
        <v>-</v>
      </c>
      <c r="K2582" s="90" t="s">
        <v>420</v>
      </c>
      <c r="L2582" s="178"/>
      <c r="M2582" s="178"/>
    </row>
    <row r="2583" spans="1:13" x14ac:dyDescent="0.2">
      <c r="A2583" s="90" t="str">
        <f>IF(I2583=VALUE,VALUE,COUNTIF($B$7:B2583,B2583))&amp;I2583&amp;IF(F2583&lt;&gt;VALUE,TEXT(F2583,"mmmm"),VALUE)</f>
        <v>00</v>
      </c>
      <c r="B2583" s="86" t="str">
        <f t="shared" si="537"/>
        <v>0</v>
      </c>
      <c r="C2583" s="86" t="str">
        <f>COUNTIF($K$7:K2583,K2583)&amp;K2583</f>
        <v>172AP-003</v>
      </c>
      <c r="D2583" s="86" t="str">
        <f t="shared" si="538"/>
        <v>1</v>
      </c>
      <c r="F2583" s="173"/>
      <c r="G2583" s="90"/>
      <c r="H2583" s="177"/>
      <c r="I2583" s="90"/>
      <c r="J2583" s="175" t="str">
        <f t="shared" ref="J2583" si="591">IF(ISNA(VLOOKUP(I2583,DAF_AKUN,2,FALSE)),"-",VLOOKUP(I2583,DAF_AKUN,2,FALSE))</f>
        <v>-</v>
      </c>
      <c r="K2583" s="90" t="s">
        <v>420</v>
      </c>
      <c r="L2583" s="178"/>
      <c r="M2583" s="178"/>
    </row>
    <row r="2584" spans="1:13" x14ac:dyDescent="0.2">
      <c r="A2584" s="90" t="str">
        <f>IF(I2584=VALUE,VALUE,COUNTIF($B$7:B2584,B2584))&amp;I2584&amp;IF(F2584&lt;&gt;VALUE,TEXT(F2584,"mmmm"),VALUE)</f>
        <v>00</v>
      </c>
      <c r="B2584" s="86" t="str">
        <f t="shared" si="537"/>
        <v>0</v>
      </c>
      <c r="C2584" s="86" t="str">
        <f>COUNTIF($K$7:K2584,K2584)&amp;K2584</f>
        <v>173AP-003</v>
      </c>
      <c r="D2584" s="86" t="str">
        <f t="shared" si="538"/>
        <v>1</v>
      </c>
      <c r="F2584" s="173"/>
      <c r="G2584" s="90"/>
      <c r="H2584" s="177"/>
      <c r="I2584" s="90"/>
      <c r="J2584" s="175" t="str">
        <f t="shared" ref="J2584" si="592">IF(ISNA(VLOOKUP(I2584,DAF_AKUN,2,FALSE)),"-",VLOOKUP(I2584,DAF_AKUN,2,FALSE))</f>
        <v>-</v>
      </c>
      <c r="K2584" s="90" t="s">
        <v>420</v>
      </c>
      <c r="L2584" s="178"/>
      <c r="M2584" s="178"/>
    </row>
    <row r="2585" spans="1:13" x14ac:dyDescent="0.2">
      <c r="A2585" s="90" t="str">
        <f>IF(I2585=VALUE,VALUE,COUNTIF($B$7:B2585,B2585))&amp;I2585&amp;IF(F2585&lt;&gt;VALUE,TEXT(F2585,"mmmm"),VALUE)</f>
        <v>00</v>
      </c>
      <c r="B2585" s="86" t="str">
        <f t="shared" si="537"/>
        <v>0</v>
      </c>
      <c r="C2585" s="86" t="str">
        <f>COUNTIF($K$7:K2585,K2585)&amp;K2585</f>
        <v>0</v>
      </c>
      <c r="D2585" s="86" t="str">
        <f t="shared" si="538"/>
        <v>1</v>
      </c>
      <c r="F2585" s="173"/>
      <c r="G2585" s="90"/>
      <c r="H2585" s="73"/>
      <c r="I2585" s="90"/>
      <c r="J2585" s="175" t="str">
        <f t="shared" ref="J2585" si="593">IF(ISNA(VLOOKUP(I2585,DAF_AKUN,2,FALSE)),"-",VLOOKUP(I2585,DAF_AKUN,2,FALSE))</f>
        <v>-</v>
      </c>
      <c r="K2585" s="90"/>
      <c r="L2585" s="178"/>
      <c r="M2585" s="178"/>
    </row>
    <row r="2586" spans="1:13" x14ac:dyDescent="0.2">
      <c r="A2586" s="90" t="str">
        <f>IF(I2586=VALUE,VALUE,COUNTIF($B$7:B2586,B2586))&amp;I2586&amp;IF(F2586&lt;&gt;VALUE,TEXT(F2586,"mmmm"),VALUE)</f>
        <v>00</v>
      </c>
      <c r="B2586" s="86" t="str">
        <f t="shared" si="537"/>
        <v>0</v>
      </c>
      <c r="C2586" s="86" t="str">
        <f>COUNTIF($K$7:K2586,K2586)&amp;K2586</f>
        <v>0</v>
      </c>
      <c r="D2586" s="86" t="str">
        <f t="shared" si="538"/>
        <v>1</v>
      </c>
      <c r="F2586" s="173"/>
      <c r="G2586" s="90"/>
      <c r="H2586" s="177"/>
      <c r="I2586" s="90"/>
      <c r="J2586" s="175" t="str">
        <f t="shared" ref="J2586" si="594">IF(ISNA(VLOOKUP(I2586,DAF_AKUN,2,FALSE)),"-",VLOOKUP(I2586,DAF_AKUN,2,FALSE))</f>
        <v>-</v>
      </c>
      <c r="K2586" s="90"/>
      <c r="L2586" s="178"/>
      <c r="M2586" s="178"/>
    </row>
    <row r="2587" spans="1:13" x14ac:dyDescent="0.2">
      <c r="A2587" s="90" t="str">
        <f>IF(I2587=VALUE,VALUE,COUNTIF($B$7:B2587,B2587))&amp;I2587&amp;IF(F2587&lt;&gt;VALUE,TEXT(F2587,"mmmm"),VALUE)</f>
        <v>00</v>
      </c>
      <c r="B2587" s="86" t="str">
        <f t="shared" si="537"/>
        <v>0</v>
      </c>
      <c r="C2587" s="86" t="str">
        <f>COUNTIF($K$7:K2587,K2587)&amp;K2587</f>
        <v>0</v>
      </c>
      <c r="D2587" s="86" t="str">
        <f t="shared" si="538"/>
        <v>1</v>
      </c>
      <c r="F2587" s="173"/>
      <c r="G2587" s="90"/>
      <c r="H2587" s="177"/>
      <c r="I2587" s="90"/>
      <c r="J2587" s="175" t="str">
        <f t="shared" ref="J2587" si="595">IF(ISNA(VLOOKUP(I2587,DAF_AKUN,2,FALSE)),"-",VLOOKUP(I2587,DAF_AKUN,2,FALSE))</f>
        <v>-</v>
      </c>
      <c r="K2587" s="90"/>
      <c r="L2587" s="178"/>
      <c r="M2587" s="178"/>
    </row>
    <row r="2588" spans="1:13" x14ac:dyDescent="0.2">
      <c r="A2588" s="90" t="str">
        <f>IF(I2588=VALUE,VALUE,COUNTIF($B$7:B2588,B2588))&amp;I2588&amp;IF(F2588&lt;&gt;VALUE,TEXT(F2588,"mmmm"),VALUE)</f>
        <v>00</v>
      </c>
      <c r="B2588" s="86" t="str">
        <f t="shared" si="537"/>
        <v>0</v>
      </c>
      <c r="C2588" s="86" t="str">
        <f>COUNTIF($K$7:K2588,K2588)&amp;K2588</f>
        <v>0</v>
      </c>
      <c r="D2588" s="86" t="str">
        <f t="shared" si="538"/>
        <v>1</v>
      </c>
      <c r="F2588" s="173"/>
      <c r="G2588" s="90"/>
      <c r="H2588" s="177"/>
      <c r="I2588" s="90"/>
      <c r="J2588" s="175" t="str">
        <f t="shared" ref="J2588" si="596">IF(ISNA(VLOOKUP(I2588,DAF_AKUN,2,FALSE)),"-",VLOOKUP(I2588,DAF_AKUN,2,FALSE))</f>
        <v>-</v>
      </c>
      <c r="K2588" s="90"/>
      <c r="L2588" s="178"/>
      <c r="M2588" s="178"/>
    </row>
    <row r="2589" spans="1:13" x14ac:dyDescent="0.2">
      <c r="A2589" s="90" t="str">
        <f>IF(I2589=VALUE,VALUE,COUNTIF($B$7:B2589,B2589))&amp;I2589&amp;IF(F2589&lt;&gt;VALUE,TEXT(F2589,"mmmm"),VALUE)</f>
        <v>00</v>
      </c>
      <c r="B2589" s="86" t="str">
        <f t="shared" si="537"/>
        <v>0</v>
      </c>
      <c r="C2589" s="86" t="str">
        <f>COUNTIF($K$7:K2589,K2589)&amp;K2589</f>
        <v>0</v>
      </c>
      <c r="D2589" s="86" t="str">
        <f t="shared" si="538"/>
        <v>1</v>
      </c>
      <c r="F2589" s="173"/>
      <c r="G2589" s="90"/>
      <c r="H2589" s="177"/>
      <c r="I2589" s="90"/>
      <c r="J2589" s="175" t="str">
        <f t="shared" ref="J2589" si="597">IF(ISNA(VLOOKUP(I2589,DAF_AKUN,2,FALSE)),"-",VLOOKUP(I2589,DAF_AKUN,2,FALSE))</f>
        <v>-</v>
      </c>
      <c r="K2589" s="90"/>
      <c r="L2589" s="178"/>
      <c r="M2589" s="178"/>
    </row>
    <row r="2590" spans="1:13" x14ac:dyDescent="0.2">
      <c r="A2590" s="90" t="str">
        <f>IF(I2590=VALUE,VALUE,COUNTIF($B$7:B2590,B2590))&amp;I2590&amp;IF(F2590&lt;&gt;VALUE,TEXT(F2590,"mmmm"),VALUE)</f>
        <v>00</v>
      </c>
      <c r="B2590" s="86" t="str">
        <f t="shared" ref="B2590:B2653" si="598">I2590&amp;IF(F2590&lt;&gt;VALUE,TEXT(F2590,"mmmm"),VALUE)</f>
        <v>0</v>
      </c>
      <c r="C2590" s="86" t="str">
        <f>COUNTIF($K$7:K2590,K2590)&amp;K2590</f>
        <v>0</v>
      </c>
      <c r="D2590" s="86" t="str">
        <f t="shared" ref="D2590:D2653" si="599">IF(MONTH(F2590)&lt;MONTH(BLN),"1"&amp;I2590,VALUE)</f>
        <v>1</v>
      </c>
      <c r="F2590" s="173"/>
      <c r="G2590" s="90"/>
      <c r="H2590" s="177"/>
      <c r="I2590" s="90"/>
      <c r="J2590" s="175" t="str">
        <f t="shared" ref="J2590" si="600">IF(ISNA(VLOOKUP(I2590,DAF_AKUN,2,FALSE)),"-",VLOOKUP(I2590,DAF_AKUN,2,FALSE))</f>
        <v>-</v>
      </c>
      <c r="K2590" s="90"/>
      <c r="L2590" s="178"/>
      <c r="M2590" s="178"/>
    </row>
    <row r="2591" spans="1:13" x14ac:dyDescent="0.2">
      <c r="A2591" s="90" t="str">
        <f>IF(I2591=VALUE,VALUE,COUNTIF($B$7:B2591,B2591))&amp;I2591&amp;IF(F2591&lt;&gt;VALUE,TEXT(F2591,"mmmm"),VALUE)</f>
        <v>00</v>
      </c>
      <c r="B2591" s="86" t="str">
        <f t="shared" si="598"/>
        <v>0</v>
      </c>
      <c r="C2591" s="86" t="str">
        <f>COUNTIF($K$7:K2591,K2591)&amp;K2591</f>
        <v>0</v>
      </c>
      <c r="D2591" s="86" t="str">
        <f t="shared" si="599"/>
        <v>1</v>
      </c>
      <c r="F2591" s="173"/>
      <c r="G2591" s="90"/>
      <c r="H2591" s="73"/>
      <c r="I2591" s="90"/>
      <c r="J2591" s="175" t="str">
        <f t="shared" ref="J2591" si="601">IF(ISNA(VLOOKUP(I2591,DAF_AKUN,2,FALSE)),"-",VLOOKUP(I2591,DAF_AKUN,2,FALSE))</f>
        <v>-</v>
      </c>
      <c r="K2591" s="90"/>
      <c r="L2591" s="178"/>
      <c r="M2591" s="178"/>
    </row>
    <row r="2592" spans="1:13" x14ac:dyDescent="0.2">
      <c r="A2592" s="90" t="str">
        <f>IF(I2592=VALUE,VALUE,COUNTIF($B$7:B2592,B2592))&amp;I2592&amp;IF(F2592&lt;&gt;VALUE,TEXT(F2592,"mmmm"),VALUE)</f>
        <v>00</v>
      </c>
      <c r="B2592" s="86" t="str">
        <f t="shared" si="598"/>
        <v>0</v>
      </c>
      <c r="C2592" s="86" t="str">
        <f>COUNTIF($K$7:K2592,K2592)&amp;K2592</f>
        <v>0</v>
      </c>
      <c r="D2592" s="86" t="str">
        <f t="shared" si="599"/>
        <v>1</v>
      </c>
      <c r="F2592" s="173"/>
      <c r="G2592" s="90"/>
      <c r="H2592" s="177"/>
      <c r="I2592" s="75"/>
      <c r="J2592" s="175" t="str">
        <f t="shared" ref="J2592" si="602">IF(ISNA(VLOOKUP(I2592,DAF_AKUN,2,FALSE)),"-",VLOOKUP(I2592,DAF_AKUN,2,FALSE))</f>
        <v>-</v>
      </c>
      <c r="K2592" s="90"/>
      <c r="L2592" s="178"/>
      <c r="M2592" s="178"/>
    </row>
    <row r="2593" spans="1:13" x14ac:dyDescent="0.2">
      <c r="A2593" s="90" t="str">
        <f>IF(I2593=VALUE,VALUE,COUNTIF($B$7:B2593,B2593))&amp;I2593&amp;IF(F2593&lt;&gt;VALUE,TEXT(F2593,"mmmm"),VALUE)</f>
        <v>00</v>
      </c>
      <c r="B2593" s="86" t="str">
        <f t="shared" si="598"/>
        <v>0</v>
      </c>
      <c r="C2593" s="86" t="str">
        <f>COUNTIF($K$7:K2593,K2593)&amp;K2593</f>
        <v>0</v>
      </c>
      <c r="D2593" s="86" t="str">
        <f t="shared" si="599"/>
        <v>1</v>
      </c>
      <c r="F2593" s="173"/>
      <c r="G2593" s="90"/>
      <c r="H2593" s="177"/>
      <c r="I2593" s="90"/>
      <c r="J2593" s="175" t="str">
        <f t="shared" ref="J2593" si="603">IF(ISNA(VLOOKUP(I2593,DAF_AKUN,2,FALSE)),"-",VLOOKUP(I2593,DAF_AKUN,2,FALSE))</f>
        <v>-</v>
      </c>
      <c r="K2593" s="90"/>
      <c r="L2593" s="178"/>
      <c r="M2593" s="178"/>
    </row>
    <row r="2594" spans="1:13" x14ac:dyDescent="0.2">
      <c r="A2594" s="90" t="str">
        <f>IF(I2594=VALUE,VALUE,COUNTIF($B$7:B2594,B2594))&amp;I2594&amp;IF(F2594&lt;&gt;VALUE,TEXT(F2594,"mmmm"),VALUE)</f>
        <v>00</v>
      </c>
      <c r="B2594" s="86" t="str">
        <f t="shared" si="598"/>
        <v>0</v>
      </c>
      <c r="C2594" s="86" t="str">
        <f>COUNTIF($K$7:K2594,K2594)&amp;K2594</f>
        <v>0</v>
      </c>
      <c r="D2594" s="86" t="str">
        <f t="shared" si="599"/>
        <v>1</v>
      </c>
      <c r="F2594" s="173"/>
      <c r="G2594" s="90"/>
      <c r="H2594" s="177"/>
      <c r="I2594" s="90"/>
      <c r="J2594" s="175" t="str">
        <f t="shared" ref="J2594" si="604">IF(ISNA(VLOOKUP(I2594,DAF_AKUN,2,FALSE)),"-",VLOOKUP(I2594,DAF_AKUN,2,FALSE))</f>
        <v>-</v>
      </c>
      <c r="K2594" s="90"/>
      <c r="L2594" s="178"/>
      <c r="M2594" s="178"/>
    </row>
    <row r="2595" spans="1:13" x14ac:dyDescent="0.2">
      <c r="A2595" s="90" t="str">
        <f>IF(I2595=VALUE,VALUE,COUNTIF($B$7:B2595,B2595))&amp;I2595&amp;IF(F2595&lt;&gt;VALUE,TEXT(F2595,"mmmm"),VALUE)</f>
        <v>00</v>
      </c>
      <c r="B2595" s="86" t="str">
        <f t="shared" si="598"/>
        <v>0</v>
      </c>
      <c r="C2595" s="86" t="str">
        <f>COUNTIF($K$7:K2595,K2595)&amp;K2595</f>
        <v>0</v>
      </c>
      <c r="D2595" s="86" t="str">
        <f t="shared" si="599"/>
        <v>1</v>
      </c>
      <c r="F2595" s="173"/>
      <c r="G2595" s="90"/>
      <c r="H2595" s="177"/>
      <c r="I2595" s="90"/>
      <c r="J2595" s="175" t="str">
        <f t="shared" ref="J2595" si="605">IF(ISNA(VLOOKUP(I2595,DAF_AKUN,2,FALSE)),"-",VLOOKUP(I2595,DAF_AKUN,2,FALSE))</f>
        <v>-</v>
      </c>
      <c r="K2595" s="90"/>
      <c r="L2595" s="178"/>
      <c r="M2595" s="178"/>
    </row>
    <row r="2596" spans="1:13" x14ac:dyDescent="0.2">
      <c r="A2596" s="90" t="str">
        <f>IF(I2596=VALUE,VALUE,COUNTIF($B$7:B2596,B2596))&amp;I2596&amp;IF(F2596&lt;&gt;VALUE,TEXT(F2596,"mmmm"),VALUE)</f>
        <v>00</v>
      </c>
      <c r="B2596" s="86" t="str">
        <f t="shared" si="598"/>
        <v>0</v>
      </c>
      <c r="C2596" s="86" t="str">
        <f>COUNTIF($K$7:K2596,K2596)&amp;K2596</f>
        <v>0</v>
      </c>
      <c r="D2596" s="86" t="str">
        <f t="shared" si="599"/>
        <v>1</v>
      </c>
      <c r="F2596" s="173"/>
      <c r="G2596" s="90"/>
      <c r="H2596" s="177"/>
      <c r="I2596" s="90"/>
      <c r="J2596" s="175" t="str">
        <f t="shared" ref="J2596" si="606">IF(ISNA(VLOOKUP(I2596,DAF_AKUN,2,FALSE)),"-",VLOOKUP(I2596,DAF_AKUN,2,FALSE))</f>
        <v>-</v>
      </c>
      <c r="K2596" s="90"/>
      <c r="L2596" s="178"/>
      <c r="M2596" s="178"/>
    </row>
    <row r="2597" spans="1:13" x14ac:dyDescent="0.2">
      <c r="A2597" s="90" t="str">
        <f>IF(I2597=VALUE,VALUE,COUNTIF($B$7:B2597,B2597))&amp;I2597&amp;IF(F2597&lt;&gt;VALUE,TEXT(F2597,"mmmm"),VALUE)</f>
        <v>00</v>
      </c>
      <c r="B2597" s="86" t="str">
        <f t="shared" si="598"/>
        <v>0</v>
      </c>
      <c r="C2597" s="86" t="str">
        <f>COUNTIF($K$7:K2597,K2597)&amp;K2597</f>
        <v>0</v>
      </c>
      <c r="D2597" s="86" t="str">
        <f t="shared" si="599"/>
        <v>1</v>
      </c>
      <c r="F2597" s="173"/>
      <c r="G2597" s="90"/>
      <c r="H2597" s="177"/>
      <c r="I2597" s="90"/>
      <c r="J2597" s="175" t="str">
        <f t="shared" ref="J2597" si="607">IF(ISNA(VLOOKUP(I2597,DAF_AKUN,2,FALSE)),"-",VLOOKUP(I2597,DAF_AKUN,2,FALSE))</f>
        <v>-</v>
      </c>
      <c r="K2597" s="90"/>
      <c r="L2597" s="178"/>
      <c r="M2597" s="178"/>
    </row>
    <row r="2598" spans="1:13" x14ac:dyDescent="0.2">
      <c r="A2598" s="90" t="str">
        <f>IF(I2598=VALUE,VALUE,COUNTIF($B$7:B2598,B2598))&amp;I2598&amp;IF(F2598&lt;&gt;VALUE,TEXT(F2598,"mmmm"),VALUE)</f>
        <v>00</v>
      </c>
      <c r="B2598" s="86" t="str">
        <f t="shared" si="598"/>
        <v>0</v>
      </c>
      <c r="C2598" s="86" t="str">
        <f>COUNTIF($K$7:K2598,K2598)&amp;K2598</f>
        <v>0</v>
      </c>
      <c r="D2598" s="86" t="str">
        <f t="shared" si="599"/>
        <v>1</v>
      </c>
      <c r="F2598" s="173"/>
      <c r="G2598" s="90"/>
      <c r="H2598" s="177"/>
      <c r="I2598" s="75"/>
      <c r="J2598" s="175" t="str">
        <f t="shared" ref="J2598" si="608">IF(ISNA(VLOOKUP(I2598,DAF_AKUN,2,FALSE)),"-",VLOOKUP(I2598,DAF_AKUN,2,FALSE))</f>
        <v>-</v>
      </c>
      <c r="K2598" s="90"/>
      <c r="L2598" s="178"/>
      <c r="M2598" s="178"/>
    </row>
    <row r="2599" spans="1:13" x14ac:dyDescent="0.2">
      <c r="A2599" s="90" t="str">
        <f>IF(I2599=VALUE,VALUE,COUNTIF($B$7:B2599,B2599))&amp;I2599&amp;IF(F2599&lt;&gt;VALUE,TEXT(F2599,"mmmm"),VALUE)</f>
        <v>00</v>
      </c>
      <c r="B2599" s="86" t="str">
        <f t="shared" si="598"/>
        <v>0</v>
      </c>
      <c r="C2599" s="86" t="str">
        <f>COUNTIF($K$7:K2599,K2599)&amp;K2599</f>
        <v>0</v>
      </c>
      <c r="D2599" s="86" t="str">
        <f t="shared" si="599"/>
        <v>1</v>
      </c>
      <c r="F2599" s="173"/>
      <c r="G2599" s="90"/>
      <c r="H2599" s="177"/>
      <c r="I2599" s="75"/>
      <c r="J2599" s="175" t="str">
        <f t="shared" ref="J2599" si="609">IF(ISNA(VLOOKUP(I2599,DAF_AKUN,2,FALSE)),"-",VLOOKUP(I2599,DAF_AKUN,2,FALSE))</f>
        <v>-</v>
      </c>
      <c r="K2599" s="90"/>
      <c r="L2599" s="178"/>
      <c r="M2599" s="178"/>
    </row>
    <row r="2600" spans="1:13" x14ac:dyDescent="0.2">
      <c r="A2600" s="90" t="str">
        <f>IF(I2600=VALUE,VALUE,COUNTIF($B$7:B2600,B2600))&amp;I2600&amp;IF(F2600&lt;&gt;VALUE,TEXT(F2600,"mmmm"),VALUE)</f>
        <v>00</v>
      </c>
      <c r="B2600" s="86" t="str">
        <f t="shared" si="598"/>
        <v>0</v>
      </c>
      <c r="C2600" s="86" t="str">
        <f>COUNTIF($K$7:K2600,K2600)&amp;K2600</f>
        <v>27SH-008</v>
      </c>
      <c r="D2600" s="86" t="str">
        <f t="shared" si="599"/>
        <v>1</v>
      </c>
      <c r="F2600" s="173"/>
      <c r="G2600" s="90"/>
      <c r="H2600" s="177"/>
      <c r="I2600" s="90"/>
      <c r="J2600" s="175" t="str">
        <f t="shared" ref="J2600" si="610">IF(ISNA(VLOOKUP(I2600,DAF_AKUN,2,FALSE)),"-",VLOOKUP(I2600,DAF_AKUN,2,FALSE))</f>
        <v>-</v>
      </c>
      <c r="K2600" s="90" t="s">
        <v>419</v>
      </c>
      <c r="L2600" s="178"/>
      <c r="M2600" s="178"/>
    </row>
    <row r="2601" spans="1:13" x14ac:dyDescent="0.2">
      <c r="A2601" s="90" t="str">
        <f>IF(I2601=VALUE,VALUE,COUNTIF($B$7:B2601,B2601))&amp;I2601&amp;IF(F2601&lt;&gt;VALUE,TEXT(F2601,"mmmm"),VALUE)</f>
        <v>00</v>
      </c>
      <c r="B2601" s="86" t="str">
        <f t="shared" si="598"/>
        <v>0</v>
      </c>
      <c r="C2601" s="86" t="str">
        <f>COUNTIF($K$7:K2601,K2601)&amp;K2601</f>
        <v>6SH-009</v>
      </c>
      <c r="D2601" s="86" t="str">
        <f t="shared" si="599"/>
        <v>1</v>
      </c>
      <c r="F2601" s="173"/>
      <c r="G2601" s="90"/>
      <c r="H2601" s="73"/>
      <c r="I2601" s="90"/>
      <c r="J2601" s="175" t="str">
        <f t="shared" ref="J2601" si="611">IF(ISNA(VLOOKUP(I2601,DAF_AKUN,2,FALSE)),"-",VLOOKUP(I2601,DAF_AKUN,2,FALSE))</f>
        <v>-</v>
      </c>
      <c r="K2601" s="90" t="s">
        <v>423</v>
      </c>
      <c r="L2601" s="178"/>
      <c r="M2601" s="178"/>
    </row>
    <row r="2602" spans="1:13" x14ac:dyDescent="0.2">
      <c r="A2602" s="90" t="str">
        <f>IF(I2602=VALUE,VALUE,COUNTIF($B$7:B2602,B2602))&amp;I2602&amp;IF(F2602&lt;&gt;VALUE,TEXT(F2602,"mmmm"),VALUE)</f>
        <v>00</v>
      </c>
      <c r="B2602" s="86" t="str">
        <f t="shared" si="598"/>
        <v>0</v>
      </c>
      <c r="C2602" s="86" t="str">
        <f>COUNTIF($K$7:K2602,K2602)&amp;K2602</f>
        <v>51SH-001</v>
      </c>
      <c r="D2602" s="86" t="str">
        <f t="shared" si="599"/>
        <v>1</v>
      </c>
      <c r="F2602" s="173"/>
      <c r="G2602" s="73"/>
      <c r="H2602" s="177"/>
      <c r="I2602" s="75"/>
      <c r="J2602" s="175" t="str">
        <f t="shared" ref="J2602" si="612">IF(ISNA(VLOOKUP(I2602,DAF_AKUN,2,FALSE)),"-",VLOOKUP(I2602,DAF_AKUN,2,FALSE))</f>
        <v>-</v>
      </c>
      <c r="K2602" s="90" t="s">
        <v>400</v>
      </c>
      <c r="L2602" s="178"/>
      <c r="M2602" s="178"/>
    </row>
    <row r="2603" spans="1:13" x14ac:dyDescent="0.2">
      <c r="A2603" s="90" t="str">
        <f>IF(I2603=VALUE,VALUE,COUNTIF($B$7:B2603,B2603))&amp;I2603&amp;IF(F2603&lt;&gt;VALUE,TEXT(F2603,"mmmm"),VALUE)</f>
        <v>00</v>
      </c>
      <c r="B2603" s="86" t="str">
        <f t="shared" si="598"/>
        <v>0</v>
      </c>
      <c r="C2603" s="86" t="str">
        <f>COUNTIF($K$7:K2603,K2603)&amp;K2603</f>
        <v>40SH-003</v>
      </c>
      <c r="D2603" s="86" t="str">
        <f t="shared" si="599"/>
        <v>1</v>
      </c>
      <c r="F2603" s="173"/>
      <c r="G2603" s="90"/>
      <c r="H2603" s="177"/>
      <c r="I2603" s="90"/>
      <c r="J2603" s="175" t="str">
        <f t="shared" ref="J2603" si="613">IF(ISNA(VLOOKUP(I2603,DAF_AKUN,2,FALSE)),"-",VLOOKUP(I2603,DAF_AKUN,2,FALSE))</f>
        <v>-</v>
      </c>
      <c r="K2603" s="90" t="s">
        <v>404</v>
      </c>
      <c r="L2603" s="178"/>
      <c r="M2603" s="178"/>
    </row>
    <row r="2604" spans="1:13" x14ac:dyDescent="0.2">
      <c r="A2604" s="90" t="str">
        <f>IF(I2604=VALUE,VALUE,COUNTIF($B$7:B2604,B2604))&amp;I2604&amp;IF(F2604&lt;&gt;VALUE,TEXT(F2604,"mmmm"),VALUE)</f>
        <v>00</v>
      </c>
      <c r="B2604" s="86" t="str">
        <f t="shared" si="598"/>
        <v>0</v>
      </c>
      <c r="C2604" s="86" t="str">
        <f>COUNTIF($K$7:K2604,K2604)&amp;K2604</f>
        <v>41SH-003</v>
      </c>
      <c r="D2604" s="86" t="str">
        <f t="shared" si="599"/>
        <v>1</v>
      </c>
      <c r="F2604" s="173"/>
      <c r="G2604" s="90"/>
      <c r="H2604" s="177"/>
      <c r="I2604" s="90"/>
      <c r="J2604" s="175" t="str">
        <f t="shared" ref="J2604" si="614">IF(ISNA(VLOOKUP(I2604,DAF_AKUN,2,FALSE)),"-",VLOOKUP(I2604,DAF_AKUN,2,FALSE))</f>
        <v>-</v>
      </c>
      <c r="K2604" s="90" t="s">
        <v>404</v>
      </c>
      <c r="L2604" s="178"/>
      <c r="M2604" s="178"/>
    </row>
    <row r="2605" spans="1:13" x14ac:dyDescent="0.2">
      <c r="A2605" s="90" t="str">
        <f>IF(I2605=VALUE,VALUE,COUNTIF($B$7:B2605,B2605))&amp;I2605&amp;IF(F2605&lt;&gt;VALUE,TEXT(F2605,"mmmm"),VALUE)</f>
        <v>00</v>
      </c>
      <c r="B2605" s="86" t="str">
        <f t="shared" si="598"/>
        <v>0</v>
      </c>
      <c r="C2605" s="86" t="str">
        <f>COUNTIF($K$7:K2605,K2605)&amp;K2605</f>
        <v>28SH-008</v>
      </c>
      <c r="D2605" s="86" t="str">
        <f t="shared" si="599"/>
        <v>1</v>
      </c>
      <c r="F2605" s="173"/>
      <c r="G2605" s="90"/>
      <c r="H2605" s="177"/>
      <c r="I2605" s="90"/>
      <c r="J2605" s="175" t="str">
        <f t="shared" ref="J2605" si="615">IF(ISNA(VLOOKUP(I2605,DAF_AKUN,2,FALSE)),"-",VLOOKUP(I2605,DAF_AKUN,2,FALSE))</f>
        <v>-</v>
      </c>
      <c r="K2605" s="90" t="s">
        <v>419</v>
      </c>
      <c r="L2605" s="178"/>
      <c r="M2605" s="178"/>
    </row>
    <row r="2606" spans="1:13" x14ac:dyDescent="0.2">
      <c r="A2606" s="90" t="str">
        <f>IF(I2606=VALUE,VALUE,COUNTIF($B$7:B2606,B2606))&amp;I2606&amp;IF(F2606&lt;&gt;VALUE,TEXT(F2606,"mmmm"),VALUE)</f>
        <v>00</v>
      </c>
      <c r="B2606" s="86" t="str">
        <f t="shared" si="598"/>
        <v>0</v>
      </c>
      <c r="C2606" s="86" t="str">
        <f>COUNTIF($K$7:K2606,K2606)&amp;K2606</f>
        <v>7SH-009</v>
      </c>
      <c r="D2606" s="86" t="str">
        <f t="shared" si="599"/>
        <v>1</v>
      </c>
      <c r="F2606" s="173"/>
      <c r="G2606" s="90"/>
      <c r="H2606" s="177"/>
      <c r="I2606" s="90"/>
      <c r="J2606" s="175" t="str">
        <f t="shared" ref="J2606" si="616">IF(ISNA(VLOOKUP(I2606,DAF_AKUN,2,FALSE)),"-",VLOOKUP(I2606,DAF_AKUN,2,FALSE))</f>
        <v>-</v>
      </c>
      <c r="K2606" s="90" t="s">
        <v>423</v>
      </c>
      <c r="L2606" s="178"/>
      <c r="M2606" s="178"/>
    </row>
    <row r="2607" spans="1:13" x14ac:dyDescent="0.2">
      <c r="A2607" s="90" t="str">
        <f>IF(I2607=VALUE,VALUE,COUNTIF($B$7:B2607,B2607))&amp;I2607&amp;IF(F2607&lt;&gt;VALUE,TEXT(F2607,"mmmm"),VALUE)</f>
        <v>00</v>
      </c>
      <c r="B2607" s="86" t="str">
        <f t="shared" si="598"/>
        <v>0</v>
      </c>
      <c r="C2607" s="86" t="str">
        <f>COUNTIF($K$7:K2607,K2607)&amp;K2607</f>
        <v>29SH-008</v>
      </c>
      <c r="D2607" s="86" t="str">
        <f t="shared" si="599"/>
        <v>1</v>
      </c>
      <c r="F2607" s="173"/>
      <c r="G2607" s="90"/>
      <c r="H2607" s="177"/>
      <c r="I2607" s="90"/>
      <c r="J2607" s="175" t="str">
        <f t="shared" ref="J2607" si="617">IF(ISNA(VLOOKUP(I2607,DAF_AKUN,2,FALSE)),"-",VLOOKUP(I2607,DAF_AKUN,2,FALSE))</f>
        <v>-</v>
      </c>
      <c r="K2607" s="90" t="s">
        <v>419</v>
      </c>
      <c r="L2607" s="178"/>
      <c r="M2607" s="178"/>
    </row>
    <row r="2608" spans="1:13" x14ac:dyDescent="0.2">
      <c r="A2608" s="90" t="str">
        <f>IF(I2608=VALUE,VALUE,COUNTIF($B$7:B2608,B2608))&amp;I2608&amp;IF(F2608&lt;&gt;VALUE,TEXT(F2608,"mmmm"),VALUE)</f>
        <v>00</v>
      </c>
      <c r="B2608" s="86" t="str">
        <f t="shared" si="598"/>
        <v>0</v>
      </c>
      <c r="C2608" s="86" t="str">
        <f>COUNTIF($K$7:K2608,K2608)&amp;K2608</f>
        <v>9SH-004</v>
      </c>
      <c r="D2608" s="86" t="str">
        <f t="shared" si="599"/>
        <v>1</v>
      </c>
      <c r="F2608" s="173"/>
      <c r="G2608" s="90"/>
      <c r="H2608" s="177"/>
      <c r="I2608" s="90"/>
      <c r="J2608" s="175" t="str">
        <f t="shared" ref="J2608" si="618">IF(ISNA(VLOOKUP(I2608,DAF_AKUN,2,FALSE)),"-",VLOOKUP(I2608,DAF_AKUN,2,FALSE))</f>
        <v>-</v>
      </c>
      <c r="K2608" s="90" t="s">
        <v>406</v>
      </c>
      <c r="L2608" s="178"/>
      <c r="M2608" s="178"/>
    </row>
    <row r="2609" spans="1:13" x14ac:dyDescent="0.2">
      <c r="A2609" s="90" t="str">
        <f>IF(I2609=VALUE,VALUE,COUNTIF($B$7:B2609,B2609))&amp;I2609&amp;IF(F2609&lt;&gt;VALUE,TEXT(F2609,"mmmm"),VALUE)</f>
        <v>00</v>
      </c>
      <c r="B2609" s="86" t="str">
        <f t="shared" si="598"/>
        <v>0</v>
      </c>
      <c r="C2609" s="86" t="str">
        <f>COUNTIF($K$7:K2609,K2609)&amp;K2609</f>
        <v>2SH-005</v>
      </c>
      <c r="D2609" s="86" t="str">
        <f t="shared" si="599"/>
        <v>1</v>
      </c>
      <c r="F2609" s="173"/>
      <c r="G2609" s="90"/>
      <c r="H2609" s="177"/>
      <c r="I2609" s="90"/>
      <c r="J2609" s="175" t="str">
        <f t="shared" ref="J2609" si="619">IF(ISNA(VLOOKUP(I2609,DAF_AKUN,2,FALSE)),"-",VLOOKUP(I2609,DAF_AKUN,2,FALSE))</f>
        <v>-</v>
      </c>
      <c r="K2609" s="90" t="s">
        <v>424</v>
      </c>
      <c r="L2609" s="178"/>
      <c r="M2609" s="178"/>
    </row>
    <row r="2610" spans="1:13" x14ac:dyDescent="0.2">
      <c r="A2610" s="90" t="str">
        <f>IF(I2610=VALUE,VALUE,COUNTIF($B$7:B2610,B2610))&amp;I2610&amp;IF(F2610&lt;&gt;VALUE,TEXT(F2610,"mmmm"),VALUE)</f>
        <v>00</v>
      </c>
      <c r="B2610" s="86" t="str">
        <f t="shared" si="598"/>
        <v>0</v>
      </c>
      <c r="C2610" s="86" t="str">
        <f>COUNTIF($K$7:K2610,K2610)&amp;K2610</f>
        <v>10SH-004</v>
      </c>
      <c r="D2610" s="86" t="str">
        <f t="shared" si="599"/>
        <v>1</v>
      </c>
      <c r="F2610" s="173"/>
      <c r="G2610" s="90"/>
      <c r="H2610" s="177"/>
      <c r="I2610" s="90"/>
      <c r="J2610" s="175" t="str">
        <f t="shared" ref="J2610" si="620">IF(ISNA(VLOOKUP(I2610,DAF_AKUN,2,FALSE)),"-",VLOOKUP(I2610,DAF_AKUN,2,FALSE))</f>
        <v>-</v>
      </c>
      <c r="K2610" s="90" t="s">
        <v>406</v>
      </c>
      <c r="L2610" s="178"/>
      <c r="M2610" s="178"/>
    </row>
    <row r="2611" spans="1:13" x14ac:dyDescent="0.2">
      <c r="A2611" s="90" t="str">
        <f>IF(I2611=VALUE,VALUE,COUNTIF($B$7:B2611,B2611))&amp;I2611&amp;IF(F2611&lt;&gt;VALUE,TEXT(F2611,"mmmm"),VALUE)</f>
        <v>00</v>
      </c>
      <c r="B2611" s="86" t="str">
        <f t="shared" si="598"/>
        <v>0</v>
      </c>
      <c r="C2611" s="86" t="str">
        <f>COUNTIF($K$7:K2611,K2611)&amp;K2611</f>
        <v>52SH-001</v>
      </c>
      <c r="D2611" s="86" t="str">
        <f t="shared" si="599"/>
        <v>1</v>
      </c>
      <c r="F2611" s="173"/>
      <c r="G2611" s="73"/>
      <c r="H2611" s="177"/>
      <c r="I2611" s="90"/>
      <c r="J2611" s="175" t="str">
        <f t="shared" ref="J2611" si="621">IF(ISNA(VLOOKUP(I2611,DAF_AKUN,2,FALSE)),"-",VLOOKUP(I2611,DAF_AKUN,2,FALSE))</f>
        <v>-</v>
      </c>
      <c r="K2611" s="90" t="s">
        <v>400</v>
      </c>
      <c r="L2611" s="178"/>
      <c r="M2611" s="178"/>
    </row>
    <row r="2612" spans="1:13" x14ac:dyDescent="0.2">
      <c r="A2612" s="90" t="str">
        <f>IF(I2612=VALUE,VALUE,COUNTIF($B$7:B2612,B2612))&amp;I2612&amp;IF(F2612&lt;&gt;VALUE,TEXT(F2612,"mmmm"),VALUE)</f>
        <v>00</v>
      </c>
      <c r="B2612" s="86" t="str">
        <f t="shared" si="598"/>
        <v>0</v>
      </c>
      <c r="C2612" s="86" t="str">
        <f>COUNTIF($K$7:K2612,K2612)&amp;K2612</f>
        <v>9SH-007</v>
      </c>
      <c r="D2612" s="86" t="str">
        <f t="shared" si="599"/>
        <v>1</v>
      </c>
      <c r="F2612" s="173"/>
      <c r="G2612" s="90"/>
      <c r="H2612" s="177"/>
      <c r="I2612" s="90"/>
      <c r="J2612" s="175" t="str">
        <f t="shared" ref="J2612" si="622">IF(ISNA(VLOOKUP(I2612,DAF_AKUN,2,FALSE)),"-",VLOOKUP(I2612,DAF_AKUN,2,FALSE))</f>
        <v>-</v>
      </c>
      <c r="K2612" s="90" t="s">
        <v>422</v>
      </c>
      <c r="L2612" s="178"/>
      <c r="M2612" s="178"/>
    </row>
    <row r="2613" spans="1:13" x14ac:dyDescent="0.2">
      <c r="A2613" s="90" t="str">
        <f>IF(I2613=VALUE,VALUE,COUNTIF($B$7:B2613,B2613))&amp;I2613&amp;IF(F2613&lt;&gt;VALUE,TEXT(F2613,"mmmm"),VALUE)</f>
        <v>00</v>
      </c>
      <c r="B2613" s="86" t="str">
        <f t="shared" si="598"/>
        <v>0</v>
      </c>
      <c r="C2613" s="86" t="str">
        <f>COUNTIF($K$7:K2613,K2613)&amp;K2613</f>
        <v>53SH-001</v>
      </c>
      <c r="D2613" s="86" t="str">
        <f t="shared" si="599"/>
        <v>1</v>
      </c>
      <c r="F2613" s="173"/>
      <c r="G2613" s="73"/>
      <c r="H2613" s="177"/>
      <c r="I2613" s="90"/>
      <c r="J2613" s="175" t="str">
        <f t="shared" ref="J2613" si="623">IF(ISNA(VLOOKUP(I2613,DAF_AKUN,2,FALSE)),"-",VLOOKUP(I2613,DAF_AKUN,2,FALSE))</f>
        <v>-</v>
      </c>
      <c r="K2613" s="90" t="s">
        <v>400</v>
      </c>
      <c r="L2613" s="178"/>
      <c r="M2613" s="178"/>
    </row>
    <row r="2614" spans="1:13" x14ac:dyDescent="0.2">
      <c r="A2614" s="90" t="str">
        <f>IF(I2614=VALUE,VALUE,COUNTIF($B$7:B2614,B2614))&amp;I2614&amp;IF(F2614&lt;&gt;VALUE,TEXT(F2614,"mmmm"),VALUE)</f>
        <v>00</v>
      </c>
      <c r="B2614" s="86" t="str">
        <f t="shared" si="598"/>
        <v>0</v>
      </c>
      <c r="C2614" s="86" t="str">
        <f>COUNTIF($K$7:K2614,K2614)&amp;K2614</f>
        <v>54SH-001</v>
      </c>
      <c r="D2614" s="86" t="str">
        <f t="shared" si="599"/>
        <v>1</v>
      </c>
      <c r="F2614" s="173"/>
      <c r="G2614" s="73"/>
      <c r="H2614" s="73"/>
      <c r="I2614" s="90"/>
      <c r="J2614" s="175" t="str">
        <f t="shared" ref="J2614" si="624">IF(ISNA(VLOOKUP(I2614,DAF_AKUN,2,FALSE)),"-",VLOOKUP(I2614,DAF_AKUN,2,FALSE))</f>
        <v>-</v>
      </c>
      <c r="K2614" s="90" t="s">
        <v>400</v>
      </c>
      <c r="L2614" s="178"/>
      <c r="M2614" s="178"/>
    </row>
    <row r="2615" spans="1:13" x14ac:dyDescent="0.2">
      <c r="A2615" s="90" t="str">
        <f>IF(I2615=VALUE,VALUE,COUNTIF($B$7:B2615,B2615))&amp;I2615&amp;IF(F2615&lt;&gt;VALUE,TEXT(F2615,"mmmm"),VALUE)</f>
        <v>00</v>
      </c>
      <c r="B2615" s="86" t="str">
        <f t="shared" si="598"/>
        <v>0</v>
      </c>
      <c r="C2615" s="86" t="str">
        <f>COUNTIF($K$7:K2615,K2615)&amp;K2615</f>
        <v>55SH-001</v>
      </c>
      <c r="D2615" s="86" t="str">
        <f t="shared" si="599"/>
        <v>1</v>
      </c>
      <c r="F2615" s="173"/>
      <c r="G2615" s="73"/>
      <c r="H2615" s="177"/>
      <c r="I2615" s="90"/>
      <c r="J2615" s="175" t="str">
        <f t="shared" ref="J2615" si="625">IF(ISNA(VLOOKUP(I2615,DAF_AKUN,2,FALSE)),"-",VLOOKUP(I2615,DAF_AKUN,2,FALSE))</f>
        <v>-</v>
      </c>
      <c r="K2615" s="90" t="s">
        <v>400</v>
      </c>
      <c r="L2615" s="178"/>
      <c r="M2615" s="178"/>
    </row>
    <row r="2616" spans="1:13" x14ac:dyDescent="0.2">
      <c r="A2616" s="90" t="str">
        <f>IF(I2616=VALUE,VALUE,COUNTIF($B$7:B2616,B2616))&amp;I2616&amp;IF(F2616&lt;&gt;VALUE,TEXT(F2616,"mmmm"),VALUE)</f>
        <v>00</v>
      </c>
      <c r="B2616" s="86" t="str">
        <f t="shared" si="598"/>
        <v>0</v>
      </c>
      <c r="C2616" s="86" t="str">
        <f>COUNTIF($K$7:K2616,K2616)&amp;K2616</f>
        <v>42SH-003</v>
      </c>
      <c r="D2616" s="86" t="str">
        <f t="shared" si="599"/>
        <v>1</v>
      </c>
      <c r="F2616" s="173"/>
      <c r="G2616" s="90"/>
      <c r="H2616" s="177"/>
      <c r="I2616" s="90"/>
      <c r="J2616" s="175" t="str">
        <f t="shared" ref="J2616" si="626">IF(ISNA(VLOOKUP(I2616,DAF_AKUN,2,FALSE)),"-",VLOOKUP(I2616,DAF_AKUN,2,FALSE))</f>
        <v>-</v>
      </c>
      <c r="K2616" s="90" t="s">
        <v>404</v>
      </c>
      <c r="L2616" s="178"/>
      <c r="M2616" s="178"/>
    </row>
    <row r="2617" spans="1:13" x14ac:dyDescent="0.2">
      <c r="A2617" s="90" t="str">
        <f>IF(I2617=VALUE,VALUE,COUNTIF($B$7:B2617,B2617))&amp;I2617&amp;IF(F2617&lt;&gt;VALUE,TEXT(F2617,"mmmm"),VALUE)</f>
        <v>00</v>
      </c>
      <c r="B2617" s="86" t="str">
        <f t="shared" si="598"/>
        <v>0</v>
      </c>
      <c r="C2617" s="86" t="str">
        <f>COUNTIF($K$7:K2617,K2617)&amp;K2617</f>
        <v>30SH-008</v>
      </c>
      <c r="D2617" s="86" t="str">
        <f t="shared" si="599"/>
        <v>1</v>
      </c>
      <c r="F2617" s="173"/>
      <c r="G2617" s="90"/>
      <c r="H2617" s="177"/>
      <c r="I2617" s="90"/>
      <c r="J2617" s="175" t="str">
        <f t="shared" ref="J2617" si="627">IF(ISNA(VLOOKUP(I2617,DAF_AKUN,2,FALSE)),"-",VLOOKUP(I2617,DAF_AKUN,2,FALSE))</f>
        <v>-</v>
      </c>
      <c r="K2617" s="90" t="s">
        <v>419</v>
      </c>
      <c r="L2617" s="178"/>
      <c r="M2617" s="178"/>
    </row>
    <row r="2618" spans="1:13" x14ac:dyDescent="0.2">
      <c r="A2618" s="90" t="str">
        <f>IF(I2618=VALUE,VALUE,COUNTIF($B$7:B2618,B2618))&amp;I2618&amp;IF(F2618&lt;&gt;VALUE,TEXT(F2618,"mmmm"),VALUE)</f>
        <v>00</v>
      </c>
      <c r="B2618" s="86" t="str">
        <f t="shared" si="598"/>
        <v>0</v>
      </c>
      <c r="C2618" s="86" t="str">
        <f>COUNTIF($K$7:K2618,K2618)&amp;K2618</f>
        <v>56SH-001</v>
      </c>
      <c r="D2618" s="86" t="str">
        <f t="shared" si="599"/>
        <v>1</v>
      </c>
      <c r="F2618" s="173"/>
      <c r="G2618" s="73"/>
      <c r="H2618" s="177"/>
      <c r="I2618" s="90"/>
      <c r="J2618" s="175" t="str">
        <f t="shared" ref="J2618" si="628">IF(ISNA(VLOOKUP(I2618,DAF_AKUN,2,FALSE)),"-",VLOOKUP(I2618,DAF_AKUN,2,FALSE))</f>
        <v>-</v>
      </c>
      <c r="K2618" s="90" t="s">
        <v>400</v>
      </c>
      <c r="L2618" s="178"/>
      <c r="M2618" s="178"/>
    </row>
    <row r="2619" spans="1:13" x14ac:dyDescent="0.2">
      <c r="A2619" s="90" t="str">
        <f>IF(I2619=VALUE,VALUE,COUNTIF($B$7:B2619,B2619))&amp;I2619&amp;IF(F2619&lt;&gt;VALUE,TEXT(F2619,"mmmm"),VALUE)</f>
        <v>00</v>
      </c>
      <c r="B2619" s="86" t="str">
        <f t="shared" si="598"/>
        <v>0</v>
      </c>
      <c r="C2619" s="86" t="str">
        <f>COUNTIF($K$7:K2619,K2619)&amp;K2619</f>
        <v>11SH-002</v>
      </c>
      <c r="D2619" s="86" t="str">
        <f t="shared" si="599"/>
        <v>1</v>
      </c>
      <c r="F2619" s="173"/>
      <c r="G2619" s="90"/>
      <c r="H2619" s="73"/>
      <c r="I2619" s="90"/>
      <c r="J2619" s="175" t="str">
        <f t="shared" ref="J2619" si="629">IF(ISNA(VLOOKUP(I2619,DAF_AKUN,2,FALSE)),"-",VLOOKUP(I2619,DAF_AKUN,2,FALSE))</f>
        <v>-</v>
      </c>
      <c r="K2619" s="90" t="s">
        <v>402</v>
      </c>
      <c r="L2619" s="178"/>
      <c r="M2619" s="178"/>
    </row>
    <row r="2620" spans="1:13" x14ac:dyDescent="0.2">
      <c r="A2620" s="90" t="str">
        <f>IF(I2620=VALUE,VALUE,COUNTIF($B$7:B2620,B2620))&amp;I2620&amp;IF(F2620&lt;&gt;VALUE,TEXT(F2620,"mmmm"),VALUE)</f>
        <v>00</v>
      </c>
      <c r="B2620" s="86" t="str">
        <f t="shared" si="598"/>
        <v>0</v>
      </c>
      <c r="C2620" s="86" t="str">
        <f>COUNTIF($K$7:K2620,K2620)&amp;K2620</f>
        <v>12SH-002</v>
      </c>
      <c r="D2620" s="86" t="str">
        <f t="shared" si="599"/>
        <v>1</v>
      </c>
      <c r="F2620" s="173"/>
      <c r="G2620" s="90"/>
      <c r="H2620" s="73"/>
      <c r="I2620" s="90"/>
      <c r="J2620" s="175" t="str">
        <f t="shared" ref="J2620" si="630">IF(ISNA(VLOOKUP(I2620,DAF_AKUN,2,FALSE)),"-",VLOOKUP(I2620,DAF_AKUN,2,FALSE))</f>
        <v>-</v>
      </c>
      <c r="K2620" s="90" t="s">
        <v>402</v>
      </c>
      <c r="L2620" s="178"/>
      <c r="M2620" s="178"/>
    </row>
    <row r="2621" spans="1:13" x14ac:dyDescent="0.2">
      <c r="A2621" s="90" t="str">
        <f>IF(I2621=VALUE,VALUE,COUNTIF($B$7:B2621,B2621))&amp;I2621&amp;IF(F2621&lt;&gt;VALUE,TEXT(F2621,"mmmm"),VALUE)</f>
        <v>00</v>
      </c>
      <c r="B2621" s="86" t="str">
        <f t="shared" si="598"/>
        <v>0</v>
      </c>
      <c r="C2621" s="86" t="str">
        <f>COUNTIF($K$7:K2621,K2621)&amp;K2621</f>
        <v>57SH-001</v>
      </c>
      <c r="D2621" s="86" t="str">
        <f t="shared" si="599"/>
        <v>1</v>
      </c>
      <c r="F2621" s="173"/>
      <c r="G2621" s="73"/>
      <c r="H2621" s="73"/>
      <c r="I2621" s="90"/>
      <c r="J2621" s="175" t="str">
        <f t="shared" ref="J2621" si="631">IF(ISNA(VLOOKUP(I2621,DAF_AKUN,2,FALSE)),"-",VLOOKUP(I2621,DAF_AKUN,2,FALSE))</f>
        <v>-</v>
      </c>
      <c r="K2621" s="90" t="s">
        <v>400</v>
      </c>
      <c r="L2621" s="178"/>
      <c r="M2621" s="178"/>
    </row>
    <row r="2622" spans="1:13" x14ac:dyDescent="0.2">
      <c r="A2622" s="90" t="str">
        <f>IF(I2622=VALUE,VALUE,COUNTIF($B$7:B2622,B2622))&amp;I2622&amp;IF(F2622&lt;&gt;VALUE,TEXT(F2622,"mmmm"),VALUE)</f>
        <v>00</v>
      </c>
      <c r="B2622" s="86" t="str">
        <f t="shared" si="598"/>
        <v>0</v>
      </c>
      <c r="C2622" s="86" t="str">
        <f>COUNTIF($K$7:K2622,K2622)&amp;K2622</f>
        <v>31SH-008</v>
      </c>
      <c r="D2622" s="86" t="str">
        <f t="shared" si="599"/>
        <v>1</v>
      </c>
      <c r="F2622" s="173"/>
      <c r="G2622" s="90"/>
      <c r="H2622" s="73"/>
      <c r="I2622" s="90"/>
      <c r="J2622" s="175" t="str">
        <f t="shared" ref="J2622" si="632">IF(ISNA(VLOOKUP(I2622,DAF_AKUN,2,FALSE)),"-",VLOOKUP(I2622,DAF_AKUN,2,FALSE))</f>
        <v>-</v>
      </c>
      <c r="K2622" s="90" t="s">
        <v>419</v>
      </c>
      <c r="L2622" s="178"/>
      <c r="M2622" s="178"/>
    </row>
    <row r="2623" spans="1:13" x14ac:dyDescent="0.2">
      <c r="A2623" s="90" t="str">
        <f>IF(I2623=VALUE,VALUE,COUNTIF($B$7:B2623,B2623))&amp;I2623&amp;IF(F2623&lt;&gt;VALUE,TEXT(F2623,"mmmm"),VALUE)</f>
        <v>00</v>
      </c>
      <c r="B2623" s="86" t="str">
        <f t="shared" si="598"/>
        <v>0</v>
      </c>
      <c r="C2623" s="86" t="str">
        <f>COUNTIF($K$7:K2623,K2623)&amp;K2623</f>
        <v>43SH-003</v>
      </c>
      <c r="D2623" s="86" t="str">
        <f t="shared" si="599"/>
        <v>1</v>
      </c>
      <c r="F2623" s="173"/>
      <c r="G2623" s="90"/>
      <c r="H2623" s="73"/>
      <c r="I2623" s="90"/>
      <c r="J2623" s="175" t="str">
        <f t="shared" ref="J2623" si="633">IF(ISNA(VLOOKUP(I2623,DAF_AKUN,2,FALSE)),"-",VLOOKUP(I2623,DAF_AKUN,2,FALSE))</f>
        <v>-</v>
      </c>
      <c r="K2623" s="90" t="s">
        <v>404</v>
      </c>
      <c r="L2623" s="178"/>
      <c r="M2623" s="178"/>
    </row>
    <row r="2624" spans="1:13" x14ac:dyDescent="0.2">
      <c r="A2624" s="90" t="str">
        <f>IF(I2624=VALUE,VALUE,COUNTIF($B$7:B2624,B2624))&amp;I2624&amp;IF(F2624&lt;&gt;VALUE,TEXT(F2624,"mmmm"),VALUE)</f>
        <v>00</v>
      </c>
      <c r="B2624" s="86" t="str">
        <f t="shared" si="598"/>
        <v>0</v>
      </c>
      <c r="C2624" s="86" t="str">
        <f>COUNTIF($K$7:K2624,K2624)&amp;K2624</f>
        <v>58SH-001</v>
      </c>
      <c r="D2624" s="86" t="str">
        <f t="shared" si="599"/>
        <v>1</v>
      </c>
      <c r="F2624" s="173"/>
      <c r="G2624" s="73"/>
      <c r="H2624" s="177"/>
      <c r="I2624" s="90"/>
      <c r="J2624" s="175" t="str">
        <f t="shared" ref="J2624" si="634">IF(ISNA(VLOOKUP(I2624,DAF_AKUN,2,FALSE)),"-",VLOOKUP(I2624,DAF_AKUN,2,FALSE))</f>
        <v>-</v>
      </c>
      <c r="K2624" s="90" t="s">
        <v>400</v>
      </c>
      <c r="L2624" s="178"/>
      <c r="M2624" s="178"/>
    </row>
    <row r="2625" spans="1:13" x14ac:dyDescent="0.2">
      <c r="A2625" s="90" t="str">
        <f>IF(I2625=VALUE,VALUE,COUNTIF($B$7:B2625,B2625))&amp;I2625&amp;IF(F2625&lt;&gt;VALUE,TEXT(F2625,"mmmm"),VALUE)</f>
        <v>00</v>
      </c>
      <c r="B2625" s="86" t="str">
        <f t="shared" si="598"/>
        <v>0</v>
      </c>
      <c r="C2625" s="86" t="str">
        <f>COUNTIF($K$7:K2625,K2625)&amp;K2625</f>
        <v>10SH-007</v>
      </c>
      <c r="D2625" s="86" t="str">
        <f t="shared" si="599"/>
        <v>1</v>
      </c>
      <c r="F2625" s="173"/>
      <c r="G2625" s="90"/>
      <c r="H2625" s="177"/>
      <c r="I2625" s="90"/>
      <c r="J2625" s="175" t="str">
        <f t="shared" ref="J2625" si="635">IF(ISNA(VLOOKUP(I2625,DAF_AKUN,2,FALSE)),"-",VLOOKUP(I2625,DAF_AKUN,2,FALSE))</f>
        <v>-</v>
      </c>
      <c r="K2625" s="90" t="s">
        <v>422</v>
      </c>
      <c r="L2625" s="178"/>
      <c r="M2625" s="178"/>
    </row>
    <row r="2626" spans="1:13" x14ac:dyDescent="0.2">
      <c r="A2626" s="90" t="str">
        <f>IF(I2626=VALUE,VALUE,COUNTIF($B$7:B2626,B2626))&amp;I2626&amp;IF(F2626&lt;&gt;VALUE,TEXT(F2626,"mmmm"),VALUE)</f>
        <v>00</v>
      </c>
      <c r="B2626" s="86" t="str">
        <f t="shared" si="598"/>
        <v>0</v>
      </c>
      <c r="C2626" s="86" t="str">
        <f>COUNTIF($K$7:K2626,K2626)&amp;K2626</f>
        <v>11SH-007</v>
      </c>
      <c r="D2626" s="86" t="str">
        <f t="shared" si="599"/>
        <v>1</v>
      </c>
      <c r="F2626" s="173"/>
      <c r="G2626" s="90"/>
      <c r="H2626" s="73"/>
      <c r="I2626" s="90"/>
      <c r="J2626" s="175" t="str">
        <f t="shared" ref="J2626" si="636">IF(ISNA(VLOOKUP(I2626,DAF_AKUN,2,FALSE)),"-",VLOOKUP(I2626,DAF_AKUN,2,FALSE))</f>
        <v>-</v>
      </c>
      <c r="K2626" s="90" t="s">
        <v>422</v>
      </c>
      <c r="L2626" s="178"/>
      <c r="M2626" s="178"/>
    </row>
    <row r="2627" spans="1:13" x14ac:dyDescent="0.2">
      <c r="A2627" s="90" t="str">
        <f>IF(I2627=VALUE,VALUE,COUNTIF($B$7:B2627,B2627))&amp;I2627&amp;IF(F2627&lt;&gt;VALUE,TEXT(F2627,"mmmm"),VALUE)</f>
        <v>00</v>
      </c>
      <c r="B2627" s="86" t="str">
        <f t="shared" si="598"/>
        <v>0</v>
      </c>
      <c r="C2627" s="86" t="str">
        <f>COUNTIF($K$7:K2627,K2627)&amp;K2627</f>
        <v>59SH-001</v>
      </c>
      <c r="D2627" s="86" t="str">
        <f t="shared" si="599"/>
        <v>1</v>
      </c>
      <c r="F2627" s="173"/>
      <c r="G2627" s="73"/>
      <c r="H2627" s="177"/>
      <c r="I2627" s="90"/>
      <c r="J2627" s="175" t="str">
        <f t="shared" ref="J2627" si="637">IF(ISNA(VLOOKUP(I2627,DAF_AKUN,2,FALSE)),"-",VLOOKUP(I2627,DAF_AKUN,2,FALSE))</f>
        <v>-</v>
      </c>
      <c r="K2627" s="90" t="s">
        <v>400</v>
      </c>
      <c r="L2627" s="178"/>
      <c r="M2627" s="178"/>
    </row>
    <row r="2628" spans="1:13" x14ac:dyDescent="0.2">
      <c r="A2628" s="90" t="str">
        <f>IF(I2628=VALUE,VALUE,COUNTIF($B$7:B2628,B2628))&amp;I2628&amp;IF(F2628&lt;&gt;VALUE,TEXT(F2628,"mmmm"),VALUE)</f>
        <v>00</v>
      </c>
      <c r="B2628" s="86" t="str">
        <f t="shared" si="598"/>
        <v>0</v>
      </c>
      <c r="C2628" s="86" t="str">
        <f>COUNTIF($K$7:K2628,K2628)&amp;K2628</f>
        <v>12SH-007</v>
      </c>
      <c r="D2628" s="86" t="str">
        <f t="shared" si="599"/>
        <v>1</v>
      </c>
      <c r="F2628" s="173"/>
      <c r="G2628" s="90"/>
      <c r="H2628" s="177"/>
      <c r="I2628" s="90"/>
      <c r="J2628" s="175" t="str">
        <f t="shared" ref="J2628" si="638">IF(ISNA(VLOOKUP(I2628,DAF_AKUN,2,FALSE)),"-",VLOOKUP(I2628,DAF_AKUN,2,FALSE))</f>
        <v>-</v>
      </c>
      <c r="K2628" s="90" t="s">
        <v>422</v>
      </c>
      <c r="L2628" s="178"/>
      <c r="M2628" s="178"/>
    </row>
    <row r="2629" spans="1:13" x14ac:dyDescent="0.2">
      <c r="A2629" s="90" t="str">
        <f>IF(I2629=VALUE,VALUE,COUNTIF($B$7:B2629,B2629))&amp;I2629&amp;IF(F2629&lt;&gt;VALUE,TEXT(F2629,"mmmm"),VALUE)</f>
        <v>00</v>
      </c>
      <c r="B2629" s="86" t="str">
        <f t="shared" si="598"/>
        <v>0</v>
      </c>
      <c r="C2629" s="86" t="str">
        <f>COUNTIF($K$7:K2629,K2629)&amp;K2629</f>
        <v>0</v>
      </c>
      <c r="D2629" s="86" t="str">
        <f t="shared" si="599"/>
        <v>1</v>
      </c>
      <c r="F2629" s="173"/>
      <c r="G2629" s="90"/>
      <c r="H2629" s="73"/>
      <c r="I2629" s="90"/>
      <c r="J2629" s="175" t="str">
        <f t="shared" ref="J2629" si="639">IF(ISNA(VLOOKUP(I2629,DAF_AKUN,2,FALSE)),"-",VLOOKUP(I2629,DAF_AKUN,2,FALSE))</f>
        <v>-</v>
      </c>
      <c r="K2629" s="90"/>
      <c r="L2629" s="178"/>
      <c r="M2629" s="178"/>
    </row>
    <row r="2630" spans="1:13" x14ac:dyDescent="0.2">
      <c r="A2630" s="90" t="str">
        <f>IF(I2630=VALUE,VALUE,COUNTIF($B$7:B2630,B2630))&amp;I2630&amp;IF(F2630&lt;&gt;VALUE,TEXT(F2630,"mmmm"),VALUE)</f>
        <v>00</v>
      </c>
      <c r="B2630" s="86" t="str">
        <f t="shared" si="598"/>
        <v>0</v>
      </c>
      <c r="C2630" s="86" t="str">
        <f>COUNTIF($K$7:K2630,K2630)&amp;K2630</f>
        <v>0</v>
      </c>
      <c r="D2630" s="86" t="str">
        <f t="shared" si="599"/>
        <v>1</v>
      </c>
      <c r="F2630" s="173"/>
      <c r="G2630" s="90"/>
      <c r="H2630" s="73"/>
      <c r="I2630" s="90"/>
      <c r="J2630" s="175" t="str">
        <f t="shared" ref="J2630" si="640">IF(ISNA(VLOOKUP(I2630,DAF_AKUN,2,FALSE)),"-",VLOOKUP(I2630,DAF_AKUN,2,FALSE))</f>
        <v>-</v>
      </c>
      <c r="K2630" s="90"/>
      <c r="L2630" s="178"/>
      <c r="M2630" s="178"/>
    </row>
    <row r="2631" spans="1:13" x14ac:dyDescent="0.2">
      <c r="A2631" s="90" t="str">
        <f>IF(I2631=VALUE,VALUE,COUNTIF($B$7:B2631,B2631))&amp;I2631&amp;IF(F2631&lt;&gt;VALUE,TEXT(F2631,"mmmm"),VALUE)</f>
        <v>00</v>
      </c>
      <c r="B2631" s="86" t="str">
        <f t="shared" si="598"/>
        <v>0</v>
      </c>
      <c r="C2631" s="86" t="str">
        <f>COUNTIF($K$7:K2631,K2631)&amp;K2631</f>
        <v>0</v>
      </c>
      <c r="D2631" s="86" t="str">
        <f t="shared" si="599"/>
        <v>1</v>
      </c>
      <c r="F2631" s="173"/>
      <c r="G2631" s="90"/>
      <c r="H2631" s="177"/>
      <c r="I2631" s="90"/>
      <c r="J2631" s="175" t="str">
        <f t="shared" ref="J2631" si="641">IF(ISNA(VLOOKUP(I2631,DAF_AKUN,2,FALSE)),"-",VLOOKUP(I2631,DAF_AKUN,2,FALSE))</f>
        <v>-</v>
      </c>
      <c r="K2631" s="90"/>
      <c r="L2631" s="178"/>
      <c r="M2631" s="178"/>
    </row>
    <row r="2632" spans="1:13" x14ac:dyDescent="0.2">
      <c r="A2632" s="90" t="str">
        <f>IF(I2632=VALUE,VALUE,COUNTIF($B$7:B2632,B2632))&amp;I2632&amp;IF(F2632&lt;&gt;VALUE,TEXT(F2632,"mmmm"),VALUE)</f>
        <v>00</v>
      </c>
      <c r="B2632" s="86" t="str">
        <f t="shared" si="598"/>
        <v>0</v>
      </c>
      <c r="C2632" s="86" t="str">
        <f>COUNTIF($K$7:K2632,K2632)&amp;K2632</f>
        <v>0</v>
      </c>
      <c r="D2632" s="86" t="str">
        <f t="shared" si="599"/>
        <v>1</v>
      </c>
      <c r="F2632" s="173"/>
      <c r="G2632" s="90"/>
      <c r="H2632" s="177"/>
      <c r="I2632" s="90"/>
      <c r="J2632" s="175" t="str">
        <f t="shared" ref="J2632" si="642">IF(ISNA(VLOOKUP(I2632,DAF_AKUN,2,FALSE)),"-",VLOOKUP(I2632,DAF_AKUN,2,FALSE))</f>
        <v>-</v>
      </c>
      <c r="K2632" s="90"/>
      <c r="L2632" s="178"/>
      <c r="M2632" s="178"/>
    </row>
    <row r="2633" spans="1:13" x14ac:dyDescent="0.2">
      <c r="A2633" s="90" t="str">
        <f>IF(I2633=VALUE,VALUE,COUNTIF($B$7:B2633,B2633))&amp;I2633&amp;IF(F2633&lt;&gt;VALUE,TEXT(F2633,"mmmm"),VALUE)</f>
        <v>00</v>
      </c>
      <c r="B2633" s="86" t="str">
        <f t="shared" si="598"/>
        <v>0</v>
      </c>
      <c r="C2633" s="86" t="str">
        <f>COUNTIF($K$7:K2633,K2633)&amp;K2633</f>
        <v>0</v>
      </c>
      <c r="D2633" s="86" t="str">
        <f t="shared" si="599"/>
        <v>1</v>
      </c>
      <c r="F2633" s="173"/>
      <c r="G2633" s="90"/>
      <c r="H2633" s="177"/>
      <c r="I2633" s="90"/>
      <c r="J2633" s="175" t="str">
        <f t="shared" ref="J2633" si="643">IF(ISNA(VLOOKUP(I2633,DAF_AKUN,2,FALSE)),"-",VLOOKUP(I2633,DAF_AKUN,2,FALSE))</f>
        <v>-</v>
      </c>
      <c r="K2633" s="90"/>
      <c r="L2633" s="178"/>
      <c r="M2633" s="178"/>
    </row>
    <row r="2634" spans="1:13" x14ac:dyDescent="0.2">
      <c r="A2634" s="90" t="str">
        <f>IF(I2634=VALUE,VALUE,COUNTIF($B$7:B2634,B2634))&amp;I2634&amp;IF(F2634&lt;&gt;VALUE,TEXT(F2634,"mmmm"),VALUE)</f>
        <v>00</v>
      </c>
      <c r="B2634" s="86" t="str">
        <f t="shared" si="598"/>
        <v>0</v>
      </c>
      <c r="C2634" s="86" t="str">
        <f>COUNTIF($K$7:K2634,K2634)&amp;K2634</f>
        <v>0</v>
      </c>
      <c r="D2634" s="86" t="str">
        <f t="shared" si="599"/>
        <v>1</v>
      </c>
      <c r="F2634" s="173"/>
      <c r="G2634" s="90"/>
      <c r="H2634" s="177"/>
      <c r="I2634" s="90"/>
      <c r="J2634" s="175" t="str">
        <f t="shared" ref="J2634" si="644">IF(ISNA(VLOOKUP(I2634,DAF_AKUN,2,FALSE)),"-",VLOOKUP(I2634,DAF_AKUN,2,FALSE))</f>
        <v>-</v>
      </c>
      <c r="K2634" s="90"/>
      <c r="L2634" s="178"/>
      <c r="M2634" s="178"/>
    </row>
    <row r="2635" spans="1:13" x14ac:dyDescent="0.2">
      <c r="A2635" s="90" t="str">
        <f>IF(I2635=VALUE,VALUE,COUNTIF($B$7:B2635,B2635))&amp;I2635&amp;IF(F2635&lt;&gt;VALUE,TEXT(F2635,"mmmm"),VALUE)</f>
        <v>00</v>
      </c>
      <c r="B2635" s="86" t="str">
        <f t="shared" si="598"/>
        <v>0</v>
      </c>
      <c r="C2635" s="86" t="str">
        <f>COUNTIF($K$7:K2635,K2635)&amp;K2635</f>
        <v>0</v>
      </c>
      <c r="D2635" s="86" t="str">
        <f t="shared" si="599"/>
        <v>1</v>
      </c>
      <c r="F2635" s="173"/>
      <c r="G2635" s="90"/>
      <c r="H2635" s="177"/>
      <c r="I2635" s="90"/>
      <c r="J2635" s="175" t="str">
        <f t="shared" ref="J2635" si="645">IF(ISNA(VLOOKUP(I2635,DAF_AKUN,2,FALSE)),"-",VLOOKUP(I2635,DAF_AKUN,2,FALSE))</f>
        <v>-</v>
      </c>
      <c r="K2635" s="90"/>
      <c r="L2635" s="178"/>
      <c r="M2635" s="178"/>
    </row>
    <row r="2636" spans="1:13" x14ac:dyDescent="0.2">
      <c r="A2636" s="90" t="str">
        <f>IF(I2636=VALUE,VALUE,COUNTIF($B$7:B2636,B2636))&amp;I2636&amp;IF(F2636&lt;&gt;VALUE,TEXT(F2636,"mmmm"),VALUE)</f>
        <v>00</v>
      </c>
      <c r="B2636" s="86" t="str">
        <f t="shared" si="598"/>
        <v>0</v>
      </c>
      <c r="C2636" s="86" t="str">
        <f>COUNTIF($K$7:K2636,K2636)&amp;K2636</f>
        <v>0</v>
      </c>
      <c r="D2636" s="86" t="str">
        <f t="shared" si="599"/>
        <v>1</v>
      </c>
      <c r="F2636" s="173"/>
      <c r="G2636" s="90"/>
      <c r="H2636" s="177"/>
      <c r="I2636" s="90"/>
      <c r="J2636" s="175" t="str">
        <f t="shared" ref="J2636" si="646">IF(ISNA(VLOOKUP(I2636,DAF_AKUN,2,FALSE)),"-",VLOOKUP(I2636,DAF_AKUN,2,FALSE))</f>
        <v>-</v>
      </c>
      <c r="K2636" s="90"/>
      <c r="L2636" s="178"/>
      <c r="M2636" s="178"/>
    </row>
    <row r="2637" spans="1:13" x14ac:dyDescent="0.2">
      <c r="A2637" s="90" t="str">
        <f>IF(I2637=VALUE,VALUE,COUNTIF($B$7:B2637,B2637))&amp;I2637&amp;IF(F2637&lt;&gt;VALUE,TEXT(F2637,"mmmm"),VALUE)</f>
        <v>00</v>
      </c>
      <c r="B2637" s="86" t="str">
        <f t="shared" si="598"/>
        <v>0</v>
      </c>
      <c r="C2637" s="86" t="str">
        <f>COUNTIF($K$7:K2637,K2637)&amp;K2637</f>
        <v>0</v>
      </c>
      <c r="D2637" s="86" t="str">
        <f t="shared" si="599"/>
        <v>1</v>
      </c>
      <c r="F2637" s="173"/>
      <c r="G2637" s="90"/>
      <c r="H2637" s="177"/>
      <c r="I2637" s="90"/>
      <c r="J2637" s="175" t="str">
        <f t="shared" ref="J2637" si="647">IF(ISNA(VLOOKUP(I2637,DAF_AKUN,2,FALSE)),"-",VLOOKUP(I2637,DAF_AKUN,2,FALSE))</f>
        <v>-</v>
      </c>
      <c r="K2637" s="90"/>
      <c r="L2637" s="178"/>
      <c r="M2637" s="178"/>
    </row>
    <row r="2638" spans="1:13" x14ac:dyDescent="0.2">
      <c r="A2638" s="90" t="str">
        <f>IF(I2638=VALUE,VALUE,COUNTIF($B$7:B2638,B2638))&amp;I2638&amp;IF(F2638&lt;&gt;VALUE,TEXT(F2638,"mmmm"),VALUE)</f>
        <v>00</v>
      </c>
      <c r="B2638" s="86" t="str">
        <f t="shared" si="598"/>
        <v>0</v>
      </c>
      <c r="C2638" s="86" t="str">
        <f>COUNTIF($K$7:K2638,K2638)&amp;K2638</f>
        <v>0</v>
      </c>
      <c r="D2638" s="86" t="str">
        <f t="shared" si="599"/>
        <v>1</v>
      </c>
      <c r="F2638" s="173"/>
      <c r="G2638" s="90"/>
      <c r="H2638" s="177"/>
      <c r="I2638" s="90"/>
      <c r="J2638" s="175" t="str">
        <f t="shared" ref="J2638" si="648">IF(ISNA(VLOOKUP(I2638,DAF_AKUN,2,FALSE)),"-",VLOOKUP(I2638,DAF_AKUN,2,FALSE))</f>
        <v>-</v>
      </c>
      <c r="K2638" s="90"/>
      <c r="L2638" s="178"/>
      <c r="M2638" s="178"/>
    </row>
    <row r="2639" spans="1:13" x14ac:dyDescent="0.2">
      <c r="A2639" s="90" t="str">
        <f>IF(I2639=VALUE,VALUE,COUNTIF($B$7:B2639,B2639))&amp;I2639&amp;IF(F2639&lt;&gt;VALUE,TEXT(F2639,"mmmm"),VALUE)</f>
        <v>00</v>
      </c>
      <c r="B2639" s="86" t="str">
        <f t="shared" si="598"/>
        <v>0</v>
      </c>
      <c r="C2639" s="86" t="str">
        <f>COUNTIF($K$7:K2639,K2639)&amp;K2639</f>
        <v>0</v>
      </c>
      <c r="D2639" s="86" t="str">
        <f t="shared" si="599"/>
        <v>1</v>
      </c>
      <c r="F2639" s="173"/>
      <c r="G2639" s="90"/>
      <c r="H2639" s="177"/>
      <c r="I2639" s="90"/>
      <c r="J2639" s="175" t="str">
        <f t="shared" ref="J2639" si="649">IF(ISNA(VLOOKUP(I2639,DAF_AKUN,2,FALSE)),"-",VLOOKUP(I2639,DAF_AKUN,2,FALSE))</f>
        <v>-</v>
      </c>
      <c r="K2639" s="90"/>
      <c r="L2639" s="178"/>
      <c r="M2639" s="178"/>
    </row>
    <row r="2640" spans="1:13" x14ac:dyDescent="0.2">
      <c r="A2640" s="90" t="str">
        <f>IF(I2640=VALUE,VALUE,COUNTIF($B$7:B2640,B2640))&amp;I2640&amp;IF(F2640&lt;&gt;VALUE,TEXT(F2640,"mmmm"),VALUE)</f>
        <v>00</v>
      </c>
      <c r="B2640" s="86" t="str">
        <f t="shared" si="598"/>
        <v>0</v>
      </c>
      <c r="C2640" s="86" t="str">
        <f>COUNTIF($K$7:K2640,K2640)&amp;K2640</f>
        <v>0</v>
      </c>
      <c r="D2640" s="86" t="str">
        <f t="shared" si="599"/>
        <v>1</v>
      </c>
      <c r="F2640" s="173"/>
      <c r="G2640" s="90"/>
      <c r="H2640" s="73"/>
      <c r="I2640" s="90"/>
      <c r="J2640" s="175" t="str">
        <f t="shared" ref="J2640" si="650">IF(ISNA(VLOOKUP(I2640,DAF_AKUN,2,FALSE)),"-",VLOOKUP(I2640,DAF_AKUN,2,FALSE))</f>
        <v>-</v>
      </c>
      <c r="K2640" s="90"/>
      <c r="L2640" s="178"/>
      <c r="M2640" s="178"/>
    </row>
    <row r="2641" spans="1:13" x14ac:dyDescent="0.2">
      <c r="A2641" s="90" t="str">
        <f>IF(I2641=VALUE,VALUE,COUNTIF($B$7:B2641,B2641))&amp;I2641&amp;IF(F2641&lt;&gt;VALUE,TEXT(F2641,"mmmm"),VALUE)</f>
        <v>00</v>
      </c>
      <c r="B2641" s="86" t="str">
        <f t="shared" si="598"/>
        <v>0</v>
      </c>
      <c r="C2641" s="86" t="str">
        <f>COUNTIF($K$7:K2641,K2641)&amp;K2641</f>
        <v>0</v>
      </c>
      <c r="D2641" s="86" t="str">
        <f t="shared" si="599"/>
        <v>1</v>
      </c>
      <c r="F2641" s="173"/>
      <c r="G2641" s="90"/>
      <c r="H2641" s="73"/>
      <c r="I2641" s="90"/>
      <c r="J2641" s="175" t="str">
        <f t="shared" ref="J2641" si="651">IF(ISNA(VLOOKUP(I2641,DAF_AKUN,2,FALSE)),"-",VLOOKUP(I2641,DAF_AKUN,2,FALSE))</f>
        <v>-</v>
      </c>
      <c r="K2641" s="90"/>
      <c r="L2641" s="178"/>
      <c r="M2641" s="178"/>
    </row>
    <row r="2642" spans="1:13" x14ac:dyDescent="0.2">
      <c r="A2642" s="90" t="str">
        <f>IF(I2642=VALUE,VALUE,COUNTIF($B$7:B2642,B2642))&amp;I2642&amp;IF(F2642&lt;&gt;VALUE,TEXT(F2642,"mmmm"),VALUE)</f>
        <v>00</v>
      </c>
      <c r="B2642" s="86" t="str">
        <f t="shared" si="598"/>
        <v>0</v>
      </c>
      <c r="C2642" s="86" t="str">
        <f>COUNTIF($K$7:K2642,K2642)&amp;K2642</f>
        <v>0</v>
      </c>
      <c r="D2642" s="86" t="str">
        <f t="shared" si="599"/>
        <v>1</v>
      </c>
      <c r="F2642" s="173"/>
      <c r="G2642" s="90"/>
      <c r="H2642" s="73"/>
      <c r="I2642" s="90"/>
      <c r="J2642" s="175" t="str">
        <f t="shared" ref="J2642" si="652">IF(ISNA(VLOOKUP(I2642,DAF_AKUN,2,FALSE)),"-",VLOOKUP(I2642,DAF_AKUN,2,FALSE))</f>
        <v>-</v>
      </c>
      <c r="K2642" s="90"/>
      <c r="L2642" s="178"/>
      <c r="M2642" s="178"/>
    </row>
    <row r="2643" spans="1:13" x14ac:dyDescent="0.2">
      <c r="A2643" s="90" t="str">
        <f>IF(I2643=VALUE,VALUE,COUNTIF($B$7:B2643,B2643))&amp;I2643&amp;IF(F2643&lt;&gt;VALUE,TEXT(F2643,"mmmm"),VALUE)</f>
        <v>00</v>
      </c>
      <c r="B2643" s="86" t="str">
        <f t="shared" si="598"/>
        <v>0</v>
      </c>
      <c r="C2643" s="86" t="str">
        <f>COUNTIF($K$7:K2643,K2643)&amp;K2643</f>
        <v>0</v>
      </c>
      <c r="D2643" s="86" t="str">
        <f t="shared" si="599"/>
        <v>1</v>
      </c>
      <c r="F2643" s="173"/>
      <c r="G2643" s="90"/>
      <c r="H2643" s="177"/>
      <c r="I2643" s="90"/>
      <c r="J2643" s="175" t="str">
        <f t="shared" ref="J2643" si="653">IF(ISNA(VLOOKUP(I2643,DAF_AKUN,2,FALSE)),"-",VLOOKUP(I2643,DAF_AKUN,2,FALSE))</f>
        <v>-</v>
      </c>
      <c r="K2643" s="90"/>
      <c r="L2643" s="178"/>
      <c r="M2643" s="178"/>
    </row>
    <row r="2644" spans="1:13" x14ac:dyDescent="0.2">
      <c r="A2644" s="90" t="str">
        <f>IF(I2644=VALUE,VALUE,COUNTIF($B$7:B2644,B2644))&amp;I2644&amp;IF(F2644&lt;&gt;VALUE,TEXT(F2644,"mmmm"),VALUE)</f>
        <v>00</v>
      </c>
      <c r="B2644" s="86" t="str">
        <f t="shared" si="598"/>
        <v>0</v>
      </c>
      <c r="C2644" s="86" t="str">
        <f>COUNTIF($K$7:K2644,K2644)&amp;K2644</f>
        <v>0</v>
      </c>
      <c r="D2644" s="86" t="str">
        <f t="shared" si="599"/>
        <v>1</v>
      </c>
      <c r="F2644" s="173"/>
      <c r="G2644" s="90"/>
      <c r="H2644" s="73"/>
      <c r="I2644" s="90"/>
      <c r="J2644" s="175" t="str">
        <f t="shared" ref="J2644" si="654">IF(ISNA(VLOOKUP(I2644,DAF_AKUN,2,FALSE)),"-",VLOOKUP(I2644,DAF_AKUN,2,FALSE))</f>
        <v>-</v>
      </c>
      <c r="K2644" s="90"/>
      <c r="L2644" s="178"/>
      <c r="M2644" s="178"/>
    </row>
    <row r="2645" spans="1:13" x14ac:dyDescent="0.2">
      <c r="A2645" s="90" t="str">
        <f>IF(I2645=VALUE,VALUE,COUNTIF($B$7:B2645,B2645))&amp;I2645&amp;IF(F2645&lt;&gt;VALUE,TEXT(F2645,"mmmm"),VALUE)</f>
        <v>00</v>
      </c>
      <c r="B2645" s="86" t="str">
        <f t="shared" si="598"/>
        <v>0</v>
      </c>
      <c r="C2645" s="86" t="str">
        <f>COUNTIF($K$7:K2645,K2645)&amp;K2645</f>
        <v>0</v>
      </c>
      <c r="D2645" s="86" t="str">
        <f t="shared" si="599"/>
        <v>1</v>
      </c>
      <c r="F2645" s="173"/>
      <c r="G2645" s="90"/>
      <c r="H2645" s="73"/>
      <c r="I2645" s="90"/>
      <c r="J2645" s="175" t="str">
        <f t="shared" ref="J2645" si="655">IF(ISNA(VLOOKUP(I2645,DAF_AKUN,2,FALSE)),"-",VLOOKUP(I2645,DAF_AKUN,2,FALSE))</f>
        <v>-</v>
      </c>
      <c r="K2645" s="90"/>
      <c r="L2645" s="178"/>
      <c r="M2645" s="178"/>
    </row>
    <row r="2646" spans="1:13" x14ac:dyDescent="0.2">
      <c r="A2646" s="90" t="str">
        <f>IF(I2646=VALUE,VALUE,COUNTIF($B$7:B2646,B2646))&amp;I2646&amp;IF(F2646&lt;&gt;VALUE,TEXT(F2646,"mmmm"),VALUE)</f>
        <v>00</v>
      </c>
      <c r="B2646" s="86" t="str">
        <f t="shared" si="598"/>
        <v>0</v>
      </c>
      <c r="C2646" s="86" t="str">
        <f>COUNTIF($K$7:K2646,K2646)&amp;K2646</f>
        <v>0</v>
      </c>
      <c r="D2646" s="86" t="str">
        <f t="shared" si="599"/>
        <v>1</v>
      </c>
      <c r="F2646" s="173"/>
      <c r="G2646" s="90"/>
      <c r="H2646" s="73"/>
      <c r="I2646" s="90"/>
      <c r="J2646" s="175" t="str">
        <f t="shared" ref="J2646" si="656">IF(ISNA(VLOOKUP(I2646,DAF_AKUN,2,FALSE)),"-",VLOOKUP(I2646,DAF_AKUN,2,FALSE))</f>
        <v>-</v>
      </c>
      <c r="K2646" s="90"/>
      <c r="L2646" s="178"/>
      <c r="M2646" s="178"/>
    </row>
    <row r="2647" spans="1:13" x14ac:dyDescent="0.2">
      <c r="A2647" s="90" t="str">
        <f>IF(I2647=VALUE,VALUE,COUNTIF($B$7:B2647,B2647))&amp;I2647&amp;IF(F2647&lt;&gt;VALUE,TEXT(F2647,"mmmm"),VALUE)</f>
        <v>00</v>
      </c>
      <c r="B2647" s="86" t="str">
        <f t="shared" si="598"/>
        <v>0</v>
      </c>
      <c r="C2647" s="86" t="str">
        <f>COUNTIF($K$7:K2647,K2647)&amp;K2647</f>
        <v>0</v>
      </c>
      <c r="D2647" s="86" t="str">
        <f t="shared" si="599"/>
        <v>1</v>
      </c>
      <c r="F2647" s="173"/>
      <c r="G2647" s="90"/>
      <c r="H2647" s="177"/>
      <c r="I2647" s="75"/>
      <c r="J2647" s="175" t="str">
        <f t="shared" ref="J2647" si="657">IF(ISNA(VLOOKUP(I2647,DAF_AKUN,2,FALSE)),"-",VLOOKUP(I2647,DAF_AKUN,2,FALSE))</f>
        <v>-</v>
      </c>
      <c r="K2647" s="90"/>
      <c r="L2647" s="178"/>
      <c r="M2647" s="178"/>
    </row>
    <row r="2648" spans="1:13" x14ac:dyDescent="0.2">
      <c r="A2648" s="90" t="str">
        <f>IF(I2648=VALUE,VALUE,COUNTIF($B$7:B2648,B2648))&amp;I2648&amp;IF(F2648&lt;&gt;VALUE,TEXT(F2648,"mmmm"),VALUE)</f>
        <v>00</v>
      </c>
      <c r="B2648" s="86" t="str">
        <f t="shared" si="598"/>
        <v>0</v>
      </c>
      <c r="C2648" s="86" t="str">
        <f>COUNTIF($K$7:K2648,K2648)&amp;K2648</f>
        <v>0</v>
      </c>
      <c r="D2648" s="86" t="str">
        <f t="shared" si="599"/>
        <v>1</v>
      </c>
      <c r="F2648" s="173"/>
      <c r="G2648" s="90"/>
      <c r="H2648" s="177"/>
      <c r="I2648" s="75"/>
      <c r="J2648" s="175" t="str">
        <f t="shared" ref="J2648" si="658">IF(ISNA(VLOOKUP(I2648,DAF_AKUN,2,FALSE)),"-",VLOOKUP(I2648,DAF_AKUN,2,FALSE))</f>
        <v>-</v>
      </c>
      <c r="K2648" s="90"/>
      <c r="L2648" s="178"/>
      <c r="M2648" s="178"/>
    </row>
    <row r="2649" spans="1:13" x14ac:dyDescent="0.2">
      <c r="A2649" s="90" t="str">
        <f>IF(I2649=VALUE,VALUE,COUNTIF($B$7:B2649,B2649))&amp;I2649&amp;IF(F2649&lt;&gt;VALUE,TEXT(F2649,"mmmm"),VALUE)</f>
        <v>00</v>
      </c>
      <c r="B2649" s="86" t="str">
        <f t="shared" si="598"/>
        <v>0</v>
      </c>
      <c r="C2649" s="86" t="str">
        <f>COUNTIF($K$7:K2649,K2649)&amp;K2649</f>
        <v>0</v>
      </c>
      <c r="D2649" s="86" t="str">
        <f t="shared" si="599"/>
        <v>1</v>
      </c>
      <c r="F2649" s="173"/>
      <c r="G2649" s="90"/>
      <c r="H2649" s="73"/>
      <c r="I2649" s="90"/>
      <c r="J2649" s="175" t="str">
        <f t="shared" ref="J2649" si="659">IF(ISNA(VLOOKUP(I2649,DAF_AKUN,2,FALSE)),"-",VLOOKUP(I2649,DAF_AKUN,2,FALSE))</f>
        <v>-</v>
      </c>
      <c r="K2649" s="90"/>
      <c r="L2649" s="178"/>
      <c r="M2649" s="178"/>
    </row>
    <row r="2650" spans="1:13" x14ac:dyDescent="0.2">
      <c r="A2650" s="90" t="str">
        <f>IF(I2650=VALUE,VALUE,COUNTIF($B$7:B2650,B2650))&amp;I2650&amp;IF(F2650&lt;&gt;VALUE,TEXT(F2650,"mmmm"),VALUE)</f>
        <v>00</v>
      </c>
      <c r="B2650" s="86" t="str">
        <f t="shared" si="598"/>
        <v>0</v>
      </c>
      <c r="C2650" s="86" t="str">
        <f>COUNTIF($K$7:K2650,K2650)&amp;K2650</f>
        <v>0</v>
      </c>
      <c r="D2650" s="86" t="str">
        <f t="shared" si="599"/>
        <v>1</v>
      </c>
      <c r="F2650" s="173"/>
      <c r="G2650" s="90"/>
      <c r="H2650" s="73"/>
      <c r="I2650" s="90"/>
      <c r="J2650" s="175" t="str">
        <f t="shared" ref="J2650" si="660">IF(ISNA(VLOOKUP(I2650,DAF_AKUN,2,FALSE)),"-",VLOOKUP(I2650,DAF_AKUN,2,FALSE))</f>
        <v>-</v>
      </c>
      <c r="K2650" s="90"/>
      <c r="L2650" s="178"/>
      <c r="M2650" s="178"/>
    </row>
    <row r="2651" spans="1:13" x14ac:dyDescent="0.2">
      <c r="A2651" s="90" t="str">
        <f>IF(I2651=VALUE,VALUE,COUNTIF($B$7:B2651,B2651))&amp;I2651&amp;IF(F2651&lt;&gt;VALUE,TEXT(F2651,"mmmm"),VALUE)</f>
        <v>00</v>
      </c>
      <c r="B2651" s="86" t="str">
        <f t="shared" si="598"/>
        <v>0</v>
      </c>
      <c r="C2651" s="86" t="str">
        <f>COUNTIF($K$7:K2651,K2651)&amp;K2651</f>
        <v>0</v>
      </c>
      <c r="D2651" s="86" t="str">
        <f t="shared" si="599"/>
        <v>1</v>
      </c>
      <c r="F2651" s="173"/>
      <c r="G2651" s="90"/>
      <c r="H2651" s="177"/>
      <c r="I2651" s="75"/>
      <c r="J2651" s="175" t="str">
        <f t="shared" ref="J2651" si="661">IF(ISNA(VLOOKUP(I2651,DAF_AKUN,2,FALSE)),"-",VLOOKUP(I2651,DAF_AKUN,2,FALSE))</f>
        <v>-</v>
      </c>
      <c r="K2651" s="90"/>
      <c r="L2651" s="178"/>
      <c r="M2651" s="178"/>
    </row>
    <row r="2652" spans="1:13" x14ac:dyDescent="0.2">
      <c r="A2652" s="90" t="str">
        <f>IF(I2652=VALUE,VALUE,COUNTIF($B$7:B2652,B2652))&amp;I2652&amp;IF(F2652&lt;&gt;VALUE,TEXT(F2652,"mmmm"),VALUE)</f>
        <v>00</v>
      </c>
      <c r="B2652" s="86" t="str">
        <f t="shared" si="598"/>
        <v>0</v>
      </c>
      <c r="C2652" s="86" t="str">
        <f>COUNTIF($K$7:K2652,K2652)&amp;K2652</f>
        <v>0</v>
      </c>
      <c r="D2652" s="86" t="str">
        <f t="shared" si="599"/>
        <v>1</v>
      </c>
      <c r="F2652" s="173"/>
      <c r="G2652" s="90"/>
      <c r="H2652" s="177"/>
      <c r="I2652" s="90"/>
      <c r="J2652" s="175" t="str">
        <f t="shared" ref="J2652" si="662">IF(ISNA(VLOOKUP(I2652,DAF_AKUN,2,FALSE)),"-",VLOOKUP(I2652,DAF_AKUN,2,FALSE))</f>
        <v>-</v>
      </c>
      <c r="K2652" s="90"/>
      <c r="L2652" s="178"/>
      <c r="M2652" s="178"/>
    </row>
    <row r="2653" spans="1:13" x14ac:dyDescent="0.2">
      <c r="A2653" s="90" t="str">
        <f>IF(I2653=VALUE,VALUE,COUNTIF($B$7:B2653,B2653))&amp;I2653&amp;IF(F2653&lt;&gt;VALUE,TEXT(F2653,"mmmm"),VALUE)</f>
        <v>00</v>
      </c>
      <c r="B2653" s="86" t="str">
        <f t="shared" si="598"/>
        <v>0</v>
      </c>
      <c r="C2653" s="86" t="str">
        <f>COUNTIF($K$7:K2653,K2653)&amp;K2653</f>
        <v>0</v>
      </c>
      <c r="D2653" s="86" t="str">
        <f t="shared" si="599"/>
        <v>1</v>
      </c>
      <c r="F2653" s="173"/>
      <c r="G2653" s="90"/>
      <c r="H2653" s="73"/>
      <c r="I2653" s="75"/>
      <c r="J2653" s="175" t="str">
        <f t="shared" ref="J2653" si="663">IF(ISNA(VLOOKUP(I2653,DAF_AKUN,2,FALSE)),"-",VLOOKUP(I2653,DAF_AKUN,2,FALSE))</f>
        <v>-</v>
      </c>
      <c r="K2653" s="90"/>
      <c r="L2653" s="178"/>
      <c r="M2653" s="178"/>
    </row>
    <row r="2654" spans="1:13" x14ac:dyDescent="0.2">
      <c r="A2654" s="90" t="str">
        <f>IF(I2654=VALUE,VALUE,COUNTIF($B$7:B2654,B2654))&amp;I2654&amp;IF(F2654&lt;&gt;VALUE,TEXT(F2654,"mmmm"),VALUE)</f>
        <v>00</v>
      </c>
      <c r="B2654" s="86" t="str">
        <f t="shared" ref="B2654:B2721" si="664">I2654&amp;IF(F2654&lt;&gt;VALUE,TEXT(F2654,"mmmm"),VALUE)</f>
        <v>0</v>
      </c>
      <c r="C2654" s="86" t="str">
        <f>COUNTIF($K$7:K2654,K2654)&amp;K2654</f>
        <v>0</v>
      </c>
      <c r="D2654" s="86" t="str">
        <f t="shared" ref="D2654:D2721" si="665">IF(MONTH(F2654)&lt;MONTH(BLN),"1"&amp;I2654,VALUE)</f>
        <v>1</v>
      </c>
      <c r="F2654" s="173"/>
      <c r="G2654" s="90"/>
      <c r="H2654" s="177"/>
      <c r="I2654" s="75"/>
      <c r="J2654" s="175" t="str">
        <f t="shared" ref="J2654" si="666">IF(ISNA(VLOOKUP(I2654,DAF_AKUN,2,FALSE)),"-",VLOOKUP(I2654,DAF_AKUN,2,FALSE))</f>
        <v>-</v>
      </c>
      <c r="K2654" s="90"/>
      <c r="L2654" s="178"/>
      <c r="M2654" s="178"/>
    </row>
    <row r="2655" spans="1:13" x14ac:dyDescent="0.2">
      <c r="A2655" s="90" t="str">
        <f>IF(I2655=VALUE,VALUE,COUNTIF($B$7:B2655,B2655))&amp;I2655&amp;IF(F2655&lt;&gt;VALUE,TEXT(F2655,"mmmm"),VALUE)</f>
        <v>00</v>
      </c>
      <c r="B2655" s="86" t="str">
        <f t="shared" si="664"/>
        <v>0</v>
      </c>
      <c r="C2655" s="86" t="str">
        <f>COUNTIF($K$7:K2655,K2655)&amp;K2655</f>
        <v>0</v>
      </c>
      <c r="D2655" s="86" t="str">
        <f t="shared" si="665"/>
        <v>1</v>
      </c>
      <c r="F2655" s="173"/>
      <c r="G2655" s="90"/>
      <c r="H2655" s="177"/>
      <c r="I2655" s="75"/>
      <c r="J2655" s="175" t="str">
        <f t="shared" ref="J2655" si="667">IF(ISNA(VLOOKUP(I2655,DAF_AKUN,2,FALSE)),"-",VLOOKUP(I2655,DAF_AKUN,2,FALSE))</f>
        <v>-</v>
      </c>
      <c r="K2655" s="90"/>
      <c r="L2655" s="178"/>
      <c r="M2655" s="178"/>
    </row>
    <row r="2656" spans="1:13" x14ac:dyDescent="0.2">
      <c r="A2656" s="90" t="str">
        <f>IF(I2656=VALUE,VALUE,COUNTIF($B$7:B2656,B2656))&amp;I2656&amp;IF(F2656&lt;&gt;VALUE,TEXT(F2656,"mmmm"),VALUE)</f>
        <v>00</v>
      </c>
      <c r="B2656" s="86" t="str">
        <f t="shared" si="664"/>
        <v>0</v>
      </c>
      <c r="C2656" s="86" t="str">
        <f>COUNTIF($K$7:K2656,K2656)&amp;K2656</f>
        <v>0</v>
      </c>
      <c r="D2656" s="86" t="str">
        <f t="shared" si="665"/>
        <v>1</v>
      </c>
      <c r="F2656" s="173"/>
      <c r="G2656" s="90"/>
      <c r="H2656" s="177"/>
      <c r="I2656" s="75"/>
      <c r="J2656" s="175" t="str">
        <f t="shared" ref="J2656" si="668">IF(ISNA(VLOOKUP(I2656,DAF_AKUN,2,FALSE)),"-",VLOOKUP(I2656,DAF_AKUN,2,FALSE))</f>
        <v>-</v>
      </c>
      <c r="K2656" s="90"/>
      <c r="L2656" s="178"/>
      <c r="M2656" s="178"/>
    </row>
    <row r="2657" spans="1:13" x14ac:dyDescent="0.2">
      <c r="A2657" s="90" t="str">
        <f>IF(I2657=VALUE,VALUE,COUNTIF($B$7:B2657,B2657))&amp;I2657&amp;IF(F2657&lt;&gt;VALUE,TEXT(F2657,"mmmm"),VALUE)</f>
        <v>00</v>
      </c>
      <c r="B2657" s="86" t="str">
        <f t="shared" si="664"/>
        <v>0</v>
      </c>
      <c r="C2657" s="86" t="str">
        <f>COUNTIF($K$7:K2657,K2657)&amp;K2657</f>
        <v>0</v>
      </c>
      <c r="D2657" s="86" t="str">
        <f t="shared" si="665"/>
        <v>1</v>
      </c>
      <c r="F2657" s="173"/>
      <c r="G2657" s="90"/>
      <c r="H2657" s="177"/>
      <c r="I2657" s="75"/>
      <c r="J2657" s="175" t="str">
        <f t="shared" ref="J2657" si="669">IF(ISNA(VLOOKUP(I2657,DAF_AKUN,2,FALSE)),"-",VLOOKUP(I2657,DAF_AKUN,2,FALSE))</f>
        <v>-</v>
      </c>
      <c r="K2657" s="90"/>
      <c r="L2657" s="178"/>
      <c r="M2657" s="178"/>
    </row>
    <row r="2658" spans="1:13" x14ac:dyDescent="0.2">
      <c r="A2658" s="90" t="str">
        <f>IF(I2658=VALUE,VALUE,COUNTIF($B$7:B2658,B2658))&amp;I2658&amp;IF(F2658&lt;&gt;VALUE,TEXT(F2658,"mmmm"),VALUE)</f>
        <v>00</v>
      </c>
      <c r="B2658" s="86" t="str">
        <f t="shared" si="664"/>
        <v>0</v>
      </c>
      <c r="C2658" s="86" t="str">
        <f>COUNTIF($K$7:K2658,K2658)&amp;K2658</f>
        <v>0</v>
      </c>
      <c r="D2658" s="86" t="str">
        <f t="shared" si="665"/>
        <v>1</v>
      </c>
      <c r="F2658" s="173"/>
      <c r="G2658" s="90"/>
      <c r="H2658" s="177"/>
      <c r="I2658" s="75"/>
      <c r="J2658" s="175" t="str">
        <f t="shared" ref="J2658" si="670">IF(ISNA(VLOOKUP(I2658,DAF_AKUN,2,FALSE)),"-",VLOOKUP(I2658,DAF_AKUN,2,FALSE))</f>
        <v>-</v>
      </c>
      <c r="K2658" s="90"/>
      <c r="L2658" s="178"/>
      <c r="M2658" s="178"/>
    </row>
    <row r="2659" spans="1:13" x14ac:dyDescent="0.2">
      <c r="A2659" s="90" t="str">
        <f>IF(I2659=VALUE,VALUE,COUNTIF($B$7:B2659,B2659))&amp;I2659&amp;IF(F2659&lt;&gt;VALUE,TEXT(F2659,"mmmm"),VALUE)</f>
        <v>00</v>
      </c>
      <c r="B2659" s="86" t="str">
        <f t="shared" si="664"/>
        <v>0</v>
      </c>
      <c r="C2659" s="86" t="str">
        <f>COUNTIF($K$7:K2659,K2659)&amp;K2659</f>
        <v>0</v>
      </c>
      <c r="D2659" s="86" t="str">
        <f t="shared" si="665"/>
        <v>1</v>
      </c>
      <c r="F2659" s="173"/>
      <c r="G2659" s="90"/>
      <c r="H2659" s="177"/>
      <c r="I2659" s="75"/>
      <c r="J2659" s="175" t="str">
        <f t="shared" ref="J2659" si="671">IF(ISNA(VLOOKUP(I2659,DAF_AKUN,2,FALSE)),"-",VLOOKUP(I2659,DAF_AKUN,2,FALSE))</f>
        <v>-</v>
      </c>
      <c r="K2659" s="90"/>
      <c r="L2659" s="178"/>
      <c r="M2659" s="178"/>
    </row>
    <row r="2660" spans="1:13" x14ac:dyDescent="0.2">
      <c r="A2660" s="90" t="str">
        <f>IF(I2660=VALUE,VALUE,COUNTIF($B$7:B2660,B2660))&amp;I2660&amp;IF(F2660&lt;&gt;VALUE,TEXT(F2660,"mmmm"),VALUE)</f>
        <v>00</v>
      </c>
      <c r="B2660" s="86" t="str">
        <f t="shared" si="664"/>
        <v>0</v>
      </c>
      <c r="C2660" s="86" t="str">
        <f>COUNTIF($K$7:K2660,K2660)&amp;K2660</f>
        <v>0</v>
      </c>
      <c r="D2660" s="86" t="str">
        <f t="shared" si="665"/>
        <v>1</v>
      </c>
      <c r="F2660" s="173"/>
      <c r="G2660" s="90"/>
      <c r="H2660" s="177"/>
      <c r="I2660" s="75"/>
      <c r="J2660" s="175" t="str">
        <f t="shared" ref="J2660" si="672">IF(ISNA(VLOOKUP(I2660,DAF_AKUN,2,FALSE)),"-",VLOOKUP(I2660,DAF_AKUN,2,FALSE))</f>
        <v>-</v>
      </c>
      <c r="K2660" s="90"/>
      <c r="L2660" s="178"/>
      <c r="M2660" s="178"/>
    </row>
    <row r="2661" spans="1:13" x14ac:dyDescent="0.2">
      <c r="A2661" s="90" t="str">
        <f>IF(I2661=VALUE,VALUE,COUNTIF($B$7:B2661,B2661))&amp;I2661&amp;IF(F2661&lt;&gt;VALUE,TEXT(F2661,"mmmm"),VALUE)</f>
        <v>00</v>
      </c>
      <c r="B2661" s="86" t="str">
        <f t="shared" si="664"/>
        <v>0</v>
      </c>
      <c r="C2661" s="86" t="str">
        <f>COUNTIF($K$7:K2661,K2661)&amp;K2661</f>
        <v>0</v>
      </c>
      <c r="D2661" s="86" t="str">
        <f t="shared" si="665"/>
        <v>1</v>
      </c>
      <c r="F2661" s="173"/>
      <c r="G2661" s="90"/>
      <c r="H2661" s="73"/>
      <c r="I2661" s="75"/>
      <c r="J2661" s="175" t="str">
        <f t="shared" ref="J2661" si="673">IF(ISNA(VLOOKUP(I2661,DAF_AKUN,2,FALSE)),"-",VLOOKUP(I2661,DAF_AKUN,2,FALSE))</f>
        <v>-</v>
      </c>
      <c r="K2661" s="90"/>
      <c r="L2661" s="178"/>
      <c r="M2661" s="178"/>
    </row>
    <row r="2662" spans="1:13" x14ac:dyDescent="0.2">
      <c r="A2662" s="90" t="str">
        <f>IF(I2662=VALUE,VALUE,COUNTIF($B$7:B2662,B2662))&amp;I2662&amp;IF(F2662&lt;&gt;VALUE,TEXT(F2662,"mmmm"),VALUE)</f>
        <v>00</v>
      </c>
      <c r="B2662" s="86" t="str">
        <f t="shared" si="664"/>
        <v>0</v>
      </c>
      <c r="C2662" s="86" t="str">
        <f>COUNTIF($K$7:K2662,K2662)&amp;K2662</f>
        <v>0</v>
      </c>
      <c r="D2662" s="86" t="str">
        <f t="shared" si="665"/>
        <v>1</v>
      </c>
      <c r="F2662" s="173"/>
      <c r="G2662" s="90"/>
      <c r="H2662" s="177"/>
      <c r="I2662" s="75"/>
      <c r="J2662" s="175" t="str">
        <f t="shared" ref="J2662" si="674">IF(ISNA(VLOOKUP(I2662,DAF_AKUN,2,FALSE)),"-",VLOOKUP(I2662,DAF_AKUN,2,FALSE))</f>
        <v>-</v>
      </c>
      <c r="K2662" s="90"/>
      <c r="L2662" s="178"/>
      <c r="M2662" s="178"/>
    </row>
    <row r="2663" spans="1:13" x14ac:dyDescent="0.2">
      <c r="A2663" s="90" t="str">
        <f>IF(I2663=VALUE,VALUE,COUNTIF($B$7:B2663,B2663))&amp;I2663&amp;IF(F2663&lt;&gt;VALUE,TEXT(F2663,"mmmm"),VALUE)</f>
        <v>00</v>
      </c>
      <c r="B2663" s="86" t="str">
        <f t="shared" si="664"/>
        <v>0</v>
      </c>
      <c r="C2663" s="86" t="str">
        <f>COUNTIF($K$7:K2663,K2663)&amp;K2663</f>
        <v>0</v>
      </c>
      <c r="D2663" s="86" t="str">
        <f t="shared" si="665"/>
        <v>1</v>
      </c>
      <c r="F2663" s="173"/>
      <c r="G2663" s="90"/>
      <c r="H2663" s="177"/>
      <c r="I2663" s="75"/>
      <c r="J2663" s="175" t="str">
        <f t="shared" ref="J2663" si="675">IF(ISNA(VLOOKUP(I2663,DAF_AKUN,2,FALSE)),"-",VLOOKUP(I2663,DAF_AKUN,2,FALSE))</f>
        <v>-</v>
      </c>
      <c r="K2663" s="90"/>
      <c r="L2663" s="178"/>
      <c r="M2663" s="178"/>
    </row>
    <row r="2664" spans="1:13" x14ac:dyDescent="0.2">
      <c r="A2664" s="90" t="str">
        <f>IF(I2664=VALUE,VALUE,COUNTIF($B$7:B2664,B2664))&amp;I2664&amp;IF(F2664&lt;&gt;VALUE,TEXT(F2664,"mmmm"),VALUE)</f>
        <v>00</v>
      </c>
      <c r="B2664" s="86" t="str">
        <f t="shared" si="664"/>
        <v>0</v>
      </c>
      <c r="C2664" s="86" t="str">
        <f>COUNTIF($K$7:K2664,K2664)&amp;K2664</f>
        <v>0</v>
      </c>
      <c r="D2664" s="86" t="str">
        <f t="shared" si="665"/>
        <v>1</v>
      </c>
      <c r="F2664" s="173"/>
      <c r="G2664" s="90"/>
      <c r="H2664" s="177"/>
      <c r="I2664" s="75"/>
      <c r="J2664" s="175" t="str">
        <f t="shared" ref="J2664" si="676">IF(ISNA(VLOOKUP(I2664,DAF_AKUN,2,FALSE)),"-",VLOOKUP(I2664,DAF_AKUN,2,FALSE))</f>
        <v>-</v>
      </c>
      <c r="K2664" s="90"/>
      <c r="L2664" s="178"/>
      <c r="M2664" s="178"/>
    </row>
    <row r="2665" spans="1:13" x14ac:dyDescent="0.2">
      <c r="A2665" s="90" t="str">
        <f>IF(I2665=VALUE,VALUE,COUNTIF($B$7:B2665,B2665))&amp;I2665&amp;IF(F2665&lt;&gt;VALUE,TEXT(F2665,"mmmm"),VALUE)</f>
        <v>00</v>
      </c>
      <c r="B2665" s="86" t="str">
        <f t="shared" si="664"/>
        <v>0</v>
      </c>
      <c r="C2665" s="86" t="str">
        <f>COUNTIF($K$7:K2665,K2665)&amp;K2665</f>
        <v>0</v>
      </c>
      <c r="D2665" s="86" t="str">
        <f t="shared" si="665"/>
        <v>1</v>
      </c>
      <c r="F2665" s="173"/>
      <c r="G2665" s="90"/>
      <c r="H2665" s="177"/>
      <c r="I2665" s="75"/>
      <c r="J2665" s="175" t="str">
        <f t="shared" ref="J2665" si="677">IF(ISNA(VLOOKUP(I2665,DAF_AKUN,2,FALSE)),"-",VLOOKUP(I2665,DAF_AKUN,2,FALSE))</f>
        <v>-</v>
      </c>
      <c r="K2665" s="90"/>
      <c r="L2665" s="178"/>
      <c r="M2665" s="178"/>
    </row>
    <row r="2666" spans="1:13" x14ac:dyDescent="0.2">
      <c r="A2666" s="90" t="str">
        <f>IF(I2666=VALUE,VALUE,COUNTIF($B$7:B2666,B2666))&amp;I2666&amp;IF(F2666&lt;&gt;VALUE,TEXT(F2666,"mmmm"),VALUE)</f>
        <v>00</v>
      </c>
      <c r="B2666" s="86" t="str">
        <f t="shared" si="664"/>
        <v>0</v>
      </c>
      <c r="C2666" s="86" t="str">
        <f>COUNTIF($K$7:K2666,K2666)&amp;K2666</f>
        <v>0</v>
      </c>
      <c r="D2666" s="86" t="str">
        <f t="shared" si="665"/>
        <v>1</v>
      </c>
      <c r="F2666" s="173"/>
      <c r="G2666" s="90"/>
      <c r="H2666" s="177"/>
      <c r="I2666" s="75"/>
      <c r="J2666" s="175" t="str">
        <f t="shared" ref="J2666" si="678">IF(ISNA(VLOOKUP(I2666,DAF_AKUN,2,FALSE)),"-",VLOOKUP(I2666,DAF_AKUN,2,FALSE))</f>
        <v>-</v>
      </c>
      <c r="K2666" s="90"/>
      <c r="L2666" s="178"/>
      <c r="M2666" s="178"/>
    </row>
    <row r="2667" spans="1:13" x14ac:dyDescent="0.2">
      <c r="A2667" s="90" t="str">
        <f>IF(I2667=VALUE,VALUE,COUNTIF($B$7:B2667,B2667))&amp;I2667&amp;IF(F2667&lt;&gt;VALUE,TEXT(F2667,"mmmm"),VALUE)</f>
        <v>00</v>
      </c>
      <c r="B2667" s="86" t="str">
        <f t="shared" si="664"/>
        <v>0</v>
      </c>
      <c r="C2667" s="86" t="str">
        <f>COUNTIF($K$7:K2667,K2667)&amp;K2667</f>
        <v>0</v>
      </c>
      <c r="D2667" s="86" t="str">
        <f t="shared" si="665"/>
        <v>1</v>
      </c>
      <c r="F2667" s="173"/>
      <c r="G2667" s="90"/>
      <c r="H2667" s="177"/>
      <c r="I2667" s="75"/>
      <c r="J2667" s="175" t="str">
        <f t="shared" ref="J2667" si="679">IF(ISNA(VLOOKUP(I2667,DAF_AKUN,2,FALSE)),"-",VLOOKUP(I2667,DAF_AKUN,2,FALSE))</f>
        <v>-</v>
      </c>
      <c r="K2667" s="90"/>
      <c r="L2667" s="178"/>
      <c r="M2667" s="178"/>
    </row>
    <row r="2668" spans="1:13" x14ac:dyDescent="0.2">
      <c r="A2668" s="90" t="str">
        <f>IF(I2668=VALUE,VALUE,COUNTIF($B$7:B2668,B2668))&amp;I2668&amp;IF(F2668&lt;&gt;VALUE,TEXT(F2668,"mmmm"),VALUE)</f>
        <v>00</v>
      </c>
      <c r="B2668" s="86" t="str">
        <f t="shared" si="664"/>
        <v>0</v>
      </c>
      <c r="C2668" s="86" t="str">
        <f>COUNTIF($K$7:K2668,K2668)&amp;K2668</f>
        <v>0</v>
      </c>
      <c r="D2668" s="86" t="str">
        <f t="shared" si="665"/>
        <v>1</v>
      </c>
      <c r="F2668" s="173"/>
      <c r="G2668" s="90"/>
      <c r="H2668" s="73"/>
      <c r="I2668" s="90"/>
      <c r="J2668" s="175" t="str">
        <f t="shared" ref="J2668" si="680">IF(ISNA(VLOOKUP(I2668,DAF_AKUN,2,FALSE)),"-",VLOOKUP(I2668,DAF_AKUN,2,FALSE))</f>
        <v>-</v>
      </c>
      <c r="K2668" s="90"/>
      <c r="L2668" s="178"/>
      <c r="M2668" s="178"/>
    </row>
    <row r="2669" spans="1:13" x14ac:dyDescent="0.2">
      <c r="A2669" s="90" t="str">
        <f>IF(I2669=VALUE,VALUE,COUNTIF($B$7:B2669,B2669))&amp;I2669&amp;IF(F2669&lt;&gt;VALUE,TEXT(F2669,"mmmm"),VALUE)</f>
        <v>00</v>
      </c>
      <c r="B2669" s="86" t="str">
        <f t="shared" si="664"/>
        <v>0</v>
      </c>
      <c r="C2669" s="86" t="str">
        <f>COUNTIF($K$7:K2669,K2669)&amp;K2669</f>
        <v>0</v>
      </c>
      <c r="D2669" s="86" t="str">
        <f t="shared" si="665"/>
        <v>1</v>
      </c>
      <c r="F2669" s="173"/>
      <c r="G2669" s="90"/>
      <c r="H2669" s="73"/>
      <c r="I2669" s="90"/>
      <c r="J2669" s="175" t="str">
        <f t="shared" ref="J2669" si="681">IF(ISNA(VLOOKUP(I2669,DAF_AKUN,2,FALSE)),"-",VLOOKUP(I2669,DAF_AKUN,2,FALSE))</f>
        <v>-</v>
      </c>
      <c r="K2669" s="90"/>
      <c r="L2669" s="178"/>
      <c r="M2669" s="178"/>
    </row>
    <row r="2670" spans="1:13" x14ac:dyDescent="0.2">
      <c r="A2670" s="90" t="str">
        <f>IF(I2670=VALUE,VALUE,COUNTIF($B$7:B2670,B2670))&amp;I2670&amp;IF(F2670&lt;&gt;VALUE,TEXT(F2670,"mmmm"),VALUE)</f>
        <v>00</v>
      </c>
      <c r="B2670" s="86" t="str">
        <f t="shared" si="664"/>
        <v>0</v>
      </c>
      <c r="C2670" s="86" t="str">
        <f>COUNTIF($K$7:K2670,K2670)&amp;K2670</f>
        <v>0</v>
      </c>
      <c r="D2670" s="86" t="str">
        <f t="shared" si="665"/>
        <v>1</v>
      </c>
      <c r="F2670" s="173"/>
      <c r="G2670" s="90"/>
      <c r="H2670" s="177"/>
      <c r="I2670" s="75"/>
      <c r="J2670" s="175" t="str">
        <f t="shared" ref="J2670" si="682">IF(ISNA(VLOOKUP(I2670,DAF_AKUN,2,FALSE)),"-",VLOOKUP(I2670,DAF_AKUN,2,FALSE))</f>
        <v>-</v>
      </c>
      <c r="K2670" s="90"/>
      <c r="L2670" s="178"/>
      <c r="M2670" s="178"/>
    </row>
    <row r="2671" spans="1:13" x14ac:dyDescent="0.2">
      <c r="A2671" s="90" t="str">
        <f>IF(I2671=VALUE,VALUE,COUNTIF($B$7:B2671,B2671))&amp;I2671&amp;IF(F2671&lt;&gt;VALUE,TEXT(F2671,"mmmm"),VALUE)</f>
        <v>00</v>
      </c>
      <c r="B2671" s="86" t="str">
        <f t="shared" si="664"/>
        <v>0</v>
      </c>
      <c r="C2671" s="86" t="str">
        <f>COUNTIF($K$7:K2671,K2671)&amp;K2671</f>
        <v>0</v>
      </c>
      <c r="D2671" s="86" t="str">
        <f t="shared" si="665"/>
        <v>1</v>
      </c>
      <c r="F2671" s="173"/>
      <c r="G2671" s="90"/>
      <c r="H2671" s="177"/>
      <c r="I2671" s="75"/>
      <c r="J2671" s="175" t="str">
        <f t="shared" ref="J2671" si="683">IF(ISNA(VLOOKUP(I2671,DAF_AKUN,2,FALSE)),"-",VLOOKUP(I2671,DAF_AKUN,2,FALSE))</f>
        <v>-</v>
      </c>
      <c r="K2671" s="90"/>
      <c r="L2671" s="178"/>
      <c r="M2671" s="178"/>
    </row>
    <row r="2672" spans="1:13" x14ac:dyDescent="0.2">
      <c r="A2672" s="90" t="str">
        <f>IF(I2672=VALUE,VALUE,COUNTIF($B$7:B2672,B2672))&amp;I2672&amp;IF(F2672&lt;&gt;VALUE,TEXT(F2672,"mmmm"),VALUE)</f>
        <v>00</v>
      </c>
      <c r="B2672" s="86" t="str">
        <f t="shared" si="664"/>
        <v>0</v>
      </c>
      <c r="C2672" s="86" t="str">
        <f>COUNTIF($K$7:K2672,K2672)&amp;K2672</f>
        <v>0</v>
      </c>
      <c r="D2672" s="86" t="str">
        <f t="shared" si="665"/>
        <v>1</v>
      </c>
      <c r="F2672" s="173"/>
      <c r="G2672" s="90"/>
      <c r="H2672" s="177"/>
      <c r="I2672" s="75"/>
      <c r="J2672" s="175" t="str">
        <f t="shared" ref="J2672" si="684">IF(ISNA(VLOOKUP(I2672,DAF_AKUN,2,FALSE)),"-",VLOOKUP(I2672,DAF_AKUN,2,FALSE))</f>
        <v>-</v>
      </c>
      <c r="K2672" s="90"/>
      <c r="L2672" s="178"/>
      <c r="M2672" s="178"/>
    </row>
    <row r="2673" spans="1:13" x14ac:dyDescent="0.2">
      <c r="A2673" s="90" t="str">
        <f>IF(I2673=VALUE,VALUE,COUNTIF($B$7:B2673,B2673))&amp;I2673&amp;IF(F2673&lt;&gt;VALUE,TEXT(F2673,"mmmm"),VALUE)</f>
        <v>00</v>
      </c>
      <c r="B2673" s="86" t="str">
        <f t="shared" si="664"/>
        <v>0</v>
      </c>
      <c r="C2673" s="86" t="str">
        <f>COUNTIF($K$7:K2673,K2673)&amp;K2673</f>
        <v>0</v>
      </c>
      <c r="D2673" s="86" t="str">
        <f t="shared" si="665"/>
        <v>1</v>
      </c>
      <c r="F2673" s="173"/>
      <c r="G2673" s="90"/>
      <c r="H2673" s="177"/>
      <c r="I2673" s="75"/>
      <c r="J2673" s="175" t="str">
        <f t="shared" ref="J2673" si="685">IF(ISNA(VLOOKUP(I2673,DAF_AKUN,2,FALSE)),"-",VLOOKUP(I2673,DAF_AKUN,2,FALSE))</f>
        <v>-</v>
      </c>
      <c r="K2673" s="90"/>
      <c r="L2673" s="178"/>
      <c r="M2673" s="178"/>
    </row>
    <row r="2674" spans="1:13" x14ac:dyDescent="0.2">
      <c r="A2674" s="90" t="str">
        <f>IF(I2674=VALUE,VALUE,COUNTIF($B$7:B2674,B2674))&amp;I2674&amp;IF(F2674&lt;&gt;VALUE,TEXT(F2674,"mmmm"),VALUE)</f>
        <v>00</v>
      </c>
      <c r="B2674" s="86" t="str">
        <f t="shared" si="664"/>
        <v>0</v>
      </c>
      <c r="C2674" s="86" t="str">
        <f>COUNTIF($K$7:K2674,K2674)&amp;K2674</f>
        <v>0</v>
      </c>
      <c r="D2674" s="86" t="str">
        <f t="shared" si="665"/>
        <v>1</v>
      </c>
      <c r="F2674" s="173"/>
      <c r="G2674" s="90"/>
      <c r="H2674" s="177"/>
      <c r="I2674" s="75"/>
      <c r="J2674" s="175" t="str">
        <f t="shared" ref="J2674" si="686">IF(ISNA(VLOOKUP(I2674,DAF_AKUN,2,FALSE)),"-",VLOOKUP(I2674,DAF_AKUN,2,FALSE))</f>
        <v>-</v>
      </c>
      <c r="K2674" s="90"/>
      <c r="L2674" s="178"/>
      <c r="M2674" s="178"/>
    </row>
    <row r="2675" spans="1:13" x14ac:dyDescent="0.2">
      <c r="A2675" s="90" t="str">
        <f>IF(I2675=VALUE,VALUE,COUNTIF($B$7:B2675,B2675))&amp;I2675&amp;IF(F2675&lt;&gt;VALUE,TEXT(F2675,"mmmm"),VALUE)</f>
        <v>00</v>
      </c>
      <c r="B2675" s="86" t="str">
        <f t="shared" si="664"/>
        <v>0</v>
      </c>
      <c r="C2675" s="86" t="str">
        <f>COUNTIF($K$7:K2675,K2675)&amp;K2675</f>
        <v>0</v>
      </c>
      <c r="D2675" s="86" t="str">
        <f t="shared" si="665"/>
        <v>1</v>
      </c>
      <c r="F2675" s="173"/>
      <c r="G2675" s="90"/>
      <c r="H2675" s="73"/>
      <c r="I2675" s="90"/>
      <c r="J2675" s="175" t="str">
        <f t="shared" ref="J2675" si="687">IF(ISNA(VLOOKUP(I2675,DAF_AKUN,2,FALSE)),"-",VLOOKUP(I2675,DAF_AKUN,2,FALSE))</f>
        <v>-</v>
      </c>
      <c r="K2675" s="90"/>
      <c r="L2675" s="178"/>
      <c r="M2675" s="178"/>
    </row>
    <row r="2676" spans="1:13" x14ac:dyDescent="0.2">
      <c r="A2676" s="90" t="str">
        <f>IF(I2676=VALUE,VALUE,COUNTIF($B$7:B2676,B2676))&amp;I2676&amp;IF(F2676&lt;&gt;VALUE,TEXT(F2676,"mmmm"),VALUE)</f>
        <v>00</v>
      </c>
      <c r="B2676" s="86" t="str">
        <f t="shared" si="664"/>
        <v>0</v>
      </c>
      <c r="C2676" s="86" t="str">
        <f>COUNTIF($K$7:K2676,K2676)&amp;K2676</f>
        <v>0</v>
      </c>
      <c r="D2676" s="86" t="str">
        <f t="shared" si="665"/>
        <v>1</v>
      </c>
      <c r="F2676" s="173"/>
      <c r="G2676" s="90"/>
      <c r="H2676" s="73"/>
      <c r="I2676" s="90"/>
      <c r="J2676" s="175" t="str">
        <f t="shared" ref="J2676" si="688">IF(ISNA(VLOOKUP(I2676,DAF_AKUN,2,FALSE)),"-",VLOOKUP(I2676,DAF_AKUN,2,FALSE))</f>
        <v>-</v>
      </c>
      <c r="K2676" s="90"/>
      <c r="L2676" s="178"/>
      <c r="M2676" s="178"/>
    </row>
    <row r="2677" spans="1:13" x14ac:dyDescent="0.2">
      <c r="A2677" s="90" t="str">
        <f>IF(I2677=VALUE,VALUE,COUNTIF($B$7:B2677,B2677))&amp;I2677&amp;IF(F2677&lt;&gt;VALUE,TEXT(F2677,"mmmm"),VALUE)</f>
        <v>00</v>
      </c>
      <c r="B2677" s="86" t="str">
        <f t="shared" si="664"/>
        <v>0</v>
      </c>
      <c r="C2677" s="86" t="str">
        <f>COUNTIF($K$7:K2677,K2677)&amp;K2677</f>
        <v>0</v>
      </c>
      <c r="D2677" s="86" t="str">
        <f t="shared" si="665"/>
        <v>1</v>
      </c>
      <c r="F2677" s="173"/>
      <c r="G2677" s="90"/>
      <c r="H2677" s="177"/>
      <c r="I2677" s="75"/>
      <c r="J2677" s="175" t="str">
        <f t="shared" ref="J2677" si="689">IF(ISNA(VLOOKUP(I2677,DAF_AKUN,2,FALSE)),"-",VLOOKUP(I2677,DAF_AKUN,2,FALSE))</f>
        <v>-</v>
      </c>
      <c r="K2677" s="90"/>
      <c r="L2677" s="178"/>
      <c r="M2677" s="178"/>
    </row>
    <row r="2678" spans="1:13" x14ac:dyDescent="0.2">
      <c r="A2678" s="90" t="str">
        <f>IF(I2678=VALUE,VALUE,COUNTIF($B$7:B2678,B2678))&amp;I2678&amp;IF(F2678&lt;&gt;VALUE,TEXT(F2678,"mmmm"),VALUE)</f>
        <v>00</v>
      </c>
      <c r="B2678" s="86" t="str">
        <f t="shared" si="664"/>
        <v>0</v>
      </c>
      <c r="C2678" s="86" t="str">
        <f>COUNTIF($K$7:K2678,K2678)&amp;K2678</f>
        <v>0</v>
      </c>
      <c r="D2678" s="86" t="str">
        <f t="shared" si="665"/>
        <v>1</v>
      </c>
      <c r="F2678" s="173"/>
      <c r="G2678" s="90"/>
      <c r="H2678" s="177"/>
      <c r="I2678" s="75"/>
      <c r="J2678" s="175" t="str">
        <f t="shared" ref="J2678" si="690">IF(ISNA(VLOOKUP(I2678,DAF_AKUN,2,FALSE)),"-",VLOOKUP(I2678,DAF_AKUN,2,FALSE))</f>
        <v>-</v>
      </c>
      <c r="K2678" s="90"/>
      <c r="L2678" s="178"/>
      <c r="M2678" s="178"/>
    </row>
    <row r="2679" spans="1:13" x14ac:dyDescent="0.2">
      <c r="A2679" s="90" t="str">
        <f>IF(I2679=VALUE,VALUE,COUNTIF($B$7:B2679,B2679))&amp;I2679&amp;IF(F2679&lt;&gt;VALUE,TEXT(F2679,"mmmm"),VALUE)</f>
        <v>00</v>
      </c>
      <c r="B2679" s="86" t="str">
        <f t="shared" si="664"/>
        <v>0</v>
      </c>
      <c r="C2679" s="86" t="str">
        <f>COUNTIF($K$7:K2679,K2679)&amp;K2679</f>
        <v>0</v>
      </c>
      <c r="D2679" s="86" t="str">
        <f t="shared" si="665"/>
        <v>1</v>
      </c>
      <c r="F2679" s="173"/>
      <c r="G2679" s="90"/>
      <c r="H2679" s="177"/>
      <c r="I2679" s="75"/>
      <c r="J2679" s="175" t="str">
        <f t="shared" ref="J2679" si="691">IF(ISNA(VLOOKUP(I2679,DAF_AKUN,2,FALSE)),"-",VLOOKUP(I2679,DAF_AKUN,2,FALSE))</f>
        <v>-</v>
      </c>
      <c r="K2679" s="90"/>
      <c r="L2679" s="178"/>
      <c r="M2679" s="178"/>
    </row>
    <row r="2680" spans="1:13" x14ac:dyDescent="0.2">
      <c r="A2680" s="90" t="str">
        <f>IF(I2680=VALUE,VALUE,COUNTIF($B$7:B2680,B2680))&amp;I2680&amp;IF(F2680&lt;&gt;VALUE,TEXT(F2680,"mmmm"),VALUE)</f>
        <v>00</v>
      </c>
      <c r="B2680" s="86" t="str">
        <f t="shared" si="664"/>
        <v>0</v>
      </c>
      <c r="C2680" s="86" t="str">
        <f>COUNTIF($K$7:K2680,K2680)&amp;K2680</f>
        <v>0</v>
      </c>
      <c r="D2680" s="86" t="str">
        <f t="shared" si="665"/>
        <v>1</v>
      </c>
      <c r="F2680" s="173"/>
      <c r="G2680" s="90"/>
      <c r="H2680" s="177"/>
      <c r="I2680" s="75"/>
      <c r="J2680" s="175" t="str">
        <f t="shared" ref="J2680" si="692">IF(ISNA(VLOOKUP(I2680,DAF_AKUN,2,FALSE)),"-",VLOOKUP(I2680,DAF_AKUN,2,FALSE))</f>
        <v>-</v>
      </c>
      <c r="K2680" s="90"/>
      <c r="L2680" s="178"/>
      <c r="M2680" s="178"/>
    </row>
    <row r="2681" spans="1:13" x14ac:dyDescent="0.2">
      <c r="A2681" s="90" t="str">
        <f>IF(I2681=VALUE,VALUE,COUNTIF($B$7:B2681,B2681))&amp;I2681&amp;IF(F2681&lt;&gt;VALUE,TEXT(F2681,"mmmm"),VALUE)</f>
        <v>00</v>
      </c>
      <c r="B2681" s="86" t="str">
        <f t="shared" si="664"/>
        <v>0</v>
      </c>
      <c r="C2681" s="86" t="str">
        <f>COUNTIF($K$7:K2681,K2681)&amp;K2681</f>
        <v>0</v>
      </c>
      <c r="D2681" s="86" t="str">
        <f t="shared" si="665"/>
        <v>1</v>
      </c>
      <c r="F2681" s="173"/>
      <c r="G2681" s="90"/>
      <c r="H2681" s="177"/>
      <c r="I2681" s="75"/>
      <c r="J2681" s="175" t="str">
        <f t="shared" ref="J2681" si="693">IF(ISNA(VLOOKUP(I2681,DAF_AKUN,2,FALSE)),"-",VLOOKUP(I2681,DAF_AKUN,2,FALSE))</f>
        <v>-</v>
      </c>
      <c r="K2681" s="90"/>
      <c r="L2681" s="178"/>
      <c r="M2681" s="178"/>
    </row>
    <row r="2682" spans="1:13" x14ac:dyDescent="0.2">
      <c r="A2682" s="90" t="str">
        <f>IF(I2682=VALUE,VALUE,COUNTIF($B$7:B2682,B2682))&amp;I2682&amp;IF(F2682&lt;&gt;VALUE,TEXT(F2682,"mmmm"),VALUE)</f>
        <v>00</v>
      </c>
      <c r="B2682" s="86" t="str">
        <f t="shared" si="664"/>
        <v>0</v>
      </c>
      <c r="C2682" s="86" t="str">
        <f>COUNTIF($K$7:K2682,K2682)&amp;K2682</f>
        <v>0</v>
      </c>
      <c r="D2682" s="86" t="str">
        <f t="shared" si="665"/>
        <v>1</v>
      </c>
      <c r="F2682" s="173"/>
      <c r="G2682" s="90"/>
      <c r="H2682" s="177"/>
      <c r="I2682" s="75"/>
      <c r="J2682" s="175" t="str">
        <f t="shared" ref="J2682" si="694">IF(ISNA(VLOOKUP(I2682,DAF_AKUN,2,FALSE)),"-",VLOOKUP(I2682,DAF_AKUN,2,FALSE))</f>
        <v>-</v>
      </c>
      <c r="K2682" s="90"/>
      <c r="L2682" s="178"/>
      <c r="M2682" s="178"/>
    </row>
    <row r="2683" spans="1:13" x14ac:dyDescent="0.2">
      <c r="A2683" s="90" t="str">
        <f>IF(I2683=VALUE,VALUE,COUNTIF($B$7:B2683,B2683))&amp;I2683&amp;IF(F2683&lt;&gt;VALUE,TEXT(F2683,"mmmm"),VALUE)</f>
        <v>00</v>
      </c>
      <c r="B2683" s="86" t="str">
        <f t="shared" si="664"/>
        <v>0</v>
      </c>
      <c r="C2683" s="86" t="str">
        <f>COUNTIF($K$7:K2683,K2683)&amp;K2683</f>
        <v>0</v>
      </c>
      <c r="D2683" s="86" t="str">
        <f t="shared" si="665"/>
        <v>1</v>
      </c>
      <c r="F2683" s="173"/>
      <c r="G2683" s="90"/>
      <c r="H2683" s="177"/>
      <c r="I2683" s="75"/>
      <c r="J2683" s="175" t="str">
        <f t="shared" ref="J2683" si="695">IF(ISNA(VLOOKUP(I2683,DAF_AKUN,2,FALSE)),"-",VLOOKUP(I2683,DAF_AKUN,2,FALSE))</f>
        <v>-</v>
      </c>
      <c r="K2683" s="90"/>
      <c r="L2683" s="178"/>
      <c r="M2683" s="178"/>
    </row>
    <row r="2684" spans="1:13" x14ac:dyDescent="0.2">
      <c r="A2684" s="90" t="str">
        <f>IF(I2684=VALUE,VALUE,COUNTIF($B$7:B2684,B2684))&amp;I2684&amp;IF(F2684&lt;&gt;VALUE,TEXT(F2684,"mmmm"),VALUE)</f>
        <v>00</v>
      </c>
      <c r="B2684" s="86" t="str">
        <f t="shared" si="664"/>
        <v>0</v>
      </c>
      <c r="C2684" s="86" t="str">
        <f>COUNTIF($K$7:K2684,K2684)&amp;K2684</f>
        <v>0</v>
      </c>
      <c r="D2684" s="86" t="str">
        <f t="shared" si="665"/>
        <v>1</v>
      </c>
      <c r="F2684" s="173"/>
      <c r="G2684" s="90"/>
      <c r="H2684" s="177"/>
      <c r="I2684" s="75"/>
      <c r="J2684" s="175" t="str">
        <f t="shared" ref="J2684" si="696">IF(ISNA(VLOOKUP(I2684,DAF_AKUN,2,FALSE)),"-",VLOOKUP(I2684,DAF_AKUN,2,FALSE))</f>
        <v>-</v>
      </c>
      <c r="K2684" s="90"/>
      <c r="L2684" s="178"/>
      <c r="M2684" s="178"/>
    </row>
    <row r="2685" spans="1:13" x14ac:dyDescent="0.2">
      <c r="A2685" s="90" t="str">
        <f>IF(I2685=VALUE,VALUE,COUNTIF($B$7:B2685,B2685))&amp;I2685&amp;IF(F2685&lt;&gt;VALUE,TEXT(F2685,"mmmm"),VALUE)</f>
        <v>00</v>
      </c>
      <c r="B2685" s="86" t="str">
        <f t="shared" si="664"/>
        <v>0</v>
      </c>
      <c r="C2685" s="86" t="str">
        <f>COUNTIF($K$7:K2685,K2685)&amp;K2685</f>
        <v>0</v>
      </c>
      <c r="D2685" s="86" t="str">
        <f t="shared" si="665"/>
        <v>1</v>
      </c>
      <c r="F2685" s="173"/>
      <c r="G2685" s="90"/>
      <c r="H2685" s="177"/>
      <c r="I2685" s="75"/>
      <c r="J2685" s="175" t="str">
        <f t="shared" ref="J2685" si="697">IF(ISNA(VLOOKUP(I2685,DAF_AKUN,2,FALSE)),"-",VLOOKUP(I2685,DAF_AKUN,2,FALSE))</f>
        <v>-</v>
      </c>
      <c r="K2685" s="90"/>
      <c r="L2685" s="178"/>
      <c r="M2685" s="178"/>
    </row>
    <row r="2686" spans="1:13" x14ac:dyDescent="0.2">
      <c r="A2686" s="90" t="str">
        <f>IF(I2686=VALUE,VALUE,COUNTIF($B$7:B2686,B2686))&amp;I2686&amp;IF(F2686&lt;&gt;VALUE,TEXT(F2686,"mmmm"),VALUE)</f>
        <v>00</v>
      </c>
      <c r="B2686" s="86" t="str">
        <f t="shared" si="664"/>
        <v>0</v>
      </c>
      <c r="C2686" s="86" t="str">
        <f>COUNTIF($K$7:K2686,K2686)&amp;K2686</f>
        <v>0</v>
      </c>
      <c r="D2686" s="86" t="str">
        <f t="shared" si="665"/>
        <v>1</v>
      </c>
      <c r="F2686" s="173"/>
      <c r="G2686" s="90"/>
      <c r="H2686" s="73"/>
      <c r="I2686" s="75"/>
      <c r="J2686" s="175" t="str">
        <f t="shared" ref="J2686" si="698">IF(ISNA(VLOOKUP(I2686,DAF_AKUN,2,FALSE)),"-",VLOOKUP(I2686,DAF_AKUN,2,FALSE))</f>
        <v>-</v>
      </c>
      <c r="K2686" s="90"/>
      <c r="L2686" s="178"/>
      <c r="M2686" s="178"/>
    </row>
    <row r="2687" spans="1:13" x14ac:dyDescent="0.2">
      <c r="A2687" s="90" t="str">
        <f>IF(I2687=VALUE,VALUE,COUNTIF($B$7:B2687,B2687))&amp;I2687&amp;IF(F2687&lt;&gt;VALUE,TEXT(F2687,"mmmm"),VALUE)</f>
        <v>00</v>
      </c>
      <c r="B2687" s="86" t="str">
        <f t="shared" si="664"/>
        <v>0</v>
      </c>
      <c r="C2687" s="86" t="str">
        <f>COUNTIF($K$7:K2687,K2687)&amp;K2687</f>
        <v>0</v>
      </c>
      <c r="D2687" s="86" t="str">
        <f t="shared" si="665"/>
        <v>1</v>
      </c>
      <c r="F2687" s="173"/>
      <c r="G2687" s="90"/>
      <c r="H2687" s="177"/>
      <c r="I2687" s="75"/>
      <c r="J2687" s="175" t="str">
        <f t="shared" ref="J2687" si="699">IF(ISNA(VLOOKUP(I2687,DAF_AKUN,2,FALSE)),"-",VLOOKUP(I2687,DAF_AKUN,2,FALSE))</f>
        <v>-</v>
      </c>
      <c r="K2687" s="90"/>
      <c r="L2687" s="178"/>
      <c r="M2687" s="178"/>
    </row>
    <row r="2688" spans="1:13" x14ac:dyDescent="0.2">
      <c r="A2688" s="90" t="str">
        <f>IF(I2688=VALUE,VALUE,COUNTIF($B$7:B2688,B2688))&amp;I2688&amp;IF(F2688&lt;&gt;VALUE,TEXT(F2688,"mmmm"),VALUE)</f>
        <v>00</v>
      </c>
      <c r="B2688" s="86" t="str">
        <f t="shared" si="664"/>
        <v>0</v>
      </c>
      <c r="C2688" s="86" t="str">
        <f>COUNTIF($K$7:K2688,K2688)&amp;K2688</f>
        <v>0</v>
      </c>
      <c r="D2688" s="86" t="str">
        <f t="shared" si="665"/>
        <v>1</v>
      </c>
      <c r="F2688" s="173"/>
      <c r="G2688" s="90"/>
      <c r="H2688" s="177"/>
      <c r="I2688" s="75"/>
      <c r="J2688" s="175" t="str">
        <f t="shared" ref="J2688" si="700">IF(ISNA(VLOOKUP(I2688,DAF_AKUN,2,FALSE)),"-",VLOOKUP(I2688,DAF_AKUN,2,FALSE))</f>
        <v>-</v>
      </c>
      <c r="K2688" s="90"/>
      <c r="L2688" s="178"/>
      <c r="M2688" s="178"/>
    </row>
    <row r="2689" spans="1:13" x14ac:dyDescent="0.2">
      <c r="A2689" s="90" t="str">
        <f>IF(I2689=VALUE,VALUE,COUNTIF($B$7:B2689,B2689))&amp;I2689&amp;IF(F2689&lt;&gt;VALUE,TEXT(F2689,"mmmm"),VALUE)</f>
        <v>00</v>
      </c>
      <c r="B2689" s="86" t="str">
        <f t="shared" si="664"/>
        <v>0</v>
      </c>
      <c r="C2689" s="86" t="str">
        <f>COUNTIF($K$7:K2689,K2689)&amp;K2689</f>
        <v>0</v>
      </c>
      <c r="D2689" s="86" t="str">
        <f t="shared" si="665"/>
        <v>1</v>
      </c>
      <c r="F2689" s="173"/>
      <c r="G2689" s="90"/>
      <c r="H2689" s="177"/>
      <c r="I2689" s="75"/>
      <c r="J2689" s="175" t="str">
        <f t="shared" ref="J2689" si="701">IF(ISNA(VLOOKUP(I2689,DAF_AKUN,2,FALSE)),"-",VLOOKUP(I2689,DAF_AKUN,2,FALSE))</f>
        <v>-</v>
      </c>
      <c r="K2689" s="90"/>
      <c r="L2689" s="178"/>
      <c r="M2689" s="178"/>
    </row>
    <row r="2690" spans="1:13" x14ac:dyDescent="0.2">
      <c r="A2690" s="90" t="str">
        <f>IF(I2690=VALUE,VALUE,COUNTIF($B$7:B2690,B2690))&amp;I2690&amp;IF(F2690&lt;&gt;VALUE,TEXT(F2690,"mmmm"),VALUE)</f>
        <v>00</v>
      </c>
      <c r="B2690" s="86" t="str">
        <f t="shared" si="664"/>
        <v>0</v>
      </c>
      <c r="C2690" s="86" t="str">
        <f>COUNTIF($K$7:K2690,K2690)&amp;K2690</f>
        <v>0</v>
      </c>
      <c r="D2690" s="86" t="str">
        <f t="shared" si="665"/>
        <v>1</v>
      </c>
      <c r="F2690" s="173"/>
      <c r="G2690" s="90"/>
      <c r="H2690" s="177"/>
      <c r="I2690" s="75"/>
      <c r="J2690" s="175" t="str">
        <f t="shared" ref="J2690" si="702">IF(ISNA(VLOOKUP(I2690,DAF_AKUN,2,FALSE)),"-",VLOOKUP(I2690,DAF_AKUN,2,FALSE))</f>
        <v>-</v>
      </c>
      <c r="K2690" s="90"/>
      <c r="L2690" s="178"/>
      <c r="M2690" s="178"/>
    </row>
    <row r="2691" spans="1:13" x14ac:dyDescent="0.2">
      <c r="A2691" s="90" t="str">
        <f>IF(I2691=VALUE,VALUE,COUNTIF($B$7:B2691,B2691))&amp;I2691&amp;IF(F2691&lt;&gt;VALUE,TEXT(F2691,"mmmm"),VALUE)</f>
        <v>00</v>
      </c>
      <c r="B2691" s="86" t="str">
        <f t="shared" si="664"/>
        <v>0</v>
      </c>
      <c r="C2691" s="86" t="str">
        <f>COUNTIF($K$7:K2691,K2691)&amp;K2691</f>
        <v>0</v>
      </c>
      <c r="D2691" s="86" t="str">
        <f t="shared" si="665"/>
        <v>1</v>
      </c>
      <c r="F2691" s="173"/>
      <c r="G2691" s="90"/>
      <c r="H2691" s="177"/>
      <c r="I2691" s="75"/>
      <c r="J2691" s="175" t="str">
        <f t="shared" ref="J2691" si="703">IF(ISNA(VLOOKUP(I2691,DAF_AKUN,2,FALSE)),"-",VLOOKUP(I2691,DAF_AKUN,2,FALSE))</f>
        <v>-</v>
      </c>
      <c r="K2691" s="90"/>
      <c r="L2691" s="178"/>
      <c r="M2691" s="178"/>
    </row>
    <row r="2692" spans="1:13" x14ac:dyDescent="0.2">
      <c r="A2692" s="90" t="str">
        <f>IF(I2692=VALUE,VALUE,COUNTIF($B$7:B2692,B2692))&amp;I2692&amp;IF(F2692&lt;&gt;VALUE,TEXT(F2692,"mmmm"),VALUE)</f>
        <v>00</v>
      </c>
      <c r="B2692" s="86" t="str">
        <f t="shared" si="664"/>
        <v>0</v>
      </c>
      <c r="C2692" s="86" t="str">
        <f>COUNTIF($K$7:K2692,K2692)&amp;K2692</f>
        <v>0</v>
      </c>
      <c r="D2692" s="86" t="str">
        <f t="shared" si="665"/>
        <v>1</v>
      </c>
      <c r="F2692" s="173"/>
      <c r="G2692" s="90"/>
      <c r="H2692" s="177"/>
      <c r="I2692" s="75"/>
      <c r="J2692" s="175" t="str">
        <f t="shared" ref="J2692" si="704">IF(ISNA(VLOOKUP(I2692,DAF_AKUN,2,FALSE)),"-",VLOOKUP(I2692,DAF_AKUN,2,FALSE))</f>
        <v>-</v>
      </c>
      <c r="K2692" s="90"/>
      <c r="L2692" s="178"/>
      <c r="M2692" s="178"/>
    </row>
    <row r="2693" spans="1:13" x14ac:dyDescent="0.2">
      <c r="A2693" s="90" t="str">
        <f>IF(I2693=VALUE,VALUE,COUNTIF($B$7:B2693,B2693))&amp;I2693&amp;IF(F2693&lt;&gt;VALUE,TEXT(F2693,"mmmm"),VALUE)</f>
        <v>00</v>
      </c>
      <c r="B2693" s="86" t="str">
        <f t="shared" si="664"/>
        <v>0</v>
      </c>
      <c r="C2693" s="86" t="str">
        <f>COUNTIF($K$7:K2693,K2693)&amp;K2693</f>
        <v>0</v>
      </c>
      <c r="D2693" s="86" t="str">
        <f t="shared" si="665"/>
        <v>1</v>
      </c>
      <c r="F2693" s="173"/>
      <c r="G2693" s="90"/>
      <c r="H2693" s="177"/>
      <c r="I2693" s="75"/>
      <c r="J2693" s="175" t="str">
        <f t="shared" ref="J2693" si="705">IF(ISNA(VLOOKUP(I2693,DAF_AKUN,2,FALSE)),"-",VLOOKUP(I2693,DAF_AKUN,2,FALSE))</f>
        <v>-</v>
      </c>
      <c r="K2693" s="90"/>
      <c r="L2693" s="178"/>
      <c r="M2693" s="178"/>
    </row>
    <row r="2694" spans="1:13" x14ac:dyDescent="0.2">
      <c r="A2694" s="90" t="str">
        <f>IF(I2694=VALUE,VALUE,COUNTIF($B$7:B2694,B2694))&amp;I2694&amp;IF(F2694&lt;&gt;VALUE,TEXT(F2694,"mmmm"),VALUE)</f>
        <v>00</v>
      </c>
      <c r="B2694" s="86" t="str">
        <f t="shared" si="664"/>
        <v>0</v>
      </c>
      <c r="C2694" s="86" t="str">
        <f>COUNTIF($K$7:K2694,K2694)&amp;K2694</f>
        <v>0</v>
      </c>
      <c r="D2694" s="86" t="str">
        <f t="shared" si="665"/>
        <v>1</v>
      </c>
      <c r="F2694" s="173"/>
      <c r="G2694" s="90"/>
      <c r="H2694" s="177"/>
      <c r="I2694" s="75"/>
      <c r="J2694" s="175" t="str">
        <f t="shared" ref="J2694" si="706">IF(ISNA(VLOOKUP(I2694,DAF_AKUN,2,FALSE)),"-",VLOOKUP(I2694,DAF_AKUN,2,FALSE))</f>
        <v>-</v>
      </c>
      <c r="K2694" s="90"/>
      <c r="L2694" s="178"/>
      <c r="M2694" s="178"/>
    </row>
    <row r="2695" spans="1:13" x14ac:dyDescent="0.2">
      <c r="A2695" s="90" t="str">
        <f>IF(I2695=VALUE,VALUE,COUNTIF($B$7:B2695,B2695))&amp;I2695&amp;IF(F2695&lt;&gt;VALUE,TEXT(F2695,"mmmm"),VALUE)</f>
        <v>00</v>
      </c>
      <c r="B2695" s="86" t="str">
        <f>I2695&amp;IF(F2695&lt;&gt;VALUE,TEXT(F2695,"mmmm"),VALUE)</f>
        <v>0</v>
      </c>
      <c r="C2695" s="86" t="str">
        <f>COUNTIF($K$7:K2695,K2695)&amp;K2695</f>
        <v>0</v>
      </c>
      <c r="D2695" s="86" t="str">
        <f>IF(MONTH(F2695)&lt;MONTH(BLN),"1"&amp;I2695,VALUE)</f>
        <v>1</v>
      </c>
      <c r="F2695" s="173"/>
      <c r="G2695" s="90"/>
      <c r="H2695" s="177"/>
      <c r="I2695" s="75"/>
      <c r="J2695" s="175" t="str">
        <f t="shared" ref="J2695" si="707">IF(ISNA(VLOOKUP(I2695,DAF_AKUN,2,FALSE)),"-",VLOOKUP(I2695,DAF_AKUN,2,FALSE))</f>
        <v>-</v>
      </c>
      <c r="K2695" s="90"/>
      <c r="L2695" s="178"/>
      <c r="M2695" s="178"/>
    </row>
    <row r="2696" spans="1:13" x14ac:dyDescent="0.2">
      <c r="A2696" s="90" t="str">
        <f>IF(I2696=VALUE,VALUE,COUNTIF($B$7:B2696,B2696))&amp;I2696&amp;IF(F2696&lt;&gt;VALUE,TEXT(F2696,"mmmm"),VALUE)</f>
        <v>00</v>
      </c>
      <c r="B2696" s="86" t="str">
        <f>I2696&amp;IF(F2696&lt;&gt;VALUE,TEXT(F2696,"mmmm"),VALUE)</f>
        <v>0</v>
      </c>
      <c r="C2696" s="86" t="str">
        <f>COUNTIF($K$7:K2696,K2696)&amp;K2696</f>
        <v>0</v>
      </c>
      <c r="D2696" s="86" t="str">
        <f>IF(MONTH(F2696)&lt;MONTH(BLN),"1"&amp;I2696,VALUE)</f>
        <v>1</v>
      </c>
      <c r="F2696" s="173"/>
      <c r="G2696" s="90"/>
      <c r="H2696" s="177"/>
      <c r="I2696" s="75"/>
      <c r="J2696" s="175" t="str">
        <f t="shared" ref="J2696" si="708">IF(ISNA(VLOOKUP(I2696,DAF_AKUN,2,FALSE)),"-",VLOOKUP(I2696,DAF_AKUN,2,FALSE))</f>
        <v>-</v>
      </c>
      <c r="K2696" s="90"/>
      <c r="L2696" s="178"/>
      <c r="M2696" s="178"/>
    </row>
    <row r="2697" spans="1:13" x14ac:dyDescent="0.2">
      <c r="A2697" s="90" t="str">
        <f>IF(I2697=VALUE,VALUE,COUNTIF($B$7:B2697,B2697))&amp;I2697&amp;IF(F2697&lt;&gt;VALUE,TEXT(F2697,"mmmm"),VALUE)</f>
        <v>00</v>
      </c>
      <c r="B2697" s="86" t="str">
        <f>I2697&amp;IF(F2697&lt;&gt;VALUE,TEXT(F2697,"mmmm"),VALUE)</f>
        <v>0</v>
      </c>
      <c r="C2697" s="86" t="str">
        <f>COUNTIF($K$7:K2697,K2697)&amp;K2697</f>
        <v>0</v>
      </c>
      <c r="D2697" s="86" t="str">
        <f>IF(MONTH(F2697)&lt;MONTH(BLN),"1"&amp;I2697,VALUE)</f>
        <v>1</v>
      </c>
      <c r="F2697" s="173"/>
      <c r="G2697" s="90"/>
      <c r="H2697" s="177"/>
      <c r="I2697" s="75"/>
      <c r="J2697" s="175" t="str">
        <f t="shared" ref="J2697" si="709">IF(ISNA(VLOOKUP(I2697,DAF_AKUN,2,FALSE)),"-",VLOOKUP(I2697,DAF_AKUN,2,FALSE))</f>
        <v>-</v>
      </c>
      <c r="K2697" s="90"/>
      <c r="L2697" s="178"/>
      <c r="M2697" s="178"/>
    </row>
    <row r="2698" spans="1:13" x14ac:dyDescent="0.2">
      <c r="A2698" s="90" t="str">
        <f>IF(I2698=VALUE,VALUE,COUNTIF($B$7:B2698,B2698))&amp;I2698&amp;IF(F2698&lt;&gt;VALUE,TEXT(F2698,"mmmm"),VALUE)</f>
        <v>00</v>
      </c>
      <c r="B2698" s="86" t="str">
        <f t="shared" si="664"/>
        <v>0</v>
      </c>
      <c r="C2698" s="86" t="str">
        <f>COUNTIF($K$7:K2698,K2698)&amp;K2698</f>
        <v>0</v>
      </c>
      <c r="D2698" s="86" t="str">
        <f t="shared" si="665"/>
        <v>1</v>
      </c>
      <c r="F2698" s="173"/>
      <c r="G2698" s="90"/>
      <c r="H2698" s="177"/>
      <c r="I2698" s="75"/>
      <c r="J2698" s="175" t="str">
        <f t="shared" ref="J2698" si="710">IF(ISNA(VLOOKUP(I2698,DAF_AKUN,2,FALSE)),"-",VLOOKUP(I2698,DAF_AKUN,2,FALSE))</f>
        <v>-</v>
      </c>
      <c r="K2698" s="90"/>
      <c r="L2698" s="178"/>
      <c r="M2698" s="178"/>
    </row>
    <row r="2699" spans="1:13" x14ac:dyDescent="0.2">
      <c r="A2699" s="90" t="str">
        <f>IF(I2699=VALUE,VALUE,COUNTIF($B$7:B2699,B2699))&amp;I2699&amp;IF(F2699&lt;&gt;VALUE,TEXT(F2699,"mmmm"),VALUE)</f>
        <v>00</v>
      </c>
      <c r="B2699" s="86" t="str">
        <f t="shared" si="664"/>
        <v>0</v>
      </c>
      <c r="C2699" s="86" t="str">
        <f>COUNTIF($K$7:K2699,K2699)&amp;K2699</f>
        <v>0</v>
      </c>
      <c r="D2699" s="86" t="str">
        <f t="shared" si="665"/>
        <v>1</v>
      </c>
      <c r="F2699" s="173"/>
      <c r="G2699" s="90"/>
      <c r="H2699" s="73"/>
      <c r="I2699" s="75"/>
      <c r="J2699" s="175" t="str">
        <f t="shared" ref="J2699" si="711">IF(ISNA(VLOOKUP(I2699,DAF_AKUN,2,FALSE)),"-",VLOOKUP(I2699,DAF_AKUN,2,FALSE))</f>
        <v>-</v>
      </c>
      <c r="K2699" s="90"/>
      <c r="L2699" s="178"/>
      <c r="M2699" s="178"/>
    </row>
    <row r="2700" spans="1:13" x14ac:dyDescent="0.2">
      <c r="A2700" s="90" t="str">
        <f>IF(I2700=VALUE,VALUE,COUNTIF($B$7:B2700,B2700))&amp;I2700&amp;IF(F2700&lt;&gt;VALUE,TEXT(F2700,"mmmm"),VALUE)</f>
        <v>00</v>
      </c>
      <c r="B2700" s="86" t="str">
        <f t="shared" si="664"/>
        <v>0</v>
      </c>
      <c r="C2700" s="86" t="str">
        <f>COUNTIF($K$7:K2700,K2700)&amp;K2700</f>
        <v>0</v>
      </c>
      <c r="D2700" s="86" t="str">
        <f t="shared" si="665"/>
        <v>1</v>
      </c>
      <c r="F2700" s="173"/>
      <c r="G2700" s="90"/>
      <c r="H2700" s="177"/>
      <c r="I2700" s="75"/>
      <c r="J2700" s="175" t="str">
        <f t="shared" ref="J2700" si="712">IF(ISNA(VLOOKUP(I2700,DAF_AKUN,2,FALSE)),"-",VLOOKUP(I2700,DAF_AKUN,2,FALSE))</f>
        <v>-</v>
      </c>
      <c r="K2700" s="90"/>
      <c r="L2700" s="178"/>
      <c r="M2700" s="178"/>
    </row>
    <row r="2701" spans="1:13" x14ac:dyDescent="0.2">
      <c r="A2701" s="90" t="str">
        <f>IF(I2701=VALUE,VALUE,COUNTIF($B$7:B2701,B2701))&amp;I2701&amp;IF(F2701&lt;&gt;VALUE,TEXT(F2701,"mmmm"),VALUE)</f>
        <v>00</v>
      </c>
      <c r="B2701" s="86" t="str">
        <f t="shared" si="664"/>
        <v>0</v>
      </c>
      <c r="C2701" s="86" t="str">
        <f>COUNTIF($K$7:K2701,K2701)&amp;K2701</f>
        <v>0</v>
      </c>
      <c r="D2701" s="86" t="str">
        <f t="shared" si="665"/>
        <v>1</v>
      </c>
      <c r="F2701" s="173"/>
      <c r="G2701" s="90"/>
      <c r="H2701" s="177"/>
      <c r="I2701" s="75"/>
      <c r="J2701" s="175" t="str">
        <f t="shared" ref="J2701" si="713">IF(ISNA(VLOOKUP(I2701,DAF_AKUN,2,FALSE)),"-",VLOOKUP(I2701,DAF_AKUN,2,FALSE))</f>
        <v>-</v>
      </c>
      <c r="K2701" s="90"/>
      <c r="L2701" s="178"/>
      <c r="M2701" s="178"/>
    </row>
    <row r="2702" spans="1:13" x14ac:dyDescent="0.2">
      <c r="A2702" s="90" t="str">
        <f>IF(I2702=VALUE,VALUE,COUNTIF($B$7:B2702,B2702))&amp;I2702&amp;IF(F2702&lt;&gt;VALUE,TEXT(F2702,"mmmm"),VALUE)</f>
        <v>00</v>
      </c>
      <c r="B2702" s="86" t="str">
        <f>I2702&amp;IF(F2702&lt;&gt;VALUE,TEXT(F2702,"mmmm"),VALUE)</f>
        <v>0</v>
      </c>
      <c r="C2702" s="86" t="str">
        <f>COUNTIF($K$7:K2702,K2702)&amp;K2702</f>
        <v>0</v>
      </c>
      <c r="D2702" s="86" t="str">
        <f>IF(MONTH(F2702)&lt;MONTH(BLN),"1"&amp;I2702,VALUE)</f>
        <v>1</v>
      </c>
      <c r="F2702" s="173"/>
      <c r="G2702" s="90"/>
      <c r="H2702" s="177"/>
      <c r="I2702" s="75"/>
      <c r="J2702" s="175" t="str">
        <f t="shared" ref="J2702" si="714">IF(ISNA(VLOOKUP(I2702,DAF_AKUN,2,FALSE)),"-",VLOOKUP(I2702,DAF_AKUN,2,FALSE))</f>
        <v>-</v>
      </c>
      <c r="K2702" s="90"/>
      <c r="L2702" s="178"/>
      <c r="M2702" s="178"/>
    </row>
    <row r="2703" spans="1:13" x14ac:dyDescent="0.2">
      <c r="A2703" s="90" t="str">
        <f>IF(I2703=VALUE,VALUE,COUNTIF($B$7:B2703,B2703))&amp;I2703&amp;IF(F2703&lt;&gt;VALUE,TEXT(F2703,"mmmm"),VALUE)</f>
        <v>00</v>
      </c>
      <c r="B2703" s="86" t="str">
        <f t="shared" si="664"/>
        <v>0</v>
      </c>
      <c r="C2703" s="86" t="str">
        <f>COUNTIF($K$7:K2703,K2703)&amp;K2703</f>
        <v>0</v>
      </c>
      <c r="D2703" s="86" t="str">
        <f t="shared" si="665"/>
        <v>1</v>
      </c>
      <c r="F2703" s="173"/>
      <c r="G2703" s="90"/>
      <c r="H2703" s="177"/>
      <c r="I2703" s="75"/>
      <c r="J2703" s="175" t="str">
        <f t="shared" ref="J2703" si="715">IF(ISNA(VLOOKUP(I2703,DAF_AKUN,2,FALSE)),"-",VLOOKUP(I2703,DAF_AKUN,2,FALSE))</f>
        <v>-</v>
      </c>
      <c r="K2703" s="90"/>
      <c r="L2703" s="178"/>
      <c r="M2703" s="178"/>
    </row>
    <row r="2704" spans="1:13" x14ac:dyDescent="0.2">
      <c r="A2704" s="90" t="str">
        <f>IF(I2704=VALUE,VALUE,COUNTIF($B$7:B2704,B2704))&amp;I2704&amp;IF(F2704&lt;&gt;VALUE,TEXT(F2704,"mmmm"),VALUE)</f>
        <v>00</v>
      </c>
      <c r="B2704" s="86" t="str">
        <f t="shared" si="664"/>
        <v>0</v>
      </c>
      <c r="C2704" s="86" t="str">
        <f>COUNTIF($K$7:K2704,K2704)&amp;K2704</f>
        <v>0</v>
      </c>
      <c r="D2704" s="86" t="str">
        <f t="shared" si="665"/>
        <v>1</v>
      </c>
      <c r="F2704" s="173"/>
      <c r="G2704" s="90"/>
      <c r="H2704" s="73"/>
      <c r="I2704" s="75"/>
      <c r="J2704" s="175" t="str">
        <f t="shared" ref="J2704" si="716">IF(ISNA(VLOOKUP(I2704,DAF_AKUN,2,FALSE)),"-",VLOOKUP(I2704,DAF_AKUN,2,FALSE))</f>
        <v>-</v>
      </c>
      <c r="K2704" s="90"/>
      <c r="L2704" s="178"/>
      <c r="M2704" s="178"/>
    </row>
    <row r="2705" spans="1:13" x14ac:dyDescent="0.2">
      <c r="A2705" s="90" t="str">
        <f>IF(I2705=VALUE,VALUE,COUNTIF($B$7:B2705,B2705))&amp;I2705&amp;IF(F2705&lt;&gt;VALUE,TEXT(F2705,"mmmm"),VALUE)</f>
        <v>00</v>
      </c>
      <c r="B2705" s="86" t="str">
        <f t="shared" si="664"/>
        <v>0</v>
      </c>
      <c r="C2705" s="86" t="str">
        <f>COUNTIF($K$7:K2705,K2705)&amp;K2705</f>
        <v>0</v>
      </c>
      <c r="D2705" s="86" t="str">
        <f t="shared" si="665"/>
        <v>1</v>
      </c>
      <c r="F2705" s="173"/>
      <c r="G2705" s="90"/>
      <c r="H2705" s="73"/>
      <c r="I2705" s="75"/>
      <c r="J2705" s="175" t="str">
        <f t="shared" ref="J2705" si="717">IF(ISNA(VLOOKUP(I2705,DAF_AKUN,2,FALSE)),"-",VLOOKUP(I2705,DAF_AKUN,2,FALSE))</f>
        <v>-</v>
      </c>
      <c r="K2705" s="90"/>
      <c r="L2705" s="178"/>
      <c r="M2705" s="178"/>
    </row>
    <row r="2706" spans="1:13" x14ac:dyDescent="0.2">
      <c r="A2706" s="90" t="str">
        <f>IF(I2706=VALUE,VALUE,COUNTIF($B$7:B2706,B2706))&amp;I2706&amp;IF(F2706&lt;&gt;VALUE,TEXT(F2706,"mmmm"),VALUE)</f>
        <v>00</v>
      </c>
      <c r="B2706" s="86" t="str">
        <f t="shared" si="664"/>
        <v>0</v>
      </c>
      <c r="C2706" s="86" t="str">
        <f>COUNTIF($K$7:K2706,K2706)&amp;K2706</f>
        <v>0</v>
      </c>
      <c r="D2706" s="86" t="str">
        <f t="shared" si="665"/>
        <v>1</v>
      </c>
      <c r="F2706" s="173"/>
      <c r="G2706" s="90"/>
      <c r="H2706" s="73"/>
      <c r="I2706" s="75"/>
      <c r="J2706" s="175" t="str">
        <f t="shared" ref="J2706" si="718">IF(ISNA(VLOOKUP(I2706,DAF_AKUN,2,FALSE)),"-",VLOOKUP(I2706,DAF_AKUN,2,FALSE))</f>
        <v>-</v>
      </c>
      <c r="K2706" s="90"/>
      <c r="L2706" s="178"/>
      <c r="M2706" s="178"/>
    </row>
    <row r="2707" spans="1:13" x14ac:dyDescent="0.2">
      <c r="A2707" s="90" t="str">
        <f>IF(I2707=VALUE,VALUE,COUNTIF($B$7:B2707,B2707))&amp;I2707&amp;IF(F2707&lt;&gt;VALUE,TEXT(F2707,"mmmm"),VALUE)</f>
        <v>00</v>
      </c>
      <c r="B2707" s="86" t="str">
        <f t="shared" si="664"/>
        <v>0</v>
      </c>
      <c r="C2707" s="86" t="str">
        <f>COUNTIF($K$7:K2707,K2707)&amp;K2707</f>
        <v>0</v>
      </c>
      <c r="D2707" s="86" t="str">
        <f t="shared" si="665"/>
        <v>1</v>
      </c>
      <c r="F2707" s="173"/>
      <c r="G2707" s="90"/>
      <c r="H2707" s="73"/>
      <c r="I2707" s="75"/>
      <c r="J2707" s="175" t="str">
        <f t="shared" ref="J2707" si="719">IF(ISNA(VLOOKUP(I2707,DAF_AKUN,2,FALSE)),"-",VLOOKUP(I2707,DAF_AKUN,2,FALSE))</f>
        <v>-</v>
      </c>
      <c r="K2707" s="90"/>
      <c r="L2707" s="178"/>
      <c r="M2707" s="178"/>
    </row>
    <row r="2708" spans="1:13" x14ac:dyDescent="0.2">
      <c r="A2708" s="90" t="str">
        <f>IF(I2708=VALUE,VALUE,COUNTIF($B$7:B2708,B2708))&amp;I2708&amp;IF(F2708&lt;&gt;VALUE,TEXT(F2708,"mmmm"),VALUE)</f>
        <v>00</v>
      </c>
      <c r="B2708" s="86" t="str">
        <f t="shared" si="664"/>
        <v>0</v>
      </c>
      <c r="C2708" s="86" t="str">
        <f>COUNTIF($K$7:K2708,K2708)&amp;K2708</f>
        <v>0</v>
      </c>
      <c r="D2708" s="86" t="str">
        <f t="shared" si="665"/>
        <v>1</v>
      </c>
      <c r="F2708" s="173"/>
      <c r="G2708" s="90"/>
      <c r="H2708" s="177"/>
      <c r="I2708" s="75"/>
      <c r="J2708" s="175" t="str">
        <f t="shared" ref="J2708" si="720">IF(ISNA(VLOOKUP(I2708,DAF_AKUN,2,FALSE)),"-",VLOOKUP(I2708,DAF_AKUN,2,FALSE))</f>
        <v>-</v>
      </c>
      <c r="K2708" s="90"/>
      <c r="L2708" s="178"/>
      <c r="M2708" s="178"/>
    </row>
    <row r="2709" spans="1:13" x14ac:dyDescent="0.2">
      <c r="A2709" s="90" t="str">
        <f>IF(I2709=VALUE,VALUE,COUNTIF($B$7:B2709,B2709))&amp;I2709&amp;IF(F2709&lt;&gt;VALUE,TEXT(F2709,"mmmm"),VALUE)</f>
        <v>00</v>
      </c>
      <c r="B2709" s="86" t="str">
        <f t="shared" si="664"/>
        <v>0</v>
      </c>
      <c r="C2709" s="86" t="str">
        <f>COUNTIF($K$7:K2709,K2709)&amp;K2709</f>
        <v>0</v>
      </c>
      <c r="D2709" s="86" t="str">
        <f t="shared" si="665"/>
        <v>1</v>
      </c>
      <c r="F2709" s="173"/>
      <c r="G2709" s="90"/>
      <c r="H2709" s="177"/>
      <c r="I2709" s="75"/>
      <c r="J2709" s="175" t="str">
        <f t="shared" ref="J2709" si="721">IF(ISNA(VLOOKUP(I2709,DAF_AKUN,2,FALSE)),"-",VLOOKUP(I2709,DAF_AKUN,2,FALSE))</f>
        <v>-</v>
      </c>
      <c r="K2709" s="90"/>
      <c r="L2709" s="178"/>
      <c r="M2709" s="178"/>
    </row>
    <row r="2710" spans="1:13" x14ac:dyDescent="0.2">
      <c r="A2710" s="90" t="str">
        <f>IF(I2710=VALUE,VALUE,COUNTIF($B$7:B2710,B2710))&amp;I2710&amp;IF(F2710&lt;&gt;VALUE,TEXT(F2710,"mmmm"),VALUE)</f>
        <v>00</v>
      </c>
      <c r="B2710" s="86" t="str">
        <f t="shared" si="664"/>
        <v>0</v>
      </c>
      <c r="C2710" s="86" t="str">
        <f>COUNTIF($K$7:K2710,K2710)&amp;K2710</f>
        <v>0</v>
      </c>
      <c r="D2710" s="86" t="str">
        <f t="shared" si="665"/>
        <v>1</v>
      </c>
      <c r="F2710" s="173"/>
      <c r="G2710" s="90"/>
      <c r="H2710" s="73"/>
      <c r="I2710" s="75"/>
      <c r="J2710" s="175" t="str">
        <f t="shared" ref="J2710" si="722">IF(ISNA(VLOOKUP(I2710,DAF_AKUN,2,FALSE)),"-",VLOOKUP(I2710,DAF_AKUN,2,FALSE))</f>
        <v>-</v>
      </c>
      <c r="K2710" s="90"/>
      <c r="L2710" s="178"/>
      <c r="M2710" s="178"/>
    </row>
    <row r="2711" spans="1:13" x14ac:dyDescent="0.2">
      <c r="A2711" s="90" t="str">
        <f>IF(I2711=VALUE,VALUE,COUNTIF($B$7:B2711,B2711))&amp;I2711&amp;IF(F2711&lt;&gt;VALUE,TEXT(F2711,"mmmm"),VALUE)</f>
        <v>00</v>
      </c>
      <c r="B2711" s="86" t="str">
        <f t="shared" si="664"/>
        <v>0</v>
      </c>
      <c r="C2711" s="86" t="str">
        <f>COUNTIF($K$7:K2711,K2711)&amp;K2711</f>
        <v>0</v>
      </c>
      <c r="D2711" s="86" t="str">
        <f t="shared" si="665"/>
        <v>1</v>
      </c>
      <c r="F2711" s="173"/>
      <c r="G2711" s="90"/>
      <c r="H2711" s="73"/>
      <c r="I2711" s="90"/>
      <c r="J2711" s="175" t="str">
        <f t="shared" ref="J2711" si="723">IF(ISNA(VLOOKUP(I2711,DAF_AKUN,2,FALSE)),"-",VLOOKUP(I2711,DAF_AKUN,2,FALSE))</f>
        <v>-</v>
      </c>
      <c r="K2711" s="90"/>
      <c r="L2711" s="178"/>
      <c r="M2711" s="178"/>
    </row>
    <row r="2712" spans="1:13" x14ac:dyDescent="0.2">
      <c r="A2712" s="90" t="str">
        <f>IF(I2712=VALUE,VALUE,COUNTIF($B$7:B2712,B2712))&amp;I2712&amp;IF(F2712&lt;&gt;VALUE,TEXT(F2712,"mmmm"),VALUE)</f>
        <v>00</v>
      </c>
      <c r="B2712" s="86" t="str">
        <f t="shared" si="664"/>
        <v>0</v>
      </c>
      <c r="C2712" s="86" t="str">
        <f>COUNTIF($K$7:K2712,K2712)&amp;K2712</f>
        <v>0</v>
      </c>
      <c r="D2712" s="86" t="str">
        <f t="shared" si="665"/>
        <v>1</v>
      </c>
      <c r="F2712" s="173"/>
      <c r="G2712" s="90"/>
      <c r="H2712" s="73"/>
      <c r="I2712" s="90"/>
      <c r="J2712" s="175" t="str">
        <f t="shared" ref="J2712" si="724">IF(ISNA(VLOOKUP(I2712,DAF_AKUN,2,FALSE)),"-",VLOOKUP(I2712,DAF_AKUN,2,FALSE))</f>
        <v>-</v>
      </c>
      <c r="K2712" s="90"/>
      <c r="L2712" s="178"/>
      <c r="M2712" s="178"/>
    </row>
    <row r="2713" spans="1:13" x14ac:dyDescent="0.2">
      <c r="A2713" s="90" t="str">
        <f>IF(I2713=VALUE,VALUE,COUNTIF($B$7:B2713,B2713))&amp;I2713&amp;IF(F2713&lt;&gt;VALUE,TEXT(F2713,"mmmm"),VALUE)</f>
        <v>00</v>
      </c>
      <c r="B2713" s="86" t="str">
        <f t="shared" si="664"/>
        <v>0</v>
      </c>
      <c r="C2713" s="86" t="str">
        <f>COUNTIF($K$7:K2713,K2713)&amp;K2713</f>
        <v>0</v>
      </c>
      <c r="D2713" s="86" t="str">
        <f t="shared" si="665"/>
        <v>1</v>
      </c>
      <c r="F2713" s="173"/>
      <c r="G2713" s="90"/>
      <c r="H2713" s="73"/>
      <c r="I2713" s="90"/>
      <c r="J2713" s="175" t="str">
        <f t="shared" ref="J2713" si="725">IF(ISNA(VLOOKUP(I2713,DAF_AKUN,2,FALSE)),"-",VLOOKUP(I2713,DAF_AKUN,2,FALSE))</f>
        <v>-</v>
      </c>
      <c r="K2713" s="90"/>
      <c r="L2713" s="178"/>
      <c r="M2713" s="178"/>
    </row>
    <row r="2714" spans="1:13" x14ac:dyDescent="0.2">
      <c r="A2714" s="90" t="str">
        <f>IF(I2714=VALUE,VALUE,COUNTIF($B$7:B2714,B2714))&amp;I2714&amp;IF(F2714&lt;&gt;VALUE,TEXT(F2714,"mmmm"),VALUE)</f>
        <v>00</v>
      </c>
      <c r="B2714" s="86" t="str">
        <f t="shared" si="664"/>
        <v>0</v>
      </c>
      <c r="C2714" s="86" t="str">
        <f>COUNTIF($K$7:K2714,K2714)&amp;K2714</f>
        <v>0</v>
      </c>
      <c r="D2714" s="86" t="str">
        <f t="shared" si="665"/>
        <v>1</v>
      </c>
      <c r="F2714" s="173"/>
      <c r="G2714" s="90"/>
      <c r="H2714" s="73"/>
      <c r="I2714" s="75"/>
      <c r="J2714" s="175" t="str">
        <f t="shared" ref="J2714" si="726">IF(ISNA(VLOOKUP(I2714,DAF_AKUN,2,FALSE)),"-",VLOOKUP(I2714,DAF_AKUN,2,FALSE))</f>
        <v>-</v>
      </c>
      <c r="K2714" s="90"/>
      <c r="L2714" s="178"/>
      <c r="M2714" s="178"/>
    </row>
    <row r="2715" spans="1:13" x14ac:dyDescent="0.2">
      <c r="A2715" s="90" t="str">
        <f>IF(I2715=VALUE,VALUE,COUNTIF($B$7:B2715,B2715))&amp;I2715&amp;IF(F2715&lt;&gt;VALUE,TEXT(F2715,"mmmm"),VALUE)</f>
        <v>00</v>
      </c>
      <c r="B2715" s="86" t="str">
        <f t="shared" si="664"/>
        <v>0</v>
      </c>
      <c r="C2715" s="86" t="str">
        <f>COUNTIF($K$7:K2715,K2715)&amp;K2715</f>
        <v>0</v>
      </c>
      <c r="D2715" s="86" t="str">
        <f t="shared" si="665"/>
        <v>1</v>
      </c>
      <c r="F2715" s="173"/>
      <c r="G2715" s="90"/>
      <c r="H2715" s="73"/>
      <c r="I2715" s="75"/>
      <c r="J2715" s="175" t="str">
        <f t="shared" ref="J2715" si="727">IF(ISNA(VLOOKUP(I2715,DAF_AKUN,2,FALSE)),"-",VLOOKUP(I2715,DAF_AKUN,2,FALSE))</f>
        <v>-</v>
      </c>
      <c r="K2715" s="90"/>
      <c r="L2715" s="178"/>
      <c r="M2715" s="178"/>
    </row>
    <row r="2716" spans="1:13" x14ac:dyDescent="0.2">
      <c r="A2716" s="90" t="str">
        <f>IF(I2716=VALUE,VALUE,COUNTIF($B$7:B2716,B2716))&amp;I2716&amp;IF(F2716&lt;&gt;VALUE,TEXT(F2716,"mmmm"),VALUE)</f>
        <v>00</v>
      </c>
      <c r="B2716" s="86" t="str">
        <f t="shared" si="664"/>
        <v>0</v>
      </c>
      <c r="C2716" s="86" t="str">
        <f>COUNTIF($K$7:K2716,K2716)&amp;K2716</f>
        <v>0</v>
      </c>
      <c r="D2716" s="86" t="str">
        <f t="shared" si="665"/>
        <v>1</v>
      </c>
      <c r="F2716" s="173"/>
      <c r="G2716" s="90"/>
      <c r="H2716" s="73"/>
      <c r="I2716" s="75"/>
      <c r="J2716" s="175" t="str">
        <f t="shared" ref="J2716" si="728">IF(ISNA(VLOOKUP(I2716,DAF_AKUN,2,FALSE)),"-",VLOOKUP(I2716,DAF_AKUN,2,FALSE))</f>
        <v>-</v>
      </c>
      <c r="K2716" s="90"/>
      <c r="L2716" s="178"/>
      <c r="M2716" s="178"/>
    </row>
    <row r="2717" spans="1:13" x14ac:dyDescent="0.2">
      <c r="A2717" s="90" t="str">
        <f>IF(I2717=VALUE,VALUE,COUNTIF($B$7:B2717,B2717))&amp;I2717&amp;IF(F2717&lt;&gt;VALUE,TEXT(F2717,"mmmm"),VALUE)</f>
        <v>00</v>
      </c>
      <c r="B2717" s="86" t="str">
        <f t="shared" si="664"/>
        <v>0</v>
      </c>
      <c r="C2717" s="86" t="str">
        <f>COUNTIF($K$7:K2717,K2717)&amp;K2717</f>
        <v>0</v>
      </c>
      <c r="D2717" s="86" t="str">
        <f t="shared" si="665"/>
        <v>1</v>
      </c>
      <c r="F2717" s="173"/>
      <c r="G2717" s="90"/>
      <c r="H2717" s="73"/>
      <c r="I2717" s="75"/>
      <c r="J2717" s="175" t="str">
        <f t="shared" ref="J2717" si="729">IF(ISNA(VLOOKUP(I2717,DAF_AKUN,2,FALSE)),"-",VLOOKUP(I2717,DAF_AKUN,2,FALSE))</f>
        <v>-</v>
      </c>
      <c r="K2717" s="90"/>
      <c r="L2717" s="178"/>
      <c r="M2717" s="178"/>
    </row>
    <row r="2718" spans="1:13" x14ac:dyDescent="0.2">
      <c r="A2718" s="90" t="str">
        <f>IF(I2718=VALUE,VALUE,COUNTIF($B$7:B2718,B2718))&amp;I2718&amp;IF(F2718&lt;&gt;VALUE,TEXT(F2718,"mmmm"),VALUE)</f>
        <v>00</v>
      </c>
      <c r="B2718" s="86" t="str">
        <f t="shared" si="664"/>
        <v>0</v>
      </c>
      <c r="C2718" s="86" t="str">
        <f>COUNTIF($K$7:K2718,K2718)&amp;K2718</f>
        <v>0</v>
      </c>
      <c r="D2718" s="86" t="str">
        <f t="shared" si="665"/>
        <v>1</v>
      </c>
      <c r="F2718" s="173"/>
      <c r="G2718" s="90"/>
      <c r="H2718" s="73"/>
      <c r="I2718" s="75"/>
      <c r="J2718" s="175" t="str">
        <f t="shared" ref="J2718" si="730">IF(ISNA(VLOOKUP(I2718,DAF_AKUN,2,FALSE)),"-",VLOOKUP(I2718,DAF_AKUN,2,FALSE))</f>
        <v>-</v>
      </c>
      <c r="K2718" s="90"/>
      <c r="L2718" s="178"/>
      <c r="M2718" s="178"/>
    </row>
    <row r="2719" spans="1:13" x14ac:dyDescent="0.2">
      <c r="A2719" s="90" t="str">
        <f>IF(I2719=VALUE,VALUE,COUNTIF($B$7:B2719,B2719))&amp;I2719&amp;IF(F2719&lt;&gt;VALUE,TEXT(F2719,"mmmm"),VALUE)</f>
        <v>00</v>
      </c>
      <c r="B2719" s="86" t="str">
        <f t="shared" si="664"/>
        <v>0</v>
      </c>
      <c r="C2719" s="86" t="str">
        <f>COUNTIF($K$7:K2719,K2719)&amp;K2719</f>
        <v>0</v>
      </c>
      <c r="D2719" s="86" t="str">
        <f t="shared" si="665"/>
        <v>1</v>
      </c>
      <c r="F2719" s="173"/>
      <c r="G2719" s="90"/>
      <c r="H2719" s="73"/>
      <c r="I2719" s="75"/>
      <c r="J2719" s="175" t="str">
        <f t="shared" ref="J2719" si="731">IF(ISNA(VLOOKUP(I2719,DAF_AKUN,2,FALSE)),"-",VLOOKUP(I2719,DAF_AKUN,2,FALSE))</f>
        <v>-</v>
      </c>
      <c r="K2719" s="90"/>
      <c r="L2719" s="178"/>
      <c r="M2719" s="178"/>
    </row>
    <row r="2720" spans="1:13" x14ac:dyDescent="0.2">
      <c r="A2720" s="90" t="str">
        <f>IF(I2720=VALUE,VALUE,COUNTIF($B$7:B2720,B2720))&amp;I2720&amp;IF(F2720&lt;&gt;VALUE,TEXT(F2720,"mmmm"),VALUE)</f>
        <v>00</v>
      </c>
      <c r="B2720" s="86" t="str">
        <f t="shared" si="664"/>
        <v>0</v>
      </c>
      <c r="C2720" s="86" t="str">
        <f>COUNTIF($K$7:K2720,K2720)&amp;K2720</f>
        <v>0</v>
      </c>
      <c r="D2720" s="86" t="str">
        <f t="shared" si="665"/>
        <v>1</v>
      </c>
      <c r="F2720" s="173"/>
      <c r="G2720" s="90"/>
      <c r="H2720" s="73"/>
      <c r="I2720" s="90"/>
      <c r="J2720" s="175" t="str">
        <f t="shared" ref="J2720" si="732">IF(ISNA(VLOOKUP(I2720,DAF_AKUN,2,FALSE)),"-",VLOOKUP(I2720,DAF_AKUN,2,FALSE))</f>
        <v>-</v>
      </c>
      <c r="K2720" s="86"/>
      <c r="L2720" s="178"/>
      <c r="M2720" s="89"/>
    </row>
    <row r="2721" spans="1:13" x14ac:dyDescent="0.2">
      <c r="A2721" s="90" t="str">
        <f>IF(I2721=VALUE,VALUE,COUNTIF($B$7:B2721,B2721))&amp;I2721&amp;IF(F2721&lt;&gt;VALUE,TEXT(F2721,"mmmm"),VALUE)</f>
        <v>00</v>
      </c>
      <c r="B2721" s="86" t="str">
        <f t="shared" si="664"/>
        <v>0</v>
      </c>
      <c r="C2721" s="86" t="str">
        <f>COUNTIF($K$7:K2721,K2721)&amp;K2721</f>
        <v>0</v>
      </c>
      <c r="D2721" s="86" t="str">
        <f t="shared" si="665"/>
        <v>1</v>
      </c>
      <c r="F2721" s="173"/>
      <c r="G2721" s="90"/>
      <c r="H2721" s="73"/>
      <c r="I2721" s="90"/>
      <c r="J2721" s="175" t="str">
        <f t="shared" ref="J2721" si="733">IF(ISNA(VLOOKUP(I2721,DAF_AKUN,2,FALSE)),"-",VLOOKUP(I2721,DAF_AKUN,2,FALSE))</f>
        <v>-</v>
      </c>
      <c r="K2721" s="86"/>
      <c r="L2721" s="89"/>
      <c r="M2721" s="89"/>
    </row>
    <row r="2722" spans="1:13" x14ac:dyDescent="0.2">
      <c r="A2722" s="90" t="str">
        <f>IF(I2722=VALUE,VALUE,COUNTIF($B$7:B2722,B2722))&amp;I2722&amp;IF(F2722&lt;&gt;VALUE,TEXT(F2722,"mmmm"),VALUE)</f>
        <v>00</v>
      </c>
      <c r="B2722" s="86" t="str">
        <f t="shared" ref="B2722:B2785" si="734">I2722&amp;IF(F2722&lt;&gt;VALUE,TEXT(F2722,"mmmm"),VALUE)</f>
        <v>0</v>
      </c>
      <c r="C2722" s="86" t="str">
        <f>COUNTIF($K$7:K2722,K2722)&amp;K2722</f>
        <v>0</v>
      </c>
      <c r="D2722" s="86" t="str">
        <f t="shared" ref="D2722:D2785" si="735">IF(MONTH(F2722)&lt;MONTH(BLN),"1"&amp;I2722,VALUE)</f>
        <v>1</v>
      </c>
      <c r="F2722" s="173"/>
      <c r="G2722" s="90"/>
      <c r="H2722" s="73"/>
      <c r="I2722" s="90"/>
      <c r="J2722" s="175" t="str">
        <f t="shared" ref="J2722" si="736">IF(ISNA(VLOOKUP(I2722,DAF_AKUN,2,FALSE)),"-",VLOOKUP(I2722,DAF_AKUN,2,FALSE))</f>
        <v>-</v>
      </c>
      <c r="K2722" s="90"/>
      <c r="L2722" s="178"/>
      <c r="M2722" s="178"/>
    </row>
    <row r="2723" spans="1:13" x14ac:dyDescent="0.2">
      <c r="A2723" s="90" t="str">
        <f>IF(I2723=VALUE,VALUE,COUNTIF($B$7:B2723,B2723))&amp;I2723&amp;IF(F2723&lt;&gt;VALUE,TEXT(F2723,"mmmm"),VALUE)</f>
        <v>00</v>
      </c>
      <c r="B2723" s="86" t="str">
        <f t="shared" si="734"/>
        <v>0</v>
      </c>
      <c r="C2723" s="86" t="str">
        <f>COUNTIF($K$7:K2723,K2723)&amp;K2723</f>
        <v>0</v>
      </c>
      <c r="D2723" s="86" t="str">
        <f t="shared" si="735"/>
        <v>1</v>
      </c>
      <c r="F2723" s="173"/>
      <c r="G2723" s="90"/>
      <c r="H2723" s="73"/>
      <c r="I2723" s="75"/>
      <c r="J2723" s="175" t="str">
        <f t="shared" ref="J2723" si="737">IF(ISNA(VLOOKUP(I2723,DAF_AKUN,2,FALSE)),"-",VLOOKUP(I2723,DAF_AKUN,2,FALSE))</f>
        <v>-</v>
      </c>
      <c r="K2723" s="90"/>
      <c r="L2723" s="178"/>
      <c r="M2723" s="178"/>
    </row>
    <row r="2724" spans="1:13" x14ac:dyDescent="0.2">
      <c r="A2724" s="90" t="str">
        <f>IF(I2724=VALUE,VALUE,COUNTIF($B$7:B2724,B2724))&amp;I2724&amp;IF(F2724&lt;&gt;VALUE,TEXT(F2724,"mmmm"),VALUE)</f>
        <v>00</v>
      </c>
      <c r="B2724" s="86" t="str">
        <f t="shared" si="734"/>
        <v>0</v>
      </c>
      <c r="C2724" s="86" t="str">
        <f>COUNTIF($K$7:K2724,K2724)&amp;K2724</f>
        <v>0</v>
      </c>
      <c r="D2724" s="86" t="str">
        <f t="shared" si="735"/>
        <v>1</v>
      </c>
      <c r="F2724" s="173"/>
      <c r="G2724" s="90"/>
      <c r="H2724" s="73"/>
      <c r="I2724" s="75"/>
      <c r="J2724" s="175" t="str">
        <f t="shared" ref="J2724" si="738">IF(ISNA(VLOOKUP(I2724,DAF_AKUN,2,FALSE)),"-",VLOOKUP(I2724,DAF_AKUN,2,FALSE))</f>
        <v>-</v>
      </c>
      <c r="K2724" s="90"/>
      <c r="L2724" s="178"/>
      <c r="M2724" s="178"/>
    </row>
    <row r="2725" spans="1:13" x14ac:dyDescent="0.2">
      <c r="A2725" s="90" t="str">
        <f>IF(I2725=VALUE,VALUE,COUNTIF($B$7:B2725,B2725))&amp;I2725&amp;IF(F2725&lt;&gt;VALUE,TEXT(F2725,"mmmm"),VALUE)</f>
        <v>00</v>
      </c>
      <c r="B2725" s="86" t="str">
        <f t="shared" si="734"/>
        <v>0</v>
      </c>
      <c r="C2725" s="86" t="str">
        <f>COUNTIF($K$7:K2725,K2725)&amp;K2725</f>
        <v>0</v>
      </c>
      <c r="D2725" s="86" t="str">
        <f t="shared" si="735"/>
        <v>1</v>
      </c>
      <c r="F2725" s="173"/>
      <c r="G2725" s="90"/>
      <c r="H2725" s="73"/>
      <c r="I2725" s="75"/>
      <c r="J2725" s="175" t="str">
        <f t="shared" ref="J2725" si="739">IF(ISNA(VLOOKUP(I2725,DAF_AKUN,2,FALSE)),"-",VLOOKUP(I2725,DAF_AKUN,2,FALSE))</f>
        <v>-</v>
      </c>
      <c r="K2725" s="90"/>
      <c r="L2725" s="178"/>
      <c r="M2725" s="178"/>
    </row>
    <row r="2726" spans="1:13" x14ac:dyDescent="0.2">
      <c r="A2726" s="90" t="str">
        <f>IF(I2726=VALUE,VALUE,COUNTIF($B$7:B2726,B2726))&amp;I2726&amp;IF(F2726&lt;&gt;VALUE,TEXT(F2726,"mmmm"),VALUE)</f>
        <v>00</v>
      </c>
      <c r="B2726" s="86" t="str">
        <f t="shared" si="734"/>
        <v>0</v>
      </c>
      <c r="C2726" s="86" t="str">
        <f>COUNTIF($K$7:K2726,K2726)&amp;K2726</f>
        <v>0</v>
      </c>
      <c r="D2726" s="86" t="str">
        <f t="shared" si="735"/>
        <v>1</v>
      </c>
      <c r="F2726" s="173"/>
      <c r="G2726" s="90"/>
      <c r="H2726" s="73"/>
      <c r="I2726" s="90"/>
      <c r="J2726" s="175" t="str">
        <f t="shared" ref="J2726" si="740">IF(ISNA(VLOOKUP(I2726,DAF_AKUN,2,FALSE)),"-",VLOOKUP(I2726,DAF_AKUN,2,FALSE))</f>
        <v>-</v>
      </c>
      <c r="K2726" s="90"/>
      <c r="L2726" s="178"/>
      <c r="M2726" s="178"/>
    </row>
    <row r="2727" spans="1:13" x14ac:dyDescent="0.2">
      <c r="A2727" s="90" t="str">
        <f>IF(I2727=VALUE,VALUE,COUNTIF($B$7:B2727,B2727))&amp;I2727&amp;IF(F2727&lt;&gt;VALUE,TEXT(F2727,"mmmm"),VALUE)</f>
        <v>00</v>
      </c>
      <c r="B2727" s="86" t="str">
        <f t="shared" si="734"/>
        <v>0</v>
      </c>
      <c r="C2727" s="86" t="str">
        <f>COUNTIF($K$7:K2727,K2727)&amp;K2727</f>
        <v>0</v>
      </c>
      <c r="D2727" s="86" t="str">
        <f t="shared" si="735"/>
        <v>1</v>
      </c>
      <c r="F2727" s="173"/>
      <c r="G2727" s="90"/>
      <c r="H2727" s="73"/>
      <c r="I2727" s="90"/>
      <c r="J2727" s="175" t="str">
        <f t="shared" ref="J2727" si="741">IF(ISNA(VLOOKUP(I2727,DAF_AKUN,2,FALSE)),"-",VLOOKUP(I2727,DAF_AKUN,2,FALSE))</f>
        <v>-</v>
      </c>
      <c r="K2727" s="90"/>
      <c r="L2727" s="178"/>
      <c r="M2727" s="178"/>
    </row>
    <row r="2728" spans="1:13" x14ac:dyDescent="0.2">
      <c r="A2728" s="90" t="str">
        <f>IF(I2728=VALUE,VALUE,COUNTIF($B$7:B2728,B2728))&amp;I2728&amp;IF(F2728&lt;&gt;VALUE,TEXT(F2728,"mmmm"),VALUE)</f>
        <v>00</v>
      </c>
      <c r="B2728" s="86" t="str">
        <f t="shared" si="734"/>
        <v>0</v>
      </c>
      <c r="C2728" s="86" t="str">
        <f>COUNTIF($K$7:K2728,K2728)&amp;K2728</f>
        <v>0</v>
      </c>
      <c r="D2728" s="86" t="str">
        <f t="shared" si="735"/>
        <v>1</v>
      </c>
      <c r="F2728" s="173"/>
      <c r="G2728" s="90"/>
      <c r="H2728" s="73"/>
      <c r="I2728" s="75"/>
      <c r="J2728" s="175" t="str">
        <f t="shared" ref="J2728" si="742">IF(ISNA(VLOOKUP(I2728,DAF_AKUN,2,FALSE)),"-",VLOOKUP(I2728,DAF_AKUN,2,FALSE))</f>
        <v>-</v>
      </c>
      <c r="K2728" s="90"/>
      <c r="L2728" s="178"/>
      <c r="M2728" s="178"/>
    </row>
    <row r="2729" spans="1:13" x14ac:dyDescent="0.2">
      <c r="A2729" s="90" t="str">
        <f>IF(I2729=VALUE,VALUE,COUNTIF($B$7:B2729,B2729))&amp;I2729&amp;IF(F2729&lt;&gt;VALUE,TEXT(F2729,"mmmm"),VALUE)</f>
        <v>00</v>
      </c>
      <c r="B2729" s="86" t="str">
        <f t="shared" si="734"/>
        <v>0</v>
      </c>
      <c r="C2729" s="86" t="str">
        <f>COUNTIF($K$7:K2729,K2729)&amp;K2729</f>
        <v>0</v>
      </c>
      <c r="D2729" s="86" t="str">
        <f t="shared" si="735"/>
        <v>1</v>
      </c>
      <c r="F2729" s="173"/>
      <c r="G2729" s="90"/>
      <c r="H2729" s="73"/>
      <c r="I2729" s="90"/>
      <c r="J2729" s="175" t="str">
        <f t="shared" ref="J2729" si="743">IF(ISNA(VLOOKUP(I2729,DAF_AKUN,2,FALSE)),"-",VLOOKUP(I2729,DAF_AKUN,2,FALSE))</f>
        <v>-</v>
      </c>
      <c r="K2729" s="90"/>
      <c r="L2729" s="178"/>
      <c r="M2729" s="178"/>
    </row>
    <row r="2730" spans="1:13" x14ac:dyDescent="0.2">
      <c r="A2730" s="90" t="str">
        <f>IF(I2730=VALUE,VALUE,COUNTIF($B$7:B2730,B2730))&amp;I2730&amp;IF(F2730&lt;&gt;VALUE,TEXT(F2730,"mmmm"),VALUE)</f>
        <v>00</v>
      </c>
      <c r="B2730" s="86" t="str">
        <f t="shared" si="734"/>
        <v>0</v>
      </c>
      <c r="C2730" s="86" t="str">
        <f>COUNTIF($K$7:K2730,K2730)&amp;K2730</f>
        <v>0</v>
      </c>
      <c r="D2730" s="86" t="str">
        <f t="shared" si="735"/>
        <v>1</v>
      </c>
      <c r="F2730" s="173"/>
      <c r="G2730" s="90"/>
      <c r="H2730" s="73"/>
      <c r="I2730" s="90"/>
      <c r="J2730" s="175" t="str">
        <f t="shared" ref="J2730" si="744">IF(ISNA(VLOOKUP(I2730,DAF_AKUN,2,FALSE)),"-",VLOOKUP(I2730,DAF_AKUN,2,FALSE))</f>
        <v>-</v>
      </c>
      <c r="K2730" s="90"/>
      <c r="L2730" s="178"/>
      <c r="M2730" s="178"/>
    </row>
    <row r="2731" spans="1:13" x14ac:dyDescent="0.2">
      <c r="A2731" s="90" t="str">
        <f>IF(I2731=VALUE,VALUE,COUNTIF($B$7:B2731,B2731))&amp;I2731&amp;IF(F2731&lt;&gt;VALUE,TEXT(F2731,"mmmm"),VALUE)</f>
        <v>00</v>
      </c>
      <c r="B2731" s="86" t="str">
        <f t="shared" si="734"/>
        <v>0</v>
      </c>
      <c r="C2731" s="86" t="str">
        <f>COUNTIF($K$7:K2731,K2731)&amp;K2731</f>
        <v>0</v>
      </c>
      <c r="D2731" s="86" t="str">
        <f t="shared" si="735"/>
        <v>1</v>
      </c>
      <c r="F2731" s="173"/>
      <c r="G2731" s="90"/>
      <c r="H2731" s="73"/>
      <c r="I2731" s="75"/>
      <c r="J2731" s="175" t="str">
        <f t="shared" ref="J2731" si="745">IF(ISNA(VLOOKUP(I2731,DAF_AKUN,2,FALSE)),"-",VLOOKUP(I2731,DAF_AKUN,2,FALSE))</f>
        <v>-</v>
      </c>
      <c r="K2731" s="90"/>
      <c r="L2731" s="178"/>
      <c r="M2731" s="178"/>
    </row>
    <row r="2732" spans="1:13" x14ac:dyDescent="0.2">
      <c r="A2732" s="90" t="str">
        <f>IF(I2732=VALUE,VALUE,COUNTIF($B$7:B2732,B2732))&amp;I2732&amp;IF(F2732&lt;&gt;VALUE,TEXT(F2732,"mmmm"),VALUE)</f>
        <v>00</v>
      </c>
      <c r="B2732" s="86" t="str">
        <f t="shared" si="734"/>
        <v>0</v>
      </c>
      <c r="C2732" s="86" t="str">
        <f>COUNTIF($K$7:K2732,K2732)&amp;K2732</f>
        <v>0</v>
      </c>
      <c r="D2732" s="86" t="str">
        <f t="shared" si="735"/>
        <v>1</v>
      </c>
      <c r="F2732" s="173"/>
      <c r="G2732" s="90"/>
      <c r="H2732" s="73"/>
      <c r="I2732" s="75"/>
      <c r="J2732" s="175" t="str">
        <f t="shared" ref="J2732" si="746">IF(ISNA(VLOOKUP(I2732,DAF_AKUN,2,FALSE)),"-",VLOOKUP(I2732,DAF_AKUN,2,FALSE))</f>
        <v>-</v>
      </c>
      <c r="K2732" s="90"/>
      <c r="L2732" s="178"/>
      <c r="M2732" s="178"/>
    </row>
    <row r="2733" spans="1:13" x14ac:dyDescent="0.2">
      <c r="A2733" s="90" t="str">
        <f>IF(I2733=VALUE,VALUE,COUNTIF($B$7:B2733,B2733))&amp;I2733&amp;IF(F2733&lt;&gt;VALUE,TEXT(F2733,"mmmm"),VALUE)</f>
        <v>00</v>
      </c>
      <c r="B2733" s="86" t="str">
        <f t="shared" si="734"/>
        <v>0</v>
      </c>
      <c r="C2733" s="86" t="str">
        <f>COUNTIF($K$7:K2733,K2733)&amp;K2733</f>
        <v>0</v>
      </c>
      <c r="D2733" s="86" t="str">
        <f t="shared" si="735"/>
        <v>1</v>
      </c>
      <c r="F2733" s="173"/>
      <c r="G2733" s="90"/>
      <c r="H2733" s="73"/>
      <c r="I2733" s="75"/>
      <c r="J2733" s="175" t="str">
        <f t="shared" ref="J2733" si="747">IF(ISNA(VLOOKUP(I2733,DAF_AKUN,2,FALSE)),"-",VLOOKUP(I2733,DAF_AKUN,2,FALSE))</f>
        <v>-</v>
      </c>
      <c r="K2733" s="90"/>
      <c r="L2733" s="178"/>
      <c r="M2733" s="178"/>
    </row>
    <row r="2734" spans="1:13" x14ac:dyDescent="0.2">
      <c r="A2734" s="90" t="str">
        <f>IF(I2734=VALUE,VALUE,COUNTIF($B$7:B2734,B2734))&amp;I2734&amp;IF(F2734&lt;&gt;VALUE,TEXT(F2734,"mmmm"),VALUE)</f>
        <v>00</v>
      </c>
      <c r="B2734" s="86" t="str">
        <f t="shared" si="734"/>
        <v>0</v>
      </c>
      <c r="C2734" s="86" t="str">
        <f>COUNTIF($K$7:K2734,K2734)&amp;K2734</f>
        <v>0</v>
      </c>
      <c r="D2734" s="86" t="str">
        <f t="shared" si="735"/>
        <v>1</v>
      </c>
      <c r="F2734" s="173"/>
      <c r="G2734" s="90"/>
      <c r="H2734" s="73"/>
      <c r="I2734" s="75"/>
      <c r="J2734" s="175" t="str">
        <f t="shared" ref="J2734" si="748">IF(ISNA(VLOOKUP(I2734,DAF_AKUN,2,FALSE)),"-",VLOOKUP(I2734,DAF_AKUN,2,FALSE))</f>
        <v>-</v>
      </c>
      <c r="K2734" s="90"/>
      <c r="L2734" s="178"/>
      <c r="M2734" s="178"/>
    </row>
    <row r="2735" spans="1:13" x14ac:dyDescent="0.2">
      <c r="A2735" s="90" t="str">
        <f>IF(I2735=VALUE,VALUE,COUNTIF($B$7:B2735,B2735))&amp;I2735&amp;IF(F2735&lt;&gt;VALUE,TEXT(F2735,"mmmm"),VALUE)</f>
        <v>00</v>
      </c>
      <c r="B2735" s="86" t="str">
        <f t="shared" si="734"/>
        <v>0</v>
      </c>
      <c r="C2735" s="86" t="str">
        <f>COUNTIF($K$7:K2735,K2735)&amp;K2735</f>
        <v>0</v>
      </c>
      <c r="D2735" s="86" t="str">
        <f t="shared" si="735"/>
        <v>1</v>
      </c>
      <c r="F2735" s="173"/>
      <c r="G2735" s="90"/>
      <c r="H2735" s="73"/>
      <c r="I2735" s="75"/>
      <c r="J2735" s="175" t="str">
        <f t="shared" ref="J2735" si="749">IF(ISNA(VLOOKUP(I2735,DAF_AKUN,2,FALSE)),"-",VLOOKUP(I2735,DAF_AKUN,2,FALSE))</f>
        <v>-</v>
      </c>
      <c r="K2735" s="90"/>
      <c r="L2735" s="178"/>
      <c r="M2735" s="178"/>
    </row>
    <row r="2736" spans="1:13" x14ac:dyDescent="0.2">
      <c r="A2736" s="90" t="str">
        <f>IF(I2736=VALUE,VALUE,COUNTIF($B$7:B2736,B2736))&amp;I2736&amp;IF(F2736&lt;&gt;VALUE,TEXT(F2736,"mmmm"),VALUE)</f>
        <v>00</v>
      </c>
      <c r="B2736" s="86" t="str">
        <f t="shared" si="734"/>
        <v>0</v>
      </c>
      <c r="C2736" s="86" t="str">
        <f>COUNTIF($K$7:K2736,K2736)&amp;K2736</f>
        <v>0</v>
      </c>
      <c r="D2736" s="86" t="str">
        <f t="shared" si="735"/>
        <v>1</v>
      </c>
      <c r="F2736" s="173"/>
      <c r="G2736" s="90"/>
      <c r="H2736" s="73"/>
      <c r="I2736" s="75"/>
      <c r="J2736" s="175" t="str">
        <f t="shared" ref="J2736" si="750">IF(ISNA(VLOOKUP(I2736,DAF_AKUN,2,FALSE)),"-",VLOOKUP(I2736,DAF_AKUN,2,FALSE))</f>
        <v>-</v>
      </c>
      <c r="K2736" s="90"/>
      <c r="L2736" s="178"/>
      <c r="M2736" s="178"/>
    </row>
    <row r="2737" spans="1:13" x14ac:dyDescent="0.2">
      <c r="A2737" s="90" t="str">
        <f>IF(I2737=VALUE,VALUE,COUNTIF($B$7:B2737,B2737))&amp;I2737&amp;IF(F2737&lt;&gt;VALUE,TEXT(F2737,"mmmm"),VALUE)</f>
        <v>00</v>
      </c>
      <c r="B2737" s="86" t="str">
        <f t="shared" si="734"/>
        <v>0</v>
      </c>
      <c r="C2737" s="86" t="str">
        <f>COUNTIF($K$7:K2737,K2737)&amp;K2737</f>
        <v>0</v>
      </c>
      <c r="D2737" s="86" t="str">
        <f t="shared" si="735"/>
        <v>1</v>
      </c>
      <c r="F2737" s="173"/>
      <c r="G2737" s="90"/>
      <c r="H2737" s="73"/>
      <c r="I2737" s="90"/>
      <c r="J2737" s="175" t="str">
        <f t="shared" ref="J2737" si="751">IF(ISNA(VLOOKUP(I2737,DAF_AKUN,2,FALSE)),"-",VLOOKUP(I2737,DAF_AKUN,2,FALSE))</f>
        <v>-</v>
      </c>
      <c r="K2737" s="90"/>
      <c r="L2737" s="178"/>
      <c r="M2737" s="178"/>
    </row>
    <row r="2738" spans="1:13" x14ac:dyDescent="0.2">
      <c r="A2738" s="90" t="str">
        <f>IF(I2738=VALUE,VALUE,COUNTIF($B$7:B2738,B2738))&amp;I2738&amp;IF(F2738&lt;&gt;VALUE,TEXT(F2738,"mmmm"),VALUE)</f>
        <v>00</v>
      </c>
      <c r="B2738" s="86" t="str">
        <f t="shared" si="734"/>
        <v>0</v>
      </c>
      <c r="C2738" s="86" t="str">
        <f>COUNTIF($K$7:K2738,K2738)&amp;K2738</f>
        <v>0</v>
      </c>
      <c r="D2738" s="86" t="str">
        <f t="shared" si="735"/>
        <v>1</v>
      </c>
      <c r="F2738" s="173"/>
      <c r="G2738" s="90"/>
      <c r="H2738" s="73"/>
      <c r="I2738" s="90"/>
      <c r="J2738" s="175" t="str">
        <f t="shared" ref="J2738" si="752">IF(ISNA(VLOOKUP(I2738,DAF_AKUN,2,FALSE)),"-",VLOOKUP(I2738,DAF_AKUN,2,FALSE))</f>
        <v>-</v>
      </c>
      <c r="K2738" s="90"/>
      <c r="L2738" s="178"/>
      <c r="M2738" s="178"/>
    </row>
    <row r="2739" spans="1:13" x14ac:dyDescent="0.2">
      <c r="A2739" s="90" t="str">
        <f>IF(I2739=VALUE,VALUE,COUNTIF($B$7:B2739,B2739))&amp;I2739&amp;IF(F2739&lt;&gt;VALUE,TEXT(F2739,"mmmm"),VALUE)</f>
        <v>00</v>
      </c>
      <c r="B2739" s="86" t="str">
        <f t="shared" si="734"/>
        <v>0</v>
      </c>
      <c r="C2739" s="86" t="str">
        <f>COUNTIF($K$7:K2739,K2739)&amp;K2739</f>
        <v>0</v>
      </c>
      <c r="D2739" s="86" t="str">
        <f t="shared" si="735"/>
        <v>1</v>
      </c>
      <c r="F2739" s="173"/>
      <c r="G2739" s="90"/>
      <c r="H2739" s="73"/>
      <c r="I2739" s="90"/>
      <c r="J2739" s="175" t="str">
        <f t="shared" ref="J2739" si="753">IF(ISNA(VLOOKUP(I2739,DAF_AKUN,2,FALSE)),"-",VLOOKUP(I2739,DAF_AKUN,2,FALSE))</f>
        <v>-</v>
      </c>
      <c r="K2739" s="90"/>
      <c r="L2739" s="178"/>
      <c r="M2739" s="178"/>
    </row>
    <row r="2740" spans="1:13" x14ac:dyDescent="0.2">
      <c r="A2740" s="90" t="str">
        <f>IF(I2740=VALUE,VALUE,COUNTIF($B$7:B2740,B2740))&amp;I2740&amp;IF(F2740&lt;&gt;VALUE,TEXT(F2740,"mmmm"),VALUE)</f>
        <v>00</v>
      </c>
      <c r="B2740" s="86" t="str">
        <f t="shared" si="734"/>
        <v>0</v>
      </c>
      <c r="C2740" s="86" t="str">
        <f>COUNTIF($K$7:K2740,K2740)&amp;K2740</f>
        <v>0</v>
      </c>
      <c r="D2740" s="86" t="str">
        <f t="shared" si="735"/>
        <v>1</v>
      </c>
      <c r="F2740" s="173"/>
      <c r="G2740" s="90"/>
      <c r="H2740" s="73"/>
      <c r="I2740" s="75"/>
      <c r="J2740" s="175" t="str">
        <f t="shared" ref="J2740" si="754">IF(ISNA(VLOOKUP(I2740,DAF_AKUN,2,FALSE)),"-",VLOOKUP(I2740,DAF_AKUN,2,FALSE))</f>
        <v>-</v>
      </c>
      <c r="K2740" s="90"/>
      <c r="L2740" s="178"/>
      <c r="M2740" s="178"/>
    </row>
    <row r="2741" spans="1:13" x14ac:dyDescent="0.2">
      <c r="A2741" s="90" t="str">
        <f>IF(I2741=VALUE,VALUE,COUNTIF($B$7:B2741,B2741))&amp;I2741&amp;IF(F2741&lt;&gt;VALUE,TEXT(F2741,"mmmm"),VALUE)</f>
        <v>00</v>
      </c>
      <c r="B2741" s="86" t="str">
        <f t="shared" si="734"/>
        <v>0</v>
      </c>
      <c r="C2741" s="86" t="str">
        <f>COUNTIF($K$7:K2741,K2741)&amp;K2741</f>
        <v>0</v>
      </c>
      <c r="D2741" s="86" t="str">
        <f t="shared" si="735"/>
        <v>1</v>
      </c>
      <c r="F2741" s="173"/>
      <c r="G2741" s="90"/>
      <c r="H2741" s="73"/>
      <c r="I2741" s="90"/>
      <c r="J2741" s="175" t="str">
        <f t="shared" ref="J2741" si="755">IF(ISNA(VLOOKUP(I2741,DAF_AKUN,2,FALSE)),"-",VLOOKUP(I2741,DAF_AKUN,2,FALSE))</f>
        <v>-</v>
      </c>
      <c r="K2741" s="90"/>
      <c r="L2741" s="178"/>
      <c r="M2741" s="178"/>
    </row>
    <row r="2742" spans="1:13" x14ac:dyDescent="0.2">
      <c r="A2742" s="90" t="str">
        <f>IF(I2742=VALUE,VALUE,COUNTIF($B$7:B2742,B2742))&amp;I2742&amp;IF(F2742&lt;&gt;VALUE,TEXT(F2742,"mmmm"),VALUE)</f>
        <v>00</v>
      </c>
      <c r="B2742" s="86" t="str">
        <f t="shared" si="734"/>
        <v>0</v>
      </c>
      <c r="C2742" s="86" t="str">
        <f>COUNTIF($K$7:K2742,K2742)&amp;K2742</f>
        <v>60SH-001</v>
      </c>
      <c r="D2742" s="86" t="str">
        <f t="shared" si="735"/>
        <v>1</v>
      </c>
      <c r="F2742" s="173"/>
      <c r="G2742" s="73"/>
      <c r="H2742" s="73"/>
      <c r="I2742" s="90"/>
      <c r="J2742" s="175" t="str">
        <f t="shared" ref="J2742" si="756">IF(ISNA(VLOOKUP(I2742,DAF_AKUN,2,FALSE)),"-",VLOOKUP(I2742,DAF_AKUN,2,FALSE))</f>
        <v>-</v>
      </c>
      <c r="K2742" s="90" t="s">
        <v>400</v>
      </c>
      <c r="L2742" s="178"/>
      <c r="M2742" s="178"/>
    </row>
    <row r="2743" spans="1:13" x14ac:dyDescent="0.2">
      <c r="A2743" s="90" t="str">
        <f>IF(I2743=VALUE,VALUE,COUNTIF($B$7:B2743,B2743))&amp;I2743&amp;IF(F2743&lt;&gt;VALUE,TEXT(F2743,"mmmm"),VALUE)</f>
        <v>00</v>
      </c>
      <c r="B2743" s="86" t="str">
        <f t="shared" si="734"/>
        <v>0</v>
      </c>
      <c r="C2743" s="86" t="str">
        <f>COUNTIF($K$7:K2743,K2743)&amp;K2743</f>
        <v>61SH-001</v>
      </c>
      <c r="D2743" s="86" t="str">
        <f t="shared" si="735"/>
        <v>1</v>
      </c>
      <c r="F2743" s="173"/>
      <c r="G2743" s="73"/>
      <c r="H2743" s="73"/>
      <c r="I2743" s="90"/>
      <c r="J2743" s="175" t="str">
        <f t="shared" ref="J2743" si="757">IF(ISNA(VLOOKUP(I2743,DAF_AKUN,2,FALSE)),"-",VLOOKUP(I2743,DAF_AKUN,2,FALSE))</f>
        <v>-</v>
      </c>
      <c r="K2743" s="90" t="s">
        <v>400</v>
      </c>
      <c r="L2743" s="178"/>
      <c r="M2743" s="178"/>
    </row>
    <row r="2744" spans="1:13" x14ac:dyDescent="0.2">
      <c r="A2744" s="90" t="str">
        <f>IF(I2744=VALUE,VALUE,COUNTIF($B$7:B2744,B2744))&amp;I2744&amp;IF(F2744&lt;&gt;VALUE,TEXT(F2744,"mmmm"),VALUE)</f>
        <v>00</v>
      </c>
      <c r="B2744" s="86" t="str">
        <f t="shared" si="734"/>
        <v>0</v>
      </c>
      <c r="C2744" s="86" t="str">
        <f>COUNTIF($K$7:K2744,K2744)&amp;K2744</f>
        <v>62SH-001</v>
      </c>
      <c r="D2744" s="86" t="str">
        <f t="shared" si="735"/>
        <v>1</v>
      </c>
      <c r="F2744" s="173"/>
      <c r="G2744" s="73"/>
      <c r="H2744" s="73"/>
      <c r="I2744" s="90"/>
      <c r="J2744" s="175" t="str">
        <f t="shared" ref="J2744" si="758">IF(ISNA(VLOOKUP(I2744,DAF_AKUN,2,FALSE)),"-",VLOOKUP(I2744,DAF_AKUN,2,FALSE))</f>
        <v>-</v>
      </c>
      <c r="K2744" s="90" t="s">
        <v>400</v>
      </c>
      <c r="L2744" s="178"/>
      <c r="M2744" s="178"/>
    </row>
    <row r="2745" spans="1:13" x14ac:dyDescent="0.2">
      <c r="A2745" s="90" t="str">
        <f>IF(I2745=VALUE,VALUE,COUNTIF($B$7:B2745,B2745))&amp;I2745&amp;IF(F2745&lt;&gt;VALUE,TEXT(F2745,"mmmm"),VALUE)</f>
        <v>00</v>
      </c>
      <c r="B2745" s="86" t="str">
        <f t="shared" si="734"/>
        <v>0</v>
      </c>
      <c r="C2745" s="86" t="str">
        <f>COUNTIF($K$7:K2745,K2745)&amp;K2745</f>
        <v>13SH-002</v>
      </c>
      <c r="D2745" s="86" t="str">
        <f t="shared" si="735"/>
        <v>1</v>
      </c>
      <c r="F2745" s="173"/>
      <c r="G2745" s="90"/>
      <c r="H2745" s="73"/>
      <c r="I2745" s="90"/>
      <c r="J2745" s="175" t="str">
        <f t="shared" ref="J2745" si="759">IF(ISNA(VLOOKUP(I2745,DAF_AKUN,2,FALSE)),"-",VLOOKUP(I2745,DAF_AKUN,2,FALSE))</f>
        <v>-</v>
      </c>
      <c r="K2745" s="90" t="s">
        <v>402</v>
      </c>
      <c r="L2745" s="178"/>
      <c r="M2745" s="178"/>
    </row>
    <row r="2746" spans="1:13" x14ac:dyDescent="0.2">
      <c r="A2746" s="90" t="str">
        <f>IF(I2746=VALUE,VALUE,COUNTIF($B$7:B2746,B2746))&amp;I2746&amp;IF(F2746&lt;&gt;VALUE,TEXT(F2746,"mmmm"),VALUE)</f>
        <v>00</v>
      </c>
      <c r="B2746" s="86" t="str">
        <f t="shared" si="734"/>
        <v>0</v>
      </c>
      <c r="C2746" s="86" t="str">
        <f>COUNTIF($K$7:K2746,K2746)&amp;K2746</f>
        <v>63SH-001</v>
      </c>
      <c r="D2746" s="86" t="str">
        <f t="shared" si="735"/>
        <v>1</v>
      </c>
      <c r="F2746" s="173"/>
      <c r="G2746" s="73"/>
      <c r="H2746" s="177"/>
      <c r="I2746" s="90"/>
      <c r="J2746" s="175" t="str">
        <f t="shared" ref="J2746" si="760">IF(ISNA(VLOOKUP(I2746,DAF_AKUN,2,FALSE)),"-",VLOOKUP(I2746,DAF_AKUN,2,FALSE))</f>
        <v>-</v>
      </c>
      <c r="K2746" s="90" t="s">
        <v>400</v>
      </c>
      <c r="L2746" s="178"/>
      <c r="M2746" s="178"/>
    </row>
    <row r="2747" spans="1:13" x14ac:dyDescent="0.2">
      <c r="A2747" s="90" t="str">
        <f>IF(I2747=VALUE,VALUE,COUNTIF($B$7:B2747,B2747))&amp;I2747&amp;IF(F2747&lt;&gt;VALUE,TEXT(F2747,"mmmm"),VALUE)</f>
        <v>00</v>
      </c>
      <c r="B2747" s="86" t="str">
        <f t="shared" si="734"/>
        <v>0</v>
      </c>
      <c r="C2747" s="86" t="str">
        <f>COUNTIF($K$7:K2747,K2747)&amp;K2747</f>
        <v>0</v>
      </c>
      <c r="D2747" s="86" t="str">
        <f t="shared" si="735"/>
        <v>1</v>
      </c>
      <c r="F2747" s="173"/>
      <c r="G2747" s="90"/>
      <c r="H2747" s="73"/>
      <c r="I2747" s="90"/>
      <c r="J2747" s="175" t="str">
        <f t="shared" ref="J2747" si="761">IF(ISNA(VLOOKUP(I2747,DAF_AKUN,2,FALSE)),"-",VLOOKUP(I2747,DAF_AKUN,2,FALSE))</f>
        <v>-</v>
      </c>
      <c r="K2747" s="90"/>
      <c r="L2747" s="178"/>
      <c r="M2747" s="178"/>
    </row>
    <row r="2748" spans="1:13" x14ac:dyDescent="0.2">
      <c r="A2748" s="90" t="str">
        <f>IF(I2748=VALUE,VALUE,COUNTIF($B$7:B2748,B2748))&amp;I2748&amp;IF(F2748&lt;&gt;VALUE,TEXT(F2748,"mmmm"),VALUE)</f>
        <v>00</v>
      </c>
      <c r="B2748" s="86" t="str">
        <f t="shared" si="734"/>
        <v>0</v>
      </c>
      <c r="C2748" s="86" t="str">
        <f>COUNTIF($K$7:K2748,K2748)&amp;K2748</f>
        <v>0</v>
      </c>
      <c r="D2748" s="86" t="str">
        <f t="shared" si="735"/>
        <v>1</v>
      </c>
      <c r="F2748" s="173"/>
      <c r="G2748" s="90"/>
      <c r="H2748" s="73"/>
      <c r="I2748" s="90"/>
      <c r="J2748" s="175" t="str">
        <f t="shared" ref="J2748" si="762">IF(ISNA(VLOOKUP(I2748,DAF_AKUN,2,FALSE)),"-",VLOOKUP(I2748,DAF_AKUN,2,FALSE))</f>
        <v>-</v>
      </c>
      <c r="K2748" s="90"/>
      <c r="L2748" s="178"/>
      <c r="M2748" s="178"/>
    </row>
    <row r="2749" spans="1:13" x14ac:dyDescent="0.2">
      <c r="A2749" s="90" t="str">
        <f>IF(I2749=VALUE,VALUE,COUNTIF($B$7:B2749,B2749))&amp;I2749&amp;IF(F2749&lt;&gt;VALUE,TEXT(F2749,"mmmm"),VALUE)</f>
        <v>00</v>
      </c>
      <c r="B2749" s="86" t="str">
        <f t="shared" si="734"/>
        <v>0</v>
      </c>
      <c r="C2749" s="86" t="str">
        <f>COUNTIF($K$7:K2749,K2749)&amp;K2749</f>
        <v>0</v>
      </c>
      <c r="D2749" s="86" t="str">
        <f t="shared" si="735"/>
        <v>1</v>
      </c>
      <c r="F2749" s="173"/>
      <c r="G2749" s="90"/>
      <c r="H2749" s="177"/>
      <c r="I2749" s="90"/>
      <c r="J2749" s="175" t="str">
        <f t="shared" ref="J2749" si="763">IF(ISNA(VLOOKUP(I2749,DAF_AKUN,2,FALSE)),"-",VLOOKUP(I2749,DAF_AKUN,2,FALSE))</f>
        <v>-</v>
      </c>
      <c r="K2749" s="90"/>
      <c r="L2749" s="178"/>
      <c r="M2749" s="178"/>
    </row>
    <row r="2750" spans="1:13" x14ac:dyDescent="0.2">
      <c r="A2750" s="90" t="str">
        <f>IF(I2750=VALUE,VALUE,COUNTIF($B$7:B2750,B2750))&amp;I2750&amp;IF(F2750&lt;&gt;VALUE,TEXT(F2750,"mmmm"),VALUE)</f>
        <v>00</v>
      </c>
      <c r="B2750" s="86" t="str">
        <f t="shared" si="734"/>
        <v>0</v>
      </c>
      <c r="C2750" s="86" t="str">
        <f>COUNTIF($K$7:K2750,K2750)&amp;K2750</f>
        <v>0</v>
      </c>
      <c r="D2750" s="86" t="str">
        <f t="shared" si="735"/>
        <v>1</v>
      </c>
      <c r="F2750" s="173"/>
      <c r="G2750" s="90"/>
      <c r="H2750" s="73"/>
      <c r="I2750" s="90"/>
      <c r="J2750" s="175" t="str">
        <f t="shared" ref="J2750" si="764">IF(ISNA(VLOOKUP(I2750,DAF_AKUN,2,FALSE)),"-",VLOOKUP(I2750,DAF_AKUN,2,FALSE))</f>
        <v>-</v>
      </c>
      <c r="K2750" s="90"/>
      <c r="L2750" s="178"/>
      <c r="M2750" s="178"/>
    </row>
    <row r="2751" spans="1:13" x14ac:dyDescent="0.2">
      <c r="A2751" s="90" t="str">
        <f>IF(I2751=VALUE,VALUE,COUNTIF($B$7:B2751,B2751))&amp;I2751&amp;IF(F2751&lt;&gt;VALUE,TEXT(F2751,"mmmm"),VALUE)</f>
        <v>00</v>
      </c>
      <c r="B2751" s="86" t="str">
        <f t="shared" si="734"/>
        <v>0</v>
      </c>
      <c r="C2751" s="86" t="str">
        <f>COUNTIF($K$7:K2751,K2751)&amp;K2751</f>
        <v>0</v>
      </c>
      <c r="D2751" s="86" t="str">
        <f t="shared" si="735"/>
        <v>1</v>
      </c>
      <c r="F2751" s="173"/>
      <c r="G2751" s="90"/>
      <c r="H2751" s="73"/>
      <c r="I2751" s="90"/>
      <c r="J2751" s="175" t="str">
        <f t="shared" ref="J2751" si="765">IF(ISNA(VLOOKUP(I2751,DAF_AKUN,2,FALSE)),"-",VLOOKUP(I2751,DAF_AKUN,2,FALSE))</f>
        <v>-</v>
      </c>
      <c r="K2751" s="90"/>
      <c r="L2751" s="178"/>
      <c r="M2751" s="178"/>
    </row>
    <row r="2752" spans="1:13" x14ac:dyDescent="0.2">
      <c r="A2752" s="90" t="str">
        <f>IF(I2752=VALUE,VALUE,COUNTIF($B$7:B2752,B2752))&amp;I2752&amp;IF(F2752&lt;&gt;VALUE,TEXT(F2752,"mmmm"),VALUE)</f>
        <v>00</v>
      </c>
      <c r="B2752" s="86" t="str">
        <f t="shared" si="734"/>
        <v>0</v>
      </c>
      <c r="C2752" s="86" t="str">
        <f>COUNTIF($K$7:K2752,K2752)&amp;K2752</f>
        <v>0</v>
      </c>
      <c r="D2752" s="86" t="str">
        <f t="shared" si="735"/>
        <v>1</v>
      </c>
      <c r="F2752" s="173"/>
      <c r="G2752" s="90"/>
      <c r="H2752" s="177"/>
      <c r="I2752" s="75"/>
      <c r="J2752" s="175" t="str">
        <f t="shared" ref="J2752" si="766">IF(ISNA(VLOOKUP(I2752,DAF_AKUN,2,FALSE)),"-",VLOOKUP(I2752,DAF_AKUN,2,FALSE))</f>
        <v>-</v>
      </c>
      <c r="K2752" s="90"/>
      <c r="L2752" s="178"/>
      <c r="M2752" s="178"/>
    </row>
    <row r="2753" spans="1:13" x14ac:dyDescent="0.2">
      <c r="A2753" s="90" t="str">
        <f>IF(I2753=VALUE,VALUE,COUNTIF($B$7:B2753,B2753))&amp;I2753&amp;IF(F2753&lt;&gt;VALUE,TEXT(F2753,"mmmm"),VALUE)</f>
        <v>00</v>
      </c>
      <c r="B2753" s="86" t="str">
        <f t="shared" si="734"/>
        <v>0</v>
      </c>
      <c r="C2753" s="86" t="str">
        <f>COUNTIF($K$7:K2753,K2753)&amp;K2753</f>
        <v>0</v>
      </c>
      <c r="D2753" s="86" t="str">
        <f t="shared" si="735"/>
        <v>1</v>
      </c>
      <c r="F2753" s="173"/>
      <c r="G2753" s="90"/>
      <c r="H2753" s="177"/>
      <c r="I2753" s="75"/>
      <c r="J2753" s="175" t="str">
        <f t="shared" ref="J2753" si="767">IF(ISNA(VLOOKUP(I2753,DAF_AKUN,2,FALSE)),"-",VLOOKUP(I2753,DAF_AKUN,2,FALSE))</f>
        <v>-</v>
      </c>
      <c r="K2753" s="90"/>
      <c r="L2753" s="178"/>
      <c r="M2753" s="178"/>
    </row>
    <row r="2754" spans="1:13" x14ac:dyDescent="0.2">
      <c r="A2754" s="90" t="str">
        <f>IF(I2754=VALUE,VALUE,COUNTIF($B$7:B2754,B2754))&amp;I2754&amp;IF(F2754&lt;&gt;VALUE,TEXT(F2754,"mmmm"),VALUE)</f>
        <v>00</v>
      </c>
      <c r="B2754" s="86" t="str">
        <f t="shared" si="734"/>
        <v>0</v>
      </c>
      <c r="C2754" s="86" t="str">
        <f>COUNTIF($K$7:K2754,K2754)&amp;K2754</f>
        <v>0</v>
      </c>
      <c r="D2754" s="86" t="str">
        <f t="shared" si="735"/>
        <v>1</v>
      </c>
      <c r="F2754" s="173"/>
      <c r="G2754" s="90"/>
      <c r="H2754" s="177"/>
      <c r="I2754" s="75"/>
      <c r="J2754" s="175" t="str">
        <f t="shared" ref="J2754" si="768">IF(ISNA(VLOOKUP(I2754,DAF_AKUN,2,FALSE)),"-",VLOOKUP(I2754,DAF_AKUN,2,FALSE))</f>
        <v>-</v>
      </c>
      <c r="K2754" s="90"/>
      <c r="L2754" s="178"/>
      <c r="M2754" s="178"/>
    </row>
    <row r="2755" spans="1:13" x14ac:dyDescent="0.2">
      <c r="A2755" s="90" t="str">
        <f>IF(I2755=VALUE,VALUE,COUNTIF($B$7:B2755,B2755))&amp;I2755&amp;IF(F2755&lt;&gt;VALUE,TEXT(F2755,"mmmm"),VALUE)</f>
        <v>00</v>
      </c>
      <c r="B2755" s="86" t="str">
        <f t="shared" si="734"/>
        <v>0</v>
      </c>
      <c r="C2755" s="86" t="str">
        <f>COUNTIF($K$7:K2755,K2755)&amp;K2755</f>
        <v>0</v>
      </c>
      <c r="D2755" s="86" t="str">
        <f t="shared" si="735"/>
        <v>1</v>
      </c>
      <c r="F2755" s="173"/>
      <c r="G2755" s="90"/>
      <c r="H2755" s="73"/>
      <c r="I2755" s="75"/>
      <c r="J2755" s="175" t="str">
        <f t="shared" ref="J2755" si="769">IF(ISNA(VLOOKUP(I2755,DAF_AKUN,2,FALSE)),"-",VLOOKUP(I2755,DAF_AKUN,2,FALSE))</f>
        <v>-</v>
      </c>
      <c r="K2755" s="90"/>
      <c r="L2755" s="178"/>
      <c r="M2755" s="178"/>
    </row>
    <row r="2756" spans="1:13" x14ac:dyDescent="0.2">
      <c r="A2756" s="90" t="str">
        <f>IF(I2756=VALUE,VALUE,COUNTIF($B$7:B2756,B2756))&amp;I2756&amp;IF(F2756&lt;&gt;VALUE,TEXT(F2756,"mmmm"),VALUE)</f>
        <v>00</v>
      </c>
      <c r="B2756" s="86" t="str">
        <f t="shared" si="734"/>
        <v>0</v>
      </c>
      <c r="C2756" s="86" t="str">
        <f>COUNTIF($K$7:K2756,K2756)&amp;K2756</f>
        <v>0</v>
      </c>
      <c r="D2756" s="86" t="str">
        <f t="shared" si="735"/>
        <v>1</v>
      </c>
      <c r="F2756" s="173"/>
      <c r="G2756" s="90"/>
      <c r="H2756" s="73"/>
      <c r="I2756" s="75"/>
      <c r="J2756" s="175" t="str">
        <f t="shared" ref="J2756" si="770">IF(ISNA(VLOOKUP(I2756,DAF_AKUN,2,FALSE)),"-",VLOOKUP(I2756,DAF_AKUN,2,FALSE))</f>
        <v>-</v>
      </c>
      <c r="K2756" s="90"/>
      <c r="L2756" s="178"/>
      <c r="M2756" s="178"/>
    </row>
    <row r="2757" spans="1:13" x14ac:dyDescent="0.2">
      <c r="A2757" s="90" t="str">
        <f>IF(I2757=VALUE,VALUE,COUNTIF($B$7:B2757,B2757))&amp;I2757&amp;IF(F2757&lt;&gt;VALUE,TEXT(F2757,"mmmm"),VALUE)</f>
        <v>00</v>
      </c>
      <c r="B2757" s="86" t="str">
        <f t="shared" si="734"/>
        <v>0</v>
      </c>
      <c r="C2757" s="86" t="str">
        <f>COUNTIF($K$7:K2757,K2757)&amp;K2757</f>
        <v>0</v>
      </c>
      <c r="D2757" s="86" t="str">
        <f t="shared" si="735"/>
        <v>1</v>
      </c>
      <c r="F2757" s="173"/>
      <c r="G2757" s="90"/>
      <c r="H2757" s="177"/>
      <c r="I2757" s="75"/>
      <c r="J2757" s="175" t="str">
        <f t="shared" ref="J2757" si="771">IF(ISNA(VLOOKUP(I2757,DAF_AKUN,2,FALSE)),"-",VLOOKUP(I2757,DAF_AKUN,2,FALSE))</f>
        <v>-</v>
      </c>
      <c r="K2757" s="90"/>
      <c r="L2757" s="178"/>
      <c r="M2757" s="178"/>
    </row>
    <row r="2758" spans="1:13" x14ac:dyDescent="0.2">
      <c r="A2758" s="90" t="str">
        <f>IF(I2758=VALUE,VALUE,COUNTIF($B$7:B2758,B2758))&amp;I2758&amp;IF(F2758&lt;&gt;VALUE,TEXT(F2758,"mmmm"),VALUE)</f>
        <v>00</v>
      </c>
      <c r="B2758" s="86" t="str">
        <f t="shared" si="734"/>
        <v>0</v>
      </c>
      <c r="C2758" s="86" t="str">
        <f>COUNTIF($K$7:K2758,K2758)&amp;K2758</f>
        <v>0</v>
      </c>
      <c r="D2758" s="86" t="str">
        <f t="shared" si="735"/>
        <v>1</v>
      </c>
      <c r="F2758" s="173"/>
      <c r="G2758" s="90"/>
      <c r="H2758" s="177"/>
      <c r="I2758" s="75"/>
      <c r="J2758" s="175" t="str">
        <f t="shared" ref="J2758" si="772">IF(ISNA(VLOOKUP(I2758,DAF_AKUN,2,FALSE)),"-",VLOOKUP(I2758,DAF_AKUN,2,FALSE))</f>
        <v>-</v>
      </c>
      <c r="K2758" s="90"/>
      <c r="L2758" s="178"/>
      <c r="M2758" s="178"/>
    </row>
    <row r="2759" spans="1:13" x14ac:dyDescent="0.2">
      <c r="A2759" s="90" t="str">
        <f>IF(I2759=VALUE,VALUE,COUNTIF($B$7:B2759,B2759))&amp;I2759&amp;IF(F2759&lt;&gt;VALUE,TEXT(F2759,"mmmm"),VALUE)</f>
        <v>00</v>
      </c>
      <c r="B2759" s="86" t="str">
        <f t="shared" si="734"/>
        <v>0</v>
      </c>
      <c r="C2759" s="86" t="str">
        <f>COUNTIF($K$7:K2759,K2759)&amp;K2759</f>
        <v>0</v>
      </c>
      <c r="D2759" s="86" t="str">
        <f t="shared" si="735"/>
        <v>1</v>
      </c>
      <c r="F2759" s="173"/>
      <c r="G2759" s="90"/>
      <c r="H2759" s="73"/>
      <c r="I2759" s="75"/>
      <c r="J2759" s="175" t="str">
        <f t="shared" ref="J2759" si="773">IF(ISNA(VLOOKUP(I2759,DAF_AKUN,2,FALSE)),"-",VLOOKUP(I2759,DAF_AKUN,2,FALSE))</f>
        <v>-</v>
      </c>
      <c r="K2759" s="90"/>
      <c r="L2759" s="178"/>
      <c r="M2759" s="178"/>
    </row>
    <row r="2760" spans="1:13" x14ac:dyDescent="0.2">
      <c r="A2760" s="90" t="str">
        <f>IF(I2760=VALUE,VALUE,COUNTIF($B$7:B2760,B2760))&amp;I2760&amp;IF(F2760&lt;&gt;VALUE,TEXT(F2760,"mmmm"),VALUE)</f>
        <v>00</v>
      </c>
      <c r="B2760" s="86" t="str">
        <f t="shared" si="734"/>
        <v>0</v>
      </c>
      <c r="C2760" s="86" t="str">
        <f>COUNTIF($K$7:K2760,K2760)&amp;K2760</f>
        <v>0</v>
      </c>
      <c r="D2760" s="86" t="str">
        <f t="shared" si="735"/>
        <v>1</v>
      </c>
      <c r="F2760" s="173"/>
      <c r="G2760" s="90"/>
      <c r="H2760" s="177"/>
      <c r="I2760" s="75"/>
      <c r="J2760" s="175" t="str">
        <f t="shared" ref="J2760" si="774">IF(ISNA(VLOOKUP(I2760,DAF_AKUN,2,FALSE)),"-",VLOOKUP(I2760,DAF_AKUN,2,FALSE))</f>
        <v>-</v>
      </c>
      <c r="K2760" s="90"/>
      <c r="L2760" s="178"/>
      <c r="M2760" s="178"/>
    </row>
    <row r="2761" spans="1:13" x14ac:dyDescent="0.2">
      <c r="A2761" s="90" t="str">
        <f>IF(I2761=VALUE,VALUE,COUNTIF($B$7:B2761,B2761))&amp;I2761&amp;IF(F2761&lt;&gt;VALUE,TEXT(F2761,"mmmm"),VALUE)</f>
        <v>00</v>
      </c>
      <c r="B2761" s="86" t="str">
        <f t="shared" si="734"/>
        <v>0</v>
      </c>
      <c r="C2761" s="86" t="str">
        <f>COUNTIF($K$7:K2761,K2761)&amp;K2761</f>
        <v>0</v>
      </c>
      <c r="D2761" s="86" t="str">
        <f t="shared" si="735"/>
        <v>1</v>
      </c>
      <c r="F2761" s="173"/>
      <c r="G2761" s="90"/>
      <c r="H2761" s="177"/>
      <c r="I2761" s="75"/>
      <c r="J2761" s="175" t="str">
        <f t="shared" ref="J2761" si="775">IF(ISNA(VLOOKUP(I2761,DAF_AKUN,2,FALSE)),"-",VLOOKUP(I2761,DAF_AKUN,2,FALSE))</f>
        <v>-</v>
      </c>
      <c r="K2761" s="90"/>
      <c r="L2761" s="178"/>
      <c r="M2761" s="178"/>
    </row>
    <row r="2762" spans="1:13" x14ac:dyDescent="0.2">
      <c r="A2762" s="90" t="str">
        <f>IF(I2762=VALUE,VALUE,COUNTIF($B$7:B2762,B2762))&amp;I2762&amp;IF(F2762&lt;&gt;VALUE,TEXT(F2762,"mmmm"),VALUE)</f>
        <v>00</v>
      </c>
      <c r="B2762" s="86" t="str">
        <f t="shared" si="734"/>
        <v>0</v>
      </c>
      <c r="C2762" s="86" t="str">
        <f>COUNTIF($K$7:K2762,K2762)&amp;K2762</f>
        <v>0</v>
      </c>
      <c r="D2762" s="86" t="str">
        <f t="shared" si="735"/>
        <v>1</v>
      </c>
      <c r="F2762" s="173"/>
      <c r="G2762" s="90"/>
      <c r="H2762" s="177"/>
      <c r="I2762" s="75"/>
      <c r="J2762" s="175" t="str">
        <f t="shared" ref="J2762" si="776">IF(ISNA(VLOOKUP(I2762,DAF_AKUN,2,FALSE)),"-",VLOOKUP(I2762,DAF_AKUN,2,FALSE))</f>
        <v>-</v>
      </c>
      <c r="K2762" s="90"/>
      <c r="L2762" s="178"/>
      <c r="M2762" s="178"/>
    </row>
    <row r="2763" spans="1:13" x14ac:dyDescent="0.2">
      <c r="A2763" s="90" t="str">
        <f>IF(I2763=VALUE,VALUE,COUNTIF($B$7:B2763,B2763))&amp;I2763&amp;IF(F2763&lt;&gt;VALUE,TEXT(F2763,"mmmm"),VALUE)</f>
        <v>00</v>
      </c>
      <c r="B2763" s="86" t="str">
        <f t="shared" si="734"/>
        <v>0</v>
      </c>
      <c r="C2763" s="86" t="str">
        <f>COUNTIF($K$7:K2763,K2763)&amp;K2763</f>
        <v>0</v>
      </c>
      <c r="D2763" s="86" t="str">
        <f t="shared" si="735"/>
        <v>1</v>
      </c>
      <c r="F2763" s="173"/>
      <c r="G2763" s="90"/>
      <c r="H2763" s="177"/>
      <c r="I2763" s="75"/>
      <c r="J2763" s="175" t="str">
        <f t="shared" ref="J2763" si="777">IF(ISNA(VLOOKUP(I2763,DAF_AKUN,2,FALSE)),"-",VLOOKUP(I2763,DAF_AKUN,2,FALSE))</f>
        <v>-</v>
      </c>
      <c r="K2763" s="90"/>
      <c r="L2763" s="178"/>
      <c r="M2763" s="178"/>
    </row>
    <row r="2764" spans="1:13" x14ac:dyDescent="0.2">
      <c r="A2764" s="90" t="str">
        <f>IF(I2764=VALUE,VALUE,COUNTIF($B$7:B2764,B2764))&amp;I2764&amp;IF(F2764&lt;&gt;VALUE,TEXT(F2764,"mmmm"),VALUE)</f>
        <v>00</v>
      </c>
      <c r="B2764" s="86" t="str">
        <f t="shared" si="734"/>
        <v>0</v>
      </c>
      <c r="C2764" s="86" t="str">
        <f>COUNTIF($K$7:K2764,K2764)&amp;K2764</f>
        <v>0</v>
      </c>
      <c r="D2764" s="86" t="str">
        <f t="shared" si="735"/>
        <v>1</v>
      </c>
      <c r="F2764" s="173"/>
      <c r="G2764" s="90"/>
      <c r="H2764" s="73"/>
      <c r="I2764" s="75"/>
      <c r="J2764" s="175" t="str">
        <f t="shared" ref="J2764" si="778">IF(ISNA(VLOOKUP(I2764,DAF_AKUN,2,FALSE)),"-",VLOOKUP(I2764,DAF_AKUN,2,FALSE))</f>
        <v>-</v>
      </c>
      <c r="K2764" s="90"/>
      <c r="L2764" s="178"/>
      <c r="M2764" s="178"/>
    </row>
    <row r="2765" spans="1:13" x14ac:dyDescent="0.2">
      <c r="A2765" s="90" t="str">
        <f>IF(I2765=VALUE,VALUE,COUNTIF($B$7:B2765,B2765))&amp;I2765&amp;IF(F2765&lt;&gt;VALUE,TEXT(F2765,"mmmm"),VALUE)</f>
        <v>00</v>
      </c>
      <c r="B2765" s="86" t="str">
        <f t="shared" si="734"/>
        <v>0</v>
      </c>
      <c r="C2765" s="86" t="str">
        <f>COUNTIF($K$7:K2765,K2765)&amp;K2765</f>
        <v>0</v>
      </c>
      <c r="D2765" s="86" t="str">
        <f t="shared" si="735"/>
        <v>1</v>
      </c>
      <c r="F2765" s="173"/>
      <c r="G2765" s="90"/>
      <c r="H2765" s="177"/>
      <c r="I2765" s="75"/>
      <c r="J2765" s="175" t="str">
        <f t="shared" ref="J2765" si="779">IF(ISNA(VLOOKUP(I2765,DAF_AKUN,2,FALSE)),"-",VLOOKUP(I2765,DAF_AKUN,2,FALSE))</f>
        <v>-</v>
      </c>
      <c r="K2765" s="90"/>
      <c r="L2765" s="178"/>
      <c r="M2765" s="178"/>
    </row>
    <row r="2766" spans="1:13" x14ac:dyDescent="0.2">
      <c r="A2766" s="90" t="str">
        <f>IF(I2766=VALUE,VALUE,COUNTIF($B$7:B2766,B2766))&amp;I2766&amp;IF(F2766&lt;&gt;VALUE,TEXT(F2766,"mmmm"),VALUE)</f>
        <v>00</v>
      </c>
      <c r="B2766" s="86" t="str">
        <f t="shared" si="734"/>
        <v>0</v>
      </c>
      <c r="C2766" s="86" t="str">
        <f>COUNTIF($K$7:K2766,K2766)&amp;K2766</f>
        <v>0</v>
      </c>
      <c r="D2766" s="86" t="str">
        <f t="shared" si="735"/>
        <v>1</v>
      </c>
      <c r="F2766" s="173"/>
      <c r="G2766" s="90"/>
      <c r="H2766" s="73"/>
      <c r="I2766" s="75"/>
      <c r="J2766" s="175" t="str">
        <f t="shared" ref="J2766" si="780">IF(ISNA(VLOOKUP(I2766,DAF_AKUN,2,FALSE)),"-",VLOOKUP(I2766,DAF_AKUN,2,FALSE))</f>
        <v>-</v>
      </c>
      <c r="K2766" s="90"/>
      <c r="L2766" s="178"/>
      <c r="M2766" s="178"/>
    </row>
    <row r="2767" spans="1:13" x14ac:dyDescent="0.2">
      <c r="A2767" s="90" t="str">
        <f>IF(I2767=VALUE,VALUE,COUNTIF($B$7:B2767,B2767))&amp;I2767&amp;IF(F2767&lt;&gt;VALUE,TEXT(F2767,"mmmm"),VALUE)</f>
        <v>00</v>
      </c>
      <c r="B2767" s="86" t="str">
        <f t="shared" si="734"/>
        <v>0</v>
      </c>
      <c r="C2767" s="86" t="str">
        <f>COUNTIF($K$7:K2767,K2767)&amp;K2767</f>
        <v>0</v>
      </c>
      <c r="D2767" s="86" t="str">
        <f t="shared" si="735"/>
        <v>1</v>
      </c>
      <c r="F2767" s="173"/>
      <c r="G2767" s="90"/>
      <c r="H2767" s="73"/>
      <c r="I2767" s="90"/>
      <c r="J2767" s="175" t="str">
        <f t="shared" ref="J2767" si="781">IF(ISNA(VLOOKUP(I2767,DAF_AKUN,2,FALSE)),"-",VLOOKUP(I2767,DAF_AKUN,2,FALSE))</f>
        <v>-</v>
      </c>
      <c r="K2767" s="90"/>
      <c r="L2767" s="178"/>
      <c r="M2767" s="178"/>
    </row>
    <row r="2768" spans="1:13" x14ac:dyDescent="0.2">
      <c r="A2768" s="90" t="str">
        <f>IF(I2768=VALUE,VALUE,COUNTIF($B$7:B2768,B2768))&amp;I2768&amp;IF(F2768&lt;&gt;VALUE,TEXT(F2768,"mmmm"),VALUE)</f>
        <v>00</v>
      </c>
      <c r="B2768" s="86" t="str">
        <f t="shared" si="734"/>
        <v>0</v>
      </c>
      <c r="C2768" s="86" t="str">
        <f>COUNTIF($K$7:K2768,K2768)&amp;K2768</f>
        <v>0</v>
      </c>
      <c r="D2768" s="86" t="str">
        <f t="shared" si="735"/>
        <v>1</v>
      </c>
      <c r="F2768" s="173"/>
      <c r="G2768" s="90"/>
      <c r="H2768" s="73"/>
      <c r="I2768" s="90"/>
      <c r="J2768" s="175" t="str">
        <f t="shared" ref="J2768" si="782">IF(ISNA(VLOOKUP(I2768,DAF_AKUN,2,FALSE)),"-",VLOOKUP(I2768,DAF_AKUN,2,FALSE))</f>
        <v>-</v>
      </c>
      <c r="K2768" s="90"/>
      <c r="L2768" s="178"/>
      <c r="M2768" s="178"/>
    </row>
    <row r="2769" spans="1:13" x14ac:dyDescent="0.2">
      <c r="A2769" s="90" t="str">
        <f>IF(I2769=VALUE,VALUE,COUNTIF($B$7:B2769,B2769))&amp;I2769&amp;IF(F2769&lt;&gt;VALUE,TEXT(F2769,"mmmm"),VALUE)</f>
        <v>00</v>
      </c>
      <c r="B2769" s="86" t="str">
        <f t="shared" si="734"/>
        <v>0</v>
      </c>
      <c r="C2769" s="86" t="str">
        <f>COUNTIF($K$7:K2769,K2769)&amp;K2769</f>
        <v>0</v>
      </c>
      <c r="D2769" s="86" t="str">
        <f t="shared" si="735"/>
        <v>1</v>
      </c>
      <c r="F2769" s="173"/>
      <c r="G2769" s="90"/>
      <c r="H2769" s="73"/>
      <c r="I2769" s="75"/>
      <c r="J2769" s="175" t="str">
        <f t="shared" ref="J2769" si="783">IF(ISNA(VLOOKUP(I2769,DAF_AKUN,2,FALSE)),"-",VLOOKUP(I2769,DAF_AKUN,2,FALSE))</f>
        <v>-</v>
      </c>
      <c r="K2769" s="90"/>
      <c r="L2769" s="178"/>
      <c r="M2769" s="178"/>
    </row>
    <row r="2770" spans="1:13" x14ac:dyDescent="0.2">
      <c r="A2770" s="90" t="str">
        <f>IF(I2770=VALUE,VALUE,COUNTIF($B$7:B2770,B2770))&amp;I2770&amp;IF(F2770&lt;&gt;VALUE,TEXT(F2770,"mmmm"),VALUE)</f>
        <v>00</v>
      </c>
      <c r="B2770" s="86" t="str">
        <f t="shared" si="734"/>
        <v>0</v>
      </c>
      <c r="C2770" s="86" t="str">
        <f>COUNTIF($K$7:K2770,K2770)&amp;K2770</f>
        <v>0</v>
      </c>
      <c r="D2770" s="86" t="str">
        <f t="shared" si="735"/>
        <v>1</v>
      </c>
      <c r="F2770" s="173"/>
      <c r="G2770" s="90"/>
      <c r="H2770" s="73"/>
      <c r="I2770" s="75"/>
      <c r="J2770" s="175" t="str">
        <f t="shared" ref="J2770" si="784">IF(ISNA(VLOOKUP(I2770,DAF_AKUN,2,FALSE)),"-",VLOOKUP(I2770,DAF_AKUN,2,FALSE))</f>
        <v>-</v>
      </c>
      <c r="K2770" s="90"/>
      <c r="L2770" s="178"/>
      <c r="M2770" s="178"/>
    </row>
    <row r="2771" spans="1:13" x14ac:dyDescent="0.2">
      <c r="A2771" s="90" t="str">
        <f>IF(I2771=VALUE,VALUE,COUNTIF($B$7:B2771,B2771))&amp;I2771&amp;IF(F2771&lt;&gt;VALUE,TEXT(F2771,"mmmm"),VALUE)</f>
        <v>00</v>
      </c>
      <c r="B2771" s="86" t="str">
        <f t="shared" si="734"/>
        <v>0</v>
      </c>
      <c r="C2771" s="86" t="str">
        <f>COUNTIF($K$7:K2771,K2771)&amp;K2771</f>
        <v>0</v>
      </c>
      <c r="D2771" s="86" t="str">
        <f t="shared" si="735"/>
        <v>1</v>
      </c>
      <c r="F2771" s="173"/>
      <c r="G2771" s="90"/>
      <c r="H2771" s="73"/>
      <c r="I2771" s="90"/>
      <c r="J2771" s="175" t="str">
        <f t="shared" ref="J2771" si="785">IF(ISNA(VLOOKUP(I2771,DAF_AKUN,2,FALSE)),"-",VLOOKUP(I2771,DAF_AKUN,2,FALSE))</f>
        <v>-</v>
      </c>
      <c r="K2771" s="90"/>
      <c r="L2771" s="178"/>
      <c r="M2771" s="178"/>
    </row>
    <row r="2772" spans="1:13" x14ac:dyDescent="0.2">
      <c r="A2772" s="90" t="str">
        <f>IF(I2772=VALUE,VALUE,COUNTIF($B$7:B2772,B2772))&amp;I2772&amp;IF(F2772&lt;&gt;VALUE,TEXT(F2772,"mmmm"),VALUE)</f>
        <v>00</v>
      </c>
      <c r="B2772" s="86" t="str">
        <f t="shared" si="734"/>
        <v>0</v>
      </c>
      <c r="C2772" s="86" t="str">
        <f>COUNTIF($K$7:K2772,K2772)&amp;K2772</f>
        <v>0</v>
      </c>
      <c r="D2772" s="86" t="str">
        <f t="shared" si="735"/>
        <v>1</v>
      </c>
      <c r="F2772" s="173"/>
      <c r="G2772" s="90"/>
      <c r="H2772" s="73"/>
      <c r="I2772" s="90"/>
      <c r="J2772" s="175" t="str">
        <f t="shared" ref="J2772" si="786">IF(ISNA(VLOOKUP(I2772,DAF_AKUN,2,FALSE)),"-",VLOOKUP(I2772,DAF_AKUN,2,FALSE))</f>
        <v>-</v>
      </c>
      <c r="K2772" s="90"/>
      <c r="L2772" s="178"/>
      <c r="M2772" s="178"/>
    </row>
    <row r="2773" spans="1:13" x14ac:dyDescent="0.2">
      <c r="A2773" s="90" t="str">
        <f>IF(I2773=VALUE,VALUE,COUNTIF($B$7:B2773,B2773))&amp;I2773&amp;IF(F2773&lt;&gt;VALUE,TEXT(F2773,"mmmm"),VALUE)</f>
        <v>00</v>
      </c>
      <c r="B2773" s="86" t="str">
        <f t="shared" si="734"/>
        <v>0</v>
      </c>
      <c r="C2773" s="86" t="str">
        <f>COUNTIF($K$7:K2773,K2773)&amp;K2773</f>
        <v>0</v>
      </c>
      <c r="D2773" s="86" t="str">
        <f t="shared" si="735"/>
        <v>1</v>
      </c>
      <c r="F2773" s="173"/>
      <c r="G2773" s="90"/>
      <c r="H2773" s="177"/>
      <c r="I2773" s="75"/>
      <c r="J2773" s="175" t="str">
        <f t="shared" ref="J2773" si="787">IF(ISNA(VLOOKUP(I2773,DAF_AKUN,2,FALSE)),"-",VLOOKUP(I2773,DAF_AKUN,2,FALSE))</f>
        <v>-</v>
      </c>
      <c r="K2773" s="90"/>
      <c r="L2773" s="178"/>
      <c r="M2773" s="178"/>
    </row>
    <row r="2774" spans="1:13" x14ac:dyDescent="0.2">
      <c r="A2774" s="90" t="str">
        <f>IF(I2774=VALUE,VALUE,COUNTIF($B$7:B2774,B2774))&amp;I2774&amp;IF(F2774&lt;&gt;VALUE,TEXT(F2774,"mmmm"),VALUE)</f>
        <v>00</v>
      </c>
      <c r="B2774" s="86" t="str">
        <f t="shared" si="734"/>
        <v>0</v>
      </c>
      <c r="C2774" s="86" t="str">
        <f>COUNTIF($K$7:K2774,K2774)&amp;K2774</f>
        <v>0</v>
      </c>
      <c r="D2774" s="86" t="str">
        <f t="shared" si="735"/>
        <v>1</v>
      </c>
      <c r="F2774" s="173"/>
      <c r="G2774" s="90"/>
      <c r="H2774" s="177"/>
      <c r="I2774" s="75"/>
      <c r="J2774" s="175" t="str">
        <f t="shared" ref="J2774" si="788">IF(ISNA(VLOOKUP(I2774,DAF_AKUN,2,FALSE)),"-",VLOOKUP(I2774,DAF_AKUN,2,FALSE))</f>
        <v>-</v>
      </c>
      <c r="K2774" s="90"/>
      <c r="L2774" s="178"/>
      <c r="M2774" s="178"/>
    </row>
    <row r="2775" spans="1:13" x14ac:dyDescent="0.2">
      <c r="A2775" s="90" t="str">
        <f>IF(I2775=VALUE,VALUE,COUNTIF($B$7:B2775,B2775))&amp;I2775&amp;IF(F2775&lt;&gt;VALUE,TEXT(F2775,"mmmm"),VALUE)</f>
        <v>00</v>
      </c>
      <c r="B2775" s="86" t="str">
        <f t="shared" si="734"/>
        <v>0</v>
      </c>
      <c r="C2775" s="86" t="str">
        <f>COUNTIF($K$7:K2775,K2775)&amp;K2775</f>
        <v>0</v>
      </c>
      <c r="D2775" s="86" t="str">
        <f t="shared" si="735"/>
        <v>1</v>
      </c>
      <c r="F2775" s="173"/>
      <c r="G2775" s="90"/>
      <c r="H2775" s="73"/>
      <c r="I2775" s="75"/>
      <c r="J2775" s="175" t="str">
        <f t="shared" ref="J2775" si="789">IF(ISNA(VLOOKUP(I2775,DAF_AKUN,2,FALSE)),"-",VLOOKUP(I2775,DAF_AKUN,2,FALSE))</f>
        <v>-</v>
      </c>
      <c r="K2775" s="90"/>
      <c r="L2775" s="178"/>
      <c r="M2775" s="178"/>
    </row>
    <row r="2776" spans="1:13" x14ac:dyDescent="0.2">
      <c r="A2776" s="90" t="str">
        <f>IF(I2776=VALUE,VALUE,COUNTIF($B$7:B2776,B2776))&amp;I2776&amp;IF(F2776&lt;&gt;VALUE,TEXT(F2776,"mmmm"),VALUE)</f>
        <v>00</v>
      </c>
      <c r="B2776" s="86" t="str">
        <f t="shared" si="734"/>
        <v>0</v>
      </c>
      <c r="C2776" s="86" t="str">
        <f>COUNTIF($K$7:K2776,K2776)&amp;K2776</f>
        <v>0</v>
      </c>
      <c r="D2776" s="86" t="str">
        <f t="shared" si="735"/>
        <v>1</v>
      </c>
      <c r="F2776" s="173"/>
      <c r="G2776" s="90"/>
      <c r="H2776" s="73"/>
      <c r="I2776" s="90"/>
      <c r="J2776" s="175" t="str">
        <f t="shared" ref="J2776" si="790">IF(ISNA(VLOOKUP(I2776,DAF_AKUN,2,FALSE)),"-",VLOOKUP(I2776,DAF_AKUN,2,FALSE))</f>
        <v>-</v>
      </c>
      <c r="K2776" s="90"/>
      <c r="L2776" s="178"/>
      <c r="M2776" s="178"/>
    </row>
    <row r="2777" spans="1:13" x14ac:dyDescent="0.2">
      <c r="A2777" s="90" t="str">
        <f>IF(I2777=VALUE,VALUE,COUNTIF($B$7:B2777,B2777))&amp;I2777&amp;IF(F2777&lt;&gt;VALUE,TEXT(F2777,"mmmm"),VALUE)</f>
        <v>00</v>
      </c>
      <c r="B2777" s="86" t="str">
        <f t="shared" si="734"/>
        <v>0</v>
      </c>
      <c r="C2777" s="86" t="str">
        <f>COUNTIF($K$7:K2777,K2777)&amp;K2777</f>
        <v>0</v>
      </c>
      <c r="D2777" s="86" t="str">
        <f t="shared" si="735"/>
        <v>1</v>
      </c>
      <c r="F2777" s="173"/>
      <c r="G2777" s="90"/>
      <c r="H2777" s="73"/>
      <c r="I2777" s="90"/>
      <c r="J2777" s="175" t="str">
        <f t="shared" ref="J2777" si="791">IF(ISNA(VLOOKUP(I2777,DAF_AKUN,2,FALSE)),"-",VLOOKUP(I2777,DAF_AKUN,2,FALSE))</f>
        <v>-</v>
      </c>
      <c r="K2777" s="90"/>
      <c r="L2777" s="178"/>
      <c r="M2777" s="178"/>
    </row>
    <row r="2778" spans="1:13" x14ac:dyDescent="0.2">
      <c r="A2778" s="90" t="str">
        <f>IF(I2778=VALUE,VALUE,COUNTIF($B$7:B2778,B2778))&amp;I2778&amp;IF(F2778&lt;&gt;VALUE,TEXT(F2778,"mmmm"),VALUE)</f>
        <v>00</v>
      </c>
      <c r="B2778" s="86" t="str">
        <f t="shared" si="734"/>
        <v>0</v>
      </c>
      <c r="C2778" s="86" t="str">
        <f>COUNTIF($K$7:K2778,K2778)&amp;K2778</f>
        <v>0</v>
      </c>
      <c r="D2778" s="86" t="str">
        <f t="shared" si="735"/>
        <v>1</v>
      </c>
      <c r="F2778" s="173"/>
      <c r="G2778" s="90"/>
      <c r="H2778" s="177"/>
      <c r="I2778" s="75"/>
      <c r="J2778" s="175" t="str">
        <f t="shared" ref="J2778" si="792">IF(ISNA(VLOOKUP(I2778,DAF_AKUN,2,FALSE)),"-",VLOOKUP(I2778,DAF_AKUN,2,FALSE))</f>
        <v>-</v>
      </c>
      <c r="K2778" s="90"/>
      <c r="L2778" s="178"/>
      <c r="M2778" s="178"/>
    </row>
    <row r="2779" spans="1:13" x14ac:dyDescent="0.2">
      <c r="A2779" s="90" t="str">
        <f>IF(I2779=VALUE,VALUE,COUNTIF($B$7:B2779,B2779))&amp;I2779&amp;IF(F2779&lt;&gt;VALUE,TEXT(F2779,"mmmm"),VALUE)</f>
        <v>00</v>
      </c>
      <c r="B2779" s="86" t="str">
        <f t="shared" si="734"/>
        <v>0</v>
      </c>
      <c r="C2779" s="86" t="str">
        <f>COUNTIF($K$7:K2779,K2779)&amp;K2779</f>
        <v>0</v>
      </c>
      <c r="D2779" s="86" t="str">
        <f t="shared" si="735"/>
        <v>1</v>
      </c>
      <c r="F2779" s="173"/>
      <c r="G2779" s="90"/>
      <c r="H2779" s="73"/>
      <c r="I2779" s="90"/>
      <c r="J2779" s="175" t="str">
        <f t="shared" ref="J2779" si="793">IF(ISNA(VLOOKUP(I2779,DAF_AKUN,2,FALSE)),"-",VLOOKUP(I2779,DAF_AKUN,2,FALSE))</f>
        <v>-</v>
      </c>
      <c r="K2779" s="90"/>
      <c r="L2779" s="178"/>
      <c r="M2779" s="178"/>
    </row>
    <row r="2780" spans="1:13" x14ac:dyDescent="0.2">
      <c r="A2780" s="90" t="str">
        <f>IF(I2780=VALUE,VALUE,COUNTIF($B$7:B2780,B2780))&amp;I2780&amp;IF(F2780&lt;&gt;VALUE,TEXT(F2780,"mmmm"),VALUE)</f>
        <v>00</v>
      </c>
      <c r="B2780" s="86" t="str">
        <f t="shared" si="734"/>
        <v>0</v>
      </c>
      <c r="C2780" s="86" t="str">
        <f>COUNTIF($K$7:K2780,K2780)&amp;K2780</f>
        <v>0</v>
      </c>
      <c r="D2780" s="86" t="str">
        <f t="shared" si="735"/>
        <v>1</v>
      </c>
      <c r="F2780" s="173"/>
      <c r="G2780" s="90"/>
      <c r="H2780" s="73"/>
      <c r="I2780" s="90"/>
      <c r="J2780" s="175" t="str">
        <f t="shared" ref="J2780" si="794">IF(ISNA(VLOOKUP(I2780,DAF_AKUN,2,FALSE)),"-",VLOOKUP(I2780,DAF_AKUN,2,FALSE))</f>
        <v>-</v>
      </c>
      <c r="K2780" s="90"/>
      <c r="L2780" s="178"/>
      <c r="M2780" s="178"/>
    </row>
    <row r="2781" spans="1:13" x14ac:dyDescent="0.2">
      <c r="A2781" s="90" t="str">
        <f>IF(I2781=VALUE,VALUE,COUNTIF($B$7:B2781,B2781))&amp;I2781&amp;IF(F2781&lt;&gt;VALUE,TEXT(F2781,"mmmm"),VALUE)</f>
        <v>00</v>
      </c>
      <c r="B2781" s="86" t="str">
        <f t="shared" si="734"/>
        <v>0</v>
      </c>
      <c r="C2781" s="86" t="str">
        <f>COUNTIF($K$7:K2781,K2781)&amp;K2781</f>
        <v>0</v>
      </c>
      <c r="D2781" s="86" t="str">
        <f t="shared" si="735"/>
        <v>1</v>
      </c>
      <c r="F2781" s="173"/>
      <c r="G2781" s="90"/>
      <c r="H2781" s="73"/>
      <c r="I2781" s="90"/>
      <c r="J2781" s="175" t="str">
        <f t="shared" ref="J2781" si="795">IF(ISNA(VLOOKUP(I2781,DAF_AKUN,2,FALSE)),"-",VLOOKUP(I2781,DAF_AKUN,2,FALSE))</f>
        <v>-</v>
      </c>
      <c r="K2781" s="90"/>
      <c r="L2781" s="178"/>
      <c r="M2781" s="178"/>
    </row>
    <row r="2782" spans="1:13" x14ac:dyDescent="0.2">
      <c r="A2782" s="90" t="str">
        <f>IF(I2782=VALUE,VALUE,COUNTIF($B$7:B2782,B2782))&amp;I2782&amp;IF(F2782&lt;&gt;VALUE,TEXT(F2782,"mmmm"),VALUE)</f>
        <v>00</v>
      </c>
      <c r="B2782" s="86" t="str">
        <f t="shared" si="734"/>
        <v>0</v>
      </c>
      <c r="C2782" s="86" t="str">
        <f>COUNTIF($K$7:K2782,K2782)&amp;K2782</f>
        <v>0</v>
      </c>
      <c r="D2782" s="86" t="str">
        <f t="shared" si="735"/>
        <v>1</v>
      </c>
      <c r="F2782" s="173"/>
      <c r="G2782" s="90"/>
      <c r="H2782" s="177"/>
      <c r="I2782" s="90"/>
      <c r="J2782" s="175" t="str">
        <f t="shared" ref="J2782" si="796">IF(ISNA(VLOOKUP(I2782,DAF_AKUN,2,FALSE)),"-",VLOOKUP(I2782,DAF_AKUN,2,FALSE))</f>
        <v>-</v>
      </c>
      <c r="K2782" s="90"/>
      <c r="L2782" s="178"/>
      <c r="M2782" s="178"/>
    </row>
    <row r="2783" spans="1:13" x14ac:dyDescent="0.2">
      <c r="A2783" s="90" t="str">
        <f>IF(I2783=VALUE,VALUE,COUNTIF($B$7:B2783,B2783))&amp;I2783&amp;IF(F2783&lt;&gt;VALUE,TEXT(F2783,"mmmm"),VALUE)</f>
        <v>00</v>
      </c>
      <c r="B2783" s="86" t="str">
        <f t="shared" si="734"/>
        <v>0</v>
      </c>
      <c r="C2783" s="86" t="str">
        <f>COUNTIF($K$7:K2783,K2783)&amp;K2783</f>
        <v>0</v>
      </c>
      <c r="D2783" s="86" t="str">
        <f t="shared" si="735"/>
        <v>1</v>
      </c>
      <c r="F2783" s="173"/>
      <c r="G2783" s="90"/>
      <c r="H2783" s="177"/>
      <c r="I2783" s="90"/>
      <c r="J2783" s="175" t="str">
        <f t="shared" ref="J2783" si="797">IF(ISNA(VLOOKUP(I2783,DAF_AKUN,2,FALSE)),"-",VLOOKUP(I2783,DAF_AKUN,2,FALSE))</f>
        <v>-</v>
      </c>
      <c r="K2783" s="90"/>
      <c r="L2783" s="178"/>
      <c r="M2783" s="178"/>
    </row>
    <row r="2784" spans="1:13" x14ac:dyDescent="0.2">
      <c r="A2784" s="90" t="str">
        <f>IF(I2784=VALUE,VALUE,COUNTIF($B$7:B2784,B2784))&amp;I2784&amp;IF(F2784&lt;&gt;VALUE,TEXT(F2784,"mmmm"),VALUE)</f>
        <v>00</v>
      </c>
      <c r="B2784" s="86" t="str">
        <f t="shared" si="734"/>
        <v>0</v>
      </c>
      <c r="C2784" s="86" t="str">
        <f>COUNTIF($K$7:K2784,K2784)&amp;K2784</f>
        <v>0</v>
      </c>
      <c r="D2784" s="86" t="str">
        <f t="shared" si="735"/>
        <v>1</v>
      </c>
      <c r="F2784" s="173"/>
      <c r="G2784" s="90"/>
      <c r="H2784" s="73"/>
      <c r="I2784" s="90"/>
      <c r="J2784" s="175" t="str">
        <f t="shared" ref="J2784" si="798">IF(ISNA(VLOOKUP(I2784,DAF_AKUN,2,FALSE)),"-",VLOOKUP(I2784,DAF_AKUN,2,FALSE))</f>
        <v>-</v>
      </c>
      <c r="K2784" s="90"/>
      <c r="L2784" s="178"/>
      <c r="M2784" s="178"/>
    </row>
    <row r="2785" spans="1:13" x14ac:dyDescent="0.2">
      <c r="A2785" s="90" t="str">
        <f>IF(I2785=VALUE,VALUE,COUNTIF($B$7:B2785,B2785))&amp;I2785&amp;IF(F2785&lt;&gt;VALUE,TEXT(F2785,"mmmm"),VALUE)</f>
        <v>00</v>
      </c>
      <c r="B2785" s="86" t="str">
        <f t="shared" si="734"/>
        <v>0</v>
      </c>
      <c r="C2785" s="86" t="str">
        <f>COUNTIF($K$7:K2785,K2785)&amp;K2785</f>
        <v>0</v>
      </c>
      <c r="D2785" s="86" t="str">
        <f t="shared" si="735"/>
        <v>1</v>
      </c>
      <c r="F2785" s="173"/>
      <c r="G2785" s="90"/>
      <c r="H2785" s="177"/>
      <c r="I2785" s="90"/>
      <c r="J2785" s="175" t="str">
        <f t="shared" ref="J2785" si="799">IF(ISNA(VLOOKUP(I2785,DAF_AKUN,2,FALSE)),"-",VLOOKUP(I2785,DAF_AKUN,2,FALSE))</f>
        <v>-</v>
      </c>
      <c r="K2785" s="90"/>
      <c r="L2785" s="178"/>
      <c r="M2785" s="178"/>
    </row>
    <row r="2786" spans="1:13" x14ac:dyDescent="0.2">
      <c r="A2786" s="90" t="str">
        <f>IF(I2786=VALUE,VALUE,COUNTIF($B$7:B2786,B2786))&amp;I2786&amp;IF(F2786&lt;&gt;VALUE,TEXT(F2786,"mmmm"),VALUE)</f>
        <v>00</v>
      </c>
      <c r="B2786" s="86" t="str">
        <f t="shared" ref="B2786:B2849" si="800">I2786&amp;IF(F2786&lt;&gt;VALUE,TEXT(F2786,"mmmm"),VALUE)</f>
        <v>0</v>
      </c>
      <c r="C2786" s="86" t="str">
        <f>COUNTIF($K$7:K2786,K2786)&amp;K2786</f>
        <v>0</v>
      </c>
      <c r="D2786" s="86" t="str">
        <f t="shared" ref="D2786:D2849" si="801">IF(MONTH(F2786)&lt;MONTH(BLN),"1"&amp;I2786,VALUE)</f>
        <v>1</v>
      </c>
      <c r="F2786" s="173"/>
      <c r="G2786" s="90"/>
      <c r="H2786" s="73"/>
      <c r="I2786" s="90"/>
      <c r="J2786" s="175" t="str">
        <f t="shared" ref="J2786" si="802">IF(ISNA(VLOOKUP(I2786,DAF_AKUN,2,FALSE)),"-",VLOOKUP(I2786,DAF_AKUN,2,FALSE))</f>
        <v>-</v>
      </c>
      <c r="K2786" s="90"/>
      <c r="L2786" s="178"/>
      <c r="M2786" s="178"/>
    </row>
    <row r="2787" spans="1:13" x14ac:dyDescent="0.2">
      <c r="A2787" s="90" t="str">
        <f>IF(I2787=VALUE,VALUE,COUNTIF($B$7:B2787,B2787))&amp;I2787&amp;IF(F2787&lt;&gt;VALUE,TEXT(F2787,"mmmm"),VALUE)</f>
        <v>00</v>
      </c>
      <c r="B2787" s="86" t="str">
        <f t="shared" si="800"/>
        <v>0</v>
      </c>
      <c r="C2787" s="86" t="str">
        <f>COUNTIF($K$7:K2787,K2787)&amp;K2787</f>
        <v>0</v>
      </c>
      <c r="D2787" s="86" t="str">
        <f t="shared" si="801"/>
        <v>1</v>
      </c>
      <c r="F2787" s="173"/>
      <c r="G2787" s="90"/>
      <c r="H2787" s="177"/>
      <c r="I2787" s="90"/>
      <c r="J2787" s="175" t="str">
        <f t="shared" ref="J2787" si="803">IF(ISNA(VLOOKUP(I2787,DAF_AKUN,2,FALSE)),"-",VLOOKUP(I2787,DAF_AKUN,2,FALSE))</f>
        <v>-</v>
      </c>
      <c r="K2787" s="90"/>
      <c r="L2787" s="178"/>
      <c r="M2787" s="178"/>
    </row>
    <row r="2788" spans="1:13" x14ac:dyDescent="0.2">
      <c r="A2788" s="90" t="str">
        <f>IF(I2788=VALUE,VALUE,COUNTIF($B$7:B2788,B2788))&amp;I2788&amp;IF(F2788&lt;&gt;VALUE,TEXT(F2788,"mmmm"),VALUE)</f>
        <v>00</v>
      </c>
      <c r="B2788" s="86" t="str">
        <f t="shared" si="800"/>
        <v>0</v>
      </c>
      <c r="C2788" s="86" t="str">
        <f>COUNTIF($K$7:K2788,K2788)&amp;K2788</f>
        <v>0</v>
      </c>
      <c r="D2788" s="86" t="str">
        <f t="shared" si="801"/>
        <v>1</v>
      </c>
      <c r="F2788" s="173"/>
      <c r="G2788" s="90"/>
      <c r="H2788" s="177"/>
      <c r="I2788" s="90"/>
      <c r="J2788" s="175" t="str">
        <f t="shared" ref="J2788" si="804">IF(ISNA(VLOOKUP(I2788,DAF_AKUN,2,FALSE)),"-",VLOOKUP(I2788,DAF_AKUN,2,FALSE))</f>
        <v>-</v>
      </c>
      <c r="K2788" s="90"/>
      <c r="L2788" s="178"/>
      <c r="M2788" s="178"/>
    </row>
    <row r="2789" spans="1:13" x14ac:dyDescent="0.2">
      <c r="A2789" s="90" t="str">
        <f>IF(I2789=VALUE,VALUE,COUNTIF($B$7:B2789,B2789))&amp;I2789&amp;IF(F2789&lt;&gt;VALUE,TEXT(F2789,"mmmm"),VALUE)</f>
        <v>00</v>
      </c>
      <c r="B2789" s="86" t="str">
        <f t="shared" si="800"/>
        <v>0</v>
      </c>
      <c r="C2789" s="86" t="str">
        <f>COUNTIF($K$7:K2789,K2789)&amp;K2789</f>
        <v>0</v>
      </c>
      <c r="D2789" s="86" t="str">
        <f t="shared" si="801"/>
        <v>1</v>
      </c>
      <c r="F2789" s="173"/>
      <c r="G2789" s="90"/>
      <c r="H2789" s="73"/>
      <c r="I2789" s="90"/>
      <c r="J2789" s="175" t="str">
        <f t="shared" ref="J2789" si="805">IF(ISNA(VLOOKUP(I2789,DAF_AKUN,2,FALSE)),"-",VLOOKUP(I2789,DAF_AKUN,2,FALSE))</f>
        <v>-</v>
      </c>
      <c r="K2789" s="90"/>
      <c r="L2789" s="178"/>
      <c r="M2789" s="178"/>
    </row>
    <row r="2790" spans="1:13" x14ac:dyDescent="0.2">
      <c r="A2790" s="90" t="str">
        <f>IF(I2790=VALUE,VALUE,COUNTIF($B$7:B2790,B2790))&amp;I2790&amp;IF(F2790&lt;&gt;VALUE,TEXT(F2790,"mmmm"),VALUE)</f>
        <v>00</v>
      </c>
      <c r="B2790" s="86" t="str">
        <f t="shared" si="800"/>
        <v>0</v>
      </c>
      <c r="C2790" s="86" t="str">
        <f>COUNTIF($K$7:K2790,K2790)&amp;K2790</f>
        <v>0</v>
      </c>
      <c r="D2790" s="86" t="str">
        <f t="shared" si="801"/>
        <v>1</v>
      </c>
      <c r="F2790" s="173"/>
      <c r="G2790" s="90"/>
      <c r="H2790" s="177"/>
      <c r="I2790" s="90"/>
      <c r="J2790" s="175" t="str">
        <f t="shared" ref="J2790" si="806">IF(ISNA(VLOOKUP(I2790,DAF_AKUN,2,FALSE)),"-",VLOOKUP(I2790,DAF_AKUN,2,FALSE))</f>
        <v>-</v>
      </c>
      <c r="K2790" s="90"/>
      <c r="L2790" s="178"/>
      <c r="M2790" s="178"/>
    </row>
    <row r="2791" spans="1:13" x14ac:dyDescent="0.2">
      <c r="A2791" s="90" t="str">
        <f>IF(I2791=VALUE,VALUE,COUNTIF($B$7:B2791,B2791))&amp;I2791&amp;IF(F2791&lt;&gt;VALUE,TEXT(F2791,"mmmm"),VALUE)</f>
        <v>00</v>
      </c>
      <c r="B2791" s="86" t="str">
        <f t="shared" si="800"/>
        <v>0</v>
      </c>
      <c r="C2791" s="86" t="str">
        <f>COUNTIF($K$7:K2791,K2791)&amp;K2791</f>
        <v>0</v>
      </c>
      <c r="D2791" s="86" t="str">
        <f t="shared" si="801"/>
        <v>1</v>
      </c>
      <c r="F2791" s="173"/>
      <c r="G2791" s="90"/>
      <c r="H2791" s="73"/>
      <c r="I2791" s="90"/>
      <c r="J2791" s="175" t="str">
        <f t="shared" ref="J2791" si="807">IF(ISNA(VLOOKUP(I2791,DAF_AKUN,2,FALSE)),"-",VLOOKUP(I2791,DAF_AKUN,2,FALSE))</f>
        <v>-</v>
      </c>
      <c r="K2791" s="90"/>
      <c r="L2791" s="178"/>
      <c r="M2791" s="178"/>
    </row>
    <row r="2792" spans="1:13" x14ac:dyDescent="0.2">
      <c r="A2792" s="90" t="str">
        <f>IF(I2792=VALUE,VALUE,COUNTIF($B$7:B2792,B2792))&amp;I2792&amp;IF(F2792&lt;&gt;VALUE,TEXT(F2792,"mmmm"),VALUE)</f>
        <v>00</v>
      </c>
      <c r="B2792" s="86" t="str">
        <f t="shared" si="800"/>
        <v>0</v>
      </c>
      <c r="C2792" s="86" t="str">
        <f>COUNTIF($K$7:K2792,K2792)&amp;K2792</f>
        <v>0</v>
      </c>
      <c r="D2792" s="86" t="str">
        <f t="shared" si="801"/>
        <v>1</v>
      </c>
      <c r="F2792" s="173"/>
      <c r="G2792" s="90"/>
      <c r="H2792" s="73"/>
      <c r="I2792" s="90"/>
      <c r="J2792" s="175" t="str">
        <f t="shared" ref="J2792" si="808">IF(ISNA(VLOOKUP(I2792,DAF_AKUN,2,FALSE)),"-",VLOOKUP(I2792,DAF_AKUN,2,FALSE))</f>
        <v>-</v>
      </c>
      <c r="K2792" s="90"/>
      <c r="L2792" s="178"/>
      <c r="M2792" s="178"/>
    </row>
    <row r="2793" spans="1:13" x14ac:dyDescent="0.2">
      <c r="A2793" s="90" t="str">
        <f>IF(I2793=VALUE,VALUE,COUNTIF($B$7:B2793,B2793))&amp;I2793&amp;IF(F2793&lt;&gt;VALUE,TEXT(F2793,"mmmm"),VALUE)</f>
        <v>00</v>
      </c>
      <c r="B2793" s="86" t="str">
        <f t="shared" si="800"/>
        <v>0</v>
      </c>
      <c r="C2793" s="86" t="str">
        <f>COUNTIF($K$7:K2793,K2793)&amp;K2793</f>
        <v>0</v>
      </c>
      <c r="D2793" s="86" t="str">
        <f t="shared" si="801"/>
        <v>1</v>
      </c>
      <c r="F2793" s="173"/>
      <c r="G2793" s="90"/>
      <c r="H2793" s="73"/>
      <c r="I2793" s="90"/>
      <c r="J2793" s="175" t="str">
        <f t="shared" ref="J2793" si="809">IF(ISNA(VLOOKUP(I2793,DAF_AKUN,2,FALSE)),"-",VLOOKUP(I2793,DAF_AKUN,2,FALSE))</f>
        <v>-</v>
      </c>
      <c r="K2793" s="90"/>
      <c r="L2793" s="178"/>
      <c r="M2793" s="178"/>
    </row>
    <row r="2794" spans="1:13" x14ac:dyDescent="0.2">
      <c r="A2794" s="90" t="str">
        <f>IF(I2794=VALUE,VALUE,COUNTIF($B$7:B2794,B2794))&amp;I2794&amp;IF(F2794&lt;&gt;VALUE,TEXT(F2794,"mmmm"),VALUE)</f>
        <v>00</v>
      </c>
      <c r="B2794" s="86" t="str">
        <f t="shared" si="800"/>
        <v>0</v>
      </c>
      <c r="C2794" s="86" t="str">
        <f>COUNTIF($K$7:K2794,K2794)&amp;K2794</f>
        <v>0</v>
      </c>
      <c r="D2794" s="86" t="str">
        <f t="shared" si="801"/>
        <v>1</v>
      </c>
      <c r="F2794" s="173"/>
      <c r="G2794" s="90"/>
      <c r="H2794" s="73"/>
      <c r="I2794" s="90"/>
      <c r="J2794" s="175" t="str">
        <f t="shared" ref="J2794" si="810">IF(ISNA(VLOOKUP(I2794,DAF_AKUN,2,FALSE)),"-",VLOOKUP(I2794,DAF_AKUN,2,FALSE))</f>
        <v>-</v>
      </c>
      <c r="K2794" s="90"/>
      <c r="L2794" s="178"/>
      <c r="M2794" s="178"/>
    </row>
    <row r="2795" spans="1:13" x14ac:dyDescent="0.2">
      <c r="A2795" s="90" t="str">
        <f>IF(I2795=VALUE,VALUE,COUNTIF($B$7:B2795,B2795))&amp;I2795&amp;IF(F2795&lt;&gt;VALUE,TEXT(F2795,"mmmm"),VALUE)</f>
        <v>00</v>
      </c>
      <c r="B2795" s="86" t="str">
        <f t="shared" si="800"/>
        <v>0</v>
      </c>
      <c r="C2795" s="86" t="str">
        <f>COUNTIF($K$7:K2795,K2795)&amp;K2795</f>
        <v>0</v>
      </c>
      <c r="D2795" s="86" t="str">
        <f t="shared" si="801"/>
        <v>1</v>
      </c>
      <c r="F2795" s="173"/>
      <c r="G2795" s="90"/>
      <c r="H2795" s="73"/>
      <c r="I2795" s="90"/>
      <c r="J2795" s="175" t="str">
        <f t="shared" ref="J2795" si="811">IF(ISNA(VLOOKUP(I2795,DAF_AKUN,2,FALSE)),"-",VLOOKUP(I2795,DAF_AKUN,2,FALSE))</f>
        <v>-</v>
      </c>
      <c r="K2795" s="90"/>
      <c r="L2795" s="178"/>
      <c r="M2795" s="178"/>
    </row>
    <row r="2796" spans="1:13" x14ac:dyDescent="0.2">
      <c r="A2796" s="90" t="str">
        <f>IF(I2796=VALUE,VALUE,COUNTIF($B$7:B2796,B2796))&amp;I2796&amp;IF(F2796&lt;&gt;VALUE,TEXT(F2796,"mmmm"),VALUE)</f>
        <v>00</v>
      </c>
      <c r="B2796" s="86" t="str">
        <f t="shared" si="800"/>
        <v>0</v>
      </c>
      <c r="C2796" s="86" t="str">
        <f>COUNTIF($K$7:K2796,K2796)&amp;K2796</f>
        <v>0</v>
      </c>
      <c r="D2796" s="86" t="str">
        <f t="shared" si="801"/>
        <v>1</v>
      </c>
      <c r="F2796" s="173"/>
      <c r="G2796" s="90"/>
      <c r="H2796" s="73"/>
      <c r="I2796" s="90"/>
      <c r="J2796" s="175" t="str">
        <f t="shared" ref="J2796" si="812">IF(ISNA(VLOOKUP(I2796,DAF_AKUN,2,FALSE)),"-",VLOOKUP(I2796,DAF_AKUN,2,FALSE))</f>
        <v>-</v>
      </c>
      <c r="K2796" s="90"/>
      <c r="L2796" s="178"/>
      <c r="M2796" s="178"/>
    </row>
    <row r="2797" spans="1:13" x14ac:dyDescent="0.2">
      <c r="A2797" s="90" t="str">
        <f>IF(I2797=VALUE,VALUE,COUNTIF($B$7:B2797,B2797))&amp;I2797&amp;IF(F2797&lt;&gt;VALUE,TEXT(F2797,"mmmm"),VALUE)</f>
        <v>00</v>
      </c>
      <c r="B2797" s="86" t="str">
        <f t="shared" si="800"/>
        <v>0</v>
      </c>
      <c r="C2797" s="86" t="str">
        <f>COUNTIF($K$7:K2797,K2797)&amp;K2797</f>
        <v>0</v>
      </c>
      <c r="D2797" s="86" t="str">
        <f t="shared" si="801"/>
        <v>1</v>
      </c>
      <c r="F2797" s="173"/>
      <c r="G2797" s="90"/>
      <c r="H2797" s="73"/>
      <c r="I2797" s="90"/>
      <c r="J2797" s="175" t="str">
        <f t="shared" ref="J2797" si="813">IF(ISNA(VLOOKUP(I2797,DAF_AKUN,2,FALSE)),"-",VLOOKUP(I2797,DAF_AKUN,2,FALSE))</f>
        <v>-</v>
      </c>
      <c r="K2797" s="90"/>
      <c r="L2797" s="178"/>
      <c r="M2797" s="178"/>
    </row>
    <row r="2798" spans="1:13" x14ac:dyDescent="0.2">
      <c r="A2798" s="90" t="str">
        <f>IF(I2798=VALUE,VALUE,COUNTIF($B$7:B2798,B2798))&amp;I2798&amp;IF(F2798&lt;&gt;VALUE,TEXT(F2798,"mmmm"),VALUE)</f>
        <v>00</v>
      </c>
      <c r="B2798" s="86" t="str">
        <f t="shared" si="800"/>
        <v>0</v>
      </c>
      <c r="C2798" s="86" t="str">
        <f>COUNTIF($K$7:K2798,K2798)&amp;K2798</f>
        <v>0</v>
      </c>
      <c r="D2798" s="86" t="str">
        <f t="shared" si="801"/>
        <v>1</v>
      </c>
      <c r="F2798" s="173"/>
      <c r="G2798" s="90"/>
      <c r="H2798" s="177"/>
      <c r="I2798" s="90"/>
      <c r="J2798" s="175" t="str">
        <f t="shared" ref="J2798" si="814">IF(ISNA(VLOOKUP(I2798,DAF_AKUN,2,FALSE)),"-",VLOOKUP(I2798,DAF_AKUN,2,FALSE))</f>
        <v>-</v>
      </c>
      <c r="K2798" s="90"/>
      <c r="L2798" s="178"/>
      <c r="M2798" s="178"/>
    </row>
    <row r="2799" spans="1:13" x14ac:dyDescent="0.2">
      <c r="A2799" s="90" t="str">
        <f>IF(I2799=VALUE,VALUE,COUNTIF($B$7:B2799,B2799))&amp;I2799&amp;IF(F2799&lt;&gt;VALUE,TEXT(F2799,"mmmm"),VALUE)</f>
        <v>00</v>
      </c>
      <c r="B2799" s="86" t="str">
        <f t="shared" si="800"/>
        <v>0</v>
      </c>
      <c r="C2799" s="86" t="str">
        <f>COUNTIF($K$7:K2799,K2799)&amp;K2799</f>
        <v>0</v>
      </c>
      <c r="D2799" s="86" t="str">
        <f t="shared" si="801"/>
        <v>1</v>
      </c>
      <c r="F2799" s="173"/>
      <c r="G2799" s="90"/>
      <c r="H2799" s="177"/>
      <c r="I2799" s="90"/>
      <c r="J2799" s="175" t="str">
        <f t="shared" ref="J2799" si="815">IF(ISNA(VLOOKUP(I2799,DAF_AKUN,2,FALSE)),"-",VLOOKUP(I2799,DAF_AKUN,2,FALSE))</f>
        <v>-</v>
      </c>
      <c r="K2799" s="90"/>
      <c r="L2799" s="178"/>
      <c r="M2799" s="178"/>
    </row>
    <row r="2800" spans="1:13" x14ac:dyDescent="0.2">
      <c r="A2800" s="90" t="str">
        <f>IF(I2800=VALUE,VALUE,COUNTIF($B$7:B2800,B2800))&amp;I2800&amp;IF(F2800&lt;&gt;VALUE,TEXT(F2800,"mmmm"),VALUE)</f>
        <v>00</v>
      </c>
      <c r="B2800" s="86" t="str">
        <f t="shared" si="800"/>
        <v>0</v>
      </c>
      <c r="C2800" s="86" t="str">
        <f>COUNTIF($K$7:K2800,K2800)&amp;K2800</f>
        <v>0</v>
      </c>
      <c r="D2800" s="86" t="str">
        <f t="shared" si="801"/>
        <v>1</v>
      </c>
      <c r="F2800" s="173"/>
      <c r="G2800" s="90"/>
      <c r="H2800" s="73"/>
      <c r="I2800" s="90"/>
      <c r="J2800" s="175" t="str">
        <f t="shared" ref="J2800" si="816">IF(ISNA(VLOOKUP(I2800,DAF_AKUN,2,FALSE)),"-",VLOOKUP(I2800,DAF_AKUN,2,FALSE))</f>
        <v>-</v>
      </c>
      <c r="K2800" s="90"/>
      <c r="L2800" s="178"/>
      <c r="M2800" s="178"/>
    </row>
    <row r="2801" spans="1:13" x14ac:dyDescent="0.2">
      <c r="A2801" s="90" t="str">
        <f>IF(I2801=VALUE,VALUE,COUNTIF($B$7:B2801,B2801))&amp;I2801&amp;IF(F2801&lt;&gt;VALUE,TEXT(F2801,"mmmm"),VALUE)</f>
        <v>00</v>
      </c>
      <c r="B2801" s="86" t="str">
        <f t="shared" si="800"/>
        <v>0</v>
      </c>
      <c r="C2801" s="86" t="str">
        <f>COUNTIF($K$7:K2801,K2801)&amp;K2801</f>
        <v>0</v>
      </c>
      <c r="D2801" s="86" t="str">
        <f t="shared" si="801"/>
        <v>1</v>
      </c>
      <c r="F2801" s="173"/>
      <c r="G2801" s="90"/>
      <c r="H2801" s="177"/>
      <c r="I2801" s="90"/>
      <c r="J2801" s="175" t="str">
        <f t="shared" ref="J2801" si="817">IF(ISNA(VLOOKUP(I2801,DAF_AKUN,2,FALSE)),"-",VLOOKUP(I2801,DAF_AKUN,2,FALSE))</f>
        <v>-</v>
      </c>
      <c r="K2801" s="90"/>
      <c r="L2801" s="178"/>
      <c r="M2801" s="178"/>
    </row>
    <row r="2802" spans="1:13" x14ac:dyDescent="0.2">
      <c r="A2802" s="90" t="str">
        <f>IF(I2802=VALUE,VALUE,COUNTIF($B$7:B2802,B2802))&amp;I2802&amp;IF(F2802&lt;&gt;VALUE,TEXT(F2802,"mmmm"),VALUE)</f>
        <v>00</v>
      </c>
      <c r="B2802" s="86" t="str">
        <f t="shared" si="800"/>
        <v>0</v>
      </c>
      <c r="C2802" s="86" t="str">
        <f>COUNTIF($K$7:K2802,K2802)&amp;K2802</f>
        <v>0</v>
      </c>
      <c r="D2802" s="86" t="str">
        <f t="shared" si="801"/>
        <v>1</v>
      </c>
      <c r="F2802" s="173"/>
      <c r="G2802" s="90"/>
      <c r="H2802" s="177"/>
      <c r="I2802" s="90"/>
      <c r="J2802" s="175" t="str">
        <f t="shared" ref="J2802" si="818">IF(ISNA(VLOOKUP(I2802,DAF_AKUN,2,FALSE)),"-",VLOOKUP(I2802,DAF_AKUN,2,FALSE))</f>
        <v>-</v>
      </c>
      <c r="K2802" s="90"/>
      <c r="L2802" s="178"/>
      <c r="M2802" s="178"/>
    </row>
    <row r="2803" spans="1:13" x14ac:dyDescent="0.2">
      <c r="A2803" s="90" t="str">
        <f>IF(I2803=VALUE,VALUE,COUNTIF($B$7:B2803,B2803))&amp;I2803&amp;IF(F2803&lt;&gt;VALUE,TEXT(F2803,"mmmm"),VALUE)</f>
        <v>00</v>
      </c>
      <c r="B2803" s="86" t="str">
        <f t="shared" si="800"/>
        <v>0</v>
      </c>
      <c r="C2803" s="86" t="str">
        <f>COUNTIF($K$7:K2803,K2803)&amp;K2803</f>
        <v>0</v>
      </c>
      <c r="D2803" s="86" t="str">
        <f t="shared" si="801"/>
        <v>1</v>
      </c>
      <c r="F2803" s="173"/>
      <c r="G2803" s="90"/>
      <c r="H2803" s="177"/>
      <c r="I2803" s="90"/>
      <c r="J2803" s="175" t="str">
        <f t="shared" ref="J2803" si="819">IF(ISNA(VLOOKUP(I2803,DAF_AKUN,2,FALSE)),"-",VLOOKUP(I2803,DAF_AKUN,2,FALSE))</f>
        <v>-</v>
      </c>
      <c r="K2803" s="90"/>
      <c r="L2803" s="178"/>
      <c r="M2803" s="178"/>
    </row>
    <row r="2804" spans="1:13" x14ac:dyDescent="0.2">
      <c r="A2804" s="90" t="str">
        <f>IF(I2804=VALUE,VALUE,COUNTIF($B$7:B2804,B2804))&amp;I2804&amp;IF(F2804&lt;&gt;VALUE,TEXT(F2804,"mmmm"),VALUE)</f>
        <v>00</v>
      </c>
      <c r="B2804" s="86" t="str">
        <f t="shared" si="800"/>
        <v>0</v>
      </c>
      <c r="C2804" s="86" t="str">
        <f>COUNTIF($K$7:K2804,K2804)&amp;K2804</f>
        <v>0</v>
      </c>
      <c r="D2804" s="86" t="str">
        <f t="shared" si="801"/>
        <v>1</v>
      </c>
      <c r="F2804" s="173"/>
      <c r="G2804" s="90"/>
      <c r="H2804" s="177"/>
      <c r="I2804" s="90"/>
      <c r="J2804" s="175" t="str">
        <f t="shared" ref="J2804" si="820">IF(ISNA(VLOOKUP(I2804,DAF_AKUN,2,FALSE)),"-",VLOOKUP(I2804,DAF_AKUN,2,FALSE))</f>
        <v>-</v>
      </c>
      <c r="K2804" s="90"/>
      <c r="L2804" s="178"/>
      <c r="M2804" s="178"/>
    </row>
    <row r="2805" spans="1:13" x14ac:dyDescent="0.2">
      <c r="A2805" s="90" t="str">
        <f>IF(I2805=VALUE,VALUE,COUNTIF($B$7:B2805,B2805))&amp;I2805&amp;IF(F2805&lt;&gt;VALUE,TEXT(F2805,"mmmm"),VALUE)</f>
        <v>00</v>
      </c>
      <c r="B2805" s="86" t="str">
        <f t="shared" si="800"/>
        <v>0</v>
      </c>
      <c r="C2805" s="86" t="str">
        <f>COUNTIF($K$7:K2805,K2805)&amp;K2805</f>
        <v>0</v>
      </c>
      <c r="D2805" s="86" t="str">
        <f t="shared" si="801"/>
        <v>1</v>
      </c>
      <c r="F2805" s="173"/>
      <c r="G2805" s="90"/>
      <c r="H2805" s="177"/>
      <c r="I2805" s="90"/>
      <c r="J2805" s="175" t="str">
        <f t="shared" ref="J2805" si="821">IF(ISNA(VLOOKUP(I2805,DAF_AKUN,2,FALSE)),"-",VLOOKUP(I2805,DAF_AKUN,2,FALSE))</f>
        <v>-</v>
      </c>
      <c r="K2805" s="90"/>
      <c r="L2805" s="178"/>
      <c r="M2805" s="178"/>
    </row>
    <row r="2806" spans="1:13" x14ac:dyDescent="0.2">
      <c r="A2806" s="90" t="str">
        <f>IF(I2806=VALUE,VALUE,COUNTIF($B$7:B2806,B2806))&amp;I2806&amp;IF(F2806&lt;&gt;VALUE,TEXT(F2806,"mmmm"),VALUE)</f>
        <v>00</v>
      </c>
      <c r="B2806" s="86" t="str">
        <f t="shared" si="800"/>
        <v>0</v>
      </c>
      <c r="C2806" s="86" t="str">
        <f>COUNTIF($K$7:K2806,K2806)&amp;K2806</f>
        <v>0</v>
      </c>
      <c r="D2806" s="86" t="str">
        <f t="shared" si="801"/>
        <v>1</v>
      </c>
      <c r="F2806" s="173"/>
      <c r="G2806" s="90"/>
      <c r="H2806" s="177"/>
      <c r="I2806" s="90"/>
      <c r="J2806" s="175" t="str">
        <f t="shared" ref="J2806" si="822">IF(ISNA(VLOOKUP(I2806,DAF_AKUN,2,FALSE)),"-",VLOOKUP(I2806,DAF_AKUN,2,FALSE))</f>
        <v>-</v>
      </c>
      <c r="K2806" s="90"/>
      <c r="L2806" s="178"/>
      <c r="M2806" s="178"/>
    </row>
    <row r="2807" spans="1:13" x14ac:dyDescent="0.2">
      <c r="A2807" s="90" t="str">
        <f>IF(I2807=VALUE,VALUE,COUNTIF($B$7:B2807,B2807))&amp;I2807&amp;IF(F2807&lt;&gt;VALUE,TEXT(F2807,"mmmm"),VALUE)</f>
        <v>00</v>
      </c>
      <c r="B2807" s="86" t="str">
        <f t="shared" si="800"/>
        <v>0</v>
      </c>
      <c r="C2807" s="86" t="str">
        <f>COUNTIF($K$7:K2807,K2807)&amp;K2807</f>
        <v>0</v>
      </c>
      <c r="D2807" s="86" t="str">
        <f t="shared" si="801"/>
        <v>1</v>
      </c>
      <c r="F2807" s="173"/>
      <c r="G2807" s="90"/>
      <c r="H2807" s="177"/>
      <c r="I2807" s="90"/>
      <c r="J2807" s="175" t="str">
        <f t="shared" ref="J2807" si="823">IF(ISNA(VLOOKUP(I2807,DAF_AKUN,2,FALSE)),"-",VLOOKUP(I2807,DAF_AKUN,2,FALSE))</f>
        <v>-</v>
      </c>
      <c r="K2807" s="90"/>
      <c r="L2807" s="178"/>
      <c r="M2807" s="178"/>
    </row>
    <row r="2808" spans="1:13" x14ac:dyDescent="0.2">
      <c r="A2808" s="90" t="str">
        <f>IF(I2808=VALUE,VALUE,COUNTIF($B$7:B2808,B2808))&amp;I2808&amp;IF(F2808&lt;&gt;VALUE,TEXT(F2808,"mmmm"),VALUE)</f>
        <v>00</v>
      </c>
      <c r="B2808" s="86" t="str">
        <f t="shared" si="800"/>
        <v>0</v>
      </c>
      <c r="C2808" s="86" t="str">
        <f>COUNTIF($K$7:K2808,K2808)&amp;K2808</f>
        <v>0</v>
      </c>
      <c r="D2808" s="86" t="str">
        <f t="shared" si="801"/>
        <v>1</v>
      </c>
      <c r="F2808" s="173"/>
      <c r="G2808" s="90"/>
      <c r="H2808" s="177"/>
      <c r="I2808" s="90"/>
      <c r="J2808" s="175" t="str">
        <f t="shared" ref="J2808" si="824">IF(ISNA(VLOOKUP(I2808,DAF_AKUN,2,FALSE)),"-",VLOOKUP(I2808,DAF_AKUN,2,FALSE))</f>
        <v>-</v>
      </c>
      <c r="K2808" s="90"/>
      <c r="L2808" s="178"/>
      <c r="M2808" s="178"/>
    </row>
    <row r="2809" spans="1:13" x14ac:dyDescent="0.2">
      <c r="A2809" s="90" t="str">
        <f>IF(I2809=VALUE,VALUE,COUNTIF($B$7:B2809,B2809))&amp;I2809&amp;IF(F2809&lt;&gt;VALUE,TEXT(F2809,"mmmm"),VALUE)</f>
        <v>00</v>
      </c>
      <c r="B2809" s="86" t="str">
        <f t="shared" si="800"/>
        <v>0</v>
      </c>
      <c r="C2809" s="86" t="str">
        <f>COUNTIF($K$7:K2809,K2809)&amp;K2809</f>
        <v>0</v>
      </c>
      <c r="D2809" s="86" t="str">
        <f t="shared" si="801"/>
        <v>1</v>
      </c>
      <c r="F2809" s="173"/>
      <c r="G2809" s="90"/>
      <c r="H2809" s="73"/>
      <c r="I2809" s="90"/>
      <c r="J2809" s="175" t="str">
        <f t="shared" ref="J2809" si="825">IF(ISNA(VLOOKUP(I2809,DAF_AKUN,2,FALSE)),"-",VLOOKUP(I2809,DAF_AKUN,2,FALSE))</f>
        <v>-</v>
      </c>
      <c r="K2809" s="90"/>
      <c r="L2809" s="178"/>
      <c r="M2809" s="178"/>
    </row>
    <row r="2810" spans="1:13" x14ac:dyDescent="0.2">
      <c r="A2810" s="90" t="str">
        <f>IF(I2810=VALUE,VALUE,COUNTIF($B$7:B2810,B2810))&amp;I2810&amp;IF(F2810&lt;&gt;VALUE,TEXT(F2810,"mmmm"),VALUE)</f>
        <v>00</v>
      </c>
      <c r="B2810" s="86" t="str">
        <f t="shared" si="800"/>
        <v>0</v>
      </c>
      <c r="C2810" s="86" t="str">
        <f>COUNTIF($K$7:K2810,K2810)&amp;K2810</f>
        <v>0</v>
      </c>
      <c r="D2810" s="86" t="str">
        <f t="shared" si="801"/>
        <v>1</v>
      </c>
      <c r="F2810" s="173"/>
      <c r="G2810" s="90"/>
      <c r="H2810" s="73"/>
      <c r="I2810" s="90"/>
      <c r="J2810" s="175" t="str">
        <f t="shared" ref="J2810" si="826">IF(ISNA(VLOOKUP(I2810,DAF_AKUN,2,FALSE)),"-",VLOOKUP(I2810,DAF_AKUN,2,FALSE))</f>
        <v>-</v>
      </c>
      <c r="K2810" s="90"/>
      <c r="L2810" s="178"/>
      <c r="M2810" s="178"/>
    </row>
    <row r="2811" spans="1:13" x14ac:dyDescent="0.2">
      <c r="A2811" s="90" t="str">
        <f>IF(I2811=VALUE,VALUE,COUNTIF($B$7:B2811,B2811))&amp;I2811&amp;IF(F2811&lt;&gt;VALUE,TEXT(F2811,"mmmm"),VALUE)</f>
        <v>00</v>
      </c>
      <c r="B2811" s="86" t="str">
        <f t="shared" si="800"/>
        <v>0</v>
      </c>
      <c r="C2811" s="86" t="str">
        <f>COUNTIF($K$7:K2811,K2811)&amp;K2811</f>
        <v>0</v>
      </c>
      <c r="D2811" s="86" t="str">
        <f t="shared" si="801"/>
        <v>1</v>
      </c>
      <c r="F2811" s="173"/>
      <c r="G2811" s="90"/>
      <c r="H2811" s="177"/>
      <c r="I2811" s="75"/>
      <c r="J2811" s="175" t="str">
        <f t="shared" ref="J2811" si="827">IF(ISNA(VLOOKUP(I2811,DAF_AKUN,2,FALSE)),"-",VLOOKUP(I2811,DAF_AKUN,2,FALSE))</f>
        <v>-</v>
      </c>
      <c r="K2811" s="90"/>
      <c r="L2811" s="178"/>
      <c r="M2811" s="178"/>
    </row>
    <row r="2812" spans="1:13" x14ac:dyDescent="0.2">
      <c r="A2812" s="90" t="str">
        <f>IF(I2812=VALUE,VALUE,COUNTIF($B$7:B2812,B2812))&amp;I2812&amp;IF(F2812&lt;&gt;VALUE,TEXT(F2812,"mmmm"),VALUE)</f>
        <v>00</v>
      </c>
      <c r="B2812" s="86" t="str">
        <f t="shared" si="800"/>
        <v>0</v>
      </c>
      <c r="C2812" s="86" t="str">
        <f>COUNTIF($K$7:K2812,K2812)&amp;K2812</f>
        <v>0</v>
      </c>
      <c r="D2812" s="86" t="str">
        <f t="shared" si="801"/>
        <v>1</v>
      </c>
      <c r="F2812" s="173"/>
      <c r="G2812" s="90"/>
      <c r="H2812" s="73"/>
      <c r="I2812" s="90"/>
      <c r="J2812" s="175" t="str">
        <f t="shared" ref="J2812" si="828">IF(ISNA(VLOOKUP(I2812,DAF_AKUN,2,FALSE)),"-",VLOOKUP(I2812,DAF_AKUN,2,FALSE))</f>
        <v>-</v>
      </c>
      <c r="K2812" s="90"/>
      <c r="L2812" s="178"/>
      <c r="M2812" s="178"/>
    </row>
    <row r="2813" spans="1:13" x14ac:dyDescent="0.2">
      <c r="A2813" s="90" t="str">
        <f>IF(I2813=VALUE,VALUE,COUNTIF($B$7:B2813,B2813))&amp;I2813&amp;IF(F2813&lt;&gt;VALUE,TEXT(F2813,"mmmm"),VALUE)</f>
        <v>00</v>
      </c>
      <c r="B2813" s="86" t="str">
        <f t="shared" si="800"/>
        <v>0</v>
      </c>
      <c r="C2813" s="86" t="str">
        <f>COUNTIF($K$7:K2813,K2813)&amp;K2813</f>
        <v>0</v>
      </c>
      <c r="D2813" s="86" t="str">
        <f t="shared" si="801"/>
        <v>1</v>
      </c>
      <c r="F2813" s="173"/>
      <c r="G2813" s="90"/>
      <c r="H2813" s="73"/>
      <c r="I2813" s="90"/>
      <c r="J2813" s="175" t="str">
        <f t="shared" ref="J2813" si="829">IF(ISNA(VLOOKUP(I2813,DAF_AKUN,2,FALSE)),"-",VLOOKUP(I2813,DAF_AKUN,2,FALSE))</f>
        <v>-</v>
      </c>
      <c r="K2813" s="90"/>
      <c r="L2813" s="178"/>
      <c r="M2813" s="178"/>
    </row>
    <row r="2814" spans="1:13" x14ac:dyDescent="0.2">
      <c r="A2814" s="90" t="str">
        <f>IF(I2814=VALUE,VALUE,COUNTIF($B$7:B2814,B2814))&amp;I2814&amp;IF(F2814&lt;&gt;VALUE,TEXT(F2814,"mmmm"),VALUE)</f>
        <v>00</v>
      </c>
      <c r="B2814" s="86" t="str">
        <f t="shared" si="800"/>
        <v>0</v>
      </c>
      <c r="C2814" s="86" t="str">
        <f>COUNTIF($K$7:K2814,K2814)&amp;K2814</f>
        <v>0</v>
      </c>
      <c r="D2814" s="86" t="str">
        <f t="shared" si="801"/>
        <v>1</v>
      </c>
      <c r="F2814" s="173"/>
      <c r="G2814" s="90"/>
      <c r="H2814" s="73"/>
      <c r="I2814" s="75"/>
      <c r="J2814" s="175" t="str">
        <f t="shared" ref="J2814" si="830">IF(ISNA(VLOOKUP(I2814,DAF_AKUN,2,FALSE)),"-",VLOOKUP(I2814,DAF_AKUN,2,FALSE))</f>
        <v>-</v>
      </c>
      <c r="K2814" s="90"/>
      <c r="L2814" s="178"/>
      <c r="M2814" s="178"/>
    </row>
    <row r="2815" spans="1:13" x14ac:dyDescent="0.2">
      <c r="A2815" s="90" t="str">
        <f>IF(I2815=VALUE,VALUE,COUNTIF($B$7:B2815,B2815))&amp;I2815&amp;IF(F2815&lt;&gt;VALUE,TEXT(F2815,"mmmm"),VALUE)</f>
        <v>00</v>
      </c>
      <c r="B2815" s="86" t="str">
        <f t="shared" si="800"/>
        <v>0</v>
      </c>
      <c r="C2815" s="86" t="str">
        <f>COUNTIF($K$7:K2815,K2815)&amp;K2815</f>
        <v>0</v>
      </c>
      <c r="D2815" s="86" t="str">
        <f t="shared" si="801"/>
        <v>1</v>
      </c>
      <c r="F2815" s="173"/>
      <c r="G2815" s="90"/>
      <c r="H2815" s="73"/>
      <c r="I2815" s="75"/>
      <c r="J2815" s="175" t="str">
        <f t="shared" ref="J2815" si="831">IF(ISNA(VLOOKUP(I2815,DAF_AKUN,2,FALSE)),"-",VLOOKUP(I2815,DAF_AKUN,2,FALSE))</f>
        <v>-</v>
      </c>
      <c r="K2815" s="90"/>
      <c r="L2815" s="178"/>
      <c r="M2815" s="178"/>
    </row>
    <row r="2816" spans="1:13" x14ac:dyDescent="0.2">
      <c r="A2816" s="90" t="str">
        <f>IF(I2816=VALUE,VALUE,COUNTIF($B$7:B2816,B2816))&amp;I2816&amp;IF(F2816&lt;&gt;VALUE,TEXT(F2816,"mmmm"),VALUE)</f>
        <v>00</v>
      </c>
      <c r="B2816" s="86" t="str">
        <f t="shared" si="800"/>
        <v>0</v>
      </c>
      <c r="C2816" s="86" t="str">
        <f>COUNTIF($K$7:K2816,K2816)&amp;K2816</f>
        <v>0</v>
      </c>
      <c r="D2816" s="86" t="str">
        <f t="shared" si="801"/>
        <v>1</v>
      </c>
      <c r="F2816" s="173"/>
      <c r="G2816" s="90"/>
      <c r="H2816" s="177"/>
      <c r="I2816" s="75"/>
      <c r="J2816" s="175" t="str">
        <f t="shared" ref="J2816" si="832">IF(ISNA(VLOOKUP(I2816,DAF_AKUN,2,FALSE)),"-",VLOOKUP(I2816,DAF_AKUN,2,FALSE))</f>
        <v>-</v>
      </c>
      <c r="K2816" s="90"/>
      <c r="L2816" s="178"/>
      <c r="M2816" s="178"/>
    </row>
    <row r="2817" spans="1:13" x14ac:dyDescent="0.2">
      <c r="A2817" s="90" t="str">
        <f>IF(I2817=VALUE,VALUE,COUNTIF($B$7:B2817,B2817))&amp;I2817&amp;IF(F2817&lt;&gt;VALUE,TEXT(F2817,"mmmm"),VALUE)</f>
        <v>00</v>
      </c>
      <c r="B2817" s="86" t="str">
        <f t="shared" si="800"/>
        <v>0</v>
      </c>
      <c r="C2817" s="86" t="str">
        <f>COUNTIF($K$7:K2817,K2817)&amp;K2817</f>
        <v>0</v>
      </c>
      <c r="D2817" s="86" t="str">
        <f t="shared" si="801"/>
        <v>1</v>
      </c>
      <c r="F2817" s="173"/>
      <c r="G2817" s="90"/>
      <c r="H2817" s="177"/>
      <c r="I2817" s="75"/>
      <c r="J2817" s="175" t="str">
        <f t="shared" ref="J2817" si="833">IF(ISNA(VLOOKUP(I2817,DAF_AKUN,2,FALSE)),"-",VLOOKUP(I2817,DAF_AKUN,2,FALSE))</f>
        <v>-</v>
      </c>
      <c r="K2817" s="90"/>
      <c r="L2817" s="178"/>
      <c r="M2817" s="178"/>
    </row>
    <row r="2818" spans="1:13" x14ac:dyDescent="0.2">
      <c r="A2818" s="90" t="str">
        <f>IF(I2818=VALUE,VALUE,COUNTIF($B$7:B2818,B2818))&amp;I2818&amp;IF(F2818&lt;&gt;VALUE,TEXT(F2818,"mmmm"),VALUE)</f>
        <v>00</v>
      </c>
      <c r="B2818" s="86" t="str">
        <f t="shared" si="800"/>
        <v>0</v>
      </c>
      <c r="C2818" s="86" t="str">
        <f>COUNTIF($K$7:K2818,K2818)&amp;K2818</f>
        <v>0</v>
      </c>
      <c r="D2818" s="86" t="str">
        <f t="shared" si="801"/>
        <v>1</v>
      </c>
      <c r="F2818" s="173"/>
      <c r="G2818" s="90"/>
      <c r="H2818" s="177"/>
      <c r="I2818" s="75"/>
      <c r="J2818" s="175" t="str">
        <f t="shared" ref="J2818" si="834">IF(ISNA(VLOOKUP(I2818,DAF_AKUN,2,FALSE)),"-",VLOOKUP(I2818,DAF_AKUN,2,FALSE))</f>
        <v>-</v>
      </c>
      <c r="K2818" s="90"/>
      <c r="L2818" s="178"/>
      <c r="M2818" s="178"/>
    </row>
    <row r="2819" spans="1:13" x14ac:dyDescent="0.2">
      <c r="A2819" s="90" t="str">
        <f>IF(I2819=VALUE,VALUE,COUNTIF($B$7:B2819,B2819))&amp;I2819&amp;IF(F2819&lt;&gt;VALUE,TEXT(F2819,"mmmm"),VALUE)</f>
        <v>00</v>
      </c>
      <c r="B2819" s="86" t="str">
        <f t="shared" si="800"/>
        <v>0</v>
      </c>
      <c r="C2819" s="86" t="str">
        <f>COUNTIF($K$7:K2819,K2819)&amp;K2819</f>
        <v>0</v>
      </c>
      <c r="D2819" s="86" t="str">
        <f t="shared" si="801"/>
        <v>1</v>
      </c>
      <c r="F2819" s="173"/>
      <c r="G2819" s="90"/>
      <c r="H2819" s="177"/>
      <c r="I2819" s="75"/>
      <c r="J2819" s="175" t="str">
        <f t="shared" ref="J2819" si="835">IF(ISNA(VLOOKUP(I2819,DAF_AKUN,2,FALSE)),"-",VLOOKUP(I2819,DAF_AKUN,2,FALSE))</f>
        <v>-</v>
      </c>
      <c r="K2819" s="90"/>
      <c r="L2819" s="178"/>
      <c r="M2819" s="178"/>
    </row>
    <row r="2820" spans="1:13" x14ac:dyDescent="0.2">
      <c r="A2820" s="90" t="str">
        <f>IF(I2820=VALUE,VALUE,COUNTIF($B$7:B2820,B2820))&amp;I2820&amp;IF(F2820&lt;&gt;VALUE,TEXT(F2820,"mmmm"),VALUE)</f>
        <v>00</v>
      </c>
      <c r="B2820" s="86" t="str">
        <f t="shared" si="800"/>
        <v>0</v>
      </c>
      <c r="C2820" s="86" t="str">
        <f>COUNTIF($K$7:K2820,K2820)&amp;K2820</f>
        <v>0</v>
      </c>
      <c r="D2820" s="86" t="str">
        <f t="shared" si="801"/>
        <v>1</v>
      </c>
      <c r="F2820" s="173"/>
      <c r="G2820" s="90"/>
      <c r="H2820" s="177"/>
      <c r="I2820" s="75"/>
      <c r="J2820" s="175" t="str">
        <f t="shared" ref="J2820" si="836">IF(ISNA(VLOOKUP(I2820,DAF_AKUN,2,FALSE)),"-",VLOOKUP(I2820,DAF_AKUN,2,FALSE))</f>
        <v>-</v>
      </c>
      <c r="K2820" s="90"/>
      <c r="L2820" s="178"/>
      <c r="M2820" s="178"/>
    </row>
    <row r="2821" spans="1:13" x14ac:dyDescent="0.2">
      <c r="A2821" s="90" t="str">
        <f>IF(I2821=VALUE,VALUE,COUNTIF($B$7:B2821,B2821))&amp;I2821&amp;IF(F2821&lt;&gt;VALUE,TEXT(F2821,"mmmm"),VALUE)</f>
        <v>00</v>
      </c>
      <c r="B2821" s="86" t="str">
        <f t="shared" si="800"/>
        <v>0</v>
      </c>
      <c r="C2821" s="86" t="str">
        <f>COUNTIF($K$7:K2821,K2821)&amp;K2821</f>
        <v>0</v>
      </c>
      <c r="D2821" s="86" t="str">
        <f t="shared" si="801"/>
        <v>1</v>
      </c>
      <c r="F2821" s="173"/>
      <c r="G2821" s="90"/>
      <c r="H2821" s="177"/>
      <c r="I2821" s="75"/>
      <c r="J2821" s="175" t="str">
        <f t="shared" ref="J2821" si="837">IF(ISNA(VLOOKUP(I2821,DAF_AKUN,2,FALSE)),"-",VLOOKUP(I2821,DAF_AKUN,2,FALSE))</f>
        <v>-</v>
      </c>
      <c r="K2821" s="90"/>
      <c r="L2821" s="178"/>
      <c r="M2821" s="178"/>
    </row>
    <row r="2822" spans="1:13" x14ac:dyDescent="0.2">
      <c r="A2822" s="90" t="str">
        <f>IF(I2822=VALUE,VALUE,COUNTIF($B$7:B2822,B2822))&amp;I2822&amp;IF(F2822&lt;&gt;VALUE,TEXT(F2822,"mmmm"),VALUE)</f>
        <v>00</v>
      </c>
      <c r="B2822" s="86" t="str">
        <f t="shared" si="800"/>
        <v>0</v>
      </c>
      <c r="C2822" s="86" t="str">
        <f>COUNTIF($K$7:K2822,K2822)&amp;K2822</f>
        <v>0</v>
      </c>
      <c r="D2822" s="86" t="str">
        <f t="shared" si="801"/>
        <v>1</v>
      </c>
      <c r="F2822" s="173"/>
      <c r="G2822" s="90"/>
      <c r="H2822" s="177"/>
      <c r="I2822" s="75"/>
      <c r="J2822" s="175" t="str">
        <f t="shared" ref="J2822" si="838">IF(ISNA(VLOOKUP(I2822,DAF_AKUN,2,FALSE)),"-",VLOOKUP(I2822,DAF_AKUN,2,FALSE))</f>
        <v>-</v>
      </c>
      <c r="K2822" s="90"/>
      <c r="L2822" s="178"/>
      <c r="M2822" s="178"/>
    </row>
    <row r="2823" spans="1:13" x14ac:dyDescent="0.2">
      <c r="A2823" s="90" t="str">
        <f>IF(I2823=VALUE,VALUE,COUNTIF($B$7:B2823,B2823))&amp;I2823&amp;IF(F2823&lt;&gt;VALUE,TEXT(F2823,"mmmm"),VALUE)</f>
        <v>00</v>
      </c>
      <c r="B2823" s="86" t="str">
        <f t="shared" si="800"/>
        <v>0</v>
      </c>
      <c r="C2823" s="86" t="str">
        <f>COUNTIF($K$7:K2823,K2823)&amp;K2823</f>
        <v>0</v>
      </c>
      <c r="D2823" s="86" t="str">
        <f t="shared" si="801"/>
        <v>1</v>
      </c>
      <c r="F2823" s="173"/>
      <c r="G2823" s="90"/>
      <c r="H2823" s="177"/>
      <c r="I2823" s="75"/>
      <c r="J2823" s="175" t="str">
        <f t="shared" ref="J2823" si="839">IF(ISNA(VLOOKUP(I2823,DAF_AKUN,2,FALSE)),"-",VLOOKUP(I2823,DAF_AKUN,2,FALSE))</f>
        <v>-</v>
      </c>
      <c r="K2823" s="90"/>
      <c r="L2823" s="178"/>
      <c r="M2823" s="178"/>
    </row>
    <row r="2824" spans="1:13" x14ac:dyDescent="0.2">
      <c r="A2824" s="90" t="str">
        <f>IF(I2824=VALUE,VALUE,COUNTIF($B$7:B2824,B2824))&amp;I2824&amp;IF(F2824&lt;&gt;VALUE,TEXT(F2824,"mmmm"),VALUE)</f>
        <v>00</v>
      </c>
      <c r="B2824" s="86" t="str">
        <f t="shared" si="800"/>
        <v>0</v>
      </c>
      <c r="C2824" s="86" t="str">
        <f>COUNTIF($K$7:K2824,K2824)&amp;K2824</f>
        <v>0</v>
      </c>
      <c r="D2824" s="86" t="str">
        <f t="shared" si="801"/>
        <v>1</v>
      </c>
      <c r="F2824" s="173"/>
      <c r="G2824" s="90"/>
      <c r="H2824" s="177"/>
      <c r="I2824" s="75"/>
      <c r="J2824" s="175" t="str">
        <f t="shared" ref="J2824" si="840">IF(ISNA(VLOOKUP(I2824,DAF_AKUN,2,FALSE)),"-",VLOOKUP(I2824,DAF_AKUN,2,FALSE))</f>
        <v>-</v>
      </c>
      <c r="K2824" s="90"/>
      <c r="L2824" s="178"/>
      <c r="M2824" s="178"/>
    </row>
    <row r="2825" spans="1:13" x14ac:dyDescent="0.2">
      <c r="A2825" s="90" t="str">
        <f>IF(I2825=VALUE,VALUE,COUNTIF($B$7:B2825,B2825))&amp;I2825&amp;IF(F2825&lt;&gt;VALUE,TEXT(F2825,"mmmm"),VALUE)</f>
        <v>00</v>
      </c>
      <c r="B2825" s="86" t="str">
        <f t="shared" si="800"/>
        <v>0</v>
      </c>
      <c r="C2825" s="86" t="str">
        <f>COUNTIF($K$7:K2825,K2825)&amp;K2825</f>
        <v>0</v>
      </c>
      <c r="D2825" s="86" t="str">
        <f t="shared" si="801"/>
        <v>1</v>
      </c>
      <c r="F2825" s="173"/>
      <c r="G2825" s="90"/>
      <c r="H2825" s="177"/>
      <c r="I2825" s="75"/>
      <c r="J2825" s="175" t="str">
        <f t="shared" ref="J2825" si="841">IF(ISNA(VLOOKUP(I2825,DAF_AKUN,2,FALSE)),"-",VLOOKUP(I2825,DAF_AKUN,2,FALSE))</f>
        <v>-</v>
      </c>
      <c r="K2825" s="90"/>
      <c r="L2825" s="178"/>
      <c r="M2825" s="178"/>
    </row>
    <row r="2826" spans="1:13" x14ac:dyDescent="0.2">
      <c r="A2826" s="90" t="str">
        <f>IF(I2826=VALUE,VALUE,COUNTIF($B$7:B2826,B2826))&amp;I2826&amp;IF(F2826&lt;&gt;VALUE,TEXT(F2826,"mmmm"),VALUE)</f>
        <v>00</v>
      </c>
      <c r="B2826" s="86" t="str">
        <f t="shared" si="800"/>
        <v>0</v>
      </c>
      <c r="C2826" s="86" t="str">
        <f>COUNTIF($K$7:K2826,K2826)&amp;K2826</f>
        <v>0</v>
      </c>
      <c r="D2826" s="86" t="str">
        <f t="shared" si="801"/>
        <v>1</v>
      </c>
      <c r="F2826" s="173"/>
      <c r="G2826" s="90"/>
      <c r="H2826" s="73"/>
      <c r="I2826" s="90"/>
      <c r="J2826" s="175" t="str">
        <f t="shared" ref="J2826" si="842">IF(ISNA(VLOOKUP(I2826,DAF_AKUN,2,FALSE)),"-",VLOOKUP(I2826,DAF_AKUN,2,FALSE))</f>
        <v>-</v>
      </c>
      <c r="K2826" s="90"/>
      <c r="L2826" s="178"/>
      <c r="M2826" s="178"/>
    </row>
    <row r="2827" spans="1:13" x14ac:dyDescent="0.2">
      <c r="A2827" s="90" t="str">
        <f>IF(I2827=VALUE,VALUE,COUNTIF($B$7:B2827,B2827))&amp;I2827&amp;IF(F2827&lt;&gt;VALUE,TEXT(F2827,"mmmm"),VALUE)</f>
        <v>00</v>
      </c>
      <c r="B2827" s="86" t="str">
        <f t="shared" si="800"/>
        <v>0</v>
      </c>
      <c r="C2827" s="86" t="str">
        <f>COUNTIF($K$7:K2827,K2827)&amp;K2827</f>
        <v>0</v>
      </c>
      <c r="D2827" s="86" t="str">
        <f t="shared" si="801"/>
        <v>1</v>
      </c>
      <c r="F2827" s="173"/>
      <c r="G2827" s="90"/>
      <c r="H2827" s="73"/>
      <c r="I2827" s="90"/>
      <c r="J2827" s="175" t="str">
        <f t="shared" ref="J2827" si="843">IF(ISNA(VLOOKUP(I2827,DAF_AKUN,2,FALSE)),"-",VLOOKUP(I2827,DAF_AKUN,2,FALSE))</f>
        <v>-</v>
      </c>
      <c r="K2827" s="90"/>
      <c r="L2827" s="178"/>
      <c r="M2827" s="178"/>
    </row>
    <row r="2828" spans="1:13" x14ac:dyDescent="0.2">
      <c r="A2828" s="90" t="str">
        <f>IF(I2828=VALUE,VALUE,COUNTIF($B$7:B2828,B2828))&amp;I2828&amp;IF(F2828&lt;&gt;VALUE,TEXT(F2828,"mmmm"),VALUE)</f>
        <v>00</v>
      </c>
      <c r="B2828" s="86" t="str">
        <f t="shared" si="800"/>
        <v>0</v>
      </c>
      <c r="C2828" s="86" t="str">
        <f>COUNTIF($K$7:K2828,K2828)&amp;K2828</f>
        <v>0</v>
      </c>
      <c r="D2828" s="86" t="str">
        <f t="shared" si="801"/>
        <v>1</v>
      </c>
      <c r="F2828" s="173"/>
      <c r="G2828" s="90"/>
      <c r="H2828" s="177"/>
      <c r="I2828" s="75"/>
      <c r="J2828" s="175" t="str">
        <f t="shared" ref="J2828" si="844">IF(ISNA(VLOOKUP(I2828,DAF_AKUN,2,FALSE)),"-",VLOOKUP(I2828,DAF_AKUN,2,FALSE))</f>
        <v>-</v>
      </c>
      <c r="K2828" s="90"/>
      <c r="L2828" s="178"/>
      <c r="M2828" s="178"/>
    </row>
    <row r="2829" spans="1:13" x14ac:dyDescent="0.2">
      <c r="A2829" s="90" t="str">
        <f>IF(I2829=VALUE,VALUE,COUNTIF($B$7:B2829,B2829))&amp;I2829&amp;IF(F2829&lt;&gt;VALUE,TEXT(F2829,"mmmm"),VALUE)</f>
        <v>00</v>
      </c>
      <c r="B2829" s="86" t="str">
        <f t="shared" si="800"/>
        <v>0</v>
      </c>
      <c r="C2829" s="86" t="str">
        <f>COUNTIF($K$7:K2829,K2829)&amp;K2829</f>
        <v>0</v>
      </c>
      <c r="D2829" s="86" t="str">
        <f t="shared" si="801"/>
        <v>1</v>
      </c>
      <c r="F2829" s="173"/>
      <c r="G2829" s="90"/>
      <c r="H2829" s="177"/>
      <c r="I2829" s="75"/>
      <c r="J2829" s="175" t="str">
        <f t="shared" ref="J2829" si="845">IF(ISNA(VLOOKUP(I2829,DAF_AKUN,2,FALSE)),"-",VLOOKUP(I2829,DAF_AKUN,2,FALSE))</f>
        <v>-</v>
      </c>
      <c r="K2829" s="90"/>
      <c r="L2829" s="178"/>
      <c r="M2829" s="178"/>
    </row>
    <row r="2830" spans="1:13" x14ac:dyDescent="0.2">
      <c r="A2830" s="90" t="str">
        <f>IF(I2830=VALUE,VALUE,COUNTIF($B$7:B2830,B2830))&amp;I2830&amp;IF(F2830&lt;&gt;VALUE,TEXT(F2830,"mmmm"),VALUE)</f>
        <v>00</v>
      </c>
      <c r="B2830" s="86" t="str">
        <f t="shared" si="800"/>
        <v>0</v>
      </c>
      <c r="C2830" s="86" t="str">
        <f>COUNTIF($K$7:K2830,K2830)&amp;K2830</f>
        <v>0</v>
      </c>
      <c r="D2830" s="86" t="str">
        <f t="shared" si="801"/>
        <v>1</v>
      </c>
      <c r="F2830" s="173"/>
      <c r="G2830" s="90"/>
      <c r="H2830" s="73"/>
      <c r="I2830" s="90"/>
      <c r="J2830" s="175" t="str">
        <f t="shared" ref="J2830" si="846">IF(ISNA(VLOOKUP(I2830,DAF_AKUN,2,FALSE)),"-",VLOOKUP(I2830,DAF_AKUN,2,FALSE))</f>
        <v>-</v>
      </c>
      <c r="K2830" s="90"/>
      <c r="L2830" s="178"/>
      <c r="M2830" s="178"/>
    </row>
    <row r="2831" spans="1:13" x14ac:dyDescent="0.2">
      <c r="A2831" s="90" t="str">
        <f>IF(I2831=VALUE,VALUE,COUNTIF($B$7:B2831,B2831))&amp;I2831&amp;IF(F2831&lt;&gt;VALUE,TEXT(F2831,"mmmm"),VALUE)</f>
        <v>00</v>
      </c>
      <c r="B2831" s="86" t="str">
        <f t="shared" si="800"/>
        <v>0</v>
      </c>
      <c r="C2831" s="86" t="str">
        <f>COUNTIF($K$7:K2831,K2831)&amp;K2831</f>
        <v>0</v>
      </c>
      <c r="D2831" s="86" t="str">
        <f t="shared" si="801"/>
        <v>1</v>
      </c>
      <c r="F2831" s="173"/>
      <c r="G2831" s="90"/>
      <c r="H2831" s="73"/>
      <c r="I2831" s="90"/>
      <c r="J2831" s="175" t="str">
        <f t="shared" ref="J2831" si="847">IF(ISNA(VLOOKUP(I2831,DAF_AKUN,2,FALSE)),"-",VLOOKUP(I2831,DAF_AKUN,2,FALSE))</f>
        <v>-</v>
      </c>
      <c r="K2831" s="90"/>
      <c r="L2831" s="178"/>
      <c r="M2831" s="178"/>
    </row>
    <row r="2832" spans="1:13" x14ac:dyDescent="0.2">
      <c r="A2832" s="90" t="str">
        <f>IF(I2832=VALUE,VALUE,COUNTIF($B$7:B2832,B2832))&amp;I2832&amp;IF(F2832&lt;&gt;VALUE,TEXT(F2832,"mmmm"),VALUE)</f>
        <v>00</v>
      </c>
      <c r="B2832" s="86" t="str">
        <f t="shared" si="800"/>
        <v>0</v>
      </c>
      <c r="C2832" s="86" t="str">
        <f>COUNTIF($K$7:K2832,K2832)&amp;K2832</f>
        <v>0</v>
      </c>
      <c r="D2832" s="86" t="str">
        <f t="shared" si="801"/>
        <v>1</v>
      </c>
      <c r="F2832" s="173"/>
      <c r="G2832" s="90"/>
      <c r="H2832" s="177"/>
      <c r="I2832" s="75"/>
      <c r="J2832" s="175" t="str">
        <f t="shared" ref="J2832" si="848">IF(ISNA(VLOOKUP(I2832,DAF_AKUN,2,FALSE)),"-",VLOOKUP(I2832,DAF_AKUN,2,FALSE))</f>
        <v>-</v>
      </c>
      <c r="K2832" s="90"/>
      <c r="L2832" s="178"/>
      <c r="M2832" s="178"/>
    </row>
    <row r="2833" spans="1:13" x14ac:dyDescent="0.2">
      <c r="A2833" s="90" t="str">
        <f>IF(I2833=VALUE,VALUE,COUNTIF($B$7:B2833,B2833))&amp;I2833&amp;IF(F2833&lt;&gt;VALUE,TEXT(F2833,"mmmm"),VALUE)</f>
        <v>00</v>
      </c>
      <c r="B2833" s="86" t="str">
        <f t="shared" si="800"/>
        <v>0</v>
      </c>
      <c r="C2833" s="86" t="str">
        <f>COUNTIF($K$7:K2833,K2833)&amp;K2833</f>
        <v>0</v>
      </c>
      <c r="D2833" s="86" t="str">
        <f t="shared" si="801"/>
        <v>1</v>
      </c>
      <c r="F2833" s="173"/>
      <c r="G2833" s="90"/>
      <c r="H2833" s="73"/>
      <c r="I2833" s="90"/>
      <c r="J2833" s="175" t="str">
        <f t="shared" ref="J2833" si="849">IF(ISNA(VLOOKUP(I2833,DAF_AKUN,2,FALSE)),"-",VLOOKUP(I2833,DAF_AKUN,2,FALSE))</f>
        <v>-</v>
      </c>
      <c r="K2833" s="90"/>
      <c r="L2833" s="178"/>
      <c r="M2833" s="178"/>
    </row>
    <row r="2834" spans="1:13" x14ac:dyDescent="0.2">
      <c r="A2834" s="90" t="str">
        <f>IF(I2834=VALUE,VALUE,COUNTIF($B$7:B2834,B2834))&amp;I2834&amp;IF(F2834&lt;&gt;VALUE,TEXT(F2834,"mmmm"),VALUE)</f>
        <v>00</v>
      </c>
      <c r="B2834" s="86" t="str">
        <f t="shared" si="800"/>
        <v>0</v>
      </c>
      <c r="C2834" s="86" t="str">
        <f>COUNTIF($K$7:K2834,K2834)&amp;K2834</f>
        <v>0</v>
      </c>
      <c r="D2834" s="86" t="str">
        <f t="shared" si="801"/>
        <v>1</v>
      </c>
      <c r="F2834" s="173"/>
      <c r="G2834" s="90"/>
      <c r="H2834" s="73"/>
      <c r="I2834" s="90"/>
      <c r="J2834" s="175" t="str">
        <f t="shared" ref="J2834" si="850">IF(ISNA(VLOOKUP(I2834,DAF_AKUN,2,FALSE)),"-",VLOOKUP(I2834,DAF_AKUN,2,FALSE))</f>
        <v>-</v>
      </c>
      <c r="K2834" s="90"/>
      <c r="L2834" s="178"/>
      <c r="M2834" s="178"/>
    </row>
    <row r="2835" spans="1:13" x14ac:dyDescent="0.2">
      <c r="A2835" s="90" t="str">
        <f>IF(I2835=VALUE,VALUE,COUNTIF($B$7:B2835,B2835))&amp;I2835&amp;IF(F2835&lt;&gt;VALUE,TEXT(F2835,"mmmm"),VALUE)</f>
        <v>00</v>
      </c>
      <c r="B2835" s="86" t="str">
        <f t="shared" si="800"/>
        <v>0</v>
      </c>
      <c r="C2835" s="86" t="str">
        <f>COUNTIF($K$7:K2835,K2835)&amp;K2835</f>
        <v>0</v>
      </c>
      <c r="D2835" s="86" t="str">
        <f t="shared" si="801"/>
        <v>1</v>
      </c>
      <c r="F2835" s="173"/>
      <c r="G2835" s="90"/>
      <c r="H2835" s="73"/>
      <c r="I2835" s="75"/>
      <c r="J2835" s="175" t="str">
        <f t="shared" ref="J2835" si="851">IF(ISNA(VLOOKUP(I2835,DAF_AKUN,2,FALSE)),"-",VLOOKUP(I2835,DAF_AKUN,2,FALSE))</f>
        <v>-</v>
      </c>
      <c r="K2835" s="90"/>
      <c r="L2835" s="178"/>
      <c r="M2835" s="178"/>
    </row>
    <row r="2836" spans="1:13" x14ac:dyDescent="0.2">
      <c r="A2836" s="90" t="str">
        <f>IF(I2836=VALUE,VALUE,COUNTIF($B$7:B2836,B2836))&amp;I2836&amp;IF(F2836&lt;&gt;VALUE,TEXT(F2836,"mmmm"),VALUE)</f>
        <v>00</v>
      </c>
      <c r="B2836" s="86" t="str">
        <f t="shared" si="800"/>
        <v>0</v>
      </c>
      <c r="C2836" s="86" t="str">
        <f>COUNTIF($K$7:K2836,K2836)&amp;K2836</f>
        <v>0</v>
      </c>
      <c r="D2836" s="86" t="str">
        <f t="shared" si="801"/>
        <v>1</v>
      </c>
      <c r="F2836" s="173"/>
      <c r="G2836" s="90"/>
      <c r="H2836" s="73"/>
      <c r="I2836" s="90"/>
      <c r="J2836" s="175" t="str">
        <f t="shared" ref="J2836" si="852">IF(ISNA(VLOOKUP(I2836,DAF_AKUN,2,FALSE)),"-",VLOOKUP(I2836,DAF_AKUN,2,FALSE))</f>
        <v>-</v>
      </c>
      <c r="K2836" s="90"/>
      <c r="L2836" s="178"/>
      <c r="M2836" s="178"/>
    </row>
    <row r="2837" spans="1:13" x14ac:dyDescent="0.2">
      <c r="A2837" s="90" t="str">
        <f>IF(I2837=VALUE,VALUE,COUNTIF($B$7:B2837,B2837))&amp;I2837&amp;IF(F2837&lt;&gt;VALUE,TEXT(F2837,"mmmm"),VALUE)</f>
        <v>00</v>
      </c>
      <c r="B2837" s="86" t="str">
        <f t="shared" si="800"/>
        <v>0</v>
      </c>
      <c r="C2837" s="86" t="str">
        <f>COUNTIF($K$7:K2837,K2837)&amp;K2837</f>
        <v>0</v>
      </c>
      <c r="D2837" s="86" t="str">
        <f t="shared" si="801"/>
        <v>1</v>
      </c>
      <c r="F2837" s="173"/>
      <c r="G2837" s="90"/>
      <c r="H2837" s="73"/>
      <c r="I2837" s="90"/>
      <c r="J2837" s="175" t="str">
        <f t="shared" ref="J2837" si="853">IF(ISNA(VLOOKUP(I2837,DAF_AKUN,2,FALSE)),"-",VLOOKUP(I2837,DAF_AKUN,2,FALSE))</f>
        <v>-</v>
      </c>
      <c r="K2837" s="90"/>
      <c r="L2837" s="178"/>
      <c r="M2837" s="178"/>
    </row>
    <row r="2838" spans="1:13" x14ac:dyDescent="0.2">
      <c r="A2838" s="90" t="str">
        <f>IF(I2838=VALUE,VALUE,COUNTIF($B$7:B2838,B2838))&amp;I2838&amp;IF(F2838&lt;&gt;VALUE,TEXT(F2838,"mmmm"),VALUE)</f>
        <v>00</v>
      </c>
      <c r="B2838" s="86" t="str">
        <f t="shared" si="800"/>
        <v>0</v>
      </c>
      <c r="C2838" s="86" t="str">
        <f>COUNTIF($K$7:K2838,K2838)&amp;K2838</f>
        <v>0</v>
      </c>
      <c r="D2838" s="86" t="str">
        <f t="shared" si="801"/>
        <v>1</v>
      </c>
      <c r="F2838" s="173"/>
      <c r="G2838" s="90"/>
      <c r="H2838" s="73"/>
      <c r="I2838" s="75"/>
      <c r="J2838" s="175" t="str">
        <f t="shared" ref="J2838" si="854">IF(ISNA(VLOOKUP(I2838,DAF_AKUN,2,FALSE)),"-",VLOOKUP(I2838,DAF_AKUN,2,FALSE))</f>
        <v>-</v>
      </c>
      <c r="K2838" s="90"/>
      <c r="L2838" s="178"/>
      <c r="M2838" s="178"/>
    </row>
    <row r="2839" spans="1:13" x14ac:dyDescent="0.2">
      <c r="A2839" s="90" t="str">
        <f>IF(I2839=VALUE,VALUE,COUNTIF($B$7:B2839,B2839))&amp;I2839&amp;IF(F2839&lt;&gt;VALUE,TEXT(F2839,"mmmm"),VALUE)</f>
        <v>00</v>
      </c>
      <c r="B2839" s="86" t="str">
        <f t="shared" si="800"/>
        <v>0</v>
      </c>
      <c r="C2839" s="86" t="str">
        <f>COUNTIF($K$7:K2839,K2839)&amp;K2839</f>
        <v>0</v>
      </c>
      <c r="D2839" s="86" t="str">
        <f t="shared" si="801"/>
        <v>1</v>
      </c>
      <c r="F2839" s="173"/>
      <c r="G2839" s="90"/>
      <c r="H2839" s="73"/>
      <c r="I2839" s="75"/>
      <c r="J2839" s="175" t="str">
        <f t="shared" ref="J2839" si="855">IF(ISNA(VLOOKUP(I2839,DAF_AKUN,2,FALSE)),"-",VLOOKUP(I2839,DAF_AKUN,2,FALSE))</f>
        <v>-</v>
      </c>
      <c r="K2839" s="90"/>
      <c r="L2839" s="178"/>
      <c r="M2839" s="178"/>
    </row>
    <row r="2840" spans="1:13" x14ac:dyDescent="0.2">
      <c r="A2840" s="90" t="str">
        <f>IF(I2840=VALUE,VALUE,COUNTIF($B$7:B2840,B2840))&amp;I2840&amp;IF(F2840&lt;&gt;VALUE,TEXT(F2840,"mmmm"),VALUE)</f>
        <v>00</v>
      </c>
      <c r="B2840" s="86" t="str">
        <f t="shared" si="800"/>
        <v>0</v>
      </c>
      <c r="C2840" s="86" t="str">
        <f>COUNTIF($K$7:K2840,K2840)&amp;K2840</f>
        <v>0</v>
      </c>
      <c r="D2840" s="86" t="str">
        <f t="shared" si="801"/>
        <v>1</v>
      </c>
      <c r="F2840" s="173"/>
      <c r="G2840" s="90"/>
      <c r="H2840" s="73"/>
      <c r="I2840" s="75"/>
      <c r="J2840" s="175" t="str">
        <f t="shared" ref="J2840" si="856">IF(ISNA(VLOOKUP(I2840,DAF_AKUN,2,FALSE)),"-",VLOOKUP(I2840,DAF_AKUN,2,FALSE))</f>
        <v>-</v>
      </c>
      <c r="K2840" s="90"/>
      <c r="L2840" s="178"/>
      <c r="M2840" s="178"/>
    </row>
    <row r="2841" spans="1:13" x14ac:dyDescent="0.2">
      <c r="A2841" s="90" t="str">
        <f>IF(I2841=VALUE,VALUE,COUNTIF($B$7:B2841,B2841))&amp;I2841&amp;IF(F2841&lt;&gt;VALUE,TEXT(F2841,"mmmm"),VALUE)</f>
        <v>00</v>
      </c>
      <c r="B2841" s="86" t="str">
        <f t="shared" si="800"/>
        <v>0</v>
      </c>
      <c r="C2841" s="86" t="str">
        <f>COUNTIF($K$7:K2841,K2841)&amp;K2841</f>
        <v>0</v>
      </c>
      <c r="D2841" s="86" t="str">
        <f t="shared" si="801"/>
        <v>1</v>
      </c>
      <c r="F2841" s="173"/>
      <c r="G2841" s="90"/>
      <c r="H2841" s="73"/>
      <c r="I2841" s="75"/>
      <c r="J2841" s="175" t="str">
        <f t="shared" ref="J2841" si="857">IF(ISNA(VLOOKUP(I2841,DAF_AKUN,2,FALSE)),"-",VLOOKUP(I2841,DAF_AKUN,2,FALSE))</f>
        <v>-</v>
      </c>
      <c r="K2841" s="90"/>
      <c r="L2841" s="178"/>
      <c r="M2841" s="178"/>
    </row>
    <row r="2842" spans="1:13" x14ac:dyDescent="0.2">
      <c r="A2842" s="90" t="str">
        <f>IF(I2842=VALUE,VALUE,COUNTIF($B$7:B2842,B2842))&amp;I2842&amp;IF(F2842&lt;&gt;VALUE,TEXT(F2842,"mmmm"),VALUE)</f>
        <v>00</v>
      </c>
      <c r="B2842" s="86" t="str">
        <f t="shared" si="800"/>
        <v>0</v>
      </c>
      <c r="C2842" s="86" t="str">
        <f>COUNTIF($K$7:K2842,K2842)&amp;K2842</f>
        <v>0</v>
      </c>
      <c r="D2842" s="86" t="str">
        <f t="shared" si="801"/>
        <v>1</v>
      </c>
      <c r="F2842" s="173"/>
      <c r="G2842" s="90"/>
      <c r="H2842" s="73"/>
      <c r="I2842" s="90"/>
      <c r="J2842" s="175" t="str">
        <f t="shared" ref="J2842" si="858">IF(ISNA(VLOOKUP(I2842,DAF_AKUN,2,FALSE)),"-",VLOOKUP(I2842,DAF_AKUN,2,FALSE))</f>
        <v>-</v>
      </c>
      <c r="K2842" s="90"/>
      <c r="L2842" s="178"/>
      <c r="M2842" s="178"/>
    </row>
    <row r="2843" spans="1:13" x14ac:dyDescent="0.2">
      <c r="A2843" s="90" t="str">
        <f>IF(I2843=VALUE,VALUE,COUNTIF($B$7:B2843,B2843))&amp;I2843&amp;IF(F2843&lt;&gt;VALUE,TEXT(F2843,"mmmm"),VALUE)</f>
        <v>00</v>
      </c>
      <c r="B2843" s="86" t="str">
        <f t="shared" si="800"/>
        <v>0</v>
      </c>
      <c r="C2843" s="86" t="str">
        <f>COUNTIF($K$7:K2843,K2843)&amp;K2843</f>
        <v>0</v>
      </c>
      <c r="D2843" s="86" t="str">
        <f t="shared" si="801"/>
        <v>1</v>
      </c>
      <c r="F2843" s="173"/>
      <c r="G2843" s="90"/>
      <c r="H2843" s="73"/>
      <c r="I2843" s="90"/>
      <c r="J2843" s="175" t="str">
        <f t="shared" ref="J2843" si="859">IF(ISNA(VLOOKUP(I2843,DAF_AKUN,2,FALSE)),"-",VLOOKUP(I2843,DAF_AKUN,2,FALSE))</f>
        <v>-</v>
      </c>
      <c r="K2843" s="90"/>
      <c r="L2843" s="178"/>
      <c r="M2843" s="178"/>
    </row>
    <row r="2844" spans="1:13" x14ac:dyDescent="0.2">
      <c r="A2844" s="90" t="str">
        <f>IF(I2844=VALUE,VALUE,COUNTIF($B$7:B2844,B2844))&amp;I2844&amp;IF(F2844&lt;&gt;VALUE,TEXT(F2844,"mmmm"),VALUE)</f>
        <v>00</v>
      </c>
      <c r="B2844" s="86" t="str">
        <f t="shared" si="800"/>
        <v>0</v>
      </c>
      <c r="C2844" s="86" t="str">
        <f>COUNTIF($K$7:K2844,K2844)&amp;K2844</f>
        <v>0</v>
      </c>
      <c r="D2844" s="86" t="str">
        <f t="shared" si="801"/>
        <v>1</v>
      </c>
      <c r="F2844" s="173"/>
      <c r="G2844" s="90"/>
      <c r="H2844" s="177"/>
      <c r="I2844" s="75"/>
      <c r="J2844" s="175" t="str">
        <f t="shared" ref="J2844" si="860">IF(ISNA(VLOOKUP(I2844,DAF_AKUN,2,FALSE)),"-",VLOOKUP(I2844,DAF_AKUN,2,FALSE))</f>
        <v>-</v>
      </c>
      <c r="K2844" s="90"/>
      <c r="L2844" s="178"/>
      <c r="M2844" s="178"/>
    </row>
    <row r="2845" spans="1:13" x14ac:dyDescent="0.2">
      <c r="A2845" s="90" t="str">
        <f>IF(I2845=VALUE,VALUE,COUNTIF($B$7:B2845,B2845))&amp;I2845&amp;IF(F2845&lt;&gt;VALUE,TEXT(F2845,"mmmm"),VALUE)</f>
        <v>00</v>
      </c>
      <c r="B2845" s="86" t="str">
        <f t="shared" si="800"/>
        <v>0</v>
      </c>
      <c r="C2845" s="86" t="str">
        <f>COUNTIF($K$7:K2845,K2845)&amp;K2845</f>
        <v>44SH-003</v>
      </c>
      <c r="D2845" s="86" t="str">
        <f t="shared" si="801"/>
        <v>1</v>
      </c>
      <c r="F2845" s="173"/>
      <c r="G2845" s="90"/>
      <c r="H2845" s="177"/>
      <c r="I2845" s="90"/>
      <c r="J2845" s="175" t="str">
        <f t="shared" ref="J2845" si="861">IF(ISNA(VLOOKUP(I2845,DAF_AKUN,2,FALSE)),"-",VLOOKUP(I2845,DAF_AKUN,2,FALSE))</f>
        <v>-</v>
      </c>
      <c r="K2845" s="90" t="s">
        <v>404</v>
      </c>
      <c r="L2845" s="178"/>
      <c r="M2845" s="178"/>
    </row>
    <row r="2846" spans="1:13" x14ac:dyDescent="0.2">
      <c r="A2846" s="90" t="str">
        <f>IF(I2846=VALUE,VALUE,COUNTIF($B$7:B2846,B2846))&amp;I2846&amp;IF(F2846&lt;&gt;VALUE,TEXT(F2846,"mmmm"),VALUE)</f>
        <v>00</v>
      </c>
      <c r="B2846" s="86" t="str">
        <f t="shared" si="800"/>
        <v>0</v>
      </c>
      <c r="C2846" s="86" t="str">
        <f>COUNTIF($K$7:K2846,K2846)&amp;K2846</f>
        <v>45SH-003</v>
      </c>
      <c r="D2846" s="86" t="str">
        <f t="shared" si="801"/>
        <v>1</v>
      </c>
      <c r="F2846" s="173"/>
      <c r="G2846" s="90"/>
      <c r="H2846" s="73"/>
      <c r="I2846" s="90"/>
      <c r="J2846" s="175" t="str">
        <f t="shared" ref="J2846" si="862">IF(ISNA(VLOOKUP(I2846,DAF_AKUN,2,FALSE)),"-",VLOOKUP(I2846,DAF_AKUN,2,FALSE))</f>
        <v>-</v>
      </c>
      <c r="K2846" s="90" t="s">
        <v>404</v>
      </c>
      <c r="L2846" s="178"/>
      <c r="M2846" s="178"/>
    </row>
    <row r="2847" spans="1:13" x14ac:dyDescent="0.2">
      <c r="A2847" s="90" t="str">
        <f>IF(I2847=VALUE,VALUE,COUNTIF($B$7:B2847,B2847))&amp;I2847&amp;IF(F2847&lt;&gt;VALUE,TEXT(F2847,"mmmm"),VALUE)</f>
        <v>00</v>
      </c>
      <c r="B2847" s="86" t="str">
        <f t="shared" si="800"/>
        <v>0</v>
      </c>
      <c r="C2847" s="86" t="str">
        <f>COUNTIF($K$7:K2847,K2847)&amp;K2847</f>
        <v>0</v>
      </c>
      <c r="D2847" s="86" t="str">
        <f t="shared" si="801"/>
        <v>1</v>
      </c>
      <c r="F2847" s="173"/>
      <c r="G2847" s="90"/>
      <c r="H2847" s="177"/>
      <c r="I2847" s="90"/>
      <c r="J2847" s="175" t="str">
        <f t="shared" ref="J2847" si="863">IF(ISNA(VLOOKUP(I2847,DAF_AKUN,2,FALSE)),"-",VLOOKUP(I2847,DAF_AKUN,2,FALSE))</f>
        <v>-</v>
      </c>
      <c r="K2847" s="90"/>
      <c r="L2847" s="178"/>
      <c r="M2847" s="178"/>
    </row>
    <row r="2848" spans="1:13" x14ac:dyDescent="0.2">
      <c r="A2848" s="90" t="str">
        <f>IF(I2848=VALUE,VALUE,COUNTIF($B$7:B2848,B2848))&amp;I2848&amp;IF(F2848&lt;&gt;VALUE,TEXT(F2848,"mmmm"),VALUE)</f>
        <v>00</v>
      </c>
      <c r="B2848" s="86" t="str">
        <f t="shared" si="800"/>
        <v>0</v>
      </c>
      <c r="C2848" s="86" t="str">
        <f>COUNTIF($K$7:K2848,K2848)&amp;K2848</f>
        <v>0</v>
      </c>
      <c r="D2848" s="86" t="str">
        <f t="shared" si="801"/>
        <v>1</v>
      </c>
      <c r="F2848" s="173"/>
      <c r="G2848" s="90"/>
      <c r="H2848" s="177"/>
      <c r="I2848" s="90"/>
      <c r="J2848" s="175" t="str">
        <f t="shared" ref="J2848" si="864">IF(ISNA(VLOOKUP(I2848,DAF_AKUN,2,FALSE)),"-",VLOOKUP(I2848,DAF_AKUN,2,FALSE))</f>
        <v>-</v>
      </c>
      <c r="K2848" s="90"/>
      <c r="L2848" s="178"/>
      <c r="M2848" s="178"/>
    </row>
    <row r="2849" spans="1:13" x14ac:dyDescent="0.2">
      <c r="A2849" s="90" t="str">
        <f>IF(I2849=VALUE,VALUE,COUNTIF($B$7:B2849,B2849))&amp;I2849&amp;IF(F2849&lt;&gt;VALUE,TEXT(F2849,"mmmm"),VALUE)</f>
        <v>00</v>
      </c>
      <c r="B2849" s="86" t="str">
        <f t="shared" si="800"/>
        <v>0</v>
      </c>
      <c r="C2849" s="86" t="str">
        <f>COUNTIF($K$7:K2849,K2849)&amp;K2849</f>
        <v>0</v>
      </c>
      <c r="D2849" s="86" t="str">
        <f t="shared" si="801"/>
        <v>1</v>
      </c>
      <c r="F2849" s="173"/>
      <c r="G2849" s="90"/>
      <c r="H2849" s="177"/>
      <c r="I2849" s="75"/>
      <c r="J2849" s="175" t="str">
        <f t="shared" ref="J2849" si="865">IF(ISNA(VLOOKUP(I2849,DAF_AKUN,2,FALSE)),"-",VLOOKUP(I2849,DAF_AKUN,2,FALSE))</f>
        <v>-</v>
      </c>
      <c r="K2849" s="90"/>
      <c r="L2849" s="178"/>
      <c r="M2849" s="178"/>
    </row>
    <row r="2850" spans="1:13" x14ac:dyDescent="0.2">
      <c r="A2850" s="90" t="str">
        <f>IF(I2850=VALUE,VALUE,COUNTIF($B$7:B2850,B2850))&amp;I2850&amp;IF(F2850&lt;&gt;VALUE,TEXT(F2850,"mmmm"),VALUE)</f>
        <v>00</v>
      </c>
      <c r="B2850" s="86" t="str">
        <f t="shared" ref="B2850:B2919" si="866">I2850&amp;IF(F2850&lt;&gt;VALUE,TEXT(F2850,"mmmm"),VALUE)</f>
        <v>0</v>
      </c>
      <c r="C2850" s="86" t="str">
        <f>COUNTIF($K$7:K2850,K2850)&amp;K2850</f>
        <v>0</v>
      </c>
      <c r="D2850" s="86" t="str">
        <f t="shared" ref="D2850:D2919" si="867">IF(MONTH(F2850)&lt;MONTH(BLN),"1"&amp;I2850,VALUE)</f>
        <v>1</v>
      </c>
      <c r="F2850" s="173"/>
      <c r="G2850" s="90"/>
      <c r="H2850" s="177"/>
      <c r="I2850" s="75"/>
      <c r="J2850" s="175" t="str">
        <f t="shared" ref="J2850" si="868">IF(ISNA(VLOOKUP(I2850,DAF_AKUN,2,FALSE)),"-",VLOOKUP(I2850,DAF_AKUN,2,FALSE))</f>
        <v>-</v>
      </c>
      <c r="K2850" s="90"/>
      <c r="L2850" s="178"/>
      <c r="M2850" s="178"/>
    </row>
    <row r="2851" spans="1:13" x14ac:dyDescent="0.2">
      <c r="A2851" s="90" t="str">
        <f>IF(I2851=VALUE,VALUE,COUNTIF($B$7:B2851,B2851))&amp;I2851&amp;IF(F2851&lt;&gt;VALUE,TEXT(F2851,"mmmm"),VALUE)</f>
        <v>00</v>
      </c>
      <c r="B2851" s="86" t="str">
        <f t="shared" si="866"/>
        <v>0</v>
      </c>
      <c r="C2851" s="86" t="str">
        <f>COUNTIF($K$7:K2851,K2851)&amp;K2851</f>
        <v>0</v>
      </c>
      <c r="D2851" s="86" t="str">
        <f t="shared" si="867"/>
        <v>1</v>
      </c>
      <c r="F2851" s="173"/>
      <c r="G2851" s="90"/>
      <c r="H2851" s="73"/>
      <c r="I2851" s="90"/>
      <c r="J2851" s="175" t="str">
        <f t="shared" ref="J2851" si="869">IF(ISNA(VLOOKUP(I2851,DAF_AKUN,2,FALSE)),"-",VLOOKUP(I2851,DAF_AKUN,2,FALSE))</f>
        <v>-</v>
      </c>
      <c r="K2851" s="90"/>
      <c r="L2851" s="178"/>
      <c r="M2851" s="178"/>
    </row>
    <row r="2852" spans="1:13" x14ac:dyDescent="0.2">
      <c r="A2852" s="90" t="str">
        <f>IF(I2852=VALUE,VALUE,COUNTIF($B$7:B2852,B2852))&amp;I2852&amp;IF(F2852&lt;&gt;VALUE,TEXT(F2852,"mmmm"),VALUE)</f>
        <v>00</v>
      </c>
      <c r="B2852" s="86" t="str">
        <f t="shared" si="866"/>
        <v>0</v>
      </c>
      <c r="C2852" s="86" t="str">
        <f>COUNTIF($K$7:K2852,K2852)&amp;K2852</f>
        <v>0</v>
      </c>
      <c r="D2852" s="86" t="str">
        <f t="shared" si="867"/>
        <v>1</v>
      </c>
      <c r="F2852" s="173"/>
      <c r="G2852" s="90"/>
      <c r="H2852" s="73"/>
      <c r="I2852" s="90"/>
      <c r="J2852" s="175" t="str">
        <f t="shared" ref="J2852" si="870">IF(ISNA(VLOOKUP(I2852,DAF_AKUN,2,FALSE)),"-",VLOOKUP(I2852,DAF_AKUN,2,FALSE))</f>
        <v>-</v>
      </c>
      <c r="K2852" s="90"/>
      <c r="L2852" s="178"/>
      <c r="M2852" s="178"/>
    </row>
    <row r="2853" spans="1:13" x14ac:dyDescent="0.2">
      <c r="A2853" s="90" t="str">
        <f>IF(I2853=VALUE,VALUE,COUNTIF($B$7:B2853,B2853))&amp;I2853&amp;IF(F2853&lt;&gt;VALUE,TEXT(F2853,"mmmm"),VALUE)</f>
        <v>00</v>
      </c>
      <c r="B2853" s="86" t="str">
        <f t="shared" si="866"/>
        <v>0</v>
      </c>
      <c r="C2853" s="86" t="str">
        <f>COUNTIF($K$7:K2853,K2853)&amp;K2853</f>
        <v>0</v>
      </c>
      <c r="D2853" s="86" t="str">
        <f t="shared" si="867"/>
        <v>1</v>
      </c>
      <c r="F2853" s="173"/>
      <c r="G2853" s="90"/>
      <c r="H2853" s="177"/>
      <c r="I2853" s="90"/>
      <c r="J2853" s="175"/>
      <c r="K2853" s="90"/>
      <c r="L2853" s="178"/>
      <c r="M2853" s="178"/>
    </row>
    <row r="2854" spans="1:13" x14ac:dyDescent="0.2">
      <c r="A2854" s="90" t="str">
        <f>IF(I2854=VALUE,VALUE,COUNTIF($B$7:B2854,B2854))&amp;I2854&amp;IF(F2854&lt;&gt;VALUE,TEXT(F2854,"mmmm"),VALUE)</f>
        <v>00</v>
      </c>
      <c r="B2854" s="86" t="str">
        <f t="shared" si="866"/>
        <v>0</v>
      </c>
      <c r="C2854" s="86" t="str">
        <f>COUNTIF($K$7:K2854,K2854)&amp;K2854</f>
        <v>0</v>
      </c>
      <c r="D2854" s="86" t="str">
        <f t="shared" si="867"/>
        <v>1</v>
      </c>
      <c r="F2854" s="173"/>
      <c r="G2854" s="90"/>
      <c r="H2854" s="177"/>
      <c r="I2854" s="75"/>
      <c r="J2854" s="175"/>
      <c r="K2854" s="90"/>
      <c r="L2854" s="178"/>
      <c r="M2854" s="178"/>
    </row>
    <row r="2855" spans="1:13" x14ac:dyDescent="0.2">
      <c r="A2855" s="90" t="str">
        <f>IF(I2855=VALUE,VALUE,COUNTIF($B$7:B2855,B2855))&amp;I2855&amp;IF(F2855&lt;&gt;VALUE,TEXT(F2855,"mmmm"),VALUE)</f>
        <v>00</v>
      </c>
      <c r="B2855" s="86" t="str">
        <f t="shared" si="866"/>
        <v>0</v>
      </c>
      <c r="C2855" s="86" t="str">
        <f>COUNTIF($K$7:K2855,K2855)&amp;K2855</f>
        <v>0</v>
      </c>
      <c r="D2855" s="86" t="str">
        <f t="shared" si="867"/>
        <v>1</v>
      </c>
      <c r="F2855" s="173"/>
      <c r="G2855" s="90"/>
      <c r="H2855" s="177"/>
      <c r="I2855" s="75"/>
      <c r="J2855" s="175"/>
      <c r="K2855" s="90"/>
      <c r="L2855" s="178"/>
      <c r="M2855" s="178"/>
    </row>
    <row r="2856" spans="1:13" x14ac:dyDescent="0.2">
      <c r="A2856" s="90" t="str">
        <f>IF(I2856=VALUE,VALUE,COUNTIF($B$7:B2856,B2856))&amp;I2856&amp;IF(F2856&lt;&gt;VALUE,TEXT(F2856,"mmmm"),VALUE)</f>
        <v>00</v>
      </c>
      <c r="B2856" s="86" t="str">
        <f t="shared" si="866"/>
        <v>0</v>
      </c>
      <c r="C2856" s="86" t="str">
        <f>COUNTIF($K$7:K2856,K2856)&amp;K2856</f>
        <v>0</v>
      </c>
      <c r="D2856" s="86" t="str">
        <f t="shared" si="867"/>
        <v>1</v>
      </c>
      <c r="F2856" s="173"/>
      <c r="G2856" s="90"/>
      <c r="H2856" s="177"/>
      <c r="I2856" s="75"/>
      <c r="J2856" s="175"/>
      <c r="K2856" s="90"/>
      <c r="L2856" s="178"/>
      <c r="M2856" s="178"/>
    </row>
    <row r="2857" spans="1:13" x14ac:dyDescent="0.2">
      <c r="A2857" s="90" t="str">
        <f>IF(I2857=VALUE,VALUE,COUNTIF($B$7:B2857,B2857))&amp;I2857&amp;IF(F2857&lt;&gt;VALUE,TEXT(F2857,"mmmm"),VALUE)</f>
        <v>00</v>
      </c>
      <c r="B2857" s="86" t="str">
        <f t="shared" si="866"/>
        <v>0</v>
      </c>
      <c r="C2857" s="86" t="str">
        <f>COUNTIF($K$7:K2857,K2857)&amp;K2857</f>
        <v>0</v>
      </c>
      <c r="D2857" s="86" t="str">
        <f t="shared" si="867"/>
        <v>1</v>
      </c>
      <c r="F2857" s="173"/>
      <c r="G2857" s="90"/>
      <c r="H2857" s="177"/>
      <c r="I2857" s="75"/>
      <c r="J2857" s="175"/>
      <c r="K2857" s="90"/>
      <c r="L2857" s="178"/>
      <c r="M2857" s="178"/>
    </row>
    <row r="2858" spans="1:13" x14ac:dyDescent="0.2">
      <c r="A2858" s="90" t="str">
        <f>IF(I2858=VALUE,VALUE,COUNTIF($B$7:B2858,B2858))&amp;I2858&amp;IF(F2858&lt;&gt;VALUE,TEXT(F2858,"mmmm"),VALUE)</f>
        <v>00</v>
      </c>
      <c r="B2858" s="86" t="str">
        <f t="shared" si="866"/>
        <v>0</v>
      </c>
      <c r="C2858" s="86" t="str">
        <f>COUNTIF($K$7:K2858,K2858)&amp;K2858</f>
        <v>0</v>
      </c>
      <c r="D2858" s="86" t="str">
        <f t="shared" si="867"/>
        <v>1</v>
      </c>
      <c r="F2858" s="173"/>
      <c r="G2858" s="90"/>
      <c r="H2858" s="177"/>
      <c r="I2858" s="75"/>
      <c r="J2858" s="175"/>
      <c r="K2858" s="90"/>
      <c r="L2858" s="178"/>
      <c r="M2858" s="178"/>
    </row>
    <row r="2859" spans="1:13" x14ac:dyDescent="0.2">
      <c r="A2859" s="90" t="str">
        <f>IF(I2859=VALUE,VALUE,COUNTIF($B$7:B2859,B2859))&amp;I2859&amp;IF(F2859&lt;&gt;VALUE,TEXT(F2859,"mmmm"),VALUE)</f>
        <v>00</v>
      </c>
      <c r="B2859" s="86" t="str">
        <f t="shared" si="866"/>
        <v>0</v>
      </c>
      <c r="C2859" s="86" t="str">
        <f>COUNTIF($K$7:K2859,K2859)&amp;K2859</f>
        <v>0</v>
      </c>
      <c r="D2859" s="86" t="str">
        <f t="shared" si="867"/>
        <v>1</v>
      </c>
      <c r="F2859" s="173"/>
      <c r="G2859" s="90"/>
      <c r="H2859" s="177"/>
      <c r="I2859" s="75"/>
      <c r="J2859" s="175"/>
      <c r="K2859" s="90"/>
      <c r="L2859" s="178"/>
      <c r="M2859" s="178"/>
    </row>
    <row r="2860" spans="1:13" x14ac:dyDescent="0.2">
      <c r="A2860" s="90" t="str">
        <f>IF(I2860=VALUE,VALUE,COUNTIF($B$7:B2860,B2860))&amp;I2860&amp;IF(F2860&lt;&gt;VALUE,TEXT(F2860,"mmmm"),VALUE)</f>
        <v>00</v>
      </c>
      <c r="B2860" s="86" t="str">
        <f t="shared" si="866"/>
        <v>0</v>
      </c>
      <c r="C2860" s="86" t="str">
        <f>COUNTIF($K$7:K2860,K2860)&amp;K2860</f>
        <v>0</v>
      </c>
      <c r="D2860" s="86" t="str">
        <f t="shared" si="867"/>
        <v>1</v>
      </c>
      <c r="F2860" s="173"/>
      <c r="G2860" s="90"/>
      <c r="H2860" s="73"/>
      <c r="I2860" s="75"/>
      <c r="J2860" s="175"/>
      <c r="K2860" s="90"/>
      <c r="L2860" s="178"/>
      <c r="M2860" s="178"/>
    </row>
    <row r="2861" spans="1:13" x14ac:dyDescent="0.2">
      <c r="A2861" s="90" t="str">
        <f>IF(I2861=VALUE,VALUE,COUNTIF($B$7:B2861,B2861))&amp;I2861&amp;IF(F2861&lt;&gt;VALUE,TEXT(F2861,"mmmm"),VALUE)</f>
        <v>00</v>
      </c>
      <c r="B2861" s="86" t="str">
        <f t="shared" si="866"/>
        <v>0</v>
      </c>
      <c r="C2861" s="86" t="str">
        <f>COUNTIF($K$7:K2861,K2861)&amp;K2861</f>
        <v>0</v>
      </c>
      <c r="D2861" s="86" t="str">
        <f t="shared" si="867"/>
        <v>1</v>
      </c>
      <c r="F2861" s="173"/>
      <c r="G2861" s="90"/>
      <c r="H2861" s="73"/>
      <c r="I2861" s="75"/>
      <c r="J2861" s="175"/>
      <c r="K2861" s="90"/>
      <c r="L2861" s="178"/>
      <c r="M2861" s="178"/>
    </row>
    <row r="2862" spans="1:13" x14ac:dyDescent="0.2">
      <c r="A2862" s="90" t="str">
        <f>IF(I2862=VALUE,VALUE,COUNTIF($B$7:B2862,B2862))&amp;I2862&amp;IF(F2862&lt;&gt;VALUE,TEXT(F2862,"mmmm"),VALUE)</f>
        <v>00</v>
      </c>
      <c r="B2862" s="86" t="str">
        <f t="shared" si="866"/>
        <v>0</v>
      </c>
      <c r="C2862" s="86" t="str">
        <f>COUNTIF($K$7:K2862,K2862)&amp;K2862</f>
        <v>0</v>
      </c>
      <c r="D2862" s="86" t="str">
        <f t="shared" si="867"/>
        <v>1</v>
      </c>
      <c r="F2862" s="173"/>
      <c r="G2862" s="90"/>
      <c r="H2862" s="177"/>
      <c r="I2862" s="75"/>
      <c r="J2862" s="175"/>
      <c r="K2862" s="90"/>
      <c r="L2862" s="178"/>
      <c r="M2862" s="178"/>
    </row>
    <row r="2863" spans="1:13" x14ac:dyDescent="0.2">
      <c r="A2863" s="90" t="str">
        <f>IF(I2863=VALUE,VALUE,COUNTIF($B$7:B2863,B2863))&amp;I2863&amp;IF(F2863&lt;&gt;VALUE,TEXT(F2863,"mmmm"),VALUE)</f>
        <v>00</v>
      </c>
      <c r="B2863" s="86" t="str">
        <f t="shared" si="866"/>
        <v>0</v>
      </c>
      <c r="C2863" s="86" t="str">
        <f>COUNTIF($K$7:K2863,K2863)&amp;K2863</f>
        <v>0</v>
      </c>
      <c r="D2863" s="86" t="str">
        <f t="shared" si="867"/>
        <v>1</v>
      </c>
      <c r="F2863" s="173"/>
      <c r="G2863" s="90"/>
      <c r="H2863" s="177"/>
      <c r="I2863" s="75"/>
      <c r="J2863" s="175"/>
      <c r="K2863" s="90"/>
      <c r="L2863" s="178"/>
      <c r="M2863" s="178"/>
    </row>
    <row r="2864" spans="1:13" x14ac:dyDescent="0.2">
      <c r="A2864" s="90" t="str">
        <f>IF(I2864=VALUE,VALUE,COUNTIF($B$7:B2864,B2864))&amp;I2864&amp;IF(F2864&lt;&gt;VALUE,TEXT(F2864,"mmmm"),VALUE)</f>
        <v>00</v>
      </c>
      <c r="B2864" s="86" t="str">
        <f t="shared" si="866"/>
        <v>0</v>
      </c>
      <c r="C2864" s="86" t="str">
        <f>COUNTIF($K$7:K2864,K2864)&amp;K2864</f>
        <v>0</v>
      </c>
      <c r="D2864" s="86" t="str">
        <f t="shared" si="867"/>
        <v>1</v>
      </c>
      <c r="F2864" s="173"/>
      <c r="G2864" s="90"/>
      <c r="H2864" s="177"/>
      <c r="I2864" s="75"/>
      <c r="J2864" s="175"/>
      <c r="K2864" s="90"/>
      <c r="L2864" s="178"/>
      <c r="M2864" s="178"/>
    </row>
    <row r="2865" spans="1:13" x14ac:dyDescent="0.2">
      <c r="A2865" s="90" t="str">
        <f>IF(I2865=VALUE,VALUE,COUNTIF($B$7:B2865,B2865))&amp;I2865&amp;IF(F2865&lt;&gt;VALUE,TEXT(F2865,"mmmm"),VALUE)</f>
        <v>00</v>
      </c>
      <c r="B2865" s="86" t="str">
        <f t="shared" si="866"/>
        <v>0</v>
      </c>
      <c r="C2865" s="86" t="str">
        <f>COUNTIF($K$7:K2865,K2865)&amp;K2865</f>
        <v>0</v>
      </c>
      <c r="D2865" s="86" t="str">
        <f t="shared" si="867"/>
        <v>1</v>
      </c>
      <c r="F2865" s="173"/>
      <c r="G2865" s="90"/>
      <c r="H2865" s="177"/>
      <c r="I2865" s="75"/>
      <c r="J2865" s="175"/>
      <c r="K2865" s="90"/>
      <c r="L2865" s="178"/>
      <c r="M2865" s="178"/>
    </row>
    <row r="2866" spans="1:13" x14ac:dyDescent="0.2">
      <c r="A2866" s="90" t="str">
        <f>IF(I2866=VALUE,VALUE,COUNTIF($B$7:B2866,B2866))&amp;I2866&amp;IF(F2866&lt;&gt;VALUE,TEXT(F2866,"mmmm"),VALUE)</f>
        <v>00</v>
      </c>
      <c r="B2866" s="86" t="str">
        <f t="shared" si="866"/>
        <v>0</v>
      </c>
      <c r="C2866" s="86" t="str">
        <f>COUNTIF($K$7:K2866,K2866)&amp;K2866</f>
        <v>0</v>
      </c>
      <c r="D2866" s="86" t="str">
        <f t="shared" si="867"/>
        <v>1</v>
      </c>
      <c r="F2866" s="173"/>
      <c r="G2866" s="90"/>
      <c r="H2866" s="177"/>
      <c r="I2866" s="75"/>
      <c r="J2866" s="175"/>
      <c r="K2866" s="90"/>
      <c r="L2866" s="178"/>
      <c r="M2866" s="178"/>
    </row>
    <row r="2867" spans="1:13" x14ac:dyDescent="0.2">
      <c r="A2867" s="90" t="str">
        <f>IF(I2867=VALUE,VALUE,COUNTIF($B$7:B2867,B2867))&amp;I2867&amp;IF(F2867&lt;&gt;VALUE,TEXT(F2867,"mmmm"),VALUE)</f>
        <v>00</v>
      </c>
      <c r="B2867" s="86" t="str">
        <f t="shared" si="866"/>
        <v>0</v>
      </c>
      <c r="C2867" s="86" t="str">
        <f>COUNTIF($K$7:K2867,K2867)&amp;K2867</f>
        <v>0</v>
      </c>
      <c r="D2867" s="86" t="str">
        <f t="shared" si="867"/>
        <v>1</v>
      </c>
      <c r="F2867" s="173"/>
      <c r="G2867" s="90"/>
      <c r="H2867" s="177"/>
      <c r="I2867" s="75"/>
      <c r="J2867" s="175"/>
      <c r="K2867" s="90"/>
      <c r="L2867" s="178"/>
      <c r="M2867" s="178"/>
    </row>
    <row r="2868" spans="1:13" x14ac:dyDescent="0.2">
      <c r="A2868" s="90" t="str">
        <f>IF(I2868=VALUE,VALUE,COUNTIF($B$7:B2868,B2868))&amp;I2868&amp;IF(F2868&lt;&gt;VALUE,TEXT(F2868,"mmmm"),VALUE)</f>
        <v>00</v>
      </c>
      <c r="B2868" s="86" t="str">
        <f t="shared" si="866"/>
        <v>0</v>
      </c>
      <c r="C2868" s="86" t="str">
        <f>COUNTIF($K$7:K2868,K2868)&amp;K2868</f>
        <v>0</v>
      </c>
      <c r="D2868" s="86" t="str">
        <f t="shared" si="867"/>
        <v>1</v>
      </c>
      <c r="F2868" s="173"/>
      <c r="G2868" s="90"/>
      <c r="H2868" s="177"/>
      <c r="I2868" s="75"/>
      <c r="J2868" s="175"/>
      <c r="K2868" s="90"/>
      <c r="L2868" s="178"/>
      <c r="M2868" s="178"/>
    </row>
    <row r="2869" spans="1:13" x14ac:dyDescent="0.2">
      <c r="A2869" s="90" t="str">
        <f>IF(I2869=VALUE,VALUE,COUNTIF($B$7:B2869,B2869))&amp;I2869&amp;IF(F2869&lt;&gt;VALUE,TEXT(F2869,"mmmm"),VALUE)</f>
        <v>00</v>
      </c>
      <c r="B2869" s="86" t="str">
        <f t="shared" si="866"/>
        <v>0</v>
      </c>
      <c r="C2869" s="86" t="str">
        <f>COUNTIF($K$7:K2869,K2869)&amp;K2869</f>
        <v>0</v>
      </c>
      <c r="D2869" s="86" t="str">
        <f t="shared" si="867"/>
        <v>1</v>
      </c>
      <c r="F2869" s="173"/>
      <c r="G2869" s="90"/>
      <c r="H2869" s="177"/>
      <c r="I2869" s="75"/>
      <c r="J2869" s="175"/>
      <c r="K2869" s="90"/>
      <c r="L2869" s="178"/>
      <c r="M2869" s="178"/>
    </row>
    <row r="2870" spans="1:13" x14ac:dyDescent="0.2">
      <c r="A2870" s="90" t="str">
        <f>IF(I2870=VALUE,VALUE,COUNTIF($B$7:B2870,B2870))&amp;I2870&amp;IF(F2870&lt;&gt;VALUE,TEXT(F2870,"mmmm"),VALUE)</f>
        <v>00</v>
      </c>
      <c r="B2870" s="86" t="str">
        <f t="shared" si="866"/>
        <v>0</v>
      </c>
      <c r="C2870" s="86" t="str">
        <f>COUNTIF($K$7:K2870,K2870)&amp;K2870</f>
        <v>0</v>
      </c>
      <c r="D2870" s="86" t="str">
        <f t="shared" si="867"/>
        <v>1</v>
      </c>
      <c r="F2870" s="173"/>
      <c r="G2870" s="90"/>
      <c r="H2870" s="177"/>
      <c r="I2870" s="75"/>
      <c r="J2870" s="175"/>
      <c r="K2870" s="90"/>
      <c r="L2870" s="178"/>
      <c r="M2870" s="178"/>
    </row>
    <row r="2871" spans="1:13" x14ac:dyDescent="0.2">
      <c r="A2871" s="90" t="str">
        <f>IF(I2871=VALUE,VALUE,COUNTIF($B$7:B2871,B2871))&amp;I2871&amp;IF(F2871&lt;&gt;VALUE,TEXT(F2871,"mmmm"),VALUE)</f>
        <v>00</v>
      </c>
      <c r="B2871" s="86" t="str">
        <f t="shared" si="866"/>
        <v>0</v>
      </c>
      <c r="C2871" s="86" t="str">
        <f>COUNTIF($K$7:K2871,K2871)&amp;K2871</f>
        <v>0</v>
      </c>
      <c r="D2871" s="86" t="str">
        <f t="shared" si="867"/>
        <v>1</v>
      </c>
      <c r="F2871" s="173"/>
      <c r="G2871" s="90"/>
      <c r="H2871" s="177"/>
      <c r="I2871" s="75"/>
      <c r="J2871" s="175"/>
      <c r="K2871" s="90"/>
      <c r="L2871" s="178"/>
      <c r="M2871" s="178"/>
    </row>
    <row r="2872" spans="1:13" x14ac:dyDescent="0.2">
      <c r="A2872" s="90" t="str">
        <f>IF(I2872=VALUE,VALUE,COUNTIF($B$7:B2872,B2872))&amp;I2872&amp;IF(F2872&lt;&gt;VALUE,TEXT(F2872,"mmmm"),VALUE)</f>
        <v>00</v>
      </c>
      <c r="B2872" s="86" t="str">
        <f t="shared" si="866"/>
        <v>0</v>
      </c>
      <c r="C2872" s="86" t="str">
        <f>COUNTIF($K$7:K2872,K2872)&amp;K2872</f>
        <v>0</v>
      </c>
      <c r="D2872" s="86" t="str">
        <f t="shared" si="867"/>
        <v>1</v>
      </c>
      <c r="F2872" s="173"/>
      <c r="G2872" s="90"/>
      <c r="H2872" s="73"/>
      <c r="I2872" s="75"/>
      <c r="J2872" s="175"/>
      <c r="K2872" s="90"/>
      <c r="L2872" s="178"/>
      <c r="M2872" s="178"/>
    </row>
    <row r="2873" spans="1:13" x14ac:dyDescent="0.2">
      <c r="A2873" s="90" t="str">
        <f>IF(I2873=VALUE,VALUE,COUNTIF($B$7:B2873,B2873))&amp;I2873&amp;IF(F2873&lt;&gt;VALUE,TEXT(F2873,"mmmm"),VALUE)</f>
        <v>00</v>
      </c>
      <c r="B2873" s="86" t="str">
        <f t="shared" si="866"/>
        <v>0</v>
      </c>
      <c r="C2873" s="86" t="str">
        <f>COUNTIF($K$7:K2873,K2873)&amp;K2873</f>
        <v>0</v>
      </c>
      <c r="D2873" s="86" t="str">
        <f t="shared" si="867"/>
        <v>1</v>
      </c>
      <c r="F2873" s="173"/>
      <c r="G2873" s="90"/>
      <c r="H2873" s="177"/>
      <c r="I2873" s="75"/>
      <c r="J2873" s="175"/>
      <c r="K2873" s="90"/>
      <c r="L2873" s="178"/>
      <c r="M2873" s="178"/>
    </row>
    <row r="2874" spans="1:13" x14ac:dyDescent="0.2">
      <c r="A2874" s="90" t="str">
        <f>IF(I2874=VALUE,VALUE,COUNTIF($B$7:B2874,B2874))&amp;I2874&amp;IF(F2874&lt;&gt;VALUE,TEXT(F2874,"mmmm"),VALUE)</f>
        <v>00</v>
      </c>
      <c r="B2874" s="86" t="str">
        <f t="shared" si="866"/>
        <v>0</v>
      </c>
      <c r="C2874" s="86" t="str">
        <f>COUNTIF($K$7:K2874,K2874)&amp;K2874</f>
        <v>0</v>
      </c>
      <c r="D2874" s="86" t="str">
        <f t="shared" si="867"/>
        <v>1</v>
      </c>
      <c r="F2874" s="173"/>
      <c r="G2874" s="90"/>
      <c r="H2874" s="177"/>
      <c r="I2874" s="75"/>
      <c r="J2874" s="175"/>
      <c r="K2874" s="90"/>
      <c r="L2874" s="178"/>
      <c r="M2874" s="178"/>
    </row>
    <row r="2875" spans="1:13" x14ac:dyDescent="0.2">
      <c r="A2875" s="90" t="str">
        <f>IF(I2875=VALUE,VALUE,COUNTIF($B$7:B2875,B2875))&amp;I2875&amp;IF(F2875&lt;&gt;VALUE,TEXT(F2875,"mmmm"),VALUE)</f>
        <v>00</v>
      </c>
      <c r="B2875" s="86" t="str">
        <f t="shared" si="866"/>
        <v>0</v>
      </c>
      <c r="C2875" s="86" t="str">
        <f>COUNTIF($K$7:K2875,K2875)&amp;K2875</f>
        <v>0</v>
      </c>
      <c r="D2875" s="86" t="str">
        <f t="shared" si="867"/>
        <v>1</v>
      </c>
      <c r="F2875" s="173"/>
      <c r="G2875" s="90"/>
      <c r="H2875" s="177"/>
      <c r="I2875" s="75"/>
      <c r="J2875" s="175"/>
      <c r="K2875" s="90"/>
      <c r="L2875" s="178"/>
      <c r="M2875" s="178"/>
    </row>
    <row r="2876" spans="1:13" x14ac:dyDescent="0.2">
      <c r="A2876" s="90" t="str">
        <f>IF(I2876=VALUE,VALUE,COUNTIF($B$7:B2876,B2876))&amp;I2876&amp;IF(F2876&lt;&gt;VALUE,TEXT(F2876,"mmmm"),VALUE)</f>
        <v>00</v>
      </c>
      <c r="B2876" s="86" t="str">
        <f t="shared" si="866"/>
        <v>0</v>
      </c>
      <c r="C2876" s="86" t="str">
        <f>COUNTIF($K$7:K2876,K2876)&amp;K2876</f>
        <v>0</v>
      </c>
      <c r="D2876" s="86" t="str">
        <f t="shared" si="867"/>
        <v>1</v>
      </c>
      <c r="F2876" s="173"/>
      <c r="G2876" s="90"/>
      <c r="H2876" s="177"/>
      <c r="I2876" s="75"/>
      <c r="J2876" s="175"/>
      <c r="K2876" s="90"/>
      <c r="L2876" s="178"/>
      <c r="M2876" s="178"/>
    </row>
    <row r="2877" spans="1:13" x14ac:dyDescent="0.2">
      <c r="A2877" s="90" t="str">
        <f>IF(I2877=VALUE,VALUE,COUNTIF($B$7:B2877,B2877))&amp;I2877&amp;IF(F2877&lt;&gt;VALUE,TEXT(F2877,"mmmm"),VALUE)</f>
        <v>00</v>
      </c>
      <c r="B2877" s="86" t="str">
        <f t="shared" si="866"/>
        <v>0</v>
      </c>
      <c r="C2877" s="86" t="str">
        <f>COUNTIF($K$7:K2877,K2877)&amp;K2877</f>
        <v>0</v>
      </c>
      <c r="D2877" s="86" t="str">
        <f t="shared" si="867"/>
        <v>1</v>
      </c>
      <c r="F2877" s="173"/>
      <c r="G2877" s="90"/>
      <c r="H2877" s="177"/>
      <c r="I2877" s="75"/>
      <c r="J2877" s="175"/>
      <c r="K2877" s="90"/>
      <c r="L2877" s="178"/>
      <c r="M2877" s="178"/>
    </row>
    <row r="2878" spans="1:13" x14ac:dyDescent="0.2">
      <c r="A2878" s="90" t="str">
        <f>IF(I2878=VALUE,VALUE,COUNTIF($B$7:B2878,B2878))&amp;I2878&amp;IF(F2878&lt;&gt;VALUE,TEXT(F2878,"mmmm"),VALUE)</f>
        <v>00</v>
      </c>
      <c r="B2878" s="86" t="str">
        <f t="shared" si="866"/>
        <v>0</v>
      </c>
      <c r="C2878" s="86" t="str">
        <f>COUNTIF($K$7:K2878,K2878)&amp;K2878</f>
        <v>0</v>
      </c>
      <c r="D2878" s="86" t="str">
        <f t="shared" si="867"/>
        <v>1</v>
      </c>
      <c r="F2878" s="173"/>
      <c r="G2878" s="90"/>
      <c r="H2878" s="177"/>
      <c r="I2878" s="75"/>
      <c r="J2878" s="175"/>
      <c r="K2878" s="90"/>
      <c r="L2878" s="178"/>
      <c r="M2878" s="178"/>
    </row>
    <row r="2879" spans="1:13" x14ac:dyDescent="0.2">
      <c r="A2879" s="90" t="str">
        <f>IF(I2879=VALUE,VALUE,COUNTIF($B$7:B2879,B2879))&amp;I2879&amp;IF(F2879&lt;&gt;VALUE,TEXT(F2879,"mmmm"),VALUE)</f>
        <v>00</v>
      </c>
      <c r="B2879" s="86" t="str">
        <f t="shared" si="866"/>
        <v>0</v>
      </c>
      <c r="C2879" s="86" t="str">
        <f>COUNTIF($K$7:K2879,K2879)&amp;K2879</f>
        <v>0</v>
      </c>
      <c r="D2879" s="86" t="str">
        <f t="shared" si="867"/>
        <v>1</v>
      </c>
      <c r="F2879" s="173"/>
      <c r="G2879" s="90"/>
      <c r="H2879" s="177"/>
      <c r="I2879" s="75"/>
      <c r="J2879" s="175"/>
      <c r="K2879" s="90"/>
      <c r="L2879" s="178"/>
      <c r="M2879" s="178"/>
    </row>
    <row r="2880" spans="1:13" x14ac:dyDescent="0.2">
      <c r="A2880" s="90" t="str">
        <f>IF(I2880=VALUE,VALUE,COUNTIF($B$7:B2880,B2880))&amp;I2880&amp;IF(F2880&lt;&gt;VALUE,TEXT(F2880,"mmmm"),VALUE)</f>
        <v>00</v>
      </c>
      <c r="B2880" s="86" t="str">
        <f t="shared" si="866"/>
        <v>0</v>
      </c>
      <c r="C2880" s="86" t="str">
        <f>COUNTIF($K$7:K2880,K2880)&amp;K2880</f>
        <v>0</v>
      </c>
      <c r="D2880" s="86" t="str">
        <f t="shared" si="867"/>
        <v>1</v>
      </c>
      <c r="F2880" s="173"/>
      <c r="G2880" s="90"/>
      <c r="H2880" s="177"/>
      <c r="I2880" s="75"/>
      <c r="J2880" s="175"/>
      <c r="K2880" s="90"/>
      <c r="L2880" s="178"/>
      <c r="M2880" s="178"/>
    </row>
    <row r="2881" spans="1:13" x14ac:dyDescent="0.2">
      <c r="A2881" s="90" t="str">
        <f>IF(I2881=VALUE,VALUE,COUNTIF($B$7:B2881,B2881))&amp;I2881&amp;IF(F2881&lt;&gt;VALUE,TEXT(F2881,"mmmm"),VALUE)</f>
        <v>00</v>
      </c>
      <c r="B2881" s="86" t="str">
        <f t="shared" si="866"/>
        <v>0</v>
      </c>
      <c r="C2881" s="86" t="str">
        <f>COUNTIF($K$7:K2881,K2881)&amp;K2881</f>
        <v>0</v>
      </c>
      <c r="D2881" s="86" t="str">
        <f t="shared" si="867"/>
        <v>1</v>
      </c>
      <c r="F2881" s="173"/>
      <c r="G2881" s="90"/>
      <c r="H2881" s="73"/>
      <c r="I2881" s="75"/>
      <c r="J2881" s="175"/>
      <c r="K2881" s="90"/>
      <c r="L2881" s="178"/>
      <c r="M2881" s="178"/>
    </row>
    <row r="2882" spans="1:13" x14ac:dyDescent="0.2">
      <c r="A2882" s="90" t="str">
        <f>IF(I2882=VALUE,VALUE,COUNTIF($B$7:B2882,B2882))&amp;I2882&amp;IF(F2882&lt;&gt;VALUE,TEXT(F2882,"mmmm"),VALUE)</f>
        <v>00</v>
      </c>
      <c r="B2882" s="86" t="str">
        <f t="shared" si="866"/>
        <v>0</v>
      </c>
      <c r="C2882" s="86" t="str">
        <f>COUNTIF($K$7:K2882,K2882)&amp;K2882</f>
        <v>0</v>
      </c>
      <c r="D2882" s="86" t="str">
        <f t="shared" si="867"/>
        <v>1</v>
      </c>
      <c r="F2882" s="173"/>
      <c r="G2882" s="90"/>
      <c r="H2882" s="73"/>
      <c r="I2882" s="75"/>
      <c r="J2882" s="175"/>
      <c r="K2882" s="90"/>
      <c r="L2882" s="178"/>
      <c r="M2882" s="178"/>
    </row>
    <row r="2883" spans="1:13" x14ac:dyDescent="0.2">
      <c r="A2883" s="90" t="str">
        <f>IF(I2883=VALUE,VALUE,COUNTIF($B$7:B2883,B2883))&amp;I2883&amp;IF(F2883&lt;&gt;VALUE,TEXT(F2883,"mmmm"),VALUE)</f>
        <v>00</v>
      </c>
      <c r="B2883" s="86" t="str">
        <f t="shared" si="866"/>
        <v>0</v>
      </c>
      <c r="C2883" s="86" t="str">
        <f>COUNTIF($K$7:K2883,K2883)&amp;K2883</f>
        <v>0</v>
      </c>
      <c r="D2883" s="86" t="str">
        <f t="shared" si="867"/>
        <v>1</v>
      </c>
      <c r="F2883" s="173"/>
      <c r="G2883" s="90"/>
      <c r="H2883" s="73"/>
      <c r="I2883" s="90"/>
      <c r="J2883" s="175"/>
      <c r="K2883" s="90"/>
      <c r="L2883" s="178"/>
      <c r="M2883" s="178"/>
    </row>
    <row r="2884" spans="1:13" x14ac:dyDescent="0.2">
      <c r="A2884" s="90" t="str">
        <f>IF(I2884=VALUE,VALUE,COUNTIF($B$7:B2884,B2884))&amp;I2884&amp;IF(F2884&lt;&gt;VALUE,TEXT(F2884,"mmmm"),VALUE)</f>
        <v>00</v>
      </c>
      <c r="B2884" s="86" t="str">
        <f>I2884&amp;IF(F2884&lt;&gt;VALUE,TEXT(F2884,"mmmm"),VALUE)</f>
        <v>0</v>
      </c>
      <c r="C2884" s="86" t="str">
        <f>COUNTIF($K$7:K2884,K2884)&amp;K2884</f>
        <v>0</v>
      </c>
      <c r="D2884" s="86" t="str">
        <f>IF(MONTH(F2884)&lt;MONTH(BLN),"1"&amp;I2884,VALUE)</f>
        <v>1</v>
      </c>
      <c r="F2884" s="173"/>
      <c r="G2884" s="90"/>
      <c r="H2884" s="73"/>
      <c r="I2884" s="75"/>
      <c r="J2884" s="175"/>
      <c r="K2884" s="90"/>
      <c r="L2884" s="178"/>
      <c r="M2884" s="178"/>
    </row>
    <row r="2885" spans="1:13" x14ac:dyDescent="0.2">
      <c r="A2885" s="90" t="str">
        <f>IF(I2885=VALUE,VALUE,COUNTIF($B$7:B2885,B2885))&amp;I2885&amp;IF(F2885&lt;&gt;VALUE,TEXT(F2885,"mmmm"),VALUE)</f>
        <v>00</v>
      </c>
      <c r="B2885" s="86" t="str">
        <f t="shared" si="866"/>
        <v>0</v>
      </c>
      <c r="C2885" s="86" t="str">
        <f>COUNTIF($K$7:K2885,K2885)&amp;K2885</f>
        <v>0</v>
      </c>
      <c r="D2885" s="86" t="str">
        <f t="shared" si="867"/>
        <v>1</v>
      </c>
      <c r="F2885" s="173"/>
      <c r="G2885" s="75"/>
      <c r="H2885" s="73"/>
      <c r="I2885" s="90"/>
      <c r="J2885" s="175"/>
      <c r="K2885" s="90"/>
      <c r="L2885" s="178"/>
      <c r="M2885" s="178"/>
    </row>
    <row r="2886" spans="1:13" x14ac:dyDescent="0.2">
      <c r="A2886" s="90" t="s">
        <v>425</v>
      </c>
      <c r="B2886" s="86" t="s">
        <v>426</v>
      </c>
      <c r="C2886" s="86" t="s">
        <v>427</v>
      </c>
      <c r="D2886" s="86" t="s">
        <v>428</v>
      </c>
      <c r="F2886" s="173"/>
      <c r="G2886" s="90"/>
      <c r="H2886" s="73"/>
      <c r="I2886" s="90"/>
      <c r="J2886" s="175"/>
      <c r="K2886" s="90"/>
      <c r="L2886" s="178"/>
      <c r="M2886" s="178"/>
    </row>
    <row r="2887" spans="1:13" x14ac:dyDescent="0.2">
      <c r="A2887" s="90" t="s">
        <v>425</v>
      </c>
      <c r="B2887" s="86" t="s">
        <v>426</v>
      </c>
      <c r="C2887" s="86" t="s">
        <v>427</v>
      </c>
      <c r="D2887" s="86" t="s">
        <v>428</v>
      </c>
      <c r="F2887" s="173"/>
      <c r="G2887" s="90"/>
      <c r="H2887" s="73"/>
      <c r="I2887" s="90"/>
      <c r="J2887" s="175" t="str">
        <f t="shared" ref="J2887" si="871">IF(ISNA(VLOOKUP(I2887,DAF_AKUN,2,FALSE)),"-",VLOOKUP(I2887,DAF_AKUN,2,FALSE))</f>
        <v>-</v>
      </c>
      <c r="K2887" s="90"/>
      <c r="L2887" s="178"/>
      <c r="M2887" s="178"/>
    </row>
    <row r="2888" spans="1:13" x14ac:dyDescent="0.2">
      <c r="A2888" s="90" t="str">
        <f>IF(I2888=VALUE,VALUE,COUNTIF($B$7:B2888,B2888))&amp;I2888&amp;IF(F2888&lt;&gt;VALUE,TEXT(F2888,"mmmm"),VALUE)</f>
        <v>00</v>
      </c>
      <c r="B2888" s="86" t="str">
        <f t="shared" si="866"/>
        <v>0</v>
      </c>
      <c r="C2888" s="86" t="str">
        <f>COUNTIF($K$7:K2888,K2888)&amp;K2888</f>
        <v>0</v>
      </c>
      <c r="D2888" s="86" t="str">
        <f t="shared" si="867"/>
        <v>1</v>
      </c>
      <c r="F2888" s="173"/>
      <c r="G2888" s="90"/>
      <c r="H2888" s="177"/>
      <c r="I2888" s="90"/>
      <c r="J2888" s="175" t="str">
        <f t="shared" ref="J2888" si="872">IF(ISNA(VLOOKUP(I2888,DAF_AKUN,2,FALSE)),"-",VLOOKUP(I2888,DAF_AKUN,2,FALSE))</f>
        <v>-</v>
      </c>
      <c r="K2888" s="90"/>
      <c r="L2888" s="178"/>
      <c r="M2888" s="178"/>
    </row>
    <row r="2889" spans="1:13" x14ac:dyDescent="0.2">
      <c r="A2889" s="90" t="str">
        <f>IF(I2889=VALUE,VALUE,COUNTIF($B$7:B2889,B2889))&amp;I2889&amp;IF(F2889&lt;&gt;VALUE,TEXT(F2889,"mmmm"),VALUE)</f>
        <v>00</v>
      </c>
      <c r="B2889" s="86" t="str">
        <f t="shared" si="866"/>
        <v>0</v>
      </c>
      <c r="C2889" s="86" t="str">
        <f>COUNTIF($K$7:K2889,K2889)&amp;K2889</f>
        <v>0</v>
      </c>
      <c r="D2889" s="86" t="str">
        <f t="shared" si="867"/>
        <v>1</v>
      </c>
      <c r="F2889" s="173"/>
      <c r="G2889" s="90"/>
      <c r="H2889" s="177"/>
      <c r="I2889" s="75"/>
      <c r="J2889" s="175" t="str">
        <f t="shared" ref="J2889" si="873">IF(ISNA(VLOOKUP(I2889,DAF_AKUN,2,FALSE)),"-",VLOOKUP(I2889,DAF_AKUN,2,FALSE))</f>
        <v>-</v>
      </c>
      <c r="K2889" s="90"/>
      <c r="L2889" s="178"/>
      <c r="M2889" s="178"/>
    </row>
    <row r="2890" spans="1:13" x14ac:dyDescent="0.2">
      <c r="A2890" s="90" t="str">
        <f>IF(I2890=VALUE,VALUE,COUNTIF($B$7:B2890,B2890))&amp;I2890&amp;IF(F2890&lt;&gt;VALUE,TEXT(F2890,"mmmm"),VALUE)</f>
        <v>00</v>
      </c>
      <c r="B2890" s="86" t="str">
        <f t="shared" si="866"/>
        <v>0</v>
      </c>
      <c r="C2890" s="86" t="str">
        <f>COUNTIF($K$7:K2890,K2890)&amp;K2890</f>
        <v>0</v>
      </c>
      <c r="D2890" s="86" t="str">
        <f t="shared" si="867"/>
        <v>1</v>
      </c>
      <c r="F2890" s="173"/>
      <c r="G2890" s="90"/>
      <c r="H2890" s="177"/>
      <c r="I2890" s="75"/>
      <c r="J2890" s="175" t="str">
        <f t="shared" ref="J2890" si="874">IF(ISNA(VLOOKUP(I2890,DAF_AKUN,2,FALSE)),"-",VLOOKUP(I2890,DAF_AKUN,2,FALSE))</f>
        <v>-</v>
      </c>
      <c r="K2890" s="90"/>
      <c r="L2890" s="178"/>
      <c r="M2890" s="178"/>
    </row>
    <row r="2891" spans="1:13" x14ac:dyDescent="0.2">
      <c r="A2891" s="90" t="str">
        <f>IF(I2891=VALUE,VALUE,COUNTIF($B$7:B2891,B2891))&amp;I2891&amp;IF(F2891&lt;&gt;VALUE,TEXT(F2891,"mmmm"),VALUE)</f>
        <v>00</v>
      </c>
      <c r="B2891" s="86" t="str">
        <f>I2891&amp;IF(F2891&lt;&gt;VALUE,TEXT(F2891,"mmmm"),VALUE)</f>
        <v>0</v>
      </c>
      <c r="C2891" s="86" t="str">
        <f>COUNTIF($K$7:K2891,K2891)&amp;K2891</f>
        <v>0</v>
      </c>
      <c r="D2891" s="86" t="str">
        <f>IF(MONTH(F2891)&lt;MONTH(BLN),"1"&amp;I2891,VALUE)</f>
        <v>1</v>
      </c>
      <c r="F2891" s="173"/>
      <c r="G2891" s="90"/>
      <c r="H2891" s="177"/>
      <c r="I2891" s="75"/>
      <c r="J2891" s="175" t="str">
        <f t="shared" ref="J2891" si="875">IF(ISNA(VLOOKUP(I2891,DAF_AKUN,2,FALSE)),"-",VLOOKUP(I2891,DAF_AKUN,2,FALSE))</f>
        <v>-</v>
      </c>
      <c r="K2891" s="90"/>
      <c r="L2891" s="178"/>
      <c r="M2891" s="178"/>
    </row>
    <row r="2892" spans="1:13" x14ac:dyDescent="0.2">
      <c r="A2892" s="90" t="str">
        <f>IF(I2892=VALUE,VALUE,COUNTIF($B$7:B2892,B2892))&amp;I2892&amp;IF(F2892&lt;&gt;VALUE,TEXT(F2892,"mmmm"),VALUE)</f>
        <v>00</v>
      </c>
      <c r="B2892" s="86" t="str">
        <f t="shared" si="866"/>
        <v>0</v>
      </c>
      <c r="C2892" s="86" t="str">
        <f>COUNTIF($K$7:K2892,K2892)&amp;K2892</f>
        <v>0</v>
      </c>
      <c r="D2892" s="86" t="str">
        <f t="shared" si="867"/>
        <v>1</v>
      </c>
      <c r="F2892" s="173"/>
      <c r="G2892" s="90"/>
      <c r="H2892" s="177"/>
      <c r="I2892" s="75"/>
      <c r="J2892" s="175" t="str">
        <f t="shared" ref="J2892" si="876">IF(ISNA(VLOOKUP(I2892,DAF_AKUN,2,FALSE)),"-",VLOOKUP(I2892,DAF_AKUN,2,FALSE))</f>
        <v>-</v>
      </c>
      <c r="K2892" s="90"/>
      <c r="L2892" s="178"/>
      <c r="M2892" s="178"/>
    </row>
    <row r="2893" spans="1:13" x14ac:dyDescent="0.2">
      <c r="A2893" s="90" t="str">
        <f>IF(I2893=VALUE,VALUE,COUNTIF($B$7:B2893,B2893))&amp;I2893&amp;IF(F2893&lt;&gt;VALUE,TEXT(F2893,"mmmm"),VALUE)</f>
        <v>00</v>
      </c>
      <c r="B2893" s="86" t="str">
        <f>I2893&amp;IF(F2893&lt;&gt;VALUE,TEXT(F2893,"mmmm"),VALUE)</f>
        <v>0</v>
      </c>
      <c r="C2893" s="86" t="str">
        <f>COUNTIF($K$7:K2893,K2893)&amp;K2893</f>
        <v>0</v>
      </c>
      <c r="D2893" s="86" t="str">
        <f>IF(MONTH(F2893)&lt;MONTH(BLN),"1"&amp;I2893,VALUE)</f>
        <v>1</v>
      </c>
      <c r="F2893" s="173"/>
      <c r="G2893" s="90"/>
      <c r="H2893" s="177"/>
      <c r="I2893" s="75"/>
      <c r="J2893" s="175" t="str">
        <f t="shared" ref="J2893" si="877">IF(ISNA(VLOOKUP(I2893,DAF_AKUN,2,FALSE)),"-",VLOOKUP(I2893,DAF_AKUN,2,FALSE))</f>
        <v>-</v>
      </c>
      <c r="K2893" s="90"/>
      <c r="L2893" s="178"/>
      <c r="M2893" s="178"/>
    </row>
    <row r="2894" spans="1:13" x14ac:dyDescent="0.2">
      <c r="A2894" s="90" t="str">
        <f>IF(I2894=VALUE,VALUE,COUNTIF($B$7:B2894,B2894))&amp;I2894&amp;IF(F2894&lt;&gt;VALUE,TEXT(F2894,"mmmm"),VALUE)</f>
        <v>00</v>
      </c>
      <c r="B2894" s="86" t="str">
        <f>I2894&amp;IF(F2894&lt;&gt;VALUE,TEXT(F2894,"mmmm"),VALUE)</f>
        <v>0</v>
      </c>
      <c r="C2894" s="86" t="str">
        <f>COUNTIF($K$7:K2894,K2894)&amp;K2894</f>
        <v>0</v>
      </c>
      <c r="D2894" s="86" t="str">
        <f>IF(MONTH(F2894)&lt;MONTH(BLN),"1"&amp;I2894,VALUE)</f>
        <v>1</v>
      </c>
      <c r="F2894" s="173"/>
      <c r="G2894" s="90"/>
      <c r="H2894" s="177"/>
      <c r="I2894" s="75"/>
      <c r="J2894" s="175" t="str">
        <f t="shared" ref="J2894" si="878">IF(ISNA(VLOOKUP(I2894,DAF_AKUN,2,FALSE)),"-",VLOOKUP(I2894,DAF_AKUN,2,FALSE))</f>
        <v>-</v>
      </c>
      <c r="K2894" s="90"/>
      <c r="L2894" s="178"/>
      <c r="M2894" s="178"/>
    </row>
    <row r="2895" spans="1:13" x14ac:dyDescent="0.2">
      <c r="A2895" s="90" t="str">
        <f>IF(I2895=VALUE,VALUE,COUNTIF($B$7:B2895,B2895))&amp;I2895&amp;IF(F2895&lt;&gt;VALUE,TEXT(F2895,"mmmm"),VALUE)</f>
        <v>00</v>
      </c>
      <c r="B2895" s="86" t="str">
        <f>I2895&amp;IF(F2895&lt;&gt;VALUE,TEXT(F2895,"mmmm"),VALUE)</f>
        <v>0</v>
      </c>
      <c r="C2895" s="86" t="str">
        <f>COUNTIF($K$7:K2895,K2895)&amp;K2895</f>
        <v>0</v>
      </c>
      <c r="D2895" s="86" t="str">
        <f>IF(MONTH(F2895)&lt;MONTH(BLN),"1"&amp;I2895,VALUE)</f>
        <v>1</v>
      </c>
      <c r="F2895" s="173"/>
      <c r="G2895" s="90"/>
      <c r="H2895" s="73"/>
      <c r="I2895" s="75"/>
      <c r="J2895" s="175" t="str">
        <f t="shared" ref="J2895" si="879">IF(ISNA(VLOOKUP(I2895,DAF_AKUN,2,FALSE)),"-",VLOOKUP(I2895,DAF_AKUN,2,FALSE))</f>
        <v>-</v>
      </c>
      <c r="K2895" s="90"/>
      <c r="L2895" s="178"/>
      <c r="M2895" s="178"/>
    </row>
    <row r="2896" spans="1:13" x14ac:dyDescent="0.2">
      <c r="A2896" s="90" t="str">
        <f>IF(I2896=VALUE,VALUE,COUNTIF($B$7:B2896,B2896))&amp;I2896&amp;IF(F2896&lt;&gt;VALUE,TEXT(F2896,"mmmm"),VALUE)</f>
        <v>00</v>
      </c>
      <c r="B2896" s="86" t="str">
        <f>I2896&amp;IF(F2896&lt;&gt;VALUE,TEXT(F2896,"mmmm"),VALUE)</f>
        <v>0</v>
      </c>
      <c r="C2896" s="86" t="str">
        <f>COUNTIF($K$7:K2896,K2896)&amp;K2896</f>
        <v>0</v>
      </c>
      <c r="D2896" s="86" t="str">
        <f>IF(MONTH(F2896)&lt;MONTH(BLN),"1"&amp;I2896,VALUE)</f>
        <v>1</v>
      </c>
      <c r="F2896" s="173"/>
      <c r="G2896" s="90"/>
      <c r="H2896" s="73"/>
      <c r="I2896" s="75"/>
      <c r="J2896" s="175" t="str">
        <f t="shared" ref="J2896" si="880">IF(ISNA(VLOOKUP(I2896,DAF_AKUN,2,FALSE)),"-",VLOOKUP(I2896,DAF_AKUN,2,FALSE))</f>
        <v>-</v>
      </c>
      <c r="K2896" s="90"/>
      <c r="L2896" s="178"/>
      <c r="M2896" s="178"/>
    </row>
    <row r="2897" spans="1:13" x14ac:dyDescent="0.2">
      <c r="A2897" s="90" t="str">
        <f>IF(I2897=VALUE,VALUE,COUNTIF($B$7:B2897,B2897))&amp;I2897&amp;IF(F2897&lt;&gt;VALUE,TEXT(F2897,"mmmm"),VALUE)</f>
        <v>00</v>
      </c>
      <c r="B2897" s="86" t="str">
        <f t="shared" si="866"/>
        <v>0</v>
      </c>
      <c r="C2897" s="86" t="str">
        <f>COUNTIF($K$7:K2897,K2897)&amp;K2897</f>
        <v>0</v>
      </c>
      <c r="D2897" s="86" t="str">
        <f t="shared" si="867"/>
        <v>1</v>
      </c>
      <c r="F2897" s="173"/>
      <c r="G2897" s="90"/>
      <c r="H2897" s="177"/>
      <c r="I2897" s="75"/>
      <c r="J2897" s="175" t="str">
        <f t="shared" ref="J2897" si="881">IF(ISNA(VLOOKUP(I2897,DAF_AKUN,2,FALSE)),"-",VLOOKUP(I2897,DAF_AKUN,2,FALSE))</f>
        <v>-</v>
      </c>
      <c r="K2897" s="90"/>
      <c r="L2897" s="178"/>
      <c r="M2897" s="178"/>
    </row>
    <row r="2898" spans="1:13" x14ac:dyDescent="0.2">
      <c r="A2898" s="90" t="str">
        <f>IF(I2898=VALUE,VALUE,COUNTIF($B$7:B2898,B2898))&amp;I2898&amp;IF(F2898&lt;&gt;VALUE,TEXT(F2898,"mmmm"),VALUE)</f>
        <v>00</v>
      </c>
      <c r="B2898" s="86" t="str">
        <f t="shared" si="866"/>
        <v>0</v>
      </c>
      <c r="C2898" s="86" t="str">
        <f>COUNTIF($K$7:K2898,K2898)&amp;K2898</f>
        <v>0</v>
      </c>
      <c r="D2898" s="86" t="str">
        <f t="shared" si="867"/>
        <v>1</v>
      </c>
      <c r="F2898" s="173"/>
      <c r="G2898" s="90"/>
      <c r="H2898" s="177"/>
      <c r="I2898" s="75"/>
      <c r="J2898" s="175" t="str">
        <f t="shared" ref="J2898" si="882">IF(ISNA(VLOOKUP(I2898,DAF_AKUN,2,FALSE)),"-",VLOOKUP(I2898,DAF_AKUN,2,FALSE))</f>
        <v>-</v>
      </c>
      <c r="K2898" s="90"/>
      <c r="L2898" s="178"/>
      <c r="M2898" s="178"/>
    </row>
    <row r="2899" spans="1:13" x14ac:dyDescent="0.2">
      <c r="A2899" s="90" t="str">
        <f>IF(I2899=VALUE,VALUE,COUNTIF($B$7:B2899,B2899))&amp;I2899&amp;IF(F2899&lt;&gt;VALUE,TEXT(F2899,"mmmm"),VALUE)</f>
        <v>00</v>
      </c>
      <c r="B2899" s="86" t="str">
        <f t="shared" si="866"/>
        <v>0</v>
      </c>
      <c r="C2899" s="86" t="str">
        <f>COUNTIF($K$7:K2899,K2899)&amp;K2899</f>
        <v>0</v>
      </c>
      <c r="D2899" s="86" t="str">
        <f t="shared" si="867"/>
        <v>1</v>
      </c>
      <c r="F2899" s="173"/>
      <c r="G2899" s="90"/>
      <c r="H2899" s="177"/>
      <c r="I2899" s="75"/>
      <c r="J2899" s="175" t="str">
        <f t="shared" ref="J2899" si="883">IF(ISNA(VLOOKUP(I2899,DAF_AKUN,2,FALSE)),"-",VLOOKUP(I2899,DAF_AKUN,2,FALSE))</f>
        <v>-</v>
      </c>
      <c r="K2899" s="90"/>
      <c r="L2899" s="178"/>
      <c r="M2899" s="178"/>
    </row>
    <row r="2900" spans="1:13" x14ac:dyDescent="0.2">
      <c r="A2900" s="90" t="str">
        <f>IF(I2900=VALUE,VALUE,COUNTIF($B$7:B2900,B2900))&amp;I2900&amp;IF(F2900&lt;&gt;VALUE,TEXT(F2900,"mmmm"),VALUE)</f>
        <v>00</v>
      </c>
      <c r="B2900" s="86" t="str">
        <f t="shared" si="866"/>
        <v>0</v>
      </c>
      <c r="C2900" s="86" t="str">
        <f>COUNTIF($K$7:K2900,K2900)&amp;K2900</f>
        <v>0</v>
      </c>
      <c r="D2900" s="86" t="str">
        <f t="shared" si="867"/>
        <v>1</v>
      </c>
      <c r="F2900" s="173"/>
      <c r="G2900" s="90"/>
      <c r="H2900" s="177"/>
      <c r="I2900" s="75"/>
      <c r="J2900" s="175" t="str">
        <f t="shared" ref="J2900" si="884">IF(ISNA(VLOOKUP(I2900,DAF_AKUN,2,FALSE)),"-",VLOOKUP(I2900,DAF_AKUN,2,FALSE))</f>
        <v>-</v>
      </c>
      <c r="K2900" s="90"/>
      <c r="L2900" s="178"/>
      <c r="M2900" s="178"/>
    </row>
    <row r="2901" spans="1:13" x14ac:dyDescent="0.2">
      <c r="A2901" s="90" t="str">
        <f>IF(I2901=VALUE,VALUE,COUNTIF($B$7:B2901,B2901))&amp;I2901&amp;IF(F2901&lt;&gt;VALUE,TEXT(F2901,"mmmm"),VALUE)</f>
        <v>00</v>
      </c>
      <c r="B2901" s="86" t="str">
        <f t="shared" si="866"/>
        <v>0</v>
      </c>
      <c r="C2901" s="86" t="str">
        <f>COUNTIF($K$7:K2901,K2901)&amp;K2901</f>
        <v>0</v>
      </c>
      <c r="D2901" s="86" t="str">
        <f t="shared" si="867"/>
        <v>1</v>
      </c>
      <c r="F2901" s="173"/>
      <c r="G2901" s="90"/>
      <c r="H2901" s="177"/>
      <c r="I2901" s="75"/>
      <c r="J2901" s="175" t="str">
        <f t="shared" ref="J2901" si="885">IF(ISNA(VLOOKUP(I2901,DAF_AKUN,2,FALSE)),"-",VLOOKUP(I2901,DAF_AKUN,2,FALSE))</f>
        <v>-</v>
      </c>
      <c r="K2901" s="90"/>
      <c r="L2901" s="178"/>
      <c r="M2901" s="178"/>
    </row>
    <row r="2902" spans="1:13" x14ac:dyDescent="0.2">
      <c r="A2902" s="90" t="str">
        <f>IF(I2902=VALUE,VALUE,COUNTIF($B$7:B2902,B2902))&amp;I2902&amp;IF(F2902&lt;&gt;VALUE,TEXT(F2902,"mmmm"),VALUE)</f>
        <v>00</v>
      </c>
      <c r="B2902" s="86" t="str">
        <f t="shared" si="866"/>
        <v>0</v>
      </c>
      <c r="C2902" s="86" t="str">
        <f>COUNTIF($K$7:K2902,K2902)&amp;K2902</f>
        <v>0</v>
      </c>
      <c r="D2902" s="86" t="str">
        <f t="shared" si="867"/>
        <v>1</v>
      </c>
      <c r="F2902" s="173"/>
      <c r="G2902" s="90"/>
      <c r="H2902" s="177"/>
      <c r="I2902" s="75"/>
      <c r="J2902" s="175" t="str">
        <f t="shared" ref="J2902" si="886">IF(ISNA(VLOOKUP(I2902,DAF_AKUN,2,FALSE)),"-",VLOOKUP(I2902,DAF_AKUN,2,FALSE))</f>
        <v>-</v>
      </c>
      <c r="K2902" s="90"/>
      <c r="L2902" s="178"/>
      <c r="M2902" s="178"/>
    </row>
    <row r="2903" spans="1:13" x14ac:dyDescent="0.2">
      <c r="A2903" s="90" t="str">
        <f>IF(I2903=VALUE,VALUE,COUNTIF($B$7:B2903,B2903))&amp;I2903&amp;IF(F2903&lt;&gt;VALUE,TEXT(F2903,"mmmm"),VALUE)</f>
        <v>00</v>
      </c>
      <c r="B2903" s="86" t="str">
        <f t="shared" si="866"/>
        <v>0</v>
      </c>
      <c r="C2903" s="86" t="str">
        <f>COUNTIF($K$7:K2903,K2903)&amp;K2903</f>
        <v>0</v>
      </c>
      <c r="D2903" s="86" t="str">
        <f t="shared" si="867"/>
        <v>1</v>
      </c>
      <c r="F2903" s="173"/>
      <c r="G2903" s="90"/>
      <c r="H2903" s="177"/>
      <c r="I2903" s="75"/>
      <c r="J2903" s="175" t="str">
        <f t="shared" ref="J2903" si="887">IF(ISNA(VLOOKUP(I2903,DAF_AKUN,2,FALSE)),"-",VLOOKUP(I2903,DAF_AKUN,2,FALSE))</f>
        <v>-</v>
      </c>
      <c r="K2903" s="90"/>
      <c r="L2903" s="178"/>
      <c r="M2903" s="178"/>
    </row>
    <row r="2904" spans="1:13" x14ac:dyDescent="0.2">
      <c r="A2904" s="90" t="str">
        <f>IF(I2904=VALUE,VALUE,COUNTIF($B$7:B2904,B2904))&amp;I2904&amp;IF(F2904&lt;&gt;VALUE,TEXT(F2904,"mmmm"),VALUE)</f>
        <v>00</v>
      </c>
      <c r="B2904" s="86" t="str">
        <f t="shared" si="866"/>
        <v>0</v>
      </c>
      <c r="C2904" s="86" t="str">
        <f>COUNTIF($K$7:K2904,K2904)&amp;K2904</f>
        <v>0</v>
      </c>
      <c r="D2904" s="86" t="str">
        <f t="shared" si="867"/>
        <v>1</v>
      </c>
      <c r="F2904" s="173"/>
      <c r="G2904" s="90"/>
      <c r="H2904" s="177"/>
      <c r="I2904" s="75"/>
      <c r="J2904" s="175" t="str">
        <f t="shared" ref="J2904" si="888">IF(ISNA(VLOOKUP(I2904,DAF_AKUN,2,FALSE)),"-",VLOOKUP(I2904,DAF_AKUN,2,FALSE))</f>
        <v>-</v>
      </c>
      <c r="K2904" s="90"/>
      <c r="L2904" s="178"/>
      <c r="M2904" s="178"/>
    </row>
    <row r="2905" spans="1:13" x14ac:dyDescent="0.2">
      <c r="A2905" s="90" t="str">
        <f>IF(I2905=VALUE,VALUE,COUNTIF($B$7:B2905,B2905))&amp;I2905&amp;IF(F2905&lt;&gt;VALUE,TEXT(F2905,"mmmm"),VALUE)</f>
        <v>00</v>
      </c>
      <c r="B2905" s="86" t="str">
        <f t="shared" si="866"/>
        <v>0</v>
      </c>
      <c r="C2905" s="86" t="str">
        <f>COUNTIF($K$7:K2905,K2905)&amp;K2905</f>
        <v>0</v>
      </c>
      <c r="D2905" s="86" t="str">
        <f t="shared" si="867"/>
        <v>1</v>
      </c>
      <c r="F2905" s="173"/>
      <c r="G2905" s="90"/>
      <c r="H2905" s="177"/>
      <c r="I2905" s="75"/>
      <c r="J2905" s="175" t="str">
        <f t="shared" ref="J2905" si="889">IF(ISNA(VLOOKUP(I2905,DAF_AKUN,2,FALSE)),"-",VLOOKUP(I2905,DAF_AKUN,2,FALSE))</f>
        <v>-</v>
      </c>
      <c r="K2905" s="90"/>
      <c r="L2905" s="178"/>
      <c r="M2905" s="178"/>
    </row>
    <row r="2906" spans="1:13" x14ac:dyDescent="0.2">
      <c r="A2906" s="90" t="str">
        <f>IF(I2906=VALUE,VALUE,COUNTIF($B$7:B2906,B2906))&amp;I2906&amp;IF(F2906&lt;&gt;VALUE,TEXT(F2906,"mmmm"),VALUE)</f>
        <v>00</v>
      </c>
      <c r="B2906" s="86" t="str">
        <f t="shared" si="866"/>
        <v>0</v>
      </c>
      <c r="C2906" s="86" t="str">
        <f>COUNTIF($K$7:K2906,K2906)&amp;K2906</f>
        <v>0</v>
      </c>
      <c r="D2906" s="86" t="str">
        <f t="shared" si="867"/>
        <v>1</v>
      </c>
      <c r="F2906" s="173"/>
      <c r="G2906" s="90"/>
      <c r="H2906" s="177"/>
      <c r="I2906" s="75"/>
      <c r="J2906" s="175" t="str">
        <f t="shared" ref="J2906" si="890">IF(ISNA(VLOOKUP(I2906,DAF_AKUN,2,FALSE)),"-",VLOOKUP(I2906,DAF_AKUN,2,FALSE))</f>
        <v>-</v>
      </c>
      <c r="K2906" s="90"/>
      <c r="L2906" s="178"/>
      <c r="M2906" s="178"/>
    </row>
    <row r="2907" spans="1:13" x14ac:dyDescent="0.2">
      <c r="A2907" s="90" t="str">
        <f>IF(I2907=VALUE,VALUE,COUNTIF($B$7:B2907,B2907))&amp;I2907&amp;IF(F2907&lt;&gt;VALUE,TEXT(F2907,"mmmm"),VALUE)</f>
        <v>00</v>
      </c>
      <c r="B2907" s="86" t="str">
        <f t="shared" si="866"/>
        <v>0</v>
      </c>
      <c r="C2907" s="86" t="str">
        <f>COUNTIF($K$7:K2907,K2907)&amp;K2907</f>
        <v>0</v>
      </c>
      <c r="D2907" s="86" t="str">
        <f t="shared" si="867"/>
        <v>1</v>
      </c>
      <c r="F2907" s="173"/>
      <c r="G2907" s="90"/>
      <c r="H2907" s="73"/>
      <c r="I2907" s="75"/>
      <c r="J2907" s="175" t="str">
        <f t="shared" ref="J2907" si="891">IF(ISNA(VLOOKUP(I2907,DAF_AKUN,2,FALSE)),"-",VLOOKUP(I2907,DAF_AKUN,2,FALSE))</f>
        <v>-</v>
      </c>
      <c r="K2907" s="90"/>
      <c r="L2907" s="178"/>
      <c r="M2907" s="178"/>
    </row>
    <row r="2908" spans="1:13" x14ac:dyDescent="0.2">
      <c r="A2908" s="90" t="str">
        <f>IF(I2908=VALUE,VALUE,COUNTIF($B$7:B2908,B2908))&amp;I2908&amp;IF(F2908&lt;&gt;VALUE,TEXT(F2908,"mmmm"),VALUE)</f>
        <v>00</v>
      </c>
      <c r="B2908" s="86" t="str">
        <f t="shared" si="866"/>
        <v>0</v>
      </c>
      <c r="C2908" s="86" t="str">
        <f>COUNTIF($K$7:K2908,K2908)&amp;K2908</f>
        <v>0</v>
      </c>
      <c r="D2908" s="86" t="str">
        <f t="shared" si="867"/>
        <v>1</v>
      </c>
      <c r="F2908" s="173"/>
      <c r="G2908" s="90"/>
      <c r="H2908" s="177"/>
      <c r="I2908" s="75"/>
      <c r="J2908" s="175" t="str">
        <f t="shared" ref="J2908" si="892">IF(ISNA(VLOOKUP(I2908,DAF_AKUN,2,FALSE)),"-",VLOOKUP(I2908,DAF_AKUN,2,FALSE))</f>
        <v>-</v>
      </c>
      <c r="K2908" s="90"/>
      <c r="L2908" s="178"/>
      <c r="M2908" s="178"/>
    </row>
    <row r="2909" spans="1:13" x14ac:dyDescent="0.2">
      <c r="A2909" s="90" t="str">
        <f>IF(I2909=VALUE,VALUE,COUNTIF($B$7:B2909,B2909))&amp;I2909&amp;IF(F2909&lt;&gt;VALUE,TEXT(F2909,"mmmm"),VALUE)</f>
        <v>00</v>
      </c>
      <c r="B2909" s="86" t="str">
        <f t="shared" si="866"/>
        <v>0</v>
      </c>
      <c r="C2909" s="86" t="str">
        <f>COUNTIF($K$7:K2909,K2909)&amp;K2909</f>
        <v>0</v>
      </c>
      <c r="D2909" s="86" t="str">
        <f t="shared" si="867"/>
        <v>1</v>
      </c>
      <c r="F2909" s="173"/>
      <c r="G2909" s="90"/>
      <c r="H2909" s="177"/>
      <c r="I2909" s="75"/>
      <c r="J2909" s="175" t="str">
        <f t="shared" ref="J2909" si="893">IF(ISNA(VLOOKUP(I2909,DAF_AKUN,2,FALSE)),"-",VLOOKUP(I2909,DAF_AKUN,2,FALSE))</f>
        <v>-</v>
      </c>
      <c r="K2909" s="90"/>
      <c r="L2909" s="178"/>
      <c r="M2909" s="178"/>
    </row>
    <row r="2910" spans="1:13" x14ac:dyDescent="0.2">
      <c r="A2910" s="90" t="str">
        <f>IF(I2910=VALUE,VALUE,COUNTIF($B$7:B2910,B2910))&amp;I2910&amp;IF(F2910&lt;&gt;VALUE,TEXT(F2910,"mmmm"),VALUE)</f>
        <v>00</v>
      </c>
      <c r="B2910" s="86" t="str">
        <f t="shared" si="866"/>
        <v>0</v>
      </c>
      <c r="C2910" s="86" t="str">
        <f>COUNTIF($K$7:K2910,K2910)&amp;K2910</f>
        <v>0</v>
      </c>
      <c r="D2910" s="86" t="str">
        <f t="shared" si="867"/>
        <v>1</v>
      </c>
      <c r="F2910" s="173"/>
      <c r="G2910" s="90"/>
      <c r="H2910" s="177"/>
      <c r="I2910" s="75"/>
      <c r="J2910" s="175" t="str">
        <f t="shared" ref="J2910" si="894">IF(ISNA(VLOOKUP(I2910,DAF_AKUN,2,FALSE)),"-",VLOOKUP(I2910,DAF_AKUN,2,FALSE))</f>
        <v>-</v>
      </c>
      <c r="K2910" s="90"/>
      <c r="L2910" s="178"/>
      <c r="M2910" s="178"/>
    </row>
    <row r="2911" spans="1:13" x14ac:dyDescent="0.2">
      <c r="A2911" s="90" t="str">
        <f>IF(I2911=VALUE,VALUE,COUNTIF($B$7:B2911,B2911))&amp;I2911&amp;IF(F2911&lt;&gt;VALUE,TEXT(F2911,"mmmm"),VALUE)</f>
        <v>00</v>
      </c>
      <c r="B2911" s="86" t="str">
        <f t="shared" si="866"/>
        <v>0</v>
      </c>
      <c r="C2911" s="86" t="str">
        <f>COUNTIF($K$7:K2911,K2911)&amp;K2911</f>
        <v>0</v>
      </c>
      <c r="D2911" s="86" t="str">
        <f t="shared" si="867"/>
        <v>1</v>
      </c>
      <c r="F2911" s="173"/>
      <c r="G2911" s="90"/>
      <c r="H2911" s="177"/>
      <c r="I2911" s="75"/>
      <c r="J2911" s="175" t="str">
        <f t="shared" ref="J2911" si="895">IF(ISNA(VLOOKUP(I2911,DAF_AKUN,2,FALSE)),"-",VLOOKUP(I2911,DAF_AKUN,2,FALSE))</f>
        <v>-</v>
      </c>
      <c r="K2911" s="90"/>
      <c r="L2911" s="178"/>
      <c r="M2911" s="178"/>
    </row>
    <row r="2912" spans="1:13" x14ac:dyDescent="0.2">
      <c r="A2912" s="90" t="str">
        <f>IF(I2912=VALUE,VALUE,COUNTIF($B$7:B2912,B2912))&amp;I2912&amp;IF(F2912&lt;&gt;VALUE,TEXT(F2912,"mmmm"),VALUE)</f>
        <v>00</v>
      </c>
      <c r="B2912" s="86" t="str">
        <f t="shared" si="866"/>
        <v>0</v>
      </c>
      <c r="C2912" s="86" t="str">
        <f>COUNTIF($K$7:K2912,K2912)&amp;K2912</f>
        <v>0</v>
      </c>
      <c r="D2912" s="86" t="str">
        <f t="shared" si="867"/>
        <v>1</v>
      </c>
      <c r="F2912" s="173"/>
      <c r="G2912" s="90"/>
      <c r="H2912" s="177"/>
      <c r="I2912" s="75"/>
      <c r="J2912" s="175" t="str">
        <f t="shared" ref="J2912" si="896">IF(ISNA(VLOOKUP(I2912,DAF_AKUN,2,FALSE)),"-",VLOOKUP(I2912,DAF_AKUN,2,FALSE))</f>
        <v>-</v>
      </c>
      <c r="K2912" s="90"/>
      <c r="L2912" s="178"/>
      <c r="M2912" s="178"/>
    </row>
    <row r="2913" spans="1:13" x14ac:dyDescent="0.2">
      <c r="A2913" s="90" t="str">
        <f>IF(I2913=VALUE,VALUE,COUNTIF($B$7:B2913,B2913))&amp;I2913&amp;IF(F2913&lt;&gt;VALUE,TEXT(F2913,"mmmm"),VALUE)</f>
        <v>00</v>
      </c>
      <c r="B2913" s="86" t="str">
        <f t="shared" si="866"/>
        <v>0</v>
      </c>
      <c r="C2913" s="86" t="str">
        <f>COUNTIF($K$7:K2913,K2913)&amp;K2913</f>
        <v>0</v>
      </c>
      <c r="D2913" s="86" t="str">
        <f t="shared" si="867"/>
        <v>1</v>
      </c>
      <c r="F2913" s="173"/>
      <c r="G2913" s="90"/>
      <c r="H2913" s="177"/>
      <c r="I2913" s="75"/>
      <c r="J2913" s="175" t="str">
        <f t="shared" ref="J2913" si="897">IF(ISNA(VLOOKUP(I2913,DAF_AKUN,2,FALSE)),"-",VLOOKUP(I2913,DAF_AKUN,2,FALSE))</f>
        <v>-</v>
      </c>
      <c r="K2913" s="90"/>
      <c r="L2913" s="178"/>
      <c r="M2913" s="178"/>
    </row>
    <row r="2914" spans="1:13" x14ac:dyDescent="0.2">
      <c r="A2914" s="90" t="str">
        <f>IF(I2914=VALUE,VALUE,COUNTIF($B$7:B2914,B2914))&amp;I2914&amp;IF(F2914&lt;&gt;VALUE,TEXT(F2914,"mmmm"),VALUE)</f>
        <v>00</v>
      </c>
      <c r="B2914" s="86" t="str">
        <f t="shared" si="866"/>
        <v>0</v>
      </c>
      <c r="C2914" s="86" t="str">
        <f>COUNTIF($K$7:K2914,K2914)&amp;K2914</f>
        <v>0</v>
      </c>
      <c r="D2914" s="86" t="str">
        <f t="shared" si="867"/>
        <v>1</v>
      </c>
      <c r="F2914" s="173"/>
      <c r="G2914" s="90"/>
      <c r="H2914" s="177"/>
      <c r="I2914" s="75"/>
      <c r="J2914" s="175" t="str">
        <f t="shared" ref="J2914" si="898">IF(ISNA(VLOOKUP(I2914,DAF_AKUN,2,FALSE)),"-",VLOOKUP(I2914,DAF_AKUN,2,FALSE))</f>
        <v>-</v>
      </c>
      <c r="K2914" s="90"/>
      <c r="L2914" s="178"/>
      <c r="M2914" s="178"/>
    </row>
    <row r="2915" spans="1:13" x14ac:dyDescent="0.2">
      <c r="A2915" s="90" t="str">
        <f>IF(I2915=VALUE,VALUE,COUNTIF($B$7:B2915,B2915))&amp;I2915&amp;IF(F2915&lt;&gt;VALUE,TEXT(F2915,"mmmm"),VALUE)</f>
        <v>00</v>
      </c>
      <c r="B2915" s="86" t="str">
        <f t="shared" si="866"/>
        <v>0</v>
      </c>
      <c r="C2915" s="86" t="str">
        <f>COUNTIF($K$7:K2915,K2915)&amp;K2915</f>
        <v>0</v>
      </c>
      <c r="D2915" s="86" t="str">
        <f t="shared" si="867"/>
        <v>1</v>
      </c>
      <c r="F2915" s="173"/>
      <c r="G2915" s="90"/>
      <c r="H2915" s="177"/>
      <c r="I2915" s="75"/>
      <c r="J2915" s="175" t="str">
        <f t="shared" ref="J2915" si="899">IF(ISNA(VLOOKUP(I2915,DAF_AKUN,2,FALSE)),"-",VLOOKUP(I2915,DAF_AKUN,2,FALSE))</f>
        <v>-</v>
      </c>
      <c r="K2915" s="90"/>
      <c r="L2915" s="178"/>
      <c r="M2915" s="178"/>
    </row>
    <row r="2916" spans="1:13" x14ac:dyDescent="0.2">
      <c r="A2916" s="90" t="str">
        <f>IF(I2916=VALUE,VALUE,COUNTIF($B$7:B2916,B2916))&amp;I2916&amp;IF(F2916&lt;&gt;VALUE,TEXT(F2916,"mmmm"),VALUE)</f>
        <v>00</v>
      </c>
      <c r="B2916" s="86" t="str">
        <f t="shared" si="866"/>
        <v>0</v>
      </c>
      <c r="C2916" s="86" t="str">
        <f>COUNTIF($K$7:K2916,K2916)&amp;K2916</f>
        <v>0</v>
      </c>
      <c r="D2916" s="86" t="str">
        <f t="shared" si="867"/>
        <v>1</v>
      </c>
      <c r="F2916" s="173"/>
      <c r="G2916" s="90"/>
      <c r="H2916" s="73"/>
      <c r="I2916" s="75"/>
      <c r="J2916" s="175" t="str">
        <f t="shared" ref="J2916" si="900">IF(ISNA(VLOOKUP(I2916,DAF_AKUN,2,FALSE)),"-",VLOOKUP(I2916,DAF_AKUN,2,FALSE))</f>
        <v>-</v>
      </c>
      <c r="K2916" s="90"/>
      <c r="L2916" s="178"/>
      <c r="M2916" s="178"/>
    </row>
    <row r="2917" spans="1:13" x14ac:dyDescent="0.2">
      <c r="A2917" s="90" t="str">
        <f>IF(I2917=VALUE,VALUE,COUNTIF($B$7:B2917,B2917))&amp;I2917&amp;IF(F2917&lt;&gt;VALUE,TEXT(F2917,"mmmm"),VALUE)</f>
        <v>00</v>
      </c>
      <c r="B2917" s="86" t="str">
        <f t="shared" si="866"/>
        <v>0</v>
      </c>
      <c r="C2917" s="86" t="str">
        <f>COUNTIF($K$7:K2917,K2917)&amp;K2917</f>
        <v>0</v>
      </c>
      <c r="D2917" s="86" t="str">
        <f t="shared" si="867"/>
        <v>1</v>
      </c>
      <c r="F2917" s="173"/>
      <c r="G2917" s="90"/>
      <c r="H2917" s="73"/>
      <c r="I2917" s="75"/>
      <c r="J2917" s="175" t="str">
        <f t="shared" ref="J2917" si="901">IF(ISNA(VLOOKUP(I2917,DAF_AKUN,2,FALSE)),"-",VLOOKUP(I2917,DAF_AKUN,2,FALSE))</f>
        <v>-</v>
      </c>
      <c r="K2917" s="90"/>
      <c r="L2917" s="178"/>
      <c r="M2917" s="178"/>
    </row>
    <row r="2918" spans="1:13" x14ac:dyDescent="0.2">
      <c r="A2918" s="90" t="str">
        <f>IF(I2918=VALUE,VALUE,COUNTIF($B$7:B2918,B2918))&amp;I2918&amp;IF(F2918&lt;&gt;VALUE,TEXT(F2918,"mmmm"),VALUE)</f>
        <v>00</v>
      </c>
      <c r="B2918" s="86" t="str">
        <f t="shared" si="866"/>
        <v>0</v>
      </c>
      <c r="C2918" s="86" t="str">
        <f>COUNTIF($K$7:K2918,K2918)&amp;K2918</f>
        <v>0</v>
      </c>
      <c r="D2918" s="86" t="str">
        <f t="shared" si="867"/>
        <v>1</v>
      </c>
      <c r="F2918" s="173"/>
      <c r="G2918" s="90"/>
      <c r="H2918" s="73"/>
      <c r="I2918" s="90"/>
      <c r="J2918" s="175" t="str">
        <f t="shared" ref="J2918" si="902">IF(ISNA(VLOOKUP(I2918,DAF_AKUN,2,FALSE)),"-",VLOOKUP(I2918,DAF_AKUN,2,FALSE))</f>
        <v>-</v>
      </c>
      <c r="K2918" s="90"/>
      <c r="L2918" s="178"/>
      <c r="M2918" s="178"/>
    </row>
    <row r="2919" spans="1:13" x14ac:dyDescent="0.2">
      <c r="A2919" s="90" t="str">
        <f>IF(I2919=VALUE,VALUE,COUNTIF($B$7:B2919,B2919))&amp;I2919&amp;IF(F2919&lt;&gt;VALUE,TEXT(F2919,"mmmm"),VALUE)</f>
        <v>00</v>
      </c>
      <c r="B2919" s="86" t="str">
        <f t="shared" si="866"/>
        <v>0</v>
      </c>
      <c r="C2919" s="86" t="str">
        <f>COUNTIF($K$7:K2919,K2919)&amp;K2919</f>
        <v>0</v>
      </c>
      <c r="D2919" s="86" t="str">
        <f t="shared" si="867"/>
        <v>1</v>
      </c>
      <c r="F2919" s="173"/>
      <c r="G2919" s="90"/>
      <c r="H2919" s="73"/>
      <c r="I2919" s="75"/>
      <c r="J2919" s="175" t="str">
        <f t="shared" ref="J2919" si="903">IF(ISNA(VLOOKUP(I2919,DAF_AKUN,2,FALSE)),"-",VLOOKUP(I2919,DAF_AKUN,2,FALSE))</f>
        <v>-</v>
      </c>
      <c r="K2919" s="90"/>
      <c r="L2919" s="178"/>
      <c r="M2919" s="178"/>
    </row>
    <row r="2920" spans="1:13" x14ac:dyDescent="0.2">
      <c r="A2920" s="90" t="str">
        <f>IF(I2920=VALUE,VALUE,COUNTIF($B$7:B2920,B2920))&amp;I2920&amp;IF(F2920&lt;&gt;VALUE,TEXT(F2920,"mmmm"),VALUE)</f>
        <v>00</v>
      </c>
      <c r="B2920" s="86" t="str">
        <f t="shared" ref="B2920:B2983" si="904">I2920&amp;IF(F2920&lt;&gt;VALUE,TEXT(F2920,"mmmm"),VALUE)</f>
        <v>0</v>
      </c>
      <c r="C2920" s="86" t="str">
        <f>COUNTIF($K$7:K2920,K2920)&amp;K2920</f>
        <v>0</v>
      </c>
      <c r="D2920" s="86" t="str">
        <f t="shared" ref="D2920:D2983" si="905">IF(MONTH(F2920)&lt;MONTH(BLN),"1"&amp;I2920,VALUE)</f>
        <v>1</v>
      </c>
      <c r="F2920" s="173"/>
      <c r="G2920" s="75"/>
      <c r="H2920" s="73"/>
      <c r="I2920" s="90"/>
      <c r="J2920" s="175" t="str">
        <f t="shared" ref="J2920" si="906">IF(ISNA(VLOOKUP(I2920,DAF_AKUN,2,FALSE)),"-",VLOOKUP(I2920,DAF_AKUN,2,FALSE))</f>
        <v>-</v>
      </c>
      <c r="K2920" s="90"/>
      <c r="L2920" s="178"/>
      <c r="M2920" s="178"/>
    </row>
    <row r="2921" spans="1:13" x14ac:dyDescent="0.2">
      <c r="A2921" s="90" t="str">
        <f>IF(I2921=VALUE,VALUE,COUNTIF($B$7:B2921,B2921))&amp;I2921&amp;IF(F2921&lt;&gt;VALUE,TEXT(F2921,"mmmm"),VALUE)</f>
        <v>00</v>
      </c>
      <c r="B2921" s="86" t="str">
        <f t="shared" si="904"/>
        <v>0</v>
      </c>
      <c r="C2921" s="86" t="str">
        <f>COUNTIF($K$7:K2921,K2921)&amp;K2921</f>
        <v>0</v>
      </c>
      <c r="D2921" s="86" t="str">
        <f t="shared" si="905"/>
        <v>1</v>
      </c>
      <c r="F2921" s="173"/>
      <c r="G2921" s="90"/>
      <c r="H2921" s="73"/>
      <c r="I2921" s="90"/>
      <c r="J2921" s="175" t="str">
        <f t="shared" ref="J2921" si="907">IF(ISNA(VLOOKUP(I2921,DAF_AKUN,2,FALSE)),"-",VLOOKUP(I2921,DAF_AKUN,2,FALSE))</f>
        <v>-</v>
      </c>
      <c r="K2921" s="90"/>
      <c r="L2921" s="178"/>
      <c r="M2921" s="178"/>
    </row>
    <row r="2922" spans="1:13" x14ac:dyDescent="0.2">
      <c r="A2922" s="90" t="str">
        <f>IF(I2922=VALUE,VALUE,COUNTIF($B$7:B2922,B2922))&amp;I2922&amp;IF(F2922&lt;&gt;VALUE,TEXT(F2922,"mmmm"),VALUE)</f>
        <v>00</v>
      </c>
      <c r="B2922" s="86" t="str">
        <f t="shared" si="904"/>
        <v>0</v>
      </c>
      <c r="C2922" s="86" t="str">
        <f>COUNTIF($K$7:K2922,K2922)&amp;K2922</f>
        <v>0</v>
      </c>
      <c r="D2922" s="86" t="str">
        <f t="shared" si="905"/>
        <v>1</v>
      </c>
      <c r="F2922" s="173"/>
      <c r="G2922" s="90"/>
      <c r="H2922" s="73"/>
      <c r="I2922" s="90"/>
      <c r="J2922" s="175" t="str">
        <f t="shared" ref="J2922" si="908">IF(ISNA(VLOOKUP(I2922,DAF_AKUN,2,FALSE)),"-",VLOOKUP(I2922,DAF_AKUN,2,FALSE))</f>
        <v>-</v>
      </c>
      <c r="K2922" s="90"/>
      <c r="L2922" s="178"/>
      <c r="M2922" s="178"/>
    </row>
    <row r="2923" spans="1:13" x14ac:dyDescent="0.2">
      <c r="A2923" s="90" t="str">
        <f>IF(I2923=VALUE,VALUE,COUNTIF($B$7:B2923,B2923))&amp;I2923&amp;IF(F2923&lt;&gt;VALUE,TEXT(F2923,"mmmm"),VALUE)</f>
        <v>00</v>
      </c>
      <c r="B2923" s="86" t="str">
        <f t="shared" si="904"/>
        <v>0</v>
      </c>
      <c r="C2923" s="86" t="str">
        <f>COUNTIF($K$7:K2923,K2923)&amp;K2923</f>
        <v>46SH-003</v>
      </c>
      <c r="D2923" s="86" t="str">
        <f t="shared" si="905"/>
        <v>1</v>
      </c>
      <c r="F2923" s="173"/>
      <c r="G2923" s="90"/>
      <c r="H2923" s="73"/>
      <c r="I2923" s="90"/>
      <c r="J2923" s="175" t="str">
        <f t="shared" ref="J2923" si="909">IF(ISNA(VLOOKUP(I2923,DAF_AKUN,2,FALSE)),"-",VLOOKUP(I2923,DAF_AKUN,2,FALSE))</f>
        <v>-</v>
      </c>
      <c r="K2923" s="90" t="s">
        <v>404</v>
      </c>
      <c r="L2923" s="178"/>
      <c r="M2923" s="178"/>
    </row>
    <row r="2924" spans="1:13" x14ac:dyDescent="0.2">
      <c r="A2924" s="90" t="str">
        <f>IF(I2924=VALUE,VALUE,COUNTIF($B$7:B2924,B2924))&amp;I2924&amp;IF(F2924&lt;&gt;VALUE,TEXT(F2924,"mmmm"),VALUE)</f>
        <v>00</v>
      </c>
      <c r="B2924" s="86" t="str">
        <f t="shared" si="904"/>
        <v>0</v>
      </c>
      <c r="C2924" s="86" t="str">
        <f>COUNTIF($K$7:K2924,K2924)&amp;K2924</f>
        <v>0</v>
      </c>
      <c r="D2924" s="86" t="str">
        <f t="shared" si="905"/>
        <v>1</v>
      </c>
      <c r="F2924" s="173"/>
      <c r="G2924" s="90"/>
      <c r="H2924" s="73"/>
      <c r="I2924" s="90"/>
      <c r="J2924" s="175" t="str">
        <f t="shared" ref="J2924" si="910">IF(ISNA(VLOOKUP(I2924,DAF_AKUN,2,FALSE)),"-",VLOOKUP(I2924,DAF_AKUN,2,FALSE))</f>
        <v>-</v>
      </c>
      <c r="K2924" s="90"/>
      <c r="L2924" s="178"/>
      <c r="M2924" s="178"/>
    </row>
    <row r="2925" spans="1:13" x14ac:dyDescent="0.2">
      <c r="A2925" s="90" t="str">
        <f>IF(I2925=VALUE,VALUE,COUNTIF($B$7:B2925,B2925))&amp;I2925&amp;IF(F2925&lt;&gt;VALUE,TEXT(F2925,"mmmm"),VALUE)</f>
        <v>00</v>
      </c>
      <c r="B2925" s="86" t="str">
        <f t="shared" si="904"/>
        <v>0</v>
      </c>
      <c r="C2925" s="86" t="str">
        <f>COUNTIF($K$7:K2925,K2925)&amp;K2925</f>
        <v>0</v>
      </c>
      <c r="D2925" s="86" t="str">
        <f t="shared" si="905"/>
        <v>1</v>
      </c>
      <c r="F2925" s="173"/>
      <c r="G2925" s="90"/>
      <c r="H2925" s="73"/>
      <c r="I2925" s="75"/>
      <c r="J2925" s="175" t="str">
        <f t="shared" ref="J2925" si="911">IF(ISNA(VLOOKUP(I2925,DAF_AKUN,2,FALSE)),"-",VLOOKUP(I2925,DAF_AKUN,2,FALSE))</f>
        <v>-</v>
      </c>
      <c r="K2925" s="90"/>
      <c r="L2925" s="178"/>
      <c r="M2925" s="178"/>
    </row>
    <row r="2926" spans="1:13" x14ac:dyDescent="0.2">
      <c r="A2926" s="90" t="str">
        <f>IF(I2926=VALUE,VALUE,COUNTIF($B$7:B2926,B2926))&amp;I2926&amp;IF(F2926&lt;&gt;VALUE,TEXT(F2926,"mmmm"),VALUE)</f>
        <v>00</v>
      </c>
      <c r="B2926" s="86" t="str">
        <f t="shared" si="904"/>
        <v>0</v>
      </c>
      <c r="C2926" s="86" t="str">
        <f>COUNTIF($K$7:K2926,K2926)&amp;K2926</f>
        <v>0</v>
      </c>
      <c r="D2926" s="86" t="str">
        <f t="shared" si="905"/>
        <v>1</v>
      </c>
      <c r="F2926" s="173"/>
      <c r="G2926" s="90"/>
      <c r="H2926" s="73"/>
      <c r="I2926" s="90"/>
      <c r="J2926" s="175" t="str">
        <f t="shared" ref="J2926" si="912">IF(ISNA(VLOOKUP(I2926,DAF_AKUN,2,FALSE)),"-",VLOOKUP(I2926,DAF_AKUN,2,FALSE))</f>
        <v>-</v>
      </c>
      <c r="K2926" s="90"/>
      <c r="L2926" s="178"/>
      <c r="M2926" s="178"/>
    </row>
    <row r="2927" spans="1:13" x14ac:dyDescent="0.2">
      <c r="A2927" s="90" t="str">
        <f>IF(I2927=VALUE,VALUE,COUNTIF($B$7:B2927,B2927))&amp;I2927&amp;IF(F2927&lt;&gt;VALUE,TEXT(F2927,"mmmm"),VALUE)</f>
        <v>00</v>
      </c>
      <c r="B2927" s="86" t="str">
        <f t="shared" si="904"/>
        <v>0</v>
      </c>
      <c r="C2927" s="86" t="str">
        <f>COUNTIF($K$7:K2927,K2927)&amp;K2927</f>
        <v>0</v>
      </c>
      <c r="D2927" s="86" t="str">
        <f t="shared" si="905"/>
        <v>1</v>
      </c>
      <c r="F2927" s="173"/>
      <c r="G2927" s="90"/>
      <c r="H2927" s="73"/>
      <c r="I2927" s="75"/>
      <c r="J2927" s="175" t="str">
        <f t="shared" ref="J2927" si="913">IF(ISNA(VLOOKUP(I2927,DAF_AKUN,2,FALSE)),"-",VLOOKUP(I2927,DAF_AKUN,2,FALSE))</f>
        <v>-</v>
      </c>
      <c r="K2927" s="90"/>
      <c r="L2927" s="178"/>
      <c r="M2927" s="178"/>
    </row>
    <row r="2928" spans="1:13" x14ac:dyDescent="0.2">
      <c r="A2928" s="90" t="str">
        <f>IF(I2928=VALUE,VALUE,COUNTIF($B$7:B2928,B2928))&amp;I2928&amp;IF(F2928&lt;&gt;VALUE,TEXT(F2928,"mmmm"),VALUE)</f>
        <v>00</v>
      </c>
      <c r="B2928" s="86" t="str">
        <f t="shared" si="904"/>
        <v>0</v>
      </c>
      <c r="C2928" s="86" t="str">
        <f>COUNTIF($K$7:K2928,K2928)&amp;K2928</f>
        <v>64SH-001</v>
      </c>
      <c r="D2928" s="86" t="str">
        <f t="shared" si="905"/>
        <v>1</v>
      </c>
      <c r="F2928" s="173"/>
      <c r="G2928" s="73"/>
      <c r="H2928" s="73"/>
      <c r="I2928" s="75"/>
      <c r="J2928" s="175" t="str">
        <f t="shared" ref="J2928" si="914">IF(ISNA(VLOOKUP(I2928,DAF_AKUN,2,FALSE)),"-",VLOOKUP(I2928,DAF_AKUN,2,FALSE))</f>
        <v>-</v>
      </c>
      <c r="K2928" s="90" t="s">
        <v>400</v>
      </c>
      <c r="L2928" s="178"/>
      <c r="M2928" s="178"/>
    </row>
    <row r="2929" spans="1:13" x14ac:dyDescent="0.2">
      <c r="A2929" s="90" t="str">
        <f>IF(I2929=VALUE,VALUE,COUNTIF($B$7:B2929,B2929))&amp;I2929&amp;IF(F2929&lt;&gt;VALUE,TEXT(F2929,"mmmm"),VALUE)</f>
        <v>00</v>
      </c>
      <c r="B2929" s="86" t="str">
        <f t="shared" si="904"/>
        <v>0</v>
      </c>
      <c r="C2929" s="86" t="str">
        <f>COUNTIF($K$7:K2929,K2929)&amp;K2929</f>
        <v>0</v>
      </c>
      <c r="D2929" s="86" t="str">
        <f t="shared" si="905"/>
        <v>1</v>
      </c>
      <c r="F2929" s="173"/>
      <c r="G2929" s="90"/>
      <c r="H2929" s="73"/>
      <c r="I2929" s="75"/>
      <c r="J2929" s="175" t="str">
        <f t="shared" ref="J2929" si="915">IF(ISNA(VLOOKUP(I2929,DAF_AKUN,2,FALSE)),"-",VLOOKUP(I2929,DAF_AKUN,2,FALSE))</f>
        <v>-</v>
      </c>
      <c r="K2929" s="90"/>
      <c r="L2929" s="178"/>
      <c r="M2929" s="178"/>
    </row>
    <row r="2930" spans="1:13" x14ac:dyDescent="0.2">
      <c r="A2930" s="90" t="str">
        <f>IF(I2930=VALUE,VALUE,COUNTIF($B$7:B2930,B2930))&amp;I2930&amp;IF(F2930&lt;&gt;VALUE,TEXT(F2930,"mmmm"),VALUE)</f>
        <v>00</v>
      </c>
      <c r="B2930" s="86" t="str">
        <f t="shared" si="904"/>
        <v>0</v>
      </c>
      <c r="C2930" s="86" t="str">
        <f>COUNTIF($K$7:K2930,K2930)&amp;K2930</f>
        <v>0</v>
      </c>
      <c r="D2930" s="86" t="str">
        <f t="shared" si="905"/>
        <v>1</v>
      </c>
      <c r="F2930" s="173"/>
      <c r="G2930" s="90"/>
      <c r="H2930" s="73"/>
      <c r="I2930" s="90"/>
      <c r="J2930" s="175" t="str">
        <f t="shared" ref="J2930" si="916">IF(ISNA(VLOOKUP(I2930,DAF_AKUN,2,FALSE)),"-",VLOOKUP(I2930,DAF_AKUN,2,FALSE))</f>
        <v>-</v>
      </c>
      <c r="K2930" s="90"/>
      <c r="L2930" s="178"/>
      <c r="M2930" s="178"/>
    </row>
    <row r="2931" spans="1:13" x14ac:dyDescent="0.2">
      <c r="A2931" s="90" t="str">
        <f>IF(I2931=VALUE,VALUE,COUNTIF($B$7:B2931,B2931))&amp;I2931&amp;IF(F2931&lt;&gt;VALUE,TEXT(F2931,"mmmm"),VALUE)</f>
        <v>00</v>
      </c>
      <c r="B2931" s="86" t="str">
        <f t="shared" si="904"/>
        <v>0</v>
      </c>
      <c r="C2931" s="86" t="str">
        <f>COUNTIF($K$7:K2931,K2931)&amp;K2931</f>
        <v>0</v>
      </c>
      <c r="D2931" s="86" t="str">
        <f t="shared" si="905"/>
        <v>1</v>
      </c>
      <c r="F2931" s="173"/>
      <c r="G2931" s="90"/>
      <c r="H2931" s="73"/>
      <c r="I2931" s="75"/>
      <c r="J2931" s="175" t="str">
        <f t="shared" ref="J2931" si="917">IF(ISNA(VLOOKUP(I2931,DAF_AKUN,2,FALSE)),"-",VLOOKUP(I2931,DAF_AKUN,2,FALSE))</f>
        <v>-</v>
      </c>
      <c r="K2931" s="90"/>
      <c r="L2931" s="178"/>
      <c r="M2931" s="178"/>
    </row>
    <row r="2932" spans="1:13" x14ac:dyDescent="0.2">
      <c r="A2932" s="90" t="str">
        <f>IF(I2932=VALUE,VALUE,COUNTIF($B$7:B2932,B2932))&amp;I2932&amp;IF(F2932&lt;&gt;VALUE,TEXT(F2932,"mmmm"),VALUE)</f>
        <v>00</v>
      </c>
      <c r="B2932" s="86" t="str">
        <f t="shared" si="904"/>
        <v>0</v>
      </c>
      <c r="C2932" s="86" t="str">
        <f>COUNTIF($K$7:K2932,K2932)&amp;K2932</f>
        <v>0</v>
      </c>
      <c r="D2932" s="86" t="str">
        <f t="shared" si="905"/>
        <v>1</v>
      </c>
      <c r="F2932" s="173"/>
      <c r="G2932" s="90"/>
      <c r="H2932" s="73"/>
      <c r="I2932" s="90"/>
      <c r="J2932" s="175" t="str">
        <f t="shared" ref="J2932" si="918">IF(ISNA(VLOOKUP(I2932,DAF_AKUN,2,FALSE)),"-",VLOOKUP(I2932,DAF_AKUN,2,FALSE))</f>
        <v>-</v>
      </c>
      <c r="K2932" s="90"/>
      <c r="L2932" s="178"/>
      <c r="M2932" s="178"/>
    </row>
    <row r="2933" spans="1:13" x14ac:dyDescent="0.2">
      <c r="A2933" s="90" t="str">
        <f>IF(I2933=VALUE,VALUE,COUNTIF($B$7:B2933,B2933))&amp;I2933&amp;IF(F2933&lt;&gt;VALUE,TEXT(F2933,"mmmm"),VALUE)</f>
        <v>00</v>
      </c>
      <c r="B2933" s="86" t="str">
        <f t="shared" si="904"/>
        <v>0</v>
      </c>
      <c r="C2933" s="86" t="str">
        <f>COUNTIF($K$7:K2933,K2933)&amp;K2933</f>
        <v>0</v>
      </c>
      <c r="D2933" s="86" t="str">
        <f t="shared" si="905"/>
        <v>1</v>
      </c>
      <c r="F2933" s="173"/>
      <c r="G2933" s="90"/>
      <c r="H2933" s="73"/>
      <c r="I2933" s="90"/>
      <c r="J2933" s="175" t="str">
        <f t="shared" ref="J2933" si="919">IF(ISNA(VLOOKUP(I2933,DAF_AKUN,2,FALSE)),"-",VLOOKUP(I2933,DAF_AKUN,2,FALSE))</f>
        <v>-</v>
      </c>
      <c r="K2933" s="90"/>
      <c r="L2933" s="178"/>
      <c r="M2933" s="178"/>
    </row>
    <row r="2934" spans="1:13" x14ac:dyDescent="0.2">
      <c r="A2934" s="90" t="str">
        <f>IF(I2934=VALUE,VALUE,COUNTIF($B$7:B2934,B2934))&amp;I2934&amp;IF(F2934&lt;&gt;VALUE,TEXT(F2934,"mmmm"),VALUE)</f>
        <v>00</v>
      </c>
      <c r="B2934" s="86" t="str">
        <f t="shared" si="904"/>
        <v>0</v>
      </c>
      <c r="C2934" s="86" t="str">
        <f>COUNTIF($K$7:K2934,K2934)&amp;K2934</f>
        <v>0</v>
      </c>
      <c r="D2934" s="86" t="str">
        <f t="shared" si="905"/>
        <v>1</v>
      </c>
      <c r="F2934" s="173"/>
      <c r="G2934" s="90"/>
      <c r="H2934" s="73"/>
      <c r="I2934" s="90"/>
      <c r="J2934" s="175" t="str">
        <f t="shared" ref="J2934" si="920">IF(ISNA(VLOOKUP(I2934,DAF_AKUN,2,FALSE)),"-",VLOOKUP(I2934,DAF_AKUN,2,FALSE))</f>
        <v>-</v>
      </c>
      <c r="K2934" s="90"/>
      <c r="L2934" s="178"/>
      <c r="M2934" s="178"/>
    </row>
    <row r="2935" spans="1:13" x14ac:dyDescent="0.2">
      <c r="A2935" s="90" t="str">
        <f>IF(I2935=VALUE,VALUE,COUNTIF($B$7:B2935,B2935))&amp;I2935&amp;IF(F2935&lt;&gt;VALUE,TEXT(F2935,"mmmm"),VALUE)</f>
        <v>00</v>
      </c>
      <c r="B2935" s="86" t="str">
        <f t="shared" si="904"/>
        <v>0</v>
      </c>
      <c r="C2935" s="86" t="str">
        <f>COUNTIF($K$7:K2935,K2935)&amp;K2935</f>
        <v>0</v>
      </c>
      <c r="D2935" s="86" t="str">
        <f t="shared" si="905"/>
        <v>1</v>
      </c>
      <c r="F2935" s="173"/>
      <c r="G2935" s="90"/>
      <c r="H2935" s="177"/>
      <c r="I2935" s="90"/>
      <c r="J2935" s="175" t="str">
        <f t="shared" ref="J2935" si="921">IF(ISNA(VLOOKUP(I2935,DAF_AKUN,2,FALSE)),"-",VLOOKUP(I2935,DAF_AKUN,2,FALSE))</f>
        <v>-</v>
      </c>
      <c r="K2935" s="90"/>
      <c r="L2935" s="178"/>
      <c r="M2935" s="178"/>
    </row>
    <row r="2936" spans="1:13" x14ac:dyDescent="0.2">
      <c r="A2936" s="90" t="str">
        <f>IF(I2936=VALUE,VALUE,COUNTIF($B$7:B2936,B2936))&amp;I2936&amp;IF(F2936&lt;&gt;VALUE,TEXT(F2936,"mmmm"),VALUE)</f>
        <v>00</v>
      </c>
      <c r="B2936" s="86" t="str">
        <f t="shared" si="904"/>
        <v>0</v>
      </c>
      <c r="C2936" s="86" t="str">
        <f>COUNTIF($K$7:K2936,K2936)&amp;K2936</f>
        <v>0</v>
      </c>
      <c r="D2936" s="86" t="str">
        <f t="shared" si="905"/>
        <v>1</v>
      </c>
      <c r="F2936" s="173"/>
      <c r="G2936" s="90"/>
      <c r="H2936" s="177"/>
      <c r="I2936" s="90"/>
      <c r="J2936" s="175" t="str">
        <f t="shared" ref="J2936" si="922">IF(ISNA(VLOOKUP(I2936,DAF_AKUN,2,FALSE)),"-",VLOOKUP(I2936,DAF_AKUN,2,FALSE))</f>
        <v>-</v>
      </c>
      <c r="K2936" s="90"/>
      <c r="L2936" s="178"/>
      <c r="M2936" s="178"/>
    </row>
    <row r="2937" spans="1:13" x14ac:dyDescent="0.2">
      <c r="A2937" s="90" t="str">
        <f>IF(I2937=VALUE,VALUE,COUNTIF($B$7:B2937,B2937))&amp;I2937&amp;IF(F2937&lt;&gt;VALUE,TEXT(F2937,"mmmm"),VALUE)</f>
        <v>00</v>
      </c>
      <c r="B2937" s="86" t="str">
        <f t="shared" si="904"/>
        <v>0</v>
      </c>
      <c r="C2937" s="86" t="str">
        <f>COUNTIF($K$7:K2937,K2937)&amp;K2937</f>
        <v>0</v>
      </c>
      <c r="D2937" s="86" t="str">
        <f t="shared" si="905"/>
        <v>1</v>
      </c>
      <c r="F2937" s="173"/>
      <c r="G2937" s="90"/>
      <c r="H2937" s="73"/>
      <c r="I2937" s="75"/>
      <c r="J2937" s="175" t="str">
        <f t="shared" ref="J2937" si="923">IF(ISNA(VLOOKUP(I2937,DAF_AKUN,2,FALSE)),"-",VLOOKUP(I2937,DAF_AKUN,2,FALSE))</f>
        <v>-</v>
      </c>
      <c r="K2937" s="90"/>
      <c r="L2937" s="178"/>
      <c r="M2937" s="178"/>
    </row>
    <row r="2938" spans="1:13" x14ac:dyDescent="0.2">
      <c r="A2938" s="90" t="str">
        <f>IF(I2938=VALUE,VALUE,COUNTIF($B$7:B2938,B2938))&amp;I2938&amp;IF(F2938&lt;&gt;VALUE,TEXT(F2938,"mmmm"),VALUE)</f>
        <v>00</v>
      </c>
      <c r="B2938" s="86" t="str">
        <f t="shared" si="904"/>
        <v>0</v>
      </c>
      <c r="C2938" s="86" t="str">
        <f>COUNTIF($K$7:K2938,K2938)&amp;K2938</f>
        <v>0</v>
      </c>
      <c r="D2938" s="86" t="str">
        <f t="shared" si="905"/>
        <v>1</v>
      </c>
      <c r="F2938" s="173"/>
      <c r="G2938" s="90"/>
      <c r="H2938" s="73"/>
      <c r="I2938" s="90"/>
      <c r="J2938" s="175" t="str">
        <f t="shared" ref="J2938" si="924">IF(ISNA(VLOOKUP(I2938,DAF_AKUN,2,FALSE)),"-",VLOOKUP(I2938,DAF_AKUN,2,FALSE))</f>
        <v>-</v>
      </c>
      <c r="K2938" s="90"/>
      <c r="L2938" s="178"/>
      <c r="M2938" s="178"/>
    </row>
    <row r="2939" spans="1:13" x14ac:dyDescent="0.2">
      <c r="A2939" s="90" t="str">
        <f>IF(I2939=VALUE,VALUE,COUNTIF($B$7:B2939,B2939))&amp;I2939&amp;IF(F2939&lt;&gt;VALUE,TEXT(F2939,"mmmm"),VALUE)</f>
        <v>00</v>
      </c>
      <c r="B2939" s="86" t="str">
        <f t="shared" si="904"/>
        <v>0</v>
      </c>
      <c r="C2939" s="86" t="str">
        <f>COUNTIF($K$7:K2939,K2939)&amp;K2939</f>
        <v>0</v>
      </c>
      <c r="D2939" s="86" t="str">
        <f t="shared" si="905"/>
        <v>1</v>
      </c>
      <c r="F2939" s="173"/>
      <c r="G2939" s="90"/>
      <c r="H2939" s="73"/>
      <c r="I2939" s="90"/>
      <c r="J2939" s="175" t="str">
        <f t="shared" ref="J2939" si="925">IF(ISNA(VLOOKUP(I2939,DAF_AKUN,2,FALSE)),"-",VLOOKUP(I2939,DAF_AKUN,2,FALSE))</f>
        <v>-</v>
      </c>
      <c r="K2939" s="90"/>
      <c r="L2939" s="178"/>
      <c r="M2939" s="178"/>
    </row>
    <row r="2940" spans="1:13" x14ac:dyDescent="0.2">
      <c r="A2940" s="90" t="str">
        <f>IF(I2940=VALUE,VALUE,COUNTIF($B$7:B2940,B2940))&amp;I2940&amp;IF(F2940&lt;&gt;VALUE,TEXT(F2940,"mmmm"),VALUE)</f>
        <v>00</v>
      </c>
      <c r="B2940" s="86" t="str">
        <f t="shared" si="904"/>
        <v>0</v>
      </c>
      <c r="C2940" s="86" t="str">
        <f>COUNTIF($K$7:K2940,K2940)&amp;K2940</f>
        <v>0</v>
      </c>
      <c r="D2940" s="86" t="str">
        <f t="shared" si="905"/>
        <v>1</v>
      </c>
      <c r="F2940" s="173"/>
      <c r="G2940" s="90"/>
      <c r="H2940" s="73"/>
      <c r="I2940" s="90"/>
      <c r="J2940" s="175" t="str">
        <f t="shared" ref="J2940" si="926">IF(ISNA(VLOOKUP(I2940,DAF_AKUN,2,FALSE)),"-",VLOOKUP(I2940,DAF_AKUN,2,FALSE))</f>
        <v>-</v>
      </c>
      <c r="K2940" s="90"/>
      <c r="L2940" s="178"/>
      <c r="M2940" s="178"/>
    </row>
    <row r="2941" spans="1:13" x14ac:dyDescent="0.2">
      <c r="A2941" s="90" t="str">
        <f>IF(I2941=VALUE,VALUE,COUNTIF($B$7:B2941,B2941))&amp;I2941&amp;IF(F2941&lt;&gt;VALUE,TEXT(F2941,"mmmm"),VALUE)</f>
        <v>00</v>
      </c>
      <c r="B2941" s="86" t="str">
        <f t="shared" si="904"/>
        <v>0</v>
      </c>
      <c r="C2941" s="86" t="str">
        <f>COUNTIF($K$7:K2941,K2941)&amp;K2941</f>
        <v>0</v>
      </c>
      <c r="D2941" s="86" t="str">
        <f t="shared" si="905"/>
        <v>1</v>
      </c>
      <c r="F2941" s="173"/>
      <c r="G2941" s="90"/>
      <c r="H2941" s="73"/>
      <c r="I2941" s="75"/>
      <c r="J2941" s="175" t="str">
        <f t="shared" ref="J2941" si="927">IF(ISNA(VLOOKUP(I2941,DAF_AKUN,2,FALSE)),"-",VLOOKUP(I2941,DAF_AKUN,2,FALSE))</f>
        <v>-</v>
      </c>
      <c r="K2941" s="90"/>
      <c r="L2941" s="178"/>
      <c r="M2941" s="178"/>
    </row>
    <row r="2942" spans="1:13" x14ac:dyDescent="0.2">
      <c r="A2942" s="90" t="str">
        <f>IF(I2942=VALUE,VALUE,COUNTIF($B$7:B2942,B2942))&amp;I2942&amp;IF(F2942&lt;&gt;VALUE,TEXT(F2942,"mmmm"),VALUE)</f>
        <v>00</v>
      </c>
      <c r="B2942" s="86" t="str">
        <f t="shared" si="904"/>
        <v>0</v>
      </c>
      <c r="C2942" s="86" t="str">
        <f>COUNTIF($K$7:K2942,K2942)&amp;K2942</f>
        <v>0</v>
      </c>
      <c r="D2942" s="86" t="str">
        <f t="shared" si="905"/>
        <v>1</v>
      </c>
      <c r="F2942" s="173"/>
      <c r="G2942" s="90"/>
      <c r="H2942" s="177"/>
      <c r="I2942" s="75"/>
      <c r="J2942" s="175" t="str">
        <f t="shared" ref="J2942" si="928">IF(ISNA(VLOOKUP(I2942,DAF_AKUN,2,FALSE)),"-",VLOOKUP(I2942,DAF_AKUN,2,FALSE))</f>
        <v>-</v>
      </c>
      <c r="K2942" s="90"/>
      <c r="L2942" s="178"/>
      <c r="M2942" s="178"/>
    </row>
    <row r="2943" spans="1:13" x14ac:dyDescent="0.2">
      <c r="A2943" s="90" t="str">
        <f>IF(I2943=VALUE,VALUE,COUNTIF($B$7:B2943,B2943))&amp;I2943&amp;IF(F2943&lt;&gt;VALUE,TEXT(F2943,"mmmm"),VALUE)</f>
        <v>00</v>
      </c>
      <c r="B2943" s="86" t="str">
        <f t="shared" si="904"/>
        <v>0</v>
      </c>
      <c r="C2943" s="86" t="str">
        <f>COUNTIF($K$7:K2943,K2943)&amp;K2943</f>
        <v>0</v>
      </c>
      <c r="D2943" s="86" t="str">
        <f t="shared" si="905"/>
        <v>1</v>
      </c>
      <c r="F2943" s="173"/>
      <c r="G2943" s="90"/>
      <c r="H2943" s="73"/>
      <c r="I2943" s="90"/>
      <c r="J2943" s="175" t="str">
        <f t="shared" ref="J2943" si="929">IF(ISNA(VLOOKUP(I2943,DAF_AKUN,2,FALSE)),"-",VLOOKUP(I2943,DAF_AKUN,2,FALSE))</f>
        <v>-</v>
      </c>
      <c r="K2943" s="90"/>
      <c r="L2943" s="178"/>
      <c r="M2943" s="178"/>
    </row>
    <row r="2944" spans="1:13" x14ac:dyDescent="0.2">
      <c r="A2944" s="90" t="str">
        <f>IF(I2944=VALUE,VALUE,COUNTIF($B$7:B2944,B2944))&amp;I2944&amp;IF(F2944&lt;&gt;VALUE,TEXT(F2944,"mmmm"),VALUE)</f>
        <v>00</v>
      </c>
      <c r="B2944" s="86" t="str">
        <f t="shared" si="904"/>
        <v>0</v>
      </c>
      <c r="C2944" s="86" t="str">
        <f>COUNTIF($K$7:K2944,K2944)&amp;K2944</f>
        <v>0</v>
      </c>
      <c r="D2944" s="86" t="str">
        <f t="shared" si="905"/>
        <v>1</v>
      </c>
      <c r="F2944" s="173"/>
      <c r="G2944" s="90"/>
      <c r="H2944" s="177"/>
      <c r="I2944" s="90"/>
      <c r="J2944" s="175" t="str">
        <f t="shared" ref="J2944" si="930">IF(ISNA(VLOOKUP(I2944,DAF_AKUN,2,FALSE)),"-",VLOOKUP(I2944,DAF_AKUN,2,FALSE))</f>
        <v>-</v>
      </c>
      <c r="K2944" s="90"/>
      <c r="L2944" s="178"/>
      <c r="M2944" s="178"/>
    </row>
    <row r="2945" spans="1:13" x14ac:dyDescent="0.2">
      <c r="A2945" s="90" t="str">
        <f>IF(I2945=VALUE,VALUE,COUNTIF($B$7:B2945,B2945))&amp;I2945&amp;IF(F2945&lt;&gt;VALUE,TEXT(F2945,"mmmm"),VALUE)</f>
        <v>00</v>
      </c>
      <c r="B2945" s="86" t="str">
        <f t="shared" si="904"/>
        <v>0</v>
      </c>
      <c r="C2945" s="86" t="str">
        <f>COUNTIF($K$7:K2945,K2945)&amp;K2945</f>
        <v>0</v>
      </c>
      <c r="D2945" s="86" t="str">
        <f t="shared" si="905"/>
        <v>1</v>
      </c>
      <c r="F2945" s="173"/>
      <c r="G2945" s="90"/>
      <c r="H2945" s="177"/>
      <c r="I2945" s="75"/>
      <c r="J2945" s="175" t="str">
        <f t="shared" ref="J2945" si="931">IF(ISNA(VLOOKUP(I2945,DAF_AKUN,2,FALSE)),"-",VLOOKUP(I2945,DAF_AKUN,2,FALSE))</f>
        <v>-</v>
      </c>
      <c r="K2945" s="90"/>
      <c r="L2945" s="178"/>
      <c r="M2945" s="178"/>
    </row>
    <row r="2946" spans="1:13" x14ac:dyDescent="0.2">
      <c r="A2946" s="90" t="str">
        <f>IF(I2946=VALUE,VALUE,COUNTIF($B$7:B2946,B2946))&amp;I2946&amp;IF(F2946&lt;&gt;VALUE,TEXT(F2946,"mmmm"),VALUE)</f>
        <v>00</v>
      </c>
      <c r="B2946" s="86" t="str">
        <f t="shared" si="904"/>
        <v>0</v>
      </c>
      <c r="C2946" s="86" t="str">
        <f>COUNTIF($K$7:K2946,K2946)&amp;K2946</f>
        <v>0</v>
      </c>
      <c r="D2946" s="86" t="str">
        <f t="shared" si="905"/>
        <v>1</v>
      </c>
      <c r="F2946" s="173"/>
      <c r="G2946" s="90"/>
      <c r="H2946" s="73"/>
      <c r="I2946" s="90"/>
      <c r="J2946" s="175" t="str">
        <f t="shared" ref="J2946" si="932">IF(ISNA(VLOOKUP(I2946,DAF_AKUN,2,FALSE)),"-",VLOOKUP(I2946,DAF_AKUN,2,FALSE))</f>
        <v>-</v>
      </c>
      <c r="K2946" s="90"/>
      <c r="L2946" s="178"/>
      <c r="M2946" s="178"/>
    </row>
    <row r="2947" spans="1:13" x14ac:dyDescent="0.2">
      <c r="A2947" s="90" t="str">
        <f>IF(I2947=VALUE,VALUE,COUNTIF($B$7:B2947,B2947))&amp;I2947&amp;IF(F2947&lt;&gt;VALUE,TEXT(F2947,"mmmm"),VALUE)</f>
        <v>00</v>
      </c>
      <c r="B2947" s="86" t="str">
        <f t="shared" si="904"/>
        <v>0</v>
      </c>
      <c r="C2947" s="86" t="str">
        <f>COUNTIF($K$7:K2947,K2947)&amp;K2947</f>
        <v>0</v>
      </c>
      <c r="D2947" s="86" t="str">
        <f t="shared" si="905"/>
        <v>1</v>
      </c>
      <c r="F2947" s="173"/>
      <c r="G2947" s="73"/>
      <c r="H2947" s="174"/>
      <c r="I2947" s="75"/>
      <c r="J2947" s="175" t="str">
        <f t="shared" ref="J2947" si="933">IF(ISNA(VLOOKUP(I2947,DAF_AKUN,2,FALSE)),"-",VLOOKUP(I2947,DAF_AKUN,2,FALSE))</f>
        <v>-</v>
      </c>
      <c r="K2947" s="86"/>
      <c r="L2947" s="178"/>
      <c r="M2947" s="89"/>
    </row>
    <row r="2948" spans="1:13" x14ac:dyDescent="0.2">
      <c r="A2948" s="90" t="str">
        <f>IF(I2948=VALUE,VALUE,COUNTIF($B$7:B2948,B2948))&amp;I2948&amp;IF(F2948&lt;&gt;VALUE,TEXT(F2948,"mmmm"),VALUE)</f>
        <v>00</v>
      </c>
      <c r="B2948" s="86" t="str">
        <f t="shared" si="904"/>
        <v>0</v>
      </c>
      <c r="C2948" s="86" t="str">
        <f>COUNTIF($K$7:K2948,K2948)&amp;K2948</f>
        <v>0</v>
      </c>
      <c r="D2948" s="86" t="str">
        <f t="shared" si="905"/>
        <v>1</v>
      </c>
      <c r="F2948" s="173"/>
      <c r="G2948" s="90"/>
      <c r="H2948" s="174"/>
      <c r="I2948" s="75"/>
      <c r="J2948" s="175" t="str">
        <f t="shared" ref="J2948" si="934">IF(ISNA(VLOOKUP(I2948,DAF_AKUN,2,FALSE)),"-",VLOOKUP(I2948,DAF_AKUN,2,FALSE))</f>
        <v>-</v>
      </c>
      <c r="K2948" s="86"/>
      <c r="L2948" s="89"/>
      <c r="M2948" s="89"/>
    </row>
    <row r="2949" spans="1:13" x14ac:dyDescent="0.2">
      <c r="A2949" s="90" t="str">
        <f>IF(I2949=VALUE,VALUE,COUNTIF($B$7:B2949,B2949))&amp;I2949&amp;IF(F2949&lt;&gt;VALUE,TEXT(F2949,"mmmm"),VALUE)</f>
        <v>00</v>
      </c>
      <c r="B2949" s="86" t="str">
        <f t="shared" si="904"/>
        <v>0</v>
      </c>
      <c r="C2949" s="86" t="str">
        <f>COUNTIF($K$7:K2949,K2949)&amp;K2949</f>
        <v>32SH-008</v>
      </c>
      <c r="D2949" s="86" t="str">
        <f t="shared" si="905"/>
        <v>1</v>
      </c>
      <c r="F2949" s="173"/>
      <c r="G2949" s="90"/>
      <c r="H2949" s="73"/>
      <c r="I2949" s="90"/>
      <c r="J2949" s="175" t="str">
        <f t="shared" ref="J2949" si="935">IF(ISNA(VLOOKUP(I2949,DAF_AKUN,2,FALSE)),"-",VLOOKUP(I2949,DAF_AKUN,2,FALSE))</f>
        <v>-</v>
      </c>
      <c r="K2949" s="90" t="s">
        <v>419</v>
      </c>
      <c r="L2949" s="178"/>
      <c r="M2949" s="178"/>
    </row>
    <row r="2950" spans="1:13" x14ac:dyDescent="0.2">
      <c r="A2950" s="90" t="str">
        <f>IF(I2950=VALUE,VALUE,COUNTIF($B$7:B2950,B2950))&amp;I2950&amp;IF(F2950&lt;&gt;VALUE,TEXT(F2950,"mmmm"),VALUE)</f>
        <v>00</v>
      </c>
      <c r="B2950" s="86" t="str">
        <f t="shared" si="904"/>
        <v>0</v>
      </c>
      <c r="C2950" s="86" t="str">
        <f>COUNTIF($K$7:K2950,K2950)&amp;K2950</f>
        <v>0</v>
      </c>
      <c r="D2950" s="86" t="str">
        <f t="shared" si="905"/>
        <v>1</v>
      </c>
      <c r="F2950" s="173"/>
      <c r="G2950" s="90"/>
      <c r="H2950" s="73"/>
      <c r="I2950" s="90"/>
      <c r="J2950" s="175" t="str">
        <f t="shared" ref="J2950" si="936">IF(ISNA(VLOOKUP(I2950,DAF_AKUN,2,FALSE)),"-",VLOOKUP(I2950,DAF_AKUN,2,FALSE))</f>
        <v>-</v>
      </c>
      <c r="K2950" s="90"/>
      <c r="L2950" s="178"/>
      <c r="M2950" s="178"/>
    </row>
    <row r="2951" spans="1:13" x14ac:dyDescent="0.2">
      <c r="A2951" s="90" t="str">
        <f>IF(I2951=VALUE,VALUE,COUNTIF($B$7:B2951,B2951))&amp;I2951&amp;IF(F2951&lt;&gt;VALUE,TEXT(F2951,"mmmm"),VALUE)</f>
        <v>00</v>
      </c>
      <c r="B2951" s="86" t="str">
        <f t="shared" si="904"/>
        <v>0</v>
      </c>
      <c r="C2951" s="86" t="str">
        <f>COUNTIF($K$7:K2951,K2951)&amp;K2951</f>
        <v>0</v>
      </c>
      <c r="D2951" s="86" t="str">
        <f t="shared" si="905"/>
        <v>1</v>
      </c>
      <c r="F2951" s="173"/>
      <c r="G2951" s="90"/>
      <c r="H2951" s="73"/>
      <c r="I2951" s="75"/>
      <c r="J2951" s="175" t="str">
        <f t="shared" ref="J2951" si="937">IF(ISNA(VLOOKUP(I2951,DAF_AKUN,2,FALSE)),"-",VLOOKUP(I2951,DAF_AKUN,2,FALSE))</f>
        <v>-</v>
      </c>
      <c r="K2951" s="90"/>
      <c r="L2951" s="178"/>
      <c r="M2951" s="178"/>
    </row>
    <row r="2952" spans="1:13" x14ac:dyDescent="0.2">
      <c r="A2952" s="90" t="str">
        <f>IF(I2952=VALUE,VALUE,COUNTIF($B$7:B2952,B2952))&amp;I2952&amp;IF(F2952&lt;&gt;VALUE,TEXT(F2952,"mmmm"),VALUE)</f>
        <v>00</v>
      </c>
      <c r="B2952" s="86" t="str">
        <f t="shared" si="904"/>
        <v>0</v>
      </c>
      <c r="C2952" s="86" t="str">
        <f>COUNTIF($K$7:K2952,K2952)&amp;K2952</f>
        <v>0</v>
      </c>
      <c r="D2952" s="86" t="str">
        <f t="shared" si="905"/>
        <v>1</v>
      </c>
      <c r="F2952" s="173"/>
      <c r="G2952" s="90"/>
      <c r="H2952" s="73"/>
      <c r="I2952" s="75"/>
      <c r="J2952" s="175" t="str">
        <f t="shared" ref="J2952" si="938">IF(ISNA(VLOOKUP(I2952,DAF_AKUN,2,FALSE)),"-",VLOOKUP(I2952,DAF_AKUN,2,FALSE))</f>
        <v>-</v>
      </c>
      <c r="K2952" s="90"/>
      <c r="L2952" s="178"/>
      <c r="M2952" s="178"/>
    </row>
    <row r="2953" spans="1:13" x14ac:dyDescent="0.2">
      <c r="A2953" s="90" t="str">
        <f>IF(I2953=VALUE,VALUE,COUNTIF($B$7:B2953,B2953))&amp;I2953&amp;IF(F2953&lt;&gt;VALUE,TEXT(F2953,"mmmm"),VALUE)</f>
        <v>00</v>
      </c>
      <c r="B2953" s="86" t="str">
        <f t="shared" si="904"/>
        <v>0</v>
      </c>
      <c r="C2953" s="86" t="str">
        <f>COUNTIF($K$7:K2953,K2953)&amp;K2953</f>
        <v>0</v>
      </c>
      <c r="D2953" s="86" t="str">
        <f t="shared" si="905"/>
        <v>1</v>
      </c>
      <c r="F2953" s="173"/>
      <c r="G2953" s="90"/>
      <c r="H2953" s="73"/>
      <c r="I2953" s="90"/>
      <c r="J2953" s="175" t="str">
        <f t="shared" ref="J2953" si="939">IF(ISNA(VLOOKUP(I2953,DAF_AKUN,2,FALSE)),"-",VLOOKUP(I2953,DAF_AKUN,2,FALSE))</f>
        <v>-</v>
      </c>
      <c r="K2953" s="90"/>
      <c r="L2953" s="178"/>
      <c r="M2953" s="178"/>
    </row>
    <row r="2954" spans="1:13" x14ac:dyDescent="0.2">
      <c r="A2954" s="90" t="str">
        <f>IF(I2954=VALUE,VALUE,COUNTIF($B$7:B2954,B2954))&amp;I2954&amp;IF(F2954&lt;&gt;VALUE,TEXT(F2954,"mmmm"),VALUE)</f>
        <v>00</v>
      </c>
      <c r="B2954" s="86" t="str">
        <f t="shared" si="904"/>
        <v>0</v>
      </c>
      <c r="C2954" s="86" t="str">
        <f>COUNTIF($K$7:K2954,K2954)&amp;K2954</f>
        <v>0</v>
      </c>
      <c r="D2954" s="86" t="str">
        <f t="shared" si="905"/>
        <v>1</v>
      </c>
      <c r="F2954" s="173"/>
      <c r="G2954" s="90"/>
      <c r="H2954" s="73"/>
      <c r="I2954" s="90"/>
      <c r="J2954" s="175" t="str">
        <f t="shared" ref="J2954" si="940">IF(ISNA(VLOOKUP(I2954,DAF_AKUN,2,FALSE)),"-",VLOOKUP(I2954,DAF_AKUN,2,FALSE))</f>
        <v>-</v>
      </c>
      <c r="K2954" s="90"/>
      <c r="L2954" s="178"/>
      <c r="M2954" s="178"/>
    </row>
    <row r="2955" spans="1:13" x14ac:dyDescent="0.2">
      <c r="A2955" s="90" t="str">
        <f>IF(I2955=VALUE,VALUE,COUNTIF($B$7:B2955,B2955))&amp;I2955&amp;IF(F2955&lt;&gt;VALUE,TEXT(F2955,"mmmm"),VALUE)</f>
        <v>00</v>
      </c>
      <c r="B2955" s="86" t="str">
        <f t="shared" si="904"/>
        <v>0</v>
      </c>
      <c r="C2955" s="86" t="str">
        <f>COUNTIF($K$7:K2955,K2955)&amp;K2955</f>
        <v>0</v>
      </c>
      <c r="D2955" s="86" t="str">
        <f t="shared" si="905"/>
        <v>1</v>
      </c>
      <c r="F2955" s="173"/>
      <c r="G2955" s="90"/>
      <c r="H2955" s="73"/>
      <c r="I2955" s="75"/>
      <c r="J2955" s="175" t="str">
        <f t="shared" ref="J2955" si="941">IF(ISNA(VLOOKUP(I2955,DAF_AKUN,2,FALSE)),"-",VLOOKUP(I2955,DAF_AKUN,2,FALSE))</f>
        <v>-</v>
      </c>
      <c r="K2955" s="90"/>
      <c r="L2955" s="178"/>
      <c r="M2955" s="178"/>
    </row>
    <row r="2956" spans="1:13" x14ac:dyDescent="0.2">
      <c r="A2956" s="90" t="str">
        <f>IF(I2956=VALUE,VALUE,COUNTIF($B$7:B2956,B2956))&amp;I2956&amp;IF(F2956&lt;&gt;VALUE,TEXT(F2956,"mmmm"),VALUE)</f>
        <v>00</v>
      </c>
      <c r="B2956" s="86" t="str">
        <f t="shared" si="904"/>
        <v>0</v>
      </c>
      <c r="C2956" s="86" t="str">
        <f>COUNTIF($K$7:K2956,K2956)&amp;K2956</f>
        <v>0</v>
      </c>
      <c r="D2956" s="86" t="str">
        <f t="shared" si="905"/>
        <v>1</v>
      </c>
      <c r="F2956" s="173"/>
      <c r="G2956" s="90"/>
      <c r="H2956" s="73"/>
      <c r="I2956" s="90"/>
      <c r="J2956" s="175" t="str">
        <f t="shared" ref="J2956" si="942">IF(ISNA(VLOOKUP(I2956,DAF_AKUN,2,FALSE)),"-",VLOOKUP(I2956,DAF_AKUN,2,FALSE))</f>
        <v>-</v>
      </c>
      <c r="K2956" s="90"/>
      <c r="L2956" s="178"/>
      <c r="M2956" s="178"/>
    </row>
    <row r="2957" spans="1:13" x14ac:dyDescent="0.2">
      <c r="A2957" s="90" t="str">
        <f>IF(I2957=VALUE,VALUE,COUNTIF($B$7:B2957,B2957))&amp;I2957&amp;IF(F2957&lt;&gt;VALUE,TEXT(F2957,"mmmm"),VALUE)</f>
        <v>00</v>
      </c>
      <c r="B2957" s="86" t="str">
        <f t="shared" si="904"/>
        <v>0</v>
      </c>
      <c r="C2957" s="86" t="str">
        <f>COUNTIF($K$7:K2957,K2957)&amp;K2957</f>
        <v>0</v>
      </c>
      <c r="D2957" s="86" t="str">
        <f t="shared" si="905"/>
        <v>1</v>
      </c>
      <c r="F2957" s="173"/>
      <c r="G2957" s="90"/>
      <c r="H2957" s="73"/>
      <c r="I2957" s="90"/>
      <c r="J2957" s="175" t="str">
        <f t="shared" ref="J2957" si="943">IF(ISNA(VLOOKUP(I2957,DAF_AKUN,2,FALSE)),"-",VLOOKUP(I2957,DAF_AKUN,2,FALSE))</f>
        <v>-</v>
      </c>
      <c r="K2957" s="90"/>
      <c r="L2957" s="178"/>
      <c r="M2957" s="178"/>
    </row>
    <row r="2958" spans="1:13" x14ac:dyDescent="0.2">
      <c r="A2958" s="90" t="str">
        <f>IF(I2958=VALUE,VALUE,COUNTIF($B$7:B2958,B2958))&amp;I2958&amp;IF(F2958&lt;&gt;VALUE,TEXT(F2958,"mmmm"),VALUE)</f>
        <v>00</v>
      </c>
      <c r="B2958" s="86" t="str">
        <f t="shared" si="904"/>
        <v>0</v>
      </c>
      <c r="C2958" s="86" t="str">
        <f>COUNTIF($K$7:K2958,K2958)&amp;K2958</f>
        <v>0</v>
      </c>
      <c r="D2958" s="86" t="str">
        <f t="shared" si="905"/>
        <v>1</v>
      </c>
      <c r="F2958" s="173"/>
      <c r="G2958" s="90"/>
      <c r="H2958" s="73"/>
      <c r="I2958" s="90"/>
      <c r="J2958" s="175" t="str">
        <f t="shared" ref="J2958" si="944">IF(ISNA(VLOOKUP(I2958,DAF_AKUN,2,FALSE)),"-",VLOOKUP(I2958,DAF_AKUN,2,FALSE))</f>
        <v>-</v>
      </c>
      <c r="K2958" s="90"/>
      <c r="L2958" s="178"/>
      <c r="M2958" s="178"/>
    </row>
    <row r="2959" spans="1:13" x14ac:dyDescent="0.2">
      <c r="A2959" s="90" t="str">
        <f>IF(I2959=VALUE,VALUE,COUNTIF($B$7:B2959,B2959))&amp;I2959&amp;IF(F2959&lt;&gt;VALUE,TEXT(F2959,"mmmm"),VALUE)</f>
        <v>00</v>
      </c>
      <c r="B2959" s="86" t="str">
        <f t="shared" si="904"/>
        <v>0</v>
      </c>
      <c r="C2959" s="86" t="str">
        <f>COUNTIF($K$7:K2959,K2959)&amp;K2959</f>
        <v>8SH-009</v>
      </c>
      <c r="D2959" s="86" t="str">
        <f t="shared" si="905"/>
        <v>1</v>
      </c>
      <c r="F2959" s="173"/>
      <c r="G2959" s="90"/>
      <c r="H2959" s="73"/>
      <c r="I2959" s="90"/>
      <c r="J2959" s="175" t="str">
        <f t="shared" ref="J2959" si="945">IF(ISNA(VLOOKUP(I2959,DAF_AKUN,2,FALSE)),"-",VLOOKUP(I2959,DAF_AKUN,2,FALSE))</f>
        <v>-</v>
      </c>
      <c r="K2959" s="90" t="s">
        <v>423</v>
      </c>
      <c r="L2959" s="178"/>
      <c r="M2959" s="178"/>
    </row>
    <row r="2960" spans="1:13" x14ac:dyDescent="0.2">
      <c r="A2960" s="90" t="str">
        <f>IF(I2960=VALUE,VALUE,COUNTIF($B$7:B2960,B2960))&amp;I2960&amp;IF(F2960&lt;&gt;VALUE,TEXT(F2960,"mmmm"),VALUE)</f>
        <v>00</v>
      </c>
      <c r="B2960" s="86" t="str">
        <f t="shared" si="904"/>
        <v>0</v>
      </c>
      <c r="C2960" s="86" t="str">
        <f>COUNTIF($K$7:K2960,K2960)&amp;K2960</f>
        <v>0</v>
      </c>
      <c r="D2960" s="86" t="str">
        <f t="shared" si="905"/>
        <v>1</v>
      </c>
      <c r="F2960" s="173"/>
      <c r="G2960" s="90"/>
      <c r="H2960" s="73"/>
      <c r="I2960" s="90"/>
      <c r="J2960" s="175" t="str">
        <f t="shared" ref="J2960" si="946">IF(ISNA(VLOOKUP(I2960,DAF_AKUN,2,FALSE)),"-",VLOOKUP(I2960,DAF_AKUN,2,FALSE))</f>
        <v>-</v>
      </c>
      <c r="K2960" s="90"/>
      <c r="L2960" s="178"/>
      <c r="M2960" s="178"/>
    </row>
    <row r="2961" spans="1:13" x14ac:dyDescent="0.2">
      <c r="A2961" s="90" t="str">
        <f>IF(I2961=VALUE,VALUE,COUNTIF($B$7:B2961,B2961))&amp;I2961&amp;IF(F2961&lt;&gt;VALUE,TEXT(F2961,"mmmm"),VALUE)</f>
        <v>00</v>
      </c>
      <c r="B2961" s="86" t="str">
        <f t="shared" si="904"/>
        <v>0</v>
      </c>
      <c r="C2961" s="86" t="str">
        <f>COUNTIF($K$7:K2961,K2961)&amp;K2961</f>
        <v>0</v>
      </c>
      <c r="D2961" s="86" t="str">
        <f t="shared" si="905"/>
        <v>1</v>
      </c>
      <c r="F2961" s="173"/>
      <c r="G2961" s="90"/>
      <c r="H2961" s="73"/>
      <c r="I2961" s="75"/>
      <c r="J2961" s="175" t="str">
        <f t="shared" ref="J2961" si="947">IF(ISNA(VLOOKUP(I2961,DAF_AKUN,2,FALSE)),"-",VLOOKUP(I2961,DAF_AKUN,2,FALSE))</f>
        <v>-</v>
      </c>
      <c r="K2961" s="90"/>
      <c r="L2961" s="178"/>
      <c r="M2961" s="178"/>
    </row>
    <row r="2962" spans="1:13" x14ac:dyDescent="0.2">
      <c r="A2962" s="90" t="str">
        <f>IF(I2962=VALUE,VALUE,COUNTIF($B$7:B2962,B2962))&amp;I2962&amp;IF(F2962&lt;&gt;VALUE,TEXT(F2962,"mmmm"),VALUE)</f>
        <v>00</v>
      </c>
      <c r="B2962" s="86" t="str">
        <f t="shared" si="904"/>
        <v>0</v>
      </c>
      <c r="C2962" s="86" t="str">
        <f>COUNTIF($K$7:K2962,K2962)&amp;K2962</f>
        <v>0</v>
      </c>
      <c r="D2962" s="86" t="str">
        <f t="shared" si="905"/>
        <v>1</v>
      </c>
      <c r="F2962" s="173"/>
      <c r="G2962" s="90"/>
      <c r="H2962" s="73"/>
      <c r="I2962" s="75"/>
      <c r="J2962" s="175" t="str">
        <f t="shared" ref="J2962" si="948">IF(ISNA(VLOOKUP(I2962,DAF_AKUN,2,FALSE)),"-",VLOOKUP(I2962,DAF_AKUN,2,FALSE))</f>
        <v>-</v>
      </c>
      <c r="K2962" s="90"/>
      <c r="L2962" s="178"/>
      <c r="M2962" s="178"/>
    </row>
    <row r="2963" spans="1:13" x14ac:dyDescent="0.2">
      <c r="A2963" s="90" t="str">
        <f>IF(I2963=VALUE,VALUE,COUNTIF($B$7:B2963,B2963))&amp;I2963&amp;IF(F2963&lt;&gt;VALUE,TEXT(F2963,"mmmm"),VALUE)</f>
        <v>00</v>
      </c>
      <c r="B2963" s="86" t="str">
        <f t="shared" si="904"/>
        <v>0</v>
      </c>
      <c r="C2963" s="86" t="str">
        <f>COUNTIF($K$7:K2963,K2963)&amp;K2963</f>
        <v>0</v>
      </c>
      <c r="D2963" s="86" t="str">
        <f t="shared" si="905"/>
        <v>1</v>
      </c>
      <c r="F2963" s="173"/>
      <c r="G2963" s="90"/>
      <c r="H2963" s="73"/>
      <c r="I2963" s="75"/>
      <c r="J2963" s="175" t="str">
        <f t="shared" ref="J2963" si="949">IF(ISNA(VLOOKUP(I2963,DAF_AKUN,2,FALSE)),"-",VLOOKUP(I2963,DAF_AKUN,2,FALSE))</f>
        <v>-</v>
      </c>
      <c r="K2963" s="90"/>
      <c r="L2963" s="178"/>
      <c r="M2963" s="178"/>
    </row>
    <row r="2964" spans="1:13" x14ac:dyDescent="0.2">
      <c r="A2964" s="90" t="str">
        <f>IF(I2964=VALUE,VALUE,COUNTIF($B$7:B2964,B2964))&amp;I2964&amp;IF(F2964&lt;&gt;VALUE,TEXT(F2964,"mmmm"),VALUE)</f>
        <v>00</v>
      </c>
      <c r="B2964" s="86" t="str">
        <f t="shared" si="904"/>
        <v>0</v>
      </c>
      <c r="C2964" s="86" t="str">
        <f>COUNTIF($K$7:K2964,K2964)&amp;K2964</f>
        <v>0</v>
      </c>
      <c r="D2964" s="86" t="str">
        <f t="shared" si="905"/>
        <v>1</v>
      </c>
      <c r="F2964" s="173"/>
      <c r="G2964" s="90"/>
      <c r="H2964" s="177"/>
      <c r="I2964" s="90"/>
      <c r="J2964" s="175" t="str">
        <f t="shared" ref="J2964" si="950">IF(ISNA(VLOOKUP(I2964,DAF_AKUN,2,FALSE)),"-",VLOOKUP(I2964,DAF_AKUN,2,FALSE))</f>
        <v>-</v>
      </c>
      <c r="K2964" s="90"/>
      <c r="L2964" s="178"/>
      <c r="M2964" s="178"/>
    </row>
    <row r="2965" spans="1:13" x14ac:dyDescent="0.2">
      <c r="A2965" s="90" t="str">
        <f>IF(I2965=VALUE,VALUE,COUNTIF($B$7:B2965,B2965))&amp;I2965&amp;IF(F2965&lt;&gt;VALUE,TEXT(F2965,"mmmm"),VALUE)</f>
        <v>00</v>
      </c>
      <c r="B2965" s="86" t="str">
        <f t="shared" si="904"/>
        <v>0</v>
      </c>
      <c r="C2965" s="86" t="str">
        <f>COUNTIF($K$7:K2965,K2965)&amp;K2965</f>
        <v>0</v>
      </c>
      <c r="D2965" s="86" t="str">
        <f t="shared" si="905"/>
        <v>1</v>
      </c>
      <c r="F2965" s="173"/>
      <c r="G2965" s="90"/>
      <c r="H2965" s="73"/>
      <c r="I2965" s="75"/>
      <c r="J2965" s="175" t="str">
        <f t="shared" ref="J2965" si="951">IF(ISNA(VLOOKUP(I2965,DAF_AKUN,2,FALSE)),"-",VLOOKUP(I2965,DAF_AKUN,2,FALSE))</f>
        <v>-</v>
      </c>
      <c r="K2965" s="90"/>
      <c r="L2965" s="178"/>
      <c r="M2965" s="178"/>
    </row>
    <row r="2966" spans="1:13" x14ac:dyDescent="0.2">
      <c r="A2966" s="90" t="str">
        <f>IF(I2966=VALUE,VALUE,COUNTIF($B$7:B2966,B2966))&amp;I2966&amp;IF(F2966&lt;&gt;VALUE,TEXT(F2966,"mmmm"),VALUE)</f>
        <v>00</v>
      </c>
      <c r="B2966" s="86" t="str">
        <f t="shared" si="904"/>
        <v>0</v>
      </c>
      <c r="C2966" s="86" t="str">
        <f>COUNTIF($K$7:K2966,K2966)&amp;K2966</f>
        <v>0</v>
      </c>
      <c r="D2966" s="86" t="str">
        <f t="shared" si="905"/>
        <v>1</v>
      </c>
      <c r="F2966" s="173"/>
      <c r="G2966" s="90"/>
      <c r="H2966" s="73"/>
      <c r="I2966" s="90"/>
      <c r="J2966" s="175" t="str">
        <f t="shared" ref="J2966" si="952">IF(ISNA(VLOOKUP(I2966,DAF_AKUN,2,FALSE)),"-",VLOOKUP(I2966,DAF_AKUN,2,FALSE))</f>
        <v>-</v>
      </c>
      <c r="K2966" s="90"/>
      <c r="L2966" s="178"/>
      <c r="M2966" s="178"/>
    </row>
    <row r="2967" spans="1:13" x14ac:dyDescent="0.2">
      <c r="A2967" s="90" t="str">
        <f>IF(I2967=VALUE,VALUE,COUNTIF($B$7:B2967,B2967))&amp;I2967&amp;IF(F2967&lt;&gt;VALUE,TEXT(F2967,"mmmm"),VALUE)</f>
        <v>00</v>
      </c>
      <c r="B2967" s="86" t="str">
        <f t="shared" si="904"/>
        <v>0</v>
      </c>
      <c r="C2967" s="86" t="str">
        <f>COUNTIF($K$7:K2967,K2967)&amp;K2967</f>
        <v>0</v>
      </c>
      <c r="D2967" s="86" t="str">
        <f t="shared" si="905"/>
        <v>1</v>
      </c>
      <c r="F2967" s="173"/>
      <c r="G2967" s="90"/>
      <c r="H2967" s="73"/>
      <c r="I2967" s="90"/>
      <c r="J2967" s="175" t="str">
        <f t="shared" ref="J2967" si="953">IF(ISNA(VLOOKUP(I2967,DAF_AKUN,2,FALSE)),"-",VLOOKUP(I2967,DAF_AKUN,2,FALSE))</f>
        <v>-</v>
      </c>
      <c r="K2967" s="90"/>
      <c r="L2967" s="178"/>
      <c r="M2967" s="178"/>
    </row>
    <row r="2968" spans="1:13" x14ac:dyDescent="0.2">
      <c r="A2968" s="90" t="str">
        <f>IF(I2968=VALUE,VALUE,COUNTIF($B$7:B2968,B2968))&amp;I2968&amp;IF(F2968&lt;&gt;VALUE,TEXT(F2968,"mmmm"),VALUE)</f>
        <v>00</v>
      </c>
      <c r="B2968" s="86" t="str">
        <f t="shared" si="904"/>
        <v>0</v>
      </c>
      <c r="C2968" s="86" t="str">
        <f>COUNTIF($K$7:K2968,K2968)&amp;K2968</f>
        <v>0</v>
      </c>
      <c r="D2968" s="86" t="str">
        <f t="shared" si="905"/>
        <v>1</v>
      </c>
      <c r="F2968" s="173"/>
      <c r="G2968" s="90"/>
      <c r="H2968" s="164"/>
      <c r="I2968" s="75"/>
      <c r="J2968" s="175" t="str">
        <f t="shared" ref="J2968" si="954">IF(ISNA(VLOOKUP(I2968,DAF_AKUN,2,FALSE)),"-",VLOOKUP(I2968,DAF_AKUN,2,FALSE))</f>
        <v>-</v>
      </c>
      <c r="K2968" s="90"/>
      <c r="L2968" s="178"/>
      <c r="M2968" s="178"/>
    </row>
    <row r="2969" spans="1:13" x14ac:dyDescent="0.2">
      <c r="A2969" s="90" t="str">
        <f>IF(I2969=VALUE,VALUE,COUNTIF($B$7:B2969,B2969))&amp;I2969&amp;IF(F2969&lt;&gt;VALUE,TEXT(F2969,"mmmm"),VALUE)</f>
        <v>00</v>
      </c>
      <c r="B2969" s="86" t="str">
        <f t="shared" si="904"/>
        <v>0</v>
      </c>
      <c r="C2969" s="86" t="str">
        <f>COUNTIF($K$7:K2969,K2969)&amp;K2969</f>
        <v>0</v>
      </c>
      <c r="D2969" s="86" t="str">
        <f t="shared" si="905"/>
        <v>1</v>
      </c>
      <c r="F2969" s="173"/>
      <c r="G2969" s="90"/>
      <c r="H2969" s="73"/>
      <c r="I2969" s="75"/>
      <c r="J2969" s="175" t="str">
        <f t="shared" ref="J2969" si="955">IF(ISNA(VLOOKUP(I2969,DAF_AKUN,2,FALSE)),"-",VLOOKUP(I2969,DAF_AKUN,2,FALSE))</f>
        <v>-</v>
      </c>
      <c r="K2969" s="90"/>
      <c r="L2969" s="178"/>
      <c r="M2969" s="178"/>
    </row>
    <row r="2970" spans="1:13" x14ac:dyDescent="0.2">
      <c r="A2970" s="90" t="str">
        <f>IF(I2970=VALUE,VALUE,COUNTIF($B$7:B2970,B2970))&amp;I2970&amp;IF(F2970&lt;&gt;VALUE,TEXT(F2970,"mmmm"),VALUE)</f>
        <v>00</v>
      </c>
      <c r="B2970" s="86" t="str">
        <f t="shared" si="904"/>
        <v>0</v>
      </c>
      <c r="C2970" s="86" t="str">
        <f>COUNTIF($K$7:K2970,K2970)&amp;K2970</f>
        <v>0</v>
      </c>
      <c r="D2970" s="86" t="str">
        <f t="shared" si="905"/>
        <v>1</v>
      </c>
      <c r="F2970" s="173"/>
      <c r="G2970" s="90"/>
      <c r="H2970" s="73"/>
      <c r="I2970" s="75"/>
      <c r="J2970" s="175" t="str">
        <f t="shared" ref="J2970" si="956">IF(ISNA(VLOOKUP(I2970,DAF_AKUN,2,FALSE)),"-",VLOOKUP(I2970,DAF_AKUN,2,FALSE))</f>
        <v>-</v>
      </c>
      <c r="K2970" s="90"/>
      <c r="L2970" s="178"/>
      <c r="M2970" s="178"/>
    </row>
    <row r="2971" spans="1:13" x14ac:dyDescent="0.2">
      <c r="A2971" s="90" t="str">
        <f>IF(I2971=VALUE,VALUE,COUNTIF($B$7:B2971,B2971))&amp;I2971&amp;IF(F2971&lt;&gt;VALUE,TEXT(F2971,"mmmm"),VALUE)</f>
        <v>00</v>
      </c>
      <c r="B2971" s="86" t="str">
        <f t="shared" si="904"/>
        <v>0</v>
      </c>
      <c r="C2971" s="86" t="str">
        <f>COUNTIF($K$7:K2971,K2971)&amp;K2971</f>
        <v>0</v>
      </c>
      <c r="D2971" s="86" t="str">
        <f t="shared" si="905"/>
        <v>1</v>
      </c>
      <c r="F2971" s="173"/>
      <c r="G2971" s="90"/>
      <c r="H2971" s="73"/>
      <c r="I2971" s="90"/>
      <c r="J2971" s="175" t="str">
        <f t="shared" ref="J2971" si="957">IF(ISNA(VLOOKUP(I2971,DAF_AKUN,2,FALSE)),"-",VLOOKUP(I2971,DAF_AKUN,2,FALSE))</f>
        <v>-</v>
      </c>
      <c r="K2971" s="90"/>
      <c r="L2971" s="178"/>
      <c r="M2971" s="178"/>
    </row>
    <row r="2972" spans="1:13" x14ac:dyDescent="0.2">
      <c r="A2972" s="90" t="str">
        <f>IF(I2972=VALUE,VALUE,COUNTIF($B$7:B2972,B2972))&amp;I2972&amp;IF(F2972&lt;&gt;VALUE,TEXT(F2972,"mmmm"),VALUE)</f>
        <v>00</v>
      </c>
      <c r="B2972" s="86" t="str">
        <f t="shared" si="904"/>
        <v>0</v>
      </c>
      <c r="C2972" s="86" t="str">
        <f>COUNTIF($K$7:K2972,K2972)&amp;K2972</f>
        <v>47SH-003</v>
      </c>
      <c r="D2972" s="86" t="str">
        <f t="shared" si="905"/>
        <v>1</v>
      </c>
      <c r="F2972" s="173"/>
      <c r="G2972" s="90"/>
      <c r="H2972" s="73"/>
      <c r="I2972" s="90"/>
      <c r="J2972" s="175" t="str">
        <f t="shared" ref="J2972" si="958">IF(ISNA(VLOOKUP(I2972,DAF_AKUN,2,FALSE)),"-",VLOOKUP(I2972,DAF_AKUN,2,FALSE))</f>
        <v>-</v>
      </c>
      <c r="K2972" s="90" t="s">
        <v>404</v>
      </c>
      <c r="L2972" s="178"/>
      <c r="M2972" s="178"/>
    </row>
    <row r="2973" spans="1:13" x14ac:dyDescent="0.2">
      <c r="A2973" s="90" t="str">
        <f>IF(I2973=VALUE,VALUE,COUNTIF($B$7:B2973,B2973))&amp;I2973&amp;IF(F2973&lt;&gt;VALUE,TEXT(F2973,"mmmm"),VALUE)</f>
        <v>00</v>
      </c>
      <c r="B2973" s="86" t="str">
        <f t="shared" si="904"/>
        <v>0</v>
      </c>
      <c r="C2973" s="86" t="str">
        <f>COUNTIF($K$7:K2973,K2973)&amp;K2973</f>
        <v>0</v>
      </c>
      <c r="D2973" s="86" t="str">
        <f t="shared" si="905"/>
        <v>1</v>
      </c>
      <c r="F2973" s="173"/>
      <c r="G2973" s="90"/>
      <c r="H2973" s="73"/>
      <c r="I2973" s="90"/>
      <c r="J2973" s="175" t="str">
        <f t="shared" ref="J2973" si="959">IF(ISNA(VLOOKUP(I2973,DAF_AKUN,2,FALSE)),"-",VLOOKUP(I2973,DAF_AKUN,2,FALSE))</f>
        <v>-</v>
      </c>
      <c r="K2973" s="90"/>
      <c r="L2973" s="178"/>
      <c r="M2973" s="178"/>
    </row>
    <row r="2974" spans="1:13" x14ac:dyDescent="0.2">
      <c r="A2974" s="90" t="str">
        <f>IF(I2974=VALUE,VALUE,COUNTIF($B$7:B2974,B2974))&amp;I2974&amp;IF(F2974&lt;&gt;VALUE,TEXT(F2974,"mmmm"),VALUE)</f>
        <v>00</v>
      </c>
      <c r="B2974" s="86" t="str">
        <f t="shared" si="904"/>
        <v>0</v>
      </c>
      <c r="C2974" s="86" t="str">
        <f>COUNTIF($K$7:K2974,K2974)&amp;K2974</f>
        <v>0</v>
      </c>
      <c r="D2974" s="86" t="str">
        <f t="shared" si="905"/>
        <v>1</v>
      </c>
      <c r="F2974" s="173"/>
      <c r="G2974" s="90"/>
      <c r="H2974" s="73"/>
      <c r="I2974" s="75"/>
      <c r="J2974" s="175" t="str">
        <f t="shared" ref="J2974" si="960">IF(ISNA(VLOOKUP(I2974,DAF_AKUN,2,FALSE)),"-",VLOOKUP(I2974,DAF_AKUN,2,FALSE))</f>
        <v>-</v>
      </c>
      <c r="K2974" s="90"/>
      <c r="L2974" s="178"/>
      <c r="M2974" s="178"/>
    </row>
    <row r="2975" spans="1:13" x14ac:dyDescent="0.2">
      <c r="A2975" s="90" t="str">
        <f>IF(I2975=VALUE,VALUE,COUNTIF($B$7:B2975,B2975))&amp;I2975&amp;IF(F2975&lt;&gt;VALUE,TEXT(F2975,"mmmm"),VALUE)</f>
        <v>00</v>
      </c>
      <c r="B2975" s="86" t="str">
        <f t="shared" si="904"/>
        <v>0</v>
      </c>
      <c r="C2975" s="86" t="str">
        <f>COUNTIF($K$7:K2975,K2975)&amp;K2975</f>
        <v>0</v>
      </c>
      <c r="D2975" s="86" t="str">
        <f t="shared" si="905"/>
        <v>1</v>
      </c>
      <c r="F2975" s="173"/>
      <c r="G2975" s="90"/>
      <c r="H2975" s="73"/>
      <c r="I2975" s="75"/>
      <c r="J2975" s="175" t="str">
        <f t="shared" ref="J2975" si="961">IF(ISNA(VLOOKUP(I2975,DAF_AKUN,2,FALSE)),"-",VLOOKUP(I2975,DAF_AKUN,2,FALSE))</f>
        <v>-</v>
      </c>
      <c r="K2975" s="90"/>
      <c r="L2975" s="178"/>
      <c r="M2975" s="178"/>
    </row>
    <row r="2976" spans="1:13" x14ac:dyDescent="0.2">
      <c r="A2976" s="90" t="str">
        <f>IF(I2976=VALUE,VALUE,COUNTIF($B$7:B2976,B2976))&amp;I2976&amp;IF(F2976&lt;&gt;VALUE,TEXT(F2976,"mmmm"),VALUE)</f>
        <v>00</v>
      </c>
      <c r="B2976" s="86" t="str">
        <f t="shared" si="904"/>
        <v>0</v>
      </c>
      <c r="C2976" s="86" t="str">
        <f>COUNTIF($K$7:K2976,K2976)&amp;K2976</f>
        <v>0</v>
      </c>
      <c r="D2976" s="86" t="str">
        <f t="shared" si="905"/>
        <v>1</v>
      </c>
      <c r="F2976" s="173"/>
      <c r="G2976" s="90"/>
      <c r="H2976" s="73"/>
      <c r="I2976" s="75"/>
      <c r="J2976" s="175" t="str">
        <f t="shared" ref="J2976" si="962">IF(ISNA(VLOOKUP(I2976,DAF_AKUN,2,FALSE)),"-",VLOOKUP(I2976,DAF_AKUN,2,FALSE))</f>
        <v>-</v>
      </c>
      <c r="K2976" s="90"/>
      <c r="L2976" s="178"/>
      <c r="M2976" s="178"/>
    </row>
    <row r="2977" spans="1:13" x14ac:dyDescent="0.2">
      <c r="A2977" s="90" t="str">
        <f>IF(I2977=VALUE,VALUE,COUNTIF($B$7:B2977,B2977))&amp;I2977&amp;IF(F2977&lt;&gt;VALUE,TEXT(F2977,"mmmm"),VALUE)</f>
        <v>00</v>
      </c>
      <c r="B2977" s="86" t="str">
        <f t="shared" si="904"/>
        <v>0</v>
      </c>
      <c r="C2977" s="86" t="str">
        <f>COUNTIF($K$7:K2977,K2977)&amp;K2977</f>
        <v>0</v>
      </c>
      <c r="D2977" s="86" t="str">
        <f t="shared" si="905"/>
        <v>1</v>
      </c>
      <c r="F2977" s="173"/>
      <c r="G2977" s="90"/>
      <c r="H2977" s="73"/>
      <c r="I2977" s="75"/>
      <c r="J2977" s="175" t="str">
        <f t="shared" ref="J2977" si="963">IF(ISNA(VLOOKUP(I2977,DAF_AKUN,2,FALSE)),"-",VLOOKUP(I2977,DAF_AKUN,2,FALSE))</f>
        <v>-</v>
      </c>
      <c r="K2977" s="90"/>
      <c r="L2977" s="178"/>
      <c r="M2977" s="178"/>
    </row>
    <row r="2978" spans="1:13" x14ac:dyDescent="0.2">
      <c r="A2978" s="90" t="str">
        <f>IF(I2978=VALUE,VALUE,COUNTIF($B$7:B2978,B2978))&amp;I2978&amp;IF(F2978&lt;&gt;VALUE,TEXT(F2978,"mmmm"),VALUE)</f>
        <v>00</v>
      </c>
      <c r="B2978" s="86" t="str">
        <f t="shared" si="904"/>
        <v>0</v>
      </c>
      <c r="C2978" s="86" t="str">
        <f>COUNTIF($K$7:K2978,K2978)&amp;K2978</f>
        <v>0</v>
      </c>
      <c r="D2978" s="86" t="str">
        <f t="shared" si="905"/>
        <v>1</v>
      </c>
      <c r="F2978" s="173"/>
      <c r="G2978" s="90"/>
      <c r="H2978" s="73"/>
      <c r="I2978" s="90"/>
      <c r="J2978" s="175" t="str">
        <f t="shared" ref="J2978" si="964">IF(ISNA(VLOOKUP(I2978,DAF_AKUN,2,FALSE)),"-",VLOOKUP(I2978,DAF_AKUN,2,FALSE))</f>
        <v>-</v>
      </c>
      <c r="K2978" s="90"/>
      <c r="L2978" s="178"/>
      <c r="M2978" s="178"/>
    </row>
    <row r="2979" spans="1:13" x14ac:dyDescent="0.2">
      <c r="A2979" s="90" t="str">
        <f>IF(I2979=VALUE,VALUE,COUNTIF($B$7:B2979,B2979))&amp;I2979&amp;IF(F2979&lt;&gt;VALUE,TEXT(F2979,"mmmm"),VALUE)</f>
        <v>00</v>
      </c>
      <c r="B2979" s="86" t="str">
        <f t="shared" si="904"/>
        <v>0</v>
      </c>
      <c r="C2979" s="86" t="str">
        <f>COUNTIF($K$7:K2979,K2979)&amp;K2979</f>
        <v>0</v>
      </c>
      <c r="D2979" s="86" t="str">
        <f t="shared" si="905"/>
        <v>1</v>
      </c>
      <c r="F2979" s="173"/>
      <c r="G2979" s="90"/>
      <c r="H2979" s="73"/>
      <c r="I2979" s="90"/>
      <c r="J2979" s="175" t="str">
        <f t="shared" ref="J2979" si="965">IF(ISNA(VLOOKUP(I2979,DAF_AKUN,2,FALSE)),"-",VLOOKUP(I2979,DAF_AKUN,2,FALSE))</f>
        <v>-</v>
      </c>
      <c r="K2979" s="90"/>
      <c r="L2979" s="178"/>
      <c r="M2979" s="178"/>
    </row>
    <row r="2980" spans="1:13" x14ac:dyDescent="0.2">
      <c r="A2980" s="90" t="str">
        <f>IF(I2980=VALUE,VALUE,COUNTIF($B$7:B2980,B2980))&amp;I2980&amp;IF(F2980&lt;&gt;VALUE,TEXT(F2980,"mmmm"),VALUE)</f>
        <v>00</v>
      </c>
      <c r="B2980" s="86" t="str">
        <f t="shared" si="904"/>
        <v>0</v>
      </c>
      <c r="C2980" s="86" t="str">
        <f>COUNTIF($K$7:K2980,K2980)&amp;K2980</f>
        <v>0</v>
      </c>
      <c r="D2980" s="86" t="str">
        <f t="shared" si="905"/>
        <v>1</v>
      </c>
      <c r="F2980" s="173"/>
      <c r="G2980" s="90"/>
      <c r="H2980" s="177"/>
      <c r="I2980" s="75"/>
      <c r="J2980" s="175" t="str">
        <f t="shared" ref="J2980" si="966">IF(ISNA(VLOOKUP(I2980,DAF_AKUN,2,FALSE)),"-",VLOOKUP(I2980,DAF_AKUN,2,FALSE))</f>
        <v>-</v>
      </c>
      <c r="K2980" s="90"/>
      <c r="L2980" s="178"/>
      <c r="M2980" s="178"/>
    </row>
    <row r="2981" spans="1:13" x14ac:dyDescent="0.2">
      <c r="A2981" s="90" t="str">
        <f>IF(I2981=VALUE,VALUE,COUNTIF($B$7:B2981,B2981))&amp;I2981&amp;IF(F2981&lt;&gt;VALUE,TEXT(F2981,"mmmm"),VALUE)</f>
        <v>00</v>
      </c>
      <c r="B2981" s="86" t="str">
        <f t="shared" si="904"/>
        <v>0</v>
      </c>
      <c r="C2981" s="86" t="str">
        <f>COUNTIF($K$7:K2981,K2981)&amp;K2981</f>
        <v>13SH-007</v>
      </c>
      <c r="D2981" s="86" t="str">
        <f t="shared" si="905"/>
        <v>1</v>
      </c>
      <c r="F2981" s="173"/>
      <c r="G2981" s="90"/>
      <c r="H2981" s="177"/>
      <c r="I2981" s="90"/>
      <c r="J2981" s="175" t="str">
        <f t="shared" ref="J2981" si="967">IF(ISNA(VLOOKUP(I2981,DAF_AKUN,2,FALSE)),"-",VLOOKUP(I2981,DAF_AKUN,2,FALSE))</f>
        <v>-</v>
      </c>
      <c r="K2981" s="90" t="s">
        <v>422</v>
      </c>
      <c r="L2981" s="178"/>
      <c r="M2981" s="178"/>
    </row>
    <row r="2982" spans="1:13" x14ac:dyDescent="0.2">
      <c r="A2982" s="90" t="str">
        <f>IF(I2982=VALUE,VALUE,COUNTIF($B$7:B2982,B2982))&amp;I2982&amp;IF(F2982&lt;&gt;VALUE,TEXT(F2982,"mmmm"),VALUE)</f>
        <v>00</v>
      </c>
      <c r="B2982" s="86" t="str">
        <f t="shared" si="904"/>
        <v>0</v>
      </c>
      <c r="C2982" s="86" t="str">
        <f>COUNTIF($K$7:K2982,K2982)&amp;K2982</f>
        <v>0</v>
      </c>
      <c r="D2982" s="86" t="str">
        <f t="shared" si="905"/>
        <v>1</v>
      </c>
      <c r="F2982" s="173"/>
      <c r="G2982" s="90"/>
      <c r="H2982" s="177"/>
      <c r="I2982" s="90"/>
      <c r="J2982" s="175" t="str">
        <f t="shared" ref="J2982" si="968">IF(ISNA(VLOOKUP(I2982,DAF_AKUN,2,FALSE)),"-",VLOOKUP(I2982,DAF_AKUN,2,FALSE))</f>
        <v>-</v>
      </c>
      <c r="K2982" s="90"/>
      <c r="L2982" s="178"/>
      <c r="M2982" s="178"/>
    </row>
    <row r="2983" spans="1:13" x14ac:dyDescent="0.2">
      <c r="A2983" s="90" t="str">
        <f>IF(I2983=VALUE,VALUE,COUNTIF($B$7:B2983,B2983))&amp;I2983&amp;IF(F2983&lt;&gt;VALUE,TEXT(F2983,"mmmm"),VALUE)</f>
        <v>00</v>
      </c>
      <c r="B2983" s="86" t="str">
        <f t="shared" si="904"/>
        <v>0</v>
      </c>
      <c r="C2983" s="86" t="str">
        <f>COUNTIF($K$7:K2983,K2983)&amp;K2983</f>
        <v>48SH-003</v>
      </c>
      <c r="D2983" s="86" t="str">
        <f t="shared" si="905"/>
        <v>1</v>
      </c>
      <c r="F2983" s="173"/>
      <c r="G2983" s="90"/>
      <c r="H2983" s="177"/>
      <c r="I2983" s="90"/>
      <c r="J2983" s="175" t="str">
        <f t="shared" ref="J2983" si="969">IF(ISNA(VLOOKUP(I2983,DAF_AKUN,2,FALSE)),"-",VLOOKUP(I2983,DAF_AKUN,2,FALSE))</f>
        <v>-</v>
      </c>
      <c r="K2983" s="90" t="s">
        <v>404</v>
      </c>
      <c r="L2983" s="178"/>
      <c r="M2983" s="178"/>
    </row>
    <row r="2984" spans="1:13" x14ac:dyDescent="0.2">
      <c r="A2984" s="90" t="str">
        <f>IF(I2984=VALUE,VALUE,COUNTIF($B$7:B2984,B2984))&amp;I2984&amp;IF(F2984&lt;&gt;VALUE,TEXT(F2984,"mmmm"),VALUE)</f>
        <v>00</v>
      </c>
      <c r="B2984" s="86" t="str">
        <f t="shared" ref="B2984:B3047" si="970">I2984&amp;IF(F2984&lt;&gt;VALUE,TEXT(F2984,"mmmm"),VALUE)</f>
        <v>0</v>
      </c>
      <c r="C2984" s="86" t="str">
        <f>COUNTIF($K$7:K2984,K2984)&amp;K2984</f>
        <v>0</v>
      </c>
      <c r="D2984" s="86" t="str">
        <f t="shared" ref="D2984:D3047" si="971">IF(MONTH(F2984)&lt;MONTH(BLN),"1"&amp;I2984,VALUE)</f>
        <v>1</v>
      </c>
      <c r="F2984" s="173"/>
      <c r="G2984" s="90"/>
      <c r="H2984" s="73"/>
      <c r="I2984" s="90"/>
      <c r="J2984" s="175" t="str">
        <f t="shared" ref="J2984" si="972">IF(ISNA(VLOOKUP(I2984,DAF_AKUN,2,FALSE)),"-",VLOOKUP(I2984,DAF_AKUN,2,FALSE))</f>
        <v>-</v>
      </c>
      <c r="K2984" s="90"/>
      <c r="L2984" s="178"/>
      <c r="M2984" s="178"/>
    </row>
    <row r="2985" spans="1:13" x14ac:dyDescent="0.2">
      <c r="A2985" s="90" t="str">
        <f>IF(I2985=VALUE,VALUE,COUNTIF($B$7:B2985,B2985))&amp;I2985&amp;IF(F2985&lt;&gt;VALUE,TEXT(F2985,"mmmm"),VALUE)</f>
        <v>00</v>
      </c>
      <c r="B2985" s="86" t="str">
        <f t="shared" si="970"/>
        <v>0</v>
      </c>
      <c r="C2985" s="86" t="str">
        <f>COUNTIF($K$7:K2985,K2985)&amp;K2985</f>
        <v>0</v>
      </c>
      <c r="D2985" s="86" t="str">
        <f t="shared" si="971"/>
        <v>1</v>
      </c>
      <c r="F2985" s="173"/>
      <c r="G2985" s="90"/>
      <c r="H2985" s="73"/>
      <c r="I2985" s="90"/>
      <c r="J2985" s="175" t="str">
        <f t="shared" ref="J2985" si="973">IF(ISNA(VLOOKUP(I2985,DAF_AKUN,2,FALSE)),"-",VLOOKUP(I2985,DAF_AKUN,2,FALSE))</f>
        <v>-</v>
      </c>
      <c r="K2985" s="90"/>
      <c r="L2985" s="178"/>
      <c r="M2985" s="178"/>
    </row>
    <row r="2986" spans="1:13" x14ac:dyDescent="0.2">
      <c r="A2986" s="90" t="str">
        <f>IF(I2986=VALUE,VALUE,COUNTIF($B$7:B2986,B2986))&amp;I2986&amp;IF(F2986&lt;&gt;VALUE,TEXT(F2986,"mmmm"),VALUE)</f>
        <v>00</v>
      </c>
      <c r="B2986" s="86" t="str">
        <f t="shared" si="970"/>
        <v>0</v>
      </c>
      <c r="C2986" s="86" t="str">
        <f>COUNTIF($K$7:K2986,K2986)&amp;K2986</f>
        <v>0</v>
      </c>
      <c r="D2986" s="86" t="str">
        <f t="shared" si="971"/>
        <v>1</v>
      </c>
      <c r="F2986" s="173"/>
      <c r="G2986" s="90"/>
      <c r="H2986" s="177"/>
      <c r="I2986" s="90"/>
      <c r="J2986" s="175" t="str">
        <f t="shared" ref="J2986" si="974">IF(ISNA(VLOOKUP(I2986,DAF_AKUN,2,FALSE)),"-",VLOOKUP(I2986,DAF_AKUN,2,FALSE))</f>
        <v>-</v>
      </c>
      <c r="K2986" s="90"/>
      <c r="L2986" s="178"/>
      <c r="M2986" s="178"/>
    </row>
    <row r="2987" spans="1:13" x14ac:dyDescent="0.2">
      <c r="A2987" s="90" t="str">
        <f>IF(I2987=VALUE,VALUE,COUNTIF($B$7:B2987,B2987))&amp;I2987&amp;IF(F2987&lt;&gt;VALUE,TEXT(F2987,"mmmm"),VALUE)</f>
        <v>00</v>
      </c>
      <c r="B2987" s="86" t="str">
        <f t="shared" si="970"/>
        <v>0</v>
      </c>
      <c r="C2987" s="86" t="str">
        <f>COUNTIF($K$7:K2987,K2987)&amp;K2987</f>
        <v>0</v>
      </c>
      <c r="D2987" s="86" t="str">
        <f t="shared" si="971"/>
        <v>1</v>
      </c>
      <c r="F2987" s="173"/>
      <c r="G2987" s="90"/>
      <c r="H2987" s="177"/>
      <c r="I2987" s="90"/>
      <c r="J2987" s="175" t="str">
        <f t="shared" ref="J2987" si="975">IF(ISNA(VLOOKUP(I2987,DAF_AKUN,2,FALSE)),"-",VLOOKUP(I2987,DAF_AKUN,2,FALSE))</f>
        <v>-</v>
      </c>
      <c r="K2987" s="90"/>
      <c r="L2987" s="178"/>
      <c r="M2987" s="178"/>
    </row>
    <row r="2988" spans="1:13" x14ac:dyDescent="0.2">
      <c r="A2988" s="90" t="str">
        <f>IF(I2988=VALUE,VALUE,COUNTIF($B$7:B2988,B2988))&amp;I2988&amp;IF(F2988&lt;&gt;VALUE,TEXT(F2988,"mmmm"),VALUE)</f>
        <v>00</v>
      </c>
      <c r="B2988" s="86" t="str">
        <f t="shared" si="970"/>
        <v>0</v>
      </c>
      <c r="C2988" s="86" t="str">
        <f>COUNTIF($K$7:K2988,K2988)&amp;K2988</f>
        <v>0</v>
      </c>
      <c r="D2988" s="86" t="str">
        <f t="shared" si="971"/>
        <v>1</v>
      </c>
      <c r="F2988" s="173"/>
      <c r="G2988" s="90"/>
      <c r="H2988" s="73"/>
      <c r="I2988" s="90"/>
      <c r="J2988" s="175" t="str">
        <f t="shared" ref="J2988" si="976">IF(ISNA(VLOOKUP(I2988,DAF_AKUN,2,FALSE)),"-",VLOOKUP(I2988,DAF_AKUN,2,FALSE))</f>
        <v>-</v>
      </c>
      <c r="K2988" s="90"/>
      <c r="L2988" s="178"/>
      <c r="M2988" s="178"/>
    </row>
    <row r="2989" spans="1:13" x14ac:dyDescent="0.2">
      <c r="A2989" s="90" t="str">
        <f>IF(I2989=VALUE,VALUE,COUNTIF($B$7:B2989,B2989))&amp;I2989&amp;IF(F2989&lt;&gt;VALUE,TEXT(F2989,"mmmm"),VALUE)</f>
        <v>00</v>
      </c>
      <c r="B2989" s="86" t="str">
        <f t="shared" si="970"/>
        <v>0</v>
      </c>
      <c r="C2989" s="86" t="str">
        <f>COUNTIF($K$7:K2989,K2989)&amp;K2989</f>
        <v>0</v>
      </c>
      <c r="D2989" s="86" t="str">
        <f t="shared" si="971"/>
        <v>1</v>
      </c>
      <c r="F2989" s="173"/>
      <c r="G2989" s="90"/>
      <c r="H2989" s="177"/>
      <c r="I2989" s="90"/>
      <c r="J2989" s="175" t="str">
        <f t="shared" ref="J2989" si="977">IF(ISNA(VLOOKUP(I2989,DAF_AKUN,2,FALSE)),"-",VLOOKUP(I2989,DAF_AKUN,2,FALSE))</f>
        <v>-</v>
      </c>
      <c r="K2989" s="90"/>
      <c r="L2989" s="178"/>
      <c r="M2989" s="178"/>
    </row>
    <row r="2990" spans="1:13" x14ac:dyDescent="0.2">
      <c r="A2990" s="90" t="str">
        <f>IF(I2990=VALUE,VALUE,COUNTIF($B$7:B2990,B2990))&amp;I2990&amp;IF(F2990&lt;&gt;VALUE,TEXT(F2990,"mmmm"),VALUE)</f>
        <v>00</v>
      </c>
      <c r="B2990" s="86" t="str">
        <f t="shared" si="970"/>
        <v>0</v>
      </c>
      <c r="C2990" s="86" t="str">
        <f>COUNTIF($K$7:K2990,K2990)&amp;K2990</f>
        <v>0</v>
      </c>
      <c r="D2990" s="86" t="str">
        <f t="shared" si="971"/>
        <v>1</v>
      </c>
      <c r="F2990" s="173"/>
      <c r="G2990" s="90"/>
      <c r="H2990" s="177"/>
      <c r="I2990" s="90"/>
      <c r="J2990" s="175" t="str">
        <f t="shared" ref="J2990" si="978">IF(ISNA(VLOOKUP(I2990,DAF_AKUN,2,FALSE)),"-",VLOOKUP(I2990,DAF_AKUN,2,FALSE))</f>
        <v>-</v>
      </c>
      <c r="K2990" s="90"/>
      <c r="L2990" s="178"/>
      <c r="M2990" s="178"/>
    </row>
    <row r="2991" spans="1:13" x14ac:dyDescent="0.2">
      <c r="A2991" s="90" t="str">
        <f>IF(I2991=VALUE,VALUE,COUNTIF($B$7:B2991,B2991))&amp;I2991&amp;IF(F2991&lt;&gt;VALUE,TEXT(F2991,"mmmm"),VALUE)</f>
        <v>00</v>
      </c>
      <c r="B2991" s="86" t="str">
        <f t="shared" si="970"/>
        <v>0</v>
      </c>
      <c r="C2991" s="86" t="str">
        <f>COUNTIF($K$7:K2991,K2991)&amp;K2991</f>
        <v>0</v>
      </c>
      <c r="D2991" s="86" t="str">
        <f t="shared" si="971"/>
        <v>1</v>
      </c>
      <c r="F2991" s="173"/>
      <c r="G2991" s="90"/>
      <c r="H2991" s="73"/>
      <c r="I2991" s="90"/>
      <c r="J2991" s="175" t="str">
        <f t="shared" ref="J2991" si="979">IF(ISNA(VLOOKUP(I2991,DAF_AKUN,2,FALSE)),"-",VLOOKUP(I2991,DAF_AKUN,2,FALSE))</f>
        <v>-</v>
      </c>
      <c r="K2991" s="90"/>
      <c r="L2991" s="178"/>
      <c r="M2991" s="178"/>
    </row>
    <row r="2992" spans="1:13" x14ac:dyDescent="0.2">
      <c r="A2992" s="90" t="str">
        <f>IF(I2992=VALUE,VALUE,COUNTIF($B$7:B2992,B2992))&amp;I2992&amp;IF(F2992&lt;&gt;VALUE,TEXT(F2992,"mmmm"),VALUE)</f>
        <v>00</v>
      </c>
      <c r="B2992" s="86" t="str">
        <f t="shared" si="970"/>
        <v>0</v>
      </c>
      <c r="C2992" s="86" t="str">
        <f>COUNTIF($K$7:K2992,K2992)&amp;K2992</f>
        <v>0</v>
      </c>
      <c r="D2992" s="86" t="str">
        <f t="shared" si="971"/>
        <v>1</v>
      </c>
      <c r="F2992" s="173"/>
      <c r="G2992" s="90"/>
      <c r="H2992" s="73"/>
      <c r="I2992" s="90"/>
      <c r="J2992" s="175" t="str">
        <f t="shared" ref="J2992" si="980">IF(ISNA(VLOOKUP(I2992,DAF_AKUN,2,FALSE)),"-",VLOOKUP(I2992,DAF_AKUN,2,FALSE))</f>
        <v>-</v>
      </c>
      <c r="K2992" s="90"/>
      <c r="L2992" s="178"/>
      <c r="M2992" s="178"/>
    </row>
    <row r="2993" spans="1:13" x14ac:dyDescent="0.2">
      <c r="A2993" s="90" t="str">
        <f>IF(I2993=VALUE,VALUE,COUNTIF($B$7:B2993,B2993))&amp;I2993&amp;IF(F2993&lt;&gt;VALUE,TEXT(F2993,"mmmm"),VALUE)</f>
        <v>00</v>
      </c>
      <c r="B2993" s="86" t="str">
        <f t="shared" si="970"/>
        <v>0</v>
      </c>
      <c r="C2993" s="86" t="str">
        <f>COUNTIF($K$7:K2993,K2993)&amp;K2993</f>
        <v>0</v>
      </c>
      <c r="D2993" s="86" t="str">
        <f t="shared" si="971"/>
        <v>1</v>
      </c>
      <c r="F2993" s="173"/>
      <c r="G2993" s="90"/>
      <c r="H2993" s="73"/>
      <c r="I2993" s="90"/>
      <c r="J2993" s="175" t="str">
        <f t="shared" ref="J2993" si="981">IF(ISNA(VLOOKUP(I2993,DAF_AKUN,2,FALSE)),"-",VLOOKUP(I2993,DAF_AKUN,2,FALSE))</f>
        <v>-</v>
      </c>
      <c r="K2993" s="90"/>
      <c r="L2993" s="178"/>
      <c r="M2993" s="178"/>
    </row>
    <row r="2994" spans="1:13" x14ac:dyDescent="0.2">
      <c r="A2994" s="90" t="str">
        <f>IF(I2994=VALUE,VALUE,COUNTIF($B$7:B2994,B2994))&amp;I2994&amp;IF(F2994&lt;&gt;VALUE,TEXT(F2994,"mmmm"),VALUE)</f>
        <v>00</v>
      </c>
      <c r="B2994" s="86" t="str">
        <f t="shared" si="970"/>
        <v>0</v>
      </c>
      <c r="C2994" s="86" t="str">
        <f>COUNTIF($K$7:K2994,K2994)&amp;K2994</f>
        <v>0</v>
      </c>
      <c r="D2994" s="86" t="str">
        <f t="shared" si="971"/>
        <v>1</v>
      </c>
      <c r="F2994" s="173"/>
      <c r="G2994" s="73"/>
      <c r="H2994" s="177"/>
      <c r="I2994" s="90"/>
      <c r="J2994" s="175" t="str">
        <f t="shared" ref="J2994" si="982">IF(ISNA(VLOOKUP(I2994,DAF_AKUN,2,FALSE)),"-",VLOOKUP(I2994,DAF_AKUN,2,FALSE))</f>
        <v>-</v>
      </c>
      <c r="K2994" s="90"/>
      <c r="L2994" s="178"/>
      <c r="M2994" s="178"/>
    </row>
    <row r="2995" spans="1:13" x14ac:dyDescent="0.2">
      <c r="A2995" s="90" t="str">
        <f>IF(I2995=VALUE,VALUE,COUNTIF($B$7:B2995,B2995))&amp;I2995&amp;IF(F2995&lt;&gt;VALUE,TEXT(F2995,"mmmm"),VALUE)</f>
        <v>00</v>
      </c>
      <c r="B2995" s="86" t="str">
        <f t="shared" si="970"/>
        <v>0</v>
      </c>
      <c r="C2995" s="86" t="str">
        <f>COUNTIF($K$7:K2995,K2995)&amp;K2995</f>
        <v>0</v>
      </c>
      <c r="D2995" s="86" t="str">
        <f t="shared" si="971"/>
        <v>1</v>
      </c>
      <c r="F2995" s="173"/>
      <c r="G2995" s="90"/>
      <c r="H2995" s="177"/>
      <c r="I2995" s="90"/>
      <c r="J2995" s="175" t="str">
        <f t="shared" ref="J2995" si="983">IF(ISNA(VLOOKUP(I2995,DAF_AKUN,2,FALSE)),"-",VLOOKUP(I2995,DAF_AKUN,2,FALSE))</f>
        <v>-</v>
      </c>
      <c r="K2995" s="90"/>
      <c r="L2995" s="178"/>
      <c r="M2995" s="178"/>
    </row>
    <row r="2996" spans="1:13" x14ac:dyDescent="0.2">
      <c r="A2996" s="90" t="str">
        <f>IF(I2996=VALUE,VALUE,COUNTIF($B$7:B2996,B2996))&amp;I2996&amp;IF(F2996&lt;&gt;VALUE,TEXT(F2996,"mmmm"),VALUE)</f>
        <v>00</v>
      </c>
      <c r="B2996" s="86" t="str">
        <f t="shared" si="970"/>
        <v>0</v>
      </c>
      <c r="C2996" s="86" t="str">
        <f>COUNTIF($K$7:K2996,K2996)&amp;K2996</f>
        <v>0</v>
      </c>
      <c r="D2996" s="86" t="str">
        <f t="shared" si="971"/>
        <v>1</v>
      </c>
      <c r="F2996" s="173"/>
      <c r="G2996" s="90"/>
      <c r="H2996" s="177"/>
      <c r="I2996" s="90"/>
      <c r="J2996" s="175" t="str">
        <f t="shared" ref="J2996" si="984">IF(ISNA(VLOOKUP(I2996,DAF_AKUN,2,FALSE)),"-",VLOOKUP(I2996,DAF_AKUN,2,FALSE))</f>
        <v>-</v>
      </c>
      <c r="K2996" s="90"/>
      <c r="L2996" s="178"/>
      <c r="M2996" s="178"/>
    </row>
    <row r="2997" spans="1:13" x14ac:dyDescent="0.2">
      <c r="A2997" s="90" t="str">
        <f>IF(I2997=VALUE,VALUE,COUNTIF($B$7:B2997,B2997))&amp;I2997&amp;IF(F2997&lt;&gt;VALUE,TEXT(F2997,"mmmm"),VALUE)</f>
        <v>00</v>
      </c>
      <c r="B2997" s="86" t="str">
        <f t="shared" si="970"/>
        <v>0</v>
      </c>
      <c r="C2997" s="86" t="str">
        <f>COUNTIF($K$7:K2997,K2997)&amp;K2997</f>
        <v>0</v>
      </c>
      <c r="D2997" s="86" t="str">
        <f t="shared" si="971"/>
        <v>1</v>
      </c>
      <c r="F2997" s="173"/>
      <c r="G2997" s="73"/>
      <c r="H2997" s="177"/>
      <c r="I2997" s="90"/>
      <c r="J2997" s="175" t="str">
        <f t="shared" ref="J2997" si="985">IF(ISNA(VLOOKUP(I2997,DAF_AKUN,2,FALSE)),"-",VLOOKUP(I2997,DAF_AKUN,2,FALSE))</f>
        <v>-</v>
      </c>
      <c r="K2997" s="90"/>
      <c r="L2997" s="178"/>
      <c r="M2997" s="178"/>
    </row>
    <row r="2998" spans="1:13" x14ac:dyDescent="0.2">
      <c r="A2998" s="90" t="str">
        <f>IF(I2998=VALUE,VALUE,COUNTIF($B$7:B2998,B2998))&amp;I2998&amp;IF(F2998&lt;&gt;VALUE,TEXT(F2998,"mmmm"),VALUE)</f>
        <v>00</v>
      </c>
      <c r="B2998" s="86" t="str">
        <f t="shared" si="970"/>
        <v>0</v>
      </c>
      <c r="C2998" s="86" t="str">
        <f>COUNTIF($K$7:K2998,K2998)&amp;K2998</f>
        <v>0</v>
      </c>
      <c r="D2998" s="86" t="str">
        <f t="shared" si="971"/>
        <v>1</v>
      </c>
      <c r="F2998" s="173"/>
      <c r="G2998" s="90"/>
      <c r="H2998" s="73"/>
      <c r="I2998" s="75"/>
      <c r="J2998" s="175" t="str">
        <f t="shared" ref="J2998" si="986">IF(ISNA(VLOOKUP(I2998,DAF_AKUN,2,FALSE)),"-",VLOOKUP(I2998,DAF_AKUN,2,FALSE))</f>
        <v>-</v>
      </c>
      <c r="K2998" s="90"/>
      <c r="L2998" s="178"/>
      <c r="M2998" s="178"/>
    </row>
    <row r="2999" spans="1:13" x14ac:dyDescent="0.2">
      <c r="A2999" s="90" t="str">
        <f>IF(I2999=VALUE,VALUE,COUNTIF($B$7:B2999,B2999))&amp;I2999&amp;IF(F2999&lt;&gt;VALUE,TEXT(F2999,"mmmm"),VALUE)</f>
        <v>00</v>
      </c>
      <c r="B2999" s="86" t="str">
        <f t="shared" si="970"/>
        <v>0</v>
      </c>
      <c r="C2999" s="86" t="str">
        <f>COUNTIF($K$7:K2999,K2999)&amp;K2999</f>
        <v>0</v>
      </c>
      <c r="D2999" s="86" t="str">
        <f t="shared" si="971"/>
        <v>1</v>
      </c>
      <c r="F2999" s="173"/>
      <c r="G2999" s="90"/>
      <c r="H2999" s="177"/>
      <c r="I2999" s="75"/>
      <c r="J2999" s="175" t="str">
        <f t="shared" ref="J2999" si="987">IF(ISNA(VLOOKUP(I2999,DAF_AKUN,2,FALSE)),"-",VLOOKUP(I2999,DAF_AKUN,2,FALSE))</f>
        <v>-</v>
      </c>
      <c r="K2999" s="90"/>
      <c r="L2999" s="178"/>
      <c r="M2999" s="178"/>
    </row>
    <row r="3000" spans="1:13" x14ac:dyDescent="0.2">
      <c r="A3000" s="90" t="str">
        <f>IF(I3000=VALUE,VALUE,COUNTIF($B$7:B3000,B3000))&amp;I3000&amp;IF(F3000&lt;&gt;VALUE,TEXT(F3000,"mmmm"),VALUE)</f>
        <v>00</v>
      </c>
      <c r="B3000" s="86" t="str">
        <f t="shared" si="970"/>
        <v>0</v>
      </c>
      <c r="C3000" s="86" t="str">
        <f>COUNTIF($K$7:K3000,K3000)&amp;K3000</f>
        <v>0</v>
      </c>
      <c r="D3000" s="86" t="str">
        <f t="shared" si="971"/>
        <v>1</v>
      </c>
      <c r="F3000" s="173"/>
      <c r="G3000" s="90"/>
      <c r="H3000" s="177"/>
      <c r="I3000" s="75"/>
      <c r="J3000" s="175" t="str">
        <f t="shared" ref="J3000" si="988">IF(ISNA(VLOOKUP(I3000,DAF_AKUN,2,FALSE)),"-",VLOOKUP(I3000,DAF_AKUN,2,FALSE))</f>
        <v>-</v>
      </c>
      <c r="K3000" s="90"/>
      <c r="L3000" s="178"/>
      <c r="M3000" s="178"/>
    </row>
    <row r="3001" spans="1:13" x14ac:dyDescent="0.2">
      <c r="A3001" s="90" t="str">
        <f>IF(I3001=VALUE,VALUE,COUNTIF($B$7:B3001,B3001))&amp;I3001&amp;IF(F3001&lt;&gt;VALUE,TEXT(F3001,"mmmm"),VALUE)</f>
        <v>00</v>
      </c>
      <c r="B3001" s="86" t="str">
        <f t="shared" si="970"/>
        <v>0</v>
      </c>
      <c r="C3001" s="86" t="str">
        <f>COUNTIF($K$7:K3001,K3001)&amp;K3001</f>
        <v>0</v>
      </c>
      <c r="D3001" s="86" t="str">
        <f t="shared" si="971"/>
        <v>1</v>
      </c>
      <c r="F3001" s="173"/>
      <c r="G3001" s="90"/>
      <c r="H3001" s="73"/>
      <c r="I3001" s="90"/>
      <c r="J3001" s="175" t="str">
        <f t="shared" ref="J3001" si="989">IF(ISNA(VLOOKUP(I3001,DAF_AKUN,2,FALSE)),"-",VLOOKUP(I3001,DAF_AKUN,2,FALSE))</f>
        <v>-</v>
      </c>
      <c r="K3001" s="90"/>
      <c r="L3001" s="178"/>
      <c r="M3001" s="178"/>
    </row>
    <row r="3002" spans="1:13" x14ac:dyDescent="0.2">
      <c r="A3002" s="90" t="str">
        <f>IF(I3002=VALUE,VALUE,COUNTIF($B$7:B3002,B3002))&amp;I3002&amp;IF(F3002&lt;&gt;VALUE,TEXT(F3002,"mmmm"),VALUE)</f>
        <v>00</v>
      </c>
      <c r="B3002" s="86" t="str">
        <f t="shared" si="970"/>
        <v>0</v>
      </c>
      <c r="C3002" s="86" t="str">
        <f>COUNTIF($K$7:K3002,K3002)&amp;K3002</f>
        <v>0</v>
      </c>
      <c r="D3002" s="86" t="str">
        <f t="shared" si="971"/>
        <v>1</v>
      </c>
      <c r="F3002" s="173"/>
      <c r="G3002" s="90"/>
      <c r="H3002" s="73"/>
      <c r="I3002" s="90"/>
      <c r="J3002" s="175" t="str">
        <f t="shared" ref="J3002" si="990">IF(ISNA(VLOOKUP(I3002,DAF_AKUN,2,FALSE)),"-",VLOOKUP(I3002,DAF_AKUN,2,FALSE))</f>
        <v>-</v>
      </c>
      <c r="K3002" s="90"/>
      <c r="L3002" s="178"/>
      <c r="M3002" s="178"/>
    </row>
    <row r="3003" spans="1:13" x14ac:dyDescent="0.2">
      <c r="A3003" s="90" t="str">
        <f>IF(I3003=VALUE,VALUE,COUNTIF($B$7:B3003,B3003))&amp;I3003&amp;IF(F3003&lt;&gt;VALUE,TEXT(F3003,"mmmm"),VALUE)</f>
        <v>00</v>
      </c>
      <c r="B3003" s="86" t="str">
        <f t="shared" si="970"/>
        <v>0</v>
      </c>
      <c r="C3003" s="86" t="str">
        <f>COUNTIF($K$7:K3003,K3003)&amp;K3003</f>
        <v>0</v>
      </c>
      <c r="D3003" s="86" t="str">
        <f t="shared" si="971"/>
        <v>1</v>
      </c>
      <c r="F3003" s="173"/>
      <c r="G3003" s="90"/>
      <c r="H3003" s="73"/>
      <c r="I3003" s="75"/>
      <c r="J3003" s="175" t="str">
        <f t="shared" ref="J3003" si="991">IF(ISNA(VLOOKUP(I3003,DAF_AKUN,2,FALSE)),"-",VLOOKUP(I3003,DAF_AKUN,2,FALSE))</f>
        <v>-</v>
      </c>
      <c r="K3003" s="90"/>
      <c r="L3003" s="178"/>
      <c r="M3003" s="178"/>
    </row>
    <row r="3004" spans="1:13" x14ac:dyDescent="0.2">
      <c r="A3004" s="90" t="str">
        <f>IF(I3004=VALUE,VALUE,COUNTIF($B$7:B3004,B3004))&amp;I3004&amp;IF(F3004&lt;&gt;VALUE,TEXT(F3004,"mmmm"),VALUE)</f>
        <v>00</v>
      </c>
      <c r="B3004" s="86" t="str">
        <f t="shared" si="970"/>
        <v>0</v>
      </c>
      <c r="C3004" s="86" t="str">
        <f>COUNTIF($K$7:K3004,K3004)&amp;K3004</f>
        <v>0</v>
      </c>
      <c r="D3004" s="86" t="str">
        <f t="shared" si="971"/>
        <v>1</v>
      </c>
      <c r="F3004" s="173"/>
      <c r="G3004" s="90"/>
      <c r="H3004" s="73"/>
      <c r="I3004" s="75"/>
      <c r="J3004" s="175" t="str">
        <f t="shared" ref="J3004" si="992">IF(ISNA(VLOOKUP(I3004,DAF_AKUN,2,FALSE)),"-",VLOOKUP(I3004,DAF_AKUN,2,FALSE))</f>
        <v>-</v>
      </c>
      <c r="K3004" s="90"/>
      <c r="L3004" s="178"/>
      <c r="M3004" s="178"/>
    </row>
    <row r="3005" spans="1:13" x14ac:dyDescent="0.2">
      <c r="A3005" s="90" t="str">
        <f>IF(I3005=VALUE,VALUE,COUNTIF($B$7:B3005,B3005))&amp;I3005&amp;IF(F3005&lt;&gt;VALUE,TEXT(F3005,"mmmm"),VALUE)</f>
        <v>00</v>
      </c>
      <c r="B3005" s="86" t="str">
        <f t="shared" si="970"/>
        <v>0</v>
      </c>
      <c r="C3005" s="86" t="str">
        <f>COUNTIF($K$7:K3005,K3005)&amp;K3005</f>
        <v>0</v>
      </c>
      <c r="D3005" s="86" t="str">
        <f t="shared" si="971"/>
        <v>1</v>
      </c>
      <c r="F3005" s="173"/>
      <c r="G3005" s="90"/>
      <c r="H3005" s="177"/>
      <c r="I3005" s="90"/>
      <c r="J3005" s="175" t="str">
        <f t="shared" ref="J3005" si="993">IF(ISNA(VLOOKUP(I3005,DAF_AKUN,2,FALSE)),"-",VLOOKUP(I3005,DAF_AKUN,2,FALSE))</f>
        <v>-</v>
      </c>
      <c r="K3005" s="90"/>
      <c r="L3005" s="178"/>
      <c r="M3005" s="178"/>
    </row>
    <row r="3006" spans="1:13" x14ac:dyDescent="0.2">
      <c r="A3006" s="90" t="str">
        <f>IF(I3006=VALUE,VALUE,COUNTIF($B$7:B3006,B3006))&amp;I3006&amp;IF(F3006&lt;&gt;VALUE,TEXT(F3006,"mmmm"),VALUE)</f>
        <v>00</v>
      </c>
      <c r="B3006" s="86" t="str">
        <f t="shared" si="970"/>
        <v>0</v>
      </c>
      <c r="C3006" s="86" t="str">
        <f>COUNTIF($K$7:K3006,K3006)&amp;K3006</f>
        <v>0</v>
      </c>
      <c r="D3006" s="86" t="str">
        <f t="shared" si="971"/>
        <v>1</v>
      </c>
      <c r="F3006" s="173"/>
      <c r="G3006" s="90"/>
      <c r="H3006" s="177"/>
      <c r="I3006" s="90"/>
      <c r="J3006" s="175" t="str">
        <f t="shared" ref="J3006" si="994">IF(ISNA(VLOOKUP(I3006,DAF_AKUN,2,FALSE)),"-",VLOOKUP(I3006,DAF_AKUN,2,FALSE))</f>
        <v>-</v>
      </c>
      <c r="K3006" s="90"/>
      <c r="L3006" s="178"/>
      <c r="M3006" s="178"/>
    </row>
    <row r="3007" spans="1:13" x14ac:dyDescent="0.2">
      <c r="A3007" s="90" t="str">
        <f>IF(I3007=VALUE,VALUE,COUNTIF($B$7:B3007,B3007))&amp;I3007&amp;IF(F3007&lt;&gt;VALUE,TEXT(F3007,"mmmm"),VALUE)</f>
        <v>00</v>
      </c>
      <c r="B3007" s="86" t="str">
        <f t="shared" si="970"/>
        <v>0</v>
      </c>
      <c r="C3007" s="86" t="str">
        <f>COUNTIF($K$7:K3007,K3007)&amp;K3007</f>
        <v>0</v>
      </c>
      <c r="D3007" s="86" t="str">
        <f t="shared" si="971"/>
        <v>1</v>
      </c>
      <c r="F3007" s="173"/>
      <c r="G3007" s="90"/>
      <c r="H3007" s="177"/>
      <c r="I3007" s="90"/>
      <c r="J3007" s="175" t="str">
        <f t="shared" ref="J3007" si="995">IF(ISNA(VLOOKUP(I3007,DAF_AKUN,2,FALSE)),"-",VLOOKUP(I3007,DAF_AKUN,2,FALSE))</f>
        <v>-</v>
      </c>
      <c r="K3007" s="90"/>
      <c r="L3007" s="178"/>
      <c r="M3007" s="178"/>
    </row>
    <row r="3008" spans="1:13" x14ac:dyDescent="0.2">
      <c r="A3008" s="90" t="str">
        <f>IF(I3008=VALUE,VALUE,COUNTIF($B$7:B3008,B3008))&amp;I3008&amp;IF(F3008&lt;&gt;VALUE,TEXT(F3008,"mmmm"),VALUE)</f>
        <v>00</v>
      </c>
      <c r="B3008" s="86" t="str">
        <f t="shared" si="970"/>
        <v>0</v>
      </c>
      <c r="C3008" s="86" t="str">
        <f>COUNTIF($K$7:K3008,K3008)&amp;K3008</f>
        <v>0</v>
      </c>
      <c r="D3008" s="86" t="str">
        <f t="shared" si="971"/>
        <v>1</v>
      </c>
      <c r="F3008" s="173"/>
      <c r="G3008" s="90"/>
      <c r="H3008" s="177"/>
      <c r="I3008" s="90"/>
      <c r="J3008" s="175" t="str">
        <f t="shared" ref="J3008" si="996">IF(ISNA(VLOOKUP(I3008,DAF_AKUN,2,FALSE)),"-",VLOOKUP(I3008,DAF_AKUN,2,FALSE))</f>
        <v>-</v>
      </c>
      <c r="K3008" s="90"/>
      <c r="L3008" s="178"/>
      <c r="M3008" s="178"/>
    </row>
    <row r="3009" spans="1:13" x14ac:dyDescent="0.2">
      <c r="A3009" s="90" t="str">
        <f>IF(I3009=VALUE,VALUE,COUNTIF($B$7:B3009,B3009))&amp;I3009&amp;IF(F3009&lt;&gt;VALUE,TEXT(F3009,"mmmm"),VALUE)</f>
        <v>00</v>
      </c>
      <c r="B3009" s="86" t="str">
        <f t="shared" si="970"/>
        <v>0</v>
      </c>
      <c r="C3009" s="86" t="str">
        <f>COUNTIF($K$7:K3009,K3009)&amp;K3009</f>
        <v>0</v>
      </c>
      <c r="D3009" s="86" t="str">
        <f t="shared" si="971"/>
        <v>1</v>
      </c>
      <c r="F3009" s="173"/>
      <c r="G3009" s="90"/>
      <c r="H3009" s="73"/>
      <c r="I3009" s="90"/>
      <c r="J3009" s="175" t="str">
        <f t="shared" ref="J3009" si="997">IF(ISNA(VLOOKUP(I3009,DAF_AKUN,2,FALSE)),"-",VLOOKUP(I3009,DAF_AKUN,2,FALSE))</f>
        <v>-</v>
      </c>
      <c r="K3009" s="90"/>
      <c r="L3009" s="178"/>
      <c r="M3009" s="178"/>
    </row>
    <row r="3010" spans="1:13" x14ac:dyDescent="0.2">
      <c r="A3010" s="90" t="str">
        <f>IF(I3010=VALUE,VALUE,COUNTIF($B$7:B3010,B3010))&amp;I3010&amp;IF(F3010&lt;&gt;VALUE,TEXT(F3010,"mmmm"),VALUE)</f>
        <v>00</v>
      </c>
      <c r="B3010" s="86" t="str">
        <f t="shared" si="970"/>
        <v>0</v>
      </c>
      <c r="C3010" s="86" t="str">
        <f>COUNTIF($K$7:K3010,K3010)&amp;K3010</f>
        <v>0</v>
      </c>
      <c r="D3010" s="86" t="str">
        <f t="shared" si="971"/>
        <v>1</v>
      </c>
      <c r="F3010" s="173"/>
      <c r="G3010" s="90"/>
      <c r="H3010" s="73"/>
      <c r="I3010" s="90"/>
      <c r="J3010" s="175" t="str">
        <f t="shared" ref="J3010" si="998">IF(ISNA(VLOOKUP(I3010,DAF_AKUN,2,FALSE)),"-",VLOOKUP(I3010,DAF_AKUN,2,FALSE))</f>
        <v>-</v>
      </c>
      <c r="K3010" s="90"/>
      <c r="L3010" s="178"/>
      <c r="M3010" s="178"/>
    </row>
    <row r="3011" spans="1:13" x14ac:dyDescent="0.2">
      <c r="A3011" s="90" t="str">
        <f>IF(I3011=VALUE,VALUE,COUNTIF($B$7:B3011,B3011))&amp;I3011&amp;IF(F3011&lt;&gt;VALUE,TEXT(F3011,"mmmm"),VALUE)</f>
        <v>00</v>
      </c>
      <c r="B3011" s="86" t="str">
        <f t="shared" si="970"/>
        <v>0</v>
      </c>
      <c r="C3011" s="86" t="str">
        <f>COUNTIF($K$7:K3011,K3011)&amp;K3011</f>
        <v>0</v>
      </c>
      <c r="D3011" s="86" t="str">
        <f t="shared" si="971"/>
        <v>1</v>
      </c>
      <c r="F3011" s="173"/>
      <c r="G3011" s="90"/>
      <c r="H3011" s="73"/>
      <c r="I3011" s="90"/>
      <c r="J3011" s="175" t="str">
        <f t="shared" ref="J3011" si="999">IF(ISNA(VLOOKUP(I3011,DAF_AKUN,2,FALSE)),"-",VLOOKUP(I3011,DAF_AKUN,2,FALSE))</f>
        <v>-</v>
      </c>
      <c r="K3011" s="90"/>
      <c r="L3011" s="178"/>
      <c r="M3011" s="178"/>
    </row>
    <row r="3012" spans="1:13" x14ac:dyDescent="0.2">
      <c r="A3012" s="90" t="str">
        <f>IF(I3012=VALUE,VALUE,COUNTIF($B$7:B3012,B3012))&amp;I3012&amp;IF(F3012&lt;&gt;VALUE,TEXT(F3012,"mmmm"),VALUE)</f>
        <v>00</v>
      </c>
      <c r="B3012" s="86" t="str">
        <f t="shared" si="970"/>
        <v>0</v>
      </c>
      <c r="C3012" s="86" t="str">
        <f>COUNTIF($K$7:K3012,K3012)&amp;K3012</f>
        <v>0</v>
      </c>
      <c r="D3012" s="86" t="str">
        <f t="shared" si="971"/>
        <v>1</v>
      </c>
      <c r="F3012" s="173"/>
      <c r="G3012" s="90"/>
      <c r="H3012" s="73"/>
      <c r="I3012" s="75"/>
      <c r="J3012" s="175" t="str">
        <f t="shared" ref="J3012" si="1000">IF(ISNA(VLOOKUP(I3012,DAF_AKUN,2,FALSE)),"-",VLOOKUP(I3012,DAF_AKUN,2,FALSE))</f>
        <v>-</v>
      </c>
      <c r="K3012" s="90"/>
      <c r="L3012" s="178"/>
      <c r="M3012" s="178"/>
    </row>
    <row r="3013" spans="1:13" x14ac:dyDescent="0.2">
      <c r="A3013" s="90" t="str">
        <f>IF(I3013=VALUE,VALUE,COUNTIF($B$7:B3013,B3013))&amp;I3013&amp;IF(F3013&lt;&gt;VALUE,TEXT(F3013,"mmmm"),VALUE)</f>
        <v>00</v>
      </c>
      <c r="B3013" s="86" t="str">
        <f t="shared" si="970"/>
        <v>0</v>
      </c>
      <c r="C3013" s="86" t="str">
        <f>COUNTIF($K$7:K3013,K3013)&amp;K3013</f>
        <v>0</v>
      </c>
      <c r="D3013" s="86" t="str">
        <f t="shared" si="971"/>
        <v>1</v>
      </c>
      <c r="F3013" s="173"/>
      <c r="G3013" s="90"/>
      <c r="H3013" s="73"/>
      <c r="I3013" s="90"/>
      <c r="J3013" s="175" t="str">
        <f t="shared" ref="J3013" si="1001">IF(ISNA(VLOOKUP(I3013,DAF_AKUN,2,FALSE)),"-",VLOOKUP(I3013,DAF_AKUN,2,FALSE))</f>
        <v>-</v>
      </c>
      <c r="K3013" s="90"/>
      <c r="L3013" s="178"/>
      <c r="M3013" s="178"/>
    </row>
    <row r="3014" spans="1:13" x14ac:dyDescent="0.2">
      <c r="A3014" s="90" t="str">
        <f>IF(I3014=VALUE,VALUE,COUNTIF($B$7:B3014,B3014))&amp;I3014&amp;IF(F3014&lt;&gt;VALUE,TEXT(F3014,"mmmm"),VALUE)</f>
        <v>00</v>
      </c>
      <c r="B3014" s="86" t="str">
        <f t="shared" si="970"/>
        <v>0</v>
      </c>
      <c r="C3014" s="86" t="str">
        <f>COUNTIF($K$7:K3014,K3014)&amp;K3014</f>
        <v>0</v>
      </c>
      <c r="D3014" s="86" t="str">
        <f t="shared" si="971"/>
        <v>1</v>
      </c>
      <c r="F3014" s="173"/>
      <c r="G3014" s="90"/>
      <c r="H3014" s="73"/>
      <c r="I3014" s="90"/>
      <c r="J3014" s="175" t="str">
        <f t="shared" ref="J3014" si="1002">IF(ISNA(VLOOKUP(I3014,DAF_AKUN,2,FALSE)),"-",VLOOKUP(I3014,DAF_AKUN,2,FALSE))</f>
        <v>-</v>
      </c>
      <c r="K3014" s="90"/>
      <c r="L3014" s="178"/>
      <c r="M3014" s="178"/>
    </row>
    <row r="3015" spans="1:13" x14ac:dyDescent="0.2">
      <c r="A3015" s="90" t="str">
        <f>IF(I3015=VALUE,VALUE,COUNTIF($B$7:B3015,B3015))&amp;I3015&amp;IF(F3015&lt;&gt;VALUE,TEXT(F3015,"mmmm"),VALUE)</f>
        <v>00</v>
      </c>
      <c r="B3015" s="86" t="str">
        <f t="shared" si="970"/>
        <v>0</v>
      </c>
      <c r="C3015" s="86" t="str">
        <f>COUNTIF($K$7:K3015,K3015)&amp;K3015</f>
        <v>0</v>
      </c>
      <c r="D3015" s="86" t="str">
        <f t="shared" si="971"/>
        <v>1</v>
      </c>
      <c r="F3015" s="173"/>
      <c r="G3015" s="90"/>
      <c r="H3015" s="73"/>
      <c r="I3015" s="90"/>
      <c r="J3015" s="175" t="str">
        <f t="shared" ref="J3015" si="1003">IF(ISNA(VLOOKUP(I3015,DAF_AKUN,2,FALSE)),"-",VLOOKUP(I3015,DAF_AKUN,2,FALSE))</f>
        <v>-</v>
      </c>
      <c r="K3015" s="90"/>
      <c r="L3015" s="178"/>
      <c r="M3015" s="178"/>
    </row>
    <row r="3016" spans="1:13" x14ac:dyDescent="0.2">
      <c r="A3016" s="90" t="str">
        <f>IF(I3016=VALUE,VALUE,COUNTIF($B$7:B3016,B3016))&amp;I3016&amp;IF(F3016&lt;&gt;VALUE,TEXT(F3016,"mmmm"),VALUE)</f>
        <v>00</v>
      </c>
      <c r="B3016" s="86" t="str">
        <f t="shared" si="970"/>
        <v>0</v>
      </c>
      <c r="C3016" s="86" t="str">
        <f>COUNTIF($K$7:K3016,K3016)&amp;K3016</f>
        <v>0</v>
      </c>
      <c r="D3016" s="86" t="str">
        <f t="shared" si="971"/>
        <v>1</v>
      </c>
      <c r="F3016" s="173"/>
      <c r="G3016" s="90"/>
      <c r="H3016" s="73"/>
      <c r="I3016" s="90"/>
      <c r="J3016" s="175" t="str">
        <f t="shared" ref="J3016" si="1004">IF(ISNA(VLOOKUP(I3016,DAF_AKUN,2,FALSE)),"-",VLOOKUP(I3016,DAF_AKUN,2,FALSE))</f>
        <v>-</v>
      </c>
      <c r="K3016" s="90"/>
      <c r="L3016" s="178"/>
      <c r="M3016" s="178"/>
    </row>
    <row r="3017" spans="1:13" x14ac:dyDescent="0.2">
      <c r="A3017" s="90" t="str">
        <f>IF(I3017=VALUE,VALUE,COUNTIF($B$7:B3017,B3017))&amp;I3017&amp;IF(F3017&lt;&gt;VALUE,TEXT(F3017,"mmmm"),VALUE)</f>
        <v>00</v>
      </c>
      <c r="B3017" s="86" t="str">
        <f t="shared" si="970"/>
        <v>0</v>
      </c>
      <c r="C3017" s="86" t="str">
        <f>COUNTIF($K$7:K3017,K3017)&amp;K3017</f>
        <v>0</v>
      </c>
      <c r="D3017" s="86" t="str">
        <f t="shared" si="971"/>
        <v>1</v>
      </c>
      <c r="F3017" s="173"/>
      <c r="G3017" s="90"/>
      <c r="H3017" s="73"/>
      <c r="I3017" s="90"/>
      <c r="J3017" s="175" t="str">
        <f t="shared" ref="J3017" si="1005">IF(ISNA(VLOOKUP(I3017,DAF_AKUN,2,FALSE)),"-",VLOOKUP(I3017,DAF_AKUN,2,FALSE))</f>
        <v>-</v>
      </c>
      <c r="K3017" s="90"/>
      <c r="L3017" s="178"/>
      <c r="M3017" s="178"/>
    </row>
    <row r="3018" spans="1:13" x14ac:dyDescent="0.2">
      <c r="A3018" s="90" t="str">
        <f>IF(I3018=VALUE,VALUE,COUNTIF($B$7:B3018,B3018))&amp;I3018&amp;IF(F3018&lt;&gt;VALUE,TEXT(F3018,"mmmm"),VALUE)</f>
        <v>00</v>
      </c>
      <c r="B3018" s="86" t="str">
        <f t="shared" si="970"/>
        <v>0</v>
      </c>
      <c r="C3018" s="86" t="str">
        <f>COUNTIF($K$7:K3018,K3018)&amp;K3018</f>
        <v>0</v>
      </c>
      <c r="D3018" s="86" t="str">
        <f t="shared" si="971"/>
        <v>1</v>
      </c>
      <c r="F3018" s="173"/>
      <c r="G3018" s="90"/>
      <c r="H3018" s="73"/>
      <c r="I3018" s="90"/>
      <c r="J3018" s="175" t="str">
        <f t="shared" ref="J3018" si="1006">IF(ISNA(VLOOKUP(I3018,DAF_AKUN,2,FALSE)),"-",VLOOKUP(I3018,DAF_AKUN,2,FALSE))</f>
        <v>-</v>
      </c>
      <c r="K3018" s="90"/>
      <c r="L3018" s="178"/>
      <c r="M3018" s="178"/>
    </row>
    <row r="3019" spans="1:13" x14ac:dyDescent="0.2">
      <c r="A3019" s="90" t="str">
        <f>IF(I3019=VALUE,VALUE,COUNTIF($B$7:B3019,B3019))&amp;I3019&amp;IF(F3019&lt;&gt;VALUE,TEXT(F3019,"mmmm"),VALUE)</f>
        <v>00</v>
      </c>
      <c r="B3019" s="86" t="str">
        <f t="shared" si="970"/>
        <v>0</v>
      </c>
      <c r="C3019" s="86" t="str">
        <f>COUNTIF($K$7:K3019,K3019)&amp;K3019</f>
        <v>14SH-007</v>
      </c>
      <c r="D3019" s="86" t="str">
        <f t="shared" si="971"/>
        <v>1</v>
      </c>
      <c r="F3019" s="173"/>
      <c r="G3019" s="90"/>
      <c r="H3019" s="73"/>
      <c r="I3019" s="90"/>
      <c r="J3019" s="175" t="str">
        <f t="shared" ref="J3019" si="1007">IF(ISNA(VLOOKUP(I3019,DAF_AKUN,2,FALSE)),"-",VLOOKUP(I3019,DAF_AKUN,2,FALSE))</f>
        <v>-</v>
      </c>
      <c r="K3019" s="90" t="s">
        <v>422</v>
      </c>
      <c r="L3019" s="178"/>
      <c r="M3019" s="178"/>
    </row>
    <row r="3020" spans="1:13" x14ac:dyDescent="0.2">
      <c r="A3020" s="90" t="str">
        <f>IF(I3020=VALUE,VALUE,COUNTIF($B$7:B3020,B3020))&amp;I3020&amp;IF(F3020&lt;&gt;VALUE,TEXT(F3020,"mmmm"),VALUE)</f>
        <v>00</v>
      </c>
      <c r="B3020" s="86" t="str">
        <f t="shared" si="970"/>
        <v>0</v>
      </c>
      <c r="C3020" s="86" t="str">
        <f>COUNTIF($K$7:K3020,K3020)&amp;K3020</f>
        <v>0</v>
      </c>
      <c r="D3020" s="86" t="str">
        <f t="shared" si="971"/>
        <v>1</v>
      </c>
      <c r="F3020" s="173"/>
      <c r="G3020" s="90"/>
      <c r="H3020" s="73"/>
      <c r="I3020" s="90"/>
      <c r="J3020" s="175" t="str">
        <f t="shared" ref="J3020" si="1008">IF(ISNA(VLOOKUP(I3020,DAF_AKUN,2,FALSE)),"-",VLOOKUP(I3020,DAF_AKUN,2,FALSE))</f>
        <v>-</v>
      </c>
      <c r="K3020" s="90"/>
      <c r="L3020" s="178"/>
      <c r="M3020" s="178"/>
    </row>
    <row r="3021" spans="1:13" x14ac:dyDescent="0.2">
      <c r="A3021" s="90" t="str">
        <f>IF(I3021=VALUE,VALUE,COUNTIF($B$7:B3021,B3021))&amp;I3021&amp;IF(F3021&lt;&gt;VALUE,TEXT(F3021,"mmmm"),VALUE)</f>
        <v>00</v>
      </c>
      <c r="B3021" s="86" t="str">
        <f t="shared" si="970"/>
        <v>0</v>
      </c>
      <c r="C3021" s="86" t="str">
        <f>COUNTIF($K$7:K3021,K3021)&amp;K3021</f>
        <v>0</v>
      </c>
      <c r="D3021" s="86" t="str">
        <f t="shared" si="971"/>
        <v>1</v>
      </c>
      <c r="F3021" s="173"/>
      <c r="G3021" s="90"/>
      <c r="H3021" s="73"/>
      <c r="I3021" s="90"/>
      <c r="J3021" s="175" t="str">
        <f t="shared" ref="J3021" si="1009">IF(ISNA(VLOOKUP(I3021,DAF_AKUN,2,FALSE)),"-",VLOOKUP(I3021,DAF_AKUN,2,FALSE))</f>
        <v>-</v>
      </c>
      <c r="K3021" s="90"/>
      <c r="L3021" s="178"/>
      <c r="M3021" s="178"/>
    </row>
    <row r="3022" spans="1:13" x14ac:dyDescent="0.2">
      <c r="A3022" s="90" t="str">
        <f>IF(I3022=VALUE,VALUE,COUNTIF($B$7:B3022,B3022))&amp;I3022&amp;IF(F3022&lt;&gt;VALUE,TEXT(F3022,"mmmm"),VALUE)</f>
        <v>00</v>
      </c>
      <c r="B3022" s="86" t="str">
        <f t="shared" si="970"/>
        <v>0</v>
      </c>
      <c r="C3022" s="86" t="str">
        <f>COUNTIF($K$7:K3022,K3022)&amp;K3022</f>
        <v>15SH-007</v>
      </c>
      <c r="D3022" s="86" t="str">
        <f t="shared" si="971"/>
        <v>1</v>
      </c>
      <c r="F3022" s="173"/>
      <c r="G3022" s="90"/>
      <c r="H3022" s="73"/>
      <c r="I3022" s="90"/>
      <c r="J3022" s="175" t="str">
        <f t="shared" ref="J3022" si="1010">IF(ISNA(VLOOKUP(I3022,DAF_AKUN,2,FALSE)),"-",VLOOKUP(I3022,DAF_AKUN,2,FALSE))</f>
        <v>-</v>
      </c>
      <c r="K3022" s="90" t="s">
        <v>422</v>
      </c>
      <c r="L3022" s="178"/>
      <c r="M3022" s="178"/>
    </row>
    <row r="3023" spans="1:13" x14ac:dyDescent="0.2">
      <c r="A3023" s="90" t="str">
        <f>IF(I3023=VALUE,VALUE,COUNTIF($B$7:B3023,B3023))&amp;I3023&amp;IF(F3023&lt;&gt;VALUE,TEXT(F3023,"mmmm"),VALUE)</f>
        <v>00</v>
      </c>
      <c r="B3023" s="86" t="str">
        <f t="shared" si="970"/>
        <v>0</v>
      </c>
      <c r="C3023" s="86" t="str">
        <f>COUNTIF($K$7:K3023,K3023)&amp;K3023</f>
        <v>0</v>
      </c>
      <c r="D3023" s="86" t="str">
        <f t="shared" si="971"/>
        <v>1</v>
      </c>
      <c r="F3023" s="173"/>
      <c r="G3023" s="90"/>
      <c r="H3023" s="73"/>
      <c r="I3023" s="90"/>
      <c r="J3023" s="175" t="str">
        <f t="shared" ref="J3023" si="1011">IF(ISNA(VLOOKUP(I3023,DAF_AKUN,2,FALSE)),"-",VLOOKUP(I3023,DAF_AKUN,2,FALSE))</f>
        <v>-</v>
      </c>
      <c r="K3023" s="90"/>
      <c r="L3023" s="178"/>
      <c r="M3023" s="178"/>
    </row>
    <row r="3024" spans="1:13" x14ac:dyDescent="0.2">
      <c r="A3024" s="90" t="str">
        <f>IF(I3024=VALUE,VALUE,COUNTIF($B$7:B3024,B3024))&amp;I3024&amp;IF(F3024&lt;&gt;VALUE,TEXT(F3024,"mmmm"),VALUE)</f>
        <v>00</v>
      </c>
      <c r="B3024" s="86" t="str">
        <f t="shared" si="970"/>
        <v>0</v>
      </c>
      <c r="C3024" s="86" t="str">
        <f>COUNTIF($K$7:K3024,K3024)&amp;K3024</f>
        <v>0</v>
      </c>
      <c r="D3024" s="86" t="str">
        <f t="shared" si="971"/>
        <v>1</v>
      </c>
      <c r="F3024" s="173"/>
      <c r="G3024" s="90"/>
      <c r="H3024" s="73"/>
      <c r="I3024" s="90"/>
      <c r="J3024" s="175" t="str">
        <f t="shared" ref="J3024" si="1012">IF(ISNA(VLOOKUP(I3024,DAF_AKUN,2,FALSE)),"-",VLOOKUP(I3024,DAF_AKUN,2,FALSE))</f>
        <v>-</v>
      </c>
      <c r="K3024" s="90"/>
      <c r="L3024" s="178"/>
      <c r="M3024" s="178"/>
    </row>
    <row r="3025" spans="1:13" x14ac:dyDescent="0.2">
      <c r="A3025" s="90" t="str">
        <f>IF(I3025=VALUE,VALUE,COUNTIF($B$7:B3025,B3025))&amp;I3025&amp;IF(F3025&lt;&gt;VALUE,TEXT(F3025,"mmmm"),VALUE)</f>
        <v>00</v>
      </c>
      <c r="B3025" s="86" t="str">
        <f t="shared" si="970"/>
        <v>0</v>
      </c>
      <c r="C3025" s="86" t="str">
        <f>COUNTIF($K$7:K3025,K3025)&amp;K3025</f>
        <v>0</v>
      </c>
      <c r="D3025" s="86" t="str">
        <f t="shared" si="971"/>
        <v>1</v>
      </c>
      <c r="F3025" s="173"/>
      <c r="G3025" s="90"/>
      <c r="H3025" s="73"/>
      <c r="I3025" s="90"/>
      <c r="J3025" s="175" t="str">
        <f t="shared" ref="J3025" si="1013">IF(ISNA(VLOOKUP(I3025,DAF_AKUN,2,FALSE)),"-",VLOOKUP(I3025,DAF_AKUN,2,FALSE))</f>
        <v>-</v>
      </c>
      <c r="K3025" s="90"/>
      <c r="L3025" s="178"/>
      <c r="M3025" s="178"/>
    </row>
    <row r="3026" spans="1:13" x14ac:dyDescent="0.2">
      <c r="A3026" s="90" t="str">
        <f>IF(I3026=VALUE,VALUE,COUNTIF($B$7:B3026,B3026))&amp;I3026&amp;IF(F3026&lt;&gt;VALUE,TEXT(F3026,"mmmm"),VALUE)</f>
        <v>00</v>
      </c>
      <c r="B3026" s="86" t="str">
        <f t="shared" si="970"/>
        <v>0</v>
      </c>
      <c r="C3026" s="86" t="str">
        <f>COUNTIF($K$7:K3026,K3026)&amp;K3026</f>
        <v>0</v>
      </c>
      <c r="D3026" s="86" t="str">
        <f t="shared" si="971"/>
        <v>1</v>
      </c>
      <c r="F3026" s="173"/>
      <c r="G3026" s="90"/>
      <c r="H3026" s="73"/>
      <c r="I3026" s="90"/>
      <c r="J3026" s="175" t="str">
        <f t="shared" ref="J3026" si="1014">IF(ISNA(VLOOKUP(I3026,DAF_AKUN,2,FALSE)),"-",VLOOKUP(I3026,DAF_AKUN,2,FALSE))</f>
        <v>-</v>
      </c>
      <c r="K3026" s="90"/>
      <c r="L3026" s="178"/>
      <c r="M3026" s="178"/>
    </row>
    <row r="3027" spans="1:13" x14ac:dyDescent="0.2">
      <c r="A3027" s="90" t="str">
        <f>IF(I3027=VALUE,VALUE,COUNTIF($B$7:B3027,B3027))&amp;I3027&amp;IF(F3027&lt;&gt;VALUE,TEXT(F3027,"mmmm"),VALUE)</f>
        <v>00</v>
      </c>
      <c r="B3027" s="86" t="str">
        <f t="shared" si="970"/>
        <v>0</v>
      </c>
      <c r="C3027" s="86" t="str">
        <f>COUNTIF($K$7:K3027,K3027)&amp;K3027</f>
        <v>0</v>
      </c>
      <c r="D3027" s="86" t="str">
        <f t="shared" si="971"/>
        <v>1</v>
      </c>
      <c r="F3027" s="173"/>
      <c r="G3027" s="90"/>
      <c r="H3027" s="73"/>
      <c r="I3027" s="90"/>
      <c r="J3027" s="175" t="str">
        <f t="shared" ref="J3027" si="1015">IF(ISNA(VLOOKUP(I3027,DAF_AKUN,2,FALSE)),"-",VLOOKUP(I3027,DAF_AKUN,2,FALSE))</f>
        <v>-</v>
      </c>
      <c r="K3027" s="90"/>
      <c r="L3027" s="178"/>
      <c r="M3027" s="178"/>
    </row>
    <row r="3028" spans="1:13" x14ac:dyDescent="0.2">
      <c r="A3028" s="90" t="str">
        <f>IF(I3028=VALUE,VALUE,COUNTIF($B$7:B3028,B3028))&amp;I3028&amp;IF(F3028&lt;&gt;VALUE,TEXT(F3028,"mmmm"),VALUE)</f>
        <v>00</v>
      </c>
      <c r="B3028" s="86" t="str">
        <f t="shared" si="970"/>
        <v>0</v>
      </c>
      <c r="C3028" s="86" t="str">
        <f>COUNTIF($K$7:K3028,K3028)&amp;K3028</f>
        <v>0</v>
      </c>
      <c r="D3028" s="86" t="str">
        <f t="shared" si="971"/>
        <v>1</v>
      </c>
      <c r="F3028" s="173"/>
      <c r="G3028" s="90"/>
      <c r="H3028" s="73"/>
      <c r="I3028" s="90"/>
      <c r="J3028" s="175" t="str">
        <f t="shared" ref="J3028" si="1016">IF(ISNA(VLOOKUP(I3028,DAF_AKUN,2,FALSE)),"-",VLOOKUP(I3028,DAF_AKUN,2,FALSE))</f>
        <v>-</v>
      </c>
      <c r="K3028" s="90"/>
      <c r="L3028" s="178"/>
      <c r="M3028" s="178"/>
    </row>
    <row r="3029" spans="1:13" x14ac:dyDescent="0.2">
      <c r="A3029" s="90" t="str">
        <f>IF(I3029=VALUE,VALUE,COUNTIF($B$7:B3029,B3029))&amp;I3029&amp;IF(F3029&lt;&gt;VALUE,TEXT(F3029,"mmmm"),VALUE)</f>
        <v>00</v>
      </c>
      <c r="B3029" s="86" t="str">
        <f t="shared" si="970"/>
        <v>0</v>
      </c>
      <c r="C3029" s="86" t="str">
        <f>COUNTIF($K$7:K3029,K3029)&amp;K3029</f>
        <v>0</v>
      </c>
      <c r="D3029" s="86" t="str">
        <f t="shared" si="971"/>
        <v>1</v>
      </c>
      <c r="F3029" s="173"/>
      <c r="G3029" s="90"/>
      <c r="H3029" s="177"/>
      <c r="I3029" s="90"/>
      <c r="J3029" s="175" t="str">
        <f t="shared" ref="J3029" si="1017">IF(ISNA(VLOOKUP(I3029,DAF_AKUN,2,FALSE)),"-",VLOOKUP(I3029,DAF_AKUN,2,FALSE))</f>
        <v>-</v>
      </c>
      <c r="K3029" s="90"/>
      <c r="L3029" s="178"/>
      <c r="M3029" s="178"/>
    </row>
    <row r="3030" spans="1:13" x14ac:dyDescent="0.2">
      <c r="A3030" s="90" t="str">
        <f>IF(I3030=VALUE,VALUE,COUNTIF($B$7:B3030,B3030))&amp;I3030&amp;IF(F3030&lt;&gt;VALUE,TEXT(F3030,"mmmm"),VALUE)</f>
        <v>00</v>
      </c>
      <c r="B3030" s="86" t="str">
        <f t="shared" si="970"/>
        <v>0</v>
      </c>
      <c r="C3030" s="86" t="str">
        <f>COUNTIF($K$7:K3030,K3030)&amp;K3030</f>
        <v>0</v>
      </c>
      <c r="D3030" s="86" t="str">
        <f t="shared" si="971"/>
        <v>1</v>
      </c>
      <c r="F3030" s="173"/>
      <c r="G3030" s="90"/>
      <c r="H3030" s="177"/>
      <c r="I3030" s="90"/>
      <c r="J3030" s="175" t="str">
        <f t="shared" ref="J3030" si="1018">IF(ISNA(VLOOKUP(I3030,DAF_AKUN,2,FALSE)),"-",VLOOKUP(I3030,DAF_AKUN,2,FALSE))</f>
        <v>-</v>
      </c>
      <c r="K3030" s="90"/>
      <c r="L3030" s="178"/>
      <c r="M3030" s="178"/>
    </row>
    <row r="3031" spans="1:13" x14ac:dyDescent="0.2">
      <c r="A3031" s="90" t="str">
        <f>IF(I3031=VALUE,VALUE,COUNTIF($B$7:B3031,B3031))&amp;I3031&amp;IF(F3031&lt;&gt;VALUE,TEXT(F3031,"mmmm"),VALUE)</f>
        <v>00</v>
      </c>
      <c r="B3031" s="86" t="str">
        <f t="shared" si="970"/>
        <v>0</v>
      </c>
      <c r="C3031" s="86" t="str">
        <f>COUNTIF($K$7:K3031,K3031)&amp;K3031</f>
        <v>0</v>
      </c>
      <c r="D3031" s="86" t="str">
        <f t="shared" si="971"/>
        <v>1</v>
      </c>
      <c r="F3031" s="173"/>
      <c r="G3031" s="90"/>
      <c r="H3031" s="177"/>
      <c r="I3031" s="90"/>
      <c r="J3031" s="175" t="str">
        <f t="shared" ref="J3031" si="1019">IF(ISNA(VLOOKUP(I3031,DAF_AKUN,2,FALSE)),"-",VLOOKUP(I3031,DAF_AKUN,2,FALSE))</f>
        <v>-</v>
      </c>
      <c r="K3031" s="90"/>
      <c r="L3031" s="178"/>
      <c r="M3031" s="178"/>
    </row>
    <row r="3032" spans="1:13" x14ac:dyDescent="0.2">
      <c r="A3032" s="90" t="str">
        <f>IF(I3032=VALUE,VALUE,COUNTIF($B$7:B3032,B3032))&amp;I3032&amp;IF(F3032&lt;&gt;VALUE,TEXT(F3032,"mmmm"),VALUE)</f>
        <v>00</v>
      </c>
      <c r="B3032" s="86" t="str">
        <f t="shared" si="970"/>
        <v>0</v>
      </c>
      <c r="C3032" s="86" t="str">
        <f>COUNTIF($K$7:K3032,K3032)&amp;K3032</f>
        <v>0</v>
      </c>
      <c r="D3032" s="86" t="str">
        <f t="shared" si="971"/>
        <v>1</v>
      </c>
      <c r="F3032" s="173"/>
      <c r="G3032" s="90"/>
      <c r="H3032" s="73"/>
      <c r="I3032" s="90"/>
      <c r="J3032" s="175" t="str">
        <f t="shared" ref="J3032" si="1020">IF(ISNA(VLOOKUP(I3032,DAF_AKUN,2,FALSE)),"-",VLOOKUP(I3032,DAF_AKUN,2,FALSE))</f>
        <v>-</v>
      </c>
      <c r="K3032" s="90"/>
      <c r="L3032" s="178"/>
      <c r="M3032" s="178"/>
    </row>
    <row r="3033" spans="1:13" x14ac:dyDescent="0.2">
      <c r="A3033" s="90" t="str">
        <f>IF(I3033=VALUE,VALUE,COUNTIF($B$7:B3033,B3033))&amp;I3033&amp;IF(F3033&lt;&gt;VALUE,TEXT(F3033,"mmmm"),VALUE)</f>
        <v>00</v>
      </c>
      <c r="B3033" s="86" t="str">
        <f t="shared" si="970"/>
        <v>0</v>
      </c>
      <c r="C3033" s="86" t="str">
        <f>COUNTIF($K$7:K3033,K3033)&amp;K3033</f>
        <v>16SH-007</v>
      </c>
      <c r="D3033" s="86" t="str">
        <f t="shared" si="971"/>
        <v>1</v>
      </c>
      <c r="F3033" s="173"/>
      <c r="G3033" s="90"/>
      <c r="H3033" s="177"/>
      <c r="I3033" s="90"/>
      <c r="J3033" s="175" t="str">
        <f t="shared" ref="J3033" si="1021">IF(ISNA(VLOOKUP(I3033,DAF_AKUN,2,FALSE)),"-",VLOOKUP(I3033,DAF_AKUN,2,FALSE))</f>
        <v>-</v>
      </c>
      <c r="K3033" s="90" t="s">
        <v>422</v>
      </c>
      <c r="L3033" s="178"/>
      <c r="M3033" s="178"/>
    </row>
    <row r="3034" spans="1:13" x14ac:dyDescent="0.2">
      <c r="A3034" s="90" t="str">
        <f>IF(I3034=VALUE,VALUE,COUNTIF($B$7:B3034,B3034))&amp;I3034&amp;IF(F3034&lt;&gt;VALUE,TEXT(F3034,"mmmm"),VALUE)</f>
        <v>00</v>
      </c>
      <c r="B3034" s="86" t="str">
        <f t="shared" si="970"/>
        <v>0</v>
      </c>
      <c r="C3034" s="86" t="str">
        <f>COUNTIF($K$7:K3034,K3034)&amp;K3034</f>
        <v>0</v>
      </c>
      <c r="D3034" s="86" t="str">
        <f t="shared" si="971"/>
        <v>1</v>
      </c>
      <c r="F3034" s="173"/>
      <c r="G3034" s="90"/>
      <c r="H3034" s="177"/>
      <c r="I3034" s="75"/>
      <c r="J3034" s="175" t="str">
        <f t="shared" ref="J3034" si="1022">IF(ISNA(VLOOKUP(I3034,DAF_AKUN,2,FALSE)),"-",VLOOKUP(I3034,DAF_AKUN,2,FALSE))</f>
        <v>-</v>
      </c>
      <c r="K3034" s="90"/>
      <c r="L3034" s="178"/>
      <c r="M3034" s="178"/>
    </row>
    <row r="3035" spans="1:13" x14ac:dyDescent="0.2">
      <c r="A3035" s="90" t="str">
        <f>IF(I3035=VALUE,VALUE,COUNTIF($B$7:B3035,B3035))&amp;I3035&amp;IF(F3035&lt;&gt;VALUE,TEXT(F3035,"mmmm"),VALUE)</f>
        <v>00</v>
      </c>
      <c r="B3035" s="86" t="str">
        <f t="shared" si="970"/>
        <v>0</v>
      </c>
      <c r="C3035" s="86" t="str">
        <f>COUNTIF($K$7:K3035,K3035)&amp;K3035</f>
        <v>17SH-007</v>
      </c>
      <c r="D3035" s="86" t="str">
        <f t="shared" si="971"/>
        <v>1</v>
      </c>
      <c r="F3035" s="173"/>
      <c r="G3035" s="90"/>
      <c r="H3035" s="177"/>
      <c r="I3035" s="90"/>
      <c r="J3035" s="175" t="str">
        <f t="shared" ref="J3035" si="1023">IF(ISNA(VLOOKUP(I3035,DAF_AKUN,2,FALSE)),"-",VLOOKUP(I3035,DAF_AKUN,2,FALSE))</f>
        <v>-</v>
      </c>
      <c r="K3035" s="90" t="s">
        <v>422</v>
      </c>
      <c r="L3035" s="178"/>
      <c r="M3035" s="178"/>
    </row>
    <row r="3036" spans="1:13" x14ac:dyDescent="0.2">
      <c r="A3036" s="90" t="str">
        <f>IF(I3036=VALUE,VALUE,COUNTIF($B$7:B3036,B3036))&amp;I3036&amp;IF(F3036&lt;&gt;VALUE,TEXT(F3036,"mmmm"),VALUE)</f>
        <v>00</v>
      </c>
      <c r="B3036" s="86" t="str">
        <f t="shared" si="970"/>
        <v>0</v>
      </c>
      <c r="C3036" s="86" t="str">
        <f>COUNTIF($K$7:K3036,K3036)&amp;K3036</f>
        <v>0</v>
      </c>
      <c r="D3036" s="86" t="str">
        <f t="shared" si="971"/>
        <v>1</v>
      </c>
      <c r="F3036" s="173"/>
      <c r="G3036" s="90"/>
      <c r="H3036" s="73"/>
      <c r="I3036" s="90"/>
      <c r="J3036" s="175" t="str">
        <f t="shared" ref="J3036" si="1024">IF(ISNA(VLOOKUP(I3036,DAF_AKUN,2,FALSE)),"-",VLOOKUP(I3036,DAF_AKUN,2,FALSE))</f>
        <v>-</v>
      </c>
      <c r="K3036" s="90"/>
      <c r="L3036" s="178"/>
      <c r="M3036" s="178"/>
    </row>
    <row r="3037" spans="1:13" x14ac:dyDescent="0.2">
      <c r="A3037" s="90" t="str">
        <f>IF(I3037=VALUE,VALUE,COUNTIF($B$7:B3037,B3037))&amp;I3037&amp;IF(F3037&lt;&gt;VALUE,TEXT(F3037,"mmmm"),VALUE)</f>
        <v>00</v>
      </c>
      <c r="B3037" s="86" t="str">
        <f t="shared" si="970"/>
        <v>0</v>
      </c>
      <c r="C3037" s="86" t="str">
        <f>COUNTIF($K$7:K3037,K3037)&amp;K3037</f>
        <v>0</v>
      </c>
      <c r="D3037" s="86" t="str">
        <f t="shared" si="971"/>
        <v>1</v>
      </c>
      <c r="F3037" s="173"/>
      <c r="G3037" s="90"/>
      <c r="H3037" s="177"/>
      <c r="I3037" s="90"/>
      <c r="J3037" s="175" t="str">
        <f t="shared" ref="J3037" si="1025">IF(ISNA(VLOOKUP(I3037,DAF_AKUN,2,FALSE)),"-",VLOOKUP(I3037,DAF_AKUN,2,FALSE))</f>
        <v>-</v>
      </c>
      <c r="K3037" s="90"/>
      <c r="L3037" s="178"/>
      <c r="M3037" s="178"/>
    </row>
    <row r="3038" spans="1:13" x14ac:dyDescent="0.2">
      <c r="A3038" s="90" t="str">
        <f>IF(I3038=VALUE,VALUE,COUNTIF($B$7:B3038,B3038))&amp;I3038&amp;IF(F3038&lt;&gt;VALUE,TEXT(F3038,"mmmm"),VALUE)</f>
        <v>00</v>
      </c>
      <c r="B3038" s="86" t="str">
        <f t="shared" si="970"/>
        <v>0</v>
      </c>
      <c r="C3038" s="86" t="str">
        <f>COUNTIF($K$7:K3038,K3038)&amp;K3038</f>
        <v>0</v>
      </c>
      <c r="D3038" s="86" t="str">
        <f t="shared" si="971"/>
        <v>1</v>
      </c>
      <c r="F3038" s="173"/>
      <c r="G3038" s="90"/>
      <c r="H3038" s="177"/>
      <c r="I3038" s="90"/>
      <c r="J3038" s="175" t="str">
        <f t="shared" ref="J3038" si="1026">IF(ISNA(VLOOKUP(I3038,DAF_AKUN,2,FALSE)),"-",VLOOKUP(I3038,DAF_AKUN,2,FALSE))</f>
        <v>-</v>
      </c>
      <c r="K3038" s="90"/>
      <c r="L3038" s="178"/>
      <c r="M3038" s="178"/>
    </row>
    <row r="3039" spans="1:13" x14ac:dyDescent="0.2">
      <c r="A3039" s="90" t="str">
        <f>IF(I3039=VALUE,VALUE,COUNTIF($B$7:B3039,B3039))&amp;I3039&amp;IF(F3039&lt;&gt;VALUE,TEXT(F3039,"mmmm"),VALUE)</f>
        <v>00</v>
      </c>
      <c r="B3039" s="86" t="str">
        <f t="shared" si="970"/>
        <v>0</v>
      </c>
      <c r="C3039" s="86" t="str">
        <f>COUNTIF($K$7:K3039,K3039)&amp;K3039</f>
        <v>0</v>
      </c>
      <c r="D3039" s="86" t="str">
        <f t="shared" si="971"/>
        <v>1</v>
      </c>
      <c r="F3039" s="173"/>
      <c r="G3039" s="90"/>
      <c r="H3039" s="73"/>
      <c r="I3039" s="90"/>
      <c r="J3039" s="175" t="str">
        <f t="shared" ref="J3039" si="1027">IF(ISNA(VLOOKUP(I3039,DAF_AKUN,2,FALSE)),"-",VLOOKUP(I3039,DAF_AKUN,2,FALSE))</f>
        <v>-</v>
      </c>
      <c r="K3039" s="90"/>
      <c r="L3039" s="178"/>
      <c r="M3039" s="178"/>
    </row>
    <row r="3040" spans="1:13" x14ac:dyDescent="0.2">
      <c r="A3040" s="90" t="str">
        <f>IF(I3040=VALUE,VALUE,COUNTIF($B$7:B3040,B3040))&amp;I3040&amp;IF(F3040&lt;&gt;VALUE,TEXT(F3040,"mmmm"),VALUE)</f>
        <v>00</v>
      </c>
      <c r="B3040" s="86" t="str">
        <f t="shared" si="970"/>
        <v>0</v>
      </c>
      <c r="C3040" s="86" t="str">
        <f>COUNTIF($K$7:K3040,K3040)&amp;K3040</f>
        <v>0</v>
      </c>
      <c r="D3040" s="86" t="str">
        <f t="shared" si="971"/>
        <v>1</v>
      </c>
      <c r="F3040" s="173"/>
      <c r="G3040" s="90"/>
      <c r="H3040" s="73"/>
      <c r="I3040" s="90"/>
      <c r="J3040" s="175" t="str">
        <f t="shared" ref="J3040" si="1028">IF(ISNA(VLOOKUP(I3040,DAF_AKUN,2,FALSE)),"-",VLOOKUP(I3040,DAF_AKUN,2,FALSE))</f>
        <v>-</v>
      </c>
      <c r="K3040" s="90"/>
      <c r="L3040" s="178"/>
      <c r="M3040" s="178"/>
    </row>
    <row r="3041" spans="1:13" x14ac:dyDescent="0.2">
      <c r="A3041" s="90" t="str">
        <f>IF(I3041=VALUE,VALUE,COUNTIF($B$7:B3041,B3041))&amp;I3041&amp;IF(F3041&lt;&gt;VALUE,TEXT(F3041,"mmmm"),VALUE)</f>
        <v>00</v>
      </c>
      <c r="B3041" s="86" t="str">
        <f t="shared" si="970"/>
        <v>0</v>
      </c>
      <c r="C3041" s="86" t="str">
        <f>COUNTIF($K$7:K3041,K3041)&amp;K3041</f>
        <v>18SH-007</v>
      </c>
      <c r="D3041" s="86" t="str">
        <f t="shared" si="971"/>
        <v>1</v>
      </c>
      <c r="F3041" s="173"/>
      <c r="G3041" s="90"/>
      <c r="H3041" s="177"/>
      <c r="I3041" s="90"/>
      <c r="J3041" s="175" t="str">
        <f t="shared" ref="J3041" si="1029">IF(ISNA(VLOOKUP(I3041,DAF_AKUN,2,FALSE)),"-",VLOOKUP(I3041,DAF_AKUN,2,FALSE))</f>
        <v>-</v>
      </c>
      <c r="K3041" s="90" t="s">
        <v>422</v>
      </c>
      <c r="L3041" s="178"/>
      <c r="M3041" s="178"/>
    </row>
    <row r="3042" spans="1:13" x14ac:dyDescent="0.2">
      <c r="A3042" s="90" t="str">
        <f>IF(I3042=VALUE,VALUE,COUNTIF($B$7:B3042,B3042))&amp;I3042&amp;IF(F3042&lt;&gt;VALUE,TEXT(F3042,"mmmm"),VALUE)</f>
        <v>00</v>
      </c>
      <c r="B3042" s="86" t="str">
        <f t="shared" si="970"/>
        <v>0</v>
      </c>
      <c r="C3042" s="86" t="str">
        <f>COUNTIF($K$7:K3042,K3042)&amp;K3042</f>
        <v>0</v>
      </c>
      <c r="D3042" s="86" t="str">
        <f t="shared" si="971"/>
        <v>1</v>
      </c>
      <c r="F3042" s="173"/>
      <c r="G3042" s="90"/>
      <c r="H3042" s="73"/>
      <c r="I3042" s="90"/>
      <c r="J3042" s="175" t="str">
        <f t="shared" ref="J3042" si="1030">IF(ISNA(VLOOKUP(I3042,DAF_AKUN,2,FALSE)),"-",VLOOKUP(I3042,DAF_AKUN,2,FALSE))</f>
        <v>-</v>
      </c>
      <c r="K3042" s="90"/>
      <c r="L3042" s="178"/>
      <c r="M3042" s="178"/>
    </row>
    <row r="3043" spans="1:13" x14ac:dyDescent="0.2">
      <c r="A3043" s="90" t="str">
        <f>IF(I3043=VALUE,VALUE,COUNTIF($B$7:B3043,B3043))&amp;I3043&amp;IF(F3043&lt;&gt;VALUE,TEXT(F3043,"mmmm"),VALUE)</f>
        <v>00</v>
      </c>
      <c r="B3043" s="86" t="str">
        <f t="shared" si="970"/>
        <v>0</v>
      </c>
      <c r="C3043" s="86" t="str">
        <f>COUNTIF($K$7:K3043,K3043)&amp;K3043</f>
        <v>0</v>
      </c>
      <c r="D3043" s="86" t="str">
        <f t="shared" si="971"/>
        <v>1</v>
      </c>
      <c r="F3043" s="173"/>
      <c r="G3043" s="90"/>
      <c r="H3043" s="177"/>
      <c r="I3043" s="90"/>
      <c r="J3043" s="175" t="str">
        <f t="shared" ref="J3043" si="1031">IF(ISNA(VLOOKUP(I3043,DAF_AKUN,2,FALSE)),"-",VLOOKUP(I3043,DAF_AKUN,2,FALSE))</f>
        <v>-</v>
      </c>
      <c r="K3043" s="90"/>
      <c r="L3043" s="178"/>
      <c r="M3043" s="178"/>
    </row>
    <row r="3044" spans="1:13" x14ac:dyDescent="0.2">
      <c r="A3044" s="90" t="str">
        <f>IF(I3044=VALUE,VALUE,COUNTIF($B$7:B3044,B3044))&amp;I3044&amp;IF(F3044&lt;&gt;VALUE,TEXT(F3044,"mmmm"),VALUE)</f>
        <v>00</v>
      </c>
      <c r="B3044" s="86" t="str">
        <f t="shared" si="970"/>
        <v>0</v>
      </c>
      <c r="C3044" s="86" t="str">
        <f>COUNTIF($K$7:K3044,K3044)&amp;K3044</f>
        <v>0</v>
      </c>
      <c r="D3044" s="86" t="str">
        <f t="shared" si="971"/>
        <v>1</v>
      </c>
      <c r="F3044" s="173"/>
      <c r="G3044" s="90"/>
      <c r="H3044" s="177"/>
      <c r="I3044" s="90"/>
      <c r="J3044" s="175" t="str">
        <f t="shared" ref="J3044" si="1032">IF(ISNA(VLOOKUP(I3044,DAF_AKUN,2,FALSE)),"-",VLOOKUP(I3044,DAF_AKUN,2,FALSE))</f>
        <v>-</v>
      </c>
      <c r="K3044" s="90"/>
      <c r="L3044" s="178"/>
      <c r="M3044" s="178"/>
    </row>
    <row r="3045" spans="1:13" x14ac:dyDescent="0.2">
      <c r="A3045" s="90" t="str">
        <f>IF(I3045=VALUE,VALUE,COUNTIF($B$7:B3045,B3045))&amp;I3045&amp;IF(F3045&lt;&gt;VALUE,TEXT(F3045,"mmmm"),VALUE)</f>
        <v>00</v>
      </c>
      <c r="B3045" s="86" t="str">
        <f t="shared" si="970"/>
        <v>0</v>
      </c>
      <c r="C3045" s="86" t="str">
        <f>COUNTIF($K$7:K3045,K3045)&amp;K3045</f>
        <v>0</v>
      </c>
      <c r="D3045" s="86" t="str">
        <f t="shared" si="971"/>
        <v>1</v>
      </c>
      <c r="F3045" s="173"/>
      <c r="G3045" s="90"/>
      <c r="H3045" s="177"/>
      <c r="I3045" s="75"/>
      <c r="J3045" s="175" t="str">
        <f t="shared" ref="J3045" si="1033">IF(ISNA(VLOOKUP(I3045,DAF_AKUN,2,FALSE)),"-",VLOOKUP(I3045,DAF_AKUN,2,FALSE))</f>
        <v>-</v>
      </c>
      <c r="K3045" s="90"/>
      <c r="L3045" s="178"/>
      <c r="M3045" s="178"/>
    </row>
    <row r="3046" spans="1:13" x14ac:dyDescent="0.2">
      <c r="A3046" s="90" t="str">
        <f>IF(I3046=VALUE,VALUE,COUNTIF($B$7:B3046,B3046))&amp;I3046&amp;IF(F3046&lt;&gt;VALUE,TEXT(F3046,"mmmm"),VALUE)</f>
        <v>00</v>
      </c>
      <c r="B3046" s="86" t="str">
        <f t="shared" si="970"/>
        <v>0</v>
      </c>
      <c r="C3046" s="86" t="str">
        <f>COUNTIF($K$7:K3046,K3046)&amp;K3046</f>
        <v>0</v>
      </c>
      <c r="D3046" s="86" t="str">
        <f t="shared" si="971"/>
        <v>1</v>
      </c>
      <c r="F3046" s="173"/>
      <c r="G3046" s="90"/>
      <c r="H3046" s="73"/>
      <c r="I3046" s="90"/>
      <c r="J3046" s="175" t="str">
        <f t="shared" ref="J3046" si="1034">IF(ISNA(VLOOKUP(I3046,DAF_AKUN,2,FALSE)),"-",VLOOKUP(I3046,DAF_AKUN,2,FALSE))</f>
        <v>-</v>
      </c>
      <c r="K3046" s="90"/>
      <c r="L3046" s="178"/>
      <c r="M3046" s="178"/>
    </row>
    <row r="3047" spans="1:13" x14ac:dyDescent="0.2">
      <c r="A3047" s="90" t="str">
        <f>IF(I3047=VALUE,VALUE,COUNTIF($B$7:B3047,B3047))&amp;I3047&amp;IF(F3047&lt;&gt;VALUE,TEXT(F3047,"mmmm"),VALUE)</f>
        <v>00</v>
      </c>
      <c r="B3047" s="86" t="str">
        <f t="shared" si="970"/>
        <v>0</v>
      </c>
      <c r="C3047" s="86" t="str">
        <f>COUNTIF($K$7:K3047,K3047)&amp;K3047</f>
        <v>0</v>
      </c>
      <c r="D3047" s="86" t="str">
        <f t="shared" si="971"/>
        <v>1</v>
      </c>
      <c r="F3047" s="173"/>
      <c r="G3047" s="90"/>
      <c r="H3047" s="73"/>
      <c r="I3047" s="90"/>
      <c r="J3047" s="175" t="str">
        <f t="shared" ref="J3047" si="1035">IF(ISNA(VLOOKUP(I3047,DAF_AKUN,2,FALSE)),"-",VLOOKUP(I3047,DAF_AKUN,2,FALSE))</f>
        <v>-</v>
      </c>
      <c r="K3047" s="90"/>
      <c r="L3047" s="178"/>
      <c r="M3047" s="178"/>
    </row>
    <row r="3048" spans="1:13" x14ac:dyDescent="0.2">
      <c r="A3048" s="90" t="str">
        <f>IF(I3048=VALUE,VALUE,COUNTIF($B$7:B3048,B3048))&amp;I3048&amp;IF(F3048&lt;&gt;VALUE,TEXT(F3048,"mmmm"),VALUE)</f>
        <v>00</v>
      </c>
      <c r="B3048" s="86" t="str">
        <f t="shared" ref="B3048:B3111" si="1036">I3048&amp;IF(F3048&lt;&gt;VALUE,TEXT(F3048,"mmmm"),VALUE)</f>
        <v>0</v>
      </c>
      <c r="C3048" s="86" t="str">
        <f>COUNTIF($K$7:K3048,K3048)&amp;K3048</f>
        <v>0</v>
      </c>
      <c r="D3048" s="86" t="str">
        <f t="shared" ref="D3048:D3111" si="1037">IF(MONTH(F3048)&lt;MONTH(BLN),"1"&amp;I3048,VALUE)</f>
        <v>1</v>
      </c>
      <c r="F3048" s="173"/>
      <c r="G3048" s="90"/>
      <c r="H3048" s="177"/>
      <c r="I3048" s="90"/>
      <c r="J3048" s="175" t="str">
        <f t="shared" ref="J3048" si="1038">IF(ISNA(VLOOKUP(I3048,DAF_AKUN,2,FALSE)),"-",VLOOKUP(I3048,DAF_AKUN,2,FALSE))</f>
        <v>-</v>
      </c>
      <c r="K3048" s="90"/>
      <c r="L3048" s="178"/>
      <c r="M3048" s="178"/>
    </row>
    <row r="3049" spans="1:13" x14ac:dyDescent="0.2">
      <c r="A3049" s="90" t="str">
        <f>IF(I3049=VALUE,VALUE,COUNTIF($B$7:B3049,B3049))&amp;I3049&amp;IF(F3049&lt;&gt;VALUE,TEXT(F3049,"mmmm"),VALUE)</f>
        <v>00</v>
      </c>
      <c r="B3049" s="86" t="str">
        <f t="shared" si="1036"/>
        <v>0</v>
      </c>
      <c r="C3049" s="86" t="str">
        <f>COUNTIF($K$7:K3049,K3049)&amp;K3049</f>
        <v>0</v>
      </c>
      <c r="D3049" s="86" t="str">
        <f t="shared" si="1037"/>
        <v>1</v>
      </c>
      <c r="F3049" s="173"/>
      <c r="G3049" s="90"/>
      <c r="H3049" s="177"/>
      <c r="I3049" s="75"/>
      <c r="J3049" s="175" t="str">
        <f t="shared" ref="J3049" si="1039">IF(ISNA(VLOOKUP(I3049,DAF_AKUN,2,FALSE)),"-",VLOOKUP(I3049,DAF_AKUN,2,FALSE))</f>
        <v>-</v>
      </c>
      <c r="K3049" s="90"/>
      <c r="L3049" s="178"/>
      <c r="M3049" s="178"/>
    </row>
    <row r="3050" spans="1:13" x14ac:dyDescent="0.2">
      <c r="A3050" s="90" t="str">
        <f>IF(I3050=VALUE,VALUE,COUNTIF($B$7:B3050,B3050))&amp;I3050&amp;IF(F3050&lt;&gt;VALUE,TEXT(F3050,"mmmm"),VALUE)</f>
        <v>00</v>
      </c>
      <c r="B3050" s="86" t="str">
        <f t="shared" si="1036"/>
        <v>0</v>
      </c>
      <c r="C3050" s="86" t="str">
        <f>COUNTIF($K$7:K3050,K3050)&amp;K3050</f>
        <v>0</v>
      </c>
      <c r="D3050" s="86" t="str">
        <f t="shared" si="1037"/>
        <v>1</v>
      </c>
      <c r="F3050" s="173"/>
      <c r="G3050" s="90"/>
      <c r="H3050" s="177"/>
      <c r="I3050" s="90"/>
      <c r="J3050" s="175" t="str">
        <f t="shared" ref="J3050" si="1040">IF(ISNA(VLOOKUP(I3050,DAF_AKUN,2,FALSE)),"-",VLOOKUP(I3050,DAF_AKUN,2,FALSE))</f>
        <v>-</v>
      </c>
      <c r="K3050" s="90"/>
      <c r="L3050" s="178"/>
      <c r="M3050" s="178"/>
    </row>
    <row r="3051" spans="1:13" x14ac:dyDescent="0.2">
      <c r="A3051" s="90" t="str">
        <f>IF(I3051=VALUE,VALUE,COUNTIF($B$7:B3051,B3051))&amp;I3051&amp;IF(F3051&lt;&gt;VALUE,TEXT(F3051,"mmmm"),VALUE)</f>
        <v>00</v>
      </c>
      <c r="B3051" s="86" t="str">
        <f t="shared" si="1036"/>
        <v>0</v>
      </c>
      <c r="C3051" s="86" t="str">
        <f>COUNTIF($K$7:K3051,K3051)&amp;K3051</f>
        <v>0</v>
      </c>
      <c r="D3051" s="86" t="str">
        <f t="shared" si="1037"/>
        <v>1</v>
      </c>
      <c r="F3051" s="173"/>
      <c r="G3051" s="90"/>
      <c r="H3051" s="177"/>
      <c r="I3051" s="90"/>
      <c r="J3051" s="175" t="str">
        <f t="shared" ref="J3051" si="1041">IF(ISNA(VLOOKUP(I3051,DAF_AKUN,2,FALSE)),"-",VLOOKUP(I3051,DAF_AKUN,2,FALSE))</f>
        <v>-</v>
      </c>
      <c r="K3051" s="90"/>
      <c r="L3051" s="178"/>
      <c r="M3051" s="178"/>
    </row>
    <row r="3052" spans="1:13" x14ac:dyDescent="0.2">
      <c r="A3052" s="90" t="str">
        <f>IF(I3052=VALUE,VALUE,COUNTIF($B$7:B3052,B3052))&amp;I3052&amp;IF(F3052&lt;&gt;VALUE,TEXT(F3052,"mmmm"),VALUE)</f>
        <v>00</v>
      </c>
      <c r="B3052" s="86" t="str">
        <f t="shared" si="1036"/>
        <v>0</v>
      </c>
      <c r="C3052" s="86" t="str">
        <f>COUNTIF($K$7:K3052,K3052)&amp;K3052</f>
        <v>0</v>
      </c>
      <c r="D3052" s="86" t="str">
        <f t="shared" si="1037"/>
        <v>1</v>
      </c>
      <c r="F3052" s="173"/>
      <c r="G3052" s="90"/>
      <c r="H3052" s="73"/>
      <c r="I3052" s="90"/>
      <c r="J3052" s="175" t="str">
        <f t="shared" ref="J3052" si="1042">IF(ISNA(VLOOKUP(I3052,DAF_AKUN,2,FALSE)),"-",VLOOKUP(I3052,DAF_AKUN,2,FALSE))</f>
        <v>-</v>
      </c>
      <c r="K3052" s="90"/>
      <c r="L3052" s="178"/>
      <c r="M3052" s="178"/>
    </row>
    <row r="3053" spans="1:13" x14ac:dyDescent="0.2">
      <c r="A3053" s="90" t="str">
        <f>IF(I3053=VALUE,VALUE,COUNTIF($B$7:B3053,B3053))&amp;I3053&amp;IF(F3053&lt;&gt;VALUE,TEXT(F3053,"mmmm"),VALUE)</f>
        <v>00</v>
      </c>
      <c r="B3053" s="86" t="str">
        <f t="shared" si="1036"/>
        <v>0</v>
      </c>
      <c r="C3053" s="86" t="str">
        <f>COUNTIF($K$7:K3053,K3053)&amp;K3053</f>
        <v>0</v>
      </c>
      <c r="D3053" s="86" t="str">
        <f t="shared" si="1037"/>
        <v>1</v>
      </c>
      <c r="F3053" s="173"/>
      <c r="G3053" s="90"/>
      <c r="H3053" s="73"/>
      <c r="I3053" s="90"/>
      <c r="J3053" s="175" t="str">
        <f t="shared" ref="J3053" si="1043">IF(ISNA(VLOOKUP(I3053,DAF_AKUN,2,FALSE)),"-",VLOOKUP(I3053,DAF_AKUN,2,FALSE))</f>
        <v>-</v>
      </c>
      <c r="K3053" s="90"/>
      <c r="L3053" s="178"/>
      <c r="M3053" s="178"/>
    </row>
    <row r="3054" spans="1:13" x14ac:dyDescent="0.2">
      <c r="A3054" s="90" t="str">
        <f>IF(I3054=VALUE,VALUE,COUNTIF($B$7:B3054,B3054))&amp;I3054&amp;IF(F3054&lt;&gt;VALUE,TEXT(F3054,"mmmm"),VALUE)</f>
        <v>00</v>
      </c>
      <c r="B3054" s="86" t="str">
        <f t="shared" si="1036"/>
        <v>0</v>
      </c>
      <c r="C3054" s="86" t="str">
        <f>COUNTIF($K$7:K3054,K3054)&amp;K3054</f>
        <v>0</v>
      </c>
      <c r="D3054" s="86" t="str">
        <f t="shared" si="1037"/>
        <v>1</v>
      </c>
      <c r="F3054" s="173"/>
      <c r="G3054" s="90"/>
      <c r="H3054" s="177"/>
      <c r="I3054" s="90"/>
      <c r="J3054" s="175" t="str">
        <f t="shared" ref="J3054" si="1044">IF(ISNA(VLOOKUP(I3054,DAF_AKUN,2,FALSE)),"-",VLOOKUP(I3054,DAF_AKUN,2,FALSE))</f>
        <v>-</v>
      </c>
      <c r="K3054" s="90"/>
      <c r="L3054" s="178"/>
      <c r="M3054" s="178"/>
    </row>
    <row r="3055" spans="1:13" x14ac:dyDescent="0.2">
      <c r="A3055" s="90" t="str">
        <f>IF(I3055=VALUE,VALUE,COUNTIF($B$7:B3055,B3055))&amp;I3055&amp;IF(F3055&lt;&gt;VALUE,TEXT(F3055,"mmmm"),VALUE)</f>
        <v>00</v>
      </c>
      <c r="B3055" s="86" t="str">
        <f t="shared" si="1036"/>
        <v>0</v>
      </c>
      <c r="C3055" s="86" t="str">
        <f>COUNTIF($K$7:K3055,K3055)&amp;K3055</f>
        <v>0</v>
      </c>
      <c r="D3055" s="86" t="str">
        <f t="shared" si="1037"/>
        <v>1</v>
      </c>
      <c r="F3055" s="173"/>
      <c r="G3055" s="90"/>
      <c r="H3055" s="177"/>
      <c r="I3055" s="90"/>
      <c r="J3055" s="175" t="str">
        <f t="shared" ref="J3055" si="1045">IF(ISNA(VLOOKUP(I3055,DAF_AKUN,2,FALSE)),"-",VLOOKUP(I3055,DAF_AKUN,2,FALSE))</f>
        <v>-</v>
      </c>
      <c r="K3055" s="90"/>
      <c r="L3055" s="178"/>
      <c r="M3055" s="178"/>
    </row>
    <row r="3056" spans="1:13" x14ac:dyDescent="0.2">
      <c r="A3056" s="90" t="str">
        <f>IF(I3056=VALUE,VALUE,COUNTIF($B$7:B3056,B3056))&amp;I3056&amp;IF(F3056&lt;&gt;VALUE,TEXT(F3056,"mmmm"),VALUE)</f>
        <v>00</v>
      </c>
      <c r="B3056" s="86" t="str">
        <f t="shared" si="1036"/>
        <v>0</v>
      </c>
      <c r="C3056" s="86" t="str">
        <f>COUNTIF($K$7:K3056,K3056)&amp;K3056</f>
        <v>0</v>
      </c>
      <c r="D3056" s="86" t="str">
        <f t="shared" si="1037"/>
        <v>1</v>
      </c>
      <c r="F3056" s="173"/>
      <c r="G3056" s="90"/>
      <c r="H3056" s="177"/>
      <c r="I3056" s="90"/>
      <c r="J3056" s="175" t="str">
        <f t="shared" ref="J3056" si="1046">IF(ISNA(VLOOKUP(I3056,DAF_AKUN,2,FALSE)),"-",VLOOKUP(I3056,DAF_AKUN,2,FALSE))</f>
        <v>-</v>
      </c>
      <c r="K3056" s="90"/>
      <c r="L3056" s="178"/>
      <c r="M3056" s="178"/>
    </row>
    <row r="3057" spans="1:13" x14ac:dyDescent="0.2">
      <c r="A3057" s="90" t="str">
        <f>IF(I3057=VALUE,VALUE,COUNTIF($B$7:B3057,B3057))&amp;I3057&amp;IF(F3057&lt;&gt;VALUE,TEXT(F3057,"mmmm"),VALUE)</f>
        <v>00</v>
      </c>
      <c r="B3057" s="86" t="str">
        <f t="shared" si="1036"/>
        <v>0</v>
      </c>
      <c r="C3057" s="86" t="str">
        <f>COUNTIF($K$7:K3057,K3057)&amp;K3057</f>
        <v>0</v>
      </c>
      <c r="D3057" s="86" t="str">
        <f t="shared" si="1037"/>
        <v>1</v>
      </c>
      <c r="F3057" s="173"/>
      <c r="G3057" s="90"/>
      <c r="H3057" s="177"/>
      <c r="I3057" s="90"/>
      <c r="J3057" s="175" t="str">
        <f t="shared" ref="J3057" si="1047">IF(ISNA(VLOOKUP(I3057,DAF_AKUN,2,FALSE)),"-",VLOOKUP(I3057,DAF_AKUN,2,FALSE))</f>
        <v>-</v>
      </c>
      <c r="K3057" s="90"/>
      <c r="L3057" s="178"/>
      <c r="M3057" s="178"/>
    </row>
    <row r="3058" spans="1:13" x14ac:dyDescent="0.2">
      <c r="A3058" s="90" t="str">
        <f>IF(I3058=VALUE,VALUE,COUNTIF($B$7:B3058,B3058))&amp;I3058&amp;IF(F3058&lt;&gt;VALUE,TEXT(F3058,"mmmm"),VALUE)</f>
        <v>00</v>
      </c>
      <c r="B3058" s="86" t="str">
        <f t="shared" si="1036"/>
        <v>0</v>
      </c>
      <c r="C3058" s="86" t="str">
        <f>COUNTIF($K$7:K3058,K3058)&amp;K3058</f>
        <v>0</v>
      </c>
      <c r="D3058" s="86" t="str">
        <f t="shared" si="1037"/>
        <v>1</v>
      </c>
      <c r="F3058" s="173"/>
      <c r="G3058" s="90"/>
      <c r="H3058" s="73"/>
      <c r="I3058" s="90"/>
      <c r="J3058" s="175" t="str">
        <f t="shared" ref="J3058" si="1048">IF(ISNA(VLOOKUP(I3058,DAF_AKUN,2,FALSE)),"-",VLOOKUP(I3058,DAF_AKUN,2,FALSE))</f>
        <v>-</v>
      </c>
      <c r="K3058" s="90"/>
      <c r="L3058" s="178"/>
      <c r="M3058" s="178"/>
    </row>
    <row r="3059" spans="1:13" x14ac:dyDescent="0.2">
      <c r="A3059" s="90" t="str">
        <f>IF(I3059=VALUE,VALUE,COUNTIF($B$7:B3059,B3059))&amp;I3059&amp;IF(F3059&lt;&gt;VALUE,TEXT(F3059,"mmmm"),VALUE)</f>
        <v>00</v>
      </c>
      <c r="B3059" s="86" t="str">
        <f t="shared" si="1036"/>
        <v>0</v>
      </c>
      <c r="C3059" s="86" t="str">
        <f>COUNTIF($K$7:K3059,K3059)&amp;K3059</f>
        <v>65SH-001</v>
      </c>
      <c r="D3059" s="86" t="str">
        <f t="shared" si="1037"/>
        <v>1</v>
      </c>
      <c r="F3059" s="173"/>
      <c r="G3059" s="73"/>
      <c r="H3059" s="73"/>
      <c r="I3059" s="90"/>
      <c r="J3059" s="175" t="str">
        <f t="shared" ref="J3059" si="1049">IF(ISNA(VLOOKUP(I3059,DAF_AKUN,2,FALSE)),"-",VLOOKUP(I3059,DAF_AKUN,2,FALSE))</f>
        <v>-</v>
      </c>
      <c r="K3059" s="90" t="s">
        <v>400</v>
      </c>
      <c r="L3059" s="178"/>
      <c r="M3059" s="178"/>
    </row>
    <row r="3060" spans="1:13" x14ac:dyDescent="0.2">
      <c r="A3060" s="90" t="str">
        <f>IF(I3060=VALUE,VALUE,COUNTIF($B$7:B3060,B3060))&amp;I3060&amp;IF(F3060&lt;&gt;VALUE,TEXT(F3060,"mmmm"),VALUE)</f>
        <v>00</v>
      </c>
      <c r="B3060" s="86" t="str">
        <f t="shared" si="1036"/>
        <v>0</v>
      </c>
      <c r="C3060" s="86" t="str">
        <f>COUNTIF($K$7:K3060,K3060)&amp;K3060</f>
        <v>0</v>
      </c>
      <c r="D3060" s="86" t="str">
        <f t="shared" si="1037"/>
        <v>1</v>
      </c>
      <c r="F3060" s="173"/>
      <c r="G3060" s="90"/>
      <c r="H3060" s="73"/>
      <c r="I3060" s="90"/>
      <c r="J3060" s="175" t="str">
        <f t="shared" ref="J3060" si="1050">IF(ISNA(VLOOKUP(I3060,DAF_AKUN,2,FALSE)),"-",VLOOKUP(I3060,DAF_AKUN,2,FALSE))</f>
        <v>-</v>
      </c>
      <c r="K3060" s="90"/>
      <c r="L3060" s="178"/>
      <c r="M3060" s="178"/>
    </row>
    <row r="3061" spans="1:13" x14ac:dyDescent="0.2">
      <c r="A3061" s="90" t="str">
        <f>IF(I3061=VALUE,VALUE,COUNTIF($B$7:B3061,B3061))&amp;I3061&amp;IF(F3061&lt;&gt;VALUE,TEXT(F3061,"mmmm"),VALUE)</f>
        <v>00</v>
      </c>
      <c r="B3061" s="86" t="str">
        <f t="shared" si="1036"/>
        <v>0</v>
      </c>
      <c r="C3061" s="86" t="str">
        <f>COUNTIF($K$7:K3061,K3061)&amp;K3061</f>
        <v>0</v>
      </c>
      <c r="D3061" s="86" t="str">
        <f t="shared" si="1037"/>
        <v>1</v>
      </c>
      <c r="F3061" s="173"/>
      <c r="G3061" s="90"/>
      <c r="H3061" s="73"/>
      <c r="I3061" s="90"/>
      <c r="J3061" s="175" t="str">
        <f t="shared" ref="J3061" si="1051">IF(ISNA(VLOOKUP(I3061,DAF_AKUN,2,FALSE)),"-",VLOOKUP(I3061,DAF_AKUN,2,FALSE))</f>
        <v>-</v>
      </c>
      <c r="K3061" s="90"/>
      <c r="L3061" s="178"/>
      <c r="M3061" s="178"/>
    </row>
    <row r="3062" spans="1:13" x14ac:dyDescent="0.2">
      <c r="A3062" s="90" t="str">
        <f>IF(I3062=VALUE,VALUE,COUNTIF($B$7:B3062,B3062))&amp;I3062&amp;IF(F3062&lt;&gt;VALUE,TEXT(F3062,"mmmm"),VALUE)</f>
        <v>00</v>
      </c>
      <c r="B3062" s="86" t="str">
        <f t="shared" si="1036"/>
        <v>0</v>
      </c>
      <c r="C3062" s="86" t="str">
        <f>COUNTIF($K$7:K3062,K3062)&amp;K3062</f>
        <v>0</v>
      </c>
      <c r="D3062" s="86" t="str">
        <f t="shared" si="1037"/>
        <v>1</v>
      </c>
      <c r="F3062" s="173"/>
      <c r="G3062" s="90"/>
      <c r="H3062" s="73"/>
      <c r="I3062" s="90"/>
      <c r="J3062" s="175" t="str">
        <f t="shared" ref="J3062" si="1052">IF(ISNA(VLOOKUP(I3062,DAF_AKUN,2,FALSE)),"-",VLOOKUP(I3062,DAF_AKUN,2,FALSE))</f>
        <v>-</v>
      </c>
      <c r="K3062" s="90"/>
      <c r="L3062" s="178"/>
      <c r="M3062" s="178"/>
    </row>
    <row r="3063" spans="1:13" x14ac:dyDescent="0.2">
      <c r="A3063" s="90" t="str">
        <f>IF(I3063=VALUE,VALUE,COUNTIF($B$7:B3063,B3063))&amp;I3063&amp;IF(F3063&lt;&gt;VALUE,TEXT(F3063,"mmmm"),VALUE)</f>
        <v>00</v>
      </c>
      <c r="B3063" s="86" t="str">
        <f t="shared" si="1036"/>
        <v>0</v>
      </c>
      <c r="C3063" s="86" t="str">
        <f>COUNTIF($K$7:K3063,K3063)&amp;K3063</f>
        <v>0</v>
      </c>
      <c r="D3063" s="86" t="str">
        <f t="shared" si="1037"/>
        <v>1</v>
      </c>
      <c r="F3063" s="173"/>
      <c r="G3063" s="90"/>
      <c r="H3063" s="73"/>
      <c r="I3063" s="90"/>
      <c r="J3063" s="175" t="str">
        <f t="shared" ref="J3063" si="1053">IF(ISNA(VLOOKUP(I3063,DAF_AKUN,2,FALSE)),"-",VLOOKUP(I3063,DAF_AKUN,2,FALSE))</f>
        <v>-</v>
      </c>
      <c r="K3063" s="90"/>
      <c r="L3063" s="178"/>
      <c r="M3063" s="178"/>
    </row>
    <row r="3064" spans="1:13" x14ac:dyDescent="0.2">
      <c r="A3064" s="90" t="str">
        <f>IF(I3064=VALUE,VALUE,COUNTIF($B$7:B3064,B3064))&amp;I3064&amp;IF(F3064&lt;&gt;VALUE,TEXT(F3064,"mmmm"),VALUE)</f>
        <v>00</v>
      </c>
      <c r="B3064" s="86" t="str">
        <f t="shared" si="1036"/>
        <v>0</v>
      </c>
      <c r="C3064" s="86" t="str">
        <f>COUNTIF($K$7:K3064,K3064)&amp;K3064</f>
        <v>0</v>
      </c>
      <c r="D3064" s="86" t="str">
        <f t="shared" si="1037"/>
        <v>1</v>
      </c>
      <c r="F3064" s="173"/>
      <c r="G3064" s="90"/>
      <c r="H3064" s="73"/>
      <c r="I3064" s="75"/>
      <c r="J3064" s="175" t="str">
        <f t="shared" ref="J3064" si="1054">IF(ISNA(VLOOKUP(I3064,DAF_AKUN,2,FALSE)),"-",VLOOKUP(I3064,DAF_AKUN,2,FALSE))</f>
        <v>-</v>
      </c>
      <c r="K3064" s="90"/>
      <c r="L3064" s="178"/>
      <c r="M3064" s="178"/>
    </row>
    <row r="3065" spans="1:13" x14ac:dyDescent="0.2">
      <c r="A3065" s="90" t="str">
        <f>IF(I3065=VALUE,VALUE,COUNTIF($B$7:B3065,B3065))&amp;I3065&amp;IF(F3065&lt;&gt;VALUE,TEXT(F3065,"mmmm"),VALUE)</f>
        <v>00</v>
      </c>
      <c r="B3065" s="86" t="str">
        <f t="shared" si="1036"/>
        <v>0</v>
      </c>
      <c r="C3065" s="86" t="str">
        <f>COUNTIF($K$7:K3065,K3065)&amp;K3065</f>
        <v>0</v>
      </c>
      <c r="D3065" s="86" t="str">
        <f t="shared" si="1037"/>
        <v>1</v>
      </c>
      <c r="F3065" s="173"/>
      <c r="G3065" s="90"/>
      <c r="H3065" s="73"/>
      <c r="I3065" s="90"/>
      <c r="J3065" s="175" t="str">
        <f t="shared" ref="J3065" si="1055">IF(ISNA(VLOOKUP(I3065,DAF_AKUN,2,FALSE)),"-",VLOOKUP(I3065,DAF_AKUN,2,FALSE))</f>
        <v>-</v>
      </c>
      <c r="K3065" s="90"/>
      <c r="L3065" s="178"/>
      <c r="M3065" s="178"/>
    </row>
    <row r="3066" spans="1:13" x14ac:dyDescent="0.2">
      <c r="A3066" s="90" t="str">
        <f>IF(I3066=VALUE,VALUE,COUNTIF($B$7:B3066,B3066))&amp;I3066&amp;IF(F3066&lt;&gt;VALUE,TEXT(F3066,"mmmm"),VALUE)</f>
        <v>00</v>
      </c>
      <c r="B3066" s="86" t="str">
        <f t="shared" si="1036"/>
        <v>0</v>
      </c>
      <c r="C3066" s="86" t="str">
        <f>COUNTIF($K$7:K3066,K3066)&amp;K3066</f>
        <v>0</v>
      </c>
      <c r="D3066" s="86" t="str">
        <f t="shared" si="1037"/>
        <v>1</v>
      </c>
      <c r="F3066" s="173"/>
      <c r="G3066" s="90"/>
      <c r="H3066" s="73"/>
      <c r="I3066" s="90"/>
      <c r="J3066" s="175" t="str">
        <f t="shared" ref="J3066" si="1056">IF(ISNA(VLOOKUP(I3066,DAF_AKUN,2,FALSE)),"-",VLOOKUP(I3066,DAF_AKUN,2,FALSE))</f>
        <v>-</v>
      </c>
      <c r="K3066" s="90"/>
      <c r="L3066" s="178"/>
      <c r="M3066" s="178"/>
    </row>
    <row r="3067" spans="1:13" x14ac:dyDescent="0.2">
      <c r="A3067" s="90" t="str">
        <f>IF(I3067=VALUE,VALUE,COUNTIF($B$7:B3067,B3067))&amp;I3067&amp;IF(F3067&lt;&gt;VALUE,TEXT(F3067,"mmmm"),VALUE)</f>
        <v>00</v>
      </c>
      <c r="B3067" s="86" t="str">
        <f t="shared" si="1036"/>
        <v>0</v>
      </c>
      <c r="C3067" s="86" t="str">
        <f>COUNTIF($K$7:K3067,K3067)&amp;K3067</f>
        <v>0</v>
      </c>
      <c r="D3067" s="86" t="str">
        <f t="shared" si="1037"/>
        <v>1</v>
      </c>
      <c r="F3067" s="173"/>
      <c r="G3067" s="90"/>
      <c r="H3067" s="73"/>
      <c r="I3067" s="90"/>
      <c r="J3067" s="175" t="str">
        <f t="shared" ref="J3067" si="1057">IF(ISNA(VLOOKUP(I3067,DAF_AKUN,2,FALSE)),"-",VLOOKUP(I3067,DAF_AKUN,2,FALSE))</f>
        <v>-</v>
      </c>
      <c r="K3067" s="90"/>
      <c r="L3067" s="178"/>
      <c r="M3067" s="178"/>
    </row>
    <row r="3068" spans="1:13" x14ac:dyDescent="0.2">
      <c r="A3068" s="90" t="str">
        <f>IF(I3068=VALUE,VALUE,COUNTIF($B$7:B3068,B3068))&amp;I3068&amp;IF(F3068&lt;&gt;VALUE,TEXT(F3068,"mmmm"),VALUE)</f>
        <v>00</v>
      </c>
      <c r="B3068" s="86" t="str">
        <f t="shared" si="1036"/>
        <v>0</v>
      </c>
      <c r="C3068" s="86" t="str">
        <f>COUNTIF($K$7:K3068,K3068)&amp;K3068</f>
        <v>0</v>
      </c>
      <c r="D3068" s="86" t="str">
        <f t="shared" si="1037"/>
        <v>1</v>
      </c>
      <c r="F3068" s="173"/>
      <c r="G3068" s="90"/>
      <c r="H3068" s="73"/>
      <c r="I3068" s="90"/>
      <c r="J3068" s="175" t="str">
        <f t="shared" ref="J3068" si="1058">IF(ISNA(VLOOKUP(I3068,DAF_AKUN,2,FALSE)),"-",VLOOKUP(I3068,DAF_AKUN,2,FALSE))</f>
        <v>-</v>
      </c>
      <c r="K3068" s="90"/>
      <c r="L3068" s="178"/>
      <c r="M3068" s="178"/>
    </row>
    <row r="3069" spans="1:13" x14ac:dyDescent="0.2">
      <c r="A3069" s="90" t="str">
        <f>IF(I3069=VALUE,VALUE,COUNTIF($B$7:B3069,B3069))&amp;I3069&amp;IF(F3069&lt;&gt;VALUE,TEXT(F3069,"mmmm"),VALUE)</f>
        <v>00</v>
      </c>
      <c r="B3069" s="86" t="str">
        <f t="shared" si="1036"/>
        <v>0</v>
      </c>
      <c r="C3069" s="86" t="str">
        <f>COUNTIF($K$7:K3069,K3069)&amp;K3069</f>
        <v>0</v>
      </c>
      <c r="D3069" s="86" t="str">
        <f t="shared" si="1037"/>
        <v>1</v>
      </c>
      <c r="F3069" s="173"/>
      <c r="G3069" s="90"/>
      <c r="H3069" s="73"/>
      <c r="I3069" s="90"/>
      <c r="J3069" s="175" t="str">
        <f t="shared" ref="J3069" si="1059">IF(ISNA(VLOOKUP(I3069,DAF_AKUN,2,FALSE)),"-",VLOOKUP(I3069,DAF_AKUN,2,FALSE))</f>
        <v>-</v>
      </c>
      <c r="K3069" s="90"/>
      <c r="L3069" s="178"/>
      <c r="M3069" s="178"/>
    </row>
    <row r="3070" spans="1:13" x14ac:dyDescent="0.2">
      <c r="A3070" s="90" t="str">
        <f>IF(I3070=VALUE,VALUE,COUNTIF($B$7:B3070,B3070))&amp;I3070&amp;IF(F3070&lt;&gt;VALUE,TEXT(F3070,"mmmm"),VALUE)</f>
        <v>00</v>
      </c>
      <c r="B3070" s="86" t="str">
        <f t="shared" si="1036"/>
        <v>0</v>
      </c>
      <c r="C3070" s="86" t="str">
        <f>COUNTIF($K$7:K3070,K3070)&amp;K3070</f>
        <v>0</v>
      </c>
      <c r="D3070" s="86" t="str">
        <f t="shared" si="1037"/>
        <v>1</v>
      </c>
      <c r="F3070" s="173"/>
      <c r="G3070" s="90"/>
      <c r="H3070" s="73"/>
      <c r="I3070" s="90"/>
      <c r="J3070" s="175" t="str">
        <f t="shared" ref="J3070" si="1060">IF(ISNA(VLOOKUP(I3070,DAF_AKUN,2,FALSE)),"-",VLOOKUP(I3070,DAF_AKUN,2,FALSE))</f>
        <v>-</v>
      </c>
      <c r="K3070" s="90"/>
      <c r="L3070" s="178"/>
      <c r="M3070" s="178"/>
    </row>
    <row r="3071" spans="1:13" x14ac:dyDescent="0.2">
      <c r="A3071" s="90" t="str">
        <f>IF(I3071=VALUE,VALUE,COUNTIF($B$7:B3071,B3071))&amp;I3071&amp;IF(F3071&lt;&gt;VALUE,TEXT(F3071,"mmmm"),VALUE)</f>
        <v>00</v>
      </c>
      <c r="B3071" s="86" t="str">
        <f t="shared" si="1036"/>
        <v>0</v>
      </c>
      <c r="C3071" s="86" t="str">
        <f>COUNTIF($K$7:K3071,K3071)&amp;K3071</f>
        <v>0</v>
      </c>
      <c r="D3071" s="86" t="str">
        <f t="shared" si="1037"/>
        <v>1</v>
      </c>
      <c r="F3071" s="173"/>
      <c r="G3071" s="90"/>
      <c r="H3071" s="73"/>
      <c r="I3071" s="75"/>
      <c r="J3071" s="175" t="str">
        <f t="shared" ref="J3071" si="1061">IF(ISNA(VLOOKUP(I3071,DAF_AKUN,2,FALSE)),"-",VLOOKUP(I3071,DAF_AKUN,2,FALSE))</f>
        <v>-</v>
      </c>
      <c r="K3071" s="90"/>
      <c r="L3071" s="178"/>
      <c r="M3071" s="178"/>
    </row>
    <row r="3072" spans="1:13" x14ac:dyDescent="0.2">
      <c r="A3072" s="90" t="str">
        <f>IF(I3072=VALUE,VALUE,COUNTIF($B$7:B3072,B3072))&amp;I3072&amp;IF(F3072&lt;&gt;VALUE,TEXT(F3072,"mmmm"),VALUE)</f>
        <v>00</v>
      </c>
      <c r="B3072" s="86" t="str">
        <f t="shared" si="1036"/>
        <v>0</v>
      </c>
      <c r="C3072" s="86" t="str">
        <f>COUNTIF($K$7:K3072,K3072)&amp;K3072</f>
        <v>0</v>
      </c>
      <c r="D3072" s="86" t="str">
        <f t="shared" si="1037"/>
        <v>1</v>
      </c>
      <c r="F3072" s="173"/>
      <c r="G3072" s="90"/>
      <c r="H3072" s="73"/>
      <c r="I3072" s="75"/>
      <c r="J3072" s="175" t="str">
        <f t="shared" ref="J3072" si="1062">IF(ISNA(VLOOKUP(I3072,DAF_AKUN,2,FALSE)),"-",VLOOKUP(I3072,DAF_AKUN,2,FALSE))</f>
        <v>-</v>
      </c>
      <c r="K3072" s="90"/>
      <c r="L3072" s="178"/>
      <c r="M3072" s="178"/>
    </row>
    <row r="3073" spans="1:13" x14ac:dyDescent="0.2">
      <c r="A3073" s="90" t="str">
        <f>IF(I3073=VALUE,VALUE,COUNTIF($B$7:B3073,B3073))&amp;I3073&amp;IF(F3073&lt;&gt;VALUE,TEXT(F3073,"mmmm"),VALUE)</f>
        <v>00</v>
      </c>
      <c r="B3073" s="86" t="str">
        <f t="shared" si="1036"/>
        <v>0</v>
      </c>
      <c r="C3073" s="86" t="str">
        <f>COUNTIF($K$7:K3073,K3073)&amp;K3073</f>
        <v>0</v>
      </c>
      <c r="D3073" s="86" t="str">
        <f t="shared" si="1037"/>
        <v>1</v>
      </c>
      <c r="F3073" s="173"/>
      <c r="G3073" s="90"/>
      <c r="H3073" s="73"/>
      <c r="I3073" s="75"/>
      <c r="J3073" s="175" t="str">
        <f t="shared" ref="J3073" si="1063">IF(ISNA(VLOOKUP(I3073,DAF_AKUN,2,FALSE)),"-",VLOOKUP(I3073,DAF_AKUN,2,FALSE))</f>
        <v>-</v>
      </c>
      <c r="K3073" s="90"/>
      <c r="L3073" s="178"/>
      <c r="M3073" s="178"/>
    </row>
    <row r="3074" spans="1:13" x14ac:dyDescent="0.2">
      <c r="A3074" s="90" t="str">
        <f>IF(I3074=VALUE,VALUE,COUNTIF($B$7:B3074,B3074))&amp;I3074&amp;IF(F3074&lt;&gt;VALUE,TEXT(F3074,"mmmm"),VALUE)</f>
        <v>00</v>
      </c>
      <c r="B3074" s="86" t="str">
        <f t="shared" si="1036"/>
        <v>0</v>
      </c>
      <c r="C3074" s="86" t="str">
        <f>COUNTIF($K$7:K3074,K3074)&amp;K3074</f>
        <v>0</v>
      </c>
      <c r="D3074" s="86" t="str">
        <f t="shared" si="1037"/>
        <v>1</v>
      </c>
      <c r="F3074" s="173"/>
      <c r="G3074" s="90"/>
      <c r="H3074" s="73"/>
      <c r="I3074" s="90"/>
      <c r="J3074" s="175" t="str">
        <f t="shared" ref="J3074" si="1064">IF(ISNA(VLOOKUP(I3074,DAF_AKUN,2,FALSE)),"-",VLOOKUP(I3074,DAF_AKUN,2,FALSE))</f>
        <v>-</v>
      </c>
      <c r="K3074" s="90"/>
      <c r="L3074" s="178"/>
      <c r="M3074" s="178"/>
    </row>
    <row r="3075" spans="1:13" x14ac:dyDescent="0.2">
      <c r="A3075" s="90" t="str">
        <f>IF(I3075=VALUE,VALUE,COUNTIF($B$7:B3075,B3075))&amp;I3075&amp;IF(F3075&lt;&gt;VALUE,TEXT(F3075,"mmmm"),VALUE)</f>
        <v>00</v>
      </c>
      <c r="B3075" s="86" t="str">
        <f t="shared" si="1036"/>
        <v>0</v>
      </c>
      <c r="C3075" s="86" t="str">
        <f>COUNTIF($K$7:K3075,K3075)&amp;K3075</f>
        <v>0</v>
      </c>
      <c r="D3075" s="86" t="str">
        <f t="shared" si="1037"/>
        <v>1</v>
      </c>
      <c r="F3075" s="173"/>
      <c r="G3075" s="90"/>
      <c r="H3075" s="73"/>
      <c r="I3075" s="90"/>
      <c r="J3075" s="175" t="str">
        <f t="shared" ref="J3075" si="1065">IF(ISNA(VLOOKUP(I3075,DAF_AKUN,2,FALSE)),"-",VLOOKUP(I3075,DAF_AKUN,2,FALSE))</f>
        <v>-</v>
      </c>
      <c r="K3075" s="90"/>
      <c r="L3075" s="178"/>
      <c r="M3075" s="178"/>
    </row>
    <row r="3076" spans="1:13" x14ac:dyDescent="0.2">
      <c r="A3076" s="90" t="str">
        <f>IF(I3076=VALUE,VALUE,COUNTIF($B$7:B3076,B3076))&amp;I3076&amp;IF(F3076&lt;&gt;VALUE,TEXT(F3076,"mmmm"),VALUE)</f>
        <v>00</v>
      </c>
      <c r="B3076" s="86" t="str">
        <f t="shared" si="1036"/>
        <v>0</v>
      </c>
      <c r="C3076" s="86" t="str">
        <f>COUNTIF($K$7:K3076,K3076)&amp;K3076</f>
        <v>11SH-004</v>
      </c>
      <c r="D3076" s="86" t="str">
        <f t="shared" si="1037"/>
        <v>1</v>
      </c>
      <c r="F3076" s="173"/>
      <c r="G3076" s="90"/>
      <c r="H3076" s="73"/>
      <c r="I3076" s="75"/>
      <c r="J3076" s="175" t="str">
        <f t="shared" ref="J3076" si="1066">IF(ISNA(VLOOKUP(I3076,DAF_AKUN,2,FALSE)),"-",VLOOKUP(I3076,DAF_AKUN,2,FALSE))</f>
        <v>-</v>
      </c>
      <c r="K3076" s="90" t="s">
        <v>406</v>
      </c>
      <c r="L3076" s="178"/>
      <c r="M3076" s="178"/>
    </row>
    <row r="3077" spans="1:13" x14ac:dyDescent="0.2">
      <c r="A3077" s="90" t="str">
        <f>IF(I3077=VALUE,VALUE,COUNTIF($B$7:B3077,B3077))&amp;I3077&amp;IF(F3077&lt;&gt;VALUE,TEXT(F3077,"mmmm"),VALUE)</f>
        <v>00</v>
      </c>
      <c r="B3077" s="86" t="str">
        <f t="shared" si="1036"/>
        <v>0</v>
      </c>
      <c r="C3077" s="86" t="str">
        <f>COUNTIF($K$7:K3077,K3077)&amp;K3077</f>
        <v>0</v>
      </c>
      <c r="D3077" s="86" t="str">
        <f t="shared" si="1037"/>
        <v>1</v>
      </c>
      <c r="F3077" s="173"/>
      <c r="G3077" s="90"/>
      <c r="H3077" s="73"/>
      <c r="I3077" s="75"/>
      <c r="J3077" s="175" t="str">
        <f t="shared" ref="J3077" si="1067">IF(ISNA(VLOOKUP(I3077,DAF_AKUN,2,FALSE)),"-",VLOOKUP(I3077,DAF_AKUN,2,FALSE))</f>
        <v>-</v>
      </c>
      <c r="K3077" s="90"/>
      <c r="L3077" s="178"/>
      <c r="M3077" s="178"/>
    </row>
    <row r="3078" spans="1:13" x14ac:dyDescent="0.2">
      <c r="A3078" s="90" t="str">
        <f>IF(I3078=VALUE,VALUE,COUNTIF($B$7:B3078,B3078))&amp;I3078&amp;IF(F3078&lt;&gt;VALUE,TEXT(F3078,"mmmm"),VALUE)</f>
        <v>00</v>
      </c>
      <c r="B3078" s="86" t="str">
        <f t="shared" si="1036"/>
        <v>0</v>
      </c>
      <c r="C3078" s="86" t="str">
        <f>COUNTIF($K$7:K3078,K3078)&amp;K3078</f>
        <v>0</v>
      </c>
      <c r="D3078" s="86" t="str">
        <f t="shared" si="1037"/>
        <v>1</v>
      </c>
      <c r="F3078" s="173"/>
      <c r="G3078" s="90"/>
      <c r="H3078" s="73"/>
      <c r="I3078" s="90"/>
      <c r="J3078" s="175" t="str">
        <f t="shared" ref="J3078" si="1068">IF(ISNA(VLOOKUP(I3078,DAF_AKUN,2,FALSE)),"-",VLOOKUP(I3078,DAF_AKUN,2,FALSE))</f>
        <v>-</v>
      </c>
      <c r="K3078" s="90"/>
      <c r="L3078" s="178"/>
      <c r="M3078" s="178"/>
    </row>
    <row r="3079" spans="1:13" x14ac:dyDescent="0.2">
      <c r="A3079" s="90" t="str">
        <f>IF(I3079=VALUE,VALUE,COUNTIF($B$7:B3079,B3079))&amp;I3079&amp;IF(F3079&lt;&gt;VALUE,TEXT(F3079,"mmmm"),VALUE)</f>
        <v>00</v>
      </c>
      <c r="B3079" s="86" t="str">
        <f t="shared" si="1036"/>
        <v>0</v>
      </c>
      <c r="C3079" s="86" t="str">
        <f>COUNTIF($K$7:K3079,K3079)&amp;K3079</f>
        <v>0</v>
      </c>
      <c r="D3079" s="86" t="str">
        <f t="shared" si="1037"/>
        <v>1</v>
      </c>
      <c r="F3079" s="173"/>
      <c r="G3079" s="90"/>
      <c r="H3079" s="73"/>
      <c r="I3079" s="90"/>
      <c r="J3079" s="175" t="str">
        <f t="shared" ref="J3079" si="1069">IF(ISNA(VLOOKUP(I3079,DAF_AKUN,2,FALSE)),"-",VLOOKUP(I3079,DAF_AKUN,2,FALSE))</f>
        <v>-</v>
      </c>
      <c r="K3079" s="90"/>
      <c r="L3079" s="178"/>
      <c r="M3079" s="178"/>
    </row>
    <row r="3080" spans="1:13" x14ac:dyDescent="0.2">
      <c r="A3080" s="90" t="str">
        <f>IF(I3080=VALUE,VALUE,COUNTIF($B$7:B3080,B3080))&amp;I3080&amp;IF(F3080&lt;&gt;VALUE,TEXT(F3080,"mmmm"),VALUE)</f>
        <v>00</v>
      </c>
      <c r="B3080" s="86" t="str">
        <f t="shared" si="1036"/>
        <v>0</v>
      </c>
      <c r="C3080" s="86" t="str">
        <f>COUNTIF($K$7:K3080,K3080)&amp;K3080</f>
        <v>0</v>
      </c>
      <c r="D3080" s="86" t="str">
        <f t="shared" si="1037"/>
        <v>1</v>
      </c>
      <c r="F3080" s="173"/>
      <c r="G3080" s="90"/>
      <c r="H3080" s="73"/>
      <c r="I3080" s="90"/>
      <c r="J3080" s="175" t="str">
        <f t="shared" ref="J3080" si="1070">IF(ISNA(VLOOKUP(I3080,DAF_AKUN,2,FALSE)),"-",VLOOKUP(I3080,DAF_AKUN,2,FALSE))</f>
        <v>-</v>
      </c>
      <c r="K3080" s="90"/>
      <c r="L3080" s="178"/>
      <c r="M3080" s="178"/>
    </row>
    <row r="3081" spans="1:13" x14ac:dyDescent="0.2">
      <c r="A3081" s="90" t="str">
        <f>IF(I3081=VALUE,VALUE,COUNTIF($B$7:B3081,B3081))&amp;I3081&amp;IF(F3081&lt;&gt;VALUE,TEXT(F3081,"mmmm"),VALUE)</f>
        <v>00</v>
      </c>
      <c r="B3081" s="86" t="str">
        <f t="shared" si="1036"/>
        <v>0</v>
      </c>
      <c r="C3081" s="86" t="str">
        <f>COUNTIF($K$7:K3081,K3081)&amp;K3081</f>
        <v>0</v>
      </c>
      <c r="D3081" s="86" t="str">
        <f t="shared" si="1037"/>
        <v>1</v>
      </c>
      <c r="F3081" s="173"/>
      <c r="G3081" s="90"/>
      <c r="H3081" s="73"/>
      <c r="I3081" s="75"/>
      <c r="J3081" s="175" t="str">
        <f t="shared" ref="J3081" si="1071">IF(ISNA(VLOOKUP(I3081,DAF_AKUN,2,FALSE)),"-",VLOOKUP(I3081,DAF_AKUN,2,FALSE))</f>
        <v>-</v>
      </c>
      <c r="K3081" s="90"/>
      <c r="L3081" s="178"/>
      <c r="M3081" s="178"/>
    </row>
    <row r="3082" spans="1:13" x14ac:dyDescent="0.2">
      <c r="A3082" s="90" t="str">
        <f>IF(I3082=VALUE,VALUE,COUNTIF($B$7:B3082,B3082))&amp;I3082&amp;IF(F3082&lt;&gt;VALUE,TEXT(F3082,"mmmm"),VALUE)</f>
        <v>00</v>
      </c>
      <c r="B3082" s="86" t="str">
        <f t="shared" si="1036"/>
        <v>0</v>
      </c>
      <c r="C3082" s="86" t="str">
        <f>COUNTIF($K$7:K3082,K3082)&amp;K3082</f>
        <v>0</v>
      </c>
      <c r="D3082" s="86" t="str">
        <f t="shared" si="1037"/>
        <v>1</v>
      </c>
      <c r="F3082" s="173"/>
      <c r="G3082" s="90"/>
      <c r="H3082" s="73"/>
      <c r="I3082" s="75"/>
      <c r="J3082" s="175" t="str">
        <f t="shared" ref="J3082" si="1072">IF(ISNA(VLOOKUP(I3082,DAF_AKUN,2,FALSE)),"-",VLOOKUP(I3082,DAF_AKUN,2,FALSE))</f>
        <v>-</v>
      </c>
      <c r="K3082" s="90"/>
      <c r="L3082" s="178"/>
      <c r="M3082" s="178"/>
    </row>
    <row r="3083" spans="1:13" x14ac:dyDescent="0.2">
      <c r="A3083" s="90" t="str">
        <f>IF(I3083=VALUE,VALUE,COUNTIF($B$7:B3083,B3083))&amp;I3083&amp;IF(F3083&lt;&gt;VALUE,TEXT(F3083,"mmmm"),VALUE)</f>
        <v>00</v>
      </c>
      <c r="B3083" s="86" t="str">
        <f t="shared" si="1036"/>
        <v>0</v>
      </c>
      <c r="C3083" s="86" t="str">
        <f>COUNTIF($K$7:K3083,K3083)&amp;K3083</f>
        <v>0</v>
      </c>
      <c r="D3083" s="86" t="str">
        <f t="shared" si="1037"/>
        <v>1</v>
      </c>
      <c r="F3083" s="173"/>
      <c r="G3083" s="90"/>
      <c r="H3083" s="73"/>
      <c r="I3083" s="90"/>
      <c r="J3083" s="175" t="str">
        <f t="shared" ref="J3083" si="1073">IF(ISNA(VLOOKUP(I3083,DAF_AKUN,2,FALSE)),"-",VLOOKUP(I3083,DAF_AKUN,2,FALSE))</f>
        <v>-</v>
      </c>
      <c r="K3083" s="90"/>
      <c r="L3083" s="178"/>
      <c r="M3083" s="178"/>
    </row>
    <row r="3084" spans="1:13" x14ac:dyDescent="0.2">
      <c r="A3084" s="90" t="str">
        <f>IF(I3084=VALUE,VALUE,COUNTIF($B$7:B3084,B3084))&amp;I3084&amp;IF(F3084&lt;&gt;VALUE,TEXT(F3084,"mmmm"),VALUE)</f>
        <v>00</v>
      </c>
      <c r="B3084" s="86" t="str">
        <f t="shared" si="1036"/>
        <v>0</v>
      </c>
      <c r="C3084" s="86" t="str">
        <f>COUNTIF($K$7:K3084,K3084)&amp;K3084</f>
        <v>0</v>
      </c>
      <c r="D3084" s="86" t="str">
        <f t="shared" si="1037"/>
        <v>1</v>
      </c>
      <c r="F3084" s="173"/>
      <c r="G3084" s="90"/>
      <c r="H3084" s="73"/>
      <c r="I3084" s="90"/>
      <c r="J3084" s="175" t="str">
        <f t="shared" ref="J3084" si="1074">IF(ISNA(VLOOKUP(I3084,DAF_AKUN,2,FALSE)),"-",VLOOKUP(I3084,DAF_AKUN,2,FALSE))</f>
        <v>-</v>
      </c>
      <c r="K3084" s="90"/>
      <c r="L3084" s="178"/>
      <c r="M3084" s="178"/>
    </row>
    <row r="3085" spans="1:13" x14ac:dyDescent="0.2">
      <c r="A3085" s="90" t="str">
        <f>IF(I3085=VALUE,VALUE,COUNTIF($B$7:B3085,B3085))&amp;I3085&amp;IF(F3085&lt;&gt;VALUE,TEXT(F3085,"mmmm"),VALUE)</f>
        <v>00</v>
      </c>
      <c r="B3085" s="86" t="str">
        <f t="shared" si="1036"/>
        <v>0</v>
      </c>
      <c r="C3085" s="86" t="str">
        <f>COUNTIF($K$7:K3085,K3085)&amp;K3085</f>
        <v>0</v>
      </c>
      <c r="D3085" s="86" t="str">
        <f t="shared" si="1037"/>
        <v>1</v>
      </c>
      <c r="F3085" s="173"/>
      <c r="G3085" s="90"/>
      <c r="H3085" s="73"/>
      <c r="I3085" s="90"/>
      <c r="J3085" s="175" t="str">
        <f t="shared" ref="J3085" si="1075">IF(ISNA(VLOOKUP(I3085,DAF_AKUN,2,FALSE)),"-",VLOOKUP(I3085,DAF_AKUN,2,FALSE))</f>
        <v>-</v>
      </c>
      <c r="K3085" s="90"/>
      <c r="L3085" s="178"/>
      <c r="M3085" s="178"/>
    </row>
    <row r="3086" spans="1:13" x14ac:dyDescent="0.2">
      <c r="A3086" s="90" t="str">
        <f>IF(I3086=VALUE,VALUE,COUNTIF($B$7:B3086,B3086))&amp;I3086&amp;IF(F3086&lt;&gt;VALUE,TEXT(F3086,"mmmm"),VALUE)</f>
        <v>00</v>
      </c>
      <c r="B3086" s="86" t="str">
        <f t="shared" si="1036"/>
        <v>0</v>
      </c>
      <c r="C3086" s="86" t="str">
        <f>COUNTIF($K$7:K3086,K3086)&amp;K3086</f>
        <v>0</v>
      </c>
      <c r="D3086" s="86" t="str">
        <f t="shared" si="1037"/>
        <v>1</v>
      </c>
      <c r="F3086" s="173"/>
      <c r="G3086" s="90"/>
      <c r="H3086" s="73"/>
      <c r="I3086" s="90"/>
      <c r="J3086" s="175" t="str">
        <f t="shared" ref="J3086" si="1076">IF(ISNA(VLOOKUP(I3086,DAF_AKUN,2,FALSE)),"-",VLOOKUP(I3086,DAF_AKUN,2,FALSE))</f>
        <v>-</v>
      </c>
      <c r="K3086" s="90"/>
      <c r="L3086" s="178"/>
      <c r="M3086" s="178"/>
    </row>
    <row r="3087" spans="1:13" x14ac:dyDescent="0.2">
      <c r="A3087" s="90" t="str">
        <f>IF(I3087=VALUE,VALUE,COUNTIF($B$7:B3087,B3087))&amp;I3087&amp;IF(F3087&lt;&gt;VALUE,TEXT(F3087,"mmmm"),VALUE)</f>
        <v>00</v>
      </c>
      <c r="B3087" s="86" t="str">
        <f t="shared" si="1036"/>
        <v>0</v>
      </c>
      <c r="C3087" s="86" t="str">
        <f>COUNTIF($K$7:K3087,K3087)&amp;K3087</f>
        <v>0</v>
      </c>
      <c r="D3087" s="86" t="str">
        <f t="shared" si="1037"/>
        <v>1</v>
      </c>
      <c r="F3087" s="173"/>
      <c r="G3087" s="90"/>
      <c r="H3087" s="73"/>
      <c r="I3087" s="75"/>
      <c r="J3087" s="175" t="str">
        <f t="shared" ref="J3087" si="1077">IF(ISNA(VLOOKUP(I3087,DAF_AKUN,2,FALSE)),"-",VLOOKUP(I3087,DAF_AKUN,2,FALSE))</f>
        <v>-</v>
      </c>
      <c r="K3087" s="90"/>
      <c r="L3087" s="178"/>
      <c r="M3087" s="178"/>
    </row>
    <row r="3088" spans="1:13" x14ac:dyDescent="0.2">
      <c r="A3088" s="90" t="str">
        <f>IF(I3088=VALUE,VALUE,COUNTIF($B$7:B3088,B3088))&amp;I3088&amp;IF(F3088&lt;&gt;VALUE,TEXT(F3088,"mmmm"),VALUE)</f>
        <v>00</v>
      </c>
      <c r="B3088" s="86" t="str">
        <f t="shared" si="1036"/>
        <v>0</v>
      </c>
      <c r="C3088" s="86" t="str">
        <f>COUNTIF($K$7:K3088,K3088)&amp;K3088</f>
        <v>0</v>
      </c>
      <c r="D3088" s="86" t="str">
        <f t="shared" si="1037"/>
        <v>1</v>
      </c>
      <c r="F3088" s="173"/>
      <c r="G3088" s="90"/>
      <c r="H3088" s="73"/>
      <c r="I3088" s="90"/>
      <c r="J3088" s="175" t="str">
        <f t="shared" ref="J3088" si="1078">IF(ISNA(VLOOKUP(I3088,DAF_AKUN,2,FALSE)),"-",VLOOKUP(I3088,DAF_AKUN,2,FALSE))</f>
        <v>-</v>
      </c>
      <c r="K3088" s="90"/>
      <c r="L3088" s="178"/>
      <c r="M3088" s="178"/>
    </row>
    <row r="3089" spans="1:13" x14ac:dyDescent="0.2">
      <c r="A3089" s="90" t="str">
        <f>IF(I3089=VALUE,VALUE,COUNTIF($B$7:B3089,B3089))&amp;I3089&amp;IF(F3089&lt;&gt;VALUE,TEXT(F3089,"mmmm"),VALUE)</f>
        <v>00</v>
      </c>
      <c r="B3089" s="86" t="str">
        <f t="shared" si="1036"/>
        <v>0</v>
      </c>
      <c r="C3089" s="86" t="str">
        <f>COUNTIF($K$7:K3089,K3089)&amp;K3089</f>
        <v>0</v>
      </c>
      <c r="D3089" s="86" t="str">
        <f t="shared" si="1037"/>
        <v>1</v>
      </c>
      <c r="F3089" s="173"/>
      <c r="G3089" s="90"/>
      <c r="H3089" s="73"/>
      <c r="I3089" s="90"/>
      <c r="J3089" s="175" t="str">
        <f t="shared" ref="J3089" si="1079">IF(ISNA(VLOOKUP(I3089,DAF_AKUN,2,FALSE)),"-",VLOOKUP(I3089,DAF_AKUN,2,FALSE))</f>
        <v>-</v>
      </c>
      <c r="K3089" s="90"/>
      <c r="L3089" s="178"/>
      <c r="M3089" s="178"/>
    </row>
    <row r="3090" spans="1:13" x14ac:dyDescent="0.2">
      <c r="A3090" s="90" t="str">
        <f>IF(I3090=VALUE,VALUE,COUNTIF($B$7:B3090,B3090))&amp;I3090&amp;IF(F3090&lt;&gt;VALUE,TEXT(F3090,"mmmm"),VALUE)</f>
        <v>00</v>
      </c>
      <c r="B3090" s="86" t="str">
        <f t="shared" si="1036"/>
        <v>0</v>
      </c>
      <c r="C3090" s="86" t="str">
        <f>COUNTIF($K$7:K3090,K3090)&amp;K3090</f>
        <v>0</v>
      </c>
      <c r="D3090" s="86" t="str">
        <f t="shared" si="1037"/>
        <v>1</v>
      </c>
      <c r="F3090" s="173"/>
      <c r="G3090" s="90"/>
      <c r="H3090" s="73"/>
      <c r="I3090" s="90"/>
      <c r="J3090" s="175" t="str">
        <f t="shared" ref="J3090" si="1080">IF(ISNA(VLOOKUP(I3090,DAF_AKUN,2,FALSE)),"-",VLOOKUP(I3090,DAF_AKUN,2,FALSE))</f>
        <v>-</v>
      </c>
      <c r="K3090" s="90"/>
      <c r="L3090" s="178"/>
      <c r="M3090" s="178"/>
    </row>
    <row r="3091" spans="1:13" x14ac:dyDescent="0.2">
      <c r="A3091" s="90" t="str">
        <f>IF(I3091=VALUE,VALUE,COUNTIF($B$7:B3091,B3091))&amp;I3091&amp;IF(F3091&lt;&gt;VALUE,TEXT(F3091,"mmmm"),VALUE)</f>
        <v>00</v>
      </c>
      <c r="B3091" s="86" t="str">
        <f t="shared" si="1036"/>
        <v>0</v>
      </c>
      <c r="C3091" s="86" t="str">
        <f>COUNTIF($K$7:K3091,K3091)&amp;K3091</f>
        <v>0</v>
      </c>
      <c r="D3091" s="86" t="str">
        <f t="shared" si="1037"/>
        <v>1</v>
      </c>
      <c r="F3091" s="173"/>
      <c r="G3091" s="90"/>
      <c r="H3091" s="73"/>
      <c r="I3091" s="90"/>
      <c r="J3091" s="175" t="str">
        <f t="shared" ref="J3091" si="1081">IF(ISNA(VLOOKUP(I3091,DAF_AKUN,2,FALSE)),"-",VLOOKUP(I3091,DAF_AKUN,2,FALSE))</f>
        <v>-</v>
      </c>
      <c r="K3091" s="90"/>
      <c r="L3091" s="178"/>
      <c r="M3091" s="178"/>
    </row>
    <row r="3092" spans="1:13" x14ac:dyDescent="0.2">
      <c r="A3092" s="90" t="str">
        <f>IF(I3092=VALUE,VALUE,COUNTIF($B$7:B3092,B3092))&amp;I3092&amp;IF(F3092&lt;&gt;VALUE,TEXT(F3092,"mmmm"),VALUE)</f>
        <v>00</v>
      </c>
      <c r="B3092" s="86" t="str">
        <f t="shared" si="1036"/>
        <v>0</v>
      </c>
      <c r="C3092" s="86" t="str">
        <f>COUNTIF($K$7:K3092,K3092)&amp;K3092</f>
        <v>0</v>
      </c>
      <c r="D3092" s="86" t="str">
        <f t="shared" si="1037"/>
        <v>1</v>
      </c>
      <c r="F3092" s="173"/>
      <c r="G3092" s="90"/>
      <c r="H3092" s="73"/>
      <c r="I3092" s="90"/>
      <c r="J3092" s="175" t="str">
        <f t="shared" ref="J3092" si="1082">IF(ISNA(VLOOKUP(I3092,DAF_AKUN,2,FALSE)),"-",VLOOKUP(I3092,DAF_AKUN,2,FALSE))</f>
        <v>-</v>
      </c>
      <c r="K3092" s="90"/>
      <c r="L3092" s="178"/>
      <c r="M3092" s="178"/>
    </row>
    <row r="3093" spans="1:13" x14ac:dyDescent="0.2">
      <c r="A3093" s="90" t="str">
        <f>IF(I3093=VALUE,VALUE,COUNTIF($B$7:B3093,B3093))&amp;I3093&amp;IF(F3093&lt;&gt;VALUE,TEXT(F3093,"mmmm"),VALUE)</f>
        <v>00</v>
      </c>
      <c r="B3093" s="86" t="str">
        <f t="shared" si="1036"/>
        <v>0</v>
      </c>
      <c r="C3093" s="86" t="str">
        <f>COUNTIF($K$7:K3093,K3093)&amp;K3093</f>
        <v>0</v>
      </c>
      <c r="D3093" s="86" t="str">
        <f t="shared" si="1037"/>
        <v>1</v>
      </c>
      <c r="F3093" s="173"/>
      <c r="G3093" s="90"/>
      <c r="H3093" s="73"/>
      <c r="I3093" s="90"/>
      <c r="J3093" s="175" t="str">
        <f t="shared" ref="J3093" si="1083">IF(ISNA(VLOOKUP(I3093,DAF_AKUN,2,FALSE)),"-",VLOOKUP(I3093,DAF_AKUN,2,FALSE))</f>
        <v>-</v>
      </c>
      <c r="K3093" s="90"/>
      <c r="L3093" s="178"/>
      <c r="M3093" s="178"/>
    </row>
    <row r="3094" spans="1:13" x14ac:dyDescent="0.2">
      <c r="A3094" s="90" t="str">
        <f>IF(I3094=VALUE,VALUE,COUNTIF($B$7:B3094,B3094))&amp;I3094&amp;IF(F3094&lt;&gt;VALUE,TEXT(F3094,"mmmm"),VALUE)</f>
        <v>00</v>
      </c>
      <c r="B3094" s="86" t="str">
        <f t="shared" si="1036"/>
        <v>0</v>
      </c>
      <c r="C3094" s="86" t="str">
        <f>COUNTIF($K$7:K3094,K3094)&amp;K3094</f>
        <v>0</v>
      </c>
      <c r="D3094" s="86" t="str">
        <f t="shared" si="1037"/>
        <v>1</v>
      </c>
      <c r="F3094" s="173"/>
      <c r="G3094" s="90"/>
      <c r="H3094" s="73"/>
      <c r="I3094" s="90"/>
      <c r="J3094" s="175" t="str">
        <f t="shared" ref="J3094" si="1084">IF(ISNA(VLOOKUP(I3094,DAF_AKUN,2,FALSE)),"-",VLOOKUP(I3094,DAF_AKUN,2,FALSE))</f>
        <v>-</v>
      </c>
      <c r="K3094" s="90"/>
      <c r="L3094" s="178"/>
      <c r="M3094" s="178"/>
    </row>
    <row r="3095" spans="1:13" x14ac:dyDescent="0.2">
      <c r="A3095" s="90" t="str">
        <f>IF(I3095=VALUE,VALUE,COUNTIF($B$7:B3095,B3095))&amp;I3095&amp;IF(F3095&lt;&gt;VALUE,TEXT(F3095,"mmmm"),VALUE)</f>
        <v>00</v>
      </c>
      <c r="B3095" s="86" t="str">
        <f t="shared" si="1036"/>
        <v>0</v>
      </c>
      <c r="C3095" s="86" t="str">
        <f>COUNTIF($K$7:K3095,K3095)&amp;K3095</f>
        <v>0</v>
      </c>
      <c r="D3095" s="86" t="str">
        <f t="shared" si="1037"/>
        <v>1</v>
      </c>
      <c r="F3095" s="173"/>
      <c r="G3095" s="90"/>
      <c r="H3095" s="73"/>
      <c r="I3095" s="90"/>
      <c r="J3095" s="175" t="str">
        <f t="shared" ref="J3095" si="1085">IF(ISNA(VLOOKUP(I3095,DAF_AKUN,2,FALSE)),"-",VLOOKUP(I3095,DAF_AKUN,2,FALSE))</f>
        <v>-</v>
      </c>
      <c r="K3095" s="90"/>
      <c r="L3095" s="178"/>
      <c r="M3095" s="178"/>
    </row>
    <row r="3096" spans="1:13" x14ac:dyDescent="0.2">
      <c r="A3096" s="90" t="str">
        <f>IF(I3096=VALUE,VALUE,COUNTIF($B$7:B3096,B3096))&amp;I3096&amp;IF(F3096&lt;&gt;VALUE,TEXT(F3096,"mmmm"),VALUE)</f>
        <v>00</v>
      </c>
      <c r="B3096" s="86" t="str">
        <f t="shared" si="1036"/>
        <v>0</v>
      </c>
      <c r="C3096" s="86" t="str">
        <f>COUNTIF($K$7:K3096,K3096)&amp;K3096</f>
        <v>0</v>
      </c>
      <c r="D3096" s="86" t="str">
        <f t="shared" si="1037"/>
        <v>1</v>
      </c>
      <c r="F3096" s="173"/>
      <c r="G3096" s="90"/>
      <c r="H3096" s="73"/>
      <c r="I3096" s="90"/>
      <c r="J3096" s="175" t="str">
        <f t="shared" ref="J3096" si="1086">IF(ISNA(VLOOKUP(I3096,DAF_AKUN,2,FALSE)),"-",VLOOKUP(I3096,DAF_AKUN,2,FALSE))</f>
        <v>-</v>
      </c>
      <c r="K3096" s="90"/>
      <c r="L3096" s="178"/>
      <c r="M3096" s="178"/>
    </row>
    <row r="3097" spans="1:13" x14ac:dyDescent="0.2">
      <c r="A3097" s="90" t="str">
        <f>IF(I3097=VALUE,VALUE,COUNTIF($B$7:B3097,B3097))&amp;I3097&amp;IF(F3097&lt;&gt;VALUE,TEXT(F3097,"mmmm"),VALUE)</f>
        <v>00</v>
      </c>
      <c r="B3097" s="86" t="str">
        <f t="shared" si="1036"/>
        <v>0</v>
      </c>
      <c r="C3097" s="86" t="str">
        <f>COUNTIF($K$7:K3097,K3097)&amp;K3097</f>
        <v>0</v>
      </c>
      <c r="D3097" s="86" t="str">
        <f t="shared" si="1037"/>
        <v>1</v>
      </c>
      <c r="F3097" s="173"/>
      <c r="G3097" s="90"/>
      <c r="H3097" s="73"/>
      <c r="I3097" s="90"/>
      <c r="J3097" s="175" t="str">
        <f t="shared" ref="J3097" si="1087">IF(ISNA(VLOOKUP(I3097,DAF_AKUN,2,FALSE)),"-",VLOOKUP(I3097,DAF_AKUN,2,FALSE))</f>
        <v>-</v>
      </c>
      <c r="K3097" s="90"/>
      <c r="L3097" s="178"/>
      <c r="M3097" s="178"/>
    </row>
    <row r="3098" spans="1:13" x14ac:dyDescent="0.2">
      <c r="A3098" s="90" t="str">
        <f>IF(I3098=VALUE,VALUE,COUNTIF($B$7:B3098,B3098))&amp;I3098&amp;IF(F3098&lt;&gt;VALUE,TEXT(F3098,"mmmm"),VALUE)</f>
        <v>00</v>
      </c>
      <c r="B3098" s="86" t="str">
        <f t="shared" si="1036"/>
        <v>0</v>
      </c>
      <c r="C3098" s="86" t="str">
        <f>COUNTIF($K$7:K3098,K3098)&amp;K3098</f>
        <v>0</v>
      </c>
      <c r="D3098" s="86" t="str">
        <f t="shared" si="1037"/>
        <v>1</v>
      </c>
      <c r="F3098" s="173"/>
      <c r="G3098" s="90"/>
      <c r="H3098" s="73"/>
      <c r="I3098" s="90"/>
      <c r="J3098" s="175" t="str">
        <f t="shared" ref="J3098" si="1088">IF(ISNA(VLOOKUP(I3098,DAF_AKUN,2,FALSE)),"-",VLOOKUP(I3098,DAF_AKUN,2,FALSE))</f>
        <v>-</v>
      </c>
      <c r="K3098" s="90"/>
      <c r="L3098" s="178"/>
      <c r="M3098" s="178"/>
    </row>
    <row r="3099" spans="1:13" x14ac:dyDescent="0.2">
      <c r="A3099" s="90" t="str">
        <f>IF(I3099=VALUE,VALUE,COUNTIF($B$7:B3099,B3099))&amp;I3099&amp;IF(F3099&lt;&gt;VALUE,TEXT(F3099,"mmmm"),VALUE)</f>
        <v>00</v>
      </c>
      <c r="B3099" s="86" t="str">
        <f t="shared" si="1036"/>
        <v>0</v>
      </c>
      <c r="C3099" s="86" t="str">
        <f>COUNTIF($K$7:K3099,K3099)&amp;K3099</f>
        <v>0</v>
      </c>
      <c r="D3099" s="86" t="str">
        <f t="shared" si="1037"/>
        <v>1</v>
      </c>
      <c r="F3099" s="173"/>
      <c r="G3099" s="90"/>
      <c r="H3099" s="73"/>
      <c r="I3099" s="90"/>
      <c r="J3099" s="175" t="str">
        <f t="shared" ref="J3099" si="1089">IF(ISNA(VLOOKUP(I3099,DAF_AKUN,2,FALSE)),"-",VLOOKUP(I3099,DAF_AKUN,2,FALSE))</f>
        <v>-</v>
      </c>
      <c r="K3099" s="90"/>
      <c r="L3099" s="178"/>
      <c r="M3099" s="178"/>
    </row>
    <row r="3100" spans="1:13" x14ac:dyDescent="0.2">
      <c r="A3100" s="90" t="str">
        <f>IF(I3100=VALUE,VALUE,COUNTIF($B$7:B3100,B3100))&amp;I3100&amp;IF(F3100&lt;&gt;VALUE,TEXT(F3100,"mmmm"),VALUE)</f>
        <v>00</v>
      </c>
      <c r="B3100" s="86" t="str">
        <f t="shared" si="1036"/>
        <v>0</v>
      </c>
      <c r="C3100" s="86" t="str">
        <f>COUNTIF($K$7:K3100,K3100)&amp;K3100</f>
        <v>0</v>
      </c>
      <c r="D3100" s="86" t="str">
        <f t="shared" si="1037"/>
        <v>1</v>
      </c>
      <c r="F3100" s="173"/>
      <c r="G3100" s="90"/>
      <c r="H3100" s="73"/>
      <c r="I3100" s="90"/>
      <c r="J3100" s="175" t="str">
        <f t="shared" ref="J3100" si="1090">IF(ISNA(VLOOKUP(I3100,DAF_AKUN,2,FALSE)),"-",VLOOKUP(I3100,DAF_AKUN,2,FALSE))</f>
        <v>-</v>
      </c>
      <c r="K3100" s="90"/>
      <c r="L3100" s="178"/>
      <c r="M3100" s="178"/>
    </row>
    <row r="3101" spans="1:13" x14ac:dyDescent="0.2">
      <c r="A3101" s="90" t="str">
        <f>IF(I3101=VALUE,VALUE,COUNTIF($B$7:B3101,B3101))&amp;I3101&amp;IF(F3101&lt;&gt;VALUE,TEXT(F3101,"mmmm"),VALUE)</f>
        <v>00</v>
      </c>
      <c r="B3101" s="86" t="str">
        <f t="shared" si="1036"/>
        <v>0</v>
      </c>
      <c r="C3101" s="86" t="str">
        <f>COUNTIF($K$7:K3101,K3101)&amp;K3101</f>
        <v>0</v>
      </c>
      <c r="D3101" s="86" t="str">
        <f t="shared" si="1037"/>
        <v>1</v>
      </c>
      <c r="F3101" s="173"/>
      <c r="G3101" s="90"/>
      <c r="H3101" s="73"/>
      <c r="I3101" s="75"/>
      <c r="J3101" s="175" t="str">
        <f t="shared" ref="J3101" si="1091">IF(ISNA(VLOOKUP(I3101,DAF_AKUN,2,FALSE)),"-",VLOOKUP(I3101,DAF_AKUN,2,FALSE))</f>
        <v>-</v>
      </c>
      <c r="K3101" s="90"/>
      <c r="L3101" s="178"/>
      <c r="M3101" s="178"/>
    </row>
    <row r="3102" spans="1:13" x14ac:dyDescent="0.2">
      <c r="A3102" s="90" t="str">
        <f>IF(I3102=VALUE,VALUE,COUNTIF($B$7:B3102,B3102))&amp;I3102&amp;IF(F3102&lt;&gt;VALUE,TEXT(F3102,"mmmm"),VALUE)</f>
        <v>00</v>
      </c>
      <c r="B3102" s="86" t="str">
        <f t="shared" si="1036"/>
        <v>0</v>
      </c>
      <c r="C3102" s="86" t="str">
        <f>COUNTIF($K$7:K3102,K3102)&amp;K3102</f>
        <v>0</v>
      </c>
      <c r="D3102" s="86" t="str">
        <f t="shared" si="1037"/>
        <v>1</v>
      </c>
      <c r="F3102" s="173"/>
      <c r="G3102" s="90"/>
      <c r="H3102" s="73"/>
      <c r="I3102" s="90"/>
      <c r="J3102" s="175" t="str">
        <f t="shared" ref="J3102" si="1092">IF(ISNA(VLOOKUP(I3102,DAF_AKUN,2,FALSE)),"-",VLOOKUP(I3102,DAF_AKUN,2,FALSE))</f>
        <v>-</v>
      </c>
      <c r="K3102" s="90"/>
      <c r="L3102" s="178"/>
      <c r="M3102" s="178"/>
    </row>
    <row r="3103" spans="1:13" x14ac:dyDescent="0.2">
      <c r="A3103" s="90" t="str">
        <f>IF(I3103=VALUE,VALUE,COUNTIF($B$7:B3103,B3103))&amp;I3103&amp;IF(F3103&lt;&gt;VALUE,TEXT(F3103,"mmmm"),VALUE)</f>
        <v>00</v>
      </c>
      <c r="B3103" s="86" t="str">
        <f t="shared" si="1036"/>
        <v>0</v>
      </c>
      <c r="C3103" s="86" t="str">
        <f>COUNTIF($K$7:K3103,K3103)&amp;K3103</f>
        <v>0</v>
      </c>
      <c r="D3103" s="86" t="str">
        <f t="shared" si="1037"/>
        <v>1</v>
      </c>
      <c r="F3103" s="173"/>
      <c r="G3103" s="90"/>
      <c r="H3103" s="73"/>
      <c r="I3103" s="75"/>
      <c r="J3103" s="175" t="str">
        <f t="shared" ref="J3103" si="1093">IF(ISNA(VLOOKUP(I3103,DAF_AKUN,2,FALSE)),"-",VLOOKUP(I3103,DAF_AKUN,2,FALSE))</f>
        <v>-</v>
      </c>
      <c r="K3103" s="90"/>
      <c r="L3103" s="178"/>
      <c r="M3103" s="178"/>
    </row>
    <row r="3104" spans="1:13" x14ac:dyDescent="0.2">
      <c r="A3104" s="90" t="str">
        <f>IF(I3104=VALUE,VALUE,COUNTIF($B$7:B3104,B3104))&amp;I3104&amp;IF(F3104&lt;&gt;VALUE,TEXT(F3104,"mmmm"),VALUE)</f>
        <v>00</v>
      </c>
      <c r="B3104" s="86" t="str">
        <f t="shared" si="1036"/>
        <v>0</v>
      </c>
      <c r="C3104" s="86" t="str">
        <f>COUNTIF($K$7:K3104,K3104)&amp;K3104</f>
        <v>0</v>
      </c>
      <c r="D3104" s="86" t="str">
        <f t="shared" si="1037"/>
        <v>1</v>
      </c>
      <c r="F3104" s="173"/>
      <c r="G3104" s="90"/>
      <c r="H3104" s="73"/>
      <c r="I3104" s="90"/>
      <c r="J3104" s="175" t="str">
        <f t="shared" ref="J3104" si="1094">IF(ISNA(VLOOKUP(I3104,DAF_AKUN,2,FALSE)),"-",VLOOKUP(I3104,DAF_AKUN,2,FALSE))</f>
        <v>-</v>
      </c>
      <c r="K3104" s="90"/>
      <c r="L3104" s="178"/>
      <c r="M3104" s="178"/>
    </row>
    <row r="3105" spans="1:13" x14ac:dyDescent="0.2">
      <c r="A3105" s="90" t="str">
        <f>IF(I3105=VALUE,VALUE,COUNTIF($B$7:B3105,B3105))&amp;I3105&amp;IF(F3105&lt;&gt;VALUE,TEXT(F3105,"mmmm"),VALUE)</f>
        <v>00</v>
      </c>
      <c r="B3105" s="86" t="str">
        <f t="shared" si="1036"/>
        <v>0</v>
      </c>
      <c r="C3105" s="86" t="str">
        <f>COUNTIF($K$7:K3105,K3105)&amp;K3105</f>
        <v>49SH-003</v>
      </c>
      <c r="D3105" s="86" t="str">
        <f t="shared" si="1037"/>
        <v>1</v>
      </c>
      <c r="F3105" s="173"/>
      <c r="G3105" s="90"/>
      <c r="H3105" s="73"/>
      <c r="I3105" s="90"/>
      <c r="J3105" s="175" t="str">
        <f t="shared" ref="J3105" si="1095">IF(ISNA(VLOOKUP(I3105,DAF_AKUN,2,FALSE)),"-",VLOOKUP(I3105,DAF_AKUN,2,FALSE))</f>
        <v>-</v>
      </c>
      <c r="K3105" s="90" t="s">
        <v>404</v>
      </c>
      <c r="L3105" s="178"/>
      <c r="M3105" s="178"/>
    </row>
    <row r="3106" spans="1:13" x14ac:dyDescent="0.2">
      <c r="A3106" s="90" t="str">
        <f>IF(I3106=VALUE,VALUE,COUNTIF($B$7:B3106,B3106))&amp;I3106&amp;IF(F3106&lt;&gt;VALUE,TEXT(F3106,"mmmm"),VALUE)</f>
        <v>00</v>
      </c>
      <c r="B3106" s="86" t="str">
        <f t="shared" si="1036"/>
        <v>0</v>
      </c>
      <c r="C3106" s="86" t="str">
        <f>COUNTIF($K$7:K3106,K3106)&amp;K3106</f>
        <v>0</v>
      </c>
      <c r="D3106" s="86" t="str">
        <f t="shared" si="1037"/>
        <v>1</v>
      </c>
      <c r="F3106" s="173"/>
      <c r="G3106" s="90"/>
      <c r="H3106" s="73"/>
      <c r="I3106" s="90"/>
      <c r="J3106" s="175" t="str">
        <f t="shared" ref="J3106" si="1096">IF(ISNA(VLOOKUP(I3106,DAF_AKUN,2,FALSE)),"-",VLOOKUP(I3106,DAF_AKUN,2,FALSE))</f>
        <v>-</v>
      </c>
      <c r="K3106" s="90"/>
      <c r="L3106" s="178"/>
      <c r="M3106" s="178"/>
    </row>
    <row r="3107" spans="1:13" x14ac:dyDescent="0.2">
      <c r="A3107" s="90" t="str">
        <f>IF(I3107=VALUE,VALUE,COUNTIF($B$7:B3107,B3107))&amp;I3107&amp;IF(F3107&lt;&gt;VALUE,TEXT(F3107,"mmmm"),VALUE)</f>
        <v>00</v>
      </c>
      <c r="B3107" s="86" t="str">
        <f t="shared" si="1036"/>
        <v>0</v>
      </c>
      <c r="C3107" s="86" t="str">
        <f>COUNTIF($K$7:K3107,K3107)&amp;K3107</f>
        <v>0</v>
      </c>
      <c r="D3107" s="86" t="str">
        <f t="shared" si="1037"/>
        <v>1</v>
      </c>
      <c r="F3107" s="173"/>
      <c r="G3107" s="90"/>
      <c r="H3107" s="73"/>
      <c r="I3107" s="90"/>
      <c r="J3107" s="175" t="str">
        <f t="shared" ref="J3107" si="1097">IF(ISNA(VLOOKUP(I3107,DAF_AKUN,2,FALSE)),"-",VLOOKUP(I3107,DAF_AKUN,2,FALSE))</f>
        <v>-</v>
      </c>
      <c r="K3107" s="90"/>
      <c r="L3107" s="178"/>
      <c r="M3107" s="178"/>
    </row>
    <row r="3108" spans="1:13" x14ac:dyDescent="0.2">
      <c r="A3108" s="90" t="str">
        <f>IF(I3108=VALUE,VALUE,COUNTIF($B$7:B3108,B3108))&amp;I3108&amp;IF(F3108&lt;&gt;VALUE,TEXT(F3108,"mmmm"),VALUE)</f>
        <v>00</v>
      </c>
      <c r="B3108" s="86" t="str">
        <f t="shared" si="1036"/>
        <v>0</v>
      </c>
      <c r="C3108" s="86" t="str">
        <f>COUNTIF($K$7:K3108,K3108)&amp;K3108</f>
        <v>0</v>
      </c>
      <c r="D3108" s="86" t="str">
        <f t="shared" si="1037"/>
        <v>1</v>
      </c>
      <c r="F3108" s="173"/>
      <c r="G3108" s="90"/>
      <c r="H3108" s="73"/>
      <c r="I3108" s="75"/>
      <c r="J3108" s="175" t="str">
        <f t="shared" ref="J3108" si="1098">IF(ISNA(VLOOKUP(I3108,DAF_AKUN,2,FALSE)),"-",VLOOKUP(I3108,DAF_AKUN,2,FALSE))</f>
        <v>-</v>
      </c>
      <c r="K3108" s="90"/>
      <c r="L3108" s="178"/>
      <c r="M3108" s="178"/>
    </row>
    <row r="3109" spans="1:13" x14ac:dyDescent="0.2">
      <c r="A3109" s="90" t="str">
        <f>IF(I3109=VALUE,VALUE,COUNTIF($B$7:B3109,B3109))&amp;I3109&amp;IF(F3109&lt;&gt;VALUE,TEXT(F3109,"mmmm"),VALUE)</f>
        <v>00</v>
      </c>
      <c r="B3109" s="86" t="str">
        <f t="shared" si="1036"/>
        <v>0</v>
      </c>
      <c r="C3109" s="86" t="str">
        <f>COUNTIF($K$7:K3109,K3109)&amp;K3109</f>
        <v>0</v>
      </c>
      <c r="D3109" s="86" t="str">
        <f t="shared" si="1037"/>
        <v>1</v>
      </c>
      <c r="F3109" s="173"/>
      <c r="G3109" s="90"/>
      <c r="H3109" s="73"/>
      <c r="I3109" s="90"/>
      <c r="J3109" s="175" t="str">
        <f t="shared" ref="J3109" si="1099">IF(ISNA(VLOOKUP(I3109,DAF_AKUN,2,FALSE)),"-",VLOOKUP(I3109,DAF_AKUN,2,FALSE))</f>
        <v>-</v>
      </c>
      <c r="K3109" s="90"/>
      <c r="L3109" s="178"/>
      <c r="M3109" s="178"/>
    </row>
    <row r="3110" spans="1:13" x14ac:dyDescent="0.2">
      <c r="A3110" s="90" t="str">
        <f>IF(I3110=VALUE,VALUE,COUNTIF($B$7:B3110,B3110))&amp;I3110&amp;IF(F3110&lt;&gt;VALUE,TEXT(F3110,"mmmm"),VALUE)</f>
        <v>00</v>
      </c>
      <c r="B3110" s="86" t="str">
        <f t="shared" si="1036"/>
        <v>0</v>
      </c>
      <c r="C3110" s="86" t="str">
        <f>COUNTIF($K$7:K3110,K3110)&amp;K3110</f>
        <v>0</v>
      </c>
      <c r="D3110" s="86" t="str">
        <f t="shared" si="1037"/>
        <v>1</v>
      </c>
      <c r="F3110" s="173"/>
      <c r="G3110" s="90"/>
      <c r="H3110" s="177"/>
      <c r="I3110" s="75"/>
      <c r="J3110" s="175" t="str">
        <f t="shared" ref="J3110" si="1100">IF(ISNA(VLOOKUP(I3110,DAF_AKUN,2,FALSE)),"-",VLOOKUP(I3110,DAF_AKUN,2,FALSE))</f>
        <v>-</v>
      </c>
      <c r="K3110" s="90"/>
      <c r="L3110" s="178"/>
      <c r="M3110" s="178"/>
    </row>
    <row r="3111" spans="1:13" x14ac:dyDescent="0.2">
      <c r="A3111" s="90" t="str">
        <f>IF(I3111=VALUE,VALUE,COUNTIF($B$7:B3111,B3111))&amp;I3111&amp;IF(F3111&lt;&gt;VALUE,TEXT(F3111,"mmmm"),VALUE)</f>
        <v>00</v>
      </c>
      <c r="B3111" s="86" t="str">
        <f t="shared" si="1036"/>
        <v>0</v>
      </c>
      <c r="C3111" s="86" t="str">
        <f>COUNTIF($K$7:K3111,K3111)&amp;K3111</f>
        <v>0</v>
      </c>
      <c r="D3111" s="86" t="str">
        <f t="shared" si="1037"/>
        <v>1</v>
      </c>
      <c r="F3111" s="173"/>
      <c r="G3111" s="90"/>
      <c r="H3111" s="177"/>
      <c r="I3111" s="75"/>
      <c r="J3111" s="175" t="str">
        <f t="shared" ref="J3111" si="1101">IF(ISNA(VLOOKUP(I3111,DAF_AKUN,2,FALSE)),"-",VLOOKUP(I3111,DAF_AKUN,2,FALSE))</f>
        <v>-</v>
      </c>
      <c r="K3111" s="90"/>
      <c r="L3111" s="178"/>
      <c r="M3111" s="178"/>
    </row>
    <row r="3112" spans="1:13" x14ac:dyDescent="0.2">
      <c r="A3112" s="90" t="str">
        <f>IF(I3112=VALUE,VALUE,COUNTIF($B$7:B3112,B3112))&amp;I3112&amp;IF(F3112&lt;&gt;VALUE,TEXT(F3112,"mmmm"),VALUE)</f>
        <v>00</v>
      </c>
      <c r="B3112" s="86" t="str">
        <f t="shared" ref="B3112:B3175" si="1102">I3112&amp;IF(F3112&lt;&gt;VALUE,TEXT(F3112,"mmmm"),VALUE)</f>
        <v>0</v>
      </c>
      <c r="C3112" s="86" t="str">
        <f>COUNTIF($K$7:K3112,K3112)&amp;K3112</f>
        <v>0</v>
      </c>
      <c r="D3112" s="86" t="str">
        <f t="shared" ref="D3112:D3175" si="1103">IF(MONTH(F3112)&lt;MONTH(BLN),"1"&amp;I3112,VALUE)</f>
        <v>1</v>
      </c>
      <c r="F3112" s="173"/>
      <c r="G3112" s="90"/>
      <c r="H3112" s="73"/>
      <c r="I3112" s="90"/>
      <c r="J3112" s="175" t="str">
        <f t="shared" ref="J3112" si="1104">IF(ISNA(VLOOKUP(I3112,DAF_AKUN,2,FALSE)),"-",VLOOKUP(I3112,DAF_AKUN,2,FALSE))</f>
        <v>-</v>
      </c>
      <c r="K3112" s="90"/>
      <c r="L3112" s="178"/>
      <c r="M3112" s="178"/>
    </row>
    <row r="3113" spans="1:13" x14ac:dyDescent="0.2">
      <c r="A3113" s="90" t="str">
        <f>IF(I3113=VALUE,VALUE,COUNTIF($B$7:B3113,B3113))&amp;I3113&amp;IF(F3113&lt;&gt;VALUE,TEXT(F3113,"mmmm"),VALUE)</f>
        <v>00</v>
      </c>
      <c r="B3113" s="86" t="str">
        <f t="shared" si="1102"/>
        <v>0</v>
      </c>
      <c r="C3113" s="86" t="str">
        <f>COUNTIF($K$7:K3113,K3113)&amp;K3113</f>
        <v>0</v>
      </c>
      <c r="D3113" s="86" t="str">
        <f t="shared" si="1103"/>
        <v>1</v>
      </c>
      <c r="F3113" s="173"/>
      <c r="G3113" s="90"/>
      <c r="H3113" s="73"/>
      <c r="I3113" s="90"/>
      <c r="J3113" s="175" t="str">
        <f t="shared" ref="J3113" si="1105">IF(ISNA(VLOOKUP(I3113,DAF_AKUN,2,FALSE)),"-",VLOOKUP(I3113,DAF_AKUN,2,FALSE))</f>
        <v>-</v>
      </c>
      <c r="K3113" s="90"/>
      <c r="L3113" s="178"/>
      <c r="M3113" s="178"/>
    </row>
    <row r="3114" spans="1:13" x14ac:dyDescent="0.2">
      <c r="A3114" s="90" t="str">
        <f>IF(I3114=VALUE,VALUE,COUNTIF($B$7:B3114,B3114))&amp;I3114&amp;IF(F3114&lt;&gt;VALUE,TEXT(F3114,"mmmm"),VALUE)</f>
        <v>00</v>
      </c>
      <c r="B3114" s="86" t="str">
        <f t="shared" si="1102"/>
        <v>0</v>
      </c>
      <c r="C3114" s="86" t="str">
        <f>COUNTIF($K$7:K3114,K3114)&amp;K3114</f>
        <v>0</v>
      </c>
      <c r="D3114" s="86" t="str">
        <f t="shared" si="1103"/>
        <v>1</v>
      </c>
      <c r="F3114" s="173"/>
      <c r="G3114" s="90"/>
      <c r="H3114" s="73"/>
      <c r="I3114" s="90"/>
      <c r="J3114" s="175" t="str">
        <f t="shared" ref="J3114" si="1106">IF(ISNA(VLOOKUP(I3114,DAF_AKUN,2,FALSE)),"-",VLOOKUP(I3114,DAF_AKUN,2,FALSE))</f>
        <v>-</v>
      </c>
      <c r="K3114" s="90"/>
      <c r="L3114" s="178"/>
      <c r="M3114" s="178"/>
    </row>
    <row r="3115" spans="1:13" x14ac:dyDescent="0.2">
      <c r="A3115" s="90" t="str">
        <f>IF(I3115=VALUE,VALUE,COUNTIF($B$7:B3115,B3115))&amp;I3115&amp;IF(F3115&lt;&gt;VALUE,TEXT(F3115,"mmmm"),VALUE)</f>
        <v>00</v>
      </c>
      <c r="B3115" s="86" t="str">
        <f t="shared" si="1102"/>
        <v>0</v>
      </c>
      <c r="C3115" s="86" t="str">
        <f>COUNTIF($K$7:K3115,K3115)&amp;K3115</f>
        <v>0</v>
      </c>
      <c r="D3115" s="86" t="str">
        <f t="shared" si="1103"/>
        <v>1</v>
      </c>
      <c r="F3115" s="173"/>
      <c r="G3115" s="90"/>
      <c r="H3115" s="73"/>
      <c r="I3115" s="90"/>
      <c r="J3115" s="175" t="str">
        <f t="shared" ref="J3115" si="1107">IF(ISNA(VLOOKUP(I3115,DAF_AKUN,2,FALSE)),"-",VLOOKUP(I3115,DAF_AKUN,2,FALSE))</f>
        <v>-</v>
      </c>
      <c r="K3115" s="90"/>
      <c r="L3115" s="178"/>
      <c r="M3115" s="178"/>
    </row>
    <row r="3116" spans="1:13" x14ac:dyDescent="0.2">
      <c r="A3116" s="90" t="str">
        <f>IF(I3116=VALUE,VALUE,COUNTIF($B$7:B3116,B3116))&amp;I3116&amp;IF(F3116&lt;&gt;VALUE,TEXT(F3116,"mmmm"),VALUE)</f>
        <v>00</v>
      </c>
      <c r="B3116" s="86" t="str">
        <f t="shared" si="1102"/>
        <v>0</v>
      </c>
      <c r="C3116" s="86" t="str">
        <f>COUNTIF($K$7:K3116,K3116)&amp;K3116</f>
        <v>0</v>
      </c>
      <c r="D3116" s="86" t="str">
        <f t="shared" si="1103"/>
        <v>1</v>
      </c>
      <c r="F3116" s="173"/>
      <c r="G3116" s="90"/>
      <c r="H3116" s="73"/>
      <c r="I3116" s="90"/>
      <c r="J3116" s="175" t="str">
        <f t="shared" ref="J3116" si="1108">IF(ISNA(VLOOKUP(I3116,DAF_AKUN,2,FALSE)),"-",VLOOKUP(I3116,DAF_AKUN,2,FALSE))</f>
        <v>-</v>
      </c>
      <c r="K3116" s="90"/>
      <c r="L3116" s="178"/>
      <c r="M3116" s="178"/>
    </row>
    <row r="3117" spans="1:13" x14ac:dyDescent="0.2">
      <c r="A3117" s="90" t="str">
        <f>IF(I3117=VALUE,VALUE,COUNTIF($B$7:B3117,B3117))&amp;I3117&amp;IF(F3117&lt;&gt;VALUE,TEXT(F3117,"mmmm"),VALUE)</f>
        <v>00</v>
      </c>
      <c r="B3117" s="86" t="str">
        <f t="shared" si="1102"/>
        <v>0</v>
      </c>
      <c r="C3117" s="86" t="str">
        <f>COUNTIF($K$7:K3117,K3117)&amp;K3117</f>
        <v>0</v>
      </c>
      <c r="D3117" s="86" t="str">
        <f t="shared" si="1103"/>
        <v>1</v>
      </c>
      <c r="F3117" s="173"/>
      <c r="G3117" s="90"/>
      <c r="H3117" s="73"/>
      <c r="I3117" s="75"/>
      <c r="J3117" s="175" t="str">
        <f t="shared" ref="J3117" si="1109">IF(ISNA(VLOOKUP(I3117,DAF_AKUN,2,FALSE)),"-",VLOOKUP(I3117,DAF_AKUN,2,FALSE))</f>
        <v>-</v>
      </c>
      <c r="K3117" s="90"/>
      <c r="L3117" s="178"/>
      <c r="M3117" s="178"/>
    </row>
    <row r="3118" spans="1:13" x14ac:dyDescent="0.2">
      <c r="A3118" s="90" t="str">
        <f>IF(I3118=VALUE,VALUE,COUNTIF($B$7:B3118,B3118))&amp;I3118&amp;IF(F3118&lt;&gt;VALUE,TEXT(F3118,"mmmm"),VALUE)</f>
        <v>00</v>
      </c>
      <c r="B3118" s="86" t="str">
        <f t="shared" si="1102"/>
        <v>0</v>
      </c>
      <c r="C3118" s="86" t="str">
        <f>COUNTIF($K$7:K3118,K3118)&amp;K3118</f>
        <v>0</v>
      </c>
      <c r="D3118" s="86" t="str">
        <f t="shared" si="1103"/>
        <v>1</v>
      </c>
      <c r="F3118" s="173"/>
      <c r="G3118" s="90"/>
      <c r="H3118" s="73"/>
      <c r="I3118" s="90"/>
      <c r="J3118" s="175" t="str">
        <f t="shared" ref="J3118" si="1110">IF(ISNA(VLOOKUP(I3118,DAF_AKUN,2,FALSE)),"-",VLOOKUP(I3118,DAF_AKUN,2,FALSE))</f>
        <v>-</v>
      </c>
      <c r="K3118" s="90"/>
      <c r="L3118" s="178"/>
      <c r="M3118" s="178"/>
    </row>
    <row r="3119" spans="1:13" x14ac:dyDescent="0.2">
      <c r="A3119" s="90" t="str">
        <f>IF(I3119=VALUE,VALUE,COUNTIF($B$7:B3119,B3119))&amp;I3119&amp;IF(F3119&lt;&gt;VALUE,TEXT(F3119,"mmmm"),VALUE)</f>
        <v>00</v>
      </c>
      <c r="B3119" s="86" t="str">
        <f t="shared" si="1102"/>
        <v>0</v>
      </c>
      <c r="C3119" s="86" t="str">
        <f>COUNTIF($K$7:K3119,K3119)&amp;K3119</f>
        <v>0</v>
      </c>
      <c r="D3119" s="86" t="str">
        <f t="shared" si="1103"/>
        <v>1</v>
      </c>
      <c r="F3119" s="173"/>
      <c r="G3119" s="90"/>
      <c r="H3119" s="73"/>
      <c r="I3119" s="90"/>
      <c r="J3119" s="175" t="str">
        <f t="shared" ref="J3119" si="1111">IF(ISNA(VLOOKUP(I3119,DAF_AKUN,2,FALSE)),"-",VLOOKUP(I3119,DAF_AKUN,2,FALSE))</f>
        <v>-</v>
      </c>
      <c r="K3119" s="90"/>
      <c r="L3119" s="178"/>
      <c r="M3119" s="178"/>
    </row>
    <row r="3120" spans="1:13" x14ac:dyDescent="0.2">
      <c r="A3120" s="90" t="str">
        <f>IF(I3120=VALUE,VALUE,COUNTIF($B$7:B3120,B3120))&amp;I3120&amp;IF(F3120&lt;&gt;VALUE,TEXT(F3120,"mmmm"),VALUE)</f>
        <v>00</v>
      </c>
      <c r="B3120" s="86" t="str">
        <f t="shared" si="1102"/>
        <v>0</v>
      </c>
      <c r="C3120" s="86" t="str">
        <f>COUNTIF($K$7:K3120,K3120)&amp;K3120</f>
        <v>0</v>
      </c>
      <c r="D3120" s="86" t="str">
        <f t="shared" si="1103"/>
        <v>1</v>
      </c>
      <c r="F3120" s="173"/>
      <c r="G3120" s="90"/>
      <c r="H3120" s="73"/>
      <c r="I3120" s="75"/>
      <c r="J3120" s="175" t="str">
        <f t="shared" ref="J3120" si="1112">IF(ISNA(VLOOKUP(I3120,DAF_AKUN,2,FALSE)),"-",VLOOKUP(I3120,DAF_AKUN,2,FALSE))</f>
        <v>-</v>
      </c>
      <c r="K3120" s="90"/>
      <c r="L3120" s="178"/>
      <c r="M3120" s="178"/>
    </row>
    <row r="3121" spans="1:13" x14ac:dyDescent="0.2">
      <c r="A3121" s="90" t="str">
        <f>IF(I3121=VALUE,VALUE,COUNTIF($B$7:B3121,B3121))&amp;I3121&amp;IF(F3121&lt;&gt;VALUE,TEXT(F3121,"mmmm"),VALUE)</f>
        <v>00</v>
      </c>
      <c r="B3121" s="86" t="str">
        <f t="shared" si="1102"/>
        <v>0</v>
      </c>
      <c r="C3121" s="86" t="str">
        <f>COUNTIF($K$7:K3121,K3121)&amp;K3121</f>
        <v>0</v>
      </c>
      <c r="D3121" s="86" t="str">
        <f t="shared" si="1103"/>
        <v>1</v>
      </c>
      <c r="F3121" s="173"/>
      <c r="G3121" s="90"/>
      <c r="H3121" s="73"/>
      <c r="I3121" s="90"/>
      <c r="J3121" s="175" t="str">
        <f t="shared" ref="J3121" si="1113">IF(ISNA(VLOOKUP(I3121,DAF_AKUN,2,FALSE)),"-",VLOOKUP(I3121,DAF_AKUN,2,FALSE))</f>
        <v>-</v>
      </c>
      <c r="K3121" s="90"/>
      <c r="L3121" s="178"/>
      <c r="M3121" s="178"/>
    </row>
    <row r="3122" spans="1:13" x14ac:dyDescent="0.2">
      <c r="A3122" s="90" t="str">
        <f>IF(I3122=VALUE,VALUE,COUNTIF($B$7:B3122,B3122))&amp;I3122&amp;IF(F3122&lt;&gt;VALUE,TEXT(F3122,"mmmm"),VALUE)</f>
        <v>00</v>
      </c>
      <c r="B3122" s="86" t="str">
        <f t="shared" si="1102"/>
        <v>0</v>
      </c>
      <c r="C3122" s="86" t="str">
        <f>COUNTIF($K$7:K3122,K3122)&amp;K3122</f>
        <v>0</v>
      </c>
      <c r="D3122" s="86" t="str">
        <f t="shared" si="1103"/>
        <v>1</v>
      </c>
      <c r="F3122" s="173"/>
      <c r="G3122" s="90"/>
      <c r="H3122" s="73"/>
      <c r="I3122" s="90"/>
      <c r="J3122" s="175" t="str">
        <f t="shared" ref="J3122" si="1114">IF(ISNA(VLOOKUP(I3122,DAF_AKUN,2,FALSE)),"-",VLOOKUP(I3122,DAF_AKUN,2,FALSE))</f>
        <v>-</v>
      </c>
      <c r="K3122" s="90"/>
      <c r="L3122" s="178"/>
      <c r="M3122" s="178"/>
    </row>
    <row r="3123" spans="1:13" x14ac:dyDescent="0.2">
      <c r="A3123" s="90" t="str">
        <f>IF(I3123=VALUE,VALUE,COUNTIF($B$7:B3123,B3123))&amp;I3123&amp;IF(F3123&lt;&gt;VALUE,TEXT(F3123,"mmmm"),VALUE)</f>
        <v>00</v>
      </c>
      <c r="B3123" s="86" t="str">
        <f t="shared" si="1102"/>
        <v>0</v>
      </c>
      <c r="C3123" s="86" t="str">
        <f>COUNTIF($K$7:K3123,K3123)&amp;K3123</f>
        <v>0</v>
      </c>
      <c r="D3123" s="86" t="str">
        <f t="shared" si="1103"/>
        <v>1</v>
      </c>
      <c r="F3123" s="173"/>
      <c r="G3123" s="90"/>
      <c r="H3123" s="73"/>
      <c r="I3123" s="90"/>
      <c r="J3123" s="175" t="str">
        <f t="shared" ref="J3123" si="1115">IF(ISNA(VLOOKUP(I3123,DAF_AKUN,2,FALSE)),"-",VLOOKUP(I3123,DAF_AKUN,2,FALSE))</f>
        <v>-</v>
      </c>
      <c r="K3123" s="90"/>
      <c r="L3123" s="178"/>
      <c r="M3123" s="178"/>
    </row>
    <row r="3124" spans="1:13" x14ac:dyDescent="0.2">
      <c r="A3124" s="90" t="str">
        <f>IF(I3124=VALUE,VALUE,COUNTIF($B$7:B3124,B3124))&amp;I3124&amp;IF(F3124&lt;&gt;VALUE,TEXT(F3124,"mmmm"),VALUE)</f>
        <v>00</v>
      </c>
      <c r="B3124" s="86" t="str">
        <f t="shared" si="1102"/>
        <v>0</v>
      </c>
      <c r="C3124" s="86" t="str">
        <f>COUNTIF($K$7:K3124,K3124)&amp;K3124</f>
        <v>0</v>
      </c>
      <c r="D3124" s="86" t="str">
        <f t="shared" si="1103"/>
        <v>1</v>
      </c>
      <c r="F3124" s="173"/>
      <c r="G3124" s="90"/>
      <c r="H3124" s="73"/>
      <c r="I3124" s="90"/>
      <c r="J3124" s="175" t="str">
        <f t="shared" ref="J3124" si="1116">IF(ISNA(VLOOKUP(I3124,DAF_AKUN,2,FALSE)),"-",VLOOKUP(I3124,DAF_AKUN,2,FALSE))</f>
        <v>-</v>
      </c>
      <c r="K3124" s="90"/>
      <c r="L3124" s="178"/>
      <c r="M3124" s="178"/>
    </row>
    <row r="3125" spans="1:13" x14ac:dyDescent="0.2">
      <c r="A3125" s="90" t="str">
        <f>IF(I3125=VALUE,VALUE,COUNTIF($B$7:B3125,B3125))&amp;I3125&amp;IF(F3125&lt;&gt;VALUE,TEXT(F3125,"mmmm"),VALUE)</f>
        <v>00</v>
      </c>
      <c r="B3125" s="86" t="str">
        <f t="shared" si="1102"/>
        <v>0</v>
      </c>
      <c r="C3125" s="86" t="str">
        <f>COUNTIF($K$7:K3125,K3125)&amp;K3125</f>
        <v>0</v>
      </c>
      <c r="D3125" s="86" t="str">
        <f t="shared" si="1103"/>
        <v>1</v>
      </c>
      <c r="F3125" s="173"/>
      <c r="G3125" s="90"/>
      <c r="H3125" s="73"/>
      <c r="I3125" s="90"/>
      <c r="J3125" s="175" t="str">
        <f t="shared" ref="J3125" si="1117">IF(ISNA(VLOOKUP(I3125,DAF_AKUN,2,FALSE)),"-",VLOOKUP(I3125,DAF_AKUN,2,FALSE))</f>
        <v>-</v>
      </c>
      <c r="K3125" s="90"/>
      <c r="L3125" s="178"/>
      <c r="M3125" s="178"/>
    </row>
    <row r="3126" spans="1:13" x14ac:dyDescent="0.2">
      <c r="A3126" s="90" t="str">
        <f>IF(I3126=VALUE,VALUE,COUNTIF($B$7:B3126,B3126))&amp;I3126&amp;IF(F3126&lt;&gt;VALUE,TEXT(F3126,"mmmm"),VALUE)</f>
        <v>00</v>
      </c>
      <c r="B3126" s="86" t="str">
        <f t="shared" si="1102"/>
        <v>0</v>
      </c>
      <c r="C3126" s="86" t="str">
        <f>COUNTIF($K$7:K3126,K3126)&amp;K3126</f>
        <v>0</v>
      </c>
      <c r="D3126" s="86" t="str">
        <f t="shared" si="1103"/>
        <v>1</v>
      </c>
      <c r="F3126" s="173"/>
      <c r="G3126" s="90"/>
      <c r="H3126" s="73"/>
      <c r="I3126" s="90"/>
      <c r="J3126" s="175" t="str">
        <f t="shared" ref="J3126" si="1118">IF(ISNA(VLOOKUP(I3126,DAF_AKUN,2,FALSE)),"-",VLOOKUP(I3126,DAF_AKUN,2,FALSE))</f>
        <v>-</v>
      </c>
      <c r="K3126" s="90"/>
      <c r="L3126" s="178"/>
      <c r="M3126" s="178"/>
    </row>
    <row r="3127" spans="1:13" x14ac:dyDescent="0.2">
      <c r="A3127" s="90" t="str">
        <f>IF(I3127=VALUE,VALUE,COUNTIF($B$7:B3127,B3127))&amp;I3127&amp;IF(F3127&lt;&gt;VALUE,TEXT(F3127,"mmmm"),VALUE)</f>
        <v>00</v>
      </c>
      <c r="B3127" s="86" t="str">
        <f t="shared" si="1102"/>
        <v>0</v>
      </c>
      <c r="C3127" s="86" t="str">
        <f>COUNTIF($K$7:K3127,K3127)&amp;K3127</f>
        <v>50SH-003</v>
      </c>
      <c r="D3127" s="86" t="str">
        <f t="shared" si="1103"/>
        <v>1</v>
      </c>
      <c r="F3127" s="173"/>
      <c r="G3127" s="90"/>
      <c r="H3127" s="73"/>
      <c r="I3127" s="90"/>
      <c r="J3127" s="175" t="str">
        <f t="shared" ref="J3127" si="1119">IF(ISNA(VLOOKUP(I3127,DAF_AKUN,2,FALSE)),"-",VLOOKUP(I3127,DAF_AKUN,2,FALSE))</f>
        <v>-</v>
      </c>
      <c r="K3127" s="90" t="s">
        <v>404</v>
      </c>
      <c r="L3127" s="178"/>
      <c r="M3127" s="178"/>
    </row>
    <row r="3128" spans="1:13" x14ac:dyDescent="0.2">
      <c r="A3128" s="90" t="str">
        <f>IF(I3128=VALUE,VALUE,COUNTIF($B$7:B3128,B3128))&amp;I3128&amp;IF(F3128&lt;&gt;VALUE,TEXT(F3128,"mmmm"),VALUE)</f>
        <v>00</v>
      </c>
      <c r="B3128" s="86" t="str">
        <f t="shared" si="1102"/>
        <v>0</v>
      </c>
      <c r="C3128" s="86" t="str">
        <f>COUNTIF($K$7:K3128,K3128)&amp;K3128</f>
        <v>0</v>
      </c>
      <c r="D3128" s="86" t="str">
        <f t="shared" si="1103"/>
        <v>1</v>
      </c>
      <c r="F3128" s="173"/>
      <c r="G3128" s="90"/>
      <c r="H3128" s="73"/>
      <c r="I3128" s="90"/>
      <c r="J3128" s="175" t="str">
        <f t="shared" ref="J3128" si="1120">IF(ISNA(VLOOKUP(I3128,DAF_AKUN,2,FALSE)),"-",VLOOKUP(I3128,DAF_AKUN,2,FALSE))</f>
        <v>-</v>
      </c>
      <c r="K3128" s="90"/>
      <c r="L3128" s="178"/>
      <c r="M3128" s="178"/>
    </row>
    <row r="3129" spans="1:13" x14ac:dyDescent="0.2">
      <c r="A3129" s="90" t="str">
        <f>IF(I3129=VALUE,VALUE,COUNTIF($B$7:B3129,B3129))&amp;I3129&amp;IF(F3129&lt;&gt;VALUE,TEXT(F3129,"mmmm"),VALUE)</f>
        <v>00</v>
      </c>
      <c r="B3129" s="86" t="str">
        <f t="shared" si="1102"/>
        <v>0</v>
      </c>
      <c r="C3129" s="86" t="str">
        <f>COUNTIF($K$7:K3129,K3129)&amp;K3129</f>
        <v>0</v>
      </c>
      <c r="D3129" s="86" t="str">
        <f t="shared" si="1103"/>
        <v>1</v>
      </c>
      <c r="F3129" s="173"/>
      <c r="G3129" s="90"/>
      <c r="H3129" s="73"/>
      <c r="I3129" s="90"/>
      <c r="J3129" s="175" t="str">
        <f t="shared" ref="J3129" si="1121">IF(ISNA(VLOOKUP(I3129,DAF_AKUN,2,FALSE)),"-",VLOOKUP(I3129,DAF_AKUN,2,FALSE))</f>
        <v>-</v>
      </c>
      <c r="K3129" s="90"/>
      <c r="L3129" s="178"/>
      <c r="M3129" s="178"/>
    </row>
    <row r="3130" spans="1:13" x14ac:dyDescent="0.2">
      <c r="A3130" s="90" t="str">
        <f>IF(I3130=VALUE,VALUE,COUNTIF($B$7:B3130,B3130))&amp;I3130&amp;IF(F3130&lt;&gt;VALUE,TEXT(F3130,"mmmm"),VALUE)</f>
        <v>00</v>
      </c>
      <c r="B3130" s="86" t="str">
        <f t="shared" si="1102"/>
        <v>0</v>
      </c>
      <c r="C3130" s="86" t="str">
        <f>COUNTIF($K$7:K3130,K3130)&amp;K3130</f>
        <v>0</v>
      </c>
      <c r="D3130" s="86" t="str">
        <f t="shared" si="1103"/>
        <v>1</v>
      </c>
      <c r="F3130" s="173"/>
      <c r="G3130" s="90"/>
      <c r="H3130" s="73"/>
      <c r="I3130" s="90"/>
      <c r="J3130" s="175" t="str">
        <f t="shared" ref="J3130" si="1122">IF(ISNA(VLOOKUP(I3130,DAF_AKUN,2,FALSE)),"-",VLOOKUP(I3130,DAF_AKUN,2,FALSE))</f>
        <v>-</v>
      </c>
      <c r="K3130" s="90"/>
      <c r="L3130" s="178"/>
      <c r="M3130" s="178"/>
    </row>
    <row r="3131" spans="1:13" x14ac:dyDescent="0.2">
      <c r="A3131" s="90" t="str">
        <f>IF(I3131=VALUE,VALUE,COUNTIF($B$7:B3131,B3131))&amp;I3131&amp;IF(F3131&lt;&gt;VALUE,TEXT(F3131,"mmmm"),VALUE)</f>
        <v>00</v>
      </c>
      <c r="B3131" s="86" t="str">
        <f t="shared" si="1102"/>
        <v>0</v>
      </c>
      <c r="C3131" s="86" t="str">
        <f>COUNTIF($K$7:K3131,K3131)&amp;K3131</f>
        <v>0</v>
      </c>
      <c r="D3131" s="86" t="str">
        <f t="shared" si="1103"/>
        <v>1</v>
      </c>
      <c r="F3131" s="173"/>
      <c r="G3131" s="90"/>
      <c r="H3131" s="73"/>
      <c r="I3131" s="90"/>
      <c r="J3131" s="175" t="str">
        <f t="shared" ref="J3131" si="1123">IF(ISNA(VLOOKUP(I3131,DAF_AKUN,2,FALSE)),"-",VLOOKUP(I3131,DAF_AKUN,2,FALSE))</f>
        <v>-</v>
      </c>
      <c r="K3131" s="90"/>
      <c r="L3131" s="178"/>
      <c r="M3131" s="178"/>
    </row>
    <row r="3132" spans="1:13" x14ac:dyDescent="0.2">
      <c r="A3132" s="90" t="str">
        <f>IF(I3132=VALUE,VALUE,COUNTIF($B$7:B3132,B3132))&amp;I3132&amp;IF(F3132&lt;&gt;VALUE,TEXT(F3132,"mmmm"),VALUE)</f>
        <v>00</v>
      </c>
      <c r="B3132" s="86" t="str">
        <f t="shared" si="1102"/>
        <v>0</v>
      </c>
      <c r="C3132" s="86" t="str">
        <f>COUNTIF($K$7:K3132,K3132)&amp;K3132</f>
        <v>0</v>
      </c>
      <c r="D3132" s="86" t="str">
        <f t="shared" si="1103"/>
        <v>1</v>
      </c>
      <c r="F3132" s="173"/>
      <c r="G3132" s="90"/>
      <c r="H3132" s="73"/>
      <c r="I3132" s="90"/>
      <c r="J3132" s="175" t="str">
        <f t="shared" ref="J3132" si="1124">IF(ISNA(VLOOKUP(I3132,DAF_AKUN,2,FALSE)),"-",VLOOKUP(I3132,DAF_AKUN,2,FALSE))</f>
        <v>-</v>
      </c>
      <c r="K3132" s="90"/>
      <c r="L3132" s="178"/>
      <c r="M3132" s="178"/>
    </row>
    <row r="3133" spans="1:13" x14ac:dyDescent="0.2">
      <c r="A3133" s="90" t="str">
        <f>IF(I3133=VALUE,VALUE,COUNTIF($B$7:B3133,B3133))&amp;I3133&amp;IF(F3133&lt;&gt;VALUE,TEXT(F3133,"mmmm"),VALUE)</f>
        <v>00</v>
      </c>
      <c r="B3133" s="86" t="str">
        <f t="shared" si="1102"/>
        <v>0</v>
      </c>
      <c r="C3133" s="86" t="str">
        <f>COUNTIF($K$7:K3133,K3133)&amp;K3133</f>
        <v>66SH-001</v>
      </c>
      <c r="D3133" s="86" t="str">
        <f t="shared" si="1103"/>
        <v>1</v>
      </c>
      <c r="F3133" s="173"/>
      <c r="G3133" s="90"/>
      <c r="H3133" s="73"/>
      <c r="I3133" s="90"/>
      <c r="J3133" s="175" t="str">
        <f t="shared" ref="J3133" si="1125">IF(ISNA(VLOOKUP(I3133,DAF_AKUN,2,FALSE)),"-",VLOOKUP(I3133,DAF_AKUN,2,FALSE))</f>
        <v>-</v>
      </c>
      <c r="K3133" s="90" t="s">
        <v>400</v>
      </c>
      <c r="L3133" s="178"/>
      <c r="M3133" s="178"/>
    </row>
    <row r="3134" spans="1:13" x14ac:dyDescent="0.2">
      <c r="A3134" s="90" t="str">
        <f>IF(I3134=VALUE,VALUE,COUNTIF($B$7:B3134,B3134))&amp;I3134&amp;IF(F3134&lt;&gt;VALUE,TEXT(F3134,"mmmm"),VALUE)</f>
        <v>00</v>
      </c>
      <c r="B3134" s="86" t="str">
        <f t="shared" si="1102"/>
        <v>0</v>
      </c>
      <c r="C3134" s="86" t="str">
        <f>COUNTIF($K$7:K3134,K3134)&amp;K3134</f>
        <v>0</v>
      </c>
      <c r="D3134" s="86" t="str">
        <f t="shared" si="1103"/>
        <v>1</v>
      </c>
      <c r="F3134" s="173"/>
      <c r="G3134" s="90"/>
      <c r="H3134" s="73"/>
      <c r="I3134" s="90"/>
      <c r="J3134" s="175" t="str">
        <f t="shared" ref="J3134" si="1126">IF(ISNA(VLOOKUP(I3134,DAF_AKUN,2,FALSE)),"-",VLOOKUP(I3134,DAF_AKUN,2,FALSE))</f>
        <v>-</v>
      </c>
      <c r="K3134" s="90"/>
      <c r="L3134" s="178"/>
      <c r="M3134" s="178"/>
    </row>
    <row r="3135" spans="1:13" x14ac:dyDescent="0.2">
      <c r="A3135" s="90" t="str">
        <f>IF(I3135=VALUE,VALUE,COUNTIF($B$7:B3135,B3135))&amp;I3135&amp;IF(F3135&lt;&gt;VALUE,TEXT(F3135,"mmmm"),VALUE)</f>
        <v>00</v>
      </c>
      <c r="B3135" s="86" t="str">
        <f t="shared" si="1102"/>
        <v>0</v>
      </c>
      <c r="C3135" s="86" t="str">
        <f>COUNTIF($K$7:K3135,K3135)&amp;K3135</f>
        <v>0</v>
      </c>
      <c r="D3135" s="86" t="str">
        <f t="shared" si="1103"/>
        <v>1</v>
      </c>
      <c r="F3135" s="173"/>
      <c r="G3135" s="90"/>
      <c r="H3135" s="73"/>
      <c r="I3135" s="90"/>
      <c r="J3135" s="175" t="str">
        <f t="shared" ref="J3135" si="1127">IF(ISNA(VLOOKUP(I3135,DAF_AKUN,2,FALSE)),"-",VLOOKUP(I3135,DAF_AKUN,2,FALSE))</f>
        <v>-</v>
      </c>
      <c r="K3135" s="90"/>
      <c r="L3135" s="178"/>
      <c r="M3135" s="178"/>
    </row>
    <row r="3136" spans="1:13" x14ac:dyDescent="0.2">
      <c r="A3136" s="90" t="str">
        <f>IF(I3136=VALUE,VALUE,COUNTIF($B$7:B3136,B3136))&amp;I3136&amp;IF(F3136&lt;&gt;VALUE,TEXT(F3136,"mmmm"),VALUE)</f>
        <v>00</v>
      </c>
      <c r="B3136" s="86" t="str">
        <f t="shared" si="1102"/>
        <v>0</v>
      </c>
      <c r="C3136" s="86" t="str">
        <f>COUNTIF($K$7:K3136,K3136)&amp;K3136</f>
        <v>0</v>
      </c>
      <c r="D3136" s="86" t="str">
        <f t="shared" si="1103"/>
        <v>1</v>
      </c>
      <c r="F3136" s="173"/>
      <c r="G3136" s="90"/>
      <c r="H3136" s="73"/>
      <c r="I3136" s="90"/>
      <c r="J3136" s="175" t="str">
        <f t="shared" ref="J3136" si="1128">IF(ISNA(VLOOKUP(I3136,DAF_AKUN,2,FALSE)),"-",VLOOKUP(I3136,DAF_AKUN,2,FALSE))</f>
        <v>-</v>
      </c>
      <c r="K3136" s="90"/>
      <c r="L3136" s="178"/>
      <c r="M3136" s="178"/>
    </row>
    <row r="3137" spans="1:13" x14ac:dyDescent="0.2">
      <c r="A3137" s="90" t="str">
        <f>IF(I3137=VALUE,VALUE,COUNTIF($B$7:B3137,B3137))&amp;I3137&amp;IF(F3137&lt;&gt;VALUE,TEXT(F3137,"mmmm"),VALUE)</f>
        <v>00</v>
      </c>
      <c r="B3137" s="86" t="str">
        <f t="shared" si="1102"/>
        <v>0</v>
      </c>
      <c r="C3137" s="86" t="str">
        <f>COUNTIF($K$7:K3137,K3137)&amp;K3137</f>
        <v>0</v>
      </c>
      <c r="D3137" s="86" t="str">
        <f t="shared" si="1103"/>
        <v>1</v>
      </c>
      <c r="F3137" s="173"/>
      <c r="G3137" s="90"/>
      <c r="H3137" s="73"/>
      <c r="I3137" s="90"/>
      <c r="J3137" s="175" t="str">
        <f t="shared" ref="J3137" si="1129">IF(ISNA(VLOOKUP(I3137,DAF_AKUN,2,FALSE)),"-",VLOOKUP(I3137,DAF_AKUN,2,FALSE))</f>
        <v>-</v>
      </c>
      <c r="K3137" s="90"/>
      <c r="L3137" s="178"/>
      <c r="M3137" s="178"/>
    </row>
    <row r="3138" spans="1:13" x14ac:dyDescent="0.2">
      <c r="A3138" s="90" t="str">
        <f>IF(I3138=VALUE,VALUE,COUNTIF($B$7:B3138,B3138))&amp;I3138&amp;IF(F3138&lt;&gt;VALUE,TEXT(F3138,"mmmm"),VALUE)</f>
        <v>00</v>
      </c>
      <c r="B3138" s="86" t="str">
        <f t="shared" si="1102"/>
        <v>0</v>
      </c>
      <c r="C3138" s="86" t="str">
        <f>COUNTIF($K$7:K3138,K3138)&amp;K3138</f>
        <v>0</v>
      </c>
      <c r="D3138" s="86" t="str">
        <f t="shared" si="1103"/>
        <v>1</v>
      </c>
      <c r="F3138" s="173"/>
      <c r="G3138" s="90"/>
      <c r="H3138" s="73"/>
      <c r="I3138" s="90"/>
      <c r="J3138" s="175" t="str">
        <f t="shared" ref="J3138" si="1130">IF(ISNA(VLOOKUP(I3138,DAF_AKUN,2,FALSE)),"-",VLOOKUP(I3138,DAF_AKUN,2,FALSE))</f>
        <v>-</v>
      </c>
      <c r="K3138" s="90"/>
      <c r="L3138" s="178"/>
      <c r="M3138" s="178"/>
    </row>
    <row r="3139" spans="1:13" x14ac:dyDescent="0.2">
      <c r="A3139" s="90" t="str">
        <f>IF(I3139=VALUE,VALUE,COUNTIF($B$7:B3139,B3139))&amp;I3139&amp;IF(F3139&lt;&gt;VALUE,TEXT(F3139,"mmmm"),VALUE)</f>
        <v>00</v>
      </c>
      <c r="B3139" s="86" t="str">
        <f t="shared" si="1102"/>
        <v>0</v>
      </c>
      <c r="C3139" s="86" t="str">
        <f>COUNTIF($K$7:K3139,K3139)&amp;K3139</f>
        <v>0</v>
      </c>
      <c r="D3139" s="86" t="str">
        <f t="shared" si="1103"/>
        <v>1</v>
      </c>
      <c r="F3139" s="173"/>
      <c r="G3139" s="90"/>
      <c r="H3139" s="73"/>
      <c r="I3139" s="90"/>
      <c r="J3139" s="175" t="str">
        <f t="shared" ref="J3139" si="1131">IF(ISNA(VLOOKUP(I3139,DAF_AKUN,2,FALSE)),"-",VLOOKUP(I3139,DAF_AKUN,2,FALSE))</f>
        <v>-</v>
      </c>
      <c r="K3139" s="90"/>
      <c r="L3139" s="178"/>
      <c r="M3139" s="178"/>
    </row>
    <row r="3140" spans="1:13" x14ac:dyDescent="0.2">
      <c r="A3140" s="90" t="str">
        <f>IF(I3140=VALUE,VALUE,COUNTIF($B$7:B3140,B3140))&amp;I3140&amp;IF(F3140&lt;&gt;VALUE,TEXT(F3140,"mmmm"),VALUE)</f>
        <v>00</v>
      </c>
      <c r="B3140" s="86" t="str">
        <f t="shared" si="1102"/>
        <v>0</v>
      </c>
      <c r="C3140" s="86" t="str">
        <f>COUNTIF($K$7:K3140,K3140)&amp;K3140</f>
        <v>0</v>
      </c>
      <c r="D3140" s="86" t="str">
        <f t="shared" si="1103"/>
        <v>1</v>
      </c>
      <c r="F3140" s="173"/>
      <c r="G3140" s="90"/>
      <c r="H3140" s="73"/>
      <c r="I3140" s="90"/>
      <c r="J3140" s="175" t="str">
        <f t="shared" ref="J3140" si="1132">IF(ISNA(VLOOKUP(I3140,DAF_AKUN,2,FALSE)),"-",VLOOKUP(I3140,DAF_AKUN,2,FALSE))</f>
        <v>-</v>
      </c>
      <c r="K3140" s="90"/>
      <c r="L3140" s="178"/>
      <c r="M3140" s="178"/>
    </row>
    <row r="3141" spans="1:13" x14ac:dyDescent="0.2">
      <c r="A3141" s="90" t="str">
        <f>IF(I3141=VALUE,VALUE,COUNTIF($B$7:B3141,B3141))&amp;I3141&amp;IF(F3141&lt;&gt;VALUE,TEXT(F3141,"mmmm"),VALUE)</f>
        <v>00</v>
      </c>
      <c r="B3141" s="86" t="str">
        <f t="shared" si="1102"/>
        <v>0</v>
      </c>
      <c r="C3141" s="86" t="str">
        <f>COUNTIF($K$7:K3141,K3141)&amp;K3141</f>
        <v>0</v>
      </c>
      <c r="D3141" s="86" t="str">
        <f t="shared" si="1103"/>
        <v>1</v>
      </c>
      <c r="F3141" s="173"/>
      <c r="G3141" s="90"/>
      <c r="H3141" s="73"/>
      <c r="I3141" s="90"/>
      <c r="J3141" s="175" t="str">
        <f t="shared" ref="J3141" si="1133">IF(ISNA(VLOOKUP(I3141,DAF_AKUN,2,FALSE)),"-",VLOOKUP(I3141,DAF_AKUN,2,FALSE))</f>
        <v>-</v>
      </c>
      <c r="K3141" s="90"/>
      <c r="L3141" s="178"/>
      <c r="M3141" s="178"/>
    </row>
    <row r="3142" spans="1:13" x14ac:dyDescent="0.2">
      <c r="A3142" s="90" t="str">
        <f>IF(I3142=VALUE,VALUE,COUNTIF($B$7:B3142,B3142))&amp;I3142&amp;IF(F3142&lt;&gt;VALUE,TEXT(F3142,"mmmm"),VALUE)</f>
        <v>00</v>
      </c>
      <c r="B3142" s="86" t="str">
        <f t="shared" si="1102"/>
        <v>0</v>
      </c>
      <c r="C3142" s="86" t="str">
        <f>COUNTIF($K$7:K3142,K3142)&amp;K3142</f>
        <v>0</v>
      </c>
      <c r="D3142" s="86" t="str">
        <f t="shared" si="1103"/>
        <v>1</v>
      </c>
      <c r="F3142" s="173"/>
      <c r="G3142" s="90"/>
      <c r="H3142" s="73"/>
      <c r="I3142" s="90"/>
      <c r="J3142" s="175" t="str">
        <f t="shared" ref="J3142" si="1134">IF(ISNA(VLOOKUP(I3142,DAF_AKUN,2,FALSE)),"-",VLOOKUP(I3142,DAF_AKUN,2,FALSE))</f>
        <v>-</v>
      </c>
      <c r="K3142" s="90"/>
      <c r="L3142" s="178"/>
      <c r="M3142" s="178"/>
    </row>
    <row r="3143" spans="1:13" x14ac:dyDescent="0.2">
      <c r="A3143" s="90" t="str">
        <f>IF(I3143=VALUE,VALUE,COUNTIF($B$7:B3143,B3143))&amp;I3143&amp;IF(F3143&lt;&gt;VALUE,TEXT(F3143,"mmmm"),VALUE)</f>
        <v>00</v>
      </c>
      <c r="B3143" s="86" t="str">
        <f t="shared" si="1102"/>
        <v>0</v>
      </c>
      <c r="C3143" s="86" t="str">
        <f>COUNTIF($K$7:K3143,K3143)&amp;K3143</f>
        <v>0</v>
      </c>
      <c r="D3143" s="86" t="str">
        <f t="shared" si="1103"/>
        <v>1</v>
      </c>
      <c r="F3143" s="173"/>
      <c r="G3143" s="90"/>
      <c r="H3143" s="73"/>
      <c r="I3143" s="90"/>
      <c r="J3143" s="175" t="str">
        <f t="shared" ref="J3143" si="1135">IF(ISNA(VLOOKUP(I3143,DAF_AKUN,2,FALSE)),"-",VLOOKUP(I3143,DAF_AKUN,2,FALSE))</f>
        <v>-</v>
      </c>
      <c r="K3143" s="90"/>
      <c r="L3143" s="178"/>
      <c r="M3143" s="178"/>
    </row>
    <row r="3144" spans="1:13" x14ac:dyDescent="0.2">
      <c r="A3144" s="90" t="str">
        <f>IF(I3144=VALUE,VALUE,COUNTIF($B$7:B3144,B3144))&amp;I3144&amp;IF(F3144&lt;&gt;VALUE,TEXT(F3144,"mmmm"),VALUE)</f>
        <v>00</v>
      </c>
      <c r="B3144" s="86" t="str">
        <f t="shared" si="1102"/>
        <v>0</v>
      </c>
      <c r="C3144" s="86" t="str">
        <f>COUNTIF($K$7:K3144,K3144)&amp;K3144</f>
        <v>0</v>
      </c>
      <c r="D3144" s="86" t="str">
        <f t="shared" si="1103"/>
        <v>1</v>
      </c>
      <c r="F3144" s="173"/>
      <c r="G3144" s="90"/>
      <c r="H3144" s="73"/>
      <c r="I3144" s="90"/>
      <c r="J3144" s="175" t="str">
        <f t="shared" ref="J3144" si="1136">IF(ISNA(VLOOKUP(I3144,DAF_AKUN,2,FALSE)),"-",VLOOKUP(I3144,DAF_AKUN,2,FALSE))</f>
        <v>-</v>
      </c>
      <c r="K3144" s="90"/>
      <c r="L3144" s="178"/>
      <c r="M3144" s="178"/>
    </row>
    <row r="3145" spans="1:13" x14ac:dyDescent="0.2">
      <c r="A3145" s="90" t="str">
        <f>IF(I3145=VALUE,VALUE,COUNTIF($B$7:B3145,B3145))&amp;I3145&amp;IF(F3145&lt;&gt;VALUE,TEXT(F3145,"mmmm"),VALUE)</f>
        <v>00</v>
      </c>
      <c r="B3145" s="86" t="str">
        <f t="shared" si="1102"/>
        <v>0</v>
      </c>
      <c r="C3145" s="86" t="str">
        <f>COUNTIF($K$7:K3145,K3145)&amp;K3145</f>
        <v>0</v>
      </c>
      <c r="D3145" s="86" t="str">
        <f t="shared" si="1103"/>
        <v>1</v>
      </c>
      <c r="F3145" s="173"/>
      <c r="G3145" s="90"/>
      <c r="H3145" s="73"/>
      <c r="I3145" s="90"/>
      <c r="J3145" s="175" t="str">
        <f t="shared" ref="J3145" si="1137">IF(ISNA(VLOOKUP(I3145,DAF_AKUN,2,FALSE)),"-",VLOOKUP(I3145,DAF_AKUN,2,FALSE))</f>
        <v>-</v>
      </c>
      <c r="K3145" s="90"/>
      <c r="L3145" s="178"/>
      <c r="M3145" s="178"/>
    </row>
    <row r="3146" spans="1:13" x14ac:dyDescent="0.2">
      <c r="A3146" s="90" t="str">
        <f>IF(I3146=VALUE,VALUE,COUNTIF($B$7:B3146,B3146))&amp;I3146&amp;IF(F3146&lt;&gt;VALUE,TEXT(F3146,"mmmm"),VALUE)</f>
        <v>00</v>
      </c>
      <c r="B3146" s="86" t="str">
        <f t="shared" si="1102"/>
        <v>0</v>
      </c>
      <c r="C3146" s="86" t="str">
        <f>COUNTIF($K$7:K3146,K3146)&amp;K3146</f>
        <v>0</v>
      </c>
      <c r="D3146" s="86" t="str">
        <f t="shared" si="1103"/>
        <v>1</v>
      </c>
      <c r="F3146" s="173"/>
      <c r="G3146" s="90"/>
      <c r="H3146" s="73"/>
      <c r="I3146" s="90"/>
      <c r="J3146" s="175" t="str">
        <f t="shared" ref="J3146" si="1138">IF(ISNA(VLOOKUP(I3146,DAF_AKUN,2,FALSE)),"-",VLOOKUP(I3146,DAF_AKUN,2,FALSE))</f>
        <v>-</v>
      </c>
      <c r="K3146" s="90"/>
      <c r="L3146" s="178"/>
      <c r="M3146" s="178"/>
    </row>
    <row r="3147" spans="1:13" x14ac:dyDescent="0.2">
      <c r="A3147" s="90" t="str">
        <f>IF(I3147=VALUE,VALUE,COUNTIF($B$7:B3147,B3147))&amp;I3147&amp;IF(F3147&lt;&gt;VALUE,TEXT(F3147,"mmmm"),VALUE)</f>
        <v>00</v>
      </c>
      <c r="B3147" s="86" t="str">
        <f t="shared" si="1102"/>
        <v>0</v>
      </c>
      <c r="C3147" s="86" t="str">
        <f>COUNTIF($K$7:K3147,K3147)&amp;K3147</f>
        <v>0</v>
      </c>
      <c r="D3147" s="86" t="str">
        <f t="shared" si="1103"/>
        <v>1</v>
      </c>
      <c r="F3147" s="173"/>
      <c r="G3147" s="90"/>
      <c r="H3147" s="73"/>
      <c r="I3147" s="90"/>
      <c r="J3147" s="175" t="str">
        <f t="shared" ref="J3147" si="1139">IF(ISNA(VLOOKUP(I3147,DAF_AKUN,2,FALSE)),"-",VLOOKUP(I3147,DAF_AKUN,2,FALSE))</f>
        <v>-</v>
      </c>
      <c r="K3147" s="90"/>
      <c r="L3147" s="178"/>
      <c r="M3147" s="178"/>
    </row>
    <row r="3148" spans="1:13" x14ac:dyDescent="0.2">
      <c r="A3148" s="90" t="str">
        <f>IF(I3148=VALUE,VALUE,COUNTIF($B$7:B3148,B3148))&amp;I3148&amp;IF(F3148&lt;&gt;VALUE,TEXT(F3148,"mmmm"),VALUE)</f>
        <v>00</v>
      </c>
      <c r="B3148" s="86" t="str">
        <f t="shared" si="1102"/>
        <v>0</v>
      </c>
      <c r="C3148" s="86" t="str">
        <f>COUNTIF($K$7:K3148,K3148)&amp;K3148</f>
        <v>0</v>
      </c>
      <c r="D3148" s="86" t="str">
        <f t="shared" si="1103"/>
        <v>1</v>
      </c>
      <c r="F3148" s="173"/>
      <c r="G3148" s="90"/>
      <c r="H3148" s="73"/>
      <c r="I3148" s="90"/>
      <c r="J3148" s="175" t="str">
        <f t="shared" ref="J3148" si="1140">IF(ISNA(VLOOKUP(I3148,DAF_AKUN,2,FALSE)),"-",VLOOKUP(I3148,DAF_AKUN,2,FALSE))</f>
        <v>-</v>
      </c>
      <c r="K3148" s="90"/>
      <c r="L3148" s="178"/>
      <c r="M3148" s="178"/>
    </row>
    <row r="3149" spans="1:13" x14ac:dyDescent="0.2">
      <c r="A3149" s="90" t="str">
        <f>IF(I3149=VALUE,VALUE,COUNTIF($B$7:B3149,B3149))&amp;I3149&amp;IF(F3149&lt;&gt;VALUE,TEXT(F3149,"mmmm"),VALUE)</f>
        <v>00</v>
      </c>
      <c r="B3149" s="86" t="str">
        <f t="shared" si="1102"/>
        <v>0</v>
      </c>
      <c r="C3149" s="86" t="str">
        <f>COUNTIF($K$7:K3149,K3149)&amp;K3149</f>
        <v>0</v>
      </c>
      <c r="D3149" s="86" t="str">
        <f t="shared" si="1103"/>
        <v>1</v>
      </c>
      <c r="F3149" s="173"/>
      <c r="G3149" s="90"/>
      <c r="H3149" s="73"/>
      <c r="I3149" s="90"/>
      <c r="J3149" s="175" t="str">
        <f t="shared" ref="J3149" si="1141">IF(ISNA(VLOOKUP(I3149,DAF_AKUN,2,FALSE)),"-",VLOOKUP(I3149,DAF_AKUN,2,FALSE))</f>
        <v>-</v>
      </c>
      <c r="K3149" s="90"/>
      <c r="L3149" s="178"/>
      <c r="M3149" s="178"/>
    </row>
    <row r="3150" spans="1:13" x14ac:dyDescent="0.2">
      <c r="A3150" s="90" t="str">
        <f>IF(I3150=VALUE,VALUE,COUNTIF($B$7:B3150,B3150))&amp;I3150&amp;IF(F3150&lt;&gt;VALUE,TEXT(F3150,"mmmm"),VALUE)</f>
        <v>00</v>
      </c>
      <c r="B3150" s="86" t="str">
        <f t="shared" si="1102"/>
        <v>0</v>
      </c>
      <c r="C3150" s="86" t="str">
        <f>COUNTIF($K$7:K3150,K3150)&amp;K3150</f>
        <v>0</v>
      </c>
      <c r="D3150" s="86" t="str">
        <f t="shared" si="1103"/>
        <v>1</v>
      </c>
      <c r="F3150" s="173"/>
      <c r="G3150" s="90"/>
      <c r="H3150" s="73"/>
      <c r="I3150" s="75"/>
      <c r="J3150" s="175" t="str">
        <f t="shared" ref="J3150" si="1142">IF(ISNA(VLOOKUP(I3150,DAF_AKUN,2,FALSE)),"-",VLOOKUP(I3150,DAF_AKUN,2,FALSE))</f>
        <v>-</v>
      </c>
      <c r="K3150" s="90"/>
      <c r="L3150" s="178"/>
      <c r="M3150" s="178"/>
    </row>
    <row r="3151" spans="1:13" x14ac:dyDescent="0.2">
      <c r="A3151" s="90" t="str">
        <f>IF(I3151=VALUE,VALUE,COUNTIF($B$7:B3151,B3151))&amp;I3151&amp;IF(F3151&lt;&gt;VALUE,TEXT(F3151,"mmmm"),VALUE)</f>
        <v>00</v>
      </c>
      <c r="B3151" s="86" t="str">
        <f t="shared" si="1102"/>
        <v>0</v>
      </c>
      <c r="C3151" s="86" t="str">
        <f>COUNTIF($K$7:K3151,K3151)&amp;K3151</f>
        <v>0</v>
      </c>
      <c r="D3151" s="86" t="str">
        <f t="shared" si="1103"/>
        <v>1</v>
      </c>
      <c r="F3151" s="173"/>
      <c r="G3151" s="90"/>
      <c r="H3151" s="73"/>
      <c r="I3151" s="90"/>
      <c r="J3151" s="175" t="str">
        <f t="shared" ref="J3151" si="1143">IF(ISNA(VLOOKUP(I3151,DAF_AKUN,2,FALSE)),"-",VLOOKUP(I3151,DAF_AKUN,2,FALSE))</f>
        <v>-</v>
      </c>
      <c r="K3151" s="90"/>
      <c r="L3151" s="178"/>
      <c r="M3151" s="178"/>
    </row>
    <row r="3152" spans="1:13" x14ac:dyDescent="0.2">
      <c r="A3152" s="90" t="str">
        <f>IF(I3152=VALUE,VALUE,COUNTIF($B$7:B3152,B3152))&amp;I3152&amp;IF(F3152&lt;&gt;VALUE,TEXT(F3152,"mmmm"),VALUE)</f>
        <v>00</v>
      </c>
      <c r="B3152" s="86" t="str">
        <f t="shared" si="1102"/>
        <v>0</v>
      </c>
      <c r="C3152" s="86" t="str">
        <f>COUNTIF($K$7:K3152,K3152)&amp;K3152</f>
        <v>0</v>
      </c>
      <c r="D3152" s="86" t="str">
        <f t="shared" si="1103"/>
        <v>1</v>
      </c>
      <c r="F3152" s="173"/>
      <c r="G3152" s="90"/>
      <c r="H3152" s="73"/>
      <c r="I3152" s="90"/>
      <c r="J3152" s="175" t="str">
        <f t="shared" ref="J3152" si="1144">IF(ISNA(VLOOKUP(I3152,DAF_AKUN,2,FALSE)),"-",VLOOKUP(I3152,DAF_AKUN,2,FALSE))</f>
        <v>-</v>
      </c>
      <c r="K3152" s="90"/>
      <c r="L3152" s="178"/>
      <c r="M3152" s="178"/>
    </row>
    <row r="3153" spans="1:13" x14ac:dyDescent="0.2">
      <c r="A3153" s="90" t="str">
        <f>IF(I3153=VALUE,VALUE,COUNTIF($B$7:B3153,B3153))&amp;I3153&amp;IF(F3153&lt;&gt;VALUE,TEXT(F3153,"mmmm"),VALUE)</f>
        <v>00</v>
      </c>
      <c r="B3153" s="86" t="str">
        <f t="shared" si="1102"/>
        <v>0</v>
      </c>
      <c r="C3153" s="86" t="str">
        <f>COUNTIF($K$7:K3153,K3153)&amp;K3153</f>
        <v>0</v>
      </c>
      <c r="D3153" s="86" t="str">
        <f t="shared" si="1103"/>
        <v>1</v>
      </c>
      <c r="F3153" s="173"/>
      <c r="G3153" s="90"/>
      <c r="H3153" s="73"/>
      <c r="I3153" s="90"/>
      <c r="J3153" s="175" t="str">
        <f t="shared" ref="J3153" si="1145">IF(ISNA(VLOOKUP(I3153,DAF_AKUN,2,FALSE)),"-",VLOOKUP(I3153,DAF_AKUN,2,FALSE))</f>
        <v>-</v>
      </c>
      <c r="K3153" s="90"/>
      <c r="L3153" s="178"/>
      <c r="M3153" s="178"/>
    </row>
    <row r="3154" spans="1:13" x14ac:dyDescent="0.2">
      <c r="A3154" s="90" t="str">
        <f>IF(I3154=VALUE,VALUE,COUNTIF($B$7:B3154,B3154))&amp;I3154&amp;IF(F3154&lt;&gt;VALUE,TEXT(F3154,"mmmm"),VALUE)</f>
        <v>00</v>
      </c>
      <c r="B3154" s="86" t="str">
        <f t="shared" si="1102"/>
        <v>0</v>
      </c>
      <c r="C3154" s="86" t="str">
        <f>COUNTIF($K$7:K3154,K3154)&amp;K3154</f>
        <v>0</v>
      </c>
      <c r="D3154" s="86" t="str">
        <f t="shared" si="1103"/>
        <v>1</v>
      </c>
      <c r="F3154" s="173"/>
      <c r="G3154" s="90"/>
      <c r="H3154" s="73"/>
      <c r="I3154" s="90"/>
      <c r="J3154" s="175" t="str">
        <f t="shared" ref="J3154" si="1146">IF(ISNA(VLOOKUP(I3154,DAF_AKUN,2,FALSE)),"-",VLOOKUP(I3154,DAF_AKUN,2,FALSE))</f>
        <v>-</v>
      </c>
      <c r="K3154" s="90"/>
      <c r="L3154" s="178"/>
      <c r="M3154" s="178"/>
    </row>
    <row r="3155" spans="1:13" x14ac:dyDescent="0.2">
      <c r="A3155" s="90" t="str">
        <f>IF(I3155=VALUE,VALUE,COUNTIF($B$7:B3155,B3155))&amp;I3155&amp;IF(F3155&lt;&gt;VALUE,TEXT(F3155,"mmmm"),VALUE)</f>
        <v>00</v>
      </c>
      <c r="B3155" s="86" t="str">
        <f t="shared" si="1102"/>
        <v>0</v>
      </c>
      <c r="C3155" s="86" t="str">
        <f>COUNTIF($K$7:K3155,K3155)&amp;K3155</f>
        <v>0</v>
      </c>
      <c r="D3155" s="86" t="str">
        <f t="shared" si="1103"/>
        <v>1</v>
      </c>
      <c r="F3155" s="173"/>
      <c r="G3155" s="90"/>
      <c r="H3155" s="73"/>
      <c r="I3155" s="90"/>
      <c r="J3155" s="175" t="str">
        <f t="shared" ref="J3155" si="1147">IF(ISNA(VLOOKUP(I3155,DAF_AKUN,2,FALSE)),"-",VLOOKUP(I3155,DAF_AKUN,2,FALSE))</f>
        <v>-</v>
      </c>
      <c r="K3155" s="90"/>
      <c r="L3155" s="178"/>
      <c r="M3155" s="178"/>
    </row>
    <row r="3156" spans="1:13" x14ac:dyDescent="0.2">
      <c r="A3156" s="90" t="str">
        <f>IF(I3156=VALUE,VALUE,COUNTIF($B$7:B3156,B3156))&amp;I3156&amp;IF(F3156&lt;&gt;VALUE,TEXT(F3156,"mmmm"),VALUE)</f>
        <v>00</v>
      </c>
      <c r="B3156" s="86" t="str">
        <f t="shared" si="1102"/>
        <v>0</v>
      </c>
      <c r="C3156" s="86" t="str">
        <f>COUNTIF($K$7:K3156,K3156)&amp;K3156</f>
        <v>0</v>
      </c>
      <c r="D3156" s="86" t="str">
        <f t="shared" si="1103"/>
        <v>1</v>
      </c>
      <c r="F3156" s="173"/>
      <c r="G3156" s="90"/>
      <c r="H3156" s="73"/>
      <c r="I3156" s="90"/>
      <c r="J3156" s="175" t="str">
        <f t="shared" ref="J3156" si="1148">IF(ISNA(VLOOKUP(I3156,DAF_AKUN,2,FALSE)),"-",VLOOKUP(I3156,DAF_AKUN,2,FALSE))</f>
        <v>-</v>
      </c>
      <c r="K3156" s="90"/>
      <c r="L3156" s="178"/>
      <c r="M3156" s="178"/>
    </row>
    <row r="3157" spans="1:13" x14ac:dyDescent="0.2">
      <c r="A3157" s="90" t="str">
        <f>IF(I3157=VALUE,VALUE,COUNTIF($B$7:B3157,B3157))&amp;I3157&amp;IF(F3157&lt;&gt;VALUE,TEXT(F3157,"mmmm"),VALUE)</f>
        <v>00</v>
      </c>
      <c r="B3157" s="86" t="str">
        <f t="shared" si="1102"/>
        <v>0</v>
      </c>
      <c r="C3157" s="86" t="str">
        <f>COUNTIF($K$7:K3157,K3157)&amp;K3157</f>
        <v>0</v>
      </c>
      <c r="D3157" s="86" t="str">
        <f t="shared" si="1103"/>
        <v>1</v>
      </c>
      <c r="F3157" s="173"/>
      <c r="G3157" s="90"/>
      <c r="H3157" s="73"/>
      <c r="I3157" s="90"/>
      <c r="J3157" s="175" t="str">
        <f t="shared" ref="J3157" si="1149">IF(ISNA(VLOOKUP(I3157,DAF_AKUN,2,FALSE)),"-",VLOOKUP(I3157,DAF_AKUN,2,FALSE))</f>
        <v>-</v>
      </c>
      <c r="K3157" s="90"/>
      <c r="L3157" s="178"/>
      <c r="M3157" s="178"/>
    </row>
    <row r="3158" spans="1:13" x14ac:dyDescent="0.2">
      <c r="A3158" s="90" t="str">
        <f>IF(I3158=VALUE,VALUE,COUNTIF($B$7:B3158,B3158))&amp;I3158&amp;IF(F3158&lt;&gt;VALUE,TEXT(F3158,"mmmm"),VALUE)</f>
        <v>00</v>
      </c>
      <c r="B3158" s="86" t="str">
        <f t="shared" si="1102"/>
        <v>0</v>
      </c>
      <c r="C3158" s="86" t="str">
        <f>COUNTIF($K$7:K3158,K3158)&amp;K3158</f>
        <v>0</v>
      </c>
      <c r="D3158" s="86" t="str">
        <f t="shared" si="1103"/>
        <v>1</v>
      </c>
      <c r="F3158" s="173"/>
      <c r="G3158" s="90"/>
      <c r="H3158" s="73"/>
      <c r="I3158" s="90"/>
      <c r="J3158" s="175" t="str">
        <f t="shared" ref="J3158" si="1150">IF(ISNA(VLOOKUP(I3158,DAF_AKUN,2,FALSE)),"-",VLOOKUP(I3158,DAF_AKUN,2,FALSE))</f>
        <v>-</v>
      </c>
      <c r="K3158" s="90"/>
      <c r="L3158" s="178"/>
      <c r="M3158" s="178"/>
    </row>
    <row r="3159" spans="1:13" x14ac:dyDescent="0.2">
      <c r="A3159" s="90" t="str">
        <f>IF(I3159=VALUE,VALUE,COUNTIF($B$7:B3159,B3159))&amp;I3159&amp;IF(F3159&lt;&gt;VALUE,TEXT(F3159,"mmmm"),VALUE)</f>
        <v>00</v>
      </c>
      <c r="B3159" s="86" t="str">
        <f t="shared" si="1102"/>
        <v>0</v>
      </c>
      <c r="C3159" s="86" t="str">
        <f>COUNTIF($K$7:K3159,K3159)&amp;K3159</f>
        <v>0</v>
      </c>
      <c r="D3159" s="86" t="str">
        <f t="shared" si="1103"/>
        <v>1</v>
      </c>
      <c r="F3159" s="173"/>
      <c r="G3159" s="90"/>
      <c r="H3159" s="73"/>
      <c r="I3159" s="75"/>
      <c r="J3159" s="175" t="str">
        <f t="shared" ref="J3159" si="1151">IF(ISNA(VLOOKUP(I3159,DAF_AKUN,2,FALSE)),"-",VLOOKUP(I3159,DAF_AKUN,2,FALSE))</f>
        <v>-</v>
      </c>
      <c r="K3159" s="90"/>
      <c r="L3159" s="178"/>
      <c r="M3159" s="178"/>
    </row>
    <row r="3160" spans="1:13" x14ac:dyDescent="0.2">
      <c r="A3160" s="90" t="str">
        <f>IF(I3160=VALUE,VALUE,COUNTIF($B$7:B3160,B3160))&amp;I3160&amp;IF(F3160&lt;&gt;VALUE,TEXT(F3160,"mmmm"),VALUE)</f>
        <v>00</v>
      </c>
      <c r="B3160" s="86" t="str">
        <f t="shared" si="1102"/>
        <v>0</v>
      </c>
      <c r="C3160" s="86" t="str">
        <f>COUNTIF($K$7:K3160,K3160)&amp;K3160</f>
        <v>0</v>
      </c>
      <c r="D3160" s="86" t="str">
        <f t="shared" si="1103"/>
        <v>1</v>
      </c>
      <c r="F3160" s="173"/>
      <c r="G3160" s="90"/>
      <c r="H3160" s="73"/>
      <c r="I3160" s="75"/>
      <c r="J3160" s="175" t="str">
        <f t="shared" ref="J3160" si="1152">IF(ISNA(VLOOKUP(I3160,DAF_AKUN,2,FALSE)),"-",VLOOKUP(I3160,DAF_AKUN,2,FALSE))</f>
        <v>-</v>
      </c>
      <c r="K3160" s="90"/>
      <c r="L3160" s="178"/>
      <c r="M3160" s="178"/>
    </row>
    <row r="3161" spans="1:13" x14ac:dyDescent="0.2">
      <c r="A3161" s="90" t="str">
        <f>IF(I3161=VALUE,VALUE,COUNTIF($B$7:B3161,B3161))&amp;I3161&amp;IF(F3161&lt;&gt;VALUE,TEXT(F3161,"mmmm"),VALUE)</f>
        <v>00</v>
      </c>
      <c r="B3161" s="86" t="str">
        <f t="shared" si="1102"/>
        <v>0</v>
      </c>
      <c r="C3161" s="86" t="str">
        <f>COUNTIF($K$7:K3161,K3161)&amp;K3161</f>
        <v>0</v>
      </c>
      <c r="D3161" s="86" t="str">
        <f t="shared" si="1103"/>
        <v>1</v>
      </c>
      <c r="F3161" s="173"/>
      <c r="G3161" s="90"/>
      <c r="H3161" s="73"/>
      <c r="I3161" s="90"/>
      <c r="J3161" s="175" t="str">
        <f t="shared" ref="J3161" si="1153">IF(ISNA(VLOOKUP(I3161,DAF_AKUN,2,FALSE)),"-",VLOOKUP(I3161,DAF_AKUN,2,FALSE))</f>
        <v>-</v>
      </c>
      <c r="K3161" s="90"/>
      <c r="L3161" s="178"/>
      <c r="M3161" s="178"/>
    </row>
    <row r="3162" spans="1:13" x14ac:dyDescent="0.2">
      <c r="A3162" s="90" t="str">
        <f>IF(I3162=VALUE,VALUE,COUNTIF($B$7:B3162,B3162))&amp;I3162&amp;IF(F3162&lt;&gt;VALUE,TEXT(F3162,"mmmm"),VALUE)</f>
        <v>00</v>
      </c>
      <c r="B3162" s="86" t="str">
        <f t="shared" si="1102"/>
        <v>0</v>
      </c>
      <c r="C3162" s="86" t="str">
        <f>COUNTIF($K$7:K3162,K3162)&amp;K3162</f>
        <v>0</v>
      </c>
      <c r="D3162" s="86" t="str">
        <f t="shared" si="1103"/>
        <v>1</v>
      </c>
      <c r="F3162" s="173"/>
      <c r="G3162" s="90"/>
      <c r="H3162" s="73"/>
      <c r="I3162" s="75"/>
      <c r="J3162" s="175" t="str">
        <f t="shared" ref="J3162" si="1154">IF(ISNA(VLOOKUP(I3162,DAF_AKUN,2,FALSE)),"-",VLOOKUP(I3162,DAF_AKUN,2,FALSE))</f>
        <v>-</v>
      </c>
      <c r="K3162" s="90"/>
      <c r="L3162" s="178"/>
      <c r="M3162" s="178"/>
    </row>
    <row r="3163" spans="1:13" x14ac:dyDescent="0.2">
      <c r="A3163" s="90" t="str">
        <f>IF(I3163=VALUE,VALUE,COUNTIF($B$7:B3163,B3163))&amp;I3163&amp;IF(F3163&lt;&gt;VALUE,TEXT(F3163,"mmmm"),VALUE)</f>
        <v>00</v>
      </c>
      <c r="B3163" s="86" t="str">
        <f t="shared" si="1102"/>
        <v>0</v>
      </c>
      <c r="C3163" s="86" t="str">
        <f>COUNTIF($K$7:K3163,K3163)&amp;K3163</f>
        <v>0</v>
      </c>
      <c r="D3163" s="86" t="str">
        <f t="shared" si="1103"/>
        <v>1</v>
      </c>
      <c r="F3163" s="173"/>
      <c r="G3163" s="90"/>
      <c r="H3163" s="73"/>
      <c r="I3163" s="90"/>
      <c r="J3163" s="175" t="str">
        <f t="shared" ref="J3163" si="1155">IF(ISNA(VLOOKUP(I3163,DAF_AKUN,2,FALSE)),"-",VLOOKUP(I3163,DAF_AKUN,2,FALSE))</f>
        <v>-</v>
      </c>
      <c r="K3163" s="90"/>
      <c r="L3163" s="178"/>
      <c r="M3163" s="178"/>
    </row>
    <row r="3164" spans="1:13" x14ac:dyDescent="0.2">
      <c r="A3164" s="90" t="str">
        <f>IF(I3164=VALUE,VALUE,COUNTIF($B$7:B3164,B3164))&amp;I3164&amp;IF(F3164&lt;&gt;VALUE,TEXT(F3164,"mmmm"),VALUE)</f>
        <v>00</v>
      </c>
      <c r="B3164" s="86" t="str">
        <f t="shared" si="1102"/>
        <v>0</v>
      </c>
      <c r="C3164" s="86" t="str">
        <f>COUNTIF($K$7:K3164,K3164)&amp;K3164</f>
        <v>0</v>
      </c>
      <c r="D3164" s="86" t="str">
        <f t="shared" si="1103"/>
        <v>1</v>
      </c>
      <c r="F3164" s="173"/>
      <c r="G3164" s="90"/>
      <c r="H3164" s="73"/>
      <c r="I3164" s="90"/>
      <c r="J3164" s="175" t="str">
        <f t="shared" ref="J3164" si="1156">IF(ISNA(VLOOKUP(I3164,DAF_AKUN,2,FALSE)),"-",VLOOKUP(I3164,DAF_AKUN,2,FALSE))</f>
        <v>-</v>
      </c>
      <c r="K3164" s="90"/>
      <c r="L3164" s="178"/>
      <c r="M3164" s="178"/>
    </row>
    <row r="3165" spans="1:13" x14ac:dyDescent="0.2">
      <c r="A3165" s="90" t="str">
        <f>IF(I3165=VALUE,VALUE,COUNTIF($B$7:B3165,B3165))&amp;I3165&amp;IF(F3165&lt;&gt;VALUE,TEXT(F3165,"mmmm"),VALUE)</f>
        <v>00</v>
      </c>
      <c r="B3165" s="86" t="str">
        <f t="shared" si="1102"/>
        <v>0</v>
      </c>
      <c r="C3165" s="86" t="str">
        <f>COUNTIF($K$7:K3165,K3165)&amp;K3165</f>
        <v>67SH-001</v>
      </c>
      <c r="D3165" s="86" t="str">
        <f t="shared" si="1103"/>
        <v>1</v>
      </c>
      <c r="F3165" s="173"/>
      <c r="G3165" s="90"/>
      <c r="H3165" s="73"/>
      <c r="I3165" s="75"/>
      <c r="J3165" s="175" t="str">
        <f t="shared" ref="J3165" si="1157">IF(ISNA(VLOOKUP(I3165,DAF_AKUN,2,FALSE)),"-",VLOOKUP(I3165,DAF_AKUN,2,FALSE))</f>
        <v>-</v>
      </c>
      <c r="K3165" s="90" t="s">
        <v>400</v>
      </c>
      <c r="L3165" s="178"/>
      <c r="M3165" s="178"/>
    </row>
    <row r="3166" spans="1:13" x14ac:dyDescent="0.2">
      <c r="A3166" s="90" t="str">
        <f>IF(I3166=VALUE,VALUE,COUNTIF($B$7:B3166,B3166))&amp;I3166&amp;IF(F3166&lt;&gt;VALUE,TEXT(F3166,"mmmm"),VALUE)</f>
        <v>00</v>
      </c>
      <c r="B3166" s="86" t="str">
        <f t="shared" si="1102"/>
        <v>0</v>
      </c>
      <c r="C3166" s="86" t="str">
        <f>COUNTIF($K$7:K3166,K3166)&amp;K3166</f>
        <v>0</v>
      </c>
      <c r="D3166" s="86" t="str">
        <f t="shared" si="1103"/>
        <v>1</v>
      </c>
      <c r="F3166" s="173"/>
      <c r="G3166" s="90"/>
      <c r="H3166" s="73"/>
      <c r="I3166" s="90"/>
      <c r="J3166" s="175" t="str">
        <f t="shared" ref="J3166" si="1158">IF(ISNA(VLOOKUP(I3166,DAF_AKUN,2,FALSE)),"-",VLOOKUP(I3166,DAF_AKUN,2,FALSE))</f>
        <v>-</v>
      </c>
      <c r="K3166" s="90"/>
      <c r="L3166" s="178"/>
      <c r="M3166" s="178"/>
    </row>
    <row r="3167" spans="1:13" x14ac:dyDescent="0.2">
      <c r="A3167" s="90" t="str">
        <f>IF(I3167=VALUE,VALUE,COUNTIF($B$7:B3167,B3167))&amp;I3167&amp;IF(F3167&lt;&gt;VALUE,TEXT(F3167,"mmmm"),VALUE)</f>
        <v>00</v>
      </c>
      <c r="B3167" s="86" t="str">
        <f t="shared" si="1102"/>
        <v>0</v>
      </c>
      <c r="C3167" s="86" t="str">
        <f>COUNTIF($K$7:K3167,K3167)&amp;K3167</f>
        <v>0</v>
      </c>
      <c r="D3167" s="86" t="str">
        <f t="shared" si="1103"/>
        <v>1</v>
      </c>
      <c r="F3167" s="173"/>
      <c r="G3167" s="90"/>
      <c r="H3167" s="73"/>
      <c r="I3167" s="90"/>
      <c r="J3167" s="175" t="str">
        <f t="shared" ref="J3167" si="1159">IF(ISNA(VLOOKUP(I3167,DAF_AKUN,2,FALSE)),"-",VLOOKUP(I3167,DAF_AKUN,2,FALSE))</f>
        <v>-</v>
      </c>
      <c r="K3167" s="90"/>
      <c r="L3167" s="178"/>
      <c r="M3167" s="178"/>
    </row>
    <row r="3168" spans="1:13" x14ac:dyDescent="0.2">
      <c r="A3168" s="90" t="str">
        <f>IF(I3168=VALUE,VALUE,COUNTIF($B$7:B3168,B3168))&amp;I3168&amp;IF(F3168&lt;&gt;VALUE,TEXT(F3168,"mmmm"),VALUE)</f>
        <v>00</v>
      </c>
      <c r="B3168" s="86" t="str">
        <f t="shared" si="1102"/>
        <v>0</v>
      </c>
      <c r="C3168" s="86" t="str">
        <f>COUNTIF($K$7:K3168,K3168)&amp;K3168</f>
        <v>0</v>
      </c>
      <c r="D3168" s="86" t="str">
        <f t="shared" si="1103"/>
        <v>1</v>
      </c>
      <c r="F3168" s="173"/>
      <c r="G3168" s="90"/>
      <c r="H3168" s="73"/>
      <c r="I3168" s="75"/>
      <c r="J3168" s="175" t="str">
        <f t="shared" ref="J3168" si="1160">IF(ISNA(VLOOKUP(I3168,DAF_AKUN,2,FALSE)),"-",VLOOKUP(I3168,DAF_AKUN,2,FALSE))</f>
        <v>-</v>
      </c>
      <c r="K3168" s="90"/>
      <c r="L3168" s="178"/>
      <c r="M3168" s="178"/>
    </row>
    <row r="3169" spans="1:13" x14ac:dyDescent="0.2">
      <c r="A3169" s="90" t="str">
        <f>IF(I3169=VALUE,VALUE,COUNTIF($B$7:B3169,B3169))&amp;I3169&amp;IF(F3169&lt;&gt;VALUE,TEXT(F3169,"mmmm"),VALUE)</f>
        <v>00</v>
      </c>
      <c r="B3169" s="86" t="str">
        <f t="shared" si="1102"/>
        <v>0</v>
      </c>
      <c r="C3169" s="86" t="str">
        <f>COUNTIF($K$7:K3169,K3169)&amp;K3169</f>
        <v>0</v>
      </c>
      <c r="D3169" s="86" t="str">
        <f t="shared" si="1103"/>
        <v>1</v>
      </c>
      <c r="F3169" s="173"/>
      <c r="G3169" s="90"/>
      <c r="H3169" s="73"/>
      <c r="I3169" s="90"/>
      <c r="J3169" s="175" t="str">
        <f t="shared" ref="J3169" si="1161">IF(ISNA(VLOOKUP(I3169,DAF_AKUN,2,FALSE)),"-",VLOOKUP(I3169,DAF_AKUN,2,FALSE))</f>
        <v>-</v>
      </c>
      <c r="K3169" s="90"/>
      <c r="L3169" s="178"/>
      <c r="M3169" s="178"/>
    </row>
    <row r="3170" spans="1:13" x14ac:dyDescent="0.2">
      <c r="A3170" s="90" t="str">
        <f>IF(I3170=VALUE,VALUE,COUNTIF($B$7:B3170,B3170))&amp;I3170&amp;IF(F3170&lt;&gt;VALUE,TEXT(F3170,"mmmm"),VALUE)</f>
        <v>00</v>
      </c>
      <c r="B3170" s="86" t="str">
        <f t="shared" si="1102"/>
        <v>0</v>
      </c>
      <c r="C3170" s="86" t="str">
        <f>COUNTIF($K$7:K3170,K3170)&amp;K3170</f>
        <v>0</v>
      </c>
      <c r="D3170" s="86" t="str">
        <f t="shared" si="1103"/>
        <v>1</v>
      </c>
      <c r="F3170" s="173"/>
      <c r="G3170" s="90"/>
      <c r="H3170" s="73"/>
      <c r="I3170" s="90"/>
      <c r="J3170" s="175" t="str">
        <f t="shared" ref="J3170" si="1162">IF(ISNA(VLOOKUP(I3170,DAF_AKUN,2,FALSE)),"-",VLOOKUP(I3170,DAF_AKUN,2,FALSE))</f>
        <v>-</v>
      </c>
      <c r="K3170" s="90"/>
      <c r="L3170" s="178"/>
      <c r="M3170" s="178"/>
    </row>
    <row r="3171" spans="1:13" x14ac:dyDescent="0.2">
      <c r="A3171" s="90" t="str">
        <f>IF(I3171=VALUE,VALUE,COUNTIF($B$7:B3171,B3171))&amp;I3171&amp;IF(F3171&lt;&gt;VALUE,TEXT(F3171,"mmmm"),VALUE)</f>
        <v>00</v>
      </c>
      <c r="B3171" s="86" t="str">
        <f t="shared" si="1102"/>
        <v>0</v>
      </c>
      <c r="C3171" s="86" t="str">
        <f>COUNTIF($K$7:K3171,K3171)&amp;K3171</f>
        <v>0</v>
      </c>
      <c r="D3171" s="86" t="str">
        <f t="shared" si="1103"/>
        <v>1</v>
      </c>
      <c r="F3171" s="173"/>
      <c r="G3171" s="90"/>
      <c r="H3171" s="73"/>
      <c r="I3171" s="90"/>
      <c r="J3171" s="175" t="str">
        <f t="shared" ref="J3171" si="1163">IF(ISNA(VLOOKUP(I3171,DAF_AKUN,2,FALSE)),"-",VLOOKUP(I3171,DAF_AKUN,2,FALSE))</f>
        <v>-</v>
      </c>
      <c r="K3171" s="90"/>
      <c r="L3171" s="178"/>
      <c r="M3171" s="178"/>
    </row>
    <row r="3172" spans="1:13" x14ac:dyDescent="0.2">
      <c r="A3172" s="90" t="str">
        <f>IF(I3172=VALUE,VALUE,COUNTIF($B$7:B3172,B3172))&amp;I3172&amp;IF(F3172&lt;&gt;VALUE,TEXT(F3172,"mmmm"),VALUE)</f>
        <v>00</v>
      </c>
      <c r="B3172" s="86" t="str">
        <f t="shared" si="1102"/>
        <v>0</v>
      </c>
      <c r="C3172" s="86" t="str">
        <f>COUNTIF($K$7:K3172,K3172)&amp;K3172</f>
        <v>0</v>
      </c>
      <c r="D3172" s="86" t="str">
        <f t="shared" si="1103"/>
        <v>1</v>
      </c>
      <c r="F3172" s="173"/>
      <c r="G3172" s="90"/>
      <c r="H3172" s="73"/>
      <c r="I3172" s="90"/>
      <c r="J3172" s="175" t="str">
        <f t="shared" ref="J3172" si="1164">IF(ISNA(VLOOKUP(I3172,DAF_AKUN,2,FALSE)),"-",VLOOKUP(I3172,DAF_AKUN,2,FALSE))</f>
        <v>-</v>
      </c>
      <c r="K3172" s="90"/>
      <c r="L3172" s="178"/>
      <c r="M3172" s="178"/>
    </row>
    <row r="3173" spans="1:13" x14ac:dyDescent="0.2">
      <c r="A3173" s="90" t="str">
        <f>IF(I3173=VALUE,VALUE,COUNTIF($B$7:B3173,B3173))&amp;I3173&amp;IF(F3173&lt;&gt;VALUE,TEXT(F3173,"mmmm"),VALUE)</f>
        <v>00</v>
      </c>
      <c r="B3173" s="86" t="str">
        <f t="shared" si="1102"/>
        <v>0</v>
      </c>
      <c r="C3173" s="86" t="str">
        <f>COUNTIF($K$7:K3173,K3173)&amp;K3173</f>
        <v>0</v>
      </c>
      <c r="D3173" s="86" t="str">
        <f t="shared" si="1103"/>
        <v>1</v>
      </c>
      <c r="F3173" s="173"/>
      <c r="G3173" s="90"/>
      <c r="H3173" s="73"/>
      <c r="I3173" s="90"/>
      <c r="J3173" s="175" t="str">
        <f t="shared" ref="J3173" si="1165">IF(ISNA(VLOOKUP(I3173,DAF_AKUN,2,FALSE)),"-",VLOOKUP(I3173,DAF_AKUN,2,FALSE))</f>
        <v>-</v>
      </c>
      <c r="K3173" s="90"/>
      <c r="L3173" s="178"/>
      <c r="M3173" s="178"/>
    </row>
    <row r="3174" spans="1:13" x14ac:dyDescent="0.2">
      <c r="A3174" s="90" t="str">
        <f>IF(I3174=VALUE,VALUE,COUNTIF($B$7:B3174,B3174))&amp;I3174&amp;IF(F3174&lt;&gt;VALUE,TEXT(F3174,"mmmm"),VALUE)</f>
        <v>00</v>
      </c>
      <c r="B3174" s="86" t="str">
        <f t="shared" si="1102"/>
        <v>0</v>
      </c>
      <c r="C3174" s="86" t="str">
        <f>COUNTIF($K$7:K3174,K3174)&amp;K3174</f>
        <v>0</v>
      </c>
      <c r="D3174" s="86" t="str">
        <f t="shared" si="1103"/>
        <v>1</v>
      </c>
      <c r="F3174" s="173"/>
      <c r="G3174" s="90"/>
      <c r="H3174" s="73"/>
      <c r="I3174" s="90"/>
      <c r="J3174" s="175" t="str">
        <f t="shared" ref="J3174" si="1166">IF(ISNA(VLOOKUP(I3174,DAF_AKUN,2,FALSE)),"-",VLOOKUP(I3174,DAF_AKUN,2,FALSE))</f>
        <v>-</v>
      </c>
      <c r="K3174" s="90"/>
      <c r="L3174" s="178"/>
      <c r="M3174" s="178"/>
    </row>
    <row r="3175" spans="1:13" x14ac:dyDescent="0.2">
      <c r="A3175" s="90" t="str">
        <f>IF(I3175=VALUE,VALUE,COUNTIF($B$7:B3175,B3175))&amp;I3175&amp;IF(F3175&lt;&gt;VALUE,TEXT(F3175,"mmmm"),VALUE)</f>
        <v>00</v>
      </c>
      <c r="B3175" s="86" t="str">
        <f t="shared" si="1102"/>
        <v>0</v>
      </c>
      <c r="C3175" s="86" t="str">
        <f>COUNTIF($K$7:K3175,K3175)&amp;K3175</f>
        <v>0</v>
      </c>
      <c r="D3175" s="86" t="str">
        <f t="shared" si="1103"/>
        <v>1</v>
      </c>
      <c r="F3175" s="173"/>
      <c r="G3175" s="90"/>
      <c r="H3175" s="73"/>
      <c r="I3175" s="90"/>
      <c r="J3175" s="175" t="str">
        <f t="shared" ref="J3175" si="1167">IF(ISNA(VLOOKUP(I3175,DAF_AKUN,2,FALSE)),"-",VLOOKUP(I3175,DAF_AKUN,2,FALSE))</f>
        <v>-</v>
      </c>
      <c r="K3175" s="90"/>
      <c r="L3175" s="178"/>
      <c r="M3175" s="178"/>
    </row>
    <row r="3176" spans="1:13" x14ac:dyDescent="0.2">
      <c r="A3176" s="90" t="str">
        <f>IF(I3176=VALUE,VALUE,COUNTIF($B$7:B3176,B3176))&amp;I3176&amp;IF(F3176&lt;&gt;VALUE,TEXT(F3176,"mmmm"),VALUE)</f>
        <v>00</v>
      </c>
      <c r="B3176" s="86" t="str">
        <f>I3176&amp;IF(F3176&lt;&gt;VALUE,TEXT(F3176,"mmmm"),VALUE)</f>
        <v>0</v>
      </c>
      <c r="C3176" s="86" t="str">
        <f>COUNTIF($K$7:K3176,K3176)&amp;K3176</f>
        <v>0</v>
      </c>
      <c r="D3176" s="86" t="str">
        <f>IF(MONTH(F3176)&lt;MONTH(BLN),"1"&amp;I3176,VALUE)</f>
        <v>1</v>
      </c>
      <c r="F3176" s="173"/>
      <c r="G3176" s="90"/>
      <c r="H3176" s="73"/>
      <c r="I3176" s="90"/>
      <c r="J3176" s="175" t="str">
        <f t="shared" ref="J3176" si="1168">IF(ISNA(VLOOKUP(I3176,DAF_AKUN,2,FALSE)),"-",VLOOKUP(I3176,DAF_AKUN,2,FALSE))</f>
        <v>-</v>
      </c>
      <c r="K3176" s="90"/>
      <c r="L3176" s="178"/>
      <c r="M3176" s="178"/>
    </row>
    <row r="3177" spans="1:13" x14ac:dyDescent="0.2">
      <c r="A3177" s="90" t="str">
        <f>IF(I3177=VALUE,VALUE,COUNTIF($B$7:B3177,B3177))&amp;I3177&amp;IF(F3177&lt;&gt;VALUE,TEXT(F3177,"mmmm"),VALUE)</f>
        <v>00</v>
      </c>
      <c r="B3177" s="86" t="str">
        <f>I3177&amp;IF(F3177&lt;&gt;VALUE,TEXT(F3177,"mmmm"),VALUE)</f>
        <v>0</v>
      </c>
      <c r="C3177" s="86" t="str">
        <f>COUNTIF($K$7:K3177,K3177)&amp;K3177</f>
        <v>0</v>
      </c>
      <c r="D3177" s="86" t="str">
        <f>IF(MONTH(F3177)&lt;MONTH(BLN),"1"&amp;I3177,VALUE)</f>
        <v>1</v>
      </c>
      <c r="F3177" s="173"/>
      <c r="G3177" s="90"/>
      <c r="H3177" s="73"/>
      <c r="I3177" s="90"/>
      <c r="J3177" s="175" t="str">
        <f t="shared" ref="J3177" si="1169">IF(ISNA(VLOOKUP(I3177,DAF_AKUN,2,FALSE)),"-",VLOOKUP(I3177,DAF_AKUN,2,FALSE))</f>
        <v>-</v>
      </c>
      <c r="K3177" s="90"/>
      <c r="L3177" s="178"/>
      <c r="M3177" s="178"/>
    </row>
    <row r="3178" spans="1:13" x14ac:dyDescent="0.2">
      <c r="A3178" s="90" t="str">
        <f>IF(I3178=VALUE,VALUE,COUNTIF($B$7:B3178,B3178))&amp;I3178&amp;IF(F3178&lt;&gt;VALUE,TEXT(F3178,"mmmm"),VALUE)</f>
        <v>00</v>
      </c>
      <c r="B3178" s="86" t="str">
        <f>I3178&amp;IF(F3178&lt;&gt;VALUE,TEXT(F3178,"mmmm"),VALUE)</f>
        <v>0</v>
      </c>
      <c r="C3178" s="86" t="str">
        <f>COUNTIF($K$7:K3178,K3178)&amp;K3178</f>
        <v>0</v>
      </c>
      <c r="D3178" s="86" t="str">
        <f>IF(MONTH(F3178)&lt;MONTH(BLN),"1"&amp;I3178,VALUE)</f>
        <v>1</v>
      </c>
      <c r="F3178" s="173"/>
      <c r="G3178" s="90"/>
      <c r="H3178" s="73"/>
      <c r="I3178" s="90"/>
      <c r="J3178" s="175" t="str">
        <f t="shared" ref="J3178" si="1170">IF(ISNA(VLOOKUP(I3178,DAF_AKUN,2,FALSE)),"-",VLOOKUP(I3178,DAF_AKUN,2,FALSE))</f>
        <v>-</v>
      </c>
      <c r="K3178" s="90"/>
      <c r="L3178" s="178"/>
      <c r="M3178" s="178"/>
    </row>
    <row r="3179" spans="1:13" x14ac:dyDescent="0.2">
      <c r="A3179" s="90" t="str">
        <f>IF(I3179=VALUE,VALUE,COUNTIF($B$7:B3179,B3179))&amp;I3179&amp;IF(F3179&lt;&gt;VALUE,TEXT(F3179,"mmmm"),VALUE)</f>
        <v>00</v>
      </c>
      <c r="B3179" s="86" t="str">
        <f t="shared" ref="B3179:B3242" si="1171">I3179&amp;IF(F3179&lt;&gt;VALUE,TEXT(F3179,"mmmm"),VALUE)</f>
        <v>0</v>
      </c>
      <c r="C3179" s="86" t="str">
        <f>COUNTIF($K$7:K3179,K3179)&amp;K3179</f>
        <v>0</v>
      </c>
      <c r="D3179" s="86" t="str">
        <f t="shared" ref="D3179:D3242" si="1172">IF(MONTH(F3179)&lt;MONTH(BLN),"1"&amp;I3179,VALUE)</f>
        <v>1</v>
      </c>
      <c r="F3179" s="173"/>
      <c r="G3179" s="90"/>
      <c r="H3179" s="73"/>
      <c r="I3179" s="90"/>
      <c r="J3179" s="175" t="str">
        <f t="shared" ref="J3179" si="1173">IF(ISNA(VLOOKUP(I3179,DAF_AKUN,2,FALSE)),"-",VLOOKUP(I3179,DAF_AKUN,2,FALSE))</f>
        <v>-</v>
      </c>
      <c r="K3179" s="90"/>
      <c r="L3179" s="178"/>
      <c r="M3179" s="178"/>
    </row>
    <row r="3180" spans="1:13" x14ac:dyDescent="0.2">
      <c r="A3180" s="90" t="str">
        <f>IF(I3180=VALUE,VALUE,COUNTIF($B$7:B3180,B3180))&amp;I3180&amp;IF(F3180&lt;&gt;VALUE,TEXT(F3180,"mmmm"),VALUE)</f>
        <v>00</v>
      </c>
      <c r="B3180" s="86" t="str">
        <f t="shared" si="1171"/>
        <v>0</v>
      </c>
      <c r="C3180" s="86" t="str">
        <f>COUNTIF($K$7:K3180,K3180)&amp;K3180</f>
        <v>0</v>
      </c>
      <c r="D3180" s="86" t="str">
        <f t="shared" si="1172"/>
        <v>1</v>
      </c>
      <c r="F3180" s="173"/>
      <c r="G3180" s="90"/>
      <c r="H3180" s="73"/>
      <c r="I3180" s="90"/>
      <c r="J3180" s="175" t="str">
        <f t="shared" ref="J3180" si="1174">IF(ISNA(VLOOKUP(I3180,DAF_AKUN,2,FALSE)),"-",VLOOKUP(I3180,DAF_AKUN,2,FALSE))</f>
        <v>-</v>
      </c>
      <c r="K3180" s="90"/>
      <c r="L3180" s="178"/>
      <c r="M3180" s="178"/>
    </row>
    <row r="3181" spans="1:13" x14ac:dyDescent="0.2">
      <c r="A3181" s="90" t="str">
        <f>IF(I3181=VALUE,VALUE,COUNTIF($B$7:B3181,B3181))&amp;I3181&amp;IF(F3181&lt;&gt;VALUE,TEXT(F3181,"mmmm"),VALUE)</f>
        <v>00</v>
      </c>
      <c r="B3181" s="86" t="str">
        <f t="shared" si="1171"/>
        <v>0</v>
      </c>
      <c r="C3181" s="86" t="str">
        <f>COUNTIF($K$7:K3181,K3181)&amp;K3181</f>
        <v>0</v>
      </c>
      <c r="D3181" s="86" t="str">
        <f t="shared" si="1172"/>
        <v>1</v>
      </c>
      <c r="F3181" s="173"/>
      <c r="G3181" s="90"/>
      <c r="H3181" s="73"/>
      <c r="I3181" s="90"/>
      <c r="J3181" s="175" t="str">
        <f t="shared" ref="J3181" si="1175">IF(ISNA(VLOOKUP(I3181,DAF_AKUN,2,FALSE)),"-",VLOOKUP(I3181,DAF_AKUN,2,FALSE))</f>
        <v>-</v>
      </c>
      <c r="K3181" s="90"/>
      <c r="L3181" s="178"/>
      <c r="M3181" s="178"/>
    </row>
    <row r="3182" spans="1:13" x14ac:dyDescent="0.2">
      <c r="A3182" s="90" t="str">
        <f>IF(I3182=VALUE,VALUE,COUNTIF($B$7:B3182,B3182))&amp;I3182&amp;IF(F3182&lt;&gt;VALUE,TEXT(F3182,"mmmm"),VALUE)</f>
        <v>00</v>
      </c>
      <c r="B3182" s="86" t="str">
        <f t="shared" si="1171"/>
        <v>0</v>
      </c>
      <c r="C3182" s="86" t="str">
        <f>COUNTIF($K$7:K3182,K3182)&amp;K3182</f>
        <v>174AP-003</v>
      </c>
      <c r="D3182" s="86" t="str">
        <f t="shared" si="1172"/>
        <v>1</v>
      </c>
      <c r="F3182" s="173"/>
      <c r="G3182" s="90"/>
      <c r="H3182" s="73"/>
      <c r="I3182" s="90"/>
      <c r="J3182" s="175" t="str">
        <f t="shared" ref="J3182" si="1176">IF(ISNA(VLOOKUP(I3182,DAF_AKUN,2,FALSE)),"-",VLOOKUP(I3182,DAF_AKUN,2,FALSE))</f>
        <v>-</v>
      </c>
      <c r="K3182" s="90" t="s">
        <v>420</v>
      </c>
      <c r="L3182" s="178"/>
      <c r="M3182" s="178"/>
    </row>
    <row r="3183" spans="1:13" x14ac:dyDescent="0.2">
      <c r="A3183" s="90" t="str">
        <f>IF(I3183=VALUE,VALUE,COUNTIF($B$7:B3183,B3183))&amp;I3183&amp;IF(F3183&lt;&gt;VALUE,TEXT(F3183,"mmmm"),VALUE)</f>
        <v>00</v>
      </c>
      <c r="B3183" s="86" t="str">
        <f t="shared" si="1171"/>
        <v>0</v>
      </c>
      <c r="C3183" s="86" t="str">
        <f>COUNTIF($K$7:K3183,K3183)&amp;K3183</f>
        <v>175AP-003</v>
      </c>
      <c r="D3183" s="86" t="str">
        <f t="shared" si="1172"/>
        <v>1</v>
      </c>
      <c r="F3183" s="173"/>
      <c r="G3183" s="90"/>
      <c r="H3183" s="73"/>
      <c r="I3183" s="90"/>
      <c r="J3183" s="175" t="str">
        <f t="shared" ref="J3183" si="1177">IF(ISNA(VLOOKUP(I3183,DAF_AKUN,2,FALSE)),"-",VLOOKUP(I3183,DAF_AKUN,2,FALSE))</f>
        <v>-</v>
      </c>
      <c r="K3183" s="90" t="s">
        <v>420</v>
      </c>
      <c r="L3183" s="178"/>
      <c r="M3183" s="178"/>
    </row>
    <row r="3184" spans="1:13" x14ac:dyDescent="0.2">
      <c r="A3184" s="90" t="str">
        <f>IF(I3184=VALUE,VALUE,COUNTIF($B$7:B3184,B3184))&amp;I3184&amp;IF(F3184&lt;&gt;VALUE,TEXT(F3184,"mmmm"),VALUE)</f>
        <v>00</v>
      </c>
      <c r="B3184" s="86" t="str">
        <f t="shared" si="1171"/>
        <v>0</v>
      </c>
      <c r="C3184" s="86" t="str">
        <f>COUNTIF($K$7:K3184,K3184)&amp;K3184</f>
        <v>176AP-003</v>
      </c>
      <c r="D3184" s="86" t="str">
        <f t="shared" si="1172"/>
        <v>1</v>
      </c>
      <c r="F3184" s="173"/>
      <c r="G3184" s="90"/>
      <c r="H3184" s="73"/>
      <c r="I3184" s="90"/>
      <c r="J3184" s="175" t="str">
        <f t="shared" ref="J3184" si="1178">IF(ISNA(VLOOKUP(I3184,DAF_AKUN,2,FALSE)),"-",VLOOKUP(I3184,DAF_AKUN,2,FALSE))</f>
        <v>-</v>
      </c>
      <c r="K3184" s="90" t="s">
        <v>420</v>
      </c>
      <c r="L3184" s="178"/>
      <c r="M3184" s="178"/>
    </row>
    <row r="3185" spans="1:13" x14ac:dyDescent="0.2">
      <c r="A3185" s="90" t="str">
        <f>IF(I3185=VALUE,VALUE,COUNTIF($B$7:B3185,B3185))&amp;I3185&amp;IF(F3185&lt;&gt;VALUE,TEXT(F3185,"mmmm"),VALUE)</f>
        <v>00</v>
      </c>
      <c r="B3185" s="86" t="str">
        <f t="shared" si="1171"/>
        <v>0</v>
      </c>
      <c r="C3185" s="86" t="str">
        <f>COUNTIF($K$7:K3185,K3185)&amp;K3185</f>
        <v>177AP-003</v>
      </c>
      <c r="D3185" s="86" t="str">
        <f t="shared" si="1172"/>
        <v>1</v>
      </c>
      <c r="F3185" s="173"/>
      <c r="G3185" s="90"/>
      <c r="H3185" s="73"/>
      <c r="I3185" s="90"/>
      <c r="J3185" s="175" t="str">
        <f t="shared" ref="J3185" si="1179">IF(ISNA(VLOOKUP(I3185,DAF_AKUN,2,FALSE)),"-",VLOOKUP(I3185,DAF_AKUN,2,FALSE))</f>
        <v>-</v>
      </c>
      <c r="K3185" s="90" t="s">
        <v>420</v>
      </c>
      <c r="L3185" s="178"/>
      <c r="M3185" s="178"/>
    </row>
    <row r="3186" spans="1:13" x14ac:dyDescent="0.2">
      <c r="A3186" s="90" t="str">
        <f>IF(I3186=VALUE,VALUE,COUNTIF($B$7:B3186,B3186))&amp;I3186&amp;IF(F3186&lt;&gt;VALUE,TEXT(F3186,"mmmm"),VALUE)</f>
        <v>00</v>
      </c>
      <c r="B3186" s="86" t="str">
        <f t="shared" si="1171"/>
        <v>0</v>
      </c>
      <c r="C3186" s="86" t="str">
        <f>COUNTIF($K$7:K3186,K3186)&amp;K3186</f>
        <v>178AP-003</v>
      </c>
      <c r="D3186" s="86" t="str">
        <f t="shared" si="1172"/>
        <v>1</v>
      </c>
      <c r="F3186" s="173"/>
      <c r="G3186" s="90"/>
      <c r="H3186" s="73"/>
      <c r="I3186" s="90"/>
      <c r="J3186" s="175" t="str">
        <f t="shared" ref="J3186" si="1180">IF(ISNA(VLOOKUP(I3186,DAF_AKUN,2,FALSE)),"-",VLOOKUP(I3186,DAF_AKUN,2,FALSE))</f>
        <v>-</v>
      </c>
      <c r="K3186" s="90" t="s">
        <v>420</v>
      </c>
      <c r="L3186" s="178"/>
      <c r="M3186" s="178"/>
    </row>
    <row r="3187" spans="1:13" x14ac:dyDescent="0.2">
      <c r="A3187" s="90" t="str">
        <f>IF(I3187=VALUE,VALUE,COUNTIF($B$7:B3187,B3187))&amp;I3187&amp;IF(F3187&lt;&gt;VALUE,TEXT(F3187,"mmmm"),VALUE)</f>
        <v>00</v>
      </c>
      <c r="B3187" s="86" t="str">
        <f t="shared" si="1171"/>
        <v>0</v>
      </c>
      <c r="C3187" s="86" t="str">
        <f>COUNTIF($K$7:K3187,K3187)&amp;K3187</f>
        <v>179AP-003</v>
      </c>
      <c r="D3187" s="86" t="str">
        <f t="shared" si="1172"/>
        <v>1</v>
      </c>
      <c r="F3187" s="173"/>
      <c r="G3187" s="90"/>
      <c r="H3187" s="73"/>
      <c r="I3187" s="90"/>
      <c r="J3187" s="175" t="str">
        <f t="shared" ref="J3187" si="1181">IF(ISNA(VLOOKUP(I3187,DAF_AKUN,2,FALSE)),"-",VLOOKUP(I3187,DAF_AKUN,2,FALSE))</f>
        <v>-</v>
      </c>
      <c r="K3187" s="90" t="s">
        <v>420</v>
      </c>
      <c r="L3187" s="178"/>
      <c r="M3187" s="178"/>
    </row>
    <row r="3188" spans="1:13" x14ac:dyDescent="0.2">
      <c r="A3188" s="90" t="str">
        <f>IF(I3188=VALUE,VALUE,COUNTIF($B$7:B3188,B3188))&amp;I3188&amp;IF(F3188&lt;&gt;VALUE,TEXT(F3188,"mmmm"),VALUE)</f>
        <v>00</v>
      </c>
      <c r="B3188" s="86" t="str">
        <f t="shared" si="1171"/>
        <v>0</v>
      </c>
      <c r="C3188" s="86" t="str">
        <f>COUNTIF($K$7:K3188,K3188)&amp;K3188</f>
        <v>180AP-003</v>
      </c>
      <c r="D3188" s="86" t="str">
        <f t="shared" si="1172"/>
        <v>1</v>
      </c>
      <c r="F3188" s="173"/>
      <c r="G3188" s="90"/>
      <c r="H3188" s="73"/>
      <c r="I3188" s="90"/>
      <c r="J3188" s="175" t="str">
        <f t="shared" ref="J3188" si="1182">IF(ISNA(VLOOKUP(I3188,DAF_AKUN,2,FALSE)),"-",VLOOKUP(I3188,DAF_AKUN,2,FALSE))</f>
        <v>-</v>
      </c>
      <c r="K3188" s="90" t="s">
        <v>420</v>
      </c>
      <c r="L3188" s="178"/>
      <c r="M3188" s="178"/>
    </row>
    <row r="3189" spans="1:13" x14ac:dyDescent="0.2">
      <c r="A3189" s="90" t="str">
        <f>IF(I3189=VALUE,VALUE,COUNTIF($B$7:B3189,B3189))&amp;I3189&amp;IF(F3189&lt;&gt;VALUE,TEXT(F3189,"mmmm"),VALUE)</f>
        <v>00</v>
      </c>
      <c r="B3189" s="86" t="str">
        <f t="shared" si="1171"/>
        <v>0</v>
      </c>
      <c r="C3189" s="86" t="str">
        <f>COUNTIF($K$7:K3189,K3189)&amp;K3189</f>
        <v>181AP-003</v>
      </c>
      <c r="D3189" s="86" t="str">
        <f t="shared" si="1172"/>
        <v>1</v>
      </c>
      <c r="F3189" s="173"/>
      <c r="G3189" s="90"/>
      <c r="H3189" s="73"/>
      <c r="I3189" s="90"/>
      <c r="J3189" s="175" t="str">
        <f t="shared" ref="J3189" si="1183">IF(ISNA(VLOOKUP(I3189,DAF_AKUN,2,FALSE)),"-",VLOOKUP(I3189,DAF_AKUN,2,FALSE))</f>
        <v>-</v>
      </c>
      <c r="K3189" s="90" t="s">
        <v>420</v>
      </c>
      <c r="L3189" s="178"/>
      <c r="M3189" s="178"/>
    </row>
    <row r="3190" spans="1:13" x14ac:dyDescent="0.2">
      <c r="A3190" s="90" t="str">
        <f>IF(I3190=VALUE,VALUE,COUNTIF($B$7:B3190,B3190))&amp;I3190&amp;IF(F3190&lt;&gt;VALUE,TEXT(F3190,"mmmm"),VALUE)</f>
        <v>00</v>
      </c>
      <c r="B3190" s="86" t="str">
        <f t="shared" si="1171"/>
        <v>0</v>
      </c>
      <c r="C3190" s="86" t="str">
        <f>COUNTIF($K$7:K3190,K3190)&amp;K3190</f>
        <v>182AP-003</v>
      </c>
      <c r="D3190" s="86" t="str">
        <f t="shared" si="1172"/>
        <v>1</v>
      </c>
      <c r="F3190" s="173"/>
      <c r="G3190" s="90"/>
      <c r="H3190" s="73"/>
      <c r="I3190" s="90"/>
      <c r="J3190" s="175" t="str">
        <f t="shared" ref="J3190" si="1184">IF(ISNA(VLOOKUP(I3190,DAF_AKUN,2,FALSE)),"-",VLOOKUP(I3190,DAF_AKUN,2,FALSE))</f>
        <v>-</v>
      </c>
      <c r="K3190" s="90" t="s">
        <v>420</v>
      </c>
      <c r="L3190" s="178"/>
      <c r="M3190" s="178"/>
    </row>
    <row r="3191" spans="1:13" x14ac:dyDescent="0.2">
      <c r="A3191" s="90" t="str">
        <f>IF(I3191=VALUE,VALUE,COUNTIF($B$7:B3191,B3191))&amp;I3191&amp;IF(F3191&lt;&gt;VALUE,TEXT(F3191,"mmmm"),VALUE)</f>
        <v>00</v>
      </c>
      <c r="B3191" s="86" t="str">
        <f t="shared" si="1171"/>
        <v>0</v>
      </c>
      <c r="C3191" s="86" t="str">
        <f>COUNTIF($K$7:K3191,K3191)&amp;K3191</f>
        <v>183AP-003</v>
      </c>
      <c r="D3191" s="86" t="str">
        <f t="shared" si="1172"/>
        <v>1</v>
      </c>
      <c r="F3191" s="173"/>
      <c r="G3191" s="90"/>
      <c r="H3191" s="73"/>
      <c r="I3191" s="90"/>
      <c r="J3191" s="175" t="str">
        <f t="shared" ref="J3191" si="1185">IF(ISNA(VLOOKUP(I3191,DAF_AKUN,2,FALSE)),"-",VLOOKUP(I3191,DAF_AKUN,2,FALSE))</f>
        <v>-</v>
      </c>
      <c r="K3191" s="90" t="s">
        <v>420</v>
      </c>
      <c r="L3191" s="178"/>
      <c r="M3191" s="178"/>
    </row>
    <row r="3192" spans="1:13" x14ac:dyDescent="0.2">
      <c r="A3192" s="90" t="str">
        <f>IF(I3192=VALUE,VALUE,COUNTIF($B$7:B3192,B3192))&amp;I3192&amp;IF(F3192&lt;&gt;VALUE,TEXT(F3192,"mmmm"),VALUE)</f>
        <v>00</v>
      </c>
      <c r="B3192" s="86" t="str">
        <f t="shared" si="1171"/>
        <v>0</v>
      </c>
      <c r="C3192" s="86" t="str">
        <f>COUNTIF($K$7:K3192,K3192)&amp;K3192</f>
        <v>184AP-003</v>
      </c>
      <c r="D3192" s="86" t="str">
        <f t="shared" si="1172"/>
        <v>1</v>
      </c>
      <c r="F3192" s="173"/>
      <c r="G3192" s="90"/>
      <c r="H3192" s="73"/>
      <c r="I3192" s="90"/>
      <c r="J3192" s="175" t="str">
        <f t="shared" ref="J3192" si="1186">IF(ISNA(VLOOKUP(I3192,DAF_AKUN,2,FALSE)),"-",VLOOKUP(I3192,DAF_AKUN,2,FALSE))</f>
        <v>-</v>
      </c>
      <c r="K3192" s="90" t="s">
        <v>420</v>
      </c>
      <c r="L3192" s="178"/>
      <c r="M3192" s="178"/>
    </row>
    <row r="3193" spans="1:13" x14ac:dyDescent="0.2">
      <c r="A3193" s="90" t="str">
        <f>IF(I3193=VALUE,VALUE,COUNTIF($B$7:B3193,B3193))&amp;I3193&amp;IF(F3193&lt;&gt;VALUE,TEXT(F3193,"mmmm"),VALUE)</f>
        <v>00</v>
      </c>
      <c r="B3193" s="86" t="str">
        <f t="shared" si="1171"/>
        <v>0</v>
      </c>
      <c r="C3193" s="86" t="str">
        <f>COUNTIF($K$7:K3193,K3193)&amp;K3193</f>
        <v>0</v>
      </c>
      <c r="D3193" s="86" t="str">
        <f t="shared" si="1172"/>
        <v>1</v>
      </c>
      <c r="F3193" s="173"/>
      <c r="G3193" s="90"/>
      <c r="H3193" s="73"/>
      <c r="I3193" s="90"/>
      <c r="J3193" s="175" t="str">
        <f t="shared" ref="J3193" si="1187">IF(ISNA(VLOOKUP(I3193,DAF_AKUN,2,FALSE)),"-",VLOOKUP(I3193,DAF_AKUN,2,FALSE))</f>
        <v>-</v>
      </c>
      <c r="K3193" s="90"/>
      <c r="L3193" s="178"/>
      <c r="M3193" s="178"/>
    </row>
    <row r="3194" spans="1:13" x14ac:dyDescent="0.2">
      <c r="A3194" s="90" t="str">
        <f>IF(I3194=VALUE,VALUE,COUNTIF($B$7:B3194,B3194))&amp;I3194&amp;IF(F3194&lt;&gt;VALUE,TEXT(F3194,"mmmm"),VALUE)</f>
        <v>00</v>
      </c>
      <c r="B3194" s="86" t="str">
        <f t="shared" si="1171"/>
        <v>0</v>
      </c>
      <c r="C3194" s="86" t="str">
        <f>COUNTIF($K$7:K3194,K3194)&amp;K3194</f>
        <v>0</v>
      </c>
      <c r="D3194" s="86" t="str">
        <f t="shared" si="1172"/>
        <v>1</v>
      </c>
      <c r="F3194" s="173"/>
      <c r="G3194" s="90"/>
      <c r="H3194" s="177"/>
      <c r="I3194" s="90"/>
      <c r="J3194" s="175" t="str">
        <f t="shared" ref="J3194" si="1188">IF(ISNA(VLOOKUP(I3194,DAF_AKUN,2,FALSE)),"-",VLOOKUP(I3194,DAF_AKUN,2,FALSE))</f>
        <v>-</v>
      </c>
      <c r="K3194" s="90"/>
      <c r="L3194" s="178"/>
      <c r="M3194" s="178"/>
    </row>
    <row r="3195" spans="1:13" x14ac:dyDescent="0.2">
      <c r="A3195" s="90" t="str">
        <f>IF(I3195=VALUE,VALUE,COUNTIF($B$7:B3195,B3195))&amp;I3195&amp;IF(F3195&lt;&gt;VALUE,TEXT(F3195,"mmmm"),VALUE)</f>
        <v>00</v>
      </c>
      <c r="B3195" s="86" t="str">
        <f t="shared" si="1171"/>
        <v>0</v>
      </c>
      <c r="C3195" s="86" t="str">
        <f>COUNTIF($K$7:K3195,K3195)&amp;K3195</f>
        <v>0</v>
      </c>
      <c r="D3195" s="86" t="str">
        <f t="shared" si="1172"/>
        <v>1</v>
      </c>
      <c r="F3195" s="173"/>
      <c r="G3195" s="90"/>
      <c r="H3195" s="73"/>
      <c r="I3195" s="90"/>
      <c r="J3195" s="175" t="str">
        <f t="shared" ref="J3195" si="1189">IF(ISNA(VLOOKUP(I3195,DAF_AKUN,2,FALSE)),"-",VLOOKUP(I3195,DAF_AKUN,2,FALSE))</f>
        <v>-</v>
      </c>
      <c r="K3195" s="90"/>
      <c r="L3195" s="178"/>
      <c r="M3195" s="178"/>
    </row>
    <row r="3196" spans="1:13" x14ac:dyDescent="0.2">
      <c r="A3196" s="90" t="str">
        <f>IF(I3196=VALUE,VALUE,COUNTIF($B$7:B3196,B3196))&amp;I3196&amp;IF(F3196&lt;&gt;VALUE,TEXT(F3196,"mmmm"),VALUE)</f>
        <v>00</v>
      </c>
      <c r="B3196" s="86" t="str">
        <f t="shared" si="1171"/>
        <v>0</v>
      </c>
      <c r="C3196" s="86" t="str">
        <f>COUNTIF($K$7:K3196,K3196)&amp;K3196</f>
        <v>0</v>
      </c>
      <c r="D3196" s="86" t="str">
        <f t="shared" si="1172"/>
        <v>1</v>
      </c>
      <c r="F3196" s="173"/>
      <c r="G3196" s="90"/>
      <c r="H3196" s="177"/>
      <c r="I3196" s="90"/>
      <c r="J3196" s="175" t="str">
        <f t="shared" ref="J3196" si="1190">IF(ISNA(VLOOKUP(I3196,DAF_AKUN,2,FALSE)),"-",VLOOKUP(I3196,DAF_AKUN,2,FALSE))</f>
        <v>-</v>
      </c>
      <c r="K3196" s="90"/>
      <c r="L3196" s="178"/>
      <c r="M3196" s="178"/>
    </row>
    <row r="3197" spans="1:13" x14ac:dyDescent="0.2">
      <c r="A3197" s="90" t="str">
        <f>IF(I3197=VALUE,VALUE,COUNTIF($B$7:B3197,B3197))&amp;I3197&amp;IF(F3197&lt;&gt;VALUE,TEXT(F3197,"mmmm"),VALUE)</f>
        <v>00</v>
      </c>
      <c r="B3197" s="86" t="str">
        <f t="shared" si="1171"/>
        <v>0</v>
      </c>
      <c r="C3197" s="86" t="str">
        <f>COUNTIF($K$7:K3197,K3197)&amp;K3197</f>
        <v>0</v>
      </c>
      <c r="D3197" s="86" t="str">
        <f t="shared" si="1172"/>
        <v>1</v>
      </c>
      <c r="F3197" s="173"/>
      <c r="G3197" s="90"/>
      <c r="H3197" s="177"/>
      <c r="I3197" s="90"/>
      <c r="J3197" s="175" t="str">
        <f t="shared" ref="J3197" si="1191">IF(ISNA(VLOOKUP(I3197,DAF_AKUN,2,FALSE)),"-",VLOOKUP(I3197,DAF_AKUN,2,FALSE))</f>
        <v>-</v>
      </c>
      <c r="K3197" s="90"/>
      <c r="L3197" s="178"/>
      <c r="M3197" s="178"/>
    </row>
    <row r="3198" spans="1:13" x14ac:dyDescent="0.2">
      <c r="A3198" s="90" t="str">
        <f>IF(I3198=VALUE,VALUE,COUNTIF($B$7:B3198,B3198))&amp;I3198&amp;IF(F3198&lt;&gt;VALUE,TEXT(F3198,"mmmm"),VALUE)</f>
        <v>00</v>
      </c>
      <c r="B3198" s="86" t="str">
        <f t="shared" si="1171"/>
        <v>0</v>
      </c>
      <c r="C3198" s="86" t="str">
        <f>COUNTIF($K$7:K3198,K3198)&amp;K3198</f>
        <v>0</v>
      </c>
      <c r="D3198" s="86" t="str">
        <f t="shared" si="1172"/>
        <v>1</v>
      </c>
      <c r="F3198" s="173"/>
      <c r="G3198" s="90"/>
      <c r="H3198" s="73"/>
      <c r="I3198" s="90"/>
      <c r="J3198" s="175" t="str">
        <f t="shared" ref="J3198" si="1192">IF(ISNA(VLOOKUP(I3198,DAF_AKUN,2,FALSE)),"-",VLOOKUP(I3198,DAF_AKUN,2,FALSE))</f>
        <v>-</v>
      </c>
      <c r="K3198" s="90"/>
      <c r="L3198" s="178"/>
      <c r="M3198" s="178"/>
    </row>
    <row r="3199" spans="1:13" x14ac:dyDescent="0.2">
      <c r="A3199" s="90" t="str">
        <f>IF(I3199=VALUE,VALUE,COUNTIF($B$7:B3199,B3199))&amp;I3199&amp;IF(F3199&lt;&gt;VALUE,TEXT(F3199,"mmmm"),VALUE)</f>
        <v>00</v>
      </c>
      <c r="B3199" s="86" t="str">
        <f t="shared" si="1171"/>
        <v>0</v>
      </c>
      <c r="C3199" s="86" t="str">
        <f>COUNTIF($K$7:K3199,K3199)&amp;K3199</f>
        <v>0</v>
      </c>
      <c r="D3199" s="86" t="str">
        <f t="shared" si="1172"/>
        <v>1</v>
      </c>
      <c r="F3199" s="173"/>
      <c r="G3199" s="90"/>
      <c r="H3199" s="73"/>
      <c r="I3199" s="90"/>
      <c r="J3199" s="175" t="str">
        <f t="shared" ref="J3199" si="1193">IF(ISNA(VLOOKUP(I3199,DAF_AKUN,2,FALSE)),"-",VLOOKUP(I3199,DAF_AKUN,2,FALSE))</f>
        <v>-</v>
      </c>
      <c r="K3199" s="90"/>
      <c r="L3199" s="178"/>
      <c r="M3199" s="178"/>
    </row>
    <row r="3200" spans="1:13" x14ac:dyDescent="0.2">
      <c r="A3200" s="90" t="str">
        <f>IF(I3200=VALUE,VALUE,COUNTIF($B$7:B3200,B3200))&amp;I3200&amp;IF(F3200&lt;&gt;VALUE,TEXT(F3200,"mmmm"),VALUE)</f>
        <v>00</v>
      </c>
      <c r="B3200" s="86" t="str">
        <f t="shared" si="1171"/>
        <v>0</v>
      </c>
      <c r="C3200" s="86" t="str">
        <f>COUNTIF($K$7:K3200,K3200)&amp;K3200</f>
        <v>185AP-003</v>
      </c>
      <c r="D3200" s="86" t="str">
        <f t="shared" si="1172"/>
        <v>1</v>
      </c>
      <c r="F3200" s="173"/>
      <c r="G3200" s="90"/>
      <c r="H3200" s="73"/>
      <c r="I3200" s="90"/>
      <c r="J3200" s="175" t="str">
        <f t="shared" ref="J3200" si="1194">IF(ISNA(VLOOKUP(I3200,DAF_AKUN,2,FALSE)),"-",VLOOKUP(I3200,DAF_AKUN,2,FALSE))</f>
        <v>-</v>
      </c>
      <c r="K3200" s="90" t="s">
        <v>420</v>
      </c>
      <c r="L3200" s="178"/>
      <c r="M3200" s="178"/>
    </row>
    <row r="3201" spans="1:13" x14ac:dyDescent="0.2">
      <c r="A3201" s="90" t="str">
        <f>IF(I3201=VALUE,VALUE,COUNTIF($B$7:B3201,B3201))&amp;I3201&amp;IF(F3201&lt;&gt;VALUE,TEXT(F3201,"mmmm"),VALUE)</f>
        <v>00</v>
      </c>
      <c r="B3201" s="86" t="str">
        <f t="shared" si="1171"/>
        <v>0</v>
      </c>
      <c r="C3201" s="86" t="str">
        <f>COUNTIF($K$7:K3201,K3201)&amp;K3201</f>
        <v>186AP-003</v>
      </c>
      <c r="D3201" s="86" t="str">
        <f t="shared" si="1172"/>
        <v>1</v>
      </c>
      <c r="F3201" s="173"/>
      <c r="G3201" s="90"/>
      <c r="H3201" s="73"/>
      <c r="I3201" s="90"/>
      <c r="J3201" s="175" t="str">
        <f t="shared" ref="J3201" si="1195">IF(ISNA(VLOOKUP(I3201,DAF_AKUN,2,FALSE)),"-",VLOOKUP(I3201,DAF_AKUN,2,FALSE))</f>
        <v>-</v>
      </c>
      <c r="K3201" s="90" t="s">
        <v>420</v>
      </c>
      <c r="L3201" s="178"/>
      <c r="M3201" s="178"/>
    </row>
    <row r="3202" spans="1:13" x14ac:dyDescent="0.2">
      <c r="A3202" s="90" t="str">
        <f>IF(I3202=VALUE,VALUE,COUNTIF($B$7:B3202,B3202))&amp;I3202&amp;IF(F3202&lt;&gt;VALUE,TEXT(F3202,"mmmm"),VALUE)</f>
        <v>00</v>
      </c>
      <c r="B3202" s="86" t="str">
        <f t="shared" si="1171"/>
        <v>0</v>
      </c>
      <c r="C3202" s="86" t="str">
        <f>COUNTIF($K$7:K3202,K3202)&amp;K3202</f>
        <v>187AP-003</v>
      </c>
      <c r="D3202" s="86" t="str">
        <f t="shared" si="1172"/>
        <v>1</v>
      </c>
      <c r="F3202" s="173"/>
      <c r="G3202" s="90"/>
      <c r="H3202" s="73"/>
      <c r="I3202" s="90"/>
      <c r="J3202" s="175" t="str">
        <f t="shared" ref="J3202" si="1196">IF(ISNA(VLOOKUP(I3202,DAF_AKUN,2,FALSE)),"-",VLOOKUP(I3202,DAF_AKUN,2,FALSE))</f>
        <v>-</v>
      </c>
      <c r="K3202" s="90" t="s">
        <v>420</v>
      </c>
      <c r="L3202" s="178"/>
      <c r="M3202" s="178"/>
    </row>
    <row r="3203" spans="1:13" x14ac:dyDescent="0.2">
      <c r="A3203" s="90" t="str">
        <f>IF(I3203=VALUE,VALUE,COUNTIF($B$7:B3203,B3203))&amp;I3203&amp;IF(F3203&lt;&gt;VALUE,TEXT(F3203,"mmmm"),VALUE)</f>
        <v>00</v>
      </c>
      <c r="B3203" s="86" t="str">
        <f t="shared" si="1171"/>
        <v>0</v>
      </c>
      <c r="C3203" s="86" t="str">
        <f>COUNTIF($K$7:K3203,K3203)&amp;K3203</f>
        <v>188AP-003</v>
      </c>
      <c r="D3203" s="86" t="str">
        <f t="shared" si="1172"/>
        <v>1</v>
      </c>
      <c r="F3203" s="173"/>
      <c r="G3203" s="90"/>
      <c r="H3203" s="177"/>
      <c r="I3203" s="90"/>
      <c r="J3203" s="175" t="str">
        <f t="shared" ref="J3203" si="1197">IF(ISNA(VLOOKUP(I3203,DAF_AKUN,2,FALSE)),"-",VLOOKUP(I3203,DAF_AKUN,2,FALSE))</f>
        <v>-</v>
      </c>
      <c r="K3203" s="90" t="s">
        <v>420</v>
      </c>
      <c r="L3203" s="178"/>
      <c r="M3203" s="178"/>
    </row>
    <row r="3204" spans="1:13" x14ac:dyDescent="0.2">
      <c r="A3204" s="90" t="str">
        <f>IF(I3204=VALUE,VALUE,COUNTIF($B$7:B3204,B3204))&amp;I3204&amp;IF(F3204&lt;&gt;VALUE,TEXT(F3204,"mmmm"),VALUE)</f>
        <v>00</v>
      </c>
      <c r="B3204" s="86" t="str">
        <f t="shared" si="1171"/>
        <v>0</v>
      </c>
      <c r="C3204" s="86" t="str">
        <f>COUNTIF($K$7:K3204,K3204)&amp;K3204</f>
        <v>189AP-003</v>
      </c>
      <c r="D3204" s="86" t="str">
        <f t="shared" si="1172"/>
        <v>1</v>
      </c>
      <c r="F3204" s="173"/>
      <c r="G3204" s="90"/>
      <c r="H3204" s="73"/>
      <c r="I3204" s="90"/>
      <c r="J3204" s="175" t="str">
        <f t="shared" ref="J3204" si="1198">IF(ISNA(VLOOKUP(I3204,DAF_AKUN,2,FALSE)),"-",VLOOKUP(I3204,DAF_AKUN,2,FALSE))</f>
        <v>-</v>
      </c>
      <c r="K3204" s="90" t="s">
        <v>420</v>
      </c>
      <c r="L3204" s="178"/>
      <c r="M3204" s="178"/>
    </row>
    <row r="3205" spans="1:13" x14ac:dyDescent="0.2">
      <c r="A3205" s="90" t="str">
        <f>IF(I3205=VALUE,VALUE,COUNTIF($B$7:B3205,B3205))&amp;I3205&amp;IF(F3205&lt;&gt;VALUE,TEXT(F3205,"mmmm"),VALUE)</f>
        <v>00</v>
      </c>
      <c r="B3205" s="86" t="str">
        <f t="shared" si="1171"/>
        <v>0</v>
      </c>
      <c r="C3205" s="86" t="str">
        <f>COUNTIF($K$7:K3205,K3205)&amp;K3205</f>
        <v>190AP-003</v>
      </c>
      <c r="D3205" s="86" t="str">
        <f t="shared" si="1172"/>
        <v>1</v>
      </c>
      <c r="F3205" s="173"/>
      <c r="G3205" s="90"/>
      <c r="H3205" s="177"/>
      <c r="I3205" s="90"/>
      <c r="J3205" s="175" t="str">
        <f t="shared" ref="J3205" si="1199">IF(ISNA(VLOOKUP(I3205,DAF_AKUN,2,FALSE)),"-",VLOOKUP(I3205,DAF_AKUN,2,FALSE))</f>
        <v>-</v>
      </c>
      <c r="K3205" s="90" t="s">
        <v>420</v>
      </c>
      <c r="L3205" s="178"/>
      <c r="M3205" s="178"/>
    </row>
    <row r="3206" spans="1:13" x14ac:dyDescent="0.2">
      <c r="A3206" s="90" t="str">
        <f>IF(I3206=VALUE,VALUE,COUNTIF($B$7:B3206,B3206))&amp;I3206&amp;IF(F3206&lt;&gt;VALUE,TEXT(F3206,"mmmm"),VALUE)</f>
        <v>00</v>
      </c>
      <c r="B3206" s="86" t="str">
        <f t="shared" si="1171"/>
        <v>0</v>
      </c>
      <c r="C3206" s="86" t="str">
        <f>COUNTIF($K$7:K3206,K3206)&amp;K3206</f>
        <v>191AP-003</v>
      </c>
      <c r="D3206" s="86" t="str">
        <f t="shared" si="1172"/>
        <v>1</v>
      </c>
      <c r="F3206" s="173"/>
      <c r="G3206" s="90"/>
      <c r="H3206" s="177"/>
      <c r="I3206" s="90"/>
      <c r="J3206" s="175" t="str">
        <f t="shared" ref="J3206" si="1200">IF(ISNA(VLOOKUP(I3206,DAF_AKUN,2,FALSE)),"-",VLOOKUP(I3206,DAF_AKUN,2,FALSE))</f>
        <v>-</v>
      </c>
      <c r="K3206" s="90" t="s">
        <v>420</v>
      </c>
      <c r="L3206" s="178"/>
      <c r="M3206" s="178"/>
    </row>
    <row r="3207" spans="1:13" x14ac:dyDescent="0.2">
      <c r="A3207" s="90" t="str">
        <f>IF(I3207=VALUE,VALUE,COUNTIF($B$7:B3207,B3207))&amp;I3207&amp;IF(F3207&lt;&gt;VALUE,TEXT(F3207,"mmmm"),VALUE)</f>
        <v>00</v>
      </c>
      <c r="B3207" s="86" t="str">
        <f t="shared" si="1171"/>
        <v>0</v>
      </c>
      <c r="C3207" s="86" t="str">
        <f>COUNTIF($K$7:K3207,K3207)&amp;K3207</f>
        <v>192AP-003</v>
      </c>
      <c r="D3207" s="86" t="str">
        <f t="shared" si="1172"/>
        <v>1</v>
      </c>
      <c r="F3207" s="173"/>
      <c r="G3207" s="90"/>
      <c r="H3207" s="73"/>
      <c r="I3207" s="90"/>
      <c r="J3207" s="175" t="str">
        <f t="shared" ref="J3207" si="1201">IF(ISNA(VLOOKUP(I3207,DAF_AKUN,2,FALSE)),"-",VLOOKUP(I3207,DAF_AKUN,2,FALSE))</f>
        <v>-</v>
      </c>
      <c r="K3207" s="90" t="s">
        <v>420</v>
      </c>
      <c r="L3207" s="178"/>
      <c r="M3207" s="178"/>
    </row>
    <row r="3208" spans="1:13" x14ac:dyDescent="0.2">
      <c r="A3208" s="90" t="str">
        <f>IF(I3208=VALUE,VALUE,COUNTIF($B$7:B3208,B3208))&amp;I3208&amp;IF(F3208&lt;&gt;VALUE,TEXT(F3208,"mmmm"),VALUE)</f>
        <v>00</v>
      </c>
      <c r="B3208" s="86" t="str">
        <f t="shared" si="1171"/>
        <v>0</v>
      </c>
      <c r="C3208" s="86" t="str">
        <f>COUNTIF($K$7:K3208,K3208)&amp;K3208</f>
        <v>193AP-003</v>
      </c>
      <c r="D3208" s="86" t="str">
        <f t="shared" si="1172"/>
        <v>1</v>
      </c>
      <c r="F3208" s="173"/>
      <c r="G3208" s="90"/>
      <c r="H3208" s="174"/>
      <c r="I3208" s="90"/>
      <c r="J3208" s="175" t="str">
        <f t="shared" ref="J3208" si="1202">IF(ISNA(VLOOKUP(I3208,DAF_AKUN,2,FALSE)),"-",VLOOKUP(I3208,DAF_AKUN,2,FALSE))</f>
        <v>-</v>
      </c>
      <c r="K3208" s="90" t="s">
        <v>420</v>
      </c>
      <c r="L3208" s="178"/>
      <c r="M3208" s="89"/>
    </row>
    <row r="3209" spans="1:13" x14ac:dyDescent="0.2">
      <c r="A3209" s="90" t="str">
        <f>IF(I3209=VALUE,VALUE,COUNTIF($B$7:B3209,B3209))&amp;I3209&amp;IF(F3209&lt;&gt;VALUE,TEXT(F3209,"mmmm"),VALUE)</f>
        <v>00</v>
      </c>
      <c r="B3209" s="86" t="str">
        <f t="shared" si="1171"/>
        <v>0</v>
      </c>
      <c r="C3209" s="86" t="str">
        <f>COUNTIF($K$7:K3209,K3209)&amp;K3209</f>
        <v>194AP-003</v>
      </c>
      <c r="D3209" s="86" t="str">
        <f t="shared" si="1172"/>
        <v>1</v>
      </c>
      <c r="F3209" s="173"/>
      <c r="G3209" s="90"/>
      <c r="H3209" s="174"/>
      <c r="I3209" s="90"/>
      <c r="J3209" s="175" t="str">
        <f t="shared" ref="J3209" si="1203">IF(ISNA(VLOOKUP(I3209,DAF_AKUN,2,FALSE)),"-",VLOOKUP(I3209,DAF_AKUN,2,FALSE))</f>
        <v>-</v>
      </c>
      <c r="K3209" s="90" t="s">
        <v>420</v>
      </c>
      <c r="L3209" s="89"/>
      <c r="M3209" s="89"/>
    </row>
    <row r="3210" spans="1:13" x14ac:dyDescent="0.2">
      <c r="A3210" s="90" t="str">
        <f>IF(I3210=VALUE,VALUE,COUNTIF($B$7:B3210,B3210))&amp;I3210&amp;IF(F3210&lt;&gt;VALUE,TEXT(F3210,"mmmm"),VALUE)</f>
        <v>00</v>
      </c>
      <c r="B3210" s="86" t="str">
        <f t="shared" si="1171"/>
        <v>0</v>
      </c>
      <c r="C3210" s="86" t="str">
        <f>COUNTIF($K$7:K3210,K3210)&amp;K3210</f>
        <v>195AP-003</v>
      </c>
      <c r="D3210" s="86" t="str">
        <f t="shared" si="1172"/>
        <v>1</v>
      </c>
      <c r="F3210" s="173"/>
      <c r="G3210" s="90"/>
      <c r="H3210" s="73"/>
      <c r="I3210" s="90"/>
      <c r="J3210" s="175" t="str">
        <f t="shared" ref="J3210" si="1204">IF(ISNA(VLOOKUP(I3210,DAF_AKUN,2,FALSE)),"-",VLOOKUP(I3210,DAF_AKUN,2,FALSE))</f>
        <v>-</v>
      </c>
      <c r="K3210" s="90" t="s">
        <v>420</v>
      </c>
      <c r="L3210" s="178"/>
      <c r="M3210" s="178"/>
    </row>
    <row r="3211" spans="1:13" x14ac:dyDescent="0.2">
      <c r="A3211" s="90" t="str">
        <f>IF(I3211=VALUE,VALUE,COUNTIF($B$7:B3211,B3211))&amp;I3211&amp;IF(F3211&lt;&gt;VALUE,TEXT(F3211,"mmmm"),VALUE)</f>
        <v>00</v>
      </c>
      <c r="B3211" s="86" t="str">
        <f t="shared" si="1171"/>
        <v>0</v>
      </c>
      <c r="C3211" s="86" t="str">
        <f>COUNTIF($K$7:K3211,K3211)&amp;K3211</f>
        <v>196AP-003</v>
      </c>
      <c r="D3211" s="86" t="str">
        <f t="shared" si="1172"/>
        <v>1</v>
      </c>
      <c r="F3211" s="173"/>
      <c r="G3211" s="90"/>
      <c r="H3211" s="73"/>
      <c r="I3211" s="90"/>
      <c r="J3211" s="175" t="str">
        <f t="shared" ref="J3211" si="1205">IF(ISNA(VLOOKUP(I3211,DAF_AKUN,2,FALSE)),"-",VLOOKUP(I3211,DAF_AKUN,2,FALSE))</f>
        <v>-</v>
      </c>
      <c r="K3211" s="90" t="s">
        <v>420</v>
      </c>
      <c r="L3211" s="178"/>
      <c r="M3211" s="178"/>
    </row>
    <row r="3212" spans="1:13" x14ac:dyDescent="0.2">
      <c r="A3212" s="90" t="str">
        <f>IF(I3212=VALUE,VALUE,COUNTIF($B$7:B3212,B3212))&amp;I3212&amp;IF(F3212&lt;&gt;VALUE,TEXT(F3212,"mmmm"),VALUE)</f>
        <v>00</v>
      </c>
      <c r="B3212" s="86" t="str">
        <f t="shared" si="1171"/>
        <v>0</v>
      </c>
      <c r="C3212" s="86" t="str">
        <f>COUNTIF($K$7:K3212,K3212)&amp;K3212</f>
        <v>197AP-003</v>
      </c>
      <c r="D3212" s="86" t="str">
        <f t="shared" si="1172"/>
        <v>1</v>
      </c>
      <c r="F3212" s="173"/>
      <c r="G3212" s="90"/>
      <c r="H3212" s="73"/>
      <c r="I3212" s="90"/>
      <c r="J3212" s="175" t="str">
        <f t="shared" ref="J3212" si="1206">IF(ISNA(VLOOKUP(I3212,DAF_AKUN,2,FALSE)),"-",VLOOKUP(I3212,DAF_AKUN,2,FALSE))</f>
        <v>-</v>
      </c>
      <c r="K3212" s="90" t="s">
        <v>420</v>
      </c>
      <c r="L3212" s="178"/>
      <c r="M3212" s="178"/>
    </row>
    <row r="3213" spans="1:13" x14ac:dyDescent="0.2">
      <c r="A3213" s="90" t="str">
        <f>IF(I3213=VALUE,VALUE,COUNTIF($B$7:B3213,B3213))&amp;I3213&amp;IF(F3213&lt;&gt;VALUE,TEXT(F3213,"mmmm"),VALUE)</f>
        <v>00</v>
      </c>
      <c r="B3213" s="86" t="str">
        <f t="shared" si="1171"/>
        <v>0</v>
      </c>
      <c r="C3213" s="86" t="str">
        <f>COUNTIF($K$7:K3213,K3213)&amp;K3213</f>
        <v>198AP-003</v>
      </c>
      <c r="D3213" s="86" t="str">
        <f t="shared" si="1172"/>
        <v>1</v>
      </c>
      <c r="F3213" s="173"/>
      <c r="G3213" s="90"/>
      <c r="H3213" s="73"/>
      <c r="I3213" s="90"/>
      <c r="J3213" s="175" t="str">
        <f t="shared" ref="J3213" si="1207">IF(ISNA(VLOOKUP(I3213,DAF_AKUN,2,FALSE)),"-",VLOOKUP(I3213,DAF_AKUN,2,FALSE))</f>
        <v>-</v>
      </c>
      <c r="K3213" s="90" t="s">
        <v>420</v>
      </c>
      <c r="L3213" s="178"/>
      <c r="M3213" s="178"/>
    </row>
    <row r="3214" spans="1:13" x14ac:dyDescent="0.2">
      <c r="A3214" s="90" t="str">
        <f>IF(I3214=VALUE,VALUE,COUNTIF($B$7:B3214,B3214))&amp;I3214&amp;IF(F3214&lt;&gt;VALUE,TEXT(F3214,"mmmm"),VALUE)</f>
        <v>00</v>
      </c>
      <c r="B3214" s="86" t="str">
        <f t="shared" si="1171"/>
        <v>0</v>
      </c>
      <c r="C3214" s="86" t="str">
        <f>COUNTIF($K$7:K3214,K3214)&amp;K3214</f>
        <v>0</v>
      </c>
      <c r="D3214" s="86" t="str">
        <f t="shared" si="1172"/>
        <v>1</v>
      </c>
      <c r="F3214" s="173"/>
      <c r="G3214" s="90"/>
      <c r="H3214" s="73"/>
      <c r="I3214" s="90"/>
      <c r="J3214" s="175" t="str">
        <f t="shared" ref="J3214" si="1208">IF(ISNA(VLOOKUP(I3214,DAF_AKUN,2,FALSE)),"-",VLOOKUP(I3214,DAF_AKUN,2,FALSE))</f>
        <v>-</v>
      </c>
      <c r="K3214" s="90"/>
      <c r="L3214" s="178"/>
      <c r="M3214" s="178"/>
    </row>
    <row r="3215" spans="1:13" x14ac:dyDescent="0.2">
      <c r="A3215" s="90" t="str">
        <f>IF(I3215=VALUE,VALUE,COUNTIF($B$7:B3215,B3215))&amp;I3215&amp;IF(F3215&lt;&gt;VALUE,TEXT(F3215,"mmmm"),VALUE)</f>
        <v>00</v>
      </c>
      <c r="B3215" s="86" t="str">
        <f t="shared" si="1171"/>
        <v>0</v>
      </c>
      <c r="C3215" s="86" t="str">
        <f>COUNTIF($K$7:K3215,K3215)&amp;K3215</f>
        <v>0</v>
      </c>
      <c r="D3215" s="86" t="str">
        <f t="shared" si="1172"/>
        <v>1</v>
      </c>
      <c r="F3215" s="173"/>
      <c r="G3215" s="90"/>
      <c r="H3215" s="73"/>
      <c r="I3215" s="90"/>
      <c r="J3215" s="175" t="str">
        <f t="shared" ref="J3215" si="1209">IF(ISNA(VLOOKUP(I3215,DAF_AKUN,2,FALSE)),"-",VLOOKUP(I3215,DAF_AKUN,2,FALSE))</f>
        <v>-</v>
      </c>
      <c r="K3215" s="90"/>
      <c r="L3215" s="178"/>
      <c r="M3215" s="178"/>
    </row>
    <row r="3216" spans="1:13" x14ac:dyDescent="0.2">
      <c r="A3216" s="90" t="str">
        <f>IF(I3216=VALUE,VALUE,COUNTIF($B$7:B3216,B3216))&amp;I3216&amp;IF(F3216&lt;&gt;VALUE,TEXT(F3216,"mmmm"),VALUE)</f>
        <v>00</v>
      </c>
      <c r="B3216" s="86" t="str">
        <f t="shared" si="1171"/>
        <v>0</v>
      </c>
      <c r="C3216" s="86" t="str">
        <f>COUNTIF($K$7:K3216,K3216)&amp;K3216</f>
        <v>0</v>
      </c>
      <c r="D3216" s="86" t="str">
        <f t="shared" si="1172"/>
        <v>1</v>
      </c>
      <c r="F3216" s="173"/>
      <c r="G3216" s="90"/>
      <c r="H3216" s="73"/>
      <c r="I3216" s="90"/>
      <c r="J3216" s="175" t="str">
        <f t="shared" ref="J3216" si="1210">IF(ISNA(VLOOKUP(I3216,DAF_AKUN,2,FALSE)),"-",VLOOKUP(I3216,DAF_AKUN,2,FALSE))</f>
        <v>-</v>
      </c>
      <c r="K3216" s="90"/>
      <c r="L3216" s="178"/>
      <c r="M3216" s="178"/>
    </row>
    <row r="3217" spans="1:13" x14ac:dyDescent="0.2">
      <c r="A3217" s="90" t="str">
        <f>IF(I3217=VALUE,VALUE,COUNTIF($B$7:B3217,B3217))&amp;I3217&amp;IF(F3217&lt;&gt;VALUE,TEXT(F3217,"mmmm"),VALUE)</f>
        <v>00</v>
      </c>
      <c r="B3217" s="86" t="str">
        <f t="shared" si="1171"/>
        <v>0</v>
      </c>
      <c r="C3217" s="86" t="str">
        <f>COUNTIF($K$7:K3217,K3217)&amp;K3217</f>
        <v>0</v>
      </c>
      <c r="D3217" s="86" t="str">
        <f t="shared" si="1172"/>
        <v>1</v>
      </c>
      <c r="F3217" s="173"/>
      <c r="G3217" s="90"/>
      <c r="H3217" s="73"/>
      <c r="I3217" s="75"/>
      <c r="J3217" s="175" t="str">
        <f t="shared" ref="J3217" si="1211">IF(ISNA(VLOOKUP(I3217,DAF_AKUN,2,FALSE)),"-",VLOOKUP(I3217,DAF_AKUN,2,FALSE))</f>
        <v>-</v>
      </c>
      <c r="K3217" s="90"/>
      <c r="L3217" s="178"/>
      <c r="M3217" s="178"/>
    </row>
    <row r="3218" spans="1:13" x14ac:dyDescent="0.2">
      <c r="A3218" s="90" t="str">
        <f>IF(I3218=VALUE,VALUE,COUNTIF($B$7:B3218,B3218))&amp;I3218&amp;IF(F3218&lt;&gt;VALUE,TEXT(F3218,"mmmm"),VALUE)</f>
        <v>00</v>
      </c>
      <c r="B3218" s="86" t="str">
        <f t="shared" si="1171"/>
        <v>0</v>
      </c>
      <c r="C3218" s="86" t="str">
        <f>COUNTIF($K$7:K3218,K3218)&amp;K3218</f>
        <v>0</v>
      </c>
      <c r="D3218" s="86" t="str">
        <f t="shared" si="1172"/>
        <v>1</v>
      </c>
      <c r="F3218" s="173"/>
      <c r="G3218" s="90"/>
      <c r="H3218" s="73"/>
      <c r="I3218" s="75"/>
      <c r="J3218" s="175" t="str">
        <f t="shared" ref="J3218" si="1212">IF(ISNA(VLOOKUP(I3218,DAF_AKUN,2,FALSE)),"-",VLOOKUP(I3218,DAF_AKUN,2,FALSE))</f>
        <v>-</v>
      </c>
      <c r="K3218" s="90"/>
      <c r="L3218" s="178"/>
      <c r="M3218" s="178"/>
    </row>
    <row r="3219" spans="1:13" x14ac:dyDescent="0.2">
      <c r="A3219" s="90" t="str">
        <f>IF(I3219=VALUE,VALUE,COUNTIF($B$7:B3219,B3219))&amp;I3219&amp;IF(F3219&lt;&gt;VALUE,TEXT(F3219,"mmmm"),VALUE)</f>
        <v>00</v>
      </c>
      <c r="B3219" s="86" t="str">
        <f t="shared" si="1171"/>
        <v>0</v>
      </c>
      <c r="C3219" s="86" t="str">
        <f>COUNTIF($K$7:K3219,K3219)&amp;K3219</f>
        <v>0</v>
      </c>
      <c r="D3219" s="86" t="str">
        <f t="shared" si="1172"/>
        <v>1</v>
      </c>
      <c r="F3219" s="173"/>
      <c r="G3219" s="90"/>
      <c r="H3219" s="73"/>
      <c r="I3219" s="90"/>
      <c r="J3219" s="175" t="str">
        <f t="shared" ref="J3219" si="1213">IF(ISNA(VLOOKUP(I3219,DAF_AKUN,2,FALSE)),"-",VLOOKUP(I3219,DAF_AKUN,2,FALSE))</f>
        <v>-</v>
      </c>
      <c r="K3219" s="90"/>
      <c r="L3219" s="178"/>
      <c r="M3219" s="178"/>
    </row>
    <row r="3220" spans="1:13" x14ac:dyDescent="0.2">
      <c r="A3220" s="90" t="str">
        <f>IF(I3220=VALUE,VALUE,COUNTIF($B$7:B3220,B3220))&amp;I3220&amp;IF(F3220&lt;&gt;VALUE,TEXT(F3220,"mmmm"),VALUE)</f>
        <v>00</v>
      </c>
      <c r="B3220" s="86" t="str">
        <f t="shared" si="1171"/>
        <v>0</v>
      </c>
      <c r="C3220" s="86" t="str">
        <f>COUNTIF($K$7:K3220,K3220)&amp;K3220</f>
        <v>0</v>
      </c>
      <c r="D3220" s="86" t="str">
        <f t="shared" si="1172"/>
        <v>1</v>
      </c>
      <c r="F3220" s="173"/>
      <c r="G3220" s="90"/>
      <c r="H3220" s="73"/>
      <c r="I3220" s="75"/>
      <c r="J3220" s="175" t="str">
        <f t="shared" ref="J3220" si="1214">IF(ISNA(VLOOKUP(I3220,DAF_AKUN,2,FALSE)),"-",VLOOKUP(I3220,DAF_AKUN,2,FALSE))</f>
        <v>-</v>
      </c>
      <c r="K3220" s="90"/>
      <c r="L3220" s="178"/>
      <c r="M3220" s="178"/>
    </row>
    <row r="3221" spans="1:13" x14ac:dyDescent="0.2">
      <c r="A3221" s="90" t="str">
        <f>IF(I3221=VALUE,VALUE,COUNTIF($B$7:B3221,B3221))&amp;I3221&amp;IF(F3221&lt;&gt;VALUE,TEXT(F3221,"mmmm"),VALUE)</f>
        <v>00</v>
      </c>
      <c r="B3221" s="86" t="str">
        <f t="shared" si="1171"/>
        <v>0</v>
      </c>
      <c r="C3221" s="86" t="str">
        <f>COUNTIF($K$7:K3221,K3221)&amp;K3221</f>
        <v>0</v>
      </c>
      <c r="D3221" s="86" t="str">
        <f t="shared" si="1172"/>
        <v>1</v>
      </c>
      <c r="F3221" s="173"/>
      <c r="G3221" s="90"/>
      <c r="H3221" s="73"/>
      <c r="I3221" s="90"/>
      <c r="J3221" s="175" t="str">
        <f t="shared" ref="J3221" si="1215">IF(ISNA(VLOOKUP(I3221,DAF_AKUN,2,FALSE)),"-",VLOOKUP(I3221,DAF_AKUN,2,FALSE))</f>
        <v>-</v>
      </c>
      <c r="K3221" s="90"/>
      <c r="L3221" s="178"/>
      <c r="M3221" s="178"/>
    </row>
    <row r="3222" spans="1:13" x14ac:dyDescent="0.2">
      <c r="A3222" s="90" t="str">
        <f>IF(I3222=VALUE,VALUE,COUNTIF($B$7:B3222,B3222))&amp;I3222&amp;IF(F3222&lt;&gt;VALUE,TEXT(F3222,"mmmm"),VALUE)</f>
        <v>00</v>
      </c>
      <c r="B3222" s="86" t="str">
        <f t="shared" si="1171"/>
        <v>0</v>
      </c>
      <c r="C3222" s="86" t="str">
        <f>COUNTIF($K$7:K3222,K3222)&amp;K3222</f>
        <v>199AP-003</v>
      </c>
      <c r="D3222" s="86" t="str">
        <f t="shared" si="1172"/>
        <v>1</v>
      </c>
      <c r="F3222" s="173"/>
      <c r="G3222" s="90"/>
      <c r="H3222" s="73"/>
      <c r="I3222" s="90"/>
      <c r="J3222" s="175" t="str">
        <f t="shared" ref="J3222" si="1216">IF(ISNA(VLOOKUP(I3222,DAF_AKUN,2,FALSE)),"-",VLOOKUP(I3222,DAF_AKUN,2,FALSE))</f>
        <v>-</v>
      </c>
      <c r="K3222" s="90" t="s">
        <v>420</v>
      </c>
      <c r="L3222" s="178"/>
      <c r="M3222" s="178"/>
    </row>
    <row r="3223" spans="1:13" x14ac:dyDescent="0.2">
      <c r="A3223" s="90" t="str">
        <f>IF(I3223=VALUE,VALUE,COUNTIF($B$7:B3223,B3223))&amp;I3223&amp;IF(F3223&lt;&gt;VALUE,TEXT(F3223,"mmmm"),VALUE)</f>
        <v>00</v>
      </c>
      <c r="B3223" s="86" t="str">
        <f t="shared" si="1171"/>
        <v>0</v>
      </c>
      <c r="C3223" s="86" t="str">
        <f>COUNTIF($K$7:K3223,K3223)&amp;K3223</f>
        <v>200AP-003</v>
      </c>
      <c r="D3223" s="86" t="str">
        <f t="shared" si="1172"/>
        <v>1</v>
      </c>
      <c r="F3223" s="173"/>
      <c r="G3223" s="90"/>
      <c r="H3223" s="73"/>
      <c r="I3223" s="90"/>
      <c r="J3223" s="175" t="str">
        <f t="shared" ref="J3223" si="1217">IF(ISNA(VLOOKUP(I3223,DAF_AKUN,2,FALSE)),"-",VLOOKUP(I3223,DAF_AKUN,2,FALSE))</f>
        <v>-</v>
      </c>
      <c r="K3223" s="90" t="s">
        <v>420</v>
      </c>
      <c r="L3223" s="178"/>
      <c r="M3223" s="178"/>
    </row>
    <row r="3224" spans="1:13" x14ac:dyDescent="0.2">
      <c r="A3224" s="90" t="str">
        <f>IF(I3224=VALUE,VALUE,COUNTIF($B$7:B3224,B3224))&amp;I3224&amp;IF(F3224&lt;&gt;VALUE,TEXT(F3224,"mmmm"),VALUE)</f>
        <v>00</v>
      </c>
      <c r="B3224" s="86" t="str">
        <f t="shared" si="1171"/>
        <v>0</v>
      </c>
      <c r="C3224" s="86" t="str">
        <f>COUNTIF($K$7:K3224,K3224)&amp;K3224</f>
        <v>201AP-003</v>
      </c>
      <c r="D3224" s="86" t="str">
        <f t="shared" si="1172"/>
        <v>1</v>
      </c>
      <c r="F3224" s="173"/>
      <c r="G3224" s="90"/>
      <c r="H3224" s="73"/>
      <c r="I3224" s="90"/>
      <c r="J3224" s="175" t="str">
        <f t="shared" ref="J3224" si="1218">IF(ISNA(VLOOKUP(I3224,DAF_AKUN,2,FALSE)),"-",VLOOKUP(I3224,DAF_AKUN,2,FALSE))</f>
        <v>-</v>
      </c>
      <c r="K3224" s="90" t="s">
        <v>420</v>
      </c>
      <c r="L3224" s="178"/>
      <c r="M3224" s="178"/>
    </row>
    <row r="3225" spans="1:13" x14ac:dyDescent="0.2">
      <c r="A3225" s="90" t="str">
        <f>IF(I3225=VALUE,VALUE,COUNTIF($B$7:B3225,B3225))&amp;I3225&amp;IF(F3225&lt;&gt;VALUE,TEXT(F3225,"mmmm"),VALUE)</f>
        <v>00</v>
      </c>
      <c r="B3225" s="86" t="str">
        <f t="shared" si="1171"/>
        <v>0</v>
      </c>
      <c r="C3225" s="86" t="str">
        <f>COUNTIF($K$7:K3225,K3225)&amp;K3225</f>
        <v>202AP-003</v>
      </c>
      <c r="D3225" s="86" t="str">
        <f t="shared" si="1172"/>
        <v>1</v>
      </c>
      <c r="F3225" s="173"/>
      <c r="G3225" s="90"/>
      <c r="H3225" s="177"/>
      <c r="I3225" s="90"/>
      <c r="J3225" s="175" t="str">
        <f t="shared" ref="J3225" si="1219">IF(ISNA(VLOOKUP(I3225,DAF_AKUN,2,FALSE)),"-",VLOOKUP(I3225,DAF_AKUN,2,FALSE))</f>
        <v>-</v>
      </c>
      <c r="K3225" s="90" t="s">
        <v>420</v>
      </c>
      <c r="L3225" s="178"/>
      <c r="M3225" s="178"/>
    </row>
    <row r="3226" spans="1:13" x14ac:dyDescent="0.2">
      <c r="A3226" s="90" t="str">
        <f>IF(I3226=VALUE,VALUE,COUNTIF($B$7:B3226,B3226))&amp;I3226&amp;IF(F3226&lt;&gt;VALUE,TEXT(F3226,"mmmm"),VALUE)</f>
        <v>00</v>
      </c>
      <c r="B3226" s="86" t="str">
        <f t="shared" si="1171"/>
        <v>0</v>
      </c>
      <c r="C3226" s="86" t="str">
        <f>COUNTIF($K$7:K3226,K3226)&amp;K3226</f>
        <v>203AP-003</v>
      </c>
      <c r="D3226" s="86" t="str">
        <f t="shared" si="1172"/>
        <v>1</v>
      </c>
      <c r="F3226" s="173"/>
      <c r="G3226" s="90"/>
      <c r="H3226" s="73"/>
      <c r="I3226" s="90"/>
      <c r="J3226" s="175" t="str">
        <f t="shared" ref="J3226" si="1220">IF(ISNA(VLOOKUP(I3226,DAF_AKUN,2,FALSE)),"-",VLOOKUP(I3226,DAF_AKUN,2,FALSE))</f>
        <v>-</v>
      </c>
      <c r="K3226" s="90" t="s">
        <v>420</v>
      </c>
      <c r="L3226" s="178"/>
      <c r="M3226" s="178"/>
    </row>
    <row r="3227" spans="1:13" x14ac:dyDescent="0.2">
      <c r="A3227" s="90" t="str">
        <f>IF(I3227=VALUE,VALUE,COUNTIF($B$7:B3227,B3227))&amp;I3227&amp;IF(F3227&lt;&gt;VALUE,TEXT(F3227,"mmmm"),VALUE)</f>
        <v>00</v>
      </c>
      <c r="B3227" s="86" t="str">
        <f t="shared" si="1171"/>
        <v>0</v>
      </c>
      <c r="C3227" s="86" t="str">
        <f>COUNTIF($K$7:K3227,K3227)&amp;K3227</f>
        <v>204AP-003</v>
      </c>
      <c r="D3227" s="86" t="str">
        <f t="shared" si="1172"/>
        <v>1</v>
      </c>
      <c r="F3227" s="173"/>
      <c r="G3227" s="90"/>
      <c r="H3227" s="73"/>
      <c r="I3227" s="90"/>
      <c r="J3227" s="175" t="str">
        <f t="shared" ref="J3227" si="1221">IF(ISNA(VLOOKUP(I3227,DAF_AKUN,2,FALSE)),"-",VLOOKUP(I3227,DAF_AKUN,2,FALSE))</f>
        <v>-</v>
      </c>
      <c r="K3227" s="90" t="s">
        <v>420</v>
      </c>
      <c r="L3227" s="178"/>
      <c r="M3227" s="178"/>
    </row>
    <row r="3228" spans="1:13" x14ac:dyDescent="0.2">
      <c r="A3228" s="90" t="str">
        <f>IF(I3228=VALUE,VALUE,COUNTIF($B$7:B3228,B3228))&amp;I3228&amp;IF(F3228&lt;&gt;VALUE,TEXT(F3228,"mmmm"),VALUE)</f>
        <v>00</v>
      </c>
      <c r="B3228" s="86" t="str">
        <f t="shared" si="1171"/>
        <v>0</v>
      </c>
      <c r="C3228" s="86" t="str">
        <f>COUNTIF($K$7:K3228,K3228)&amp;K3228</f>
        <v>205AP-003</v>
      </c>
      <c r="D3228" s="86" t="str">
        <f t="shared" si="1172"/>
        <v>1</v>
      </c>
      <c r="F3228" s="173"/>
      <c r="G3228" s="90"/>
      <c r="H3228" s="73"/>
      <c r="I3228" s="90"/>
      <c r="J3228" s="175" t="str">
        <f t="shared" ref="J3228" si="1222">IF(ISNA(VLOOKUP(I3228,DAF_AKUN,2,FALSE)),"-",VLOOKUP(I3228,DAF_AKUN,2,FALSE))</f>
        <v>-</v>
      </c>
      <c r="K3228" s="90" t="s">
        <v>420</v>
      </c>
      <c r="L3228" s="178"/>
      <c r="M3228" s="178"/>
    </row>
    <row r="3229" spans="1:13" x14ac:dyDescent="0.2">
      <c r="A3229" s="90" t="str">
        <f>IF(I3229=VALUE,VALUE,COUNTIF($B$7:B3229,B3229))&amp;I3229&amp;IF(F3229&lt;&gt;VALUE,TEXT(F3229,"mmmm"),VALUE)</f>
        <v>00</v>
      </c>
      <c r="B3229" s="86" t="str">
        <f t="shared" si="1171"/>
        <v>0</v>
      </c>
      <c r="C3229" s="86" t="str">
        <f>COUNTIF($K$7:K3229,K3229)&amp;K3229</f>
        <v>206AP-003</v>
      </c>
      <c r="D3229" s="86" t="str">
        <f t="shared" si="1172"/>
        <v>1</v>
      </c>
      <c r="F3229" s="173"/>
      <c r="G3229" s="90"/>
      <c r="H3229" s="164"/>
      <c r="I3229" s="90"/>
      <c r="J3229" s="175" t="str">
        <f t="shared" ref="J3229" si="1223">IF(ISNA(VLOOKUP(I3229,DAF_AKUN,2,FALSE)),"-",VLOOKUP(I3229,DAF_AKUN,2,FALSE))</f>
        <v>-</v>
      </c>
      <c r="K3229" s="90" t="s">
        <v>420</v>
      </c>
      <c r="L3229" s="178"/>
      <c r="M3229" s="178"/>
    </row>
    <row r="3230" spans="1:13" x14ac:dyDescent="0.2">
      <c r="A3230" s="90" t="str">
        <f>IF(I3230=VALUE,VALUE,COUNTIF($B$7:B3230,B3230))&amp;I3230&amp;IF(F3230&lt;&gt;VALUE,TEXT(F3230,"mmmm"),VALUE)</f>
        <v>00</v>
      </c>
      <c r="B3230" s="86" t="str">
        <f t="shared" si="1171"/>
        <v>0</v>
      </c>
      <c r="C3230" s="86" t="str">
        <f>COUNTIF($K$7:K3230,K3230)&amp;K3230</f>
        <v>207AP-003</v>
      </c>
      <c r="D3230" s="86" t="str">
        <f t="shared" si="1172"/>
        <v>1</v>
      </c>
      <c r="F3230" s="173"/>
      <c r="G3230" s="90"/>
      <c r="H3230" s="73"/>
      <c r="I3230" s="90"/>
      <c r="J3230" s="175" t="str">
        <f t="shared" ref="J3230" si="1224">IF(ISNA(VLOOKUP(I3230,DAF_AKUN,2,FALSE)),"-",VLOOKUP(I3230,DAF_AKUN,2,FALSE))</f>
        <v>-</v>
      </c>
      <c r="K3230" s="90" t="s">
        <v>420</v>
      </c>
      <c r="L3230" s="178"/>
      <c r="M3230" s="178"/>
    </row>
    <row r="3231" spans="1:13" x14ac:dyDescent="0.2">
      <c r="A3231" s="90" t="str">
        <f>IF(I3231=VALUE,VALUE,COUNTIF($B$7:B3231,B3231))&amp;I3231&amp;IF(F3231&lt;&gt;VALUE,TEXT(F3231,"mmmm"),VALUE)</f>
        <v>00</v>
      </c>
      <c r="B3231" s="86" t="str">
        <f t="shared" si="1171"/>
        <v>0</v>
      </c>
      <c r="C3231" s="86" t="str">
        <f>COUNTIF($K$7:K3231,K3231)&amp;K3231</f>
        <v>208AP-003</v>
      </c>
      <c r="D3231" s="86" t="str">
        <f t="shared" si="1172"/>
        <v>1</v>
      </c>
      <c r="F3231" s="173"/>
      <c r="G3231" s="90"/>
      <c r="H3231" s="73"/>
      <c r="I3231" s="90"/>
      <c r="J3231" s="175" t="str">
        <f t="shared" ref="J3231" si="1225">IF(ISNA(VLOOKUP(I3231,DAF_AKUN,2,FALSE)),"-",VLOOKUP(I3231,DAF_AKUN,2,FALSE))</f>
        <v>-</v>
      </c>
      <c r="K3231" s="90" t="s">
        <v>420</v>
      </c>
      <c r="L3231" s="178"/>
      <c r="M3231" s="178"/>
    </row>
    <row r="3232" spans="1:13" x14ac:dyDescent="0.2">
      <c r="A3232" s="90" t="str">
        <f>IF(I3232=VALUE,VALUE,COUNTIF($B$7:B3232,B3232))&amp;I3232&amp;IF(F3232&lt;&gt;VALUE,TEXT(F3232,"mmmm"),VALUE)</f>
        <v>00</v>
      </c>
      <c r="B3232" s="86" t="str">
        <f t="shared" si="1171"/>
        <v>0</v>
      </c>
      <c r="C3232" s="86" t="str">
        <f>COUNTIF($K$7:K3232,K3232)&amp;K3232</f>
        <v>0</v>
      </c>
      <c r="D3232" s="86" t="str">
        <f t="shared" si="1172"/>
        <v>1</v>
      </c>
      <c r="F3232" s="173"/>
      <c r="G3232" s="90"/>
      <c r="H3232" s="73"/>
      <c r="I3232" s="75"/>
      <c r="J3232" s="175" t="str">
        <f t="shared" ref="J3232" si="1226">IF(ISNA(VLOOKUP(I3232,DAF_AKUN,2,FALSE)),"-",VLOOKUP(I3232,DAF_AKUN,2,FALSE))</f>
        <v>-</v>
      </c>
      <c r="K3232" s="90"/>
      <c r="L3232" s="178"/>
      <c r="M3232" s="178"/>
    </row>
    <row r="3233" spans="1:13" x14ac:dyDescent="0.2">
      <c r="A3233" s="90" t="str">
        <f>IF(I3233=VALUE,VALUE,COUNTIF($B$7:B3233,B3233))&amp;I3233&amp;IF(F3233&lt;&gt;VALUE,TEXT(F3233,"mmmm"),VALUE)</f>
        <v>00</v>
      </c>
      <c r="B3233" s="86" t="str">
        <f t="shared" si="1171"/>
        <v>0</v>
      </c>
      <c r="C3233" s="86" t="str">
        <f>COUNTIF($K$7:K3233,K3233)&amp;K3233</f>
        <v>209AP-003</v>
      </c>
      <c r="D3233" s="86" t="str">
        <f t="shared" si="1172"/>
        <v>1</v>
      </c>
      <c r="F3233" s="173"/>
      <c r="G3233" s="90"/>
      <c r="H3233" s="73"/>
      <c r="I3233" s="90"/>
      <c r="J3233" s="175" t="str">
        <f t="shared" ref="J3233" si="1227">IF(ISNA(VLOOKUP(I3233,DAF_AKUN,2,FALSE)),"-",VLOOKUP(I3233,DAF_AKUN,2,FALSE))</f>
        <v>-</v>
      </c>
      <c r="K3233" s="90" t="s">
        <v>420</v>
      </c>
      <c r="L3233" s="178"/>
      <c r="M3233" s="178"/>
    </row>
    <row r="3234" spans="1:13" x14ac:dyDescent="0.2">
      <c r="A3234" s="90" t="str">
        <f>IF(I3234=VALUE,VALUE,COUNTIF($B$7:B3234,B3234))&amp;I3234&amp;IF(F3234&lt;&gt;VALUE,TEXT(F3234,"mmmm"),VALUE)</f>
        <v>00</v>
      </c>
      <c r="B3234" s="86" t="str">
        <f t="shared" si="1171"/>
        <v>0</v>
      </c>
      <c r="C3234" s="86" t="str">
        <f>COUNTIF($K$7:K3234,K3234)&amp;K3234</f>
        <v>210AP-003</v>
      </c>
      <c r="D3234" s="86" t="str">
        <f t="shared" si="1172"/>
        <v>1</v>
      </c>
      <c r="F3234" s="173"/>
      <c r="G3234" s="90"/>
      <c r="H3234" s="73"/>
      <c r="I3234" s="90"/>
      <c r="J3234" s="175" t="str">
        <f t="shared" ref="J3234" si="1228">IF(ISNA(VLOOKUP(I3234,DAF_AKUN,2,FALSE)),"-",VLOOKUP(I3234,DAF_AKUN,2,FALSE))</f>
        <v>-</v>
      </c>
      <c r="K3234" s="90" t="s">
        <v>420</v>
      </c>
      <c r="L3234" s="178"/>
      <c r="M3234" s="178"/>
    </row>
    <row r="3235" spans="1:13" x14ac:dyDescent="0.2">
      <c r="A3235" s="90" t="str">
        <f>IF(I3235=VALUE,VALUE,COUNTIF($B$7:B3235,B3235))&amp;I3235&amp;IF(F3235&lt;&gt;VALUE,TEXT(F3235,"mmmm"),VALUE)</f>
        <v>00</v>
      </c>
      <c r="B3235" s="86" t="str">
        <f t="shared" si="1171"/>
        <v>0</v>
      </c>
      <c r="C3235" s="86" t="str">
        <f>COUNTIF($K$7:K3235,K3235)&amp;K3235</f>
        <v>211AP-003</v>
      </c>
      <c r="D3235" s="86" t="str">
        <f t="shared" si="1172"/>
        <v>1</v>
      </c>
      <c r="F3235" s="173"/>
      <c r="G3235" s="90"/>
      <c r="H3235" s="73"/>
      <c r="I3235" s="90"/>
      <c r="J3235" s="175" t="str">
        <f t="shared" ref="J3235" si="1229">IF(ISNA(VLOOKUP(I3235,DAF_AKUN,2,FALSE)),"-",VLOOKUP(I3235,DAF_AKUN,2,FALSE))</f>
        <v>-</v>
      </c>
      <c r="K3235" s="90" t="s">
        <v>420</v>
      </c>
      <c r="L3235" s="178"/>
      <c r="M3235" s="178"/>
    </row>
    <row r="3236" spans="1:13" x14ac:dyDescent="0.2">
      <c r="A3236" s="90" t="str">
        <f>IF(I3236=VALUE,VALUE,COUNTIF($B$7:B3236,B3236))&amp;I3236&amp;IF(F3236&lt;&gt;VALUE,TEXT(F3236,"mmmm"),VALUE)</f>
        <v>00</v>
      </c>
      <c r="B3236" s="86" t="str">
        <f t="shared" si="1171"/>
        <v>0</v>
      </c>
      <c r="C3236" s="86" t="str">
        <f>COUNTIF($K$7:K3236,K3236)&amp;K3236</f>
        <v>212AP-003</v>
      </c>
      <c r="D3236" s="86" t="str">
        <f t="shared" si="1172"/>
        <v>1</v>
      </c>
      <c r="F3236" s="173"/>
      <c r="G3236" s="90"/>
      <c r="H3236" s="73"/>
      <c r="I3236" s="90"/>
      <c r="J3236" s="175" t="str">
        <f t="shared" ref="J3236" si="1230">IF(ISNA(VLOOKUP(I3236,DAF_AKUN,2,FALSE)),"-",VLOOKUP(I3236,DAF_AKUN,2,FALSE))</f>
        <v>-</v>
      </c>
      <c r="K3236" s="90" t="s">
        <v>420</v>
      </c>
      <c r="L3236" s="178"/>
      <c r="M3236" s="178"/>
    </row>
    <row r="3237" spans="1:13" x14ac:dyDescent="0.2">
      <c r="A3237" s="90" t="str">
        <f>IF(I3237=VALUE,VALUE,COUNTIF($B$7:B3237,B3237))&amp;I3237&amp;IF(F3237&lt;&gt;VALUE,TEXT(F3237,"mmmm"),VALUE)</f>
        <v>00</v>
      </c>
      <c r="B3237" s="86" t="str">
        <f t="shared" si="1171"/>
        <v>0</v>
      </c>
      <c r="C3237" s="86" t="str">
        <f>COUNTIF($K$7:K3237,K3237)&amp;K3237</f>
        <v>213AP-003</v>
      </c>
      <c r="D3237" s="86" t="str">
        <f t="shared" si="1172"/>
        <v>1</v>
      </c>
      <c r="F3237" s="173"/>
      <c r="G3237" s="90"/>
      <c r="H3237" s="73"/>
      <c r="I3237" s="90"/>
      <c r="J3237" s="175" t="str">
        <f t="shared" ref="J3237" si="1231">IF(ISNA(VLOOKUP(I3237,DAF_AKUN,2,FALSE)),"-",VLOOKUP(I3237,DAF_AKUN,2,FALSE))</f>
        <v>-</v>
      </c>
      <c r="K3237" s="90" t="s">
        <v>420</v>
      </c>
      <c r="L3237" s="178"/>
      <c r="M3237" s="178"/>
    </row>
    <row r="3238" spans="1:13" x14ac:dyDescent="0.2">
      <c r="A3238" s="90" t="str">
        <f>IF(I3238=VALUE,VALUE,COUNTIF($B$7:B3238,B3238))&amp;I3238&amp;IF(F3238&lt;&gt;VALUE,TEXT(F3238,"mmmm"),VALUE)</f>
        <v>00</v>
      </c>
      <c r="B3238" s="86" t="str">
        <f t="shared" si="1171"/>
        <v>0</v>
      </c>
      <c r="C3238" s="86" t="str">
        <f>COUNTIF($K$7:K3238,K3238)&amp;K3238</f>
        <v>214AP-003</v>
      </c>
      <c r="D3238" s="86" t="str">
        <f t="shared" si="1172"/>
        <v>1</v>
      </c>
      <c r="F3238" s="173"/>
      <c r="G3238" s="90"/>
      <c r="H3238" s="73"/>
      <c r="I3238" s="90"/>
      <c r="J3238" s="175" t="str">
        <f t="shared" ref="J3238" si="1232">IF(ISNA(VLOOKUP(I3238,DAF_AKUN,2,FALSE)),"-",VLOOKUP(I3238,DAF_AKUN,2,FALSE))</f>
        <v>-</v>
      </c>
      <c r="K3238" s="90" t="s">
        <v>420</v>
      </c>
      <c r="L3238" s="178"/>
      <c r="M3238" s="178"/>
    </row>
    <row r="3239" spans="1:13" x14ac:dyDescent="0.2">
      <c r="A3239" s="90" t="str">
        <f>IF(I3239=VALUE,VALUE,COUNTIF($B$7:B3239,B3239))&amp;I3239&amp;IF(F3239&lt;&gt;VALUE,TEXT(F3239,"mmmm"),VALUE)</f>
        <v>00</v>
      </c>
      <c r="B3239" s="86" t="str">
        <f t="shared" si="1171"/>
        <v>0</v>
      </c>
      <c r="C3239" s="86" t="str">
        <f>COUNTIF($K$7:K3239,K3239)&amp;K3239</f>
        <v>215AP-003</v>
      </c>
      <c r="D3239" s="86" t="str">
        <f t="shared" si="1172"/>
        <v>1</v>
      </c>
      <c r="F3239" s="173"/>
      <c r="G3239" s="90"/>
      <c r="H3239" s="73"/>
      <c r="I3239" s="90"/>
      <c r="J3239" s="175" t="str">
        <f t="shared" ref="J3239" si="1233">IF(ISNA(VLOOKUP(I3239,DAF_AKUN,2,FALSE)),"-",VLOOKUP(I3239,DAF_AKUN,2,FALSE))</f>
        <v>-</v>
      </c>
      <c r="K3239" s="90" t="s">
        <v>420</v>
      </c>
      <c r="L3239" s="178"/>
      <c r="M3239" s="178"/>
    </row>
    <row r="3240" spans="1:13" x14ac:dyDescent="0.2">
      <c r="A3240" s="90" t="str">
        <f>IF(I3240=VALUE,VALUE,COUNTIF($B$7:B3240,B3240))&amp;I3240&amp;IF(F3240&lt;&gt;VALUE,TEXT(F3240,"mmmm"),VALUE)</f>
        <v>00</v>
      </c>
      <c r="B3240" s="86" t="str">
        <f t="shared" si="1171"/>
        <v>0</v>
      </c>
      <c r="C3240" s="86" t="str">
        <f>COUNTIF($K$7:K3240,K3240)&amp;K3240</f>
        <v>216AP-003</v>
      </c>
      <c r="D3240" s="86" t="str">
        <f t="shared" si="1172"/>
        <v>1</v>
      </c>
      <c r="F3240" s="173"/>
      <c r="G3240" s="90"/>
      <c r="H3240" s="73"/>
      <c r="I3240" s="90"/>
      <c r="J3240" s="175" t="str">
        <f t="shared" ref="J3240" si="1234">IF(ISNA(VLOOKUP(I3240,DAF_AKUN,2,FALSE)),"-",VLOOKUP(I3240,DAF_AKUN,2,FALSE))</f>
        <v>-</v>
      </c>
      <c r="K3240" s="90" t="s">
        <v>420</v>
      </c>
      <c r="L3240" s="178"/>
      <c r="M3240" s="178"/>
    </row>
    <row r="3241" spans="1:13" x14ac:dyDescent="0.2">
      <c r="A3241" s="90" t="str">
        <f>IF(I3241=VALUE,VALUE,COUNTIF($B$7:B3241,B3241))&amp;I3241&amp;IF(F3241&lt;&gt;VALUE,TEXT(F3241,"mmmm"),VALUE)</f>
        <v>00</v>
      </c>
      <c r="B3241" s="86" t="str">
        <f t="shared" si="1171"/>
        <v>0</v>
      </c>
      <c r="C3241" s="86" t="str">
        <f>COUNTIF($K$7:K3241,K3241)&amp;K3241</f>
        <v>217AP-003</v>
      </c>
      <c r="D3241" s="86" t="str">
        <f t="shared" si="1172"/>
        <v>1</v>
      </c>
      <c r="F3241" s="173"/>
      <c r="G3241" s="90"/>
      <c r="H3241" s="73"/>
      <c r="I3241" s="90"/>
      <c r="J3241" s="175" t="str">
        <f t="shared" ref="J3241" si="1235">IF(ISNA(VLOOKUP(I3241,DAF_AKUN,2,FALSE)),"-",VLOOKUP(I3241,DAF_AKUN,2,FALSE))</f>
        <v>-</v>
      </c>
      <c r="K3241" s="90" t="s">
        <v>420</v>
      </c>
      <c r="L3241" s="178"/>
      <c r="M3241" s="178"/>
    </row>
    <row r="3242" spans="1:13" x14ac:dyDescent="0.2">
      <c r="A3242" s="90" t="str">
        <f>IF(I3242=VALUE,VALUE,COUNTIF($B$7:B3242,B3242))&amp;I3242&amp;IF(F3242&lt;&gt;VALUE,TEXT(F3242,"mmmm"),VALUE)</f>
        <v>00</v>
      </c>
      <c r="B3242" s="86" t="str">
        <f t="shared" si="1171"/>
        <v>0</v>
      </c>
      <c r="C3242" s="86" t="str">
        <f>COUNTIF($K$7:K3242,K3242)&amp;K3242</f>
        <v>0</v>
      </c>
      <c r="D3242" s="86" t="str">
        <f t="shared" si="1172"/>
        <v>1</v>
      </c>
      <c r="F3242" s="173"/>
      <c r="G3242" s="90"/>
      <c r="H3242" s="73"/>
      <c r="I3242" s="75"/>
      <c r="J3242" s="175" t="str">
        <f t="shared" ref="J3242" si="1236">IF(ISNA(VLOOKUP(I3242,DAF_AKUN,2,FALSE)),"-",VLOOKUP(I3242,DAF_AKUN,2,FALSE))</f>
        <v>-</v>
      </c>
      <c r="K3242" s="90"/>
      <c r="L3242" s="178"/>
      <c r="M3242" s="178"/>
    </row>
    <row r="3243" spans="1:13" x14ac:dyDescent="0.2">
      <c r="A3243" s="90" t="str">
        <f>IF(I3243=VALUE,VALUE,COUNTIF($B$7:B3243,B3243))&amp;I3243&amp;IF(F3243&lt;&gt;VALUE,TEXT(F3243,"mmmm"),VALUE)</f>
        <v>00</v>
      </c>
      <c r="B3243" s="86" t="str">
        <f t="shared" ref="B3243:B3306" si="1237">I3243&amp;IF(F3243&lt;&gt;VALUE,TEXT(F3243,"mmmm"),VALUE)</f>
        <v>0</v>
      </c>
      <c r="C3243" s="86" t="str">
        <f>COUNTIF($K$7:K3243,K3243)&amp;K3243</f>
        <v>0</v>
      </c>
      <c r="D3243" s="86" t="str">
        <f t="shared" ref="D3243:D3306" si="1238">IF(MONTH(F3243)&lt;MONTH(BLN),"1"&amp;I3243,VALUE)</f>
        <v>1</v>
      </c>
      <c r="F3243" s="173"/>
      <c r="G3243" s="90"/>
      <c r="H3243" s="73"/>
      <c r="I3243" s="90"/>
      <c r="J3243" s="175" t="str">
        <f t="shared" ref="J3243" si="1239">IF(ISNA(VLOOKUP(I3243,DAF_AKUN,2,FALSE)),"-",VLOOKUP(I3243,DAF_AKUN,2,FALSE))</f>
        <v>-</v>
      </c>
      <c r="K3243" s="90"/>
      <c r="L3243" s="178"/>
      <c r="M3243" s="178"/>
    </row>
    <row r="3244" spans="1:13" x14ac:dyDescent="0.2">
      <c r="A3244" s="90" t="str">
        <f>IF(I3244=VALUE,VALUE,COUNTIF($B$7:B3244,B3244))&amp;I3244&amp;IF(F3244&lt;&gt;VALUE,TEXT(F3244,"mmmm"),VALUE)</f>
        <v>00</v>
      </c>
      <c r="B3244" s="86" t="str">
        <f t="shared" si="1237"/>
        <v>0</v>
      </c>
      <c r="C3244" s="86" t="str">
        <f>COUNTIF($K$7:K3244,K3244)&amp;K3244</f>
        <v>0</v>
      </c>
      <c r="D3244" s="86" t="str">
        <f t="shared" si="1238"/>
        <v>1</v>
      </c>
      <c r="F3244" s="173"/>
      <c r="G3244" s="90"/>
      <c r="H3244" s="73"/>
      <c r="I3244" s="90"/>
      <c r="J3244" s="175" t="str">
        <f t="shared" ref="J3244" si="1240">IF(ISNA(VLOOKUP(I3244,DAF_AKUN,2,FALSE)),"-",VLOOKUP(I3244,DAF_AKUN,2,FALSE))</f>
        <v>-</v>
      </c>
      <c r="K3244" s="90"/>
      <c r="L3244" s="178"/>
      <c r="M3244" s="178"/>
    </row>
    <row r="3245" spans="1:13" x14ac:dyDescent="0.2">
      <c r="A3245" s="90" t="str">
        <f>IF(I3245=VALUE,VALUE,COUNTIF($B$7:B3245,B3245))&amp;I3245&amp;IF(F3245&lt;&gt;VALUE,TEXT(F3245,"mmmm"),VALUE)</f>
        <v>00</v>
      </c>
      <c r="B3245" s="86" t="str">
        <f t="shared" si="1237"/>
        <v>0</v>
      </c>
      <c r="C3245" s="86" t="str">
        <f>COUNTIF($K$7:K3245,K3245)&amp;K3245</f>
        <v>0</v>
      </c>
      <c r="D3245" s="86" t="str">
        <f t="shared" si="1238"/>
        <v>1</v>
      </c>
      <c r="F3245" s="173"/>
      <c r="G3245" s="90"/>
      <c r="H3245" s="73"/>
      <c r="I3245" s="75"/>
      <c r="J3245" s="175" t="str">
        <f t="shared" ref="J3245" si="1241">IF(ISNA(VLOOKUP(I3245,DAF_AKUN,2,FALSE)),"-",VLOOKUP(I3245,DAF_AKUN,2,FALSE))</f>
        <v>-</v>
      </c>
      <c r="K3245" s="90"/>
      <c r="L3245" s="178"/>
      <c r="M3245" s="178"/>
    </row>
    <row r="3246" spans="1:13" x14ac:dyDescent="0.2">
      <c r="A3246" s="90" t="str">
        <f>IF(I3246=VALUE,VALUE,COUNTIF($B$7:B3246,B3246))&amp;I3246&amp;IF(F3246&lt;&gt;VALUE,TEXT(F3246,"mmmm"),VALUE)</f>
        <v>00</v>
      </c>
      <c r="B3246" s="86" t="str">
        <f t="shared" si="1237"/>
        <v>0</v>
      </c>
      <c r="C3246" s="86" t="str">
        <f>COUNTIF($K$7:K3246,K3246)&amp;K3246</f>
        <v>0</v>
      </c>
      <c r="D3246" s="86" t="str">
        <f t="shared" si="1238"/>
        <v>1</v>
      </c>
      <c r="F3246" s="173"/>
      <c r="G3246" s="90"/>
      <c r="H3246" s="73"/>
      <c r="I3246" s="75"/>
      <c r="J3246" s="175" t="str">
        <f t="shared" ref="J3246" si="1242">IF(ISNA(VLOOKUP(I3246,DAF_AKUN,2,FALSE)),"-",VLOOKUP(I3246,DAF_AKUN,2,FALSE))</f>
        <v>-</v>
      </c>
      <c r="K3246" s="90"/>
      <c r="L3246" s="178"/>
      <c r="M3246" s="178"/>
    </row>
    <row r="3247" spans="1:13" x14ac:dyDescent="0.2">
      <c r="A3247" s="90" t="str">
        <f>IF(I3247=VALUE,VALUE,COUNTIF($B$7:B3247,B3247))&amp;I3247&amp;IF(F3247&lt;&gt;VALUE,TEXT(F3247,"mmmm"),VALUE)</f>
        <v>00</v>
      </c>
      <c r="B3247" s="86" t="str">
        <f t="shared" si="1237"/>
        <v>0</v>
      </c>
      <c r="C3247" s="86" t="str">
        <f>COUNTIF($K$7:K3247,K3247)&amp;K3247</f>
        <v>0</v>
      </c>
      <c r="D3247" s="86" t="str">
        <f t="shared" si="1238"/>
        <v>1</v>
      </c>
      <c r="F3247" s="173"/>
      <c r="G3247" s="90"/>
      <c r="H3247" s="73"/>
      <c r="I3247" s="90"/>
      <c r="J3247" s="175" t="str">
        <f t="shared" ref="J3247" si="1243">IF(ISNA(VLOOKUP(I3247,DAF_AKUN,2,FALSE)),"-",VLOOKUP(I3247,DAF_AKUN,2,FALSE))</f>
        <v>-</v>
      </c>
      <c r="K3247" s="90"/>
      <c r="L3247" s="178"/>
      <c r="M3247" s="178"/>
    </row>
    <row r="3248" spans="1:13" x14ac:dyDescent="0.2">
      <c r="A3248" s="90" t="str">
        <f>IF(I3248=VALUE,VALUE,COUNTIF($B$7:B3248,B3248))&amp;I3248&amp;IF(F3248&lt;&gt;VALUE,TEXT(F3248,"mmmm"),VALUE)</f>
        <v>00</v>
      </c>
      <c r="B3248" s="86" t="str">
        <f t="shared" si="1237"/>
        <v>0</v>
      </c>
      <c r="C3248" s="86" t="str">
        <f>COUNTIF($K$7:K3248,K3248)&amp;K3248</f>
        <v>0</v>
      </c>
      <c r="D3248" s="86" t="str">
        <f t="shared" si="1238"/>
        <v>1</v>
      </c>
      <c r="F3248" s="173"/>
      <c r="G3248" s="90"/>
      <c r="H3248" s="73"/>
      <c r="I3248" s="90"/>
      <c r="J3248" s="175" t="str">
        <f t="shared" ref="J3248" si="1244">IF(ISNA(VLOOKUP(I3248,DAF_AKUN,2,FALSE)),"-",VLOOKUP(I3248,DAF_AKUN,2,FALSE))</f>
        <v>-</v>
      </c>
      <c r="K3248" s="90"/>
      <c r="L3248" s="178"/>
      <c r="M3248" s="178"/>
    </row>
    <row r="3249" spans="1:13" x14ac:dyDescent="0.2">
      <c r="A3249" s="90" t="str">
        <f>IF(I3249=VALUE,VALUE,COUNTIF($B$7:B3249,B3249))&amp;I3249&amp;IF(F3249&lt;&gt;VALUE,TEXT(F3249,"mmmm"),VALUE)</f>
        <v>00</v>
      </c>
      <c r="B3249" s="86" t="str">
        <f t="shared" si="1237"/>
        <v>0</v>
      </c>
      <c r="C3249" s="86" t="str">
        <f>COUNTIF($K$7:K3249,K3249)&amp;K3249</f>
        <v>0</v>
      </c>
      <c r="D3249" s="86" t="str">
        <f t="shared" si="1238"/>
        <v>1</v>
      </c>
      <c r="F3249" s="173"/>
      <c r="G3249" s="90"/>
      <c r="H3249" s="73"/>
      <c r="I3249" s="90"/>
      <c r="J3249" s="175" t="str">
        <f t="shared" ref="J3249" si="1245">IF(ISNA(VLOOKUP(I3249,DAF_AKUN,2,FALSE)),"-",VLOOKUP(I3249,DAF_AKUN,2,FALSE))</f>
        <v>-</v>
      </c>
      <c r="K3249" s="90"/>
      <c r="L3249" s="178"/>
      <c r="M3249" s="178"/>
    </row>
    <row r="3250" spans="1:13" x14ac:dyDescent="0.2">
      <c r="A3250" s="90" t="str">
        <f>IF(I3250=VALUE,VALUE,COUNTIF($B$7:B3250,B3250))&amp;I3250&amp;IF(F3250&lt;&gt;VALUE,TEXT(F3250,"mmmm"),VALUE)</f>
        <v>00</v>
      </c>
      <c r="B3250" s="86" t="str">
        <f t="shared" si="1237"/>
        <v>0</v>
      </c>
      <c r="C3250" s="86" t="str">
        <f>COUNTIF($K$7:K3250,K3250)&amp;K3250</f>
        <v>0</v>
      </c>
      <c r="D3250" s="86" t="str">
        <f t="shared" si="1238"/>
        <v>1</v>
      </c>
      <c r="F3250" s="173"/>
      <c r="G3250" s="90"/>
      <c r="H3250" s="73"/>
      <c r="I3250" s="90"/>
      <c r="J3250" s="175" t="str">
        <f t="shared" ref="J3250" si="1246">IF(ISNA(VLOOKUP(I3250,DAF_AKUN,2,FALSE)),"-",VLOOKUP(I3250,DAF_AKUN,2,FALSE))</f>
        <v>-</v>
      </c>
      <c r="K3250" s="90"/>
      <c r="L3250" s="178"/>
      <c r="M3250" s="178"/>
    </row>
    <row r="3251" spans="1:13" x14ac:dyDescent="0.2">
      <c r="A3251" s="90" t="str">
        <f>IF(I3251=VALUE,VALUE,COUNTIF($B$7:B3251,B3251))&amp;I3251&amp;IF(F3251&lt;&gt;VALUE,TEXT(F3251,"mmmm"),VALUE)</f>
        <v>00</v>
      </c>
      <c r="B3251" s="86" t="str">
        <f t="shared" si="1237"/>
        <v>0</v>
      </c>
      <c r="C3251" s="86" t="str">
        <f>COUNTIF($K$7:K3251,K3251)&amp;K3251</f>
        <v>0</v>
      </c>
      <c r="D3251" s="86" t="str">
        <f t="shared" si="1238"/>
        <v>1</v>
      </c>
      <c r="F3251" s="173"/>
      <c r="G3251" s="90"/>
      <c r="H3251" s="73"/>
      <c r="I3251" s="90"/>
      <c r="J3251" s="175" t="str">
        <f t="shared" ref="J3251" si="1247">IF(ISNA(VLOOKUP(I3251,DAF_AKUN,2,FALSE)),"-",VLOOKUP(I3251,DAF_AKUN,2,FALSE))</f>
        <v>-</v>
      </c>
      <c r="K3251" s="90"/>
      <c r="L3251" s="178"/>
      <c r="M3251" s="178"/>
    </row>
    <row r="3252" spans="1:13" x14ac:dyDescent="0.2">
      <c r="A3252" s="90" t="str">
        <f>IF(I3252=VALUE,VALUE,COUNTIF($B$7:B3252,B3252))&amp;I3252&amp;IF(F3252&lt;&gt;VALUE,TEXT(F3252,"mmmm"),VALUE)</f>
        <v>00</v>
      </c>
      <c r="B3252" s="86" t="str">
        <f t="shared" si="1237"/>
        <v>0</v>
      </c>
      <c r="C3252" s="86" t="str">
        <f>COUNTIF($K$7:K3252,K3252)&amp;K3252</f>
        <v>0</v>
      </c>
      <c r="D3252" s="86" t="str">
        <f t="shared" si="1238"/>
        <v>1</v>
      </c>
      <c r="F3252" s="173"/>
      <c r="G3252" s="90"/>
      <c r="H3252" s="73"/>
      <c r="I3252" s="90"/>
      <c r="J3252" s="175" t="str">
        <f t="shared" ref="J3252" si="1248">IF(ISNA(VLOOKUP(I3252,DAF_AKUN,2,FALSE)),"-",VLOOKUP(I3252,DAF_AKUN,2,FALSE))</f>
        <v>-</v>
      </c>
      <c r="K3252" s="90"/>
      <c r="L3252" s="178"/>
      <c r="M3252" s="178"/>
    </row>
    <row r="3253" spans="1:13" x14ac:dyDescent="0.2">
      <c r="A3253" s="90" t="str">
        <f>IF(I3253=VALUE,VALUE,COUNTIF($B$7:B3253,B3253))&amp;I3253&amp;IF(F3253&lt;&gt;VALUE,TEXT(F3253,"mmmm"),VALUE)</f>
        <v>00</v>
      </c>
      <c r="B3253" s="86" t="str">
        <f t="shared" si="1237"/>
        <v>0</v>
      </c>
      <c r="C3253" s="86" t="str">
        <f>COUNTIF($K$7:K3253,K3253)&amp;K3253</f>
        <v>0</v>
      </c>
      <c r="D3253" s="86" t="str">
        <f t="shared" si="1238"/>
        <v>1</v>
      </c>
      <c r="F3253" s="173"/>
      <c r="G3253" s="90"/>
      <c r="H3253" s="73"/>
      <c r="I3253" s="90"/>
      <c r="J3253" s="175" t="str">
        <f t="shared" ref="J3253" si="1249">IF(ISNA(VLOOKUP(I3253,DAF_AKUN,2,FALSE)),"-",VLOOKUP(I3253,DAF_AKUN,2,FALSE))</f>
        <v>-</v>
      </c>
      <c r="K3253" s="90"/>
      <c r="L3253" s="178"/>
      <c r="M3253" s="178"/>
    </row>
    <row r="3254" spans="1:13" x14ac:dyDescent="0.2">
      <c r="A3254" s="90" t="str">
        <f>IF(I3254=VALUE,VALUE,COUNTIF($B$7:B3254,B3254))&amp;I3254&amp;IF(F3254&lt;&gt;VALUE,TEXT(F3254,"mmmm"),VALUE)</f>
        <v>00</v>
      </c>
      <c r="B3254" s="86" t="str">
        <f t="shared" si="1237"/>
        <v>0</v>
      </c>
      <c r="C3254" s="86" t="str">
        <f>COUNTIF($K$7:K3254,K3254)&amp;K3254</f>
        <v>0</v>
      </c>
      <c r="D3254" s="86" t="str">
        <f t="shared" si="1238"/>
        <v>1</v>
      </c>
      <c r="F3254" s="173"/>
      <c r="G3254" s="90"/>
      <c r="H3254" s="73"/>
      <c r="I3254" s="75"/>
      <c r="J3254" s="175" t="str">
        <f t="shared" ref="J3254" si="1250">IF(ISNA(VLOOKUP(I3254,DAF_AKUN,2,FALSE)),"-",VLOOKUP(I3254,DAF_AKUN,2,FALSE))</f>
        <v>-</v>
      </c>
      <c r="K3254" s="90"/>
      <c r="L3254" s="178"/>
      <c r="M3254" s="178"/>
    </row>
    <row r="3255" spans="1:13" x14ac:dyDescent="0.2">
      <c r="A3255" s="90" t="str">
        <f>IF(I3255=VALUE,VALUE,COUNTIF($B$7:B3255,B3255))&amp;I3255&amp;IF(F3255&lt;&gt;VALUE,TEXT(F3255,"mmmm"),VALUE)</f>
        <v>00</v>
      </c>
      <c r="B3255" s="86" t="str">
        <f t="shared" si="1237"/>
        <v>0</v>
      </c>
      <c r="C3255" s="86" t="str">
        <f>COUNTIF($K$7:K3255,K3255)&amp;K3255</f>
        <v>0</v>
      </c>
      <c r="D3255" s="86" t="str">
        <f t="shared" si="1238"/>
        <v>1</v>
      </c>
      <c r="F3255" s="173"/>
      <c r="G3255" s="90"/>
      <c r="H3255" s="73"/>
      <c r="I3255" s="90"/>
      <c r="J3255" s="175" t="str">
        <f t="shared" ref="J3255" si="1251">IF(ISNA(VLOOKUP(I3255,DAF_AKUN,2,FALSE)),"-",VLOOKUP(I3255,DAF_AKUN,2,FALSE))</f>
        <v>-</v>
      </c>
      <c r="K3255" s="90"/>
      <c r="L3255" s="178"/>
      <c r="M3255" s="178"/>
    </row>
    <row r="3256" spans="1:13" x14ac:dyDescent="0.2">
      <c r="A3256" s="90" t="str">
        <f>IF(I3256=VALUE,VALUE,COUNTIF($B$7:B3256,B3256))&amp;I3256&amp;IF(F3256&lt;&gt;VALUE,TEXT(F3256,"mmmm"),VALUE)</f>
        <v>00</v>
      </c>
      <c r="B3256" s="86" t="str">
        <f t="shared" si="1237"/>
        <v>0</v>
      </c>
      <c r="C3256" s="86" t="str">
        <f>COUNTIF($K$7:K3256,K3256)&amp;K3256</f>
        <v>0</v>
      </c>
      <c r="D3256" s="86" t="str">
        <f t="shared" si="1238"/>
        <v>1</v>
      </c>
      <c r="F3256" s="173"/>
      <c r="G3256" s="90"/>
      <c r="H3256" s="73"/>
      <c r="I3256" s="90"/>
      <c r="J3256" s="175" t="str">
        <f t="shared" ref="J3256" si="1252">IF(ISNA(VLOOKUP(I3256,DAF_AKUN,2,FALSE)),"-",VLOOKUP(I3256,DAF_AKUN,2,FALSE))</f>
        <v>-</v>
      </c>
      <c r="K3256" s="90"/>
      <c r="L3256" s="178"/>
      <c r="M3256" s="178"/>
    </row>
    <row r="3257" spans="1:13" x14ac:dyDescent="0.2">
      <c r="A3257" s="90" t="str">
        <f>IF(I3257=VALUE,VALUE,COUNTIF($B$7:B3257,B3257))&amp;I3257&amp;IF(F3257&lt;&gt;VALUE,TEXT(F3257,"mmmm"),VALUE)</f>
        <v>00</v>
      </c>
      <c r="B3257" s="86" t="str">
        <f t="shared" si="1237"/>
        <v>0</v>
      </c>
      <c r="C3257" s="86" t="str">
        <f>COUNTIF($K$7:K3257,K3257)&amp;K3257</f>
        <v>0</v>
      </c>
      <c r="D3257" s="86" t="str">
        <f t="shared" si="1238"/>
        <v>1</v>
      </c>
      <c r="F3257" s="173"/>
      <c r="G3257" s="90"/>
      <c r="H3257" s="73"/>
      <c r="I3257" s="90"/>
      <c r="J3257" s="175" t="str">
        <f t="shared" ref="J3257" si="1253">IF(ISNA(VLOOKUP(I3257,DAF_AKUN,2,FALSE)),"-",VLOOKUP(I3257,DAF_AKUN,2,FALSE))</f>
        <v>-</v>
      </c>
      <c r="K3257" s="90"/>
      <c r="L3257" s="178"/>
      <c r="M3257" s="178"/>
    </row>
    <row r="3258" spans="1:13" x14ac:dyDescent="0.2">
      <c r="A3258" s="90" t="str">
        <f>IF(I3258=VALUE,VALUE,COUNTIF($B$7:B3258,B3258))&amp;I3258&amp;IF(F3258&lt;&gt;VALUE,TEXT(F3258,"mmmm"),VALUE)</f>
        <v>00</v>
      </c>
      <c r="B3258" s="86" t="str">
        <f t="shared" si="1237"/>
        <v>0</v>
      </c>
      <c r="C3258" s="86" t="str">
        <f>COUNTIF($K$7:K3258,K3258)&amp;K3258</f>
        <v>0</v>
      </c>
      <c r="D3258" s="86" t="str">
        <f t="shared" si="1238"/>
        <v>1</v>
      </c>
      <c r="F3258" s="173"/>
      <c r="G3258" s="90"/>
      <c r="H3258" s="73"/>
      <c r="I3258" s="90"/>
      <c r="J3258" s="175" t="str">
        <f t="shared" ref="J3258" si="1254">IF(ISNA(VLOOKUP(I3258,DAF_AKUN,2,FALSE)),"-",VLOOKUP(I3258,DAF_AKUN,2,FALSE))</f>
        <v>-</v>
      </c>
      <c r="K3258" s="90"/>
      <c r="L3258" s="178"/>
      <c r="M3258" s="178"/>
    </row>
    <row r="3259" spans="1:13" x14ac:dyDescent="0.2">
      <c r="A3259" s="90" t="str">
        <f>IF(I3259=VALUE,VALUE,COUNTIF($B$7:B3259,B3259))&amp;I3259&amp;IF(F3259&lt;&gt;VALUE,TEXT(F3259,"mmmm"),VALUE)</f>
        <v>00</v>
      </c>
      <c r="B3259" s="86" t="str">
        <f t="shared" si="1237"/>
        <v>0</v>
      </c>
      <c r="C3259" s="86" t="str">
        <f>COUNTIF($K$7:K3259,K3259)&amp;K3259</f>
        <v>0</v>
      </c>
      <c r="D3259" s="86" t="str">
        <f t="shared" si="1238"/>
        <v>1</v>
      </c>
      <c r="F3259" s="173"/>
      <c r="G3259" s="90"/>
      <c r="H3259" s="73"/>
      <c r="I3259" s="90"/>
      <c r="J3259" s="175" t="str">
        <f t="shared" ref="J3259" si="1255">IF(ISNA(VLOOKUP(I3259,DAF_AKUN,2,FALSE)),"-",VLOOKUP(I3259,DAF_AKUN,2,FALSE))</f>
        <v>-</v>
      </c>
      <c r="K3259" s="90"/>
      <c r="L3259" s="178"/>
      <c r="M3259" s="178"/>
    </row>
    <row r="3260" spans="1:13" x14ac:dyDescent="0.2">
      <c r="A3260" s="90" t="str">
        <f>IF(I3260=VALUE,VALUE,COUNTIF($B$7:B3260,B3260))&amp;I3260&amp;IF(F3260&lt;&gt;VALUE,TEXT(F3260,"mmmm"),VALUE)</f>
        <v>00</v>
      </c>
      <c r="B3260" s="86" t="str">
        <f t="shared" si="1237"/>
        <v>0</v>
      </c>
      <c r="C3260" s="86" t="str">
        <f>COUNTIF($K$7:K3260,K3260)&amp;K3260</f>
        <v>0</v>
      </c>
      <c r="D3260" s="86" t="str">
        <f t="shared" si="1238"/>
        <v>1</v>
      </c>
      <c r="F3260" s="173"/>
      <c r="G3260" s="90"/>
      <c r="H3260" s="73"/>
      <c r="I3260" s="90"/>
      <c r="J3260" s="175" t="str">
        <f t="shared" ref="J3260" si="1256">IF(ISNA(VLOOKUP(I3260,DAF_AKUN,2,FALSE)),"-",VLOOKUP(I3260,DAF_AKUN,2,FALSE))</f>
        <v>-</v>
      </c>
      <c r="K3260" s="90"/>
      <c r="L3260" s="178"/>
      <c r="M3260" s="178"/>
    </row>
    <row r="3261" spans="1:13" x14ac:dyDescent="0.2">
      <c r="A3261" s="90" t="str">
        <f>IF(I3261=VALUE,VALUE,COUNTIF($B$7:B3261,B3261))&amp;I3261&amp;IF(F3261&lt;&gt;VALUE,TEXT(F3261,"mmmm"),VALUE)</f>
        <v>00</v>
      </c>
      <c r="B3261" s="86" t="str">
        <f t="shared" si="1237"/>
        <v>0</v>
      </c>
      <c r="C3261" s="86" t="str">
        <f>COUNTIF($K$7:K3261,K3261)&amp;K3261</f>
        <v>0</v>
      </c>
      <c r="D3261" s="86" t="str">
        <f t="shared" si="1238"/>
        <v>1</v>
      </c>
      <c r="F3261" s="173"/>
      <c r="G3261" s="90"/>
      <c r="H3261" s="73"/>
      <c r="I3261" s="90"/>
      <c r="J3261" s="175" t="str">
        <f t="shared" ref="J3261" si="1257">IF(ISNA(VLOOKUP(I3261,DAF_AKUN,2,FALSE)),"-",VLOOKUP(I3261,DAF_AKUN,2,FALSE))</f>
        <v>-</v>
      </c>
      <c r="K3261" s="90"/>
      <c r="L3261" s="178"/>
      <c r="M3261" s="178"/>
    </row>
    <row r="3262" spans="1:13" x14ac:dyDescent="0.2">
      <c r="A3262" s="90" t="str">
        <f>IF(I3262=VALUE,VALUE,COUNTIF($B$7:B3262,B3262))&amp;I3262&amp;IF(F3262&lt;&gt;VALUE,TEXT(F3262,"mmmm"),VALUE)</f>
        <v>00</v>
      </c>
      <c r="B3262" s="86" t="str">
        <f t="shared" si="1237"/>
        <v>0</v>
      </c>
      <c r="C3262" s="86" t="str">
        <f>COUNTIF($K$7:K3262,K3262)&amp;K3262</f>
        <v>0</v>
      </c>
      <c r="D3262" s="86" t="str">
        <f t="shared" si="1238"/>
        <v>1</v>
      </c>
      <c r="F3262" s="173"/>
      <c r="G3262" s="90"/>
      <c r="H3262" s="73"/>
      <c r="I3262" s="90"/>
      <c r="J3262" s="175" t="str">
        <f t="shared" ref="J3262" si="1258">IF(ISNA(VLOOKUP(I3262,DAF_AKUN,2,FALSE)),"-",VLOOKUP(I3262,DAF_AKUN,2,FALSE))</f>
        <v>-</v>
      </c>
      <c r="K3262" s="90"/>
      <c r="L3262" s="178"/>
      <c r="M3262" s="178"/>
    </row>
    <row r="3263" spans="1:13" x14ac:dyDescent="0.2">
      <c r="A3263" s="90" t="str">
        <f>IF(I3263=VALUE,VALUE,COUNTIF($B$7:B3263,B3263))&amp;I3263&amp;IF(F3263&lt;&gt;VALUE,TEXT(F3263,"mmmm"),VALUE)</f>
        <v>00</v>
      </c>
      <c r="B3263" s="86" t="str">
        <f t="shared" si="1237"/>
        <v>0</v>
      </c>
      <c r="C3263" s="86" t="str">
        <f>COUNTIF($K$7:K3263,K3263)&amp;K3263</f>
        <v>0</v>
      </c>
      <c r="D3263" s="86" t="str">
        <f t="shared" si="1238"/>
        <v>1</v>
      </c>
      <c r="F3263" s="173"/>
      <c r="G3263" s="90"/>
      <c r="H3263" s="73"/>
      <c r="I3263" s="75"/>
      <c r="J3263" s="175" t="str">
        <f t="shared" ref="J3263" si="1259">IF(ISNA(VLOOKUP(I3263,DAF_AKUN,2,FALSE)),"-",VLOOKUP(I3263,DAF_AKUN,2,FALSE))</f>
        <v>-</v>
      </c>
      <c r="K3263" s="90"/>
      <c r="L3263" s="178"/>
      <c r="M3263" s="178"/>
    </row>
    <row r="3264" spans="1:13" x14ac:dyDescent="0.2">
      <c r="A3264" s="90" t="str">
        <f>IF(I3264=VALUE,VALUE,COUNTIF($B$7:B3264,B3264))&amp;I3264&amp;IF(F3264&lt;&gt;VALUE,TEXT(F3264,"mmmm"),VALUE)</f>
        <v>00</v>
      </c>
      <c r="B3264" s="86" t="str">
        <f t="shared" si="1237"/>
        <v>0</v>
      </c>
      <c r="C3264" s="86" t="str">
        <f>COUNTIF($K$7:K3264,K3264)&amp;K3264</f>
        <v>0</v>
      </c>
      <c r="D3264" s="86" t="str">
        <f t="shared" si="1238"/>
        <v>1</v>
      </c>
      <c r="F3264" s="173"/>
      <c r="G3264" s="90"/>
      <c r="H3264" s="73"/>
      <c r="I3264" s="75"/>
      <c r="J3264" s="175" t="str">
        <f t="shared" ref="J3264" si="1260">IF(ISNA(VLOOKUP(I3264,DAF_AKUN,2,FALSE)),"-",VLOOKUP(I3264,DAF_AKUN,2,FALSE))</f>
        <v>-</v>
      </c>
      <c r="K3264" s="90"/>
      <c r="L3264" s="178"/>
      <c r="M3264" s="178"/>
    </row>
    <row r="3265" spans="1:13" x14ac:dyDescent="0.2">
      <c r="A3265" s="90" t="str">
        <f>IF(I3265=VALUE,VALUE,COUNTIF($B$7:B3265,B3265))&amp;I3265&amp;IF(F3265&lt;&gt;VALUE,TEXT(F3265,"mmmm"),VALUE)</f>
        <v>00</v>
      </c>
      <c r="B3265" s="86" t="str">
        <f t="shared" si="1237"/>
        <v>0</v>
      </c>
      <c r="C3265" s="86" t="str">
        <f>COUNTIF($K$7:K3265,K3265)&amp;K3265</f>
        <v>33SH-008</v>
      </c>
      <c r="D3265" s="86" t="str">
        <f t="shared" si="1238"/>
        <v>1</v>
      </c>
      <c r="F3265" s="173"/>
      <c r="G3265" s="90"/>
      <c r="H3265" s="73"/>
      <c r="I3265" s="90"/>
      <c r="J3265" s="175" t="str">
        <f t="shared" ref="J3265" si="1261">IF(ISNA(VLOOKUP(I3265,DAF_AKUN,2,FALSE)),"-",VLOOKUP(I3265,DAF_AKUN,2,FALSE))</f>
        <v>-</v>
      </c>
      <c r="K3265" s="90" t="s">
        <v>419</v>
      </c>
      <c r="L3265" s="178"/>
      <c r="M3265" s="178"/>
    </row>
    <row r="3266" spans="1:13" x14ac:dyDescent="0.2">
      <c r="A3266" s="90" t="str">
        <f>IF(I3266=VALUE,VALUE,COUNTIF($B$7:B3266,B3266))&amp;I3266&amp;IF(F3266&lt;&gt;VALUE,TEXT(F3266,"mmmm"),VALUE)</f>
        <v>00</v>
      </c>
      <c r="B3266" s="86" t="str">
        <f t="shared" si="1237"/>
        <v>0</v>
      </c>
      <c r="C3266" s="86" t="str">
        <f>COUNTIF($K$7:K3266,K3266)&amp;K3266</f>
        <v>0</v>
      </c>
      <c r="D3266" s="86" t="str">
        <f t="shared" si="1238"/>
        <v>1</v>
      </c>
      <c r="F3266" s="173"/>
      <c r="G3266" s="90"/>
      <c r="H3266" s="73"/>
      <c r="I3266" s="90"/>
      <c r="J3266" s="175" t="str">
        <f t="shared" ref="J3266" si="1262">IF(ISNA(VLOOKUP(I3266,DAF_AKUN,2,FALSE)),"-",VLOOKUP(I3266,DAF_AKUN,2,FALSE))</f>
        <v>-</v>
      </c>
      <c r="K3266" s="90"/>
      <c r="L3266" s="178"/>
      <c r="M3266" s="178"/>
    </row>
    <row r="3267" spans="1:13" x14ac:dyDescent="0.2">
      <c r="A3267" s="90" t="str">
        <f>IF(I3267=VALUE,VALUE,COUNTIF($B$7:B3267,B3267))&amp;I3267&amp;IF(F3267&lt;&gt;VALUE,TEXT(F3267,"mmmm"),VALUE)</f>
        <v>00</v>
      </c>
      <c r="B3267" s="86" t="str">
        <f t="shared" si="1237"/>
        <v>0</v>
      </c>
      <c r="C3267" s="86" t="str">
        <f>COUNTIF($K$7:K3267,K3267)&amp;K3267</f>
        <v>0</v>
      </c>
      <c r="D3267" s="86" t="str">
        <f t="shared" si="1238"/>
        <v>1</v>
      </c>
      <c r="F3267" s="173"/>
      <c r="G3267" s="90"/>
      <c r="H3267" s="73"/>
      <c r="I3267" s="90"/>
      <c r="J3267" s="175" t="str">
        <f t="shared" ref="J3267" si="1263">IF(ISNA(VLOOKUP(I3267,DAF_AKUN,2,FALSE)),"-",VLOOKUP(I3267,DAF_AKUN,2,FALSE))</f>
        <v>-</v>
      </c>
      <c r="K3267" s="90"/>
      <c r="L3267" s="178"/>
      <c r="M3267" s="178"/>
    </row>
    <row r="3268" spans="1:13" x14ac:dyDescent="0.2">
      <c r="A3268" s="90" t="str">
        <f>IF(I3268=VALUE,VALUE,COUNTIF($B$7:B3268,B3268))&amp;I3268&amp;IF(F3268&lt;&gt;VALUE,TEXT(F3268,"mmmm"),VALUE)</f>
        <v>00</v>
      </c>
      <c r="B3268" s="86" t="str">
        <f t="shared" si="1237"/>
        <v>0</v>
      </c>
      <c r="C3268" s="86" t="str">
        <f>COUNTIF($K$7:K3268,K3268)&amp;K3268</f>
        <v>0</v>
      </c>
      <c r="D3268" s="86" t="str">
        <f t="shared" si="1238"/>
        <v>1</v>
      </c>
      <c r="F3268" s="173"/>
      <c r="G3268" s="90"/>
      <c r="H3268" s="73"/>
      <c r="I3268" s="90"/>
      <c r="J3268" s="175" t="str">
        <f t="shared" ref="J3268" si="1264">IF(ISNA(VLOOKUP(I3268,DAF_AKUN,2,FALSE)),"-",VLOOKUP(I3268,DAF_AKUN,2,FALSE))</f>
        <v>-</v>
      </c>
      <c r="K3268" s="90"/>
      <c r="L3268" s="178"/>
      <c r="M3268" s="178"/>
    </row>
    <row r="3269" spans="1:13" x14ac:dyDescent="0.2">
      <c r="A3269" s="90" t="str">
        <f>IF(I3269=VALUE,VALUE,COUNTIF($B$7:B3269,B3269))&amp;I3269&amp;IF(F3269&lt;&gt;VALUE,TEXT(F3269,"mmmm"),VALUE)</f>
        <v>00</v>
      </c>
      <c r="B3269" s="86" t="str">
        <f t="shared" si="1237"/>
        <v>0</v>
      </c>
      <c r="C3269" s="86" t="str">
        <f>COUNTIF($K$7:K3269,K3269)&amp;K3269</f>
        <v>0</v>
      </c>
      <c r="D3269" s="86" t="str">
        <f t="shared" si="1238"/>
        <v>1</v>
      </c>
      <c r="F3269" s="173"/>
      <c r="G3269" s="90"/>
      <c r="H3269" s="73"/>
      <c r="I3269" s="90"/>
      <c r="J3269" s="175" t="str">
        <f t="shared" ref="J3269" si="1265">IF(ISNA(VLOOKUP(I3269,DAF_AKUN,2,FALSE)),"-",VLOOKUP(I3269,DAF_AKUN,2,FALSE))</f>
        <v>-</v>
      </c>
      <c r="K3269" s="90"/>
      <c r="L3269" s="178"/>
      <c r="M3269" s="178"/>
    </row>
    <row r="3270" spans="1:13" x14ac:dyDescent="0.2">
      <c r="A3270" s="90" t="str">
        <f>IF(I3270=VALUE,VALUE,COUNTIF($B$7:B3270,B3270))&amp;I3270&amp;IF(F3270&lt;&gt;VALUE,TEXT(F3270,"mmmm"),VALUE)</f>
        <v>00</v>
      </c>
      <c r="B3270" s="86" t="str">
        <f t="shared" si="1237"/>
        <v>0</v>
      </c>
      <c r="C3270" s="86" t="str">
        <f>COUNTIF($K$7:K3270,K3270)&amp;K3270</f>
        <v>0</v>
      </c>
      <c r="D3270" s="86" t="str">
        <f t="shared" si="1238"/>
        <v>1</v>
      </c>
      <c r="F3270" s="173"/>
      <c r="G3270" s="90"/>
      <c r="H3270" s="73"/>
      <c r="I3270" s="75"/>
      <c r="J3270" s="175" t="str">
        <f t="shared" ref="J3270" si="1266">IF(ISNA(VLOOKUP(I3270,DAF_AKUN,2,FALSE)),"-",VLOOKUP(I3270,DAF_AKUN,2,FALSE))</f>
        <v>-</v>
      </c>
      <c r="K3270" s="90"/>
      <c r="L3270" s="178"/>
      <c r="M3270" s="178"/>
    </row>
    <row r="3271" spans="1:13" x14ac:dyDescent="0.2">
      <c r="A3271" s="90" t="str">
        <f>IF(I3271=VALUE,VALUE,COUNTIF($B$7:B3271,B3271))&amp;I3271&amp;IF(F3271&lt;&gt;VALUE,TEXT(F3271,"mmmm"),VALUE)</f>
        <v>00</v>
      </c>
      <c r="B3271" s="86" t="str">
        <f t="shared" si="1237"/>
        <v>0</v>
      </c>
      <c r="C3271" s="86" t="str">
        <f>COUNTIF($K$7:K3271,K3271)&amp;K3271</f>
        <v>0</v>
      </c>
      <c r="D3271" s="86" t="str">
        <f t="shared" si="1238"/>
        <v>1</v>
      </c>
      <c r="F3271" s="173"/>
      <c r="G3271" s="90"/>
      <c r="H3271" s="73"/>
      <c r="I3271" s="75"/>
      <c r="J3271" s="175" t="str">
        <f t="shared" ref="J3271" si="1267">IF(ISNA(VLOOKUP(I3271,DAF_AKUN,2,FALSE)),"-",VLOOKUP(I3271,DAF_AKUN,2,FALSE))</f>
        <v>-</v>
      </c>
      <c r="K3271" s="90"/>
      <c r="L3271" s="178"/>
      <c r="M3271" s="178"/>
    </row>
    <row r="3272" spans="1:13" x14ac:dyDescent="0.2">
      <c r="A3272" s="90" t="str">
        <f>IF(I3272=VALUE,VALUE,COUNTIF($B$7:B3272,B3272))&amp;I3272&amp;IF(F3272&lt;&gt;VALUE,TEXT(F3272,"mmmm"),VALUE)</f>
        <v>00</v>
      </c>
      <c r="B3272" s="86" t="str">
        <f t="shared" si="1237"/>
        <v>0</v>
      </c>
      <c r="C3272" s="86" t="str">
        <f>COUNTIF($K$7:K3272,K3272)&amp;K3272</f>
        <v>0</v>
      </c>
      <c r="D3272" s="86" t="str">
        <f t="shared" si="1238"/>
        <v>1</v>
      </c>
      <c r="F3272" s="173"/>
      <c r="G3272" s="90"/>
      <c r="H3272" s="73"/>
      <c r="I3272" s="75"/>
      <c r="J3272" s="175" t="str">
        <f t="shared" ref="J3272" si="1268">IF(ISNA(VLOOKUP(I3272,DAF_AKUN,2,FALSE)),"-",VLOOKUP(I3272,DAF_AKUN,2,FALSE))</f>
        <v>-</v>
      </c>
      <c r="K3272" s="90"/>
      <c r="L3272" s="178"/>
      <c r="M3272" s="178"/>
    </row>
    <row r="3273" spans="1:13" x14ac:dyDescent="0.2">
      <c r="A3273" s="90" t="str">
        <f>IF(I3273=VALUE,VALUE,COUNTIF($B$7:B3273,B3273))&amp;I3273&amp;IF(F3273&lt;&gt;VALUE,TEXT(F3273,"mmmm"),VALUE)</f>
        <v>00</v>
      </c>
      <c r="B3273" s="86" t="str">
        <f t="shared" si="1237"/>
        <v>0</v>
      </c>
      <c r="C3273" s="86" t="str">
        <f>COUNTIF($K$7:K3273,K3273)&amp;K3273</f>
        <v>0</v>
      </c>
      <c r="D3273" s="86" t="str">
        <f t="shared" si="1238"/>
        <v>1</v>
      </c>
      <c r="F3273" s="173"/>
      <c r="G3273" s="90"/>
      <c r="H3273" s="73"/>
      <c r="I3273" s="75"/>
      <c r="J3273" s="175" t="str">
        <f t="shared" ref="J3273" si="1269">IF(ISNA(VLOOKUP(I3273,DAF_AKUN,2,FALSE)),"-",VLOOKUP(I3273,DAF_AKUN,2,FALSE))</f>
        <v>-</v>
      </c>
      <c r="K3273" s="90"/>
      <c r="L3273" s="178"/>
      <c r="M3273" s="178"/>
    </row>
    <row r="3274" spans="1:13" x14ac:dyDescent="0.2">
      <c r="A3274" s="90" t="str">
        <f>IF(I3274=VALUE,VALUE,COUNTIF($B$7:B3274,B3274))&amp;I3274&amp;IF(F3274&lt;&gt;VALUE,TEXT(F3274,"mmmm"),VALUE)</f>
        <v>00</v>
      </c>
      <c r="B3274" s="86" t="str">
        <f t="shared" si="1237"/>
        <v>0</v>
      </c>
      <c r="C3274" s="86" t="str">
        <f>COUNTIF($K$7:K3274,K3274)&amp;K3274</f>
        <v>0</v>
      </c>
      <c r="D3274" s="86" t="str">
        <f t="shared" si="1238"/>
        <v>1</v>
      </c>
      <c r="F3274" s="173"/>
      <c r="G3274" s="90"/>
      <c r="H3274" s="73"/>
      <c r="I3274" s="75"/>
      <c r="J3274" s="175" t="str">
        <f t="shared" ref="J3274" si="1270">IF(ISNA(VLOOKUP(I3274,DAF_AKUN,2,FALSE)),"-",VLOOKUP(I3274,DAF_AKUN,2,FALSE))</f>
        <v>-</v>
      </c>
      <c r="K3274" s="90"/>
      <c r="L3274" s="178"/>
      <c r="M3274" s="178"/>
    </row>
    <row r="3275" spans="1:13" x14ac:dyDescent="0.2">
      <c r="A3275" s="90" t="str">
        <f>IF(I3275=VALUE,VALUE,COUNTIF($B$7:B3275,B3275))&amp;I3275&amp;IF(F3275&lt;&gt;VALUE,TEXT(F3275,"mmmm"),VALUE)</f>
        <v>00</v>
      </c>
      <c r="B3275" s="86" t="str">
        <f t="shared" si="1237"/>
        <v>0</v>
      </c>
      <c r="C3275" s="86" t="str">
        <f>COUNTIF($K$7:K3275,K3275)&amp;K3275</f>
        <v>0</v>
      </c>
      <c r="D3275" s="86" t="str">
        <f t="shared" si="1238"/>
        <v>1</v>
      </c>
      <c r="F3275" s="173"/>
      <c r="G3275" s="90"/>
      <c r="H3275" s="73"/>
      <c r="I3275" s="75"/>
      <c r="J3275" s="175" t="str">
        <f t="shared" ref="J3275" si="1271">IF(ISNA(VLOOKUP(I3275,DAF_AKUN,2,FALSE)),"-",VLOOKUP(I3275,DAF_AKUN,2,FALSE))</f>
        <v>-</v>
      </c>
      <c r="K3275" s="90"/>
      <c r="L3275" s="178"/>
      <c r="M3275" s="178"/>
    </row>
    <row r="3276" spans="1:13" x14ac:dyDescent="0.2">
      <c r="A3276" s="90" t="str">
        <f>IF(I3276=VALUE,VALUE,COUNTIF($B$7:B3276,B3276))&amp;I3276&amp;IF(F3276&lt;&gt;VALUE,TEXT(F3276,"mmmm"),VALUE)</f>
        <v>00</v>
      </c>
      <c r="B3276" s="86" t="str">
        <f t="shared" si="1237"/>
        <v>0</v>
      </c>
      <c r="C3276" s="86" t="str">
        <f>COUNTIF($K$7:K3276,K3276)&amp;K3276</f>
        <v>0</v>
      </c>
      <c r="D3276" s="86" t="str">
        <f t="shared" si="1238"/>
        <v>1</v>
      </c>
      <c r="F3276" s="173"/>
      <c r="G3276" s="90"/>
      <c r="H3276" s="73"/>
      <c r="I3276" s="75"/>
      <c r="J3276" s="175" t="str">
        <f t="shared" ref="J3276" si="1272">IF(ISNA(VLOOKUP(I3276,DAF_AKUN,2,FALSE)),"-",VLOOKUP(I3276,DAF_AKUN,2,FALSE))</f>
        <v>-</v>
      </c>
      <c r="K3276" s="90"/>
      <c r="L3276" s="178"/>
      <c r="M3276" s="178"/>
    </row>
    <row r="3277" spans="1:13" x14ac:dyDescent="0.2">
      <c r="A3277" s="90" t="str">
        <f>IF(I3277=VALUE,VALUE,COUNTIF($B$7:B3277,B3277))&amp;I3277&amp;IF(F3277&lt;&gt;VALUE,TEXT(F3277,"mmmm"),VALUE)</f>
        <v>00</v>
      </c>
      <c r="B3277" s="86" t="str">
        <f t="shared" si="1237"/>
        <v>0</v>
      </c>
      <c r="C3277" s="86" t="str">
        <f>COUNTIF($K$7:K3277,K3277)&amp;K3277</f>
        <v>0</v>
      </c>
      <c r="D3277" s="86" t="str">
        <f t="shared" si="1238"/>
        <v>1</v>
      </c>
      <c r="F3277" s="173"/>
      <c r="G3277" s="90"/>
      <c r="H3277" s="73"/>
      <c r="I3277" s="75"/>
      <c r="J3277" s="175" t="str">
        <f t="shared" ref="J3277" si="1273">IF(ISNA(VLOOKUP(I3277,DAF_AKUN,2,FALSE)),"-",VLOOKUP(I3277,DAF_AKUN,2,FALSE))</f>
        <v>-</v>
      </c>
      <c r="K3277" s="90"/>
      <c r="L3277" s="178"/>
      <c r="M3277" s="178"/>
    </row>
    <row r="3278" spans="1:13" x14ac:dyDescent="0.2">
      <c r="A3278" s="90" t="str">
        <f>IF(I3278=VALUE,VALUE,COUNTIF($B$7:B3278,B3278))&amp;I3278&amp;IF(F3278&lt;&gt;VALUE,TEXT(F3278,"mmmm"),VALUE)</f>
        <v>00</v>
      </c>
      <c r="B3278" s="86" t="str">
        <f t="shared" si="1237"/>
        <v>0</v>
      </c>
      <c r="C3278" s="86" t="str">
        <f>COUNTIF($K$7:K3278,K3278)&amp;K3278</f>
        <v>0</v>
      </c>
      <c r="D3278" s="86" t="str">
        <f t="shared" si="1238"/>
        <v>1</v>
      </c>
      <c r="F3278" s="173"/>
      <c r="G3278" s="90"/>
      <c r="H3278" s="73"/>
      <c r="I3278" s="75"/>
      <c r="J3278" s="175" t="str">
        <f t="shared" ref="J3278" si="1274">IF(ISNA(VLOOKUP(I3278,DAF_AKUN,2,FALSE)),"-",VLOOKUP(I3278,DAF_AKUN,2,FALSE))</f>
        <v>-</v>
      </c>
      <c r="K3278" s="90"/>
      <c r="L3278" s="178"/>
      <c r="M3278" s="178"/>
    </row>
    <row r="3279" spans="1:13" x14ac:dyDescent="0.2">
      <c r="A3279" s="90" t="str">
        <f>IF(I3279=VALUE,VALUE,COUNTIF($B$7:B3279,B3279))&amp;I3279&amp;IF(F3279&lt;&gt;VALUE,TEXT(F3279,"mmmm"),VALUE)</f>
        <v>00</v>
      </c>
      <c r="B3279" s="86" t="str">
        <f t="shared" si="1237"/>
        <v>0</v>
      </c>
      <c r="C3279" s="86" t="str">
        <f>COUNTIF($K$7:K3279,K3279)&amp;K3279</f>
        <v>0</v>
      </c>
      <c r="D3279" s="86" t="str">
        <f t="shared" si="1238"/>
        <v>1</v>
      </c>
      <c r="F3279" s="173"/>
      <c r="G3279" s="90"/>
      <c r="H3279" s="73"/>
      <c r="I3279" s="75"/>
      <c r="J3279" s="175" t="str">
        <f t="shared" ref="J3279" si="1275">IF(ISNA(VLOOKUP(I3279,DAF_AKUN,2,FALSE)),"-",VLOOKUP(I3279,DAF_AKUN,2,FALSE))</f>
        <v>-</v>
      </c>
      <c r="K3279" s="90"/>
      <c r="L3279" s="178"/>
      <c r="M3279" s="178"/>
    </row>
    <row r="3280" spans="1:13" x14ac:dyDescent="0.2">
      <c r="A3280" s="90" t="str">
        <f>IF(I3280=VALUE,VALUE,COUNTIF($B$7:B3280,B3280))&amp;I3280&amp;IF(F3280&lt;&gt;VALUE,TEXT(F3280,"mmmm"),VALUE)</f>
        <v>00</v>
      </c>
      <c r="B3280" s="86" t="str">
        <f t="shared" si="1237"/>
        <v>0</v>
      </c>
      <c r="C3280" s="86" t="str">
        <f>COUNTIF($K$7:K3280,K3280)&amp;K3280</f>
        <v>0</v>
      </c>
      <c r="D3280" s="86" t="str">
        <f t="shared" si="1238"/>
        <v>1</v>
      </c>
      <c r="F3280" s="173"/>
      <c r="G3280" s="90"/>
      <c r="H3280" s="73"/>
      <c r="I3280" s="75"/>
      <c r="J3280" s="175" t="str">
        <f t="shared" ref="J3280" si="1276">IF(ISNA(VLOOKUP(I3280,DAF_AKUN,2,FALSE)),"-",VLOOKUP(I3280,DAF_AKUN,2,FALSE))</f>
        <v>-</v>
      </c>
      <c r="K3280" s="90"/>
      <c r="L3280" s="178"/>
      <c r="M3280" s="178"/>
    </row>
    <row r="3281" spans="1:13" x14ac:dyDescent="0.2">
      <c r="A3281" s="90" t="str">
        <f>IF(I3281=VALUE,VALUE,COUNTIF($B$7:B3281,B3281))&amp;I3281&amp;IF(F3281&lt;&gt;VALUE,TEXT(F3281,"mmmm"),VALUE)</f>
        <v>00</v>
      </c>
      <c r="B3281" s="86" t="str">
        <f t="shared" si="1237"/>
        <v>0</v>
      </c>
      <c r="C3281" s="86" t="str">
        <f>COUNTIF($K$7:K3281,K3281)&amp;K3281</f>
        <v>0</v>
      </c>
      <c r="D3281" s="86" t="str">
        <f t="shared" si="1238"/>
        <v>1</v>
      </c>
      <c r="F3281" s="173"/>
      <c r="G3281" s="90"/>
      <c r="H3281" s="73"/>
      <c r="I3281" s="75"/>
      <c r="J3281" s="175" t="str">
        <f t="shared" ref="J3281" si="1277">IF(ISNA(VLOOKUP(I3281,DAF_AKUN,2,FALSE)),"-",VLOOKUP(I3281,DAF_AKUN,2,FALSE))</f>
        <v>-</v>
      </c>
      <c r="K3281" s="90"/>
      <c r="L3281" s="178"/>
      <c r="M3281" s="178"/>
    </row>
    <row r="3282" spans="1:13" x14ac:dyDescent="0.2">
      <c r="A3282" s="90" t="str">
        <f>IF(I3282=VALUE,VALUE,COUNTIF($B$7:B3282,B3282))&amp;I3282&amp;IF(F3282&lt;&gt;VALUE,TEXT(F3282,"mmmm"),VALUE)</f>
        <v>00</v>
      </c>
      <c r="B3282" s="86" t="str">
        <f t="shared" si="1237"/>
        <v>0</v>
      </c>
      <c r="C3282" s="86" t="str">
        <f>COUNTIF($K$7:K3282,K3282)&amp;K3282</f>
        <v>0</v>
      </c>
      <c r="D3282" s="86" t="str">
        <f t="shared" si="1238"/>
        <v>1</v>
      </c>
      <c r="F3282" s="173"/>
      <c r="G3282" s="90"/>
      <c r="H3282" s="73"/>
      <c r="I3282" s="75"/>
      <c r="J3282" s="175" t="str">
        <f t="shared" ref="J3282" si="1278">IF(ISNA(VLOOKUP(I3282,DAF_AKUN,2,FALSE)),"-",VLOOKUP(I3282,DAF_AKUN,2,FALSE))</f>
        <v>-</v>
      </c>
      <c r="K3282" s="90"/>
      <c r="L3282" s="178"/>
      <c r="M3282" s="178"/>
    </row>
    <row r="3283" spans="1:13" x14ac:dyDescent="0.2">
      <c r="A3283" s="90" t="str">
        <f>IF(I3283=VALUE,VALUE,COUNTIF($B$7:B3283,B3283))&amp;I3283&amp;IF(F3283&lt;&gt;VALUE,TEXT(F3283,"mmmm"),VALUE)</f>
        <v>00</v>
      </c>
      <c r="B3283" s="86" t="str">
        <f t="shared" si="1237"/>
        <v>0</v>
      </c>
      <c r="C3283" s="86" t="str">
        <f>COUNTIF($K$7:K3283,K3283)&amp;K3283</f>
        <v>0</v>
      </c>
      <c r="D3283" s="86" t="str">
        <f t="shared" si="1238"/>
        <v>1</v>
      </c>
      <c r="F3283" s="173"/>
      <c r="G3283" s="90"/>
      <c r="H3283" s="73"/>
      <c r="I3283" s="75"/>
      <c r="J3283" s="175" t="str">
        <f t="shared" ref="J3283" si="1279">IF(ISNA(VLOOKUP(I3283,DAF_AKUN,2,FALSE)),"-",VLOOKUP(I3283,DAF_AKUN,2,FALSE))</f>
        <v>-</v>
      </c>
      <c r="K3283" s="90"/>
      <c r="L3283" s="178"/>
      <c r="M3283" s="178"/>
    </row>
    <row r="3284" spans="1:13" x14ac:dyDescent="0.2">
      <c r="A3284" s="90" t="str">
        <f>IF(I3284=VALUE,VALUE,COUNTIF($B$7:B3284,B3284))&amp;I3284&amp;IF(F3284&lt;&gt;VALUE,TEXT(F3284,"mmmm"),VALUE)</f>
        <v>00</v>
      </c>
      <c r="B3284" s="86" t="str">
        <f t="shared" si="1237"/>
        <v>0</v>
      </c>
      <c r="C3284" s="86" t="str">
        <f>COUNTIF($K$7:K3284,K3284)&amp;K3284</f>
        <v>0</v>
      </c>
      <c r="D3284" s="86" t="str">
        <f t="shared" si="1238"/>
        <v>1</v>
      </c>
      <c r="F3284" s="173"/>
      <c r="G3284" s="90"/>
      <c r="H3284" s="73"/>
      <c r="I3284" s="75"/>
      <c r="J3284" s="175" t="str">
        <f t="shared" ref="J3284" si="1280">IF(ISNA(VLOOKUP(I3284,DAF_AKUN,2,FALSE)),"-",VLOOKUP(I3284,DAF_AKUN,2,FALSE))</f>
        <v>-</v>
      </c>
      <c r="K3284" s="90"/>
      <c r="L3284" s="178"/>
      <c r="M3284" s="178"/>
    </row>
    <row r="3285" spans="1:13" x14ac:dyDescent="0.2">
      <c r="A3285" s="90" t="str">
        <f>IF(I3285=VALUE,VALUE,COUNTIF($B$7:B3285,B3285))&amp;I3285&amp;IF(F3285&lt;&gt;VALUE,TEXT(F3285,"mmmm"),VALUE)</f>
        <v>00</v>
      </c>
      <c r="B3285" s="86" t="str">
        <f t="shared" si="1237"/>
        <v>0</v>
      </c>
      <c r="C3285" s="86" t="str">
        <f>COUNTIF($K$7:K3285,K3285)&amp;K3285</f>
        <v>0</v>
      </c>
      <c r="D3285" s="86" t="str">
        <f t="shared" si="1238"/>
        <v>1</v>
      </c>
      <c r="F3285" s="173"/>
      <c r="G3285" s="90"/>
      <c r="H3285" s="73"/>
      <c r="I3285" s="75"/>
      <c r="J3285" s="175" t="str">
        <f t="shared" ref="J3285" si="1281">IF(ISNA(VLOOKUP(I3285,DAF_AKUN,2,FALSE)),"-",VLOOKUP(I3285,DAF_AKUN,2,FALSE))</f>
        <v>-</v>
      </c>
      <c r="K3285" s="90"/>
      <c r="L3285" s="178"/>
      <c r="M3285" s="178"/>
    </row>
    <row r="3286" spans="1:13" x14ac:dyDescent="0.2">
      <c r="A3286" s="90" t="str">
        <f>IF(I3286=VALUE,VALUE,COUNTIF($B$7:B3286,B3286))&amp;I3286&amp;IF(F3286&lt;&gt;VALUE,TEXT(F3286,"mmmm"),VALUE)</f>
        <v>00</v>
      </c>
      <c r="B3286" s="86" t="str">
        <f t="shared" si="1237"/>
        <v>0</v>
      </c>
      <c r="C3286" s="86" t="str">
        <f>COUNTIF($K$7:K3286,K3286)&amp;K3286</f>
        <v>0</v>
      </c>
      <c r="D3286" s="86" t="str">
        <f t="shared" si="1238"/>
        <v>1</v>
      </c>
      <c r="F3286" s="173"/>
      <c r="G3286" s="90"/>
      <c r="H3286" s="73"/>
      <c r="I3286" s="75"/>
      <c r="J3286" s="175" t="str">
        <f t="shared" ref="J3286" si="1282">IF(ISNA(VLOOKUP(I3286,DAF_AKUN,2,FALSE)),"-",VLOOKUP(I3286,DAF_AKUN,2,FALSE))</f>
        <v>-</v>
      </c>
      <c r="K3286" s="90"/>
      <c r="L3286" s="178"/>
      <c r="M3286" s="178"/>
    </row>
    <row r="3287" spans="1:13" x14ac:dyDescent="0.2">
      <c r="A3287" s="90" t="str">
        <f>IF(I3287=VALUE,VALUE,COUNTIF($B$7:B3287,B3287))&amp;I3287&amp;IF(F3287&lt;&gt;VALUE,TEXT(F3287,"mmmm"),VALUE)</f>
        <v>00</v>
      </c>
      <c r="B3287" s="86" t="str">
        <f t="shared" si="1237"/>
        <v>0</v>
      </c>
      <c r="C3287" s="86" t="str">
        <f>COUNTIF($K$7:K3287,K3287)&amp;K3287</f>
        <v>0</v>
      </c>
      <c r="D3287" s="86" t="str">
        <f t="shared" si="1238"/>
        <v>1</v>
      </c>
      <c r="F3287" s="173"/>
      <c r="G3287" s="90"/>
      <c r="H3287" s="73"/>
      <c r="I3287" s="75"/>
      <c r="J3287" s="175" t="str">
        <f t="shared" ref="J3287" si="1283">IF(ISNA(VLOOKUP(I3287,DAF_AKUN,2,FALSE)),"-",VLOOKUP(I3287,DAF_AKUN,2,FALSE))</f>
        <v>-</v>
      </c>
      <c r="K3287" s="90"/>
      <c r="L3287" s="178"/>
      <c r="M3287" s="178"/>
    </row>
    <row r="3288" spans="1:13" x14ac:dyDescent="0.2">
      <c r="A3288" s="90" t="str">
        <f>IF(I3288=VALUE,VALUE,COUNTIF($B$7:B3288,B3288))&amp;I3288&amp;IF(F3288&lt;&gt;VALUE,TEXT(F3288,"mmmm"),VALUE)</f>
        <v>00</v>
      </c>
      <c r="B3288" s="86" t="str">
        <f t="shared" si="1237"/>
        <v>0</v>
      </c>
      <c r="C3288" s="86" t="str">
        <f>COUNTIF($K$7:K3288,K3288)&amp;K3288</f>
        <v>0</v>
      </c>
      <c r="D3288" s="86" t="str">
        <f t="shared" si="1238"/>
        <v>1</v>
      </c>
      <c r="F3288" s="173"/>
      <c r="G3288" s="90"/>
      <c r="H3288" s="73"/>
      <c r="I3288" s="75"/>
      <c r="J3288" s="175" t="str">
        <f t="shared" ref="J3288" si="1284">IF(ISNA(VLOOKUP(I3288,DAF_AKUN,2,FALSE)),"-",VLOOKUP(I3288,DAF_AKUN,2,FALSE))</f>
        <v>-</v>
      </c>
      <c r="K3288" s="90"/>
      <c r="L3288" s="178"/>
      <c r="M3288" s="178"/>
    </row>
    <row r="3289" spans="1:13" x14ac:dyDescent="0.2">
      <c r="A3289" s="90" t="str">
        <f>IF(I3289=VALUE,VALUE,COUNTIF($B$7:B3289,B3289))&amp;I3289&amp;IF(F3289&lt;&gt;VALUE,TEXT(F3289,"mmmm"),VALUE)</f>
        <v>00</v>
      </c>
      <c r="B3289" s="86" t="str">
        <f t="shared" si="1237"/>
        <v>0</v>
      </c>
      <c r="C3289" s="86" t="str">
        <f>COUNTIF($K$7:K3289,K3289)&amp;K3289</f>
        <v>0</v>
      </c>
      <c r="D3289" s="86" t="str">
        <f t="shared" si="1238"/>
        <v>1</v>
      </c>
      <c r="F3289" s="173"/>
      <c r="G3289" s="90"/>
      <c r="H3289" s="73"/>
      <c r="I3289" s="75"/>
      <c r="J3289" s="175" t="str">
        <f t="shared" ref="J3289" si="1285">IF(ISNA(VLOOKUP(I3289,DAF_AKUN,2,FALSE)),"-",VLOOKUP(I3289,DAF_AKUN,2,FALSE))</f>
        <v>-</v>
      </c>
      <c r="K3289" s="90"/>
      <c r="L3289" s="178"/>
      <c r="M3289" s="178"/>
    </row>
    <row r="3290" spans="1:13" x14ac:dyDescent="0.2">
      <c r="A3290" s="90" t="str">
        <f>IF(I3290=VALUE,VALUE,COUNTIF($B$7:B3290,B3290))&amp;I3290&amp;IF(F3290&lt;&gt;VALUE,TEXT(F3290,"mmmm"),VALUE)</f>
        <v>00</v>
      </c>
      <c r="B3290" s="86" t="str">
        <f t="shared" si="1237"/>
        <v>0</v>
      </c>
      <c r="C3290" s="86" t="str">
        <f>COUNTIF($K$7:K3290,K3290)&amp;K3290</f>
        <v>0</v>
      </c>
      <c r="D3290" s="86" t="str">
        <f t="shared" si="1238"/>
        <v>1</v>
      </c>
      <c r="F3290" s="173"/>
      <c r="G3290" s="90"/>
      <c r="H3290" s="73"/>
      <c r="I3290" s="75"/>
      <c r="J3290" s="175" t="str">
        <f t="shared" ref="J3290" si="1286">IF(ISNA(VLOOKUP(I3290,DAF_AKUN,2,FALSE)),"-",VLOOKUP(I3290,DAF_AKUN,2,FALSE))</f>
        <v>-</v>
      </c>
      <c r="K3290" s="90"/>
      <c r="L3290" s="178"/>
      <c r="M3290" s="178"/>
    </row>
    <row r="3291" spans="1:13" x14ac:dyDescent="0.2">
      <c r="A3291" s="90" t="str">
        <f>IF(I3291=VALUE,VALUE,COUNTIF($B$7:B3291,B3291))&amp;I3291&amp;IF(F3291&lt;&gt;VALUE,TEXT(F3291,"mmmm"),VALUE)</f>
        <v>00</v>
      </c>
      <c r="B3291" s="86" t="str">
        <f t="shared" si="1237"/>
        <v>0</v>
      </c>
      <c r="C3291" s="86" t="str">
        <f>COUNTIF($K$7:K3291,K3291)&amp;K3291</f>
        <v>0</v>
      </c>
      <c r="D3291" s="86" t="str">
        <f t="shared" si="1238"/>
        <v>1</v>
      </c>
      <c r="F3291" s="173"/>
      <c r="G3291" s="90"/>
      <c r="H3291" s="73"/>
      <c r="I3291" s="90"/>
      <c r="J3291" s="175" t="str">
        <f t="shared" ref="J3291" si="1287">IF(ISNA(VLOOKUP(I3291,DAF_AKUN,2,FALSE)),"-",VLOOKUP(I3291,DAF_AKUN,2,FALSE))</f>
        <v>-</v>
      </c>
      <c r="K3291" s="90"/>
      <c r="L3291" s="178"/>
      <c r="M3291" s="178"/>
    </row>
    <row r="3292" spans="1:13" x14ac:dyDescent="0.2">
      <c r="A3292" s="90" t="str">
        <f>IF(I3292=VALUE,VALUE,COUNTIF($B$7:B3292,B3292))&amp;I3292&amp;IF(F3292&lt;&gt;VALUE,TEXT(F3292,"mmmm"),VALUE)</f>
        <v>00</v>
      </c>
      <c r="B3292" s="86" t="str">
        <f t="shared" si="1237"/>
        <v>0</v>
      </c>
      <c r="C3292" s="86" t="str">
        <f>COUNTIF($K$7:K3292,K3292)&amp;K3292</f>
        <v>0</v>
      </c>
      <c r="D3292" s="86" t="str">
        <f t="shared" si="1238"/>
        <v>1</v>
      </c>
      <c r="F3292" s="173"/>
      <c r="G3292" s="90"/>
      <c r="H3292" s="73"/>
      <c r="I3292" s="90"/>
      <c r="J3292" s="175" t="str">
        <f t="shared" ref="J3292" si="1288">IF(ISNA(VLOOKUP(I3292,DAF_AKUN,2,FALSE)),"-",VLOOKUP(I3292,DAF_AKUN,2,FALSE))</f>
        <v>-</v>
      </c>
      <c r="K3292" s="90"/>
      <c r="L3292" s="178"/>
      <c r="M3292" s="178"/>
    </row>
    <row r="3293" spans="1:13" x14ac:dyDescent="0.2">
      <c r="A3293" s="90" t="str">
        <f>IF(I3293=VALUE,VALUE,COUNTIF($B$7:B3293,B3293))&amp;I3293&amp;IF(F3293&lt;&gt;VALUE,TEXT(F3293,"mmmm"),VALUE)</f>
        <v>00</v>
      </c>
      <c r="B3293" s="86" t="str">
        <f t="shared" si="1237"/>
        <v>0</v>
      </c>
      <c r="C3293" s="86" t="str">
        <f>COUNTIF($K$7:K3293,K3293)&amp;K3293</f>
        <v>0</v>
      </c>
      <c r="D3293" s="86" t="str">
        <f t="shared" si="1238"/>
        <v>1</v>
      </c>
      <c r="F3293" s="173"/>
      <c r="G3293" s="90"/>
      <c r="H3293" s="73"/>
      <c r="I3293" s="90"/>
      <c r="J3293" s="175" t="str">
        <f t="shared" ref="J3293" si="1289">IF(ISNA(VLOOKUP(I3293,DAF_AKUN,2,FALSE)),"-",VLOOKUP(I3293,DAF_AKUN,2,FALSE))</f>
        <v>-</v>
      </c>
      <c r="K3293" s="90"/>
      <c r="L3293" s="178"/>
      <c r="M3293" s="178"/>
    </row>
    <row r="3294" spans="1:13" x14ac:dyDescent="0.2">
      <c r="A3294" s="90" t="str">
        <f>IF(I3294=VALUE,VALUE,COUNTIF($B$7:B3294,B3294))&amp;I3294&amp;IF(F3294&lt;&gt;VALUE,TEXT(F3294,"mmmm"),VALUE)</f>
        <v>00</v>
      </c>
      <c r="B3294" s="86" t="str">
        <f t="shared" si="1237"/>
        <v>0</v>
      </c>
      <c r="C3294" s="86" t="str">
        <f>COUNTIF($K$7:K3294,K3294)&amp;K3294</f>
        <v>0</v>
      </c>
      <c r="D3294" s="86" t="str">
        <f t="shared" si="1238"/>
        <v>1</v>
      </c>
      <c r="F3294" s="173"/>
      <c r="G3294" s="90"/>
      <c r="H3294" s="73"/>
      <c r="I3294" s="75"/>
      <c r="J3294" s="175" t="str">
        <f t="shared" ref="J3294" si="1290">IF(ISNA(VLOOKUP(I3294,DAF_AKUN,2,FALSE)),"-",VLOOKUP(I3294,DAF_AKUN,2,FALSE))</f>
        <v>-</v>
      </c>
      <c r="K3294" s="90"/>
      <c r="L3294" s="178"/>
      <c r="M3294" s="178"/>
    </row>
    <row r="3295" spans="1:13" x14ac:dyDescent="0.2">
      <c r="A3295" s="90" t="str">
        <f>IF(I3295=VALUE,VALUE,COUNTIF($B$7:B3295,B3295))&amp;I3295&amp;IF(F3295&lt;&gt;VALUE,TEXT(F3295,"mmmm"),VALUE)</f>
        <v>00</v>
      </c>
      <c r="B3295" s="86" t="str">
        <f t="shared" si="1237"/>
        <v>0</v>
      </c>
      <c r="C3295" s="86" t="str">
        <f>COUNTIF($K$7:K3295,K3295)&amp;K3295</f>
        <v>0</v>
      </c>
      <c r="D3295" s="86" t="str">
        <f t="shared" si="1238"/>
        <v>1</v>
      </c>
      <c r="F3295" s="173"/>
      <c r="G3295" s="90"/>
      <c r="H3295" s="73"/>
      <c r="I3295" s="75"/>
      <c r="J3295" s="175" t="str">
        <f t="shared" ref="J3295" si="1291">IF(ISNA(VLOOKUP(I3295,DAF_AKUN,2,FALSE)),"-",VLOOKUP(I3295,DAF_AKUN,2,FALSE))</f>
        <v>-</v>
      </c>
      <c r="K3295" s="90"/>
      <c r="L3295" s="178"/>
      <c r="M3295" s="178"/>
    </row>
    <row r="3296" spans="1:13" x14ac:dyDescent="0.2">
      <c r="A3296" s="90" t="str">
        <f>IF(I3296=VALUE,VALUE,COUNTIF($B$7:B3296,B3296))&amp;I3296&amp;IF(F3296&lt;&gt;VALUE,TEXT(F3296,"mmmm"),VALUE)</f>
        <v>00</v>
      </c>
      <c r="B3296" s="86" t="str">
        <f t="shared" si="1237"/>
        <v>0</v>
      </c>
      <c r="C3296" s="86" t="str">
        <f>COUNTIF($K$7:K3296,K3296)&amp;K3296</f>
        <v>0</v>
      </c>
      <c r="D3296" s="86" t="str">
        <f t="shared" si="1238"/>
        <v>1</v>
      </c>
      <c r="F3296" s="173"/>
      <c r="G3296" s="90"/>
      <c r="H3296" s="73"/>
      <c r="I3296" s="75"/>
      <c r="J3296" s="175" t="str">
        <f t="shared" ref="J3296" si="1292">IF(ISNA(VLOOKUP(I3296,DAF_AKUN,2,FALSE)),"-",VLOOKUP(I3296,DAF_AKUN,2,FALSE))</f>
        <v>-</v>
      </c>
      <c r="K3296" s="90"/>
      <c r="L3296" s="178"/>
      <c r="M3296" s="178"/>
    </row>
    <row r="3297" spans="1:13" x14ac:dyDescent="0.2">
      <c r="A3297" s="90" t="str">
        <f>IF(I3297=VALUE,VALUE,COUNTIF($B$7:B3297,B3297))&amp;I3297&amp;IF(F3297&lt;&gt;VALUE,TEXT(F3297,"mmmm"),VALUE)</f>
        <v>00</v>
      </c>
      <c r="B3297" s="86" t="str">
        <f t="shared" si="1237"/>
        <v>0</v>
      </c>
      <c r="C3297" s="86" t="str">
        <f>COUNTIF($K$7:K3297,K3297)&amp;K3297</f>
        <v>0</v>
      </c>
      <c r="D3297" s="86" t="str">
        <f t="shared" si="1238"/>
        <v>1</v>
      </c>
      <c r="F3297" s="173"/>
      <c r="G3297" s="90"/>
      <c r="H3297" s="73"/>
      <c r="I3297" s="90"/>
      <c r="J3297" s="175" t="str">
        <f t="shared" ref="J3297" si="1293">IF(ISNA(VLOOKUP(I3297,DAF_AKUN,2,FALSE)),"-",VLOOKUP(I3297,DAF_AKUN,2,FALSE))</f>
        <v>-</v>
      </c>
      <c r="K3297" s="90"/>
      <c r="L3297" s="178"/>
      <c r="M3297" s="178"/>
    </row>
    <row r="3298" spans="1:13" x14ac:dyDescent="0.2">
      <c r="A3298" s="90" t="str">
        <f>IF(I3298=VALUE,VALUE,COUNTIF($B$7:B3298,B3298))&amp;I3298&amp;IF(F3298&lt;&gt;VALUE,TEXT(F3298,"mmmm"),VALUE)</f>
        <v>00</v>
      </c>
      <c r="B3298" s="86" t="str">
        <f t="shared" si="1237"/>
        <v>0</v>
      </c>
      <c r="C3298" s="86" t="str">
        <f>COUNTIF($K$7:K3298,K3298)&amp;K3298</f>
        <v>0</v>
      </c>
      <c r="D3298" s="86" t="str">
        <f t="shared" si="1238"/>
        <v>1</v>
      </c>
      <c r="F3298" s="173"/>
      <c r="G3298" s="90"/>
      <c r="H3298" s="73"/>
      <c r="I3298" s="90"/>
      <c r="J3298" s="175" t="str">
        <f t="shared" ref="J3298" si="1294">IF(ISNA(VLOOKUP(I3298,DAF_AKUN,2,FALSE)),"-",VLOOKUP(I3298,DAF_AKUN,2,FALSE))</f>
        <v>-</v>
      </c>
      <c r="K3298" s="90"/>
      <c r="L3298" s="178"/>
      <c r="M3298" s="178"/>
    </row>
    <row r="3299" spans="1:13" x14ac:dyDescent="0.2">
      <c r="A3299" s="90" t="str">
        <f>IF(I3299=VALUE,VALUE,COUNTIF($B$7:B3299,B3299))&amp;I3299&amp;IF(F3299&lt;&gt;VALUE,TEXT(F3299,"mmmm"),VALUE)</f>
        <v>00</v>
      </c>
      <c r="B3299" s="86" t="str">
        <f t="shared" si="1237"/>
        <v>0</v>
      </c>
      <c r="C3299" s="86" t="str">
        <f>COUNTIF($K$7:K3299,K3299)&amp;K3299</f>
        <v>0</v>
      </c>
      <c r="D3299" s="86" t="str">
        <f t="shared" si="1238"/>
        <v>1</v>
      </c>
      <c r="F3299" s="173"/>
      <c r="G3299" s="90"/>
      <c r="H3299" s="73"/>
      <c r="I3299" s="75"/>
      <c r="J3299" s="175" t="str">
        <f t="shared" ref="J3299" si="1295">IF(ISNA(VLOOKUP(I3299,DAF_AKUN,2,FALSE)),"-",VLOOKUP(I3299,DAF_AKUN,2,FALSE))</f>
        <v>-</v>
      </c>
      <c r="K3299" s="90"/>
      <c r="L3299" s="178"/>
      <c r="M3299" s="178"/>
    </row>
    <row r="3300" spans="1:13" x14ac:dyDescent="0.2">
      <c r="A3300" s="90" t="str">
        <f>IF(I3300=VALUE,VALUE,COUNTIF($B$7:B3300,B3300))&amp;I3300&amp;IF(F3300&lt;&gt;VALUE,TEXT(F3300,"mmmm"),VALUE)</f>
        <v>00</v>
      </c>
      <c r="B3300" s="86" t="str">
        <f t="shared" si="1237"/>
        <v>0</v>
      </c>
      <c r="C3300" s="86" t="str">
        <f>COUNTIF($K$7:K3300,K3300)&amp;K3300</f>
        <v>0</v>
      </c>
      <c r="D3300" s="86" t="str">
        <f t="shared" si="1238"/>
        <v>1</v>
      </c>
      <c r="F3300" s="173"/>
      <c r="G3300" s="90"/>
      <c r="H3300" s="73"/>
      <c r="I3300" s="90"/>
      <c r="J3300" s="175" t="str">
        <f t="shared" ref="J3300" si="1296">IF(ISNA(VLOOKUP(I3300,DAF_AKUN,2,FALSE)),"-",VLOOKUP(I3300,DAF_AKUN,2,FALSE))</f>
        <v>-</v>
      </c>
      <c r="K3300" s="90"/>
      <c r="L3300" s="178"/>
      <c r="M3300" s="178"/>
    </row>
    <row r="3301" spans="1:13" x14ac:dyDescent="0.2">
      <c r="A3301" s="90" t="str">
        <f>IF(I3301=VALUE,VALUE,COUNTIF($B$7:B3301,B3301))&amp;I3301&amp;IF(F3301&lt;&gt;VALUE,TEXT(F3301,"mmmm"),VALUE)</f>
        <v>00</v>
      </c>
      <c r="B3301" s="86" t="str">
        <f t="shared" si="1237"/>
        <v>0</v>
      </c>
      <c r="C3301" s="86" t="str">
        <f>COUNTIF($K$7:K3301,K3301)&amp;K3301</f>
        <v>0</v>
      </c>
      <c r="D3301" s="86" t="str">
        <f t="shared" si="1238"/>
        <v>1</v>
      </c>
      <c r="F3301" s="173"/>
      <c r="G3301" s="90"/>
      <c r="H3301" s="73"/>
      <c r="I3301" s="90"/>
      <c r="J3301" s="175" t="str">
        <f t="shared" ref="J3301" si="1297">IF(ISNA(VLOOKUP(I3301,DAF_AKUN,2,FALSE)),"-",VLOOKUP(I3301,DAF_AKUN,2,FALSE))</f>
        <v>-</v>
      </c>
      <c r="K3301" s="90"/>
      <c r="L3301" s="178"/>
      <c r="M3301" s="178"/>
    </row>
    <row r="3302" spans="1:13" x14ac:dyDescent="0.2">
      <c r="A3302" s="90" t="str">
        <f>IF(I3302=VALUE,VALUE,COUNTIF($B$7:B3302,B3302))&amp;I3302&amp;IF(F3302&lt;&gt;VALUE,TEXT(F3302,"mmmm"),VALUE)</f>
        <v>00</v>
      </c>
      <c r="B3302" s="86" t="str">
        <f t="shared" si="1237"/>
        <v>0</v>
      </c>
      <c r="C3302" s="86" t="str">
        <f>COUNTIF($K$7:K3302,K3302)&amp;K3302</f>
        <v>0</v>
      </c>
      <c r="D3302" s="86" t="str">
        <f t="shared" si="1238"/>
        <v>1</v>
      </c>
      <c r="F3302" s="173"/>
      <c r="G3302" s="90"/>
      <c r="H3302" s="73"/>
      <c r="I3302" s="90"/>
      <c r="J3302" s="175" t="str">
        <f t="shared" ref="J3302" si="1298">IF(ISNA(VLOOKUP(I3302,DAF_AKUN,2,FALSE)),"-",VLOOKUP(I3302,DAF_AKUN,2,FALSE))</f>
        <v>-</v>
      </c>
      <c r="K3302" s="90"/>
      <c r="L3302" s="178"/>
      <c r="M3302" s="178"/>
    </row>
    <row r="3303" spans="1:13" x14ac:dyDescent="0.2">
      <c r="A3303" s="90" t="str">
        <f>IF(I3303=VALUE,VALUE,COUNTIF($B$7:B3303,B3303))&amp;I3303&amp;IF(F3303&lt;&gt;VALUE,TEXT(F3303,"mmmm"),VALUE)</f>
        <v>00</v>
      </c>
      <c r="B3303" s="86" t="str">
        <f t="shared" si="1237"/>
        <v>0</v>
      </c>
      <c r="C3303" s="86" t="str">
        <f>COUNTIF($K$7:K3303,K3303)&amp;K3303</f>
        <v>0</v>
      </c>
      <c r="D3303" s="86" t="str">
        <f t="shared" si="1238"/>
        <v>1</v>
      </c>
      <c r="F3303" s="173"/>
      <c r="G3303" s="90"/>
      <c r="H3303" s="73"/>
      <c r="I3303" s="90"/>
      <c r="J3303" s="175" t="str">
        <f t="shared" ref="J3303" si="1299">IF(ISNA(VLOOKUP(I3303,DAF_AKUN,2,FALSE)),"-",VLOOKUP(I3303,DAF_AKUN,2,FALSE))</f>
        <v>-</v>
      </c>
      <c r="K3303" s="90"/>
      <c r="L3303" s="178"/>
      <c r="M3303" s="178"/>
    </row>
    <row r="3304" spans="1:13" x14ac:dyDescent="0.2">
      <c r="A3304" s="90" t="str">
        <f>IF(I3304=VALUE,VALUE,COUNTIF($B$7:B3304,B3304))&amp;I3304&amp;IF(F3304&lt;&gt;VALUE,TEXT(F3304,"mmmm"),VALUE)</f>
        <v>00</v>
      </c>
      <c r="B3304" s="86" t="str">
        <f t="shared" si="1237"/>
        <v>0</v>
      </c>
      <c r="C3304" s="86" t="str">
        <f>COUNTIF($K$7:K3304,K3304)&amp;K3304</f>
        <v>0</v>
      </c>
      <c r="D3304" s="86" t="str">
        <f t="shared" si="1238"/>
        <v>1</v>
      </c>
      <c r="F3304" s="173"/>
      <c r="G3304" s="90"/>
      <c r="H3304" s="73"/>
      <c r="I3304" s="90"/>
      <c r="J3304" s="175" t="str">
        <f t="shared" ref="J3304" si="1300">IF(ISNA(VLOOKUP(I3304,DAF_AKUN,2,FALSE)),"-",VLOOKUP(I3304,DAF_AKUN,2,FALSE))</f>
        <v>-</v>
      </c>
      <c r="K3304" s="90"/>
      <c r="L3304" s="178"/>
      <c r="M3304" s="178"/>
    </row>
    <row r="3305" spans="1:13" x14ac:dyDescent="0.2">
      <c r="A3305" s="90" t="str">
        <f>IF(I3305=VALUE,VALUE,COUNTIF($B$7:B3305,B3305))&amp;I3305&amp;IF(F3305&lt;&gt;VALUE,TEXT(F3305,"mmmm"),VALUE)</f>
        <v>00</v>
      </c>
      <c r="B3305" s="86" t="str">
        <f t="shared" si="1237"/>
        <v>0</v>
      </c>
      <c r="C3305" s="86" t="str">
        <f>COUNTIF($K$7:K3305,K3305)&amp;K3305</f>
        <v>0</v>
      </c>
      <c r="D3305" s="86" t="str">
        <f t="shared" si="1238"/>
        <v>1</v>
      </c>
      <c r="F3305" s="173"/>
      <c r="G3305" s="90"/>
      <c r="H3305" s="73"/>
      <c r="I3305" s="90"/>
      <c r="J3305" s="175" t="str">
        <f t="shared" ref="J3305" si="1301">IF(ISNA(VLOOKUP(I3305,DAF_AKUN,2,FALSE)),"-",VLOOKUP(I3305,DAF_AKUN,2,FALSE))</f>
        <v>-</v>
      </c>
      <c r="K3305" s="90"/>
      <c r="L3305" s="178"/>
      <c r="M3305" s="178"/>
    </row>
    <row r="3306" spans="1:13" x14ac:dyDescent="0.2">
      <c r="A3306" s="90" t="str">
        <f>IF(I3306=VALUE,VALUE,COUNTIF($B$7:B3306,B3306))&amp;I3306&amp;IF(F3306&lt;&gt;VALUE,TEXT(F3306,"mmmm"),VALUE)</f>
        <v>00</v>
      </c>
      <c r="B3306" s="86" t="str">
        <f t="shared" si="1237"/>
        <v>0</v>
      </c>
      <c r="C3306" s="86" t="str">
        <f>COUNTIF($K$7:K3306,K3306)&amp;K3306</f>
        <v>0</v>
      </c>
      <c r="D3306" s="86" t="str">
        <f t="shared" si="1238"/>
        <v>1</v>
      </c>
      <c r="F3306" s="173"/>
      <c r="G3306" s="90"/>
      <c r="H3306" s="177"/>
      <c r="I3306" s="90"/>
      <c r="J3306" s="175" t="str">
        <f t="shared" ref="J3306" si="1302">IF(ISNA(VLOOKUP(I3306,DAF_AKUN,2,FALSE)),"-",VLOOKUP(I3306,DAF_AKUN,2,FALSE))</f>
        <v>-</v>
      </c>
      <c r="K3306" s="90"/>
      <c r="L3306" s="178"/>
      <c r="M3306" s="178"/>
    </row>
    <row r="3307" spans="1:13" x14ac:dyDescent="0.2">
      <c r="A3307" s="90" t="str">
        <f>IF(I3307=VALUE,VALUE,COUNTIF($B$7:B3307,B3307))&amp;I3307&amp;IF(F3307&lt;&gt;VALUE,TEXT(F3307,"mmmm"),VALUE)</f>
        <v>00</v>
      </c>
      <c r="B3307" s="86" t="str">
        <f t="shared" ref="B3307:B3370" si="1303">I3307&amp;IF(F3307&lt;&gt;VALUE,TEXT(F3307,"mmmm"),VALUE)</f>
        <v>0</v>
      </c>
      <c r="C3307" s="86" t="str">
        <f>COUNTIF($K$7:K3307,K3307)&amp;K3307</f>
        <v>0</v>
      </c>
      <c r="D3307" s="86" t="str">
        <f t="shared" ref="D3307:D3370" si="1304">IF(MONTH(F3307)&lt;MONTH(BLN),"1"&amp;I3307,VALUE)</f>
        <v>1</v>
      </c>
      <c r="F3307" s="173"/>
      <c r="G3307" s="90"/>
      <c r="H3307" s="177"/>
      <c r="I3307" s="90"/>
      <c r="J3307" s="175" t="str">
        <f t="shared" ref="J3307" si="1305">IF(ISNA(VLOOKUP(I3307,DAF_AKUN,2,FALSE)),"-",VLOOKUP(I3307,DAF_AKUN,2,FALSE))</f>
        <v>-</v>
      </c>
      <c r="K3307" s="90"/>
      <c r="L3307" s="178"/>
      <c r="M3307" s="178"/>
    </row>
    <row r="3308" spans="1:13" x14ac:dyDescent="0.2">
      <c r="A3308" s="90" t="str">
        <f>IF(I3308=VALUE,VALUE,COUNTIF($B$7:B3308,B3308))&amp;I3308&amp;IF(F3308&lt;&gt;VALUE,TEXT(F3308,"mmmm"),VALUE)</f>
        <v>00</v>
      </c>
      <c r="B3308" s="86" t="str">
        <f t="shared" si="1303"/>
        <v>0</v>
      </c>
      <c r="C3308" s="86" t="str">
        <f>COUNTIF($K$7:K3308,K3308)&amp;K3308</f>
        <v>0</v>
      </c>
      <c r="D3308" s="86" t="str">
        <f t="shared" si="1304"/>
        <v>1</v>
      </c>
      <c r="F3308" s="173"/>
      <c r="G3308" s="90"/>
      <c r="H3308" s="177"/>
      <c r="I3308" s="90"/>
      <c r="J3308" s="175" t="str">
        <f t="shared" ref="J3308" si="1306">IF(ISNA(VLOOKUP(I3308,DAF_AKUN,2,FALSE)),"-",VLOOKUP(I3308,DAF_AKUN,2,FALSE))</f>
        <v>-</v>
      </c>
      <c r="K3308" s="90"/>
      <c r="L3308" s="178"/>
      <c r="M3308" s="178"/>
    </row>
    <row r="3309" spans="1:13" x14ac:dyDescent="0.2">
      <c r="A3309" s="90" t="str">
        <f>IF(I3309=VALUE,VALUE,COUNTIF($B$7:B3309,B3309))&amp;I3309&amp;IF(F3309&lt;&gt;VALUE,TEXT(F3309,"mmmm"),VALUE)</f>
        <v>00</v>
      </c>
      <c r="B3309" s="86" t="str">
        <f t="shared" si="1303"/>
        <v>0</v>
      </c>
      <c r="C3309" s="86" t="str">
        <f>COUNTIF($K$7:K3309,K3309)&amp;K3309</f>
        <v>0</v>
      </c>
      <c r="D3309" s="86" t="str">
        <f t="shared" si="1304"/>
        <v>1</v>
      </c>
      <c r="F3309" s="173"/>
      <c r="G3309" s="90"/>
      <c r="H3309" s="177"/>
      <c r="I3309" s="90"/>
      <c r="J3309" s="175" t="str">
        <f t="shared" ref="J3309" si="1307">IF(ISNA(VLOOKUP(I3309,DAF_AKUN,2,FALSE)),"-",VLOOKUP(I3309,DAF_AKUN,2,FALSE))</f>
        <v>-</v>
      </c>
      <c r="K3309" s="90"/>
      <c r="L3309" s="178"/>
      <c r="M3309" s="178"/>
    </row>
    <row r="3310" spans="1:13" x14ac:dyDescent="0.2">
      <c r="A3310" s="90" t="str">
        <f>IF(I3310=VALUE,VALUE,COUNTIF($B$7:B3310,B3310))&amp;I3310&amp;IF(F3310&lt;&gt;VALUE,TEXT(F3310,"mmmm"),VALUE)</f>
        <v>00</v>
      </c>
      <c r="B3310" s="86" t="str">
        <f t="shared" si="1303"/>
        <v>0</v>
      </c>
      <c r="C3310" s="86" t="str">
        <f>COUNTIF($K$7:K3310,K3310)&amp;K3310</f>
        <v>0</v>
      </c>
      <c r="D3310" s="86" t="str">
        <f t="shared" si="1304"/>
        <v>1</v>
      </c>
      <c r="F3310" s="173"/>
      <c r="G3310" s="90"/>
      <c r="H3310" s="177"/>
      <c r="I3310" s="90"/>
      <c r="J3310" s="175" t="str">
        <f t="shared" ref="J3310" si="1308">IF(ISNA(VLOOKUP(I3310,DAF_AKUN,2,FALSE)),"-",VLOOKUP(I3310,DAF_AKUN,2,FALSE))</f>
        <v>-</v>
      </c>
      <c r="K3310" s="90"/>
      <c r="L3310" s="178"/>
      <c r="M3310" s="178"/>
    </row>
    <row r="3311" spans="1:13" x14ac:dyDescent="0.2">
      <c r="A3311" s="90" t="str">
        <f>IF(I3311=VALUE,VALUE,COUNTIF($B$7:B3311,B3311))&amp;I3311&amp;IF(F3311&lt;&gt;VALUE,TEXT(F3311,"mmmm"),VALUE)</f>
        <v>00</v>
      </c>
      <c r="B3311" s="86" t="str">
        <f t="shared" si="1303"/>
        <v>0</v>
      </c>
      <c r="C3311" s="86" t="str">
        <f>COUNTIF($K$7:K3311,K3311)&amp;K3311</f>
        <v>0</v>
      </c>
      <c r="D3311" s="86" t="str">
        <f t="shared" si="1304"/>
        <v>1</v>
      </c>
      <c r="F3311" s="173"/>
      <c r="G3311" s="90"/>
      <c r="H3311" s="177"/>
      <c r="I3311" s="75"/>
      <c r="J3311" s="175" t="str">
        <f t="shared" ref="J3311" si="1309">IF(ISNA(VLOOKUP(I3311,DAF_AKUN,2,FALSE)),"-",VLOOKUP(I3311,DAF_AKUN,2,FALSE))</f>
        <v>-</v>
      </c>
      <c r="K3311" s="90"/>
      <c r="L3311" s="178"/>
      <c r="M3311" s="178"/>
    </row>
    <row r="3312" spans="1:13" x14ac:dyDescent="0.2">
      <c r="A3312" s="90" t="str">
        <f>IF(I3312=VALUE,VALUE,COUNTIF($B$7:B3312,B3312))&amp;I3312&amp;IF(F3312&lt;&gt;VALUE,TEXT(F3312,"mmmm"),VALUE)</f>
        <v>00</v>
      </c>
      <c r="B3312" s="86" t="str">
        <f t="shared" si="1303"/>
        <v>0</v>
      </c>
      <c r="C3312" s="86" t="str">
        <f>COUNTIF($K$7:K3312,K3312)&amp;K3312</f>
        <v>0</v>
      </c>
      <c r="D3312" s="86" t="str">
        <f t="shared" si="1304"/>
        <v>1</v>
      </c>
      <c r="F3312" s="173"/>
      <c r="G3312" s="90"/>
      <c r="H3312" s="177"/>
      <c r="I3312" s="75"/>
      <c r="J3312" s="175" t="str">
        <f t="shared" ref="J3312" si="1310">IF(ISNA(VLOOKUP(I3312,DAF_AKUN,2,FALSE)),"-",VLOOKUP(I3312,DAF_AKUN,2,FALSE))</f>
        <v>-</v>
      </c>
      <c r="K3312" s="90"/>
      <c r="L3312" s="178"/>
      <c r="M3312" s="178"/>
    </row>
    <row r="3313" spans="1:13" x14ac:dyDescent="0.2">
      <c r="A3313" s="90" t="str">
        <f>IF(I3313=VALUE,VALUE,COUNTIF($B$7:B3313,B3313))&amp;I3313&amp;IF(F3313&lt;&gt;VALUE,TEXT(F3313,"mmmm"),VALUE)</f>
        <v>00</v>
      </c>
      <c r="B3313" s="86" t="str">
        <f t="shared" si="1303"/>
        <v>0</v>
      </c>
      <c r="C3313" s="86" t="str">
        <f>COUNTIF($K$7:K3313,K3313)&amp;K3313</f>
        <v>0</v>
      </c>
      <c r="D3313" s="86" t="str">
        <f t="shared" si="1304"/>
        <v>1</v>
      </c>
      <c r="F3313" s="173"/>
      <c r="G3313" s="90"/>
      <c r="H3313" s="177"/>
      <c r="I3313" s="75"/>
      <c r="J3313" s="175" t="str">
        <f t="shared" ref="J3313" si="1311">IF(ISNA(VLOOKUP(I3313,DAF_AKUN,2,FALSE)),"-",VLOOKUP(I3313,DAF_AKUN,2,FALSE))</f>
        <v>-</v>
      </c>
      <c r="K3313" s="90"/>
      <c r="L3313" s="178"/>
      <c r="M3313" s="178"/>
    </row>
    <row r="3314" spans="1:13" x14ac:dyDescent="0.2">
      <c r="A3314" s="90" t="str">
        <f>IF(I3314=VALUE,VALUE,COUNTIF($B$7:B3314,B3314))&amp;I3314&amp;IF(F3314&lt;&gt;VALUE,TEXT(F3314,"mmmm"),VALUE)</f>
        <v>00</v>
      </c>
      <c r="B3314" s="86" t="str">
        <f t="shared" si="1303"/>
        <v>0</v>
      </c>
      <c r="C3314" s="86" t="str">
        <f>COUNTIF($K$7:K3314,K3314)&amp;K3314</f>
        <v>0</v>
      </c>
      <c r="D3314" s="86" t="str">
        <f t="shared" si="1304"/>
        <v>1</v>
      </c>
      <c r="F3314" s="173"/>
      <c r="G3314" s="90"/>
      <c r="H3314" s="177"/>
      <c r="I3314" s="75"/>
      <c r="J3314" s="175" t="str">
        <f t="shared" ref="J3314" si="1312">IF(ISNA(VLOOKUP(I3314,DAF_AKUN,2,FALSE)),"-",VLOOKUP(I3314,DAF_AKUN,2,FALSE))</f>
        <v>-</v>
      </c>
      <c r="K3314" s="90"/>
      <c r="L3314" s="178"/>
      <c r="M3314" s="178"/>
    </row>
    <row r="3315" spans="1:13" x14ac:dyDescent="0.2">
      <c r="A3315" s="90" t="str">
        <f>IF(I3315=VALUE,VALUE,COUNTIF($B$7:B3315,B3315))&amp;I3315&amp;IF(F3315&lt;&gt;VALUE,TEXT(F3315,"mmmm"),VALUE)</f>
        <v>00</v>
      </c>
      <c r="B3315" s="86" t="str">
        <f t="shared" si="1303"/>
        <v>0</v>
      </c>
      <c r="C3315" s="86" t="str">
        <f>COUNTIF($K$7:K3315,K3315)&amp;K3315</f>
        <v>0</v>
      </c>
      <c r="D3315" s="86" t="str">
        <f t="shared" si="1304"/>
        <v>1</v>
      </c>
      <c r="F3315" s="173"/>
      <c r="G3315" s="90"/>
      <c r="H3315" s="177"/>
      <c r="I3315" s="75"/>
      <c r="J3315" s="175" t="str">
        <f t="shared" ref="J3315" si="1313">IF(ISNA(VLOOKUP(I3315,DAF_AKUN,2,FALSE)),"-",VLOOKUP(I3315,DAF_AKUN,2,FALSE))</f>
        <v>-</v>
      </c>
      <c r="K3315" s="90"/>
      <c r="L3315" s="178"/>
      <c r="M3315" s="178"/>
    </row>
    <row r="3316" spans="1:13" x14ac:dyDescent="0.2">
      <c r="A3316" s="90" t="str">
        <f>IF(I3316=VALUE,VALUE,COUNTIF($B$7:B3316,B3316))&amp;I3316&amp;IF(F3316&lt;&gt;VALUE,TEXT(F3316,"mmmm"),VALUE)</f>
        <v>00</v>
      </c>
      <c r="B3316" s="86" t="str">
        <f t="shared" si="1303"/>
        <v>0</v>
      </c>
      <c r="C3316" s="86" t="str">
        <f>COUNTIF($K$7:K3316,K3316)&amp;K3316</f>
        <v>0</v>
      </c>
      <c r="D3316" s="86" t="str">
        <f t="shared" si="1304"/>
        <v>1</v>
      </c>
      <c r="F3316" s="173"/>
      <c r="G3316" s="90"/>
      <c r="H3316" s="177"/>
      <c r="I3316" s="90"/>
      <c r="J3316" s="175" t="str">
        <f t="shared" ref="J3316" si="1314">IF(ISNA(VLOOKUP(I3316,DAF_AKUN,2,FALSE)),"-",VLOOKUP(I3316,DAF_AKUN,2,FALSE))</f>
        <v>-</v>
      </c>
      <c r="K3316" s="90"/>
      <c r="L3316" s="178"/>
      <c r="M3316" s="178"/>
    </row>
    <row r="3317" spans="1:13" x14ac:dyDescent="0.2">
      <c r="A3317" s="90" t="str">
        <f>IF(I3317=VALUE,VALUE,COUNTIF($B$7:B3317,B3317))&amp;I3317&amp;IF(F3317&lt;&gt;VALUE,TEXT(F3317,"mmmm"),VALUE)</f>
        <v>00</v>
      </c>
      <c r="B3317" s="86" t="str">
        <f t="shared" si="1303"/>
        <v>0</v>
      </c>
      <c r="C3317" s="86" t="str">
        <f>COUNTIF($K$7:K3317,K3317)&amp;K3317</f>
        <v>0</v>
      </c>
      <c r="D3317" s="86" t="str">
        <f t="shared" si="1304"/>
        <v>1</v>
      </c>
      <c r="F3317" s="173"/>
      <c r="G3317" s="90"/>
      <c r="H3317" s="73"/>
      <c r="I3317" s="75"/>
      <c r="J3317" s="175" t="str">
        <f t="shared" ref="J3317" si="1315">IF(ISNA(VLOOKUP(I3317,DAF_AKUN,2,FALSE)),"-",VLOOKUP(I3317,DAF_AKUN,2,FALSE))</f>
        <v>-</v>
      </c>
      <c r="K3317" s="90"/>
      <c r="L3317" s="178"/>
      <c r="M3317" s="178"/>
    </row>
    <row r="3318" spans="1:13" x14ac:dyDescent="0.2">
      <c r="A3318" s="90" t="str">
        <f>IF(I3318=VALUE,VALUE,COUNTIF($B$7:B3318,B3318))&amp;I3318&amp;IF(F3318&lt;&gt;VALUE,TEXT(F3318,"mmmm"),VALUE)</f>
        <v>00</v>
      </c>
      <c r="B3318" s="86" t="str">
        <f t="shared" si="1303"/>
        <v>0</v>
      </c>
      <c r="C3318" s="86" t="str">
        <f>COUNTIF($K$7:K3318,K3318)&amp;K3318</f>
        <v>0</v>
      </c>
      <c r="D3318" s="86" t="str">
        <f t="shared" si="1304"/>
        <v>1</v>
      </c>
      <c r="F3318" s="173"/>
      <c r="G3318" s="90"/>
      <c r="H3318" s="73"/>
      <c r="I3318" s="90"/>
      <c r="J3318" s="175" t="str">
        <f t="shared" ref="J3318" si="1316">IF(ISNA(VLOOKUP(I3318,DAF_AKUN,2,FALSE)),"-",VLOOKUP(I3318,DAF_AKUN,2,FALSE))</f>
        <v>-</v>
      </c>
      <c r="K3318" s="90"/>
      <c r="L3318" s="178"/>
      <c r="M3318" s="178"/>
    </row>
    <row r="3319" spans="1:13" x14ac:dyDescent="0.2">
      <c r="A3319" s="90" t="str">
        <f>IF(I3319=VALUE,VALUE,COUNTIF($B$7:B3319,B3319))&amp;I3319&amp;IF(F3319&lt;&gt;VALUE,TEXT(F3319,"mmmm"),VALUE)</f>
        <v>00</v>
      </c>
      <c r="B3319" s="86" t="str">
        <f t="shared" si="1303"/>
        <v>0</v>
      </c>
      <c r="C3319" s="86" t="str">
        <f>COUNTIF($K$7:K3319,K3319)&amp;K3319</f>
        <v>0</v>
      </c>
      <c r="D3319" s="86" t="str">
        <f t="shared" si="1304"/>
        <v>1</v>
      </c>
      <c r="F3319" s="173"/>
      <c r="G3319" s="90"/>
      <c r="H3319" s="177"/>
      <c r="I3319" s="90"/>
      <c r="J3319" s="175" t="str">
        <f t="shared" ref="J3319" si="1317">IF(ISNA(VLOOKUP(I3319,DAF_AKUN,2,FALSE)),"-",VLOOKUP(I3319,DAF_AKUN,2,FALSE))</f>
        <v>-</v>
      </c>
      <c r="K3319" s="90"/>
      <c r="L3319" s="178"/>
      <c r="M3319" s="178"/>
    </row>
    <row r="3320" spans="1:13" x14ac:dyDescent="0.2">
      <c r="A3320" s="90" t="str">
        <f>IF(I3320=VALUE,VALUE,COUNTIF($B$7:B3320,B3320))&amp;I3320&amp;IF(F3320&lt;&gt;VALUE,TEXT(F3320,"mmmm"),VALUE)</f>
        <v>00</v>
      </c>
      <c r="B3320" s="86" t="str">
        <f t="shared" si="1303"/>
        <v>0</v>
      </c>
      <c r="C3320" s="86" t="str">
        <f>COUNTIF($K$7:K3320,K3320)&amp;K3320</f>
        <v>0</v>
      </c>
      <c r="D3320" s="86" t="str">
        <f t="shared" si="1304"/>
        <v>1</v>
      </c>
      <c r="F3320" s="173"/>
      <c r="G3320" s="90"/>
      <c r="H3320" s="177"/>
      <c r="I3320" s="90"/>
      <c r="J3320" s="175" t="str">
        <f t="shared" ref="J3320" si="1318">IF(ISNA(VLOOKUP(I3320,DAF_AKUN,2,FALSE)),"-",VLOOKUP(I3320,DAF_AKUN,2,FALSE))</f>
        <v>-</v>
      </c>
      <c r="K3320" s="90"/>
      <c r="L3320" s="178"/>
      <c r="M3320" s="178"/>
    </row>
    <row r="3321" spans="1:13" x14ac:dyDescent="0.2">
      <c r="A3321" s="90" t="str">
        <f>IF(I3321=VALUE,VALUE,COUNTIF($B$7:B3321,B3321))&amp;I3321&amp;IF(F3321&lt;&gt;VALUE,TEXT(F3321,"mmmm"),VALUE)</f>
        <v>00</v>
      </c>
      <c r="B3321" s="86" t="str">
        <f t="shared" si="1303"/>
        <v>0</v>
      </c>
      <c r="C3321" s="86" t="str">
        <f>COUNTIF($K$7:K3321,K3321)&amp;K3321</f>
        <v>0</v>
      </c>
      <c r="D3321" s="86" t="str">
        <f t="shared" si="1304"/>
        <v>1</v>
      </c>
      <c r="F3321" s="173"/>
      <c r="G3321" s="90"/>
      <c r="H3321" s="73"/>
      <c r="I3321" s="75"/>
      <c r="J3321" s="175" t="str">
        <f t="shared" ref="J3321" si="1319">IF(ISNA(VLOOKUP(I3321,DAF_AKUN,2,FALSE)),"-",VLOOKUP(I3321,DAF_AKUN,2,FALSE))</f>
        <v>-</v>
      </c>
      <c r="K3321" s="90"/>
      <c r="L3321" s="178"/>
      <c r="M3321" s="178"/>
    </row>
    <row r="3322" spans="1:13" x14ac:dyDescent="0.2">
      <c r="A3322" s="90" t="str">
        <f>IF(I3322=VALUE,VALUE,COUNTIF($B$7:B3322,B3322))&amp;I3322&amp;IF(F3322&lt;&gt;VALUE,TEXT(F3322,"mmmm"),VALUE)</f>
        <v>00</v>
      </c>
      <c r="B3322" s="86" t="str">
        <f t="shared" si="1303"/>
        <v>0</v>
      </c>
      <c r="C3322" s="86" t="str">
        <f>COUNTIF($K$7:K3322,K3322)&amp;K3322</f>
        <v>0</v>
      </c>
      <c r="D3322" s="86" t="str">
        <f t="shared" si="1304"/>
        <v>1</v>
      </c>
      <c r="F3322" s="173"/>
      <c r="G3322" s="90"/>
      <c r="H3322" s="177"/>
      <c r="I3322" s="90"/>
      <c r="J3322" s="175" t="str">
        <f t="shared" ref="J3322" si="1320">IF(ISNA(VLOOKUP(I3322,DAF_AKUN,2,FALSE)),"-",VLOOKUP(I3322,DAF_AKUN,2,FALSE))</f>
        <v>-</v>
      </c>
      <c r="K3322" s="90"/>
      <c r="L3322" s="178"/>
      <c r="M3322" s="178"/>
    </row>
    <row r="3323" spans="1:13" x14ac:dyDescent="0.2">
      <c r="A3323" s="90" t="str">
        <f>IF(I3323=VALUE,VALUE,COUNTIF($B$7:B3323,B3323))&amp;I3323&amp;IF(F3323&lt;&gt;VALUE,TEXT(F3323,"mmmm"),VALUE)</f>
        <v>00</v>
      </c>
      <c r="B3323" s="86" t="str">
        <f t="shared" si="1303"/>
        <v>0</v>
      </c>
      <c r="C3323" s="86" t="str">
        <f>COUNTIF($K$7:K3323,K3323)&amp;K3323</f>
        <v>0</v>
      </c>
      <c r="D3323" s="86" t="str">
        <f t="shared" si="1304"/>
        <v>1</v>
      </c>
      <c r="F3323" s="173"/>
      <c r="G3323" s="90"/>
      <c r="H3323" s="177"/>
      <c r="I3323" s="75"/>
      <c r="J3323" s="175" t="str">
        <f t="shared" ref="J3323" si="1321">IF(ISNA(VLOOKUP(I3323,DAF_AKUN,2,FALSE)),"-",VLOOKUP(I3323,DAF_AKUN,2,FALSE))</f>
        <v>-</v>
      </c>
      <c r="K3323" s="90"/>
      <c r="L3323" s="178"/>
      <c r="M3323" s="178"/>
    </row>
    <row r="3324" spans="1:13" x14ac:dyDescent="0.2">
      <c r="A3324" s="90" t="str">
        <f>IF(I3324=VALUE,VALUE,COUNTIF($B$7:B3324,B3324))&amp;I3324&amp;IF(F3324&lt;&gt;VALUE,TEXT(F3324,"mmmm"),VALUE)</f>
        <v>00</v>
      </c>
      <c r="B3324" s="86" t="str">
        <f t="shared" si="1303"/>
        <v>0</v>
      </c>
      <c r="C3324" s="86" t="str">
        <f>COUNTIF($K$7:K3324,K3324)&amp;K3324</f>
        <v>0</v>
      </c>
      <c r="D3324" s="86" t="str">
        <f t="shared" si="1304"/>
        <v>1</v>
      </c>
      <c r="F3324" s="173"/>
      <c r="G3324" s="90"/>
      <c r="H3324" s="177"/>
      <c r="I3324" s="75"/>
      <c r="J3324" s="175" t="str">
        <f t="shared" ref="J3324" si="1322">IF(ISNA(VLOOKUP(I3324,DAF_AKUN,2,FALSE)),"-",VLOOKUP(I3324,DAF_AKUN,2,FALSE))</f>
        <v>-</v>
      </c>
      <c r="K3324" s="90"/>
      <c r="L3324" s="178"/>
      <c r="M3324" s="178"/>
    </row>
    <row r="3325" spans="1:13" x14ac:dyDescent="0.2">
      <c r="A3325" s="90" t="str">
        <f>IF(I3325=VALUE,VALUE,COUNTIF($B$7:B3325,B3325))&amp;I3325&amp;IF(F3325&lt;&gt;VALUE,TEXT(F3325,"mmmm"),VALUE)</f>
        <v>00</v>
      </c>
      <c r="B3325" s="86" t="str">
        <f t="shared" si="1303"/>
        <v>0</v>
      </c>
      <c r="C3325" s="86" t="str">
        <f>COUNTIF($K$7:K3325,K3325)&amp;K3325</f>
        <v>0</v>
      </c>
      <c r="D3325" s="86" t="str">
        <f t="shared" si="1304"/>
        <v>1</v>
      </c>
      <c r="F3325" s="173"/>
      <c r="G3325" s="90"/>
      <c r="H3325" s="177"/>
      <c r="I3325" s="75"/>
      <c r="J3325" s="175" t="str">
        <f t="shared" ref="J3325" si="1323">IF(ISNA(VLOOKUP(I3325,DAF_AKUN,2,FALSE)),"-",VLOOKUP(I3325,DAF_AKUN,2,FALSE))</f>
        <v>-</v>
      </c>
      <c r="K3325" s="90"/>
      <c r="L3325" s="178"/>
      <c r="M3325" s="178"/>
    </row>
    <row r="3326" spans="1:13" x14ac:dyDescent="0.2">
      <c r="A3326" s="90" t="str">
        <f>IF(I3326=VALUE,VALUE,COUNTIF($B$7:B3326,B3326))&amp;I3326&amp;IF(F3326&lt;&gt;VALUE,TEXT(F3326,"mmmm"),VALUE)</f>
        <v>00</v>
      </c>
      <c r="B3326" s="86" t="str">
        <f t="shared" si="1303"/>
        <v>0</v>
      </c>
      <c r="C3326" s="86" t="str">
        <f>COUNTIF($K$7:K3326,K3326)&amp;K3326</f>
        <v>0</v>
      </c>
      <c r="D3326" s="86" t="str">
        <f t="shared" si="1304"/>
        <v>1</v>
      </c>
      <c r="F3326" s="173"/>
      <c r="G3326" s="90"/>
      <c r="H3326" s="73"/>
      <c r="I3326" s="75"/>
      <c r="J3326" s="175" t="str">
        <f t="shared" ref="J3326" si="1324">IF(ISNA(VLOOKUP(I3326,DAF_AKUN,2,FALSE)),"-",VLOOKUP(I3326,DAF_AKUN,2,FALSE))</f>
        <v>-</v>
      </c>
      <c r="K3326" s="90"/>
      <c r="L3326" s="178"/>
      <c r="M3326" s="178"/>
    </row>
    <row r="3327" spans="1:13" x14ac:dyDescent="0.2">
      <c r="A3327" s="90" t="str">
        <f>IF(I3327=VALUE,VALUE,COUNTIF($B$7:B3327,B3327))&amp;I3327&amp;IF(F3327&lt;&gt;VALUE,TEXT(F3327,"mmmm"),VALUE)</f>
        <v>00</v>
      </c>
      <c r="B3327" s="86" t="str">
        <f t="shared" si="1303"/>
        <v>0</v>
      </c>
      <c r="C3327" s="86" t="str">
        <f>COUNTIF($K$7:K3327,K3327)&amp;K3327</f>
        <v>0</v>
      </c>
      <c r="D3327" s="86" t="str">
        <f t="shared" si="1304"/>
        <v>1</v>
      </c>
      <c r="F3327" s="173"/>
      <c r="G3327" s="90"/>
      <c r="H3327" s="177"/>
      <c r="I3327" s="90"/>
      <c r="J3327" s="175" t="str">
        <f t="shared" ref="J3327" si="1325">IF(ISNA(VLOOKUP(I3327,DAF_AKUN,2,FALSE)),"-",VLOOKUP(I3327,DAF_AKUN,2,FALSE))</f>
        <v>-</v>
      </c>
      <c r="K3327" s="90"/>
      <c r="L3327" s="178"/>
      <c r="M3327" s="178"/>
    </row>
    <row r="3328" spans="1:13" x14ac:dyDescent="0.2">
      <c r="A3328" s="90" t="str">
        <f>IF(I3328=VALUE,VALUE,COUNTIF($B$7:B3328,B3328))&amp;I3328&amp;IF(F3328&lt;&gt;VALUE,TEXT(F3328,"mmmm"),VALUE)</f>
        <v>00</v>
      </c>
      <c r="B3328" s="86" t="str">
        <f t="shared" si="1303"/>
        <v>0</v>
      </c>
      <c r="C3328" s="86" t="str">
        <f>COUNTIF($K$7:K3328,K3328)&amp;K3328</f>
        <v>0</v>
      </c>
      <c r="D3328" s="86" t="str">
        <f t="shared" si="1304"/>
        <v>1</v>
      </c>
      <c r="F3328" s="173"/>
      <c r="G3328" s="90"/>
      <c r="H3328" s="177"/>
      <c r="I3328" s="90"/>
      <c r="J3328" s="175" t="str">
        <f t="shared" ref="J3328" si="1326">IF(ISNA(VLOOKUP(I3328,DAF_AKUN,2,FALSE)),"-",VLOOKUP(I3328,DAF_AKUN,2,FALSE))</f>
        <v>-</v>
      </c>
      <c r="K3328" s="90"/>
      <c r="L3328" s="178"/>
      <c r="M3328" s="178"/>
    </row>
    <row r="3329" spans="1:13" x14ac:dyDescent="0.2">
      <c r="A3329" s="90" t="str">
        <f>IF(I3329=VALUE,VALUE,COUNTIF($B$7:B3329,B3329))&amp;I3329&amp;IF(F3329&lt;&gt;VALUE,TEXT(F3329,"mmmm"),VALUE)</f>
        <v>00</v>
      </c>
      <c r="B3329" s="86" t="str">
        <f t="shared" si="1303"/>
        <v>0</v>
      </c>
      <c r="C3329" s="86" t="str">
        <f>COUNTIF($K$7:K3329,K3329)&amp;K3329</f>
        <v>0</v>
      </c>
      <c r="D3329" s="86" t="str">
        <f t="shared" si="1304"/>
        <v>1</v>
      </c>
      <c r="F3329" s="173"/>
      <c r="G3329" s="90"/>
      <c r="H3329" s="177"/>
      <c r="I3329" s="90"/>
      <c r="J3329" s="175" t="str">
        <f t="shared" ref="J3329" si="1327">IF(ISNA(VLOOKUP(I3329,DAF_AKUN,2,FALSE)),"-",VLOOKUP(I3329,DAF_AKUN,2,FALSE))</f>
        <v>-</v>
      </c>
      <c r="K3329" s="90"/>
      <c r="L3329" s="178"/>
      <c r="M3329" s="178"/>
    </row>
    <row r="3330" spans="1:13" x14ac:dyDescent="0.2">
      <c r="A3330" s="90" t="str">
        <f>IF(I3330=VALUE,VALUE,COUNTIF($B$7:B3330,B3330))&amp;I3330&amp;IF(F3330&lt;&gt;VALUE,TEXT(F3330,"mmmm"),VALUE)</f>
        <v>00</v>
      </c>
      <c r="B3330" s="86" t="str">
        <f t="shared" si="1303"/>
        <v>0</v>
      </c>
      <c r="C3330" s="86" t="str">
        <f>COUNTIF($K$7:K3330,K3330)&amp;K3330</f>
        <v>0</v>
      </c>
      <c r="D3330" s="86" t="str">
        <f t="shared" si="1304"/>
        <v>1</v>
      </c>
      <c r="F3330" s="173"/>
      <c r="G3330" s="90"/>
      <c r="H3330" s="177"/>
      <c r="I3330" s="75"/>
      <c r="J3330" s="175" t="str">
        <f t="shared" ref="J3330" si="1328">IF(ISNA(VLOOKUP(I3330,DAF_AKUN,2,FALSE)),"-",VLOOKUP(I3330,DAF_AKUN,2,FALSE))</f>
        <v>-</v>
      </c>
      <c r="K3330" s="90"/>
      <c r="L3330" s="178"/>
      <c r="M3330" s="178"/>
    </row>
    <row r="3331" spans="1:13" x14ac:dyDescent="0.2">
      <c r="A3331" s="90" t="str">
        <f>IF(I3331=VALUE,VALUE,COUNTIF($B$7:B3331,B3331))&amp;I3331&amp;IF(F3331&lt;&gt;VALUE,TEXT(F3331,"mmmm"),VALUE)</f>
        <v>00</v>
      </c>
      <c r="B3331" s="86" t="str">
        <f t="shared" si="1303"/>
        <v>0</v>
      </c>
      <c r="C3331" s="86" t="str">
        <f>COUNTIF($K$7:K3331,K3331)&amp;K3331</f>
        <v>0</v>
      </c>
      <c r="D3331" s="86" t="str">
        <f t="shared" si="1304"/>
        <v>1</v>
      </c>
      <c r="F3331" s="173"/>
      <c r="G3331" s="90"/>
      <c r="H3331" s="177"/>
      <c r="I3331" s="75"/>
      <c r="J3331" s="175" t="str">
        <f t="shared" ref="J3331" si="1329">IF(ISNA(VLOOKUP(I3331,DAF_AKUN,2,FALSE)),"-",VLOOKUP(I3331,DAF_AKUN,2,FALSE))</f>
        <v>-</v>
      </c>
      <c r="K3331" s="90"/>
      <c r="L3331" s="178"/>
      <c r="M3331" s="178"/>
    </row>
    <row r="3332" spans="1:13" x14ac:dyDescent="0.2">
      <c r="A3332" s="90" t="str">
        <f>IF(I3332=VALUE,VALUE,COUNTIF($B$7:B3332,B3332))&amp;I3332&amp;IF(F3332&lt;&gt;VALUE,TEXT(F3332,"mmmm"),VALUE)</f>
        <v>00</v>
      </c>
      <c r="B3332" s="86" t="str">
        <f t="shared" si="1303"/>
        <v>0</v>
      </c>
      <c r="C3332" s="86" t="str">
        <f>COUNTIF($K$7:K3332,K3332)&amp;K3332</f>
        <v>0</v>
      </c>
      <c r="D3332" s="86" t="str">
        <f t="shared" si="1304"/>
        <v>1</v>
      </c>
      <c r="F3332" s="173"/>
      <c r="G3332" s="90"/>
      <c r="H3332" s="177"/>
      <c r="I3332" s="90"/>
      <c r="J3332" s="175" t="str">
        <f t="shared" ref="J3332" si="1330">IF(ISNA(VLOOKUP(I3332,DAF_AKUN,2,FALSE)),"-",VLOOKUP(I3332,DAF_AKUN,2,FALSE))</f>
        <v>-</v>
      </c>
      <c r="K3332" s="90"/>
      <c r="L3332" s="178"/>
      <c r="M3332" s="178"/>
    </row>
    <row r="3333" spans="1:13" x14ac:dyDescent="0.2">
      <c r="A3333" s="90" t="str">
        <f>IF(I3333=VALUE,VALUE,COUNTIF($B$7:B3333,B3333))&amp;I3333&amp;IF(F3333&lt;&gt;VALUE,TEXT(F3333,"mmmm"),VALUE)</f>
        <v>00</v>
      </c>
      <c r="B3333" s="86" t="str">
        <f t="shared" si="1303"/>
        <v>0</v>
      </c>
      <c r="C3333" s="86" t="str">
        <f>COUNTIF($K$7:K3333,K3333)&amp;K3333</f>
        <v>0</v>
      </c>
      <c r="D3333" s="86" t="str">
        <f t="shared" si="1304"/>
        <v>1</v>
      </c>
      <c r="F3333" s="173"/>
      <c r="G3333" s="90"/>
      <c r="H3333" s="177"/>
      <c r="I3333" s="90"/>
      <c r="J3333" s="175" t="str">
        <f t="shared" ref="J3333" si="1331">IF(ISNA(VLOOKUP(I3333,DAF_AKUN,2,FALSE)),"-",VLOOKUP(I3333,DAF_AKUN,2,FALSE))</f>
        <v>-</v>
      </c>
      <c r="K3333" s="90"/>
      <c r="L3333" s="178"/>
      <c r="M3333" s="178"/>
    </row>
    <row r="3334" spans="1:13" x14ac:dyDescent="0.2">
      <c r="A3334" s="90" t="str">
        <f>IF(I3334=VALUE,VALUE,COUNTIF($B$7:B3334,B3334))&amp;I3334&amp;IF(F3334&lt;&gt;VALUE,TEXT(F3334,"mmmm"),VALUE)</f>
        <v>00</v>
      </c>
      <c r="B3334" s="86" t="str">
        <f t="shared" si="1303"/>
        <v>0</v>
      </c>
      <c r="C3334" s="86" t="str">
        <f>COUNTIF($K$7:K3334,K3334)&amp;K3334</f>
        <v>0</v>
      </c>
      <c r="D3334" s="86" t="str">
        <f t="shared" si="1304"/>
        <v>1</v>
      </c>
      <c r="F3334" s="173"/>
      <c r="G3334" s="90"/>
      <c r="H3334" s="177"/>
      <c r="I3334" s="90"/>
      <c r="J3334" s="175" t="str">
        <f t="shared" ref="J3334" si="1332">IF(ISNA(VLOOKUP(I3334,DAF_AKUN,2,FALSE)),"-",VLOOKUP(I3334,DAF_AKUN,2,FALSE))</f>
        <v>-</v>
      </c>
      <c r="K3334" s="90"/>
      <c r="L3334" s="178"/>
      <c r="M3334" s="178"/>
    </row>
    <row r="3335" spans="1:13" x14ac:dyDescent="0.2">
      <c r="A3335" s="90" t="str">
        <f>IF(I3335=VALUE,VALUE,COUNTIF($B$7:B3335,B3335))&amp;I3335&amp;IF(F3335&lt;&gt;VALUE,TEXT(F3335,"mmmm"),VALUE)</f>
        <v>00</v>
      </c>
      <c r="B3335" s="86" t="str">
        <f t="shared" si="1303"/>
        <v>0</v>
      </c>
      <c r="C3335" s="86" t="str">
        <f>COUNTIF($K$7:K3335,K3335)&amp;K3335</f>
        <v>0</v>
      </c>
      <c r="D3335" s="86" t="str">
        <f t="shared" si="1304"/>
        <v>1</v>
      </c>
      <c r="F3335" s="173"/>
      <c r="G3335" s="90"/>
      <c r="H3335" s="73"/>
      <c r="I3335" s="75"/>
      <c r="J3335" s="175" t="str">
        <f t="shared" ref="J3335" si="1333">IF(ISNA(VLOOKUP(I3335,DAF_AKUN,2,FALSE)),"-",VLOOKUP(I3335,DAF_AKUN,2,FALSE))</f>
        <v>-</v>
      </c>
      <c r="K3335" s="90"/>
      <c r="L3335" s="178"/>
      <c r="M3335" s="178"/>
    </row>
    <row r="3336" spans="1:13" x14ac:dyDescent="0.2">
      <c r="A3336" s="90" t="str">
        <f>IF(I3336=VALUE,VALUE,COUNTIF($B$7:B3336,B3336))&amp;I3336&amp;IF(F3336&lt;&gt;VALUE,TEXT(F3336,"mmmm"),VALUE)</f>
        <v>00</v>
      </c>
      <c r="B3336" s="86" t="str">
        <f t="shared" si="1303"/>
        <v>0</v>
      </c>
      <c r="C3336" s="86" t="str">
        <f>COUNTIF($K$7:K3336,K3336)&amp;K3336</f>
        <v>0</v>
      </c>
      <c r="D3336" s="86" t="str">
        <f t="shared" si="1304"/>
        <v>1</v>
      </c>
      <c r="F3336" s="173"/>
      <c r="G3336" s="90"/>
      <c r="H3336" s="73"/>
      <c r="I3336" s="90"/>
      <c r="J3336" s="175" t="str">
        <f t="shared" ref="J3336" si="1334">IF(ISNA(VLOOKUP(I3336,DAF_AKUN,2,FALSE)),"-",VLOOKUP(I3336,DAF_AKUN,2,FALSE))</f>
        <v>-</v>
      </c>
      <c r="K3336" s="90"/>
      <c r="L3336" s="178"/>
      <c r="M3336" s="178"/>
    </row>
    <row r="3337" spans="1:13" x14ac:dyDescent="0.2">
      <c r="A3337" s="90" t="str">
        <f>IF(I3337=VALUE,VALUE,COUNTIF($B$7:B3337,B3337))&amp;I3337&amp;IF(F3337&lt;&gt;VALUE,TEXT(F3337,"mmmm"),VALUE)</f>
        <v>00</v>
      </c>
      <c r="B3337" s="86" t="str">
        <f t="shared" si="1303"/>
        <v>0</v>
      </c>
      <c r="C3337" s="86" t="str">
        <f>COUNTIF($K$7:K3337,K3337)&amp;K3337</f>
        <v>0</v>
      </c>
      <c r="D3337" s="86" t="str">
        <f t="shared" si="1304"/>
        <v>1</v>
      </c>
      <c r="F3337" s="173"/>
      <c r="G3337" s="90"/>
      <c r="H3337" s="73"/>
      <c r="I3337" s="90"/>
      <c r="J3337" s="175" t="str">
        <f t="shared" ref="J3337" si="1335">IF(ISNA(VLOOKUP(I3337,DAF_AKUN,2,FALSE)),"-",VLOOKUP(I3337,DAF_AKUN,2,FALSE))</f>
        <v>-</v>
      </c>
      <c r="K3337" s="90"/>
      <c r="L3337" s="178"/>
      <c r="M3337" s="178"/>
    </row>
    <row r="3338" spans="1:13" x14ac:dyDescent="0.2">
      <c r="A3338" s="90" t="str">
        <f>IF(I3338=VALUE,VALUE,COUNTIF($B$7:B3338,B3338))&amp;I3338&amp;IF(F3338&lt;&gt;VALUE,TEXT(F3338,"mmmm"),VALUE)</f>
        <v>00</v>
      </c>
      <c r="B3338" s="86" t="str">
        <f t="shared" si="1303"/>
        <v>0</v>
      </c>
      <c r="C3338" s="86" t="str">
        <f>COUNTIF($K$7:K3338,K3338)&amp;K3338</f>
        <v>0</v>
      </c>
      <c r="D3338" s="86" t="str">
        <f t="shared" si="1304"/>
        <v>1</v>
      </c>
      <c r="F3338" s="173"/>
      <c r="G3338" s="90"/>
      <c r="H3338" s="177"/>
      <c r="I3338" s="90"/>
      <c r="J3338" s="175" t="str">
        <f t="shared" ref="J3338" si="1336">IF(ISNA(VLOOKUP(I3338,DAF_AKUN,2,FALSE)),"-",VLOOKUP(I3338,DAF_AKUN,2,FALSE))</f>
        <v>-</v>
      </c>
      <c r="K3338" s="90"/>
      <c r="L3338" s="178"/>
      <c r="M3338" s="178"/>
    </row>
    <row r="3339" spans="1:13" x14ac:dyDescent="0.2">
      <c r="A3339" s="90" t="str">
        <f>IF(I3339=VALUE,VALUE,COUNTIF($B$7:B3339,B3339))&amp;I3339&amp;IF(F3339&lt;&gt;VALUE,TEXT(F3339,"mmmm"),VALUE)</f>
        <v>00</v>
      </c>
      <c r="B3339" s="86" t="str">
        <f t="shared" si="1303"/>
        <v>0</v>
      </c>
      <c r="C3339" s="86" t="str">
        <f>COUNTIF($K$7:K3339,K3339)&amp;K3339</f>
        <v>0</v>
      </c>
      <c r="D3339" s="86" t="str">
        <f t="shared" si="1304"/>
        <v>1</v>
      </c>
      <c r="F3339" s="173"/>
      <c r="G3339" s="90"/>
      <c r="H3339" s="177"/>
      <c r="I3339" s="90"/>
      <c r="J3339" s="175" t="str">
        <f t="shared" ref="J3339" si="1337">IF(ISNA(VLOOKUP(I3339,DAF_AKUN,2,FALSE)),"-",VLOOKUP(I3339,DAF_AKUN,2,FALSE))</f>
        <v>-</v>
      </c>
      <c r="K3339" s="90"/>
      <c r="L3339" s="178"/>
      <c r="M3339" s="178"/>
    </row>
    <row r="3340" spans="1:13" x14ac:dyDescent="0.2">
      <c r="A3340" s="90" t="str">
        <f>IF(I3340=VALUE,VALUE,COUNTIF($B$7:B3340,B3340))&amp;I3340&amp;IF(F3340&lt;&gt;VALUE,TEXT(F3340,"mmmm"),VALUE)</f>
        <v>00</v>
      </c>
      <c r="B3340" s="86" t="str">
        <f t="shared" si="1303"/>
        <v>0</v>
      </c>
      <c r="C3340" s="86" t="str">
        <f>COUNTIF($K$7:K3340,K3340)&amp;K3340</f>
        <v>0</v>
      </c>
      <c r="D3340" s="86" t="str">
        <f t="shared" si="1304"/>
        <v>1</v>
      </c>
      <c r="F3340" s="173"/>
      <c r="G3340" s="90"/>
      <c r="H3340" s="177"/>
      <c r="I3340" s="90"/>
      <c r="J3340" s="175" t="str">
        <f t="shared" ref="J3340" si="1338">IF(ISNA(VLOOKUP(I3340,DAF_AKUN,2,FALSE)),"-",VLOOKUP(I3340,DAF_AKUN,2,FALSE))</f>
        <v>-</v>
      </c>
      <c r="K3340" s="90"/>
      <c r="L3340" s="178"/>
      <c r="M3340" s="178"/>
    </row>
    <row r="3341" spans="1:13" x14ac:dyDescent="0.2">
      <c r="A3341" s="90" t="str">
        <f>IF(I3341=VALUE,VALUE,COUNTIF($B$7:B3341,B3341))&amp;I3341&amp;IF(F3341&lt;&gt;VALUE,TEXT(F3341,"mmmm"),VALUE)</f>
        <v>00</v>
      </c>
      <c r="B3341" s="86" t="str">
        <f t="shared" si="1303"/>
        <v>0</v>
      </c>
      <c r="C3341" s="86" t="str">
        <f>COUNTIF($K$7:K3341,K3341)&amp;K3341</f>
        <v>0</v>
      </c>
      <c r="D3341" s="86" t="str">
        <f t="shared" si="1304"/>
        <v>1</v>
      </c>
      <c r="F3341" s="173"/>
      <c r="G3341" s="90"/>
      <c r="H3341" s="177"/>
      <c r="I3341" s="75"/>
      <c r="J3341" s="175" t="str">
        <f t="shared" ref="J3341" si="1339">IF(ISNA(VLOOKUP(I3341,DAF_AKUN,2,FALSE)),"-",VLOOKUP(I3341,DAF_AKUN,2,FALSE))</f>
        <v>-</v>
      </c>
      <c r="K3341" s="90"/>
      <c r="L3341" s="178"/>
      <c r="M3341" s="178"/>
    </row>
    <row r="3342" spans="1:13" x14ac:dyDescent="0.2">
      <c r="A3342" s="90" t="str">
        <f>IF(I3342=VALUE,VALUE,COUNTIF($B$7:B3342,B3342))&amp;I3342&amp;IF(F3342&lt;&gt;VALUE,TEXT(F3342,"mmmm"),VALUE)</f>
        <v>00</v>
      </c>
      <c r="B3342" s="86" t="str">
        <f t="shared" si="1303"/>
        <v>0</v>
      </c>
      <c r="C3342" s="86" t="str">
        <f>COUNTIF($K$7:K3342,K3342)&amp;K3342</f>
        <v>0</v>
      </c>
      <c r="D3342" s="86" t="str">
        <f t="shared" si="1304"/>
        <v>1</v>
      </c>
      <c r="F3342" s="173"/>
      <c r="G3342" s="90"/>
      <c r="H3342" s="73"/>
      <c r="I3342" s="90"/>
      <c r="J3342" s="175" t="str">
        <f t="shared" ref="J3342" si="1340">IF(ISNA(VLOOKUP(I3342,DAF_AKUN,2,FALSE)),"-",VLOOKUP(I3342,DAF_AKUN,2,FALSE))</f>
        <v>-</v>
      </c>
      <c r="K3342" s="90"/>
      <c r="L3342" s="178"/>
      <c r="M3342" s="178"/>
    </row>
    <row r="3343" spans="1:13" x14ac:dyDescent="0.2">
      <c r="A3343" s="90" t="str">
        <f>IF(I3343=VALUE,VALUE,COUNTIF($B$7:B3343,B3343))&amp;I3343&amp;IF(F3343&lt;&gt;VALUE,TEXT(F3343,"mmmm"),VALUE)</f>
        <v>00</v>
      </c>
      <c r="B3343" s="86" t="str">
        <f t="shared" si="1303"/>
        <v>0</v>
      </c>
      <c r="C3343" s="86" t="str">
        <f>COUNTIF($K$7:K3343,K3343)&amp;K3343</f>
        <v>0</v>
      </c>
      <c r="D3343" s="86" t="str">
        <f t="shared" si="1304"/>
        <v>1</v>
      </c>
      <c r="F3343" s="173"/>
      <c r="G3343" s="90"/>
      <c r="H3343" s="73"/>
      <c r="I3343" s="90"/>
      <c r="J3343" s="175" t="str">
        <f t="shared" ref="J3343" si="1341">IF(ISNA(VLOOKUP(I3343,DAF_AKUN,2,FALSE)),"-",VLOOKUP(I3343,DAF_AKUN,2,FALSE))</f>
        <v>-</v>
      </c>
      <c r="K3343" s="90"/>
      <c r="L3343" s="178"/>
      <c r="M3343" s="178"/>
    </row>
    <row r="3344" spans="1:13" x14ac:dyDescent="0.2">
      <c r="A3344" s="90" t="str">
        <f>IF(I3344=VALUE,VALUE,COUNTIF($B$7:B3344,B3344))&amp;I3344&amp;IF(F3344&lt;&gt;VALUE,TEXT(F3344,"mmmm"),VALUE)</f>
        <v>00</v>
      </c>
      <c r="B3344" s="86" t="str">
        <f t="shared" si="1303"/>
        <v>0</v>
      </c>
      <c r="C3344" s="86" t="str">
        <f>COUNTIF($K$7:K3344,K3344)&amp;K3344</f>
        <v>0</v>
      </c>
      <c r="D3344" s="86" t="str">
        <f t="shared" si="1304"/>
        <v>1</v>
      </c>
      <c r="F3344" s="173"/>
      <c r="G3344" s="90"/>
      <c r="H3344" s="73"/>
      <c r="I3344" s="75"/>
      <c r="J3344" s="175" t="str">
        <f t="shared" ref="J3344" si="1342">IF(ISNA(VLOOKUP(I3344,DAF_AKUN,2,FALSE)),"-",VLOOKUP(I3344,DAF_AKUN,2,FALSE))</f>
        <v>-</v>
      </c>
      <c r="K3344" s="90"/>
      <c r="L3344" s="178"/>
      <c r="M3344" s="178"/>
    </row>
    <row r="3345" spans="1:13" x14ac:dyDescent="0.2">
      <c r="A3345" s="90" t="str">
        <f>IF(I3345=VALUE,VALUE,COUNTIF($B$7:B3345,B3345))&amp;I3345&amp;IF(F3345&lt;&gt;VALUE,TEXT(F3345,"mmmm"),VALUE)</f>
        <v>00</v>
      </c>
      <c r="B3345" s="86" t="str">
        <f t="shared" si="1303"/>
        <v>0</v>
      </c>
      <c r="C3345" s="86" t="str">
        <f>COUNTIF($K$7:K3345,K3345)&amp;K3345</f>
        <v>0</v>
      </c>
      <c r="D3345" s="86" t="str">
        <f t="shared" si="1304"/>
        <v>1</v>
      </c>
      <c r="F3345" s="173"/>
      <c r="G3345" s="90"/>
      <c r="H3345" s="73"/>
      <c r="I3345" s="75"/>
      <c r="J3345" s="175" t="str">
        <f t="shared" ref="J3345" si="1343">IF(ISNA(VLOOKUP(I3345,DAF_AKUN,2,FALSE)),"-",VLOOKUP(I3345,DAF_AKUN,2,FALSE))</f>
        <v>-</v>
      </c>
      <c r="K3345" s="90"/>
      <c r="L3345" s="178"/>
      <c r="M3345" s="178"/>
    </row>
    <row r="3346" spans="1:13" x14ac:dyDescent="0.2">
      <c r="A3346" s="90" t="str">
        <f>IF(I3346=VALUE,VALUE,COUNTIF($B$7:B3346,B3346))&amp;I3346&amp;IF(F3346&lt;&gt;VALUE,TEXT(F3346,"mmmm"),VALUE)</f>
        <v>00</v>
      </c>
      <c r="B3346" s="86" t="str">
        <f t="shared" si="1303"/>
        <v>0</v>
      </c>
      <c r="C3346" s="86" t="str">
        <f>COUNTIF($K$7:K3346,K3346)&amp;K3346</f>
        <v>0</v>
      </c>
      <c r="D3346" s="86" t="str">
        <f t="shared" si="1304"/>
        <v>1</v>
      </c>
      <c r="F3346" s="173"/>
      <c r="G3346" s="90"/>
      <c r="H3346" s="177"/>
      <c r="I3346" s="75"/>
      <c r="J3346" s="175" t="str">
        <f t="shared" ref="J3346" si="1344">IF(ISNA(VLOOKUP(I3346,DAF_AKUN,2,FALSE)),"-",VLOOKUP(I3346,DAF_AKUN,2,FALSE))</f>
        <v>-</v>
      </c>
      <c r="K3346" s="90"/>
      <c r="L3346" s="178"/>
      <c r="M3346" s="178"/>
    </row>
    <row r="3347" spans="1:13" x14ac:dyDescent="0.2">
      <c r="A3347" s="90" t="str">
        <f>IF(I3347=VALUE,VALUE,COUNTIF($B$7:B3347,B3347))&amp;I3347&amp;IF(F3347&lt;&gt;VALUE,TEXT(F3347,"mmmm"),VALUE)</f>
        <v>00</v>
      </c>
      <c r="B3347" s="86" t="str">
        <f t="shared" si="1303"/>
        <v>0</v>
      </c>
      <c r="C3347" s="86" t="str">
        <f>COUNTIF($K$7:K3347,K3347)&amp;K3347</f>
        <v>0</v>
      </c>
      <c r="D3347" s="86" t="str">
        <f t="shared" si="1304"/>
        <v>1</v>
      </c>
      <c r="F3347" s="173"/>
      <c r="G3347" s="90"/>
      <c r="H3347" s="177"/>
      <c r="I3347" s="75"/>
      <c r="J3347" s="175" t="str">
        <f t="shared" ref="J3347" si="1345">IF(ISNA(VLOOKUP(I3347,DAF_AKUN,2,FALSE)),"-",VLOOKUP(I3347,DAF_AKUN,2,FALSE))</f>
        <v>-</v>
      </c>
      <c r="K3347" s="90"/>
      <c r="L3347" s="178"/>
      <c r="M3347" s="178"/>
    </row>
    <row r="3348" spans="1:13" x14ac:dyDescent="0.2">
      <c r="A3348" s="90" t="str">
        <f>IF(I3348=VALUE,VALUE,COUNTIF($B$7:B3348,B3348))&amp;I3348&amp;IF(F3348&lt;&gt;VALUE,TEXT(F3348,"mmmm"),VALUE)</f>
        <v>00</v>
      </c>
      <c r="B3348" s="86" t="str">
        <f t="shared" si="1303"/>
        <v>0</v>
      </c>
      <c r="C3348" s="86" t="str">
        <f>COUNTIF($K$7:K3348,K3348)&amp;K3348</f>
        <v>0</v>
      </c>
      <c r="D3348" s="86" t="str">
        <f t="shared" si="1304"/>
        <v>1</v>
      </c>
      <c r="F3348" s="173"/>
      <c r="G3348" s="90"/>
      <c r="H3348" s="177"/>
      <c r="I3348" s="75"/>
      <c r="J3348" s="175" t="str">
        <f t="shared" ref="J3348" si="1346">IF(ISNA(VLOOKUP(I3348,DAF_AKUN,2,FALSE)),"-",VLOOKUP(I3348,DAF_AKUN,2,FALSE))</f>
        <v>-</v>
      </c>
      <c r="K3348" s="90"/>
      <c r="L3348" s="178"/>
      <c r="M3348" s="178"/>
    </row>
    <row r="3349" spans="1:13" x14ac:dyDescent="0.2">
      <c r="A3349" s="90" t="str">
        <f>IF(I3349=VALUE,VALUE,COUNTIF($B$7:B3349,B3349))&amp;I3349&amp;IF(F3349&lt;&gt;VALUE,TEXT(F3349,"mmmm"),VALUE)</f>
        <v>00</v>
      </c>
      <c r="B3349" s="86" t="str">
        <f t="shared" si="1303"/>
        <v>0</v>
      </c>
      <c r="C3349" s="86" t="str">
        <f>COUNTIF($K$7:K3349,K3349)&amp;K3349</f>
        <v>0</v>
      </c>
      <c r="D3349" s="86" t="str">
        <f t="shared" si="1304"/>
        <v>1</v>
      </c>
      <c r="F3349" s="173"/>
      <c r="G3349" s="90"/>
      <c r="H3349" s="73"/>
      <c r="I3349" s="75"/>
      <c r="J3349" s="175" t="str">
        <f t="shared" ref="J3349" si="1347">IF(ISNA(VLOOKUP(I3349,DAF_AKUN,2,FALSE)),"-",VLOOKUP(I3349,DAF_AKUN,2,FALSE))</f>
        <v>-</v>
      </c>
      <c r="K3349" s="90"/>
      <c r="L3349" s="178"/>
      <c r="M3349" s="178"/>
    </row>
    <row r="3350" spans="1:13" x14ac:dyDescent="0.2">
      <c r="A3350" s="90" t="str">
        <f>IF(I3350=VALUE,VALUE,COUNTIF($B$7:B3350,B3350))&amp;I3350&amp;IF(F3350&lt;&gt;VALUE,TEXT(F3350,"mmmm"),VALUE)</f>
        <v>00</v>
      </c>
      <c r="B3350" s="86" t="str">
        <f t="shared" si="1303"/>
        <v>0</v>
      </c>
      <c r="C3350" s="86" t="str">
        <f>COUNTIF($K$7:K3350,K3350)&amp;K3350</f>
        <v>0</v>
      </c>
      <c r="D3350" s="86" t="str">
        <f t="shared" si="1304"/>
        <v>1</v>
      </c>
      <c r="F3350" s="173"/>
      <c r="G3350" s="90"/>
      <c r="H3350" s="73"/>
      <c r="I3350" s="90"/>
      <c r="J3350" s="175" t="str">
        <f t="shared" ref="J3350" si="1348">IF(ISNA(VLOOKUP(I3350,DAF_AKUN,2,FALSE)),"-",VLOOKUP(I3350,DAF_AKUN,2,FALSE))</f>
        <v>-</v>
      </c>
      <c r="K3350" s="90"/>
      <c r="L3350" s="178"/>
      <c r="M3350" s="178"/>
    </row>
    <row r="3351" spans="1:13" x14ac:dyDescent="0.2">
      <c r="A3351" s="90" t="str">
        <f>IF(I3351=VALUE,VALUE,COUNTIF($B$7:B3351,B3351))&amp;I3351&amp;IF(F3351&lt;&gt;VALUE,TEXT(F3351,"mmmm"),VALUE)</f>
        <v>00</v>
      </c>
      <c r="B3351" s="86" t="str">
        <f t="shared" si="1303"/>
        <v>0</v>
      </c>
      <c r="C3351" s="86" t="str">
        <f>COUNTIF($K$7:K3351,K3351)&amp;K3351</f>
        <v>0</v>
      </c>
      <c r="D3351" s="86" t="str">
        <f t="shared" si="1304"/>
        <v>1</v>
      </c>
      <c r="F3351" s="173"/>
      <c r="G3351" s="90"/>
      <c r="H3351" s="73"/>
      <c r="I3351" s="90"/>
      <c r="J3351" s="175" t="str">
        <f t="shared" ref="J3351" si="1349">IF(ISNA(VLOOKUP(I3351,DAF_AKUN,2,FALSE)),"-",VLOOKUP(I3351,DAF_AKUN,2,FALSE))</f>
        <v>-</v>
      </c>
      <c r="K3351" s="90"/>
      <c r="L3351" s="178"/>
      <c r="M3351" s="178"/>
    </row>
    <row r="3352" spans="1:13" x14ac:dyDescent="0.2">
      <c r="A3352" s="90" t="str">
        <f>IF(I3352=VALUE,VALUE,COUNTIF($B$7:B3352,B3352))&amp;I3352&amp;IF(F3352&lt;&gt;VALUE,TEXT(F3352,"mmmm"),VALUE)</f>
        <v>00</v>
      </c>
      <c r="B3352" s="86" t="str">
        <f t="shared" si="1303"/>
        <v>0</v>
      </c>
      <c r="C3352" s="86" t="str">
        <f>COUNTIF($K$7:K3352,K3352)&amp;K3352</f>
        <v>218AP-003</v>
      </c>
      <c r="D3352" s="86" t="str">
        <f t="shared" si="1304"/>
        <v>1</v>
      </c>
      <c r="F3352" s="173"/>
      <c r="G3352" s="90"/>
      <c r="H3352" s="177"/>
      <c r="I3352" s="90"/>
      <c r="J3352" s="175" t="str">
        <f t="shared" ref="J3352" si="1350">IF(ISNA(VLOOKUP(I3352,DAF_AKUN,2,FALSE)),"-",VLOOKUP(I3352,DAF_AKUN,2,FALSE))</f>
        <v>-</v>
      </c>
      <c r="K3352" s="90" t="s">
        <v>420</v>
      </c>
      <c r="L3352" s="178"/>
      <c r="M3352" s="178"/>
    </row>
    <row r="3353" spans="1:13" x14ac:dyDescent="0.2">
      <c r="A3353" s="90" t="str">
        <f>IF(I3353=VALUE,VALUE,COUNTIF($B$7:B3353,B3353))&amp;I3353&amp;IF(F3353&lt;&gt;VALUE,TEXT(F3353,"mmmm"),VALUE)</f>
        <v>00</v>
      </c>
      <c r="B3353" s="86" t="str">
        <f t="shared" si="1303"/>
        <v>0</v>
      </c>
      <c r="C3353" s="86" t="str">
        <f>COUNTIF($K$7:K3353,K3353)&amp;K3353</f>
        <v>219AP-003</v>
      </c>
      <c r="D3353" s="86" t="str">
        <f t="shared" si="1304"/>
        <v>1</v>
      </c>
      <c r="F3353" s="173"/>
      <c r="G3353" s="90"/>
      <c r="H3353" s="177"/>
      <c r="I3353" s="90"/>
      <c r="J3353" s="175" t="str">
        <f t="shared" ref="J3353" si="1351">IF(ISNA(VLOOKUP(I3353,DAF_AKUN,2,FALSE)),"-",VLOOKUP(I3353,DAF_AKUN,2,FALSE))</f>
        <v>-</v>
      </c>
      <c r="K3353" s="90" t="s">
        <v>420</v>
      </c>
      <c r="L3353" s="178"/>
      <c r="M3353" s="178"/>
    </row>
    <row r="3354" spans="1:13" x14ac:dyDescent="0.2">
      <c r="A3354" s="90" t="str">
        <f>IF(I3354=VALUE,VALUE,COUNTIF($B$7:B3354,B3354))&amp;I3354&amp;IF(F3354&lt;&gt;VALUE,TEXT(F3354,"mmmm"),VALUE)</f>
        <v>00</v>
      </c>
      <c r="B3354" s="86" t="str">
        <f t="shared" si="1303"/>
        <v>0</v>
      </c>
      <c r="C3354" s="86" t="str">
        <f>COUNTIF($K$7:K3354,K3354)&amp;K3354</f>
        <v>220AP-003</v>
      </c>
      <c r="D3354" s="86" t="str">
        <f t="shared" si="1304"/>
        <v>1</v>
      </c>
      <c r="F3354" s="173"/>
      <c r="G3354" s="90"/>
      <c r="H3354" s="177"/>
      <c r="I3354" s="90"/>
      <c r="J3354" s="175" t="str">
        <f t="shared" ref="J3354" si="1352">IF(ISNA(VLOOKUP(I3354,DAF_AKUN,2,FALSE)),"-",VLOOKUP(I3354,DAF_AKUN,2,FALSE))</f>
        <v>-</v>
      </c>
      <c r="K3354" s="90" t="s">
        <v>420</v>
      </c>
      <c r="L3354" s="178"/>
      <c r="M3354" s="178"/>
    </row>
    <row r="3355" spans="1:13" x14ac:dyDescent="0.2">
      <c r="A3355" s="90" t="str">
        <f>IF(I3355=VALUE,VALUE,COUNTIF($B$7:B3355,B3355))&amp;I3355&amp;IF(F3355&lt;&gt;VALUE,TEXT(F3355,"mmmm"),VALUE)</f>
        <v>00</v>
      </c>
      <c r="B3355" s="86" t="str">
        <f t="shared" si="1303"/>
        <v>0</v>
      </c>
      <c r="C3355" s="86" t="str">
        <f>COUNTIF($K$7:K3355,K3355)&amp;K3355</f>
        <v>221AP-003</v>
      </c>
      <c r="D3355" s="86" t="str">
        <f t="shared" si="1304"/>
        <v>1</v>
      </c>
      <c r="F3355" s="173"/>
      <c r="G3355" s="90"/>
      <c r="H3355" s="177"/>
      <c r="I3355" s="90"/>
      <c r="J3355" s="175" t="str">
        <f t="shared" ref="J3355" si="1353">IF(ISNA(VLOOKUP(I3355,DAF_AKUN,2,FALSE)),"-",VLOOKUP(I3355,DAF_AKUN,2,FALSE))</f>
        <v>-</v>
      </c>
      <c r="K3355" s="90" t="s">
        <v>420</v>
      </c>
      <c r="L3355" s="178"/>
      <c r="M3355" s="178"/>
    </row>
    <row r="3356" spans="1:13" x14ac:dyDescent="0.2">
      <c r="A3356" s="90" t="str">
        <f>IF(I3356=VALUE,VALUE,COUNTIF($B$7:B3356,B3356))&amp;I3356&amp;IF(F3356&lt;&gt;VALUE,TEXT(F3356,"mmmm"),VALUE)</f>
        <v>00</v>
      </c>
      <c r="B3356" s="86" t="str">
        <f t="shared" si="1303"/>
        <v>0</v>
      </c>
      <c r="C3356" s="86" t="str">
        <f>COUNTIF($K$7:K3356,K3356)&amp;K3356</f>
        <v>222AP-003</v>
      </c>
      <c r="D3356" s="86" t="str">
        <f t="shared" si="1304"/>
        <v>1</v>
      </c>
      <c r="F3356" s="173"/>
      <c r="G3356" s="90"/>
      <c r="H3356" s="177"/>
      <c r="I3356" s="90"/>
      <c r="J3356" s="175" t="str">
        <f t="shared" ref="J3356" si="1354">IF(ISNA(VLOOKUP(I3356,DAF_AKUN,2,FALSE)),"-",VLOOKUP(I3356,DAF_AKUN,2,FALSE))</f>
        <v>-</v>
      </c>
      <c r="K3356" s="90" t="s">
        <v>420</v>
      </c>
      <c r="L3356" s="178"/>
      <c r="M3356" s="178"/>
    </row>
    <row r="3357" spans="1:13" x14ac:dyDescent="0.2">
      <c r="A3357" s="90" t="str">
        <f>IF(I3357=VALUE,VALUE,COUNTIF($B$7:B3357,B3357))&amp;I3357&amp;IF(F3357&lt;&gt;VALUE,TEXT(F3357,"mmmm"),VALUE)</f>
        <v>00</v>
      </c>
      <c r="B3357" s="86" t="str">
        <f t="shared" si="1303"/>
        <v>0</v>
      </c>
      <c r="C3357" s="86" t="str">
        <f>COUNTIF($K$7:K3357,K3357)&amp;K3357</f>
        <v>223AP-003</v>
      </c>
      <c r="D3357" s="86" t="str">
        <f t="shared" si="1304"/>
        <v>1</v>
      </c>
      <c r="F3357" s="173"/>
      <c r="G3357" s="90"/>
      <c r="H3357" s="177"/>
      <c r="I3357" s="90"/>
      <c r="J3357" s="175" t="str">
        <f t="shared" ref="J3357" si="1355">IF(ISNA(VLOOKUP(I3357,DAF_AKUN,2,FALSE)),"-",VLOOKUP(I3357,DAF_AKUN,2,FALSE))</f>
        <v>-</v>
      </c>
      <c r="K3357" s="90" t="s">
        <v>420</v>
      </c>
      <c r="L3357" s="178"/>
      <c r="M3357" s="178"/>
    </row>
    <row r="3358" spans="1:13" x14ac:dyDescent="0.2">
      <c r="A3358" s="90" t="str">
        <f>IF(I3358=VALUE,VALUE,COUNTIF($B$7:B3358,B3358))&amp;I3358&amp;IF(F3358&lt;&gt;VALUE,TEXT(F3358,"mmmm"),VALUE)</f>
        <v>00</v>
      </c>
      <c r="B3358" s="86" t="str">
        <f t="shared" si="1303"/>
        <v>0</v>
      </c>
      <c r="C3358" s="86" t="str">
        <f>COUNTIF($K$7:K3358,K3358)&amp;K3358</f>
        <v>224AP-003</v>
      </c>
      <c r="D3358" s="86" t="str">
        <f t="shared" si="1304"/>
        <v>1</v>
      </c>
      <c r="F3358" s="173"/>
      <c r="G3358" s="90"/>
      <c r="H3358" s="177"/>
      <c r="I3358" s="90"/>
      <c r="J3358" s="175" t="str">
        <f t="shared" ref="J3358" si="1356">IF(ISNA(VLOOKUP(I3358,DAF_AKUN,2,FALSE)),"-",VLOOKUP(I3358,DAF_AKUN,2,FALSE))</f>
        <v>-</v>
      </c>
      <c r="K3358" s="90" t="s">
        <v>420</v>
      </c>
      <c r="L3358" s="178"/>
      <c r="M3358" s="178"/>
    </row>
    <row r="3359" spans="1:13" x14ac:dyDescent="0.2">
      <c r="A3359" s="90" t="str">
        <f>IF(I3359=VALUE,VALUE,COUNTIF($B$7:B3359,B3359))&amp;I3359&amp;IF(F3359&lt;&gt;VALUE,TEXT(F3359,"mmmm"),VALUE)</f>
        <v>00</v>
      </c>
      <c r="B3359" s="86" t="str">
        <f t="shared" si="1303"/>
        <v>0</v>
      </c>
      <c r="C3359" s="86" t="str">
        <f>COUNTIF($K$7:K3359,K3359)&amp;K3359</f>
        <v>225AP-003</v>
      </c>
      <c r="D3359" s="86" t="str">
        <f t="shared" si="1304"/>
        <v>1</v>
      </c>
      <c r="F3359" s="173"/>
      <c r="G3359" s="90"/>
      <c r="H3359" s="177"/>
      <c r="I3359" s="90"/>
      <c r="J3359" s="175" t="str">
        <f t="shared" ref="J3359" si="1357">IF(ISNA(VLOOKUP(I3359,DAF_AKUN,2,FALSE)),"-",VLOOKUP(I3359,DAF_AKUN,2,FALSE))</f>
        <v>-</v>
      </c>
      <c r="K3359" s="90" t="s">
        <v>420</v>
      </c>
      <c r="L3359" s="178"/>
      <c r="M3359" s="178"/>
    </row>
    <row r="3360" spans="1:13" x14ac:dyDescent="0.2">
      <c r="A3360" s="90" t="str">
        <f>IF(I3360=VALUE,VALUE,COUNTIF($B$7:B3360,B3360))&amp;I3360&amp;IF(F3360&lt;&gt;VALUE,TEXT(F3360,"mmmm"),VALUE)</f>
        <v>00</v>
      </c>
      <c r="B3360" s="86" t="str">
        <f t="shared" si="1303"/>
        <v>0</v>
      </c>
      <c r="C3360" s="86" t="str">
        <f>COUNTIF($K$7:K3360,K3360)&amp;K3360</f>
        <v>226AP-003</v>
      </c>
      <c r="D3360" s="86" t="str">
        <f t="shared" si="1304"/>
        <v>1</v>
      </c>
      <c r="F3360" s="173"/>
      <c r="G3360" s="90"/>
      <c r="H3360" s="177"/>
      <c r="I3360" s="90"/>
      <c r="J3360" s="175" t="str">
        <f t="shared" ref="J3360" si="1358">IF(ISNA(VLOOKUP(I3360,DAF_AKUN,2,FALSE)),"-",VLOOKUP(I3360,DAF_AKUN,2,FALSE))</f>
        <v>-</v>
      </c>
      <c r="K3360" s="90" t="s">
        <v>420</v>
      </c>
      <c r="L3360" s="178"/>
      <c r="M3360" s="178"/>
    </row>
    <row r="3361" spans="1:13" x14ac:dyDescent="0.2">
      <c r="A3361" s="90" t="str">
        <f>IF(I3361=VALUE,VALUE,COUNTIF($B$7:B3361,B3361))&amp;I3361&amp;IF(F3361&lt;&gt;VALUE,TEXT(F3361,"mmmm"),VALUE)</f>
        <v>00</v>
      </c>
      <c r="B3361" s="86" t="str">
        <f t="shared" si="1303"/>
        <v>0</v>
      </c>
      <c r="C3361" s="86" t="str">
        <f>COUNTIF($K$7:K3361,K3361)&amp;K3361</f>
        <v>227AP-003</v>
      </c>
      <c r="D3361" s="86" t="str">
        <f t="shared" si="1304"/>
        <v>1</v>
      </c>
      <c r="F3361" s="173"/>
      <c r="G3361" s="90"/>
      <c r="H3361" s="73"/>
      <c r="I3361" s="90"/>
      <c r="J3361" s="175" t="str">
        <f t="shared" ref="J3361" si="1359">IF(ISNA(VLOOKUP(I3361,DAF_AKUN,2,FALSE)),"-",VLOOKUP(I3361,DAF_AKUN,2,FALSE))</f>
        <v>-</v>
      </c>
      <c r="K3361" s="90" t="s">
        <v>420</v>
      </c>
      <c r="L3361" s="178"/>
      <c r="M3361" s="178"/>
    </row>
    <row r="3362" spans="1:13" x14ac:dyDescent="0.2">
      <c r="A3362" s="90" t="str">
        <f>IF(I3362=VALUE,VALUE,COUNTIF($B$7:B3362,B3362))&amp;I3362&amp;IF(F3362&lt;&gt;VALUE,TEXT(F3362,"mmmm"),VALUE)</f>
        <v>00</v>
      </c>
      <c r="B3362" s="86" t="str">
        <f t="shared" si="1303"/>
        <v>0</v>
      </c>
      <c r="C3362" s="86" t="str">
        <f>COUNTIF($K$7:K3362,K3362)&amp;K3362</f>
        <v>228AP-003</v>
      </c>
      <c r="D3362" s="86" t="str">
        <f t="shared" si="1304"/>
        <v>1</v>
      </c>
      <c r="F3362" s="173"/>
      <c r="G3362" s="90"/>
      <c r="H3362" s="177"/>
      <c r="I3362" s="90"/>
      <c r="J3362" s="175" t="str">
        <f t="shared" ref="J3362" si="1360">IF(ISNA(VLOOKUP(I3362,DAF_AKUN,2,FALSE)),"-",VLOOKUP(I3362,DAF_AKUN,2,FALSE))</f>
        <v>-</v>
      </c>
      <c r="K3362" s="90" t="s">
        <v>420</v>
      </c>
      <c r="L3362" s="178"/>
      <c r="M3362" s="178"/>
    </row>
    <row r="3363" spans="1:13" x14ac:dyDescent="0.2">
      <c r="A3363" s="90" t="str">
        <f>IF(I3363=VALUE,VALUE,COUNTIF($B$7:B3363,B3363))&amp;I3363&amp;IF(F3363&lt;&gt;VALUE,TEXT(F3363,"mmmm"),VALUE)</f>
        <v>00</v>
      </c>
      <c r="B3363" s="86" t="str">
        <f t="shared" si="1303"/>
        <v>0</v>
      </c>
      <c r="C3363" s="86" t="str">
        <f>COUNTIF($K$7:K3363,K3363)&amp;K3363</f>
        <v>229AP-003</v>
      </c>
      <c r="D3363" s="86" t="str">
        <f t="shared" si="1304"/>
        <v>1</v>
      </c>
      <c r="F3363" s="173"/>
      <c r="G3363" s="90"/>
      <c r="H3363" s="177"/>
      <c r="I3363" s="90"/>
      <c r="J3363" s="175" t="str">
        <f t="shared" ref="J3363" si="1361">IF(ISNA(VLOOKUP(I3363,DAF_AKUN,2,FALSE)),"-",VLOOKUP(I3363,DAF_AKUN,2,FALSE))</f>
        <v>-</v>
      </c>
      <c r="K3363" s="90" t="s">
        <v>420</v>
      </c>
      <c r="L3363" s="178"/>
      <c r="M3363" s="178"/>
    </row>
    <row r="3364" spans="1:13" x14ac:dyDescent="0.2">
      <c r="A3364" s="90" t="str">
        <f>IF(I3364=VALUE,VALUE,COUNTIF($B$7:B3364,B3364))&amp;I3364&amp;IF(F3364&lt;&gt;VALUE,TEXT(F3364,"mmmm"),VALUE)</f>
        <v>00</v>
      </c>
      <c r="B3364" s="86" t="str">
        <f t="shared" si="1303"/>
        <v>0</v>
      </c>
      <c r="C3364" s="86" t="str">
        <f>COUNTIF($K$7:K3364,K3364)&amp;K3364</f>
        <v>230AP-003</v>
      </c>
      <c r="D3364" s="86" t="str">
        <f t="shared" si="1304"/>
        <v>1</v>
      </c>
      <c r="F3364" s="173"/>
      <c r="G3364" s="90"/>
      <c r="H3364" s="177"/>
      <c r="I3364" s="90"/>
      <c r="J3364" s="175" t="str">
        <f t="shared" ref="J3364" si="1362">IF(ISNA(VLOOKUP(I3364,DAF_AKUN,2,FALSE)),"-",VLOOKUP(I3364,DAF_AKUN,2,FALSE))</f>
        <v>-</v>
      </c>
      <c r="K3364" s="90" t="s">
        <v>420</v>
      </c>
      <c r="L3364" s="178"/>
      <c r="M3364" s="178"/>
    </row>
    <row r="3365" spans="1:13" x14ac:dyDescent="0.2">
      <c r="A3365" s="90" t="str">
        <f>IF(I3365=VALUE,VALUE,COUNTIF($B$7:B3365,B3365))&amp;I3365&amp;IF(F3365&lt;&gt;VALUE,TEXT(F3365,"mmmm"),VALUE)</f>
        <v>00</v>
      </c>
      <c r="B3365" s="86" t="str">
        <f t="shared" si="1303"/>
        <v>0</v>
      </c>
      <c r="C3365" s="86" t="str">
        <f>COUNTIF($K$7:K3365,K3365)&amp;K3365</f>
        <v>231AP-003</v>
      </c>
      <c r="D3365" s="86" t="str">
        <f t="shared" si="1304"/>
        <v>1</v>
      </c>
      <c r="F3365" s="173"/>
      <c r="G3365" s="90"/>
      <c r="H3365" s="177"/>
      <c r="I3365" s="90"/>
      <c r="J3365" s="175" t="str">
        <f t="shared" ref="J3365" si="1363">IF(ISNA(VLOOKUP(I3365,DAF_AKUN,2,FALSE)),"-",VLOOKUP(I3365,DAF_AKUN,2,FALSE))</f>
        <v>-</v>
      </c>
      <c r="K3365" s="90" t="s">
        <v>420</v>
      </c>
      <c r="L3365" s="178"/>
      <c r="M3365" s="178"/>
    </row>
    <row r="3366" spans="1:13" x14ac:dyDescent="0.2">
      <c r="A3366" s="90" t="str">
        <f>IF(I3366=VALUE,VALUE,COUNTIF($B$7:B3366,B3366))&amp;I3366&amp;IF(F3366&lt;&gt;VALUE,TEXT(F3366,"mmmm"),VALUE)</f>
        <v>00</v>
      </c>
      <c r="B3366" s="86" t="str">
        <f t="shared" si="1303"/>
        <v>0</v>
      </c>
      <c r="C3366" s="86" t="str">
        <f>COUNTIF($K$7:K3366,K3366)&amp;K3366</f>
        <v>0</v>
      </c>
      <c r="D3366" s="86" t="str">
        <f t="shared" si="1304"/>
        <v>1</v>
      </c>
      <c r="F3366" s="173"/>
      <c r="G3366" s="90"/>
      <c r="H3366" s="73"/>
      <c r="I3366" s="75"/>
      <c r="J3366" s="175" t="str">
        <f t="shared" ref="J3366" si="1364">IF(ISNA(VLOOKUP(I3366,DAF_AKUN,2,FALSE)),"-",VLOOKUP(I3366,DAF_AKUN,2,FALSE))</f>
        <v>-</v>
      </c>
      <c r="K3366" s="90"/>
      <c r="L3366" s="178"/>
      <c r="M3366" s="178"/>
    </row>
    <row r="3367" spans="1:13" x14ac:dyDescent="0.2">
      <c r="A3367" s="90" t="str">
        <f>IF(I3367=VALUE,VALUE,COUNTIF($B$7:B3367,B3367))&amp;I3367&amp;IF(F3367&lt;&gt;VALUE,TEXT(F3367,"mmmm"),VALUE)</f>
        <v>00</v>
      </c>
      <c r="B3367" s="86" t="str">
        <f t="shared" si="1303"/>
        <v>0</v>
      </c>
      <c r="C3367" s="86" t="str">
        <f>COUNTIF($K$7:K3367,K3367)&amp;K3367</f>
        <v>0</v>
      </c>
      <c r="D3367" s="86" t="str">
        <f t="shared" si="1304"/>
        <v>1</v>
      </c>
      <c r="F3367" s="173"/>
      <c r="G3367" s="90"/>
      <c r="H3367" s="177"/>
      <c r="I3367" s="75"/>
      <c r="J3367" s="175" t="str">
        <f t="shared" ref="J3367" si="1365">IF(ISNA(VLOOKUP(I3367,DAF_AKUN,2,FALSE)),"-",VLOOKUP(I3367,DAF_AKUN,2,FALSE))</f>
        <v>-</v>
      </c>
      <c r="K3367" s="90"/>
      <c r="L3367" s="178"/>
      <c r="M3367" s="178"/>
    </row>
    <row r="3368" spans="1:13" x14ac:dyDescent="0.2">
      <c r="A3368" s="90" t="str">
        <f>IF(I3368=VALUE,VALUE,COUNTIF($B$7:B3368,B3368))&amp;I3368&amp;IF(F3368&lt;&gt;VALUE,TEXT(F3368,"mmmm"),VALUE)</f>
        <v>00</v>
      </c>
      <c r="B3368" s="86" t="str">
        <f t="shared" si="1303"/>
        <v>0</v>
      </c>
      <c r="C3368" s="86" t="str">
        <f>COUNTIF($K$7:K3368,K3368)&amp;K3368</f>
        <v>0</v>
      </c>
      <c r="D3368" s="86" t="str">
        <f t="shared" si="1304"/>
        <v>1</v>
      </c>
      <c r="F3368" s="173"/>
      <c r="G3368" s="90"/>
      <c r="H3368" s="177"/>
      <c r="I3368" s="75"/>
      <c r="J3368" s="175" t="str">
        <f t="shared" ref="J3368" si="1366">IF(ISNA(VLOOKUP(I3368,DAF_AKUN,2,FALSE)),"-",VLOOKUP(I3368,DAF_AKUN,2,FALSE))</f>
        <v>-</v>
      </c>
      <c r="K3368" s="90"/>
      <c r="L3368" s="178"/>
      <c r="M3368" s="178"/>
    </row>
    <row r="3369" spans="1:13" x14ac:dyDescent="0.2">
      <c r="A3369" s="90" t="str">
        <f>IF(I3369=VALUE,VALUE,COUNTIF($B$7:B3369,B3369))&amp;I3369&amp;IF(F3369&lt;&gt;VALUE,TEXT(F3369,"mmmm"),VALUE)</f>
        <v>00</v>
      </c>
      <c r="B3369" s="86" t="str">
        <f t="shared" si="1303"/>
        <v>0</v>
      </c>
      <c r="C3369" s="86" t="str">
        <f>COUNTIF($K$7:K3369,K3369)&amp;K3369</f>
        <v>0</v>
      </c>
      <c r="D3369" s="86" t="str">
        <f t="shared" si="1304"/>
        <v>1</v>
      </c>
      <c r="F3369" s="173"/>
      <c r="G3369" s="90"/>
      <c r="H3369" s="73"/>
      <c r="I3369" s="75"/>
      <c r="J3369" s="175" t="str">
        <f t="shared" ref="J3369" si="1367">IF(ISNA(VLOOKUP(I3369,DAF_AKUN,2,FALSE)),"-",VLOOKUP(I3369,DAF_AKUN,2,FALSE))</f>
        <v>-</v>
      </c>
      <c r="K3369" s="90"/>
      <c r="L3369" s="178"/>
      <c r="M3369" s="178"/>
    </row>
    <row r="3370" spans="1:13" x14ac:dyDescent="0.2">
      <c r="A3370" s="90" t="str">
        <f>IF(I3370=VALUE,VALUE,COUNTIF($B$7:B3370,B3370))&amp;I3370&amp;IF(F3370&lt;&gt;VALUE,TEXT(F3370,"mmmm"),VALUE)</f>
        <v>00</v>
      </c>
      <c r="B3370" s="86" t="str">
        <f t="shared" si="1303"/>
        <v>0</v>
      </c>
      <c r="C3370" s="86" t="str">
        <f>COUNTIF($K$7:K3370,K3370)&amp;K3370</f>
        <v>0</v>
      </c>
      <c r="D3370" s="86" t="str">
        <f t="shared" si="1304"/>
        <v>1</v>
      </c>
      <c r="F3370" s="173"/>
      <c r="G3370" s="90"/>
      <c r="H3370" s="73"/>
      <c r="I3370" s="90"/>
      <c r="J3370" s="175" t="str">
        <f t="shared" ref="J3370" si="1368">IF(ISNA(VLOOKUP(I3370,DAF_AKUN,2,FALSE)),"-",VLOOKUP(I3370,DAF_AKUN,2,FALSE))</f>
        <v>-</v>
      </c>
      <c r="K3370" s="90"/>
      <c r="L3370" s="178"/>
      <c r="M3370" s="178"/>
    </row>
    <row r="3371" spans="1:13" x14ac:dyDescent="0.2">
      <c r="A3371" s="90" t="str">
        <f>IF(I3371=VALUE,VALUE,COUNTIF($B$7:B3371,B3371))&amp;I3371&amp;IF(F3371&lt;&gt;VALUE,TEXT(F3371,"mmmm"),VALUE)</f>
        <v>00</v>
      </c>
      <c r="B3371" s="86" t="str">
        <f t="shared" ref="B3371:B3439" si="1369">I3371&amp;IF(F3371&lt;&gt;VALUE,TEXT(F3371,"mmmm"),VALUE)</f>
        <v>0</v>
      </c>
      <c r="C3371" s="86" t="str">
        <f>COUNTIF($K$7:K3371,K3371)&amp;K3371</f>
        <v>0</v>
      </c>
      <c r="D3371" s="86" t="str">
        <f t="shared" ref="D3371:D3439" si="1370">IF(MONTH(F3371)&lt;MONTH(BLN),"1"&amp;I3371,VALUE)</f>
        <v>1</v>
      </c>
      <c r="F3371" s="173"/>
      <c r="G3371" s="90"/>
      <c r="H3371" s="73"/>
      <c r="I3371" s="90"/>
      <c r="J3371" s="175" t="str">
        <f t="shared" ref="J3371" si="1371">IF(ISNA(VLOOKUP(I3371,DAF_AKUN,2,FALSE)),"-",VLOOKUP(I3371,DAF_AKUN,2,FALSE))</f>
        <v>-</v>
      </c>
      <c r="K3371" s="90"/>
      <c r="L3371" s="178"/>
      <c r="M3371" s="178"/>
    </row>
    <row r="3372" spans="1:13" x14ac:dyDescent="0.2">
      <c r="A3372" s="90" t="str">
        <f>IF(I3372=VALUE,VALUE,COUNTIF($B$7:B3372,B3372))&amp;I3372&amp;IF(F3372&lt;&gt;VALUE,TEXT(F3372,"mmmm"),VALUE)</f>
        <v>00</v>
      </c>
      <c r="B3372" s="86" t="str">
        <f t="shared" si="1369"/>
        <v>0</v>
      </c>
      <c r="C3372" s="86" t="str">
        <f>COUNTIF($K$7:K3372,K3372)&amp;K3372</f>
        <v>232AP-003</v>
      </c>
      <c r="D3372" s="86" t="str">
        <f t="shared" si="1370"/>
        <v>1</v>
      </c>
      <c r="F3372" s="173"/>
      <c r="G3372" s="90"/>
      <c r="H3372" s="177"/>
      <c r="I3372" s="90"/>
      <c r="J3372" s="175" t="str">
        <f t="shared" ref="J3372" si="1372">IF(ISNA(VLOOKUP(I3372,DAF_AKUN,2,FALSE)),"-",VLOOKUP(I3372,DAF_AKUN,2,FALSE))</f>
        <v>-</v>
      </c>
      <c r="K3372" s="90" t="s">
        <v>420</v>
      </c>
      <c r="L3372" s="178"/>
      <c r="M3372" s="178"/>
    </row>
    <row r="3373" spans="1:13" x14ac:dyDescent="0.2">
      <c r="A3373" s="90" t="str">
        <f>IF(I3373=VALUE,VALUE,COUNTIF($B$7:B3373,B3373))&amp;I3373&amp;IF(F3373&lt;&gt;VALUE,TEXT(F3373,"mmmm"),VALUE)</f>
        <v>00</v>
      </c>
      <c r="B3373" s="86" t="str">
        <f t="shared" si="1369"/>
        <v>0</v>
      </c>
      <c r="C3373" s="86" t="str">
        <f>COUNTIF($K$7:K3373,K3373)&amp;K3373</f>
        <v>233AP-003</v>
      </c>
      <c r="D3373" s="86" t="str">
        <f t="shared" si="1370"/>
        <v>1</v>
      </c>
      <c r="F3373" s="173"/>
      <c r="G3373" s="90"/>
      <c r="H3373" s="177"/>
      <c r="I3373" s="90"/>
      <c r="J3373" s="175" t="str">
        <f t="shared" ref="J3373" si="1373">IF(ISNA(VLOOKUP(I3373,DAF_AKUN,2,FALSE)),"-",VLOOKUP(I3373,DAF_AKUN,2,FALSE))</f>
        <v>-</v>
      </c>
      <c r="K3373" s="90" t="s">
        <v>420</v>
      </c>
      <c r="L3373" s="178"/>
      <c r="M3373" s="178"/>
    </row>
    <row r="3374" spans="1:13" x14ac:dyDescent="0.2">
      <c r="A3374" s="90" t="str">
        <f>IF(I3374=VALUE,VALUE,COUNTIF($B$7:B3374,B3374))&amp;I3374&amp;IF(F3374&lt;&gt;VALUE,TEXT(F3374,"mmmm"),VALUE)</f>
        <v>00</v>
      </c>
      <c r="B3374" s="86" t="str">
        <f t="shared" si="1369"/>
        <v>0</v>
      </c>
      <c r="C3374" s="86" t="str">
        <f>COUNTIF($K$7:K3374,K3374)&amp;K3374</f>
        <v>234AP-003</v>
      </c>
      <c r="D3374" s="86" t="str">
        <f t="shared" si="1370"/>
        <v>1</v>
      </c>
      <c r="F3374" s="173"/>
      <c r="G3374" s="90"/>
      <c r="H3374" s="177"/>
      <c r="I3374" s="90"/>
      <c r="J3374" s="175" t="str">
        <f t="shared" ref="J3374" si="1374">IF(ISNA(VLOOKUP(I3374,DAF_AKUN,2,FALSE)),"-",VLOOKUP(I3374,DAF_AKUN,2,FALSE))</f>
        <v>-</v>
      </c>
      <c r="K3374" s="90" t="s">
        <v>420</v>
      </c>
      <c r="L3374" s="178"/>
      <c r="M3374" s="178"/>
    </row>
    <row r="3375" spans="1:13" x14ac:dyDescent="0.2">
      <c r="A3375" s="90" t="str">
        <f>IF(I3375=VALUE,VALUE,COUNTIF($B$7:B3375,B3375))&amp;I3375&amp;IF(F3375&lt;&gt;VALUE,TEXT(F3375,"mmmm"),VALUE)</f>
        <v>00</v>
      </c>
      <c r="B3375" s="86" t="str">
        <f t="shared" si="1369"/>
        <v>0</v>
      </c>
      <c r="C3375" s="86" t="str">
        <f>COUNTIF($K$7:K3375,K3375)&amp;K3375</f>
        <v>235AP-003</v>
      </c>
      <c r="D3375" s="86" t="str">
        <f t="shared" si="1370"/>
        <v>1</v>
      </c>
      <c r="F3375" s="173"/>
      <c r="G3375" s="90"/>
      <c r="H3375" s="177"/>
      <c r="I3375" s="90"/>
      <c r="J3375" s="175" t="str">
        <f t="shared" ref="J3375" si="1375">IF(ISNA(VLOOKUP(I3375,DAF_AKUN,2,FALSE)),"-",VLOOKUP(I3375,DAF_AKUN,2,FALSE))</f>
        <v>-</v>
      </c>
      <c r="K3375" s="90" t="s">
        <v>420</v>
      </c>
      <c r="L3375" s="178"/>
      <c r="M3375" s="178"/>
    </row>
    <row r="3376" spans="1:13" x14ac:dyDescent="0.2">
      <c r="A3376" s="90" t="str">
        <f>IF(I3376=VALUE,VALUE,COUNTIF($B$7:B3376,B3376))&amp;I3376&amp;IF(F3376&lt;&gt;VALUE,TEXT(F3376,"mmmm"),VALUE)</f>
        <v>00</v>
      </c>
      <c r="B3376" s="86" t="str">
        <f t="shared" si="1369"/>
        <v>0</v>
      </c>
      <c r="C3376" s="86" t="str">
        <f>COUNTIF($K$7:K3376,K3376)&amp;K3376</f>
        <v>236AP-003</v>
      </c>
      <c r="D3376" s="86" t="str">
        <f t="shared" si="1370"/>
        <v>1</v>
      </c>
      <c r="F3376" s="173"/>
      <c r="G3376" s="90"/>
      <c r="H3376" s="177"/>
      <c r="I3376" s="90"/>
      <c r="J3376" s="175" t="str">
        <f t="shared" ref="J3376" si="1376">IF(ISNA(VLOOKUP(I3376,DAF_AKUN,2,FALSE)),"-",VLOOKUP(I3376,DAF_AKUN,2,FALSE))</f>
        <v>-</v>
      </c>
      <c r="K3376" s="90" t="s">
        <v>420</v>
      </c>
      <c r="L3376" s="178"/>
      <c r="M3376" s="178"/>
    </row>
    <row r="3377" spans="1:13" x14ac:dyDescent="0.2">
      <c r="A3377" s="90" t="str">
        <f>IF(I3377=VALUE,VALUE,COUNTIF($B$7:B3377,B3377))&amp;I3377&amp;IF(F3377&lt;&gt;VALUE,TEXT(F3377,"mmmm"),VALUE)</f>
        <v>00</v>
      </c>
      <c r="B3377" s="86" t="str">
        <f t="shared" si="1369"/>
        <v>0</v>
      </c>
      <c r="C3377" s="86" t="str">
        <f>COUNTIF($K$7:K3377,K3377)&amp;K3377</f>
        <v>237AP-003</v>
      </c>
      <c r="D3377" s="86" t="str">
        <f t="shared" si="1370"/>
        <v>1</v>
      </c>
      <c r="F3377" s="173"/>
      <c r="G3377" s="90"/>
      <c r="H3377" s="73"/>
      <c r="I3377" s="90"/>
      <c r="J3377" s="175" t="str">
        <f t="shared" ref="J3377" si="1377">IF(ISNA(VLOOKUP(I3377,DAF_AKUN,2,FALSE)),"-",VLOOKUP(I3377,DAF_AKUN,2,FALSE))</f>
        <v>-</v>
      </c>
      <c r="K3377" s="90" t="s">
        <v>420</v>
      </c>
      <c r="L3377" s="178"/>
      <c r="M3377" s="178"/>
    </row>
    <row r="3378" spans="1:13" x14ac:dyDescent="0.2">
      <c r="A3378" s="90" t="str">
        <f>IF(I3378=VALUE,VALUE,COUNTIF($B$7:B3378,B3378))&amp;I3378&amp;IF(F3378&lt;&gt;VALUE,TEXT(F3378,"mmmm"),VALUE)</f>
        <v>00</v>
      </c>
      <c r="B3378" s="86" t="str">
        <f t="shared" si="1369"/>
        <v>0</v>
      </c>
      <c r="C3378" s="86" t="str">
        <f>COUNTIF($K$7:K3378,K3378)&amp;K3378</f>
        <v>238AP-003</v>
      </c>
      <c r="D3378" s="86" t="str">
        <f t="shared" si="1370"/>
        <v>1</v>
      </c>
      <c r="F3378" s="173"/>
      <c r="G3378" s="90"/>
      <c r="H3378" s="177"/>
      <c r="I3378" s="90"/>
      <c r="J3378" s="175" t="str">
        <f t="shared" ref="J3378" si="1378">IF(ISNA(VLOOKUP(I3378,DAF_AKUN,2,FALSE)),"-",VLOOKUP(I3378,DAF_AKUN,2,FALSE))</f>
        <v>-</v>
      </c>
      <c r="K3378" s="90" t="s">
        <v>420</v>
      </c>
      <c r="L3378" s="178"/>
      <c r="M3378" s="178"/>
    </row>
    <row r="3379" spans="1:13" x14ac:dyDescent="0.2">
      <c r="A3379" s="90" t="str">
        <f>IF(I3379=VALUE,VALUE,COUNTIF($B$7:B3379,B3379))&amp;I3379&amp;IF(F3379&lt;&gt;VALUE,TEXT(F3379,"mmmm"),VALUE)</f>
        <v>00</v>
      </c>
      <c r="B3379" s="86" t="str">
        <f t="shared" si="1369"/>
        <v>0</v>
      </c>
      <c r="C3379" s="86" t="str">
        <f>COUNTIF($K$7:K3379,K3379)&amp;K3379</f>
        <v>0</v>
      </c>
      <c r="D3379" s="86" t="str">
        <f t="shared" si="1370"/>
        <v>1</v>
      </c>
      <c r="F3379" s="173"/>
      <c r="G3379" s="90"/>
      <c r="H3379" s="177"/>
      <c r="I3379" s="90"/>
      <c r="J3379" s="175" t="str">
        <f t="shared" ref="J3379" si="1379">IF(ISNA(VLOOKUP(I3379,DAF_AKUN,2,FALSE)),"-",VLOOKUP(I3379,DAF_AKUN,2,FALSE))</f>
        <v>-</v>
      </c>
      <c r="K3379" s="90"/>
      <c r="L3379" s="178"/>
      <c r="M3379" s="178"/>
    </row>
    <row r="3380" spans="1:13" x14ac:dyDescent="0.2">
      <c r="A3380" s="90" t="str">
        <f>IF(I3380=VALUE,VALUE,COUNTIF($B$7:B3380,B3380))&amp;I3380&amp;IF(F3380&lt;&gt;VALUE,TEXT(F3380,"mmmm"),VALUE)</f>
        <v>00</v>
      </c>
      <c r="B3380" s="86" t="str">
        <f t="shared" si="1369"/>
        <v>0</v>
      </c>
      <c r="C3380" s="86" t="str">
        <f>COUNTIF($K$7:K3380,K3380)&amp;K3380</f>
        <v>0</v>
      </c>
      <c r="D3380" s="86" t="str">
        <f t="shared" si="1370"/>
        <v>1</v>
      </c>
      <c r="F3380" s="173"/>
      <c r="G3380" s="90"/>
      <c r="H3380" s="177"/>
      <c r="I3380" s="90"/>
      <c r="J3380" s="175" t="str">
        <f t="shared" ref="J3380" si="1380">IF(ISNA(VLOOKUP(I3380,DAF_AKUN,2,FALSE)),"-",VLOOKUP(I3380,DAF_AKUN,2,FALSE))</f>
        <v>-</v>
      </c>
      <c r="K3380" s="90"/>
      <c r="L3380" s="178"/>
      <c r="M3380" s="178"/>
    </row>
    <row r="3381" spans="1:13" x14ac:dyDescent="0.2">
      <c r="A3381" s="90" t="str">
        <f>IF(I3381=VALUE,VALUE,COUNTIF($B$7:B3381,B3381))&amp;I3381&amp;IF(F3381&lt;&gt;VALUE,TEXT(F3381,"mmmm"),VALUE)</f>
        <v>00</v>
      </c>
      <c r="B3381" s="86" t="str">
        <f t="shared" si="1369"/>
        <v>0</v>
      </c>
      <c r="C3381" s="86" t="str">
        <f>COUNTIF($K$7:K3381,K3381)&amp;K3381</f>
        <v>0</v>
      </c>
      <c r="D3381" s="86" t="str">
        <f t="shared" si="1370"/>
        <v>1</v>
      </c>
      <c r="F3381" s="173"/>
      <c r="G3381" s="90"/>
      <c r="H3381" s="177"/>
      <c r="I3381" s="90"/>
      <c r="J3381" s="175" t="str">
        <f t="shared" ref="J3381" si="1381">IF(ISNA(VLOOKUP(I3381,DAF_AKUN,2,FALSE)),"-",VLOOKUP(I3381,DAF_AKUN,2,FALSE))</f>
        <v>-</v>
      </c>
      <c r="K3381" s="90"/>
      <c r="L3381" s="178"/>
      <c r="M3381" s="178"/>
    </row>
    <row r="3382" spans="1:13" x14ac:dyDescent="0.2">
      <c r="A3382" s="90" t="str">
        <f>IF(I3382=VALUE,VALUE,COUNTIF($B$7:B3382,B3382))&amp;I3382&amp;IF(F3382&lt;&gt;VALUE,TEXT(F3382,"mmmm"),VALUE)</f>
        <v>00</v>
      </c>
      <c r="B3382" s="86" t="str">
        <f t="shared" si="1369"/>
        <v>0</v>
      </c>
      <c r="C3382" s="86" t="str">
        <f>COUNTIF($K$7:K3382,K3382)&amp;K3382</f>
        <v>0</v>
      </c>
      <c r="D3382" s="86" t="str">
        <f t="shared" si="1370"/>
        <v>1</v>
      </c>
      <c r="F3382" s="173"/>
      <c r="G3382" s="90"/>
      <c r="H3382" s="73"/>
      <c r="I3382" s="75"/>
      <c r="J3382" s="175" t="str">
        <f t="shared" ref="J3382" si="1382">IF(ISNA(VLOOKUP(I3382,DAF_AKUN,2,FALSE)),"-",VLOOKUP(I3382,DAF_AKUN,2,FALSE))</f>
        <v>-</v>
      </c>
      <c r="K3382" s="90"/>
      <c r="L3382" s="178"/>
      <c r="M3382" s="178"/>
    </row>
    <row r="3383" spans="1:13" x14ac:dyDescent="0.2">
      <c r="A3383" s="90" t="str">
        <f>IF(I3383=VALUE,VALUE,COUNTIF($B$7:B3383,B3383))&amp;I3383&amp;IF(F3383&lt;&gt;VALUE,TEXT(F3383,"mmmm"),VALUE)</f>
        <v>00</v>
      </c>
      <c r="B3383" s="86" t="str">
        <f t="shared" si="1369"/>
        <v>0</v>
      </c>
      <c r="C3383" s="86" t="str">
        <f>COUNTIF($K$7:K3383,K3383)&amp;K3383</f>
        <v>0</v>
      </c>
      <c r="D3383" s="86" t="str">
        <f t="shared" si="1370"/>
        <v>1</v>
      </c>
      <c r="F3383" s="173"/>
      <c r="G3383" s="90"/>
      <c r="H3383" s="73"/>
      <c r="I3383" s="90"/>
      <c r="J3383" s="175" t="str">
        <f t="shared" ref="J3383" si="1383">IF(ISNA(VLOOKUP(I3383,DAF_AKUN,2,FALSE)),"-",VLOOKUP(I3383,DAF_AKUN,2,FALSE))</f>
        <v>-</v>
      </c>
      <c r="K3383" s="90"/>
      <c r="L3383" s="178"/>
      <c r="M3383" s="178"/>
    </row>
    <row r="3384" spans="1:13" x14ac:dyDescent="0.2">
      <c r="A3384" s="90" t="str">
        <f>IF(I3384=VALUE,VALUE,COUNTIF($B$7:B3384,B3384))&amp;I3384&amp;IF(F3384&lt;&gt;VALUE,TEXT(F3384,"mmmm"),VALUE)</f>
        <v>00</v>
      </c>
      <c r="B3384" s="86" t="str">
        <f t="shared" si="1369"/>
        <v>0</v>
      </c>
      <c r="C3384" s="86" t="str">
        <f>COUNTIF($K$7:K3384,K3384)&amp;K3384</f>
        <v>0</v>
      </c>
      <c r="D3384" s="86" t="str">
        <f t="shared" si="1370"/>
        <v>1</v>
      </c>
      <c r="F3384" s="173"/>
      <c r="G3384" s="90"/>
      <c r="H3384" s="73"/>
      <c r="I3384" s="75"/>
      <c r="J3384" s="175" t="str">
        <f t="shared" ref="J3384" si="1384">IF(ISNA(VLOOKUP(I3384,DAF_AKUN,2,FALSE)),"-",VLOOKUP(I3384,DAF_AKUN,2,FALSE))</f>
        <v>-</v>
      </c>
      <c r="K3384" s="90"/>
      <c r="L3384" s="178"/>
      <c r="M3384" s="178"/>
    </row>
    <row r="3385" spans="1:13" x14ac:dyDescent="0.2">
      <c r="A3385" s="90" t="str">
        <f>IF(I3385=VALUE,VALUE,COUNTIF($B$7:B3385,B3385))&amp;I3385&amp;IF(F3385&lt;&gt;VALUE,TEXT(F3385,"mmmm"),VALUE)</f>
        <v>00</v>
      </c>
      <c r="B3385" s="86" t="str">
        <f t="shared" si="1369"/>
        <v>0</v>
      </c>
      <c r="C3385" s="86" t="str">
        <f>COUNTIF($K$7:K3385,K3385)&amp;K3385</f>
        <v>0</v>
      </c>
      <c r="D3385" s="86" t="str">
        <f t="shared" si="1370"/>
        <v>1</v>
      </c>
      <c r="F3385" s="173"/>
      <c r="G3385" s="90"/>
      <c r="H3385" s="73"/>
      <c r="I3385" s="75"/>
      <c r="J3385" s="175" t="str">
        <f t="shared" ref="J3385" si="1385">IF(ISNA(VLOOKUP(I3385,DAF_AKUN,2,FALSE)),"-",VLOOKUP(I3385,DAF_AKUN,2,FALSE))</f>
        <v>-</v>
      </c>
      <c r="K3385" s="90"/>
      <c r="L3385" s="178"/>
      <c r="M3385" s="178"/>
    </row>
    <row r="3386" spans="1:13" x14ac:dyDescent="0.2">
      <c r="A3386" s="90" t="str">
        <f>IF(I3386=VALUE,VALUE,COUNTIF($B$7:B3386,B3386))&amp;I3386&amp;IF(F3386&lt;&gt;VALUE,TEXT(F3386,"mmmm"),VALUE)</f>
        <v>00</v>
      </c>
      <c r="B3386" s="86" t="str">
        <f t="shared" si="1369"/>
        <v>0</v>
      </c>
      <c r="C3386" s="86" t="str">
        <f>COUNTIF($K$7:K3386,K3386)&amp;K3386</f>
        <v>0</v>
      </c>
      <c r="D3386" s="86" t="str">
        <f t="shared" si="1370"/>
        <v>1</v>
      </c>
      <c r="F3386" s="173"/>
      <c r="G3386" s="90"/>
      <c r="H3386" s="73"/>
      <c r="I3386" s="75"/>
      <c r="J3386" s="175" t="str">
        <f t="shared" ref="J3386" si="1386">IF(ISNA(VLOOKUP(I3386,DAF_AKUN,2,FALSE)),"-",VLOOKUP(I3386,DAF_AKUN,2,FALSE))</f>
        <v>-</v>
      </c>
      <c r="K3386" s="90"/>
      <c r="L3386" s="178"/>
      <c r="M3386" s="178"/>
    </row>
    <row r="3387" spans="1:13" x14ac:dyDescent="0.2">
      <c r="A3387" s="90" t="str">
        <f>IF(I3387=VALUE,VALUE,COUNTIF($B$7:B3387,B3387))&amp;I3387&amp;IF(F3387&lt;&gt;VALUE,TEXT(F3387,"mmmm"),VALUE)</f>
        <v>00</v>
      </c>
      <c r="B3387" s="86" t="str">
        <f t="shared" si="1369"/>
        <v>0</v>
      </c>
      <c r="C3387" s="86" t="str">
        <f>COUNTIF($K$7:K3387,K3387)&amp;K3387</f>
        <v>0</v>
      </c>
      <c r="D3387" s="86" t="str">
        <f t="shared" si="1370"/>
        <v>1</v>
      </c>
      <c r="F3387" s="173"/>
      <c r="G3387" s="90"/>
      <c r="H3387" s="73"/>
      <c r="I3387" s="90"/>
      <c r="J3387" s="175" t="str">
        <f t="shared" ref="J3387" si="1387">IF(ISNA(VLOOKUP(I3387,DAF_AKUN,2,FALSE)),"-",VLOOKUP(I3387,DAF_AKUN,2,FALSE))</f>
        <v>-</v>
      </c>
      <c r="K3387" s="86"/>
      <c r="L3387" s="178"/>
      <c r="M3387" s="89"/>
    </row>
    <row r="3388" spans="1:13" x14ac:dyDescent="0.2">
      <c r="A3388" s="90" t="str">
        <f>IF(I3388=VALUE,VALUE,COUNTIF($B$7:B3388,B3388))&amp;I3388&amp;IF(F3388&lt;&gt;VALUE,TEXT(F3388,"mmmm"),VALUE)</f>
        <v>00</v>
      </c>
      <c r="B3388" s="86" t="str">
        <f t="shared" si="1369"/>
        <v>0</v>
      </c>
      <c r="C3388" s="86" t="str">
        <f>COUNTIF($K$7:K3388,K3388)&amp;K3388</f>
        <v>0</v>
      </c>
      <c r="D3388" s="86" t="str">
        <f t="shared" si="1370"/>
        <v>1</v>
      </c>
      <c r="F3388" s="173"/>
      <c r="G3388" s="90"/>
      <c r="H3388" s="174"/>
      <c r="I3388" s="75"/>
      <c r="J3388" s="175" t="str">
        <f t="shared" ref="J3388" si="1388">IF(ISNA(VLOOKUP(I3388,DAF_AKUN,2,FALSE)),"-",VLOOKUP(I3388,DAF_AKUN,2,FALSE))</f>
        <v>-</v>
      </c>
      <c r="K3388" s="86"/>
      <c r="L3388" s="89"/>
      <c r="M3388" s="89"/>
    </row>
    <row r="3389" spans="1:13" x14ac:dyDescent="0.2">
      <c r="A3389" s="90" t="str">
        <f>IF(I3389=VALUE,VALUE,COUNTIF($B$7:B3389,B3389))&amp;I3389&amp;IF(F3389&lt;&gt;VALUE,TEXT(F3389,"mmmm"),VALUE)</f>
        <v>00</v>
      </c>
      <c r="B3389" s="86" t="str">
        <f t="shared" si="1369"/>
        <v>0</v>
      </c>
      <c r="C3389" s="86" t="str">
        <f>COUNTIF($K$7:K3389,K3389)&amp;K3389</f>
        <v>0</v>
      </c>
      <c r="D3389" s="86" t="str">
        <f t="shared" si="1370"/>
        <v>1</v>
      </c>
      <c r="F3389" s="173"/>
      <c r="G3389" s="90"/>
      <c r="H3389" s="73"/>
      <c r="I3389" s="75"/>
      <c r="J3389" s="175" t="str">
        <f t="shared" ref="J3389" si="1389">IF(ISNA(VLOOKUP(I3389,DAF_AKUN,2,FALSE)),"-",VLOOKUP(I3389,DAF_AKUN,2,FALSE))</f>
        <v>-</v>
      </c>
      <c r="K3389" s="90"/>
      <c r="L3389" s="178"/>
      <c r="M3389" s="178"/>
    </row>
    <row r="3390" spans="1:13" x14ac:dyDescent="0.2">
      <c r="A3390" s="90" t="str">
        <f>IF(I3390=VALUE,VALUE,COUNTIF($B$7:B3390,B3390))&amp;I3390&amp;IF(F3390&lt;&gt;VALUE,TEXT(F3390,"mmmm"),VALUE)</f>
        <v>00</v>
      </c>
      <c r="B3390" s="86" t="str">
        <f t="shared" si="1369"/>
        <v>0</v>
      </c>
      <c r="C3390" s="86" t="str">
        <f>COUNTIF($K$7:K3390,K3390)&amp;K3390</f>
        <v>0</v>
      </c>
      <c r="D3390" s="86" t="str">
        <f t="shared" si="1370"/>
        <v>1</v>
      </c>
      <c r="F3390" s="173"/>
      <c r="G3390" s="90"/>
      <c r="H3390" s="73"/>
      <c r="I3390" s="90"/>
      <c r="J3390" s="175" t="str">
        <f t="shared" ref="J3390" si="1390">IF(ISNA(VLOOKUP(I3390,DAF_AKUN,2,FALSE)),"-",VLOOKUP(I3390,DAF_AKUN,2,FALSE))</f>
        <v>-</v>
      </c>
      <c r="K3390" s="90"/>
      <c r="L3390" s="178"/>
      <c r="M3390" s="178"/>
    </row>
    <row r="3391" spans="1:13" x14ac:dyDescent="0.2">
      <c r="A3391" s="90" t="str">
        <f>IF(I3391=VALUE,VALUE,COUNTIF($B$7:B3391,B3391))&amp;I3391&amp;IF(F3391&lt;&gt;VALUE,TEXT(F3391,"mmmm"),VALUE)</f>
        <v>00</v>
      </c>
      <c r="B3391" s="86" t="str">
        <f t="shared" si="1369"/>
        <v>0</v>
      </c>
      <c r="C3391" s="86" t="str">
        <f>COUNTIF($K$7:K3391,K3391)&amp;K3391</f>
        <v>0</v>
      </c>
      <c r="D3391" s="86" t="str">
        <f t="shared" si="1370"/>
        <v>1</v>
      </c>
      <c r="F3391" s="173"/>
      <c r="G3391" s="90"/>
      <c r="H3391" s="73"/>
      <c r="I3391" s="90"/>
      <c r="J3391" s="175" t="str">
        <f t="shared" ref="J3391" si="1391">IF(ISNA(VLOOKUP(I3391,DAF_AKUN,2,FALSE)),"-",VLOOKUP(I3391,DAF_AKUN,2,FALSE))</f>
        <v>-</v>
      </c>
      <c r="K3391" s="90"/>
      <c r="L3391" s="178"/>
      <c r="M3391" s="178"/>
    </row>
    <row r="3392" spans="1:13" x14ac:dyDescent="0.2">
      <c r="A3392" s="90" t="str">
        <f>IF(I3392=VALUE,VALUE,COUNTIF($B$7:B3392,B3392))&amp;I3392&amp;IF(F3392&lt;&gt;VALUE,TEXT(F3392,"mmmm"),VALUE)</f>
        <v>00</v>
      </c>
      <c r="B3392" s="86" t="str">
        <f t="shared" si="1369"/>
        <v>0</v>
      </c>
      <c r="C3392" s="86" t="str">
        <f>COUNTIF($K$7:K3392,K3392)&amp;K3392</f>
        <v>0</v>
      </c>
      <c r="D3392" s="86" t="str">
        <f t="shared" si="1370"/>
        <v>1</v>
      </c>
      <c r="F3392" s="173"/>
      <c r="G3392" s="90"/>
      <c r="H3392" s="73"/>
      <c r="I3392" s="75"/>
      <c r="J3392" s="175" t="str">
        <f t="shared" ref="J3392" si="1392">IF(ISNA(VLOOKUP(I3392,DAF_AKUN,2,FALSE)),"-",VLOOKUP(I3392,DAF_AKUN,2,FALSE))</f>
        <v>-</v>
      </c>
      <c r="K3392" s="90"/>
      <c r="L3392" s="178"/>
      <c r="M3392" s="178"/>
    </row>
    <row r="3393" spans="1:13" x14ac:dyDescent="0.2">
      <c r="A3393" s="90" t="str">
        <f>IF(I3393=VALUE,VALUE,COUNTIF($B$7:B3393,B3393))&amp;I3393&amp;IF(F3393&lt;&gt;VALUE,TEXT(F3393,"mmmm"),VALUE)</f>
        <v>00</v>
      </c>
      <c r="B3393" s="86" t="str">
        <f t="shared" si="1369"/>
        <v>0</v>
      </c>
      <c r="C3393" s="86" t="str">
        <f>COUNTIF($K$7:K3393,K3393)&amp;K3393</f>
        <v>0</v>
      </c>
      <c r="D3393" s="86" t="str">
        <f t="shared" si="1370"/>
        <v>1</v>
      </c>
      <c r="F3393" s="173"/>
      <c r="G3393" s="90"/>
      <c r="H3393" s="73"/>
      <c r="I3393" s="75"/>
      <c r="J3393" s="175" t="str">
        <f t="shared" ref="J3393" si="1393">IF(ISNA(VLOOKUP(I3393,DAF_AKUN,2,FALSE)),"-",VLOOKUP(I3393,DAF_AKUN,2,FALSE))</f>
        <v>-</v>
      </c>
      <c r="K3393" s="90"/>
      <c r="L3393" s="178"/>
      <c r="M3393" s="178"/>
    </row>
    <row r="3394" spans="1:13" x14ac:dyDescent="0.2">
      <c r="A3394" s="90" t="str">
        <f>IF(I3394=VALUE,VALUE,COUNTIF($B$7:B3394,B3394))&amp;I3394&amp;IF(F3394&lt;&gt;VALUE,TEXT(F3394,"mmmm"),VALUE)</f>
        <v>00</v>
      </c>
      <c r="B3394" s="86" t="str">
        <f t="shared" si="1369"/>
        <v>0</v>
      </c>
      <c r="C3394" s="86" t="str">
        <f>COUNTIF($K$7:K3394,K3394)&amp;K3394</f>
        <v>0</v>
      </c>
      <c r="D3394" s="86" t="str">
        <f t="shared" si="1370"/>
        <v>1</v>
      </c>
      <c r="F3394" s="173"/>
      <c r="G3394" s="90"/>
      <c r="H3394" s="73"/>
      <c r="I3394" s="75"/>
      <c r="J3394" s="175" t="str">
        <f t="shared" ref="J3394" si="1394">IF(ISNA(VLOOKUP(I3394,DAF_AKUN,2,FALSE)),"-",VLOOKUP(I3394,DAF_AKUN,2,FALSE))</f>
        <v>-</v>
      </c>
      <c r="K3394" s="90"/>
      <c r="L3394" s="178"/>
      <c r="M3394" s="178"/>
    </row>
    <row r="3395" spans="1:13" x14ac:dyDescent="0.2">
      <c r="A3395" s="90" t="str">
        <f>IF(I3395=VALUE,VALUE,COUNTIF($B$7:B3395,B3395))&amp;I3395&amp;IF(F3395&lt;&gt;VALUE,TEXT(F3395,"mmmm"),VALUE)</f>
        <v>00</v>
      </c>
      <c r="B3395" s="86" t="str">
        <f t="shared" si="1369"/>
        <v>0</v>
      </c>
      <c r="C3395" s="86" t="str">
        <f>COUNTIF($K$7:K3395,K3395)&amp;K3395</f>
        <v>0</v>
      </c>
      <c r="D3395" s="86" t="str">
        <f t="shared" si="1370"/>
        <v>1</v>
      </c>
      <c r="F3395" s="173"/>
      <c r="G3395" s="90"/>
      <c r="H3395" s="73"/>
      <c r="I3395" s="75"/>
      <c r="J3395" s="175" t="str">
        <f t="shared" ref="J3395" si="1395">IF(ISNA(VLOOKUP(I3395,DAF_AKUN,2,FALSE)),"-",VLOOKUP(I3395,DAF_AKUN,2,FALSE))</f>
        <v>-</v>
      </c>
      <c r="K3395" s="90"/>
      <c r="L3395" s="178"/>
      <c r="M3395" s="178"/>
    </row>
    <row r="3396" spans="1:13" x14ac:dyDescent="0.2">
      <c r="A3396" s="90" t="str">
        <f>IF(I3396=VALUE,VALUE,COUNTIF($B$7:B3396,B3396))&amp;I3396&amp;IF(F3396&lt;&gt;VALUE,TEXT(F3396,"mmmm"),VALUE)</f>
        <v>00</v>
      </c>
      <c r="B3396" s="86" t="str">
        <f t="shared" si="1369"/>
        <v>0</v>
      </c>
      <c r="C3396" s="86" t="str">
        <f>COUNTIF($K$7:K3396,K3396)&amp;K3396</f>
        <v>0</v>
      </c>
      <c r="D3396" s="86" t="str">
        <f t="shared" si="1370"/>
        <v>1</v>
      </c>
      <c r="F3396" s="173"/>
      <c r="G3396" s="90"/>
      <c r="H3396" s="73"/>
      <c r="I3396" s="75"/>
      <c r="J3396" s="175" t="str">
        <f t="shared" ref="J3396" si="1396">IF(ISNA(VLOOKUP(I3396,DAF_AKUN,2,FALSE)),"-",VLOOKUP(I3396,DAF_AKUN,2,FALSE))</f>
        <v>-</v>
      </c>
      <c r="K3396" s="90"/>
      <c r="L3396" s="178"/>
      <c r="M3396" s="178"/>
    </row>
    <row r="3397" spans="1:13" x14ac:dyDescent="0.2">
      <c r="A3397" s="90" t="str">
        <f>IF(I3397=VALUE,VALUE,COUNTIF($B$7:B3397,B3397))&amp;I3397&amp;IF(F3397&lt;&gt;VALUE,TEXT(F3397,"mmmm"),VALUE)</f>
        <v>00</v>
      </c>
      <c r="B3397" s="86" t="str">
        <f t="shared" si="1369"/>
        <v>0</v>
      </c>
      <c r="C3397" s="86" t="str">
        <f>COUNTIF($K$7:K3397,K3397)&amp;K3397</f>
        <v>0</v>
      </c>
      <c r="D3397" s="86" t="str">
        <f t="shared" si="1370"/>
        <v>1</v>
      </c>
      <c r="F3397" s="173"/>
      <c r="G3397" s="90"/>
      <c r="H3397" s="73"/>
      <c r="I3397" s="90"/>
      <c r="J3397" s="175" t="str">
        <f t="shared" ref="J3397" si="1397">IF(ISNA(VLOOKUP(I3397,DAF_AKUN,2,FALSE)),"-",VLOOKUP(I3397,DAF_AKUN,2,FALSE))</f>
        <v>-</v>
      </c>
      <c r="K3397" s="90"/>
      <c r="L3397" s="178"/>
      <c r="M3397" s="178"/>
    </row>
    <row r="3398" spans="1:13" x14ac:dyDescent="0.2">
      <c r="A3398" s="90" t="str">
        <f>IF(I3398=VALUE,VALUE,COUNTIF($B$7:B3398,B3398))&amp;I3398&amp;IF(F3398&lt;&gt;VALUE,TEXT(F3398,"mmmm"),VALUE)</f>
        <v>00</v>
      </c>
      <c r="B3398" s="86" t="str">
        <f t="shared" si="1369"/>
        <v>0</v>
      </c>
      <c r="C3398" s="86" t="str">
        <f>COUNTIF($K$7:K3398,K3398)&amp;K3398</f>
        <v>0</v>
      </c>
      <c r="D3398" s="86" t="str">
        <f t="shared" si="1370"/>
        <v>1</v>
      </c>
      <c r="F3398" s="173"/>
      <c r="G3398" s="90"/>
      <c r="H3398" s="73"/>
      <c r="I3398" s="90"/>
      <c r="J3398" s="175" t="str">
        <f t="shared" ref="J3398" si="1398">IF(ISNA(VLOOKUP(I3398,DAF_AKUN,2,FALSE)),"-",VLOOKUP(I3398,DAF_AKUN,2,FALSE))</f>
        <v>-</v>
      </c>
      <c r="K3398" s="90"/>
      <c r="L3398" s="178"/>
      <c r="M3398" s="178"/>
    </row>
    <row r="3399" spans="1:13" x14ac:dyDescent="0.2">
      <c r="A3399" s="90" t="str">
        <f>IF(I3399=VALUE,VALUE,COUNTIF($B$7:B3399,B3399))&amp;I3399&amp;IF(F3399&lt;&gt;VALUE,TEXT(F3399,"mmmm"),VALUE)</f>
        <v>00</v>
      </c>
      <c r="B3399" s="86" t="str">
        <f t="shared" si="1369"/>
        <v>0</v>
      </c>
      <c r="C3399" s="86" t="str">
        <f>COUNTIF($K$7:K3399,K3399)&amp;K3399</f>
        <v>0</v>
      </c>
      <c r="D3399" s="86" t="str">
        <f t="shared" si="1370"/>
        <v>1</v>
      </c>
      <c r="F3399" s="173"/>
      <c r="G3399" s="90"/>
      <c r="H3399" s="73"/>
      <c r="I3399" s="90"/>
      <c r="J3399" s="175" t="str">
        <f t="shared" ref="J3399" si="1399">IF(ISNA(VLOOKUP(I3399,DAF_AKUN,2,FALSE)),"-",VLOOKUP(I3399,DAF_AKUN,2,FALSE))</f>
        <v>-</v>
      </c>
      <c r="K3399" s="90"/>
      <c r="L3399" s="178"/>
      <c r="M3399" s="178"/>
    </row>
    <row r="3400" spans="1:13" x14ac:dyDescent="0.2">
      <c r="A3400" s="90" t="str">
        <f>IF(I3400=VALUE,VALUE,COUNTIF($B$7:B3400,B3400))&amp;I3400&amp;IF(F3400&lt;&gt;VALUE,TEXT(F3400,"mmmm"),VALUE)</f>
        <v>00</v>
      </c>
      <c r="B3400" s="86" t="str">
        <f t="shared" si="1369"/>
        <v>0</v>
      </c>
      <c r="C3400" s="86" t="str">
        <f>COUNTIF($K$7:K3400,K3400)&amp;K3400</f>
        <v>0</v>
      </c>
      <c r="D3400" s="86" t="str">
        <f t="shared" si="1370"/>
        <v>1</v>
      </c>
      <c r="F3400" s="173"/>
      <c r="G3400" s="90"/>
      <c r="H3400" s="73"/>
      <c r="I3400" s="90"/>
      <c r="J3400" s="175" t="str">
        <f t="shared" ref="J3400" si="1400">IF(ISNA(VLOOKUP(I3400,DAF_AKUN,2,FALSE)),"-",VLOOKUP(I3400,DAF_AKUN,2,FALSE))</f>
        <v>-</v>
      </c>
      <c r="K3400" s="90"/>
      <c r="L3400" s="178"/>
      <c r="M3400" s="178"/>
    </row>
    <row r="3401" spans="1:13" x14ac:dyDescent="0.2">
      <c r="A3401" s="90" t="str">
        <f>IF(I3401=VALUE,VALUE,COUNTIF($B$7:B3401,B3401))&amp;I3401&amp;IF(F3401&lt;&gt;VALUE,TEXT(F3401,"mmmm"),VALUE)</f>
        <v>00</v>
      </c>
      <c r="B3401" s="86" t="str">
        <f t="shared" si="1369"/>
        <v>0</v>
      </c>
      <c r="C3401" s="86" t="str">
        <f>COUNTIF($K$7:K3401,K3401)&amp;K3401</f>
        <v>0</v>
      </c>
      <c r="D3401" s="86" t="str">
        <f t="shared" si="1370"/>
        <v>1</v>
      </c>
      <c r="F3401" s="173"/>
      <c r="G3401" s="90"/>
      <c r="H3401" s="73"/>
      <c r="I3401" s="75"/>
      <c r="J3401" s="175" t="str">
        <f t="shared" ref="J3401" si="1401">IF(ISNA(VLOOKUP(I3401,DAF_AKUN,2,FALSE)),"-",VLOOKUP(I3401,DAF_AKUN,2,FALSE))</f>
        <v>-</v>
      </c>
      <c r="K3401" s="90"/>
      <c r="L3401" s="178"/>
      <c r="M3401" s="178"/>
    </row>
    <row r="3402" spans="1:13" x14ac:dyDescent="0.2">
      <c r="A3402" s="90" t="str">
        <f>IF(I3402=VALUE,VALUE,COUNTIF($B$7:B3402,B3402))&amp;I3402&amp;IF(F3402&lt;&gt;VALUE,TEXT(F3402,"mmmm"),VALUE)</f>
        <v>00</v>
      </c>
      <c r="B3402" s="86" t="str">
        <f t="shared" si="1369"/>
        <v>0</v>
      </c>
      <c r="C3402" s="86" t="str">
        <f>COUNTIF($K$7:K3402,K3402)&amp;K3402</f>
        <v>0</v>
      </c>
      <c r="D3402" s="86" t="str">
        <f t="shared" si="1370"/>
        <v>1</v>
      </c>
      <c r="F3402" s="173"/>
      <c r="G3402" s="90"/>
      <c r="H3402" s="73"/>
      <c r="I3402" s="90"/>
      <c r="J3402" s="175" t="str">
        <f t="shared" ref="J3402" si="1402">IF(ISNA(VLOOKUP(I3402,DAF_AKUN,2,FALSE)),"-",VLOOKUP(I3402,DAF_AKUN,2,FALSE))</f>
        <v>-</v>
      </c>
      <c r="K3402" s="90"/>
      <c r="L3402" s="178"/>
      <c r="M3402" s="178"/>
    </row>
    <row r="3403" spans="1:13" x14ac:dyDescent="0.2">
      <c r="A3403" s="90" t="str">
        <f>IF(I3403=VALUE,VALUE,COUNTIF($B$7:B3403,B3403))&amp;I3403&amp;IF(F3403&lt;&gt;VALUE,TEXT(F3403,"mmmm"),VALUE)</f>
        <v>00</v>
      </c>
      <c r="B3403" s="86" t="str">
        <f t="shared" si="1369"/>
        <v>0</v>
      </c>
      <c r="C3403" s="86" t="str">
        <f>COUNTIF($K$7:K3403,K3403)&amp;K3403</f>
        <v>0</v>
      </c>
      <c r="D3403" s="86" t="str">
        <f t="shared" si="1370"/>
        <v>1</v>
      </c>
      <c r="F3403" s="173"/>
      <c r="G3403" s="90"/>
      <c r="H3403" s="73"/>
      <c r="I3403" s="90"/>
      <c r="J3403" s="175" t="str">
        <f t="shared" ref="J3403" si="1403">IF(ISNA(VLOOKUP(I3403,DAF_AKUN,2,FALSE)),"-",VLOOKUP(I3403,DAF_AKUN,2,FALSE))</f>
        <v>-</v>
      </c>
      <c r="K3403" s="90"/>
      <c r="L3403" s="178"/>
      <c r="M3403" s="178"/>
    </row>
    <row r="3404" spans="1:13" x14ac:dyDescent="0.2">
      <c r="A3404" s="90" t="str">
        <f>IF(I3404=VALUE,VALUE,COUNTIF($B$7:B3404,B3404))&amp;I3404&amp;IF(F3404&lt;&gt;VALUE,TEXT(F3404,"mmmm"),VALUE)</f>
        <v>00</v>
      </c>
      <c r="B3404" s="86" t="str">
        <f t="shared" si="1369"/>
        <v>0</v>
      </c>
      <c r="C3404" s="86" t="str">
        <f>COUNTIF($K$7:K3404,K3404)&amp;K3404</f>
        <v>0</v>
      </c>
      <c r="D3404" s="86" t="str">
        <f t="shared" si="1370"/>
        <v>1</v>
      </c>
      <c r="F3404" s="173"/>
      <c r="G3404" s="90"/>
      <c r="H3404" s="177"/>
      <c r="I3404" s="90"/>
      <c r="J3404" s="175" t="str">
        <f t="shared" ref="J3404" si="1404">IF(ISNA(VLOOKUP(I3404,DAF_AKUN,2,FALSE)),"-",VLOOKUP(I3404,DAF_AKUN,2,FALSE))</f>
        <v>-</v>
      </c>
      <c r="K3404" s="90"/>
      <c r="L3404" s="178"/>
      <c r="M3404" s="178"/>
    </row>
    <row r="3405" spans="1:13" x14ac:dyDescent="0.2">
      <c r="A3405" s="90" t="str">
        <f>IF(I3405=VALUE,VALUE,COUNTIF($B$7:B3405,B3405))&amp;I3405&amp;IF(F3405&lt;&gt;VALUE,TEXT(F3405,"mmmm"),VALUE)</f>
        <v>00</v>
      </c>
      <c r="B3405" s="86" t="str">
        <f t="shared" si="1369"/>
        <v>0</v>
      </c>
      <c r="C3405" s="86" t="str">
        <f>COUNTIF($K$7:K3405,K3405)&amp;K3405</f>
        <v>0</v>
      </c>
      <c r="D3405" s="86" t="str">
        <f t="shared" si="1370"/>
        <v>1</v>
      </c>
      <c r="F3405" s="173"/>
      <c r="G3405" s="90"/>
      <c r="H3405" s="73"/>
      <c r="I3405" s="90"/>
      <c r="J3405" s="175" t="str">
        <f t="shared" ref="J3405" si="1405">IF(ISNA(VLOOKUP(I3405,DAF_AKUN,2,FALSE)),"-",VLOOKUP(I3405,DAF_AKUN,2,FALSE))</f>
        <v>-</v>
      </c>
      <c r="K3405" s="90"/>
      <c r="L3405" s="178"/>
      <c r="M3405" s="178"/>
    </row>
    <row r="3406" spans="1:13" x14ac:dyDescent="0.2">
      <c r="A3406" s="90" t="str">
        <f>IF(I3406=VALUE,VALUE,COUNTIF($B$7:B3406,B3406))&amp;I3406&amp;IF(F3406&lt;&gt;VALUE,TEXT(F3406,"mmmm"),VALUE)</f>
        <v>00</v>
      </c>
      <c r="B3406" s="86" t="str">
        <f t="shared" si="1369"/>
        <v>0</v>
      </c>
      <c r="C3406" s="86" t="str">
        <f>COUNTIF($K$7:K3406,K3406)&amp;K3406</f>
        <v>0</v>
      </c>
      <c r="D3406" s="86" t="str">
        <f t="shared" si="1370"/>
        <v>1</v>
      </c>
      <c r="F3406" s="173"/>
      <c r="G3406" s="90"/>
      <c r="H3406" s="73"/>
      <c r="I3406" s="90"/>
      <c r="J3406" s="175" t="str">
        <f t="shared" ref="J3406" si="1406">IF(ISNA(VLOOKUP(I3406,DAF_AKUN,2,FALSE)),"-",VLOOKUP(I3406,DAF_AKUN,2,FALSE))</f>
        <v>-</v>
      </c>
      <c r="K3406" s="90"/>
      <c r="L3406" s="178"/>
      <c r="M3406" s="178"/>
    </row>
    <row r="3407" spans="1:13" x14ac:dyDescent="0.2">
      <c r="A3407" s="90" t="str">
        <f>IF(I3407=VALUE,VALUE,COUNTIF($B$7:B3407,B3407))&amp;I3407&amp;IF(F3407&lt;&gt;VALUE,TEXT(F3407,"mmmm"),VALUE)</f>
        <v>00</v>
      </c>
      <c r="B3407" s="86" t="str">
        <f t="shared" si="1369"/>
        <v>0</v>
      </c>
      <c r="C3407" s="86" t="str">
        <f>COUNTIF($K$7:K3407,K3407)&amp;K3407</f>
        <v>0</v>
      </c>
      <c r="D3407" s="86" t="str">
        <f t="shared" si="1370"/>
        <v>1</v>
      </c>
      <c r="F3407" s="173"/>
      <c r="G3407" s="90"/>
      <c r="H3407" s="73"/>
      <c r="I3407" s="90"/>
      <c r="J3407" s="175" t="str">
        <f t="shared" ref="J3407" si="1407">IF(ISNA(VLOOKUP(I3407,DAF_AKUN,2,FALSE)),"-",VLOOKUP(I3407,DAF_AKUN,2,FALSE))</f>
        <v>-</v>
      </c>
      <c r="K3407" s="90"/>
      <c r="L3407" s="178"/>
      <c r="M3407" s="178"/>
    </row>
    <row r="3408" spans="1:13" x14ac:dyDescent="0.2">
      <c r="A3408" s="90" t="str">
        <f>IF(I3408=VALUE,VALUE,COUNTIF($B$7:B3408,B3408))&amp;I3408&amp;IF(F3408&lt;&gt;VALUE,TEXT(F3408,"mmmm"),VALUE)</f>
        <v>00</v>
      </c>
      <c r="B3408" s="86" t="str">
        <f t="shared" si="1369"/>
        <v>0</v>
      </c>
      <c r="C3408" s="86" t="str">
        <f>COUNTIF($K$7:K3408,K3408)&amp;K3408</f>
        <v>0</v>
      </c>
      <c r="D3408" s="86" t="str">
        <f t="shared" si="1370"/>
        <v>1</v>
      </c>
      <c r="F3408" s="173"/>
      <c r="G3408" s="90"/>
      <c r="H3408" s="73"/>
      <c r="I3408" s="75"/>
      <c r="J3408" s="175" t="str">
        <f t="shared" ref="J3408" si="1408">IF(ISNA(VLOOKUP(I3408,DAF_AKUN,2,FALSE)),"-",VLOOKUP(I3408,DAF_AKUN,2,FALSE))</f>
        <v>-</v>
      </c>
      <c r="K3408" s="90"/>
      <c r="L3408" s="178"/>
      <c r="M3408" s="178"/>
    </row>
    <row r="3409" spans="1:13" x14ac:dyDescent="0.2">
      <c r="A3409" s="90" t="str">
        <f>IF(I3409=VALUE,VALUE,COUNTIF($B$7:B3409,B3409))&amp;I3409&amp;IF(F3409&lt;&gt;VALUE,TEXT(F3409,"mmmm"),VALUE)</f>
        <v>00</v>
      </c>
      <c r="B3409" s="86" t="str">
        <f t="shared" si="1369"/>
        <v>0</v>
      </c>
      <c r="C3409" s="86" t="str">
        <f>COUNTIF($K$7:K3409,K3409)&amp;K3409</f>
        <v>0</v>
      </c>
      <c r="D3409" s="86" t="str">
        <f t="shared" si="1370"/>
        <v>1</v>
      </c>
      <c r="F3409" s="173"/>
      <c r="G3409" s="90"/>
      <c r="H3409" s="73"/>
      <c r="I3409" s="75"/>
      <c r="J3409" s="175" t="str">
        <f t="shared" ref="J3409" si="1409">IF(ISNA(VLOOKUP(I3409,DAF_AKUN,2,FALSE)),"-",VLOOKUP(I3409,DAF_AKUN,2,FALSE))</f>
        <v>-</v>
      </c>
      <c r="K3409" s="90"/>
      <c r="L3409" s="178"/>
      <c r="M3409" s="178"/>
    </row>
    <row r="3410" spans="1:13" x14ac:dyDescent="0.2">
      <c r="A3410" s="90" t="str">
        <f>IF(I3410=VALUE,VALUE,COUNTIF($B$7:B3410,B3410))&amp;I3410&amp;IF(F3410&lt;&gt;VALUE,TEXT(F3410,"mmmm"),VALUE)</f>
        <v>00</v>
      </c>
      <c r="B3410" s="86" t="str">
        <f t="shared" si="1369"/>
        <v>0</v>
      </c>
      <c r="C3410" s="86" t="str">
        <f>COUNTIF($K$7:K3410,K3410)&amp;K3410</f>
        <v>0</v>
      </c>
      <c r="D3410" s="86" t="str">
        <f t="shared" si="1370"/>
        <v>1</v>
      </c>
      <c r="F3410" s="173"/>
      <c r="G3410" s="90"/>
      <c r="H3410" s="73"/>
      <c r="I3410" s="90"/>
      <c r="J3410" s="175" t="str">
        <f t="shared" ref="J3410" si="1410">IF(ISNA(VLOOKUP(I3410,DAF_AKUN,2,FALSE)),"-",VLOOKUP(I3410,DAF_AKUN,2,FALSE))</f>
        <v>-</v>
      </c>
      <c r="K3410" s="90"/>
      <c r="L3410" s="178"/>
      <c r="M3410" s="178"/>
    </row>
    <row r="3411" spans="1:13" x14ac:dyDescent="0.2">
      <c r="A3411" s="90" t="str">
        <f>IF(I3411=VALUE,VALUE,COUNTIF($B$7:B3411,B3411))&amp;I3411&amp;IF(F3411&lt;&gt;VALUE,TEXT(F3411,"mmmm"),VALUE)</f>
        <v>00</v>
      </c>
      <c r="B3411" s="86" t="str">
        <f t="shared" si="1369"/>
        <v>0</v>
      </c>
      <c r="C3411" s="86" t="str">
        <f>COUNTIF($K$7:K3411,K3411)&amp;K3411</f>
        <v>0</v>
      </c>
      <c r="D3411" s="86" t="str">
        <f t="shared" si="1370"/>
        <v>1</v>
      </c>
      <c r="F3411" s="173"/>
      <c r="G3411" s="90"/>
      <c r="H3411" s="73"/>
      <c r="I3411" s="90"/>
      <c r="J3411" s="175" t="str">
        <f t="shared" ref="J3411" si="1411">IF(ISNA(VLOOKUP(I3411,DAF_AKUN,2,FALSE)),"-",VLOOKUP(I3411,DAF_AKUN,2,FALSE))</f>
        <v>-</v>
      </c>
      <c r="K3411" s="90"/>
      <c r="L3411" s="178"/>
      <c r="M3411" s="178"/>
    </row>
    <row r="3412" spans="1:13" x14ac:dyDescent="0.2">
      <c r="A3412" s="90" t="str">
        <f>IF(I3412=VALUE,VALUE,COUNTIF($B$7:B3412,B3412))&amp;I3412&amp;IF(F3412&lt;&gt;VALUE,TEXT(F3412,"mmmm"),VALUE)</f>
        <v>00</v>
      </c>
      <c r="B3412" s="86" t="str">
        <f t="shared" si="1369"/>
        <v>0</v>
      </c>
      <c r="C3412" s="86" t="str">
        <f>COUNTIF($K$7:K3412,K3412)&amp;K3412</f>
        <v>0</v>
      </c>
      <c r="D3412" s="86" t="str">
        <f t="shared" si="1370"/>
        <v>1</v>
      </c>
      <c r="F3412" s="173"/>
      <c r="G3412" s="90"/>
      <c r="H3412" s="73"/>
      <c r="I3412" s="75"/>
      <c r="J3412" s="175" t="str">
        <f t="shared" ref="J3412" si="1412">IF(ISNA(VLOOKUP(I3412,DAF_AKUN,2,FALSE)),"-",VLOOKUP(I3412,DAF_AKUN,2,FALSE))</f>
        <v>-</v>
      </c>
      <c r="K3412" s="90"/>
      <c r="L3412" s="178"/>
      <c r="M3412" s="178"/>
    </row>
    <row r="3413" spans="1:13" x14ac:dyDescent="0.2">
      <c r="A3413" s="90" t="str">
        <f>IF(I3413=VALUE,VALUE,COUNTIF($B$7:B3413,B3413))&amp;I3413&amp;IF(F3413&lt;&gt;VALUE,TEXT(F3413,"mmmm"),VALUE)</f>
        <v>00</v>
      </c>
      <c r="B3413" s="86" t="str">
        <f t="shared" si="1369"/>
        <v>0</v>
      </c>
      <c r="C3413" s="86" t="str">
        <f>COUNTIF($K$7:K3413,K3413)&amp;K3413</f>
        <v>0</v>
      </c>
      <c r="D3413" s="86" t="str">
        <f t="shared" si="1370"/>
        <v>1</v>
      </c>
      <c r="F3413" s="173"/>
      <c r="G3413" s="90"/>
      <c r="H3413" s="73"/>
      <c r="I3413" s="90"/>
      <c r="J3413" s="175" t="str">
        <f t="shared" ref="J3413" si="1413">IF(ISNA(VLOOKUP(I3413,DAF_AKUN,2,FALSE)),"-",VLOOKUP(I3413,DAF_AKUN,2,FALSE))</f>
        <v>-</v>
      </c>
      <c r="K3413" s="90"/>
      <c r="L3413" s="178"/>
      <c r="M3413" s="178"/>
    </row>
    <row r="3414" spans="1:13" x14ac:dyDescent="0.2">
      <c r="A3414" s="90" t="str">
        <f>IF(I3414=VALUE,VALUE,COUNTIF($B$7:B3414,B3414))&amp;I3414&amp;IF(F3414&lt;&gt;VALUE,TEXT(F3414,"mmmm"),VALUE)</f>
        <v>00</v>
      </c>
      <c r="B3414" s="86" t="str">
        <f t="shared" si="1369"/>
        <v>0</v>
      </c>
      <c r="C3414" s="86" t="str">
        <f>COUNTIF($K$7:K3414,K3414)&amp;K3414</f>
        <v>0</v>
      </c>
      <c r="D3414" s="86" t="str">
        <f t="shared" si="1370"/>
        <v>1</v>
      </c>
      <c r="F3414" s="173"/>
      <c r="G3414" s="90"/>
      <c r="H3414" s="73"/>
      <c r="I3414" s="75"/>
      <c r="J3414" s="175" t="str">
        <f t="shared" ref="J3414" si="1414">IF(ISNA(VLOOKUP(I3414,DAF_AKUN,2,FALSE)),"-",VLOOKUP(I3414,DAF_AKUN,2,FALSE))</f>
        <v>-</v>
      </c>
      <c r="K3414" s="90"/>
      <c r="L3414" s="178"/>
      <c r="M3414" s="178"/>
    </row>
    <row r="3415" spans="1:13" x14ac:dyDescent="0.2">
      <c r="A3415" s="90" t="str">
        <f>IF(I3415=VALUE,VALUE,COUNTIF($B$7:B3415,B3415))&amp;I3415&amp;IF(F3415&lt;&gt;VALUE,TEXT(F3415,"mmmm"),VALUE)</f>
        <v>00</v>
      </c>
      <c r="B3415" s="86" t="str">
        <f t="shared" si="1369"/>
        <v>0</v>
      </c>
      <c r="C3415" s="86" t="str">
        <f>COUNTIF($K$7:K3415,K3415)&amp;K3415</f>
        <v>0</v>
      </c>
      <c r="D3415" s="86" t="str">
        <f t="shared" si="1370"/>
        <v>1</v>
      </c>
      <c r="F3415" s="173"/>
      <c r="G3415" s="90"/>
      <c r="H3415" s="73"/>
      <c r="I3415" s="90"/>
      <c r="J3415" s="175" t="str">
        <f t="shared" ref="J3415" si="1415">IF(ISNA(VLOOKUP(I3415,DAF_AKUN,2,FALSE)),"-",VLOOKUP(I3415,DAF_AKUN,2,FALSE))</f>
        <v>-</v>
      </c>
      <c r="K3415" s="90"/>
      <c r="L3415" s="178"/>
      <c r="M3415" s="178"/>
    </row>
    <row r="3416" spans="1:13" x14ac:dyDescent="0.2">
      <c r="A3416" s="90" t="str">
        <f>IF(I3416=VALUE,VALUE,COUNTIF($B$7:B3416,B3416))&amp;I3416&amp;IF(F3416&lt;&gt;VALUE,TEXT(F3416,"mmmm"),VALUE)</f>
        <v>00</v>
      </c>
      <c r="B3416" s="86" t="str">
        <f t="shared" si="1369"/>
        <v>0</v>
      </c>
      <c r="C3416" s="86" t="str">
        <f>COUNTIF($K$7:K3416,K3416)&amp;K3416</f>
        <v>0</v>
      </c>
      <c r="D3416" s="86" t="str">
        <f t="shared" si="1370"/>
        <v>1</v>
      </c>
      <c r="F3416" s="173"/>
      <c r="G3416" s="90"/>
      <c r="H3416" s="73"/>
      <c r="I3416" s="90"/>
      <c r="J3416" s="175" t="str">
        <f t="shared" ref="J3416" si="1416">IF(ISNA(VLOOKUP(I3416,DAF_AKUN,2,FALSE)),"-",VLOOKUP(I3416,DAF_AKUN,2,FALSE))</f>
        <v>-</v>
      </c>
      <c r="K3416" s="90"/>
      <c r="L3416" s="178"/>
      <c r="M3416" s="178"/>
    </row>
    <row r="3417" spans="1:13" x14ac:dyDescent="0.2">
      <c r="A3417" s="90" t="str">
        <f>IF(I3417=VALUE,VALUE,COUNTIF($B$7:B3417,B3417))&amp;I3417&amp;IF(F3417&lt;&gt;VALUE,TEXT(F3417,"mmmm"),VALUE)</f>
        <v>00</v>
      </c>
      <c r="B3417" s="86" t="str">
        <f t="shared" si="1369"/>
        <v>0</v>
      </c>
      <c r="C3417" s="86" t="str">
        <f>COUNTIF($K$7:K3417,K3417)&amp;K3417</f>
        <v>0</v>
      </c>
      <c r="D3417" s="86" t="str">
        <f t="shared" si="1370"/>
        <v>1</v>
      </c>
      <c r="F3417" s="173"/>
      <c r="G3417" s="90"/>
      <c r="H3417" s="73"/>
      <c r="I3417" s="90"/>
      <c r="J3417" s="175" t="str">
        <f t="shared" ref="J3417" si="1417">IF(ISNA(VLOOKUP(I3417,DAF_AKUN,2,FALSE)),"-",VLOOKUP(I3417,DAF_AKUN,2,FALSE))</f>
        <v>-</v>
      </c>
      <c r="K3417" s="90"/>
      <c r="L3417" s="178"/>
      <c r="M3417" s="178"/>
    </row>
    <row r="3418" spans="1:13" x14ac:dyDescent="0.2">
      <c r="A3418" s="90" t="str">
        <f>IF(I3418=VALUE,VALUE,COUNTIF($B$7:B3418,B3418))&amp;I3418&amp;IF(F3418&lt;&gt;VALUE,TEXT(F3418,"mmmm"),VALUE)</f>
        <v>00</v>
      </c>
      <c r="B3418" s="86" t="str">
        <f t="shared" si="1369"/>
        <v>0</v>
      </c>
      <c r="C3418" s="86" t="str">
        <f>COUNTIF($K$7:K3418,K3418)&amp;K3418</f>
        <v>0</v>
      </c>
      <c r="D3418" s="86" t="str">
        <f t="shared" si="1370"/>
        <v>1</v>
      </c>
      <c r="F3418" s="173"/>
      <c r="G3418" s="90"/>
      <c r="H3418" s="73"/>
      <c r="I3418" s="90"/>
      <c r="J3418" s="175" t="str">
        <f t="shared" ref="J3418" si="1418">IF(ISNA(VLOOKUP(I3418,DAF_AKUN,2,FALSE)),"-",VLOOKUP(I3418,DAF_AKUN,2,FALSE))</f>
        <v>-</v>
      </c>
      <c r="K3418" s="90"/>
      <c r="L3418" s="178"/>
      <c r="M3418" s="178"/>
    </row>
    <row r="3419" spans="1:13" x14ac:dyDescent="0.2">
      <c r="A3419" s="90" t="str">
        <f>IF(I3419=VALUE,VALUE,COUNTIF($B$7:B3419,B3419))&amp;I3419&amp;IF(F3419&lt;&gt;VALUE,TEXT(F3419,"mmmm"),VALUE)</f>
        <v>00</v>
      </c>
      <c r="B3419" s="86" t="str">
        <f t="shared" si="1369"/>
        <v>0</v>
      </c>
      <c r="C3419" s="86" t="str">
        <f>COUNTIF($K$7:K3419,K3419)&amp;K3419</f>
        <v>0</v>
      </c>
      <c r="D3419" s="86" t="str">
        <f t="shared" si="1370"/>
        <v>1</v>
      </c>
      <c r="F3419" s="173"/>
      <c r="G3419" s="90"/>
      <c r="H3419" s="73"/>
      <c r="I3419" s="75"/>
      <c r="J3419" s="175" t="str">
        <f t="shared" ref="J3419" si="1419">IF(ISNA(VLOOKUP(I3419,DAF_AKUN,2,FALSE)),"-",VLOOKUP(I3419,DAF_AKUN,2,FALSE))</f>
        <v>-</v>
      </c>
      <c r="K3419" s="90"/>
      <c r="L3419" s="178"/>
      <c r="M3419" s="178"/>
    </row>
    <row r="3420" spans="1:13" x14ac:dyDescent="0.2">
      <c r="A3420" s="90" t="str">
        <f>IF(I3420=VALUE,VALUE,COUNTIF($B$7:B3420,B3420))&amp;I3420&amp;IF(F3420&lt;&gt;VALUE,TEXT(F3420,"mmmm"),VALUE)</f>
        <v>00</v>
      </c>
      <c r="B3420" s="86" t="str">
        <f t="shared" si="1369"/>
        <v>0</v>
      </c>
      <c r="C3420" s="86" t="str">
        <f>COUNTIF($K$7:K3420,K3420)&amp;K3420</f>
        <v>0</v>
      </c>
      <c r="D3420" s="86" t="str">
        <f t="shared" si="1370"/>
        <v>1</v>
      </c>
      <c r="F3420" s="173"/>
      <c r="G3420" s="90"/>
      <c r="H3420" s="73"/>
      <c r="I3420" s="90"/>
      <c r="J3420" s="175" t="str">
        <f t="shared" ref="J3420" si="1420">IF(ISNA(VLOOKUP(I3420,DAF_AKUN,2,FALSE)),"-",VLOOKUP(I3420,DAF_AKUN,2,FALSE))</f>
        <v>-</v>
      </c>
      <c r="K3420" s="90"/>
      <c r="L3420" s="178"/>
      <c r="M3420" s="178"/>
    </row>
    <row r="3421" spans="1:13" x14ac:dyDescent="0.2">
      <c r="A3421" s="90" t="str">
        <f>IF(I3421=VALUE,VALUE,COUNTIF($B$7:B3421,B3421))&amp;I3421&amp;IF(F3421&lt;&gt;VALUE,TEXT(F3421,"mmmm"),VALUE)</f>
        <v>00</v>
      </c>
      <c r="B3421" s="86" t="str">
        <f t="shared" si="1369"/>
        <v>0</v>
      </c>
      <c r="C3421" s="86" t="str">
        <f>COUNTIF($K$7:K3421,K3421)&amp;K3421</f>
        <v>0</v>
      </c>
      <c r="D3421" s="86" t="str">
        <f t="shared" si="1370"/>
        <v>1</v>
      </c>
      <c r="F3421" s="173"/>
      <c r="G3421" s="90"/>
      <c r="H3421" s="73"/>
      <c r="I3421" s="90"/>
      <c r="J3421" s="175" t="str">
        <f t="shared" ref="J3421" si="1421">IF(ISNA(VLOOKUP(I3421,DAF_AKUN,2,FALSE)),"-",VLOOKUP(I3421,DAF_AKUN,2,FALSE))</f>
        <v>-</v>
      </c>
      <c r="K3421" s="90"/>
      <c r="L3421" s="178"/>
      <c r="M3421" s="178"/>
    </row>
    <row r="3422" spans="1:13" x14ac:dyDescent="0.2">
      <c r="A3422" s="90" t="str">
        <f>IF(I3422=VALUE,VALUE,COUNTIF($B$7:B3422,B3422))&amp;I3422&amp;IF(F3422&lt;&gt;VALUE,TEXT(F3422,"mmmm"),VALUE)</f>
        <v>00</v>
      </c>
      <c r="B3422" s="86" t="str">
        <f t="shared" si="1369"/>
        <v>0</v>
      </c>
      <c r="C3422" s="86" t="str">
        <f>COUNTIF($K$7:K3422,K3422)&amp;K3422</f>
        <v>0</v>
      </c>
      <c r="D3422" s="86" t="str">
        <f t="shared" si="1370"/>
        <v>1</v>
      </c>
      <c r="F3422" s="173"/>
      <c r="G3422" s="90"/>
      <c r="H3422" s="73"/>
      <c r="I3422" s="90"/>
      <c r="J3422" s="175" t="str">
        <f t="shared" ref="J3422" si="1422">IF(ISNA(VLOOKUP(I3422,DAF_AKUN,2,FALSE)),"-",VLOOKUP(I3422,DAF_AKUN,2,FALSE))</f>
        <v>-</v>
      </c>
      <c r="K3422" s="90"/>
      <c r="L3422" s="178"/>
      <c r="M3422" s="178"/>
    </row>
    <row r="3423" spans="1:13" x14ac:dyDescent="0.2">
      <c r="A3423" s="90" t="str">
        <f>IF(I3423=VALUE,VALUE,COUNTIF($B$7:B3423,B3423))&amp;I3423&amp;IF(F3423&lt;&gt;VALUE,TEXT(F3423,"mmmm"),VALUE)</f>
        <v>00</v>
      </c>
      <c r="B3423" s="86" t="str">
        <f t="shared" si="1369"/>
        <v>0</v>
      </c>
      <c r="C3423" s="86" t="str">
        <f>COUNTIF($K$7:K3423,K3423)&amp;K3423</f>
        <v>0</v>
      </c>
      <c r="D3423" s="86" t="str">
        <f t="shared" si="1370"/>
        <v>1</v>
      </c>
      <c r="F3423" s="173"/>
      <c r="G3423" s="90"/>
      <c r="H3423" s="73"/>
      <c r="I3423" s="75"/>
      <c r="J3423" s="175" t="str">
        <f t="shared" ref="J3423" si="1423">IF(ISNA(VLOOKUP(I3423,DAF_AKUN,2,FALSE)),"-",VLOOKUP(I3423,DAF_AKUN,2,FALSE))</f>
        <v>-</v>
      </c>
      <c r="K3423" s="90"/>
      <c r="L3423" s="178"/>
      <c r="M3423" s="178"/>
    </row>
    <row r="3424" spans="1:13" x14ac:dyDescent="0.2">
      <c r="A3424" s="90" t="str">
        <f>IF(I3424=VALUE,VALUE,COUNTIF($B$7:B3424,B3424))&amp;I3424&amp;IF(F3424&lt;&gt;VALUE,TEXT(F3424,"mmmm"),VALUE)</f>
        <v>00</v>
      </c>
      <c r="B3424" s="86" t="str">
        <f t="shared" si="1369"/>
        <v>0</v>
      </c>
      <c r="C3424" s="86" t="str">
        <f>COUNTIF($K$7:K3424,K3424)&amp;K3424</f>
        <v>0</v>
      </c>
      <c r="D3424" s="86" t="str">
        <f t="shared" si="1370"/>
        <v>1</v>
      </c>
      <c r="F3424" s="173"/>
      <c r="G3424" s="90"/>
      <c r="H3424" s="73"/>
      <c r="I3424" s="90"/>
      <c r="J3424" s="175" t="str">
        <f t="shared" ref="J3424" si="1424">IF(ISNA(VLOOKUP(I3424,DAF_AKUN,2,FALSE)),"-",VLOOKUP(I3424,DAF_AKUN,2,FALSE))</f>
        <v>-</v>
      </c>
      <c r="K3424" s="90"/>
      <c r="L3424" s="178"/>
      <c r="M3424" s="178"/>
    </row>
    <row r="3425" spans="1:13" x14ac:dyDescent="0.2">
      <c r="A3425" s="90" t="str">
        <f>IF(I3425=VALUE,VALUE,COUNTIF($B$7:B3425,B3425))&amp;I3425&amp;IF(F3425&lt;&gt;VALUE,TEXT(F3425,"mmmm"),VALUE)</f>
        <v>00</v>
      </c>
      <c r="B3425" s="86" t="str">
        <f t="shared" si="1369"/>
        <v>0</v>
      </c>
      <c r="C3425" s="86" t="str">
        <f>COUNTIF($K$7:K3425,K3425)&amp;K3425</f>
        <v>0</v>
      </c>
      <c r="D3425" s="86" t="str">
        <f t="shared" si="1370"/>
        <v>1</v>
      </c>
      <c r="F3425" s="173"/>
      <c r="G3425" s="90"/>
      <c r="H3425" s="73"/>
      <c r="I3425" s="90"/>
      <c r="J3425" s="175" t="str">
        <f t="shared" ref="J3425" si="1425">IF(ISNA(VLOOKUP(I3425,DAF_AKUN,2,FALSE)),"-",VLOOKUP(I3425,DAF_AKUN,2,FALSE))</f>
        <v>-</v>
      </c>
      <c r="K3425" s="90"/>
      <c r="L3425" s="178"/>
      <c r="M3425" s="178"/>
    </row>
    <row r="3426" spans="1:13" x14ac:dyDescent="0.2">
      <c r="A3426" s="90" t="str">
        <f>IF(I3426=VALUE,VALUE,COUNTIF($B$7:B3426,B3426))&amp;I3426&amp;IF(F3426&lt;&gt;VALUE,TEXT(F3426,"mmmm"),VALUE)</f>
        <v>00</v>
      </c>
      <c r="B3426" s="86" t="str">
        <f t="shared" si="1369"/>
        <v>0</v>
      </c>
      <c r="C3426" s="86" t="str">
        <f>COUNTIF($K$7:K3426,K3426)&amp;K3426</f>
        <v>0</v>
      </c>
      <c r="D3426" s="86" t="str">
        <f t="shared" si="1370"/>
        <v>1</v>
      </c>
      <c r="F3426" s="173"/>
      <c r="G3426" s="90"/>
      <c r="H3426" s="73"/>
      <c r="I3426" s="90"/>
      <c r="J3426" s="175" t="str">
        <f t="shared" ref="J3426" si="1426">IF(ISNA(VLOOKUP(I3426,DAF_AKUN,2,FALSE)),"-",VLOOKUP(I3426,DAF_AKUN,2,FALSE))</f>
        <v>-</v>
      </c>
      <c r="K3426" s="90"/>
      <c r="L3426" s="178"/>
      <c r="M3426" s="178"/>
    </row>
    <row r="3427" spans="1:13" x14ac:dyDescent="0.2">
      <c r="A3427" s="90" t="str">
        <f>IF(I3427=VALUE,VALUE,COUNTIF($B$7:B3427,B3427))&amp;I3427&amp;IF(F3427&lt;&gt;VALUE,TEXT(F3427,"mmmm"),VALUE)</f>
        <v>00</v>
      </c>
      <c r="B3427" s="86" t="str">
        <f t="shared" si="1369"/>
        <v>0</v>
      </c>
      <c r="C3427" s="86" t="str">
        <f>COUNTIF($K$7:K3427,K3427)&amp;K3427</f>
        <v>0</v>
      </c>
      <c r="D3427" s="86" t="str">
        <f t="shared" si="1370"/>
        <v>1</v>
      </c>
      <c r="F3427" s="173"/>
      <c r="G3427" s="90"/>
      <c r="H3427" s="73"/>
      <c r="I3427" s="75"/>
      <c r="J3427" s="175" t="str">
        <f t="shared" ref="J3427" si="1427">IF(ISNA(VLOOKUP(I3427,DAF_AKUN,2,FALSE)),"-",VLOOKUP(I3427,DAF_AKUN,2,FALSE))</f>
        <v>-</v>
      </c>
      <c r="K3427" s="90"/>
      <c r="L3427" s="178"/>
      <c r="M3427" s="178"/>
    </row>
    <row r="3428" spans="1:13" x14ac:dyDescent="0.2">
      <c r="A3428" s="90" t="str">
        <f>IF(I3428=VALUE,VALUE,COUNTIF($B$7:B3428,B3428))&amp;I3428&amp;IF(F3428&lt;&gt;VALUE,TEXT(F3428,"mmmm"),VALUE)</f>
        <v>00</v>
      </c>
      <c r="B3428" s="86" t="str">
        <f t="shared" si="1369"/>
        <v>0</v>
      </c>
      <c r="C3428" s="86" t="str">
        <f>COUNTIF($K$7:K3428,K3428)&amp;K3428</f>
        <v>0</v>
      </c>
      <c r="D3428" s="86" t="str">
        <f t="shared" si="1370"/>
        <v>1</v>
      </c>
      <c r="F3428" s="173"/>
      <c r="G3428" s="90"/>
      <c r="H3428" s="73"/>
      <c r="I3428" s="90"/>
      <c r="J3428" s="175" t="str">
        <f t="shared" ref="J3428" si="1428">IF(ISNA(VLOOKUP(I3428,DAF_AKUN,2,FALSE)),"-",VLOOKUP(I3428,DAF_AKUN,2,FALSE))</f>
        <v>-</v>
      </c>
      <c r="K3428" s="90"/>
      <c r="L3428" s="178"/>
      <c r="M3428" s="178"/>
    </row>
    <row r="3429" spans="1:13" x14ac:dyDescent="0.2">
      <c r="A3429" s="90" t="str">
        <f>IF(I3429=VALUE,VALUE,COUNTIF($B$7:B3429,B3429))&amp;I3429&amp;IF(F3429&lt;&gt;VALUE,TEXT(F3429,"mmmm"),VALUE)</f>
        <v>00</v>
      </c>
      <c r="B3429" s="86" t="str">
        <f t="shared" si="1369"/>
        <v>0</v>
      </c>
      <c r="C3429" s="86" t="str">
        <f>COUNTIF($K$7:K3429,K3429)&amp;K3429</f>
        <v>0</v>
      </c>
      <c r="D3429" s="86" t="str">
        <f t="shared" si="1370"/>
        <v>1</v>
      </c>
      <c r="F3429" s="173"/>
      <c r="G3429" s="90"/>
      <c r="H3429" s="73"/>
      <c r="I3429" s="90"/>
      <c r="J3429" s="175" t="str">
        <f t="shared" ref="J3429" si="1429">IF(ISNA(VLOOKUP(I3429,DAF_AKUN,2,FALSE)),"-",VLOOKUP(I3429,DAF_AKUN,2,FALSE))</f>
        <v>-</v>
      </c>
      <c r="K3429" s="90"/>
      <c r="L3429" s="178"/>
      <c r="M3429" s="178"/>
    </row>
    <row r="3430" spans="1:13" x14ac:dyDescent="0.2">
      <c r="A3430" s="90" t="str">
        <f>IF(I3430=VALUE,VALUE,COUNTIF($B$7:B3430,B3430))&amp;I3430&amp;IF(F3430&lt;&gt;VALUE,TEXT(F3430,"mmmm"),VALUE)</f>
        <v>00</v>
      </c>
      <c r="B3430" s="86" t="str">
        <f t="shared" si="1369"/>
        <v>0</v>
      </c>
      <c r="C3430" s="86" t="str">
        <f>COUNTIF($K$7:K3430,K3430)&amp;K3430</f>
        <v>239AP-003</v>
      </c>
      <c r="D3430" s="86" t="str">
        <f t="shared" si="1370"/>
        <v>1</v>
      </c>
      <c r="F3430" s="173"/>
      <c r="G3430" s="90"/>
      <c r="H3430" s="73"/>
      <c r="I3430" s="90"/>
      <c r="J3430" s="175" t="str">
        <f t="shared" ref="J3430" si="1430">IF(ISNA(VLOOKUP(I3430,DAF_AKUN,2,FALSE)),"-",VLOOKUP(I3430,DAF_AKUN,2,FALSE))</f>
        <v>-</v>
      </c>
      <c r="K3430" s="90" t="s">
        <v>420</v>
      </c>
      <c r="L3430" s="178"/>
      <c r="M3430" s="178"/>
    </row>
    <row r="3431" spans="1:13" x14ac:dyDescent="0.2">
      <c r="A3431" s="90" t="str">
        <f>IF(I3431=VALUE,VALUE,COUNTIF($B$7:B3431,B3431))&amp;I3431&amp;IF(F3431&lt;&gt;VALUE,TEXT(F3431,"mmmm"),VALUE)</f>
        <v>00</v>
      </c>
      <c r="B3431" s="86" t="str">
        <f t="shared" si="1369"/>
        <v>0</v>
      </c>
      <c r="C3431" s="86" t="str">
        <f>COUNTIF($K$7:K3431,K3431)&amp;K3431</f>
        <v>240AP-003</v>
      </c>
      <c r="D3431" s="86" t="str">
        <f t="shared" si="1370"/>
        <v>1</v>
      </c>
      <c r="F3431" s="173"/>
      <c r="G3431" s="90"/>
      <c r="H3431" s="73"/>
      <c r="I3431" s="90"/>
      <c r="J3431" s="175" t="str">
        <f t="shared" ref="J3431" si="1431">IF(ISNA(VLOOKUP(I3431,DAF_AKUN,2,FALSE)),"-",VLOOKUP(I3431,DAF_AKUN,2,FALSE))</f>
        <v>-</v>
      </c>
      <c r="K3431" s="90" t="s">
        <v>420</v>
      </c>
      <c r="L3431" s="178"/>
      <c r="M3431" s="178"/>
    </row>
    <row r="3432" spans="1:13" x14ac:dyDescent="0.2">
      <c r="A3432" s="90" t="str">
        <f>IF(I3432=VALUE,VALUE,COUNTIF($B$7:B3432,B3432))&amp;I3432&amp;IF(F3432&lt;&gt;VALUE,TEXT(F3432,"mmmm"),VALUE)</f>
        <v>00</v>
      </c>
      <c r="B3432" s="86" t="str">
        <f t="shared" si="1369"/>
        <v>0</v>
      </c>
      <c r="C3432" s="86" t="str">
        <f>COUNTIF($K$7:K3432,K3432)&amp;K3432</f>
        <v>241AP-003</v>
      </c>
      <c r="D3432" s="86" t="str">
        <f t="shared" si="1370"/>
        <v>1</v>
      </c>
      <c r="F3432" s="173"/>
      <c r="G3432" s="90"/>
      <c r="H3432" s="73"/>
      <c r="I3432" s="90"/>
      <c r="J3432" s="175" t="str">
        <f t="shared" ref="J3432" si="1432">IF(ISNA(VLOOKUP(I3432,DAF_AKUN,2,FALSE)),"-",VLOOKUP(I3432,DAF_AKUN,2,FALSE))</f>
        <v>-</v>
      </c>
      <c r="K3432" s="90" t="s">
        <v>420</v>
      </c>
      <c r="L3432" s="178"/>
      <c r="M3432" s="178"/>
    </row>
    <row r="3433" spans="1:13" x14ac:dyDescent="0.2">
      <c r="A3433" s="90" t="str">
        <f>IF(I3433=VALUE,VALUE,COUNTIF($B$7:B3433,B3433))&amp;I3433&amp;IF(F3433&lt;&gt;VALUE,TEXT(F3433,"mmmm"),VALUE)</f>
        <v>00</v>
      </c>
      <c r="B3433" s="86" t="str">
        <f>I3433&amp;IF(F3433&lt;&gt;VALUE,TEXT(F3433,"mmmm"),VALUE)</f>
        <v>0</v>
      </c>
      <c r="C3433" s="86" t="str">
        <f>COUNTIF($K$7:K3433,K3433)&amp;K3433</f>
        <v>242AP-003</v>
      </c>
      <c r="D3433" s="86" t="str">
        <f>IF(MONTH(F3433)&lt;MONTH(BLN),"1"&amp;I3433,VALUE)</f>
        <v>1</v>
      </c>
      <c r="F3433" s="173"/>
      <c r="G3433" s="90"/>
      <c r="H3433" s="73"/>
      <c r="I3433" s="90"/>
      <c r="J3433" s="175" t="str">
        <f t="shared" ref="J3433" si="1433">IF(ISNA(VLOOKUP(I3433,DAF_AKUN,2,FALSE)),"-",VLOOKUP(I3433,DAF_AKUN,2,FALSE))</f>
        <v>-</v>
      </c>
      <c r="K3433" s="90" t="s">
        <v>420</v>
      </c>
      <c r="L3433" s="178"/>
      <c r="M3433" s="178"/>
    </row>
    <row r="3434" spans="1:13" x14ac:dyDescent="0.2">
      <c r="A3434" s="90" t="str">
        <f>IF(I3434=VALUE,VALUE,COUNTIF($B$7:B3434,B3434))&amp;I3434&amp;IF(F3434&lt;&gt;VALUE,TEXT(F3434,"mmmm"),VALUE)</f>
        <v>00</v>
      </c>
      <c r="B3434" s="86" t="str">
        <f>I3434&amp;IF(F3434&lt;&gt;VALUE,TEXT(F3434,"mmmm"),VALUE)</f>
        <v>0</v>
      </c>
      <c r="C3434" s="86" t="str">
        <f>COUNTIF($K$7:K3434,K3434)&amp;K3434</f>
        <v>243AP-003</v>
      </c>
      <c r="D3434" s="86" t="str">
        <f>IF(MONTH(F3434)&lt;MONTH(BLN),"1"&amp;I3434,VALUE)</f>
        <v>1</v>
      </c>
      <c r="F3434" s="173"/>
      <c r="G3434" s="90"/>
      <c r="H3434" s="73"/>
      <c r="I3434" s="90"/>
      <c r="J3434" s="175" t="str">
        <f t="shared" ref="J3434" si="1434">IF(ISNA(VLOOKUP(I3434,DAF_AKUN,2,FALSE)),"-",VLOOKUP(I3434,DAF_AKUN,2,FALSE))</f>
        <v>-</v>
      </c>
      <c r="K3434" s="90" t="s">
        <v>420</v>
      </c>
      <c r="L3434" s="178"/>
      <c r="M3434" s="178"/>
    </row>
    <row r="3435" spans="1:13" x14ac:dyDescent="0.2">
      <c r="A3435" s="90" t="str">
        <f>IF(I3435=VALUE,VALUE,COUNTIF($B$7:B3435,B3435))&amp;I3435&amp;IF(F3435&lt;&gt;VALUE,TEXT(F3435,"mmmm"),VALUE)</f>
        <v>00</v>
      </c>
      <c r="B3435" s="86" t="str">
        <f>I3435&amp;IF(F3435&lt;&gt;VALUE,TEXT(F3435,"mmmm"),VALUE)</f>
        <v>0</v>
      </c>
      <c r="C3435" s="86" t="str">
        <f>COUNTIF($K$7:K3435,K3435)&amp;K3435</f>
        <v>244AP-003</v>
      </c>
      <c r="D3435" s="86" t="str">
        <f>IF(MONTH(F3435)&lt;MONTH(BLN),"1"&amp;I3435,VALUE)</f>
        <v>1</v>
      </c>
      <c r="F3435" s="173"/>
      <c r="G3435" s="90"/>
      <c r="H3435" s="73"/>
      <c r="I3435" s="90"/>
      <c r="J3435" s="175" t="str">
        <f t="shared" ref="J3435" si="1435">IF(ISNA(VLOOKUP(I3435,DAF_AKUN,2,FALSE)),"-",VLOOKUP(I3435,DAF_AKUN,2,FALSE))</f>
        <v>-</v>
      </c>
      <c r="K3435" s="90" t="s">
        <v>420</v>
      </c>
      <c r="L3435" s="178"/>
      <c r="M3435" s="178"/>
    </row>
    <row r="3436" spans="1:13" x14ac:dyDescent="0.2">
      <c r="A3436" s="90" t="str">
        <f>IF(I3436=VALUE,VALUE,COUNTIF($B$7:B3436,B3436))&amp;I3436&amp;IF(F3436&lt;&gt;VALUE,TEXT(F3436,"mmmm"),VALUE)</f>
        <v>00</v>
      </c>
      <c r="B3436" s="86" t="str">
        <f>I3436&amp;IF(F3436&lt;&gt;VALUE,TEXT(F3436,"mmmm"),VALUE)</f>
        <v>0</v>
      </c>
      <c r="C3436" s="86" t="str">
        <f>COUNTIF($K$7:K3436,K3436)&amp;K3436</f>
        <v>245AP-003</v>
      </c>
      <c r="D3436" s="86" t="str">
        <f>IF(MONTH(F3436)&lt;MONTH(BLN),"1"&amp;I3436,VALUE)</f>
        <v>1</v>
      </c>
      <c r="F3436" s="173"/>
      <c r="G3436" s="90"/>
      <c r="H3436" s="73"/>
      <c r="I3436" s="90"/>
      <c r="J3436" s="175" t="str">
        <f t="shared" ref="J3436" si="1436">IF(ISNA(VLOOKUP(I3436,DAF_AKUN,2,FALSE)),"-",VLOOKUP(I3436,DAF_AKUN,2,FALSE))</f>
        <v>-</v>
      </c>
      <c r="K3436" s="90" t="s">
        <v>420</v>
      </c>
      <c r="L3436" s="178"/>
      <c r="M3436" s="178"/>
    </row>
    <row r="3437" spans="1:13" x14ac:dyDescent="0.2">
      <c r="A3437" s="90" t="str">
        <f>IF(I3437=VALUE,VALUE,COUNTIF($B$7:B3470,B3437))&amp;I3437&amp;IF(F3437&lt;&gt;VALUE,TEXT(F3437,"mmmm"),VALUE)</f>
        <v>00</v>
      </c>
      <c r="B3437" s="86" t="str">
        <f>I3437&amp;IF(F3437&lt;&gt;VALUE,TEXT(F3437,"mmmm"),VALUE)</f>
        <v>0</v>
      </c>
      <c r="C3437" s="86" t="str">
        <f>COUNTIF($K$7:K3470,K3437)&amp;K3437</f>
        <v>253AP-003</v>
      </c>
      <c r="D3437" s="86" t="str">
        <f>IF(MONTH(F3437)&lt;MONTH(BLN),"1"&amp;I3437,VALUE)</f>
        <v>1</v>
      </c>
      <c r="F3437" s="173"/>
      <c r="G3437" s="90"/>
      <c r="H3437" s="73"/>
      <c r="I3437" s="90"/>
      <c r="J3437" s="175" t="str">
        <f t="shared" ref="J3437" si="1437">IF(ISNA(VLOOKUP(I3437,DAF_AKUN,2,FALSE)),"-",VLOOKUP(I3437,DAF_AKUN,2,FALSE))</f>
        <v>-</v>
      </c>
      <c r="K3437" s="90" t="s">
        <v>420</v>
      </c>
      <c r="L3437" s="178"/>
      <c r="M3437" s="178"/>
    </row>
    <row r="3438" spans="1:13" x14ac:dyDescent="0.2">
      <c r="A3438" s="90" t="str">
        <f>IF(I3438=VALUE,VALUE,COUNTIF($B$7:B3438,B3438))&amp;I3438&amp;IF(F3438&lt;&gt;VALUE,TEXT(F3438,"mmmm"),VALUE)</f>
        <v>00</v>
      </c>
      <c r="B3438" s="86" t="str">
        <f t="shared" si="1369"/>
        <v>0</v>
      </c>
      <c r="C3438" s="86" t="str">
        <f>COUNTIF($K$7:K3438,K3438)&amp;K3438</f>
        <v>247AP-003</v>
      </c>
      <c r="D3438" s="86" t="str">
        <f t="shared" si="1370"/>
        <v>1</v>
      </c>
      <c r="F3438" s="173"/>
      <c r="G3438" s="90"/>
      <c r="H3438" s="73"/>
      <c r="I3438" s="90"/>
      <c r="J3438" s="175" t="str">
        <f t="shared" ref="J3438" si="1438">IF(ISNA(VLOOKUP(I3438,DAF_AKUN,2,FALSE)),"-",VLOOKUP(I3438,DAF_AKUN,2,FALSE))</f>
        <v>-</v>
      </c>
      <c r="K3438" s="90" t="s">
        <v>420</v>
      </c>
      <c r="L3438" s="178"/>
      <c r="M3438" s="178"/>
    </row>
    <row r="3439" spans="1:13" x14ac:dyDescent="0.2">
      <c r="A3439" s="90" t="str">
        <f>IF(I3439=VALUE,VALUE,COUNTIF($B$7:B3439,B3439))&amp;I3439&amp;IF(F3439&lt;&gt;VALUE,TEXT(F3439,"mmmm"),VALUE)</f>
        <v>00</v>
      </c>
      <c r="B3439" s="86" t="str">
        <f t="shared" si="1369"/>
        <v>0</v>
      </c>
      <c r="C3439" s="86" t="str">
        <f>COUNTIF($K$7:K3439,K3439)&amp;K3439</f>
        <v>248AP-003</v>
      </c>
      <c r="D3439" s="86" t="str">
        <f t="shared" si="1370"/>
        <v>1</v>
      </c>
      <c r="F3439" s="173"/>
      <c r="G3439" s="90"/>
      <c r="H3439" s="73"/>
      <c r="I3439" s="90"/>
      <c r="J3439" s="175" t="str">
        <f t="shared" ref="J3439" si="1439">IF(ISNA(VLOOKUP(I3439,DAF_AKUN,2,FALSE)),"-",VLOOKUP(I3439,DAF_AKUN,2,FALSE))</f>
        <v>-</v>
      </c>
      <c r="K3439" s="90" t="s">
        <v>420</v>
      </c>
      <c r="L3439" s="178"/>
      <c r="M3439" s="178"/>
    </row>
    <row r="3440" spans="1:13" x14ac:dyDescent="0.2">
      <c r="A3440" s="90" t="str">
        <f>IF(I3440=VALUE,VALUE,COUNTIF($B$7:B3440,B3440))&amp;I3440&amp;IF(F3440&lt;&gt;VALUE,TEXT(F3440,"mmmm"),VALUE)</f>
        <v>00</v>
      </c>
      <c r="B3440" s="86" t="str">
        <f t="shared" ref="B3440:B3498" si="1440">I3440&amp;IF(F3440&lt;&gt;VALUE,TEXT(F3440,"mmmm"),VALUE)</f>
        <v>0</v>
      </c>
      <c r="C3440" s="86" t="str">
        <f>COUNTIF($K$7:K3440,K3440)&amp;K3440</f>
        <v>249AP-003</v>
      </c>
      <c r="D3440" s="86" t="str">
        <f t="shared" ref="D3440:D3498" si="1441">IF(MONTH(F3440)&lt;MONTH(BLN),"1"&amp;I3440,VALUE)</f>
        <v>1</v>
      </c>
      <c r="F3440" s="173"/>
      <c r="G3440" s="90"/>
      <c r="H3440" s="73"/>
      <c r="I3440" s="90"/>
      <c r="J3440" s="175" t="str">
        <f t="shared" ref="J3440" si="1442">IF(ISNA(VLOOKUP(I3440,DAF_AKUN,2,FALSE)),"-",VLOOKUP(I3440,DAF_AKUN,2,FALSE))</f>
        <v>-</v>
      </c>
      <c r="K3440" s="90" t="s">
        <v>420</v>
      </c>
      <c r="L3440" s="178"/>
      <c r="M3440" s="178"/>
    </row>
    <row r="3441" spans="1:13" x14ac:dyDescent="0.2">
      <c r="A3441" s="90" t="str">
        <f>IF(I3441=VALUE,VALUE,COUNTIF($B$7:B3441,B3441))&amp;I3441&amp;IF(F3441&lt;&gt;VALUE,TEXT(F3441,"mmmm"),VALUE)</f>
        <v>00</v>
      </c>
      <c r="B3441" s="86" t="str">
        <f t="shared" si="1440"/>
        <v>0</v>
      </c>
      <c r="C3441" s="86" t="str">
        <f>COUNTIF($K$7:K3441,K3441)&amp;K3441</f>
        <v>250AP-003</v>
      </c>
      <c r="D3441" s="86" t="str">
        <f t="shared" si="1441"/>
        <v>1</v>
      </c>
      <c r="F3441" s="173"/>
      <c r="G3441" s="90"/>
      <c r="H3441" s="73"/>
      <c r="I3441" s="90"/>
      <c r="J3441" s="175" t="str">
        <f t="shared" ref="J3441" si="1443">IF(ISNA(VLOOKUP(I3441,DAF_AKUN,2,FALSE)),"-",VLOOKUP(I3441,DAF_AKUN,2,FALSE))</f>
        <v>-</v>
      </c>
      <c r="K3441" s="90" t="s">
        <v>420</v>
      </c>
      <c r="L3441" s="178"/>
      <c r="M3441" s="178"/>
    </row>
    <row r="3442" spans="1:13" x14ac:dyDescent="0.2">
      <c r="A3442" s="90" t="str">
        <f>IF(I3442=VALUE,VALUE,COUNTIF($B$7:B3442,B3442))&amp;I3442&amp;IF(F3442&lt;&gt;VALUE,TEXT(F3442,"mmmm"),VALUE)</f>
        <v>00</v>
      </c>
      <c r="B3442" s="86" t="str">
        <f t="shared" si="1440"/>
        <v>0</v>
      </c>
      <c r="C3442" s="86" t="str">
        <f>COUNTIF($K$7:K3442,K3442)&amp;K3442</f>
        <v>251AP-003</v>
      </c>
      <c r="D3442" s="86" t="str">
        <f t="shared" si="1441"/>
        <v>1</v>
      </c>
      <c r="F3442" s="173"/>
      <c r="G3442" s="90"/>
      <c r="H3442" s="73"/>
      <c r="I3442" s="90"/>
      <c r="J3442" s="175" t="str">
        <f t="shared" ref="J3442" si="1444">IF(ISNA(VLOOKUP(I3442,DAF_AKUN,2,FALSE)),"-",VLOOKUP(I3442,DAF_AKUN,2,FALSE))</f>
        <v>-</v>
      </c>
      <c r="K3442" s="90" t="s">
        <v>420</v>
      </c>
      <c r="L3442" s="178"/>
      <c r="M3442" s="178"/>
    </row>
    <row r="3443" spans="1:13" x14ac:dyDescent="0.2">
      <c r="A3443" s="90" t="str">
        <f>IF(I3443=VALUE,VALUE,COUNTIF($B$7:B3443,B3443))&amp;I3443&amp;IF(F3443&lt;&gt;VALUE,TEXT(F3443,"mmmm"),VALUE)</f>
        <v>00</v>
      </c>
      <c r="B3443" s="86" t="str">
        <f t="shared" si="1440"/>
        <v>0</v>
      </c>
      <c r="C3443" s="86" t="str">
        <f>COUNTIF($K$7:K3443,K3443)&amp;K3443</f>
        <v>252AP-003</v>
      </c>
      <c r="D3443" s="86" t="str">
        <f t="shared" si="1441"/>
        <v>1</v>
      </c>
      <c r="F3443" s="173"/>
      <c r="G3443" s="90"/>
      <c r="H3443" s="73"/>
      <c r="I3443" s="90"/>
      <c r="J3443" s="175" t="str">
        <f t="shared" ref="J3443" si="1445">IF(ISNA(VLOOKUP(I3443,DAF_AKUN,2,FALSE)),"-",VLOOKUP(I3443,DAF_AKUN,2,FALSE))</f>
        <v>-</v>
      </c>
      <c r="K3443" s="90" t="s">
        <v>420</v>
      </c>
      <c r="L3443" s="178"/>
      <c r="M3443" s="178"/>
    </row>
    <row r="3444" spans="1:13" x14ac:dyDescent="0.2">
      <c r="A3444" s="90" t="str">
        <f>IF(I3444=VALUE,VALUE,COUNTIF($B$7:B3444,B3444))&amp;I3444&amp;IF(F3444&lt;&gt;VALUE,TEXT(F3444,"mmmm"),VALUE)</f>
        <v>00</v>
      </c>
      <c r="B3444" s="86" t="str">
        <f t="shared" si="1440"/>
        <v>0</v>
      </c>
      <c r="C3444" s="86" t="str">
        <f>COUNTIF($K$7:K3444,K3444)&amp;K3444</f>
        <v>253AP-003</v>
      </c>
      <c r="D3444" s="86" t="str">
        <f t="shared" si="1441"/>
        <v>1</v>
      </c>
      <c r="F3444" s="173"/>
      <c r="G3444" s="90"/>
      <c r="H3444" s="73"/>
      <c r="I3444" s="90"/>
      <c r="J3444" s="175" t="str">
        <f t="shared" ref="J3444" si="1446">IF(ISNA(VLOOKUP(I3444,DAF_AKUN,2,FALSE)),"-",VLOOKUP(I3444,DAF_AKUN,2,FALSE))</f>
        <v>-</v>
      </c>
      <c r="K3444" s="90" t="s">
        <v>420</v>
      </c>
      <c r="L3444" s="178"/>
      <c r="M3444" s="178"/>
    </row>
    <row r="3445" spans="1:13" x14ac:dyDescent="0.2">
      <c r="A3445" s="90" t="str">
        <f>IF(I3445=VALUE,VALUE,COUNTIF($B$7:B3445,B3445))&amp;I3445&amp;IF(F3445&lt;&gt;VALUE,TEXT(F3445,"mmmm"),VALUE)</f>
        <v>00</v>
      </c>
      <c r="B3445" s="86" t="str">
        <f t="shared" si="1440"/>
        <v>0</v>
      </c>
      <c r="C3445" s="86" t="str">
        <f>COUNTIF($K$7:K3445,K3445)&amp;K3445</f>
        <v>0</v>
      </c>
      <c r="D3445" s="86" t="str">
        <f t="shared" si="1441"/>
        <v>1</v>
      </c>
      <c r="F3445" s="173"/>
      <c r="G3445" s="90"/>
      <c r="H3445" s="73"/>
      <c r="I3445" s="90"/>
      <c r="J3445" s="175" t="str">
        <f t="shared" ref="J3445" si="1447">IF(ISNA(VLOOKUP(I3445,DAF_AKUN,2,FALSE)),"-",VLOOKUP(I3445,DAF_AKUN,2,FALSE))</f>
        <v>-</v>
      </c>
      <c r="K3445" s="90"/>
      <c r="L3445" s="178"/>
      <c r="M3445" s="178"/>
    </row>
    <row r="3446" spans="1:13" x14ac:dyDescent="0.2">
      <c r="A3446" s="90" t="str">
        <f>IF(I3446=VALUE,VALUE,COUNTIF($B$7:B3446,B3446))&amp;I3446&amp;IF(F3446&lt;&gt;VALUE,TEXT(F3446,"mmmm"),VALUE)</f>
        <v>00</v>
      </c>
      <c r="B3446" s="86" t="str">
        <f t="shared" si="1440"/>
        <v>0</v>
      </c>
      <c r="C3446" s="86" t="str">
        <f>COUNTIF($K$7:K3446,K3446)&amp;K3446</f>
        <v>0</v>
      </c>
      <c r="D3446" s="86" t="str">
        <f t="shared" si="1441"/>
        <v>1</v>
      </c>
      <c r="F3446" s="173"/>
      <c r="G3446" s="90"/>
      <c r="H3446" s="73"/>
      <c r="I3446" s="75"/>
      <c r="J3446" s="175" t="str">
        <f t="shared" ref="J3446" si="1448">IF(ISNA(VLOOKUP(I3446,DAF_AKUN,2,FALSE)),"-",VLOOKUP(I3446,DAF_AKUN,2,FALSE))</f>
        <v>-</v>
      </c>
      <c r="K3446" s="90"/>
      <c r="L3446" s="178"/>
      <c r="M3446" s="178"/>
    </row>
    <row r="3447" spans="1:13" x14ac:dyDescent="0.2">
      <c r="A3447" s="90" t="str">
        <f>IF(I3447=VALUE,VALUE,COUNTIF($B$7:B3447,B3447))&amp;I3447&amp;IF(F3447&lt;&gt;VALUE,TEXT(F3447,"mmmm"),VALUE)</f>
        <v>00</v>
      </c>
      <c r="B3447" s="86" t="str">
        <f t="shared" si="1440"/>
        <v>0</v>
      </c>
      <c r="C3447" s="86" t="str">
        <f>COUNTIF($K$7:K3447,K3447)&amp;K3447</f>
        <v>0</v>
      </c>
      <c r="D3447" s="86" t="str">
        <f t="shared" si="1441"/>
        <v>1</v>
      </c>
      <c r="F3447" s="173"/>
      <c r="G3447" s="90"/>
      <c r="H3447" s="73"/>
      <c r="I3447" s="90"/>
      <c r="J3447" s="175" t="str">
        <f t="shared" ref="J3447" si="1449">IF(ISNA(VLOOKUP(I3447,DAF_AKUN,2,FALSE)),"-",VLOOKUP(I3447,DAF_AKUN,2,FALSE))</f>
        <v>-</v>
      </c>
      <c r="K3447" s="90"/>
      <c r="L3447" s="178"/>
      <c r="M3447" s="178"/>
    </row>
    <row r="3448" spans="1:13" x14ac:dyDescent="0.2">
      <c r="A3448" s="90" t="str">
        <f>IF(I3448=VALUE,VALUE,COUNTIF($B$7:B3448,B3448))&amp;I3448&amp;IF(F3448&lt;&gt;VALUE,TEXT(F3448,"mmmm"),VALUE)</f>
        <v>00</v>
      </c>
      <c r="B3448" s="86" t="str">
        <f t="shared" si="1440"/>
        <v>0</v>
      </c>
      <c r="C3448" s="86" t="str">
        <f>COUNTIF($K$7:K3448,K3448)&amp;K3448</f>
        <v>0</v>
      </c>
      <c r="D3448" s="86" t="str">
        <f t="shared" si="1441"/>
        <v>1</v>
      </c>
      <c r="F3448" s="173"/>
      <c r="G3448" s="90"/>
      <c r="H3448" s="73"/>
      <c r="I3448" s="90"/>
      <c r="J3448" s="175" t="str">
        <f t="shared" ref="J3448" si="1450">IF(ISNA(VLOOKUP(I3448,DAF_AKUN,2,FALSE)),"-",VLOOKUP(I3448,DAF_AKUN,2,FALSE))</f>
        <v>-</v>
      </c>
      <c r="K3448" s="90"/>
      <c r="L3448" s="178"/>
      <c r="M3448" s="178"/>
    </row>
    <row r="3449" spans="1:13" x14ac:dyDescent="0.2">
      <c r="A3449" s="90" t="str">
        <f>IF(I3449=VALUE,VALUE,COUNTIF($B$7:B3449,B3449))&amp;I3449&amp;IF(F3449&lt;&gt;VALUE,TEXT(F3449,"mmmm"),VALUE)</f>
        <v>00</v>
      </c>
      <c r="B3449" s="86" t="str">
        <f t="shared" si="1440"/>
        <v>0</v>
      </c>
      <c r="C3449" s="86" t="str">
        <f>COUNTIF($K$7:K3449,K3449)&amp;K3449</f>
        <v>0</v>
      </c>
      <c r="D3449" s="86" t="str">
        <f t="shared" si="1441"/>
        <v>1</v>
      </c>
      <c r="F3449" s="173"/>
      <c r="G3449" s="90"/>
      <c r="H3449" s="73"/>
      <c r="I3449" s="90"/>
      <c r="J3449" s="175" t="str">
        <f t="shared" ref="J3449" si="1451">IF(ISNA(VLOOKUP(I3449,DAF_AKUN,2,FALSE)),"-",VLOOKUP(I3449,DAF_AKUN,2,FALSE))</f>
        <v>-</v>
      </c>
      <c r="K3449" s="90"/>
      <c r="L3449" s="178"/>
      <c r="M3449" s="178"/>
    </row>
    <row r="3450" spans="1:13" x14ac:dyDescent="0.2">
      <c r="A3450" s="90" t="str">
        <f>IF(I3450=VALUE,VALUE,COUNTIF($B$7:B3450,B3450))&amp;I3450&amp;IF(F3450&lt;&gt;VALUE,TEXT(F3450,"mmmm"),VALUE)</f>
        <v>00</v>
      </c>
      <c r="B3450" s="86" t="str">
        <f t="shared" si="1440"/>
        <v>0</v>
      </c>
      <c r="C3450" s="86" t="str">
        <f>COUNTIF($K$7:K3450,K3450)&amp;K3450</f>
        <v>0</v>
      </c>
      <c r="D3450" s="86" t="str">
        <f t="shared" si="1441"/>
        <v>1</v>
      </c>
      <c r="F3450" s="173"/>
      <c r="G3450" s="90"/>
      <c r="H3450" s="73"/>
      <c r="I3450" s="90"/>
      <c r="J3450" s="175" t="str">
        <f t="shared" ref="J3450" si="1452">IF(ISNA(VLOOKUP(I3450,DAF_AKUN,2,FALSE)),"-",VLOOKUP(I3450,DAF_AKUN,2,FALSE))</f>
        <v>-</v>
      </c>
      <c r="K3450" s="90"/>
      <c r="L3450" s="178"/>
      <c r="M3450" s="178"/>
    </row>
    <row r="3451" spans="1:13" x14ac:dyDescent="0.2">
      <c r="A3451" s="90" t="str">
        <f>IF(I3451=VALUE,VALUE,COUNTIF($B$7:B3451,B3451))&amp;I3451&amp;IF(F3451&lt;&gt;VALUE,TEXT(F3451,"mmmm"),VALUE)</f>
        <v>00</v>
      </c>
      <c r="B3451" s="86" t="str">
        <f t="shared" si="1440"/>
        <v>0</v>
      </c>
      <c r="C3451" s="86" t="str">
        <f>COUNTIF($K$7:K3451,K3451)&amp;K3451</f>
        <v>0</v>
      </c>
      <c r="D3451" s="86" t="str">
        <f t="shared" si="1441"/>
        <v>1</v>
      </c>
      <c r="F3451" s="173"/>
      <c r="G3451" s="90"/>
      <c r="H3451" s="73"/>
      <c r="I3451" s="90"/>
      <c r="J3451" s="175" t="str">
        <f t="shared" ref="J3451" si="1453">IF(ISNA(VLOOKUP(I3451,DAF_AKUN,2,FALSE)),"-",VLOOKUP(I3451,DAF_AKUN,2,FALSE))</f>
        <v>-</v>
      </c>
      <c r="K3451" s="90"/>
      <c r="L3451" s="178"/>
      <c r="M3451" s="178"/>
    </row>
    <row r="3452" spans="1:13" x14ac:dyDescent="0.2">
      <c r="A3452" s="90" t="str">
        <f>IF(I3452=VALUE,VALUE,COUNTIF($B$7:B3452,B3452))&amp;I3452&amp;IF(F3452&lt;&gt;VALUE,TEXT(F3452,"mmmm"),VALUE)</f>
        <v>00</v>
      </c>
      <c r="B3452" s="86" t="str">
        <f t="shared" si="1440"/>
        <v>0</v>
      </c>
      <c r="C3452" s="86" t="str">
        <f>COUNTIF($K$7:K3452,K3452)&amp;K3452</f>
        <v>0</v>
      </c>
      <c r="D3452" s="86" t="str">
        <f t="shared" si="1441"/>
        <v>1</v>
      </c>
      <c r="F3452" s="173"/>
      <c r="G3452" s="90"/>
      <c r="H3452" s="73"/>
      <c r="I3452" s="75"/>
      <c r="J3452" s="175" t="str">
        <f t="shared" ref="J3452" si="1454">IF(ISNA(VLOOKUP(I3452,DAF_AKUN,2,FALSE)),"-",VLOOKUP(I3452,DAF_AKUN,2,FALSE))</f>
        <v>-</v>
      </c>
      <c r="K3452" s="90"/>
      <c r="L3452" s="178"/>
      <c r="M3452" s="178"/>
    </row>
    <row r="3453" spans="1:13" x14ac:dyDescent="0.2">
      <c r="A3453" s="90" t="str">
        <f>IF(I3453=VALUE,VALUE,COUNTIF($B$7:B3453,B3453))&amp;I3453&amp;IF(F3453&lt;&gt;VALUE,TEXT(F3453,"mmmm"),VALUE)</f>
        <v>00</v>
      </c>
      <c r="B3453" s="86" t="str">
        <f t="shared" si="1440"/>
        <v>0</v>
      </c>
      <c r="C3453" s="86" t="str">
        <f>COUNTIF($K$7:K3453,K3453)&amp;K3453</f>
        <v>0</v>
      </c>
      <c r="D3453" s="86" t="str">
        <f t="shared" si="1441"/>
        <v>1</v>
      </c>
      <c r="F3453" s="173"/>
      <c r="G3453" s="90"/>
      <c r="H3453" s="73"/>
      <c r="I3453" s="90"/>
      <c r="J3453" s="175" t="str">
        <f t="shared" ref="J3453" si="1455">IF(ISNA(VLOOKUP(I3453,DAF_AKUN,2,FALSE)),"-",VLOOKUP(I3453,DAF_AKUN,2,FALSE))</f>
        <v>-</v>
      </c>
      <c r="K3453" s="90"/>
      <c r="L3453" s="178"/>
      <c r="M3453" s="178"/>
    </row>
    <row r="3454" spans="1:13" x14ac:dyDescent="0.2">
      <c r="A3454" s="90" t="str">
        <f>IF(I3454=VALUE,VALUE,COUNTIF($B$7:B3454,B3454))&amp;I3454&amp;IF(F3454&lt;&gt;VALUE,TEXT(F3454,"mmmm"),VALUE)</f>
        <v>00</v>
      </c>
      <c r="B3454" s="86" t="str">
        <f t="shared" si="1440"/>
        <v>0</v>
      </c>
      <c r="C3454" s="86" t="str">
        <f>COUNTIF($K$7:K3454,K3454)&amp;K3454</f>
        <v>0</v>
      </c>
      <c r="D3454" s="86" t="str">
        <f t="shared" si="1441"/>
        <v>1</v>
      </c>
      <c r="F3454" s="173"/>
      <c r="G3454" s="90"/>
      <c r="H3454" s="73"/>
      <c r="I3454" s="75"/>
      <c r="J3454" s="175" t="str">
        <f t="shared" ref="J3454" si="1456">IF(ISNA(VLOOKUP(I3454,DAF_AKUN,2,FALSE)),"-",VLOOKUP(I3454,DAF_AKUN,2,FALSE))</f>
        <v>-</v>
      </c>
      <c r="K3454" s="90"/>
      <c r="L3454" s="178"/>
      <c r="M3454" s="178"/>
    </row>
    <row r="3455" spans="1:13" x14ac:dyDescent="0.2">
      <c r="A3455" s="90" t="str">
        <f>IF(I3455=VALUE,VALUE,COUNTIF($B$7:B3455,B3455))&amp;I3455&amp;IF(F3455&lt;&gt;VALUE,TEXT(F3455,"mmmm"),VALUE)</f>
        <v>00</v>
      </c>
      <c r="B3455" s="86" t="str">
        <f t="shared" si="1440"/>
        <v>0</v>
      </c>
      <c r="C3455" s="86" t="str">
        <f>COUNTIF($K$7:K3455,K3455)&amp;K3455</f>
        <v>0</v>
      </c>
      <c r="D3455" s="86" t="str">
        <f t="shared" si="1441"/>
        <v>1</v>
      </c>
      <c r="F3455" s="173"/>
      <c r="G3455" s="90"/>
      <c r="H3455" s="73"/>
      <c r="I3455" s="90"/>
      <c r="J3455" s="175" t="str">
        <f t="shared" ref="J3455" si="1457">IF(ISNA(VLOOKUP(I3455,DAF_AKUN,2,FALSE)),"-",VLOOKUP(I3455,DAF_AKUN,2,FALSE))</f>
        <v>-</v>
      </c>
      <c r="K3455" s="90"/>
      <c r="L3455" s="178"/>
      <c r="M3455" s="178"/>
    </row>
    <row r="3456" spans="1:13" x14ac:dyDescent="0.2">
      <c r="A3456" s="90" t="str">
        <f>IF(I3456=VALUE,VALUE,COUNTIF($B$7:B3456,B3456))&amp;I3456&amp;IF(F3456&lt;&gt;VALUE,TEXT(F3456,"mmmm"),VALUE)</f>
        <v>00</v>
      </c>
      <c r="B3456" s="86" t="str">
        <f t="shared" si="1440"/>
        <v>0</v>
      </c>
      <c r="C3456" s="86" t="str">
        <f>COUNTIF($K$7:K3456,K3456)&amp;K3456</f>
        <v>0</v>
      </c>
      <c r="D3456" s="86" t="str">
        <f t="shared" si="1441"/>
        <v>1</v>
      </c>
      <c r="F3456" s="173"/>
      <c r="G3456" s="90"/>
      <c r="H3456" s="73"/>
      <c r="I3456" s="90"/>
      <c r="J3456" s="175" t="str">
        <f t="shared" ref="J3456" si="1458">IF(ISNA(VLOOKUP(I3456,DAF_AKUN,2,FALSE)),"-",VLOOKUP(I3456,DAF_AKUN,2,FALSE))</f>
        <v>-</v>
      </c>
      <c r="K3456" s="90"/>
      <c r="L3456" s="178"/>
      <c r="M3456" s="178"/>
    </row>
    <row r="3457" spans="1:13" x14ac:dyDescent="0.2">
      <c r="A3457" s="90" t="str">
        <f>IF(I3457=VALUE,VALUE,COUNTIF($B$7:B3457,B3457))&amp;I3457&amp;IF(F3457&lt;&gt;VALUE,TEXT(F3457,"mmmm"),VALUE)</f>
        <v>00</v>
      </c>
      <c r="B3457" s="86" t="str">
        <f t="shared" si="1440"/>
        <v>0</v>
      </c>
      <c r="C3457" s="86" t="str">
        <f>COUNTIF($K$7:K3457,K3457)&amp;K3457</f>
        <v>0</v>
      </c>
      <c r="D3457" s="86" t="str">
        <f t="shared" si="1441"/>
        <v>1</v>
      </c>
      <c r="F3457" s="173"/>
      <c r="G3457" s="90"/>
      <c r="H3457" s="73"/>
      <c r="I3457" s="90"/>
      <c r="J3457" s="175" t="str">
        <f t="shared" ref="J3457" si="1459">IF(ISNA(VLOOKUP(I3457,DAF_AKUN,2,FALSE)),"-",VLOOKUP(I3457,DAF_AKUN,2,FALSE))</f>
        <v>-</v>
      </c>
      <c r="K3457" s="90"/>
      <c r="L3457" s="178"/>
      <c r="M3457" s="178"/>
    </row>
    <row r="3458" spans="1:13" x14ac:dyDescent="0.2">
      <c r="A3458" s="90" t="str">
        <f>IF(I3458=VALUE,VALUE,COUNTIF($B$7:B3458,B3458))&amp;I3458&amp;IF(F3458&lt;&gt;VALUE,TEXT(F3458,"mmmm"),VALUE)</f>
        <v>00</v>
      </c>
      <c r="B3458" s="86" t="str">
        <f t="shared" si="1440"/>
        <v>0</v>
      </c>
      <c r="C3458" s="86" t="str">
        <f>COUNTIF($K$7:K3458,K3458)&amp;K3458</f>
        <v>0</v>
      </c>
      <c r="D3458" s="86" t="str">
        <f t="shared" si="1441"/>
        <v>1</v>
      </c>
      <c r="F3458" s="173"/>
      <c r="G3458" s="90"/>
      <c r="H3458" s="73"/>
      <c r="I3458" s="75"/>
      <c r="J3458" s="175" t="str">
        <f t="shared" ref="J3458" si="1460">IF(ISNA(VLOOKUP(I3458,DAF_AKUN,2,FALSE)),"-",VLOOKUP(I3458,DAF_AKUN,2,FALSE))</f>
        <v>-</v>
      </c>
      <c r="K3458" s="90"/>
      <c r="L3458" s="178"/>
      <c r="M3458" s="178"/>
    </row>
    <row r="3459" spans="1:13" x14ac:dyDescent="0.2">
      <c r="A3459" s="90" t="str">
        <f>IF(I3459=VALUE,VALUE,COUNTIF($B$7:B3459,B3459))&amp;I3459&amp;IF(F3459&lt;&gt;VALUE,TEXT(F3459,"mmmm"),VALUE)</f>
        <v>00</v>
      </c>
      <c r="B3459" s="86" t="str">
        <f t="shared" si="1440"/>
        <v>0</v>
      </c>
      <c r="C3459" s="86" t="str">
        <f>COUNTIF($K$7:K3459,K3459)&amp;K3459</f>
        <v>0</v>
      </c>
      <c r="D3459" s="86" t="str">
        <f t="shared" si="1441"/>
        <v>1</v>
      </c>
      <c r="F3459" s="173"/>
      <c r="G3459" s="90"/>
      <c r="H3459" s="73"/>
      <c r="I3459" s="90"/>
      <c r="J3459" s="175" t="str">
        <f t="shared" ref="J3459" si="1461">IF(ISNA(VLOOKUP(I3459,DAF_AKUN,2,FALSE)),"-",VLOOKUP(I3459,DAF_AKUN,2,FALSE))</f>
        <v>-</v>
      </c>
      <c r="K3459" s="90"/>
      <c r="L3459" s="178"/>
      <c r="M3459" s="178"/>
    </row>
    <row r="3460" spans="1:13" x14ac:dyDescent="0.2">
      <c r="A3460" s="90" t="str">
        <f>IF(I3460=VALUE,VALUE,COUNTIF($B$7:B3460,B3460))&amp;I3460&amp;IF(F3460&lt;&gt;VALUE,TEXT(F3460,"mmmm"),VALUE)</f>
        <v>00</v>
      </c>
      <c r="B3460" s="86" t="str">
        <f t="shared" si="1440"/>
        <v>0</v>
      </c>
      <c r="C3460" s="86" t="str">
        <f>COUNTIF($K$7:K3460,K3460)&amp;K3460</f>
        <v>0</v>
      </c>
      <c r="D3460" s="86" t="str">
        <f t="shared" si="1441"/>
        <v>1</v>
      </c>
      <c r="F3460" s="173"/>
      <c r="G3460" s="90"/>
      <c r="H3460" s="73"/>
      <c r="I3460" s="90"/>
      <c r="J3460" s="175" t="str">
        <f t="shared" ref="J3460" si="1462">IF(ISNA(VLOOKUP(I3460,DAF_AKUN,2,FALSE)),"-",VLOOKUP(I3460,DAF_AKUN,2,FALSE))</f>
        <v>-</v>
      </c>
      <c r="K3460" s="90"/>
      <c r="L3460" s="178"/>
      <c r="M3460" s="178"/>
    </row>
    <row r="3461" spans="1:13" x14ac:dyDescent="0.2">
      <c r="A3461" s="90" t="str">
        <f>IF(I3461=VALUE,VALUE,COUNTIF($B$7:B3461,B3461))&amp;I3461&amp;IF(F3461&lt;&gt;VALUE,TEXT(F3461,"mmmm"),VALUE)</f>
        <v>00</v>
      </c>
      <c r="B3461" s="86" t="str">
        <f t="shared" si="1440"/>
        <v>0</v>
      </c>
      <c r="C3461" s="86" t="str">
        <f>COUNTIF($K$7:K3461,K3461)&amp;K3461</f>
        <v>0</v>
      </c>
      <c r="D3461" s="86" t="str">
        <f t="shared" si="1441"/>
        <v>1</v>
      </c>
      <c r="F3461" s="173"/>
      <c r="G3461" s="90"/>
      <c r="H3461" s="73"/>
      <c r="I3461" s="90"/>
      <c r="J3461" s="175" t="str">
        <f t="shared" ref="J3461" si="1463">IF(ISNA(VLOOKUP(I3461,DAF_AKUN,2,FALSE)),"-",VLOOKUP(I3461,DAF_AKUN,2,FALSE))</f>
        <v>-</v>
      </c>
      <c r="K3461" s="90"/>
      <c r="L3461" s="178"/>
      <c r="M3461" s="178"/>
    </row>
    <row r="3462" spans="1:13" x14ac:dyDescent="0.2">
      <c r="A3462" s="90" t="str">
        <f>IF(I3462=VALUE,VALUE,COUNTIF($B$7:B3462,B3462))&amp;I3462&amp;IF(F3462&lt;&gt;VALUE,TEXT(F3462,"mmmm"),VALUE)</f>
        <v>00</v>
      </c>
      <c r="B3462" s="86" t="str">
        <f t="shared" si="1440"/>
        <v>0</v>
      </c>
      <c r="C3462" s="86" t="str">
        <f>COUNTIF($K$7:K3462,K3462)&amp;K3462</f>
        <v>0</v>
      </c>
      <c r="D3462" s="86" t="str">
        <f t="shared" si="1441"/>
        <v>1</v>
      </c>
      <c r="F3462" s="173"/>
      <c r="G3462" s="90"/>
      <c r="H3462" s="73"/>
      <c r="I3462" s="90"/>
      <c r="J3462" s="175" t="str">
        <f t="shared" ref="J3462" si="1464">IF(ISNA(VLOOKUP(I3462,DAF_AKUN,2,FALSE)),"-",VLOOKUP(I3462,DAF_AKUN,2,FALSE))</f>
        <v>-</v>
      </c>
      <c r="K3462" s="90"/>
      <c r="L3462" s="178"/>
      <c r="M3462" s="178"/>
    </row>
    <row r="3463" spans="1:13" x14ac:dyDescent="0.2">
      <c r="A3463" s="90" t="str">
        <f>IF(I3463=VALUE,VALUE,COUNTIF($B$7:B3463,B3463))&amp;I3463&amp;IF(F3463&lt;&gt;VALUE,TEXT(F3463,"mmmm"),VALUE)</f>
        <v>00</v>
      </c>
      <c r="B3463" s="86" t="str">
        <f t="shared" si="1440"/>
        <v>0</v>
      </c>
      <c r="C3463" s="86" t="str">
        <f>COUNTIF($K$7:K3463,K3463)&amp;K3463</f>
        <v>0</v>
      </c>
      <c r="D3463" s="86" t="str">
        <f t="shared" si="1441"/>
        <v>1</v>
      </c>
      <c r="F3463" s="173"/>
      <c r="G3463" s="90"/>
      <c r="H3463" s="73"/>
      <c r="I3463" s="90"/>
      <c r="J3463" s="175" t="str">
        <f t="shared" ref="J3463" si="1465">IF(ISNA(VLOOKUP(I3463,DAF_AKUN,2,FALSE)),"-",VLOOKUP(I3463,DAF_AKUN,2,FALSE))</f>
        <v>-</v>
      </c>
      <c r="K3463" s="90"/>
      <c r="L3463" s="178"/>
      <c r="M3463" s="178"/>
    </row>
    <row r="3464" spans="1:13" x14ac:dyDescent="0.2">
      <c r="A3464" s="90" t="str">
        <f>IF(I3464=VALUE,VALUE,COUNTIF($B$7:B3464,B3464))&amp;I3464&amp;IF(F3464&lt;&gt;VALUE,TEXT(F3464,"mmmm"),VALUE)</f>
        <v>00</v>
      </c>
      <c r="B3464" s="86" t="str">
        <f t="shared" si="1440"/>
        <v>0</v>
      </c>
      <c r="C3464" s="86" t="str">
        <f>COUNTIF($K$7:K3464,K3464)&amp;K3464</f>
        <v>0</v>
      </c>
      <c r="D3464" s="86" t="str">
        <f t="shared" si="1441"/>
        <v>1</v>
      </c>
      <c r="F3464" s="173"/>
      <c r="G3464" s="90"/>
      <c r="H3464" s="73"/>
      <c r="I3464" s="90"/>
      <c r="J3464" s="175" t="str">
        <f t="shared" ref="J3464" si="1466">IF(ISNA(VLOOKUP(I3464,DAF_AKUN,2,FALSE)),"-",VLOOKUP(I3464,DAF_AKUN,2,FALSE))</f>
        <v>-</v>
      </c>
      <c r="K3464" s="90"/>
      <c r="L3464" s="178"/>
      <c r="M3464" s="178"/>
    </row>
    <row r="3465" spans="1:13" x14ac:dyDescent="0.2">
      <c r="A3465" s="90" t="str">
        <f>IF(I3465=VALUE,VALUE,COUNTIF($B$7:B3465,B3465))&amp;I3465&amp;IF(F3465&lt;&gt;VALUE,TEXT(F3465,"mmmm"),VALUE)</f>
        <v>00</v>
      </c>
      <c r="B3465" s="86" t="str">
        <f t="shared" si="1440"/>
        <v>0</v>
      </c>
      <c r="C3465" s="86" t="str">
        <f>COUNTIF($K$7:K3465,K3465)&amp;K3465</f>
        <v>0</v>
      </c>
      <c r="D3465" s="86" t="str">
        <f t="shared" si="1441"/>
        <v>1</v>
      </c>
      <c r="F3465" s="173"/>
      <c r="G3465" s="90"/>
      <c r="H3465" s="73"/>
      <c r="I3465" s="90"/>
      <c r="J3465" s="175" t="str">
        <f t="shared" ref="J3465" si="1467">IF(ISNA(VLOOKUP(I3465,DAF_AKUN,2,FALSE)),"-",VLOOKUP(I3465,DAF_AKUN,2,FALSE))</f>
        <v>-</v>
      </c>
      <c r="K3465" s="90"/>
      <c r="L3465" s="178"/>
      <c r="M3465" s="178"/>
    </row>
    <row r="3466" spans="1:13" x14ac:dyDescent="0.2">
      <c r="A3466" s="90" t="str">
        <f>IF(I3466=VALUE,VALUE,COUNTIF($B$7:B3466,B3466))&amp;I3466&amp;IF(F3466&lt;&gt;VALUE,TEXT(F3466,"mmmm"),VALUE)</f>
        <v>00</v>
      </c>
      <c r="B3466" s="86" t="str">
        <f t="shared" si="1440"/>
        <v>0</v>
      </c>
      <c r="C3466" s="86" t="str">
        <f>COUNTIF($K$7:K3466,K3466)&amp;K3466</f>
        <v>0</v>
      </c>
      <c r="D3466" s="86" t="str">
        <f t="shared" si="1441"/>
        <v>1</v>
      </c>
      <c r="F3466" s="173"/>
      <c r="G3466" s="90"/>
      <c r="H3466" s="73"/>
      <c r="I3466" s="90"/>
      <c r="J3466" s="175" t="str">
        <f t="shared" ref="J3466" si="1468">IF(ISNA(VLOOKUP(I3466,DAF_AKUN,2,FALSE)),"-",VLOOKUP(I3466,DAF_AKUN,2,FALSE))</f>
        <v>-</v>
      </c>
      <c r="K3466" s="90"/>
      <c r="L3466" s="178"/>
      <c r="M3466" s="178"/>
    </row>
    <row r="3467" spans="1:13" x14ac:dyDescent="0.2">
      <c r="A3467" s="90" t="str">
        <f>IF(I3467=VALUE,VALUE,COUNTIF($B$7:B3467,B3467))&amp;I3467&amp;IF(F3467&lt;&gt;VALUE,TEXT(F3467,"mmmm"),VALUE)</f>
        <v>00</v>
      </c>
      <c r="B3467" s="86" t="str">
        <f t="shared" si="1440"/>
        <v>0</v>
      </c>
      <c r="C3467" s="86" t="str">
        <f>COUNTIF($K$7:K3467,K3467)&amp;K3467</f>
        <v>0</v>
      </c>
      <c r="D3467" s="86" t="str">
        <f t="shared" si="1441"/>
        <v>1</v>
      </c>
      <c r="F3467" s="173"/>
      <c r="G3467" s="90"/>
      <c r="H3467" s="73"/>
      <c r="I3467" s="90"/>
      <c r="J3467" s="175" t="str">
        <f t="shared" ref="J3467" si="1469">IF(ISNA(VLOOKUP(I3467,DAF_AKUN,2,FALSE)),"-",VLOOKUP(I3467,DAF_AKUN,2,FALSE))</f>
        <v>-</v>
      </c>
      <c r="K3467" s="90"/>
      <c r="L3467" s="178"/>
      <c r="M3467" s="178"/>
    </row>
    <row r="3468" spans="1:13" x14ac:dyDescent="0.2">
      <c r="A3468" s="90" t="str">
        <f>IF(I3468=VALUE,VALUE,COUNTIF($B$7:B3468,B3468))&amp;I3468&amp;IF(F3468&lt;&gt;VALUE,TEXT(F3468,"mmmm"),VALUE)</f>
        <v>00</v>
      </c>
      <c r="B3468" s="86" t="str">
        <f t="shared" si="1440"/>
        <v>0</v>
      </c>
      <c r="C3468" s="86" t="str">
        <f>COUNTIF($K$7:K3468,K3468)&amp;K3468</f>
        <v>0</v>
      </c>
      <c r="D3468" s="86" t="str">
        <f t="shared" si="1441"/>
        <v>1</v>
      </c>
      <c r="F3468" s="173"/>
      <c r="G3468" s="90"/>
      <c r="H3468" s="73"/>
      <c r="I3468" s="90"/>
      <c r="J3468" s="175" t="str">
        <f t="shared" ref="J3468" si="1470">IF(ISNA(VLOOKUP(I3468,DAF_AKUN,2,FALSE)),"-",VLOOKUP(I3468,DAF_AKUN,2,FALSE))</f>
        <v>-</v>
      </c>
      <c r="K3468" s="90"/>
      <c r="L3468" s="178"/>
      <c r="M3468" s="178"/>
    </row>
    <row r="3469" spans="1:13" x14ac:dyDescent="0.2">
      <c r="A3469" s="90" t="str">
        <f>IF(I3469=VALUE,VALUE,COUNTIF($B$7:B3469,B3469))&amp;I3469&amp;IF(F3469&lt;&gt;VALUE,TEXT(F3469,"mmmm"),VALUE)</f>
        <v>00</v>
      </c>
      <c r="B3469" s="86" t="str">
        <f t="shared" si="1440"/>
        <v>0</v>
      </c>
      <c r="C3469" s="86" t="str">
        <f>COUNTIF($K$7:K3469,K3469)&amp;K3469</f>
        <v>0</v>
      </c>
      <c r="D3469" s="86" t="str">
        <f t="shared" si="1441"/>
        <v>1</v>
      </c>
      <c r="F3469" s="173"/>
      <c r="G3469" s="90"/>
      <c r="H3469" s="177"/>
      <c r="I3469" s="90"/>
      <c r="J3469" s="175" t="str">
        <f t="shared" ref="J3469" si="1471">IF(ISNA(VLOOKUP(I3469,DAF_AKUN,2,FALSE)),"-",VLOOKUP(I3469,DAF_AKUN,2,FALSE))</f>
        <v>-</v>
      </c>
      <c r="K3469" s="90"/>
      <c r="L3469" s="178"/>
      <c r="M3469" s="178"/>
    </row>
    <row r="3470" spans="1:13" x14ac:dyDescent="0.2">
      <c r="A3470" s="90" t="str">
        <f>IF(I3470=VALUE,VALUE,COUNTIF($B$7:B3470,B3470))&amp;I3470&amp;IF(F3470&lt;&gt;VALUE,TEXT(F3470,"mmmm"),VALUE)</f>
        <v>00</v>
      </c>
      <c r="B3470" s="86" t="str">
        <f t="shared" si="1440"/>
        <v>0</v>
      </c>
      <c r="C3470" s="86" t="str">
        <f>COUNTIF($K$7:K3470,K3470)&amp;K3470</f>
        <v>0</v>
      </c>
      <c r="D3470" s="86" t="str">
        <f t="shared" si="1441"/>
        <v>1</v>
      </c>
      <c r="F3470" s="173"/>
      <c r="G3470" s="90"/>
      <c r="H3470" s="177"/>
      <c r="I3470" s="75"/>
      <c r="J3470" s="175" t="str">
        <f t="shared" ref="J3470" si="1472">IF(ISNA(VLOOKUP(I3470,DAF_AKUN,2,FALSE)),"-",VLOOKUP(I3470,DAF_AKUN,2,FALSE))</f>
        <v>-</v>
      </c>
      <c r="K3470" s="90"/>
      <c r="L3470" s="178"/>
      <c r="M3470" s="178"/>
    </row>
    <row r="3471" spans="1:13" x14ac:dyDescent="0.2">
      <c r="A3471" s="90" t="str">
        <f>IF(I3471=VALUE,VALUE,COUNTIF($B$7:B3471,B3471))&amp;I3471&amp;IF(F3471&lt;&gt;VALUE,TEXT(F3471,"mmmm"),VALUE)</f>
        <v>00</v>
      </c>
      <c r="B3471" s="86" t="str">
        <f t="shared" si="1440"/>
        <v>0</v>
      </c>
      <c r="C3471" s="86" t="str">
        <f>COUNTIF($K$7:K3471,K3471)&amp;K3471</f>
        <v>0</v>
      </c>
      <c r="D3471" s="86" t="str">
        <f t="shared" si="1441"/>
        <v>1</v>
      </c>
      <c r="F3471" s="173"/>
      <c r="G3471" s="90"/>
      <c r="H3471" s="73"/>
      <c r="I3471" s="90"/>
      <c r="J3471" s="175" t="str">
        <f t="shared" ref="J3471" si="1473">IF(ISNA(VLOOKUP(I3471,DAF_AKUN,2,FALSE)),"-",VLOOKUP(I3471,DAF_AKUN,2,FALSE))</f>
        <v>-</v>
      </c>
      <c r="K3471" s="90"/>
      <c r="L3471" s="178"/>
      <c r="M3471" s="178"/>
    </row>
    <row r="3472" spans="1:13" x14ac:dyDescent="0.2">
      <c r="A3472" s="90" t="str">
        <f>IF(I3472=VALUE,VALUE,COUNTIF($B$7:B3472,B3472))&amp;I3472&amp;IF(F3472&lt;&gt;VALUE,TEXT(F3472,"mmmm"),VALUE)</f>
        <v>00</v>
      </c>
      <c r="B3472" s="86" t="str">
        <f t="shared" si="1440"/>
        <v>0</v>
      </c>
      <c r="C3472" s="86" t="str">
        <f>COUNTIF($K$7:K3472,K3472)&amp;K3472</f>
        <v>0</v>
      </c>
      <c r="D3472" s="86" t="str">
        <f t="shared" si="1441"/>
        <v>1</v>
      </c>
      <c r="F3472" s="173"/>
      <c r="G3472" s="90"/>
      <c r="H3472" s="73"/>
      <c r="I3472" s="75"/>
      <c r="J3472" s="175" t="str">
        <f t="shared" ref="J3472" si="1474">IF(ISNA(VLOOKUP(I3472,DAF_AKUN,2,FALSE)),"-",VLOOKUP(I3472,DAF_AKUN,2,FALSE))</f>
        <v>-</v>
      </c>
      <c r="K3472" s="90"/>
      <c r="L3472" s="178"/>
      <c r="M3472" s="178"/>
    </row>
    <row r="3473" spans="1:13" x14ac:dyDescent="0.2">
      <c r="A3473" s="90" t="str">
        <f>IF(I3473=VALUE,VALUE,COUNTIF($B$7:B3473,B3473))&amp;I3473&amp;IF(F3473&lt;&gt;VALUE,TEXT(F3473,"mmmm"),VALUE)</f>
        <v>00</v>
      </c>
      <c r="B3473" s="86" t="str">
        <f t="shared" si="1440"/>
        <v>0</v>
      </c>
      <c r="C3473" s="86" t="str">
        <f>COUNTIF($K$7:K3473,K3473)&amp;K3473</f>
        <v>0</v>
      </c>
      <c r="D3473" s="86" t="str">
        <f t="shared" si="1441"/>
        <v>1</v>
      </c>
      <c r="F3473" s="173"/>
      <c r="G3473" s="90"/>
      <c r="H3473" s="73"/>
      <c r="I3473" s="75"/>
      <c r="J3473" s="175" t="str">
        <f t="shared" ref="J3473" si="1475">IF(ISNA(VLOOKUP(I3473,DAF_AKUN,2,FALSE)),"-",VLOOKUP(I3473,DAF_AKUN,2,FALSE))</f>
        <v>-</v>
      </c>
      <c r="K3473" s="90"/>
      <c r="L3473" s="178"/>
      <c r="M3473" s="178"/>
    </row>
    <row r="3474" spans="1:13" x14ac:dyDescent="0.2">
      <c r="A3474" s="90" t="str">
        <f>IF(I3474=VALUE,VALUE,COUNTIF($B$7:B3474,B3474))&amp;I3474&amp;IF(F3474&lt;&gt;VALUE,TEXT(F3474,"mmmm"),VALUE)</f>
        <v>00</v>
      </c>
      <c r="B3474" s="86" t="str">
        <f t="shared" si="1440"/>
        <v>0</v>
      </c>
      <c r="C3474" s="86" t="str">
        <f>COUNTIF($K$7:K3474,K3474)&amp;K3474</f>
        <v>0</v>
      </c>
      <c r="D3474" s="86" t="str">
        <f t="shared" si="1441"/>
        <v>1</v>
      </c>
      <c r="F3474" s="173"/>
      <c r="G3474" s="90"/>
      <c r="H3474" s="73"/>
      <c r="I3474" s="90"/>
      <c r="J3474" s="175" t="str">
        <f t="shared" ref="J3474" si="1476">IF(ISNA(VLOOKUP(I3474,DAF_AKUN,2,FALSE)),"-",VLOOKUP(I3474,DAF_AKUN,2,FALSE))</f>
        <v>-</v>
      </c>
      <c r="K3474" s="90"/>
      <c r="L3474" s="178"/>
      <c r="M3474" s="178"/>
    </row>
    <row r="3475" spans="1:13" x14ac:dyDescent="0.2">
      <c r="A3475" s="90" t="str">
        <f>IF(I3475=VALUE,VALUE,COUNTIF($B$7:B3475,B3475))&amp;I3475&amp;IF(F3475&lt;&gt;VALUE,TEXT(F3475,"mmmm"),VALUE)</f>
        <v>00</v>
      </c>
      <c r="B3475" s="86" t="str">
        <f t="shared" si="1440"/>
        <v>0</v>
      </c>
      <c r="C3475" s="86" t="str">
        <f>COUNTIF($K$7:K3475,K3475)&amp;K3475</f>
        <v>0</v>
      </c>
      <c r="D3475" s="86" t="str">
        <f t="shared" si="1441"/>
        <v>1</v>
      </c>
      <c r="F3475" s="173"/>
      <c r="G3475" s="90"/>
      <c r="H3475" s="73"/>
      <c r="I3475" s="90"/>
      <c r="J3475" s="175" t="str">
        <f t="shared" ref="J3475" si="1477">IF(ISNA(VLOOKUP(I3475,DAF_AKUN,2,FALSE)),"-",VLOOKUP(I3475,DAF_AKUN,2,FALSE))</f>
        <v>-</v>
      </c>
      <c r="K3475" s="90"/>
      <c r="L3475" s="178"/>
      <c r="M3475" s="178"/>
    </row>
    <row r="3476" spans="1:13" x14ac:dyDescent="0.2">
      <c r="A3476" s="90" t="str">
        <f>IF(I3476=VALUE,VALUE,COUNTIF($B$7:B3476,B3476))&amp;I3476&amp;IF(F3476&lt;&gt;VALUE,TEXT(F3476,"mmmm"),VALUE)</f>
        <v>00</v>
      </c>
      <c r="B3476" s="86" t="str">
        <f t="shared" si="1440"/>
        <v>0</v>
      </c>
      <c r="C3476" s="86" t="str">
        <f>COUNTIF($K$7:K3476,K3476)&amp;K3476</f>
        <v>0</v>
      </c>
      <c r="D3476" s="86" t="str">
        <f t="shared" si="1441"/>
        <v>1</v>
      </c>
      <c r="F3476" s="173"/>
      <c r="G3476" s="90"/>
      <c r="H3476" s="73"/>
      <c r="I3476" s="75"/>
      <c r="J3476" s="175" t="str">
        <f t="shared" ref="J3476" si="1478">IF(ISNA(VLOOKUP(I3476,DAF_AKUN,2,FALSE)),"-",VLOOKUP(I3476,DAF_AKUN,2,FALSE))</f>
        <v>-</v>
      </c>
      <c r="K3476" s="90"/>
      <c r="L3476" s="178"/>
      <c r="M3476" s="178"/>
    </row>
    <row r="3477" spans="1:13" x14ac:dyDescent="0.2">
      <c r="A3477" s="90" t="str">
        <f>IF(I3477=VALUE,VALUE,COUNTIF($B$7:B3477,B3477))&amp;I3477&amp;IF(F3477&lt;&gt;VALUE,TEXT(F3477,"mmmm"),VALUE)</f>
        <v>00</v>
      </c>
      <c r="B3477" s="86" t="str">
        <f t="shared" si="1440"/>
        <v>0</v>
      </c>
      <c r="C3477" s="86" t="str">
        <f>COUNTIF($K$7:K3477,K3477)&amp;K3477</f>
        <v>0</v>
      </c>
      <c r="D3477" s="86" t="str">
        <f t="shared" si="1441"/>
        <v>1</v>
      </c>
      <c r="F3477" s="173"/>
      <c r="G3477" s="90"/>
      <c r="H3477" s="73"/>
      <c r="I3477" s="90"/>
      <c r="J3477" s="175" t="str">
        <f t="shared" ref="J3477" si="1479">IF(ISNA(VLOOKUP(I3477,DAF_AKUN,2,FALSE)),"-",VLOOKUP(I3477,DAF_AKUN,2,FALSE))</f>
        <v>-</v>
      </c>
      <c r="K3477" s="90"/>
      <c r="L3477" s="178"/>
      <c r="M3477" s="178"/>
    </row>
    <row r="3478" spans="1:13" x14ac:dyDescent="0.2">
      <c r="A3478" s="90" t="str">
        <f>IF(I3478=VALUE,VALUE,COUNTIF($B$7:B3478,B3478))&amp;I3478&amp;IF(F3478&lt;&gt;VALUE,TEXT(F3478,"mmmm"),VALUE)</f>
        <v>00</v>
      </c>
      <c r="B3478" s="86" t="str">
        <f t="shared" si="1440"/>
        <v>0</v>
      </c>
      <c r="C3478" s="86" t="str">
        <f>COUNTIF($K$7:K3478,K3478)&amp;K3478</f>
        <v>0</v>
      </c>
      <c r="D3478" s="86" t="str">
        <f t="shared" si="1441"/>
        <v>1</v>
      </c>
      <c r="F3478" s="173"/>
      <c r="G3478" s="90"/>
      <c r="H3478" s="73"/>
      <c r="I3478" s="75"/>
      <c r="J3478" s="175" t="str">
        <f t="shared" ref="J3478" si="1480">IF(ISNA(VLOOKUP(I3478,DAF_AKUN,2,FALSE)),"-",VLOOKUP(I3478,DAF_AKUN,2,FALSE))</f>
        <v>-</v>
      </c>
      <c r="K3478" s="90"/>
      <c r="L3478" s="178"/>
      <c r="M3478" s="178"/>
    </row>
    <row r="3479" spans="1:13" x14ac:dyDescent="0.2">
      <c r="A3479" s="90" t="str">
        <f>IF(I3479=VALUE,VALUE,COUNTIF($B$7:B3479,B3479))&amp;I3479&amp;IF(F3479&lt;&gt;VALUE,TEXT(F3479,"mmmm"),VALUE)</f>
        <v>00</v>
      </c>
      <c r="B3479" s="86" t="str">
        <f t="shared" si="1440"/>
        <v>0</v>
      </c>
      <c r="C3479" s="86" t="str">
        <f>COUNTIF($K$7:K3479,K3479)&amp;K3479</f>
        <v>0</v>
      </c>
      <c r="D3479" s="86" t="str">
        <f t="shared" si="1441"/>
        <v>1</v>
      </c>
      <c r="F3479" s="173"/>
      <c r="G3479" s="90"/>
      <c r="H3479" s="73"/>
      <c r="I3479" s="90"/>
      <c r="J3479" s="175" t="str">
        <f t="shared" ref="J3479" si="1481">IF(ISNA(VLOOKUP(I3479,DAF_AKUN,2,FALSE)),"-",VLOOKUP(I3479,DAF_AKUN,2,FALSE))</f>
        <v>-</v>
      </c>
      <c r="K3479" s="90"/>
      <c r="L3479" s="178"/>
      <c r="M3479" s="178"/>
    </row>
    <row r="3480" spans="1:13" x14ac:dyDescent="0.2">
      <c r="A3480" s="90" t="str">
        <f>IF(I3480=VALUE,VALUE,COUNTIF($B$7:B3480,B3480))&amp;I3480&amp;IF(F3480&lt;&gt;VALUE,TEXT(F3480,"mmmm"),VALUE)</f>
        <v>00</v>
      </c>
      <c r="B3480" s="86" t="str">
        <f t="shared" si="1440"/>
        <v>0</v>
      </c>
      <c r="C3480" s="86" t="str">
        <f>COUNTIF($K$7:K3480,K3480)&amp;K3480</f>
        <v>0</v>
      </c>
      <c r="D3480" s="86" t="str">
        <f t="shared" si="1441"/>
        <v>1</v>
      </c>
      <c r="F3480" s="173"/>
      <c r="G3480" s="90"/>
      <c r="H3480" s="177"/>
      <c r="I3480" s="90"/>
      <c r="J3480" s="175" t="str">
        <f t="shared" ref="J3480" si="1482">IF(ISNA(VLOOKUP(I3480,DAF_AKUN,2,FALSE)),"-",VLOOKUP(I3480,DAF_AKUN,2,FALSE))</f>
        <v>-</v>
      </c>
      <c r="K3480" s="90"/>
      <c r="L3480" s="178"/>
      <c r="M3480" s="178"/>
    </row>
    <row r="3481" spans="1:13" x14ac:dyDescent="0.2">
      <c r="A3481" s="90" t="str">
        <f>IF(I3481=VALUE,VALUE,COUNTIF($B$7:B3481,B3481))&amp;I3481&amp;IF(F3481&lt;&gt;VALUE,TEXT(F3481,"mmmm"),VALUE)</f>
        <v>00</v>
      </c>
      <c r="B3481" s="86" t="str">
        <f t="shared" si="1440"/>
        <v>0</v>
      </c>
      <c r="C3481" s="86" t="str">
        <f>COUNTIF($K$7:K3481,K3481)&amp;K3481</f>
        <v>0</v>
      </c>
      <c r="D3481" s="86" t="str">
        <f t="shared" si="1441"/>
        <v>1</v>
      </c>
      <c r="F3481" s="173"/>
      <c r="G3481" s="90"/>
      <c r="H3481" s="177"/>
      <c r="I3481" s="90"/>
      <c r="J3481" s="175" t="str">
        <f t="shared" ref="J3481" si="1483">IF(ISNA(VLOOKUP(I3481,DAF_AKUN,2,FALSE)),"-",VLOOKUP(I3481,DAF_AKUN,2,FALSE))</f>
        <v>-</v>
      </c>
      <c r="K3481" s="90"/>
      <c r="L3481" s="178"/>
      <c r="M3481" s="178"/>
    </row>
    <row r="3482" spans="1:13" x14ac:dyDescent="0.2">
      <c r="A3482" s="90" t="str">
        <f>IF(I3482=VALUE,VALUE,COUNTIF($B$7:B3482,B3482))&amp;I3482&amp;IF(F3482&lt;&gt;VALUE,TEXT(F3482,"mmmm"),VALUE)</f>
        <v>00</v>
      </c>
      <c r="B3482" s="86" t="str">
        <f t="shared" si="1440"/>
        <v>0</v>
      </c>
      <c r="C3482" s="86" t="str">
        <f>COUNTIF($K$7:K3482,K3482)&amp;K3482</f>
        <v>0</v>
      </c>
      <c r="D3482" s="86" t="str">
        <f t="shared" si="1441"/>
        <v>1</v>
      </c>
      <c r="F3482" s="173"/>
      <c r="G3482" s="90"/>
      <c r="H3482" s="73"/>
      <c r="I3482" s="75"/>
      <c r="J3482" s="175" t="str">
        <f t="shared" ref="J3482" si="1484">IF(ISNA(VLOOKUP(I3482,DAF_AKUN,2,FALSE)),"-",VLOOKUP(I3482,DAF_AKUN,2,FALSE))</f>
        <v>-</v>
      </c>
      <c r="K3482" s="90"/>
      <c r="L3482" s="178"/>
      <c r="M3482" s="178"/>
    </row>
    <row r="3483" spans="1:13" x14ac:dyDescent="0.2">
      <c r="A3483" s="90" t="str">
        <f>IF(I3483=VALUE,VALUE,COUNTIF($B$7:B3483,B3483))&amp;I3483&amp;IF(F3483&lt;&gt;VALUE,TEXT(F3483,"mmmm"),VALUE)</f>
        <v>00</v>
      </c>
      <c r="B3483" s="86" t="str">
        <f t="shared" si="1440"/>
        <v>0</v>
      </c>
      <c r="C3483" s="86" t="str">
        <f>COUNTIF($K$7:K3483,K3483)&amp;K3483</f>
        <v>0</v>
      </c>
      <c r="D3483" s="86" t="str">
        <f t="shared" si="1441"/>
        <v>1</v>
      </c>
      <c r="F3483" s="173"/>
      <c r="G3483" s="90"/>
      <c r="H3483" s="73"/>
      <c r="I3483" s="75"/>
      <c r="J3483" s="175" t="str">
        <f t="shared" ref="J3483" si="1485">IF(ISNA(VLOOKUP(I3483,DAF_AKUN,2,FALSE)),"-",VLOOKUP(I3483,DAF_AKUN,2,FALSE))</f>
        <v>-</v>
      </c>
      <c r="K3483" s="90"/>
      <c r="L3483" s="178"/>
      <c r="M3483" s="178"/>
    </row>
    <row r="3484" spans="1:13" x14ac:dyDescent="0.2">
      <c r="A3484" s="90" t="str">
        <f>IF(I3484=VALUE,VALUE,COUNTIF($B$7:B3484,B3484))&amp;I3484&amp;IF(F3484&lt;&gt;VALUE,TEXT(F3484,"mmmm"),VALUE)</f>
        <v>00</v>
      </c>
      <c r="B3484" s="86" t="str">
        <f t="shared" si="1440"/>
        <v>0</v>
      </c>
      <c r="C3484" s="86" t="str">
        <f>COUNTIF($K$7:K3484,K3484)&amp;K3484</f>
        <v>0</v>
      </c>
      <c r="D3484" s="86" t="str">
        <f t="shared" si="1441"/>
        <v>1</v>
      </c>
      <c r="F3484" s="173"/>
      <c r="G3484" s="90"/>
      <c r="H3484" s="73"/>
      <c r="I3484" s="90"/>
      <c r="J3484" s="175" t="str">
        <f t="shared" ref="J3484" si="1486">IF(ISNA(VLOOKUP(I3484,DAF_AKUN,2,FALSE)),"-",VLOOKUP(I3484,DAF_AKUN,2,FALSE))</f>
        <v>-</v>
      </c>
      <c r="K3484" s="90"/>
      <c r="L3484" s="178"/>
      <c r="M3484" s="178"/>
    </row>
    <row r="3485" spans="1:13" x14ac:dyDescent="0.2">
      <c r="A3485" s="90" t="str">
        <f>IF(I3485=VALUE,VALUE,COUNTIF($B$7:B3485,B3485))&amp;I3485&amp;IF(F3485&lt;&gt;VALUE,TEXT(F3485,"mmmm"),VALUE)</f>
        <v>00</v>
      </c>
      <c r="B3485" s="86" t="str">
        <f t="shared" si="1440"/>
        <v>0</v>
      </c>
      <c r="C3485" s="86" t="str">
        <f>COUNTIF($K$7:K3485,K3485)&amp;K3485</f>
        <v>0</v>
      </c>
      <c r="D3485" s="86" t="str">
        <f t="shared" si="1441"/>
        <v>1</v>
      </c>
      <c r="F3485" s="173"/>
      <c r="G3485" s="90"/>
      <c r="H3485" s="73"/>
      <c r="I3485" s="90"/>
      <c r="J3485" s="175" t="str">
        <f t="shared" ref="J3485" si="1487">IF(ISNA(VLOOKUP(I3485,DAF_AKUN,2,FALSE)),"-",VLOOKUP(I3485,DAF_AKUN,2,FALSE))</f>
        <v>-</v>
      </c>
      <c r="K3485" s="90"/>
      <c r="L3485" s="178"/>
      <c r="M3485" s="178"/>
    </row>
    <row r="3486" spans="1:13" x14ac:dyDescent="0.2">
      <c r="A3486" s="90" t="str">
        <f>IF(I3486=VALUE,VALUE,COUNTIF($B$7:B3486,B3486))&amp;I3486&amp;IF(F3486&lt;&gt;VALUE,TEXT(F3486,"mmmm"),VALUE)</f>
        <v>00</v>
      </c>
      <c r="B3486" s="86" t="str">
        <f t="shared" si="1440"/>
        <v>0</v>
      </c>
      <c r="C3486" s="86" t="str">
        <f>COUNTIF($K$7:K3486,K3486)&amp;K3486</f>
        <v>0</v>
      </c>
      <c r="D3486" s="86" t="str">
        <f t="shared" si="1441"/>
        <v>1</v>
      </c>
      <c r="F3486" s="173"/>
      <c r="G3486" s="90"/>
      <c r="H3486" s="73"/>
      <c r="I3486" s="75"/>
      <c r="J3486" s="175" t="str">
        <f t="shared" ref="J3486" si="1488">IF(ISNA(VLOOKUP(I3486,DAF_AKUN,2,FALSE)),"-",VLOOKUP(I3486,DAF_AKUN,2,FALSE))</f>
        <v>-</v>
      </c>
      <c r="K3486" s="90"/>
      <c r="L3486" s="178"/>
      <c r="M3486" s="178"/>
    </row>
    <row r="3487" spans="1:13" x14ac:dyDescent="0.2">
      <c r="A3487" s="90" t="str">
        <f>IF(I3487=VALUE,VALUE,COUNTIF($B$7:B3487,B3487))&amp;I3487&amp;IF(F3487&lt;&gt;VALUE,TEXT(F3487,"mmmm"),VALUE)</f>
        <v>00</v>
      </c>
      <c r="B3487" s="86" t="str">
        <f t="shared" si="1440"/>
        <v>0</v>
      </c>
      <c r="C3487" s="86" t="str">
        <f>COUNTIF($K$7:K3487,K3487)&amp;K3487</f>
        <v>0</v>
      </c>
      <c r="D3487" s="86" t="str">
        <f t="shared" si="1441"/>
        <v>1</v>
      </c>
      <c r="F3487" s="173"/>
      <c r="G3487" s="90"/>
      <c r="H3487" s="73"/>
      <c r="I3487" s="90"/>
      <c r="J3487" s="175" t="str">
        <f t="shared" ref="J3487" si="1489">IF(ISNA(VLOOKUP(I3487,DAF_AKUN,2,FALSE)),"-",VLOOKUP(I3487,DAF_AKUN,2,FALSE))</f>
        <v>-</v>
      </c>
      <c r="K3487" s="90"/>
      <c r="L3487" s="178"/>
      <c r="M3487" s="178"/>
    </row>
    <row r="3488" spans="1:13" x14ac:dyDescent="0.2">
      <c r="A3488" s="90" t="str">
        <f>IF(I3488=VALUE,VALUE,COUNTIF($B$7:B3488,B3488))&amp;I3488&amp;IF(F3488&lt;&gt;VALUE,TEXT(F3488,"mmmm"),VALUE)</f>
        <v>00</v>
      </c>
      <c r="B3488" s="86" t="str">
        <f t="shared" si="1440"/>
        <v>0</v>
      </c>
      <c r="C3488" s="86" t="str">
        <f>COUNTIF($K$7:K3488,K3488)&amp;K3488</f>
        <v>0</v>
      </c>
      <c r="D3488" s="86" t="str">
        <f t="shared" si="1441"/>
        <v>1</v>
      </c>
      <c r="F3488" s="173"/>
      <c r="G3488" s="90"/>
      <c r="H3488" s="73"/>
      <c r="I3488" s="90"/>
      <c r="J3488" s="175" t="str">
        <f t="shared" ref="J3488" si="1490">IF(ISNA(VLOOKUP(I3488,DAF_AKUN,2,FALSE)),"-",VLOOKUP(I3488,DAF_AKUN,2,FALSE))</f>
        <v>-</v>
      </c>
      <c r="K3488" s="90"/>
      <c r="L3488" s="178"/>
      <c r="M3488" s="178"/>
    </row>
    <row r="3489" spans="1:13" x14ac:dyDescent="0.2">
      <c r="A3489" s="90" t="str">
        <f>IF(I3489=VALUE,VALUE,COUNTIF($B$7:B3489,B3489))&amp;I3489&amp;IF(F3489&lt;&gt;VALUE,TEXT(F3489,"mmmm"),VALUE)</f>
        <v>00</v>
      </c>
      <c r="B3489" s="86" t="str">
        <f t="shared" si="1440"/>
        <v>0</v>
      </c>
      <c r="C3489" s="86" t="str">
        <f>COUNTIF($K$7:K3489,K3489)&amp;K3489</f>
        <v>0</v>
      </c>
      <c r="D3489" s="86" t="str">
        <f t="shared" si="1441"/>
        <v>1</v>
      </c>
      <c r="F3489" s="173"/>
      <c r="G3489" s="90"/>
      <c r="H3489" s="73"/>
      <c r="I3489" s="90"/>
      <c r="J3489" s="175" t="str">
        <f t="shared" ref="J3489" si="1491">IF(ISNA(VLOOKUP(I3489,DAF_AKUN,2,FALSE)),"-",VLOOKUP(I3489,DAF_AKUN,2,FALSE))</f>
        <v>-</v>
      </c>
      <c r="K3489" s="90"/>
      <c r="L3489" s="178"/>
      <c r="M3489" s="178"/>
    </row>
    <row r="3490" spans="1:13" x14ac:dyDescent="0.2">
      <c r="A3490" s="90" t="str">
        <f>IF(I3490=VALUE,VALUE,COUNTIF($B$7:B3490,B3490))&amp;I3490&amp;IF(F3490&lt;&gt;VALUE,TEXT(F3490,"mmmm"),VALUE)</f>
        <v>00</v>
      </c>
      <c r="B3490" s="86" t="str">
        <f t="shared" si="1440"/>
        <v>0</v>
      </c>
      <c r="C3490" s="86" t="str">
        <f>COUNTIF($K$7:K3490,K3490)&amp;K3490</f>
        <v>0</v>
      </c>
      <c r="D3490" s="86" t="str">
        <f t="shared" si="1441"/>
        <v>1</v>
      </c>
      <c r="F3490" s="173"/>
      <c r="G3490" s="90"/>
      <c r="H3490" s="73"/>
      <c r="I3490" s="90"/>
      <c r="J3490" s="175" t="str">
        <f t="shared" ref="J3490" si="1492">IF(ISNA(VLOOKUP(I3490,DAF_AKUN,2,FALSE)),"-",VLOOKUP(I3490,DAF_AKUN,2,FALSE))</f>
        <v>-</v>
      </c>
      <c r="K3490" s="90"/>
      <c r="L3490" s="178"/>
      <c r="M3490" s="178"/>
    </row>
    <row r="3491" spans="1:13" x14ac:dyDescent="0.2">
      <c r="A3491" s="90" t="str">
        <f>IF(I3491=VALUE,VALUE,COUNTIF($B$7:B3491,B3491))&amp;I3491&amp;IF(F3491&lt;&gt;VALUE,TEXT(F3491,"mmmm"),VALUE)</f>
        <v>00</v>
      </c>
      <c r="B3491" s="86" t="str">
        <f t="shared" si="1440"/>
        <v>0</v>
      </c>
      <c r="C3491" s="86" t="str">
        <f>COUNTIF($K$7:K3491,K3491)&amp;K3491</f>
        <v>0</v>
      </c>
      <c r="D3491" s="86" t="str">
        <f t="shared" si="1441"/>
        <v>1</v>
      </c>
      <c r="F3491" s="173"/>
      <c r="G3491" s="90"/>
      <c r="H3491" s="73"/>
      <c r="I3491" s="75"/>
      <c r="J3491" s="175" t="str">
        <f t="shared" ref="J3491" si="1493">IF(ISNA(VLOOKUP(I3491,DAF_AKUN,2,FALSE)),"-",VLOOKUP(I3491,DAF_AKUN,2,FALSE))</f>
        <v>-</v>
      </c>
      <c r="K3491" s="90"/>
      <c r="L3491" s="178"/>
      <c r="M3491" s="178"/>
    </row>
    <row r="3492" spans="1:13" x14ac:dyDescent="0.2">
      <c r="A3492" s="90" t="str">
        <f>IF(I3492=VALUE,VALUE,COUNTIF($B$7:B3492,B3492))&amp;I3492&amp;IF(F3492&lt;&gt;VALUE,TEXT(F3492,"mmmm"),VALUE)</f>
        <v>00</v>
      </c>
      <c r="B3492" s="86" t="str">
        <f t="shared" si="1440"/>
        <v>0</v>
      </c>
      <c r="C3492" s="86" t="str">
        <f>COUNTIF($K$7:K3492,K3492)&amp;K3492</f>
        <v>0</v>
      </c>
      <c r="D3492" s="86" t="str">
        <f t="shared" si="1441"/>
        <v>1</v>
      </c>
      <c r="F3492" s="173"/>
      <c r="G3492" s="90"/>
      <c r="H3492" s="73"/>
      <c r="I3492" s="90"/>
      <c r="J3492" s="175" t="str">
        <f t="shared" ref="J3492" si="1494">IF(ISNA(VLOOKUP(I3492,DAF_AKUN,2,FALSE)),"-",VLOOKUP(I3492,DAF_AKUN,2,FALSE))</f>
        <v>-</v>
      </c>
      <c r="K3492" s="90"/>
      <c r="L3492" s="178"/>
      <c r="M3492" s="178"/>
    </row>
    <row r="3493" spans="1:13" x14ac:dyDescent="0.2">
      <c r="A3493" s="90" t="str">
        <f>IF(I3493=VALUE,VALUE,COUNTIF($B$7:B3493,B3493))&amp;I3493&amp;IF(F3493&lt;&gt;VALUE,TEXT(F3493,"mmmm"),VALUE)</f>
        <v>00</v>
      </c>
      <c r="B3493" s="86" t="str">
        <f t="shared" si="1440"/>
        <v>0</v>
      </c>
      <c r="C3493" s="86" t="str">
        <f>COUNTIF($K$7:K3493,K3493)&amp;K3493</f>
        <v>0</v>
      </c>
      <c r="D3493" s="86" t="str">
        <f t="shared" si="1441"/>
        <v>1</v>
      </c>
      <c r="F3493" s="173"/>
      <c r="G3493" s="90"/>
      <c r="H3493" s="73"/>
      <c r="I3493" s="90"/>
      <c r="J3493" s="175" t="str">
        <f t="shared" ref="J3493" si="1495">IF(ISNA(VLOOKUP(I3493,DAF_AKUN,2,FALSE)),"-",VLOOKUP(I3493,DAF_AKUN,2,FALSE))</f>
        <v>-</v>
      </c>
      <c r="K3493" s="90"/>
      <c r="L3493" s="178"/>
      <c r="M3493" s="178"/>
    </row>
    <row r="3494" spans="1:13" x14ac:dyDescent="0.2">
      <c r="A3494" s="90" t="str">
        <f>IF(I3494=VALUE,VALUE,COUNTIF($B$7:B3494,B3494))&amp;I3494&amp;IF(F3494&lt;&gt;VALUE,TEXT(F3494,"mmmm"),VALUE)</f>
        <v>00</v>
      </c>
      <c r="B3494" s="86" t="str">
        <f t="shared" si="1440"/>
        <v>0</v>
      </c>
      <c r="C3494" s="86" t="str">
        <f>COUNTIF($K$7:K3494,K3494)&amp;K3494</f>
        <v>0</v>
      </c>
      <c r="D3494" s="86" t="str">
        <f t="shared" si="1441"/>
        <v>1</v>
      </c>
      <c r="F3494" s="173"/>
      <c r="G3494" s="90"/>
      <c r="H3494" s="73"/>
      <c r="I3494" s="90"/>
      <c r="J3494" s="175" t="str">
        <f t="shared" ref="J3494" si="1496">IF(ISNA(VLOOKUP(I3494,DAF_AKUN,2,FALSE)),"-",VLOOKUP(I3494,DAF_AKUN,2,FALSE))</f>
        <v>-</v>
      </c>
      <c r="K3494" s="90"/>
      <c r="L3494" s="178"/>
      <c r="M3494" s="178"/>
    </row>
    <row r="3495" spans="1:13" x14ac:dyDescent="0.2">
      <c r="A3495" s="90" t="str">
        <f>IF(I3495=VALUE,VALUE,COUNTIF($B$7:B3495,B3495))&amp;I3495&amp;IF(F3495&lt;&gt;VALUE,TEXT(F3495,"mmmm"),VALUE)</f>
        <v>00</v>
      </c>
      <c r="B3495" s="86" t="str">
        <f t="shared" si="1440"/>
        <v>0</v>
      </c>
      <c r="C3495" s="86" t="str">
        <f>COUNTIF($K$7:K3495,K3495)&amp;K3495</f>
        <v>0</v>
      </c>
      <c r="D3495" s="86" t="str">
        <f t="shared" si="1441"/>
        <v>1</v>
      </c>
      <c r="F3495" s="173"/>
      <c r="G3495" s="90"/>
      <c r="H3495" s="73"/>
      <c r="I3495" s="90"/>
      <c r="J3495" s="175" t="str">
        <f t="shared" ref="J3495" si="1497">IF(ISNA(VLOOKUP(I3495,DAF_AKUN,2,FALSE)),"-",VLOOKUP(I3495,DAF_AKUN,2,FALSE))</f>
        <v>-</v>
      </c>
      <c r="K3495" s="90"/>
      <c r="L3495" s="178"/>
      <c r="M3495" s="178"/>
    </row>
    <row r="3496" spans="1:13" x14ac:dyDescent="0.2">
      <c r="A3496" s="90" t="str">
        <f>IF(I3496=VALUE,VALUE,COUNTIF($B$7:B3496,B3496))&amp;I3496&amp;IF(F3496&lt;&gt;VALUE,TEXT(F3496,"mmmm"),VALUE)</f>
        <v>00</v>
      </c>
      <c r="B3496" s="86" t="str">
        <f t="shared" si="1440"/>
        <v>0</v>
      </c>
      <c r="C3496" s="86" t="str">
        <f>COUNTIF($K$7:K3496,K3496)&amp;K3496</f>
        <v>0</v>
      </c>
      <c r="D3496" s="86" t="str">
        <f t="shared" si="1441"/>
        <v>1</v>
      </c>
      <c r="F3496" s="173"/>
      <c r="G3496" s="90"/>
      <c r="H3496" s="73"/>
      <c r="I3496" s="90"/>
      <c r="J3496" s="175" t="str">
        <f t="shared" ref="J3496" si="1498">IF(ISNA(VLOOKUP(I3496,DAF_AKUN,2,FALSE)),"-",VLOOKUP(I3496,DAF_AKUN,2,FALSE))</f>
        <v>-</v>
      </c>
      <c r="K3496" s="90"/>
      <c r="L3496" s="178"/>
      <c r="M3496" s="178"/>
    </row>
    <row r="3497" spans="1:13" x14ac:dyDescent="0.2">
      <c r="A3497" s="90" t="str">
        <f>IF(I3497=VALUE,VALUE,COUNTIF($B$7:B3497,B3497))&amp;I3497&amp;IF(F3497&lt;&gt;VALUE,TEXT(F3497,"mmmm"),VALUE)</f>
        <v>00</v>
      </c>
      <c r="B3497" s="86" t="str">
        <f t="shared" si="1440"/>
        <v>0</v>
      </c>
      <c r="C3497" s="86" t="str">
        <f>COUNTIF($K$7:K3497,K3497)&amp;K3497</f>
        <v>0</v>
      </c>
      <c r="D3497" s="86" t="str">
        <f t="shared" si="1441"/>
        <v>1</v>
      </c>
      <c r="F3497" s="173"/>
      <c r="G3497" s="90"/>
      <c r="H3497" s="73"/>
      <c r="I3497" s="90"/>
      <c r="J3497" s="175" t="str">
        <f t="shared" ref="J3497" si="1499">IF(ISNA(VLOOKUP(I3497,DAF_AKUN,2,FALSE)),"-",VLOOKUP(I3497,DAF_AKUN,2,FALSE))</f>
        <v>-</v>
      </c>
      <c r="K3497" s="90"/>
      <c r="L3497" s="178"/>
      <c r="M3497" s="178"/>
    </row>
    <row r="3498" spans="1:13" x14ac:dyDescent="0.2">
      <c r="A3498" s="90" t="str">
        <f>IF(I3498=VALUE,VALUE,COUNTIF($B$7:B3498,B3498))&amp;I3498&amp;IF(F3498&lt;&gt;VALUE,TEXT(F3498,"mmmm"),VALUE)</f>
        <v>00</v>
      </c>
      <c r="B3498" s="86" t="str">
        <f t="shared" si="1440"/>
        <v>0</v>
      </c>
      <c r="C3498" s="86" t="str">
        <f>COUNTIF($K$7:K3498,K3498)&amp;K3498</f>
        <v>0</v>
      </c>
      <c r="D3498" s="86" t="str">
        <f t="shared" si="1441"/>
        <v>1</v>
      </c>
      <c r="F3498" s="173"/>
      <c r="G3498" s="90"/>
      <c r="H3498" s="73"/>
      <c r="I3498" s="90"/>
      <c r="J3498" s="175" t="str">
        <f t="shared" ref="J3498" si="1500">IF(ISNA(VLOOKUP(I3498,DAF_AKUN,2,FALSE)),"-",VLOOKUP(I3498,DAF_AKUN,2,FALSE))</f>
        <v>-</v>
      </c>
      <c r="K3498" s="90"/>
      <c r="L3498" s="178"/>
      <c r="M3498" s="178"/>
    </row>
    <row r="3499" spans="1:13" x14ac:dyDescent="0.2">
      <c r="A3499" s="90" t="str">
        <f>IF(I3499=VALUE,VALUE,COUNTIF($B$7:B3499,B3499))&amp;I3499&amp;IF(F3499&lt;&gt;VALUE,TEXT(F3499,"mmmm"),VALUE)</f>
        <v>00</v>
      </c>
      <c r="B3499" s="86" t="str">
        <f t="shared" ref="B3499:B3508" si="1501">I3499&amp;IF(F3499&lt;&gt;VALUE,TEXT(F3499,"mmmm"),VALUE)</f>
        <v>0</v>
      </c>
      <c r="C3499" s="86" t="str">
        <f>COUNTIF($K$7:K3499,K3499)&amp;K3499</f>
        <v>0</v>
      </c>
      <c r="D3499" s="86" t="str">
        <f t="shared" ref="D3499:D3508" si="1502">IF(MONTH(F3499)&lt;MONTH(BLN),"1"&amp;I3499,VALUE)</f>
        <v>1</v>
      </c>
      <c r="F3499" s="173"/>
      <c r="G3499" s="90"/>
      <c r="H3499" s="73"/>
      <c r="I3499" s="90"/>
      <c r="J3499" s="175" t="str">
        <f t="shared" ref="J3499" si="1503">IF(ISNA(VLOOKUP(I3499,DAF_AKUN,2,FALSE)),"-",VLOOKUP(I3499,DAF_AKUN,2,FALSE))</f>
        <v>-</v>
      </c>
      <c r="K3499" s="90"/>
      <c r="L3499" s="178"/>
      <c r="M3499" s="178"/>
    </row>
    <row r="3500" spans="1:13" x14ac:dyDescent="0.2">
      <c r="A3500" s="90" t="str">
        <f>IF(I3500=VALUE,VALUE,COUNTIF($B$7:B3500,B3500))&amp;I3500&amp;IF(F3500&lt;&gt;VALUE,TEXT(F3500,"mmmm"),VALUE)</f>
        <v>00</v>
      </c>
      <c r="B3500" s="86" t="str">
        <f t="shared" si="1501"/>
        <v>0</v>
      </c>
      <c r="C3500" s="86" t="str">
        <f>COUNTIF($K$7:K3500,K3500)&amp;K3500</f>
        <v>0</v>
      </c>
      <c r="D3500" s="86" t="str">
        <f t="shared" si="1502"/>
        <v>1</v>
      </c>
      <c r="F3500" s="173"/>
      <c r="G3500" s="90"/>
      <c r="H3500" s="73"/>
      <c r="I3500" s="90"/>
      <c r="J3500" s="175" t="str">
        <f t="shared" ref="J3500" si="1504">IF(ISNA(VLOOKUP(I3500,DAF_AKUN,2,FALSE)),"-",VLOOKUP(I3500,DAF_AKUN,2,FALSE))</f>
        <v>-</v>
      </c>
      <c r="K3500" s="90"/>
      <c r="L3500" s="178"/>
      <c r="M3500" s="178"/>
    </row>
    <row r="3501" spans="1:13" x14ac:dyDescent="0.2">
      <c r="A3501" s="90" t="str">
        <f>IF(I3501=VALUE,VALUE,COUNTIF($B$7:B3501,B3501))&amp;I3501&amp;IF(F3501&lt;&gt;VALUE,TEXT(F3501,"mmmm"),VALUE)</f>
        <v>00</v>
      </c>
      <c r="B3501" s="86" t="str">
        <f t="shared" si="1501"/>
        <v>0</v>
      </c>
      <c r="C3501" s="86" t="str">
        <f>COUNTIF($K$7:K3501,K3501)&amp;K3501</f>
        <v>0</v>
      </c>
      <c r="D3501" s="86" t="str">
        <f t="shared" si="1502"/>
        <v>1</v>
      </c>
      <c r="F3501" s="173"/>
      <c r="G3501" s="90"/>
      <c r="H3501" s="73"/>
      <c r="I3501" s="90"/>
      <c r="J3501" s="175" t="str">
        <f t="shared" ref="J3501" si="1505">IF(ISNA(VLOOKUP(I3501,DAF_AKUN,2,FALSE)),"-",VLOOKUP(I3501,DAF_AKUN,2,FALSE))</f>
        <v>-</v>
      </c>
      <c r="K3501" s="90"/>
      <c r="L3501" s="178"/>
      <c r="M3501" s="178"/>
    </row>
    <row r="3502" spans="1:13" x14ac:dyDescent="0.2">
      <c r="A3502" s="90" t="str">
        <f>IF(I3502=VALUE,VALUE,COUNTIF($B$7:B3502,B3502))&amp;I3502&amp;IF(F3502&lt;&gt;VALUE,TEXT(F3502,"mmmm"),VALUE)</f>
        <v>00</v>
      </c>
      <c r="B3502" s="86" t="str">
        <f t="shared" si="1501"/>
        <v>0</v>
      </c>
      <c r="C3502" s="86" t="str">
        <f>COUNTIF($K$7:K3502,K3502)&amp;K3502</f>
        <v>0</v>
      </c>
      <c r="D3502" s="86" t="str">
        <f t="shared" si="1502"/>
        <v>1</v>
      </c>
      <c r="F3502" s="173"/>
      <c r="G3502" s="90"/>
      <c r="H3502" s="73"/>
      <c r="I3502" s="90"/>
      <c r="J3502" s="175" t="str">
        <f t="shared" ref="J3502" si="1506">IF(ISNA(VLOOKUP(I3502,DAF_AKUN,2,FALSE)),"-",VLOOKUP(I3502,DAF_AKUN,2,FALSE))</f>
        <v>-</v>
      </c>
      <c r="K3502" s="90"/>
      <c r="L3502" s="178"/>
      <c r="M3502" s="178"/>
    </row>
    <row r="3503" spans="1:13" x14ac:dyDescent="0.2">
      <c r="A3503" s="90" t="str">
        <f>IF(I3503=VALUE,VALUE,COUNTIF($B$7:B3503,B3503))&amp;I3503&amp;IF(F3503&lt;&gt;VALUE,TEXT(F3503,"mmmm"),VALUE)</f>
        <v>00</v>
      </c>
      <c r="B3503" s="86" t="str">
        <f t="shared" si="1501"/>
        <v>0</v>
      </c>
      <c r="C3503" s="86" t="str">
        <f>COUNTIF($K$7:K3503,K3503)&amp;K3503</f>
        <v>0</v>
      </c>
      <c r="D3503" s="86" t="str">
        <f t="shared" si="1502"/>
        <v>1</v>
      </c>
      <c r="F3503" s="173"/>
      <c r="G3503" s="90"/>
      <c r="H3503" s="73"/>
      <c r="I3503" s="75"/>
      <c r="J3503" s="175" t="str">
        <f t="shared" ref="J3503" si="1507">IF(ISNA(VLOOKUP(I3503,DAF_AKUN,2,FALSE)),"-",VLOOKUP(I3503,DAF_AKUN,2,FALSE))</f>
        <v>-</v>
      </c>
      <c r="K3503" s="90"/>
      <c r="L3503" s="178"/>
      <c r="M3503" s="178"/>
    </row>
    <row r="3504" spans="1:13" x14ac:dyDescent="0.2">
      <c r="A3504" s="90" t="str">
        <f>IF(I3504=VALUE,VALUE,COUNTIF($B$7:B3504,B3504))&amp;I3504&amp;IF(F3504&lt;&gt;VALUE,TEXT(F3504,"mmmm"),VALUE)</f>
        <v>00</v>
      </c>
      <c r="B3504" s="86" t="str">
        <f t="shared" si="1501"/>
        <v>0</v>
      </c>
      <c r="C3504" s="86" t="str">
        <f>COUNTIF($K$7:K3504,K3504)&amp;K3504</f>
        <v>0</v>
      </c>
      <c r="D3504" s="86" t="str">
        <f t="shared" si="1502"/>
        <v>1</v>
      </c>
      <c r="F3504" s="173"/>
      <c r="G3504" s="90"/>
      <c r="H3504" s="73"/>
      <c r="I3504" s="90"/>
      <c r="J3504" s="175" t="str">
        <f t="shared" ref="J3504" si="1508">IF(ISNA(VLOOKUP(I3504,DAF_AKUN,2,FALSE)),"-",VLOOKUP(I3504,DAF_AKUN,2,FALSE))</f>
        <v>-</v>
      </c>
      <c r="K3504" s="90"/>
      <c r="L3504" s="178"/>
      <c r="M3504" s="178"/>
    </row>
    <row r="3505" spans="1:13" x14ac:dyDescent="0.2">
      <c r="A3505" s="90" t="str">
        <f>IF(I3505=VALUE,VALUE,COUNTIF($B$7:B3505,B3505))&amp;I3505&amp;IF(F3505&lt;&gt;VALUE,TEXT(F3505,"mmmm"),VALUE)</f>
        <v>00</v>
      </c>
      <c r="B3505" s="86" t="str">
        <f t="shared" si="1501"/>
        <v>0</v>
      </c>
      <c r="C3505" s="86" t="str">
        <f>COUNTIF($K$7:K3505,K3505)&amp;K3505</f>
        <v>0</v>
      </c>
      <c r="D3505" s="86" t="str">
        <f t="shared" si="1502"/>
        <v>1</v>
      </c>
      <c r="F3505" s="173"/>
      <c r="G3505" s="90"/>
      <c r="H3505" s="73"/>
      <c r="I3505" s="90"/>
      <c r="J3505" s="175" t="str">
        <f t="shared" ref="J3505" si="1509">IF(ISNA(VLOOKUP(I3505,DAF_AKUN,2,FALSE)),"-",VLOOKUP(I3505,DAF_AKUN,2,FALSE))</f>
        <v>-</v>
      </c>
      <c r="K3505" s="90"/>
      <c r="L3505" s="178"/>
      <c r="M3505" s="178"/>
    </row>
    <row r="3506" spans="1:13" x14ac:dyDescent="0.2">
      <c r="A3506" s="90" t="str">
        <f>IF(I3506=VALUE,VALUE,COUNTIF($B$7:B3506,B3506))&amp;I3506&amp;IF(F3506&lt;&gt;VALUE,TEXT(F3506,"mmmm"),VALUE)</f>
        <v>00</v>
      </c>
      <c r="B3506" s="86" t="str">
        <f t="shared" si="1501"/>
        <v>0</v>
      </c>
      <c r="C3506" s="86" t="str">
        <f>COUNTIF($K$7:K3506,K3506)&amp;K3506</f>
        <v>0</v>
      </c>
      <c r="D3506" s="86" t="str">
        <f t="shared" si="1502"/>
        <v>1</v>
      </c>
      <c r="F3506" s="173"/>
      <c r="G3506" s="90"/>
      <c r="H3506" s="73"/>
      <c r="I3506" s="90"/>
      <c r="J3506" s="175" t="str">
        <f t="shared" ref="J3506" si="1510">IF(ISNA(VLOOKUP(I3506,DAF_AKUN,2,FALSE)),"-",VLOOKUP(I3506,DAF_AKUN,2,FALSE))</f>
        <v>-</v>
      </c>
      <c r="K3506" s="90"/>
      <c r="L3506" s="178"/>
      <c r="M3506" s="178"/>
    </row>
    <row r="3507" spans="1:13" x14ac:dyDescent="0.2">
      <c r="A3507" s="90" t="str">
        <f>IF(I3507=VALUE,VALUE,COUNTIF($B$7:B3507,B3507))&amp;I3507&amp;IF(F3507&lt;&gt;VALUE,TEXT(F3507,"mmmm"),VALUE)</f>
        <v>00</v>
      </c>
      <c r="B3507" s="86" t="str">
        <f t="shared" si="1501"/>
        <v>0</v>
      </c>
      <c r="C3507" s="86" t="str">
        <f>COUNTIF($K$7:K3507,K3507)&amp;K3507</f>
        <v>0</v>
      </c>
      <c r="D3507" s="86" t="str">
        <f t="shared" si="1502"/>
        <v>1</v>
      </c>
      <c r="F3507" s="173"/>
      <c r="G3507" s="90"/>
      <c r="H3507" s="73"/>
      <c r="I3507" s="90"/>
      <c r="J3507" s="175" t="str">
        <f t="shared" ref="J3507" si="1511">IF(ISNA(VLOOKUP(I3507,DAF_AKUN,2,FALSE)),"-",VLOOKUP(I3507,DAF_AKUN,2,FALSE))</f>
        <v>-</v>
      </c>
      <c r="K3507" s="90"/>
      <c r="L3507" s="178"/>
      <c r="M3507" s="178"/>
    </row>
    <row r="3508" spans="1:13" x14ac:dyDescent="0.2">
      <c r="A3508" s="90" t="str">
        <f>IF(I3508=VALUE,VALUE,COUNTIF($B$7:B3508,B3508))&amp;I3508&amp;IF(F3508&lt;&gt;VALUE,TEXT(F3508,"mmmm"),VALUE)</f>
        <v>00</v>
      </c>
      <c r="B3508" s="86" t="str">
        <f t="shared" si="1501"/>
        <v>0</v>
      </c>
      <c r="C3508" s="86" t="str">
        <f>COUNTIF($K$7:K3508,K3508)&amp;K3508</f>
        <v>0</v>
      </c>
      <c r="D3508" s="86" t="str">
        <f t="shared" si="1502"/>
        <v>1</v>
      </c>
      <c r="F3508" s="173"/>
      <c r="G3508" s="90"/>
      <c r="H3508" s="73"/>
      <c r="I3508" s="75"/>
      <c r="J3508" s="175" t="str">
        <f t="shared" ref="J3508" si="1512">IF(ISNA(VLOOKUP(I3508,DAF_AKUN,2,FALSE)),"-",VLOOKUP(I3508,DAF_AKUN,2,FALSE))</f>
        <v>-</v>
      </c>
      <c r="K3508" s="90"/>
      <c r="L3508" s="178"/>
      <c r="M3508" s="178"/>
    </row>
    <row r="3509" spans="1:13" x14ac:dyDescent="0.2">
      <c r="A3509" s="90" t="str">
        <f>IF(I3509=VALUE,VALUE,COUNTIF($B$7:B3509,B3509))&amp;I3509&amp;IF(F3509&lt;&gt;VALUE,TEXT(F3509,"mmmm"),VALUE)</f>
        <v>00</v>
      </c>
      <c r="B3509" s="86" t="str">
        <f>I3509&amp;IF(F3509&lt;&gt;VALUE,TEXT(F3509,"mmmm"),VALUE)</f>
        <v>0</v>
      </c>
      <c r="C3509" s="86" t="str">
        <f>COUNTIF($K$7:K3509,K3509)&amp;K3509</f>
        <v>0</v>
      </c>
      <c r="D3509" s="86" t="str">
        <f>IF(MONTH(F3509)&lt;MONTH(BLN),"1"&amp;I3509,VALUE)</f>
        <v>1</v>
      </c>
      <c r="F3509" s="173"/>
      <c r="G3509" s="90"/>
      <c r="H3509" s="73"/>
      <c r="I3509" s="75"/>
      <c r="J3509" s="175" t="str">
        <f t="shared" ref="J3509" si="1513">IF(ISNA(VLOOKUP(I3509,DAF_AKUN,2,FALSE)),"-",VLOOKUP(I3509,DAF_AKUN,2,FALSE))</f>
        <v>-</v>
      </c>
      <c r="K3509" s="90"/>
      <c r="L3509" s="178"/>
      <c r="M3509" s="178"/>
    </row>
    <row r="3510" spans="1:13" x14ac:dyDescent="0.2">
      <c r="A3510" s="90" t="str">
        <f>IF(I3510=VALUE,VALUE,COUNTIF($B$7:B3510,B3510))&amp;I3510&amp;IF(F3510&lt;&gt;VALUE,TEXT(F3510,"mmmm"),VALUE)</f>
        <v>00</v>
      </c>
      <c r="B3510" s="86" t="str">
        <f>I3510&amp;IF(F3510&lt;&gt;VALUE,TEXT(F3510,"mmmm"),VALUE)</f>
        <v>0</v>
      </c>
      <c r="C3510" s="86" t="str">
        <f>COUNTIF($K$7:K3510,K3510)&amp;K3510</f>
        <v>0</v>
      </c>
      <c r="D3510" s="86" t="str">
        <f>IF(MONTH(F3510)&lt;MONTH(BLN),"1"&amp;I3510,VALUE)</f>
        <v>1</v>
      </c>
      <c r="F3510" s="173"/>
      <c r="G3510" s="90"/>
      <c r="H3510" s="73"/>
      <c r="I3510" s="90"/>
      <c r="J3510" s="175" t="str">
        <f t="shared" ref="J3510" si="1514">IF(ISNA(VLOOKUP(I3510,DAF_AKUN,2,FALSE)),"-",VLOOKUP(I3510,DAF_AKUN,2,FALSE))</f>
        <v>-</v>
      </c>
      <c r="K3510" s="90"/>
      <c r="L3510" s="178"/>
      <c r="M3510" s="178"/>
    </row>
    <row r="3511" spans="1:13" x14ac:dyDescent="0.2">
      <c r="A3511" s="90" t="str">
        <f>IF(I3511=VALUE,VALUE,COUNTIF($B$7:B3511,B3511))&amp;I3511&amp;IF(F3511&lt;&gt;VALUE,TEXT(F3511,"mmmm"),VALUE)</f>
        <v>00</v>
      </c>
      <c r="B3511" s="86" t="str">
        <f t="shared" ref="B3511:B3564" si="1515">I3511&amp;IF(F3511&lt;&gt;VALUE,TEXT(F3511,"mmmm"),VALUE)</f>
        <v>0</v>
      </c>
      <c r="C3511" s="86" t="str">
        <f>COUNTIF($K$7:K3511,K3511)&amp;K3511</f>
        <v>0</v>
      </c>
      <c r="D3511" s="86" t="str">
        <f t="shared" ref="D3511:D3564" si="1516">IF(MONTH(F3511)&lt;MONTH(BLN),"1"&amp;I3511,VALUE)</f>
        <v>1</v>
      </c>
      <c r="F3511" s="173"/>
      <c r="G3511" s="90"/>
      <c r="H3511" s="73"/>
      <c r="I3511" s="75"/>
      <c r="J3511" s="175" t="str">
        <f t="shared" ref="J3511" si="1517">IF(ISNA(VLOOKUP(I3511,DAF_AKUN,2,FALSE)),"-",VLOOKUP(I3511,DAF_AKUN,2,FALSE))</f>
        <v>-</v>
      </c>
      <c r="K3511" s="90"/>
      <c r="L3511" s="178"/>
      <c r="M3511" s="178"/>
    </row>
    <row r="3512" spans="1:13" x14ac:dyDescent="0.2">
      <c r="A3512" s="90" t="str">
        <f>IF(I3512=VALUE,VALUE,COUNTIF($B$7:B3512,B3512))&amp;I3512&amp;IF(F3512&lt;&gt;VALUE,TEXT(F3512,"mmmm"),VALUE)</f>
        <v>00</v>
      </c>
      <c r="B3512" s="86" t="str">
        <f t="shared" si="1515"/>
        <v>0</v>
      </c>
      <c r="C3512" s="86" t="str">
        <f>COUNTIF($K$7:K3512,K3512)&amp;K3512</f>
        <v>0</v>
      </c>
      <c r="D3512" s="86" t="str">
        <f t="shared" si="1516"/>
        <v>1</v>
      </c>
      <c r="F3512" s="173"/>
      <c r="G3512" s="90"/>
      <c r="H3512" s="73"/>
      <c r="I3512" s="90"/>
      <c r="J3512" s="175" t="str">
        <f t="shared" ref="J3512" si="1518">IF(ISNA(VLOOKUP(I3512,DAF_AKUN,2,FALSE)),"-",VLOOKUP(I3512,DAF_AKUN,2,FALSE))</f>
        <v>-</v>
      </c>
      <c r="K3512" s="90"/>
      <c r="L3512" s="178"/>
      <c r="M3512" s="178"/>
    </row>
    <row r="3513" spans="1:13" x14ac:dyDescent="0.2">
      <c r="A3513" s="90" t="str">
        <f>IF(I3513=VALUE,VALUE,COUNTIF($B$7:B3513,B3513))&amp;I3513&amp;IF(F3513&lt;&gt;VALUE,TEXT(F3513,"mmmm"),VALUE)</f>
        <v>00</v>
      </c>
      <c r="B3513" s="86" t="str">
        <f t="shared" si="1515"/>
        <v>0</v>
      </c>
      <c r="C3513" s="86" t="str">
        <f>COUNTIF($K$7:K3513,K3513)&amp;K3513</f>
        <v>0</v>
      </c>
      <c r="D3513" s="86" t="str">
        <f t="shared" si="1516"/>
        <v>1</v>
      </c>
      <c r="F3513" s="173"/>
      <c r="G3513" s="90"/>
      <c r="H3513" s="73"/>
      <c r="I3513" s="90"/>
      <c r="J3513" s="175" t="str">
        <f t="shared" ref="J3513" si="1519">IF(ISNA(VLOOKUP(I3513,DAF_AKUN,2,FALSE)),"-",VLOOKUP(I3513,DAF_AKUN,2,FALSE))</f>
        <v>-</v>
      </c>
      <c r="K3513" s="90"/>
      <c r="L3513" s="178"/>
      <c r="M3513" s="178"/>
    </row>
    <row r="3514" spans="1:13" x14ac:dyDescent="0.2">
      <c r="A3514" s="90" t="str">
        <f>IF(I3514=VALUE,VALUE,COUNTIF($B$7:B3514,B3514))&amp;I3514&amp;IF(F3514&lt;&gt;VALUE,TEXT(F3514,"mmmm"),VALUE)</f>
        <v>00</v>
      </c>
      <c r="B3514" s="86" t="str">
        <f t="shared" si="1515"/>
        <v>0</v>
      </c>
      <c r="C3514" s="86" t="str">
        <f>COUNTIF($K$7:K3514,K3514)&amp;K3514</f>
        <v>0</v>
      </c>
      <c r="D3514" s="86" t="str">
        <f t="shared" si="1516"/>
        <v>1</v>
      </c>
      <c r="F3514" s="173"/>
      <c r="G3514" s="90"/>
      <c r="H3514" s="73"/>
      <c r="I3514" s="90"/>
      <c r="J3514" s="175" t="str">
        <f t="shared" ref="J3514" si="1520">IF(ISNA(VLOOKUP(I3514,DAF_AKUN,2,FALSE)),"-",VLOOKUP(I3514,DAF_AKUN,2,FALSE))</f>
        <v>-</v>
      </c>
      <c r="K3514" s="90"/>
      <c r="L3514" s="178"/>
      <c r="M3514" s="178"/>
    </row>
    <row r="3515" spans="1:13" x14ac:dyDescent="0.2">
      <c r="A3515" s="90" t="str">
        <f>IF(I3515=VALUE,VALUE,COUNTIF($B$7:B3515,B3515))&amp;I3515&amp;IF(F3515&lt;&gt;VALUE,TEXT(F3515,"mmmm"),VALUE)</f>
        <v>00</v>
      </c>
      <c r="B3515" s="86" t="str">
        <f t="shared" si="1515"/>
        <v>0</v>
      </c>
      <c r="C3515" s="86" t="str">
        <f>COUNTIF($K$7:K3515,K3515)&amp;K3515</f>
        <v>0</v>
      </c>
      <c r="D3515" s="86" t="str">
        <f t="shared" si="1516"/>
        <v>1</v>
      </c>
      <c r="F3515" s="173"/>
      <c r="G3515" s="90"/>
      <c r="H3515" s="73"/>
      <c r="I3515" s="90"/>
      <c r="J3515" s="175" t="str">
        <f t="shared" ref="J3515" si="1521">IF(ISNA(VLOOKUP(I3515,DAF_AKUN,2,FALSE)),"-",VLOOKUP(I3515,DAF_AKUN,2,FALSE))</f>
        <v>-</v>
      </c>
      <c r="K3515" s="90"/>
      <c r="L3515" s="178"/>
      <c r="M3515" s="178"/>
    </row>
    <row r="3516" spans="1:13" x14ac:dyDescent="0.2">
      <c r="A3516" s="90" t="str">
        <f>IF(I3516=VALUE,VALUE,COUNTIF($B$7:B3516,B3516))&amp;I3516&amp;IF(F3516&lt;&gt;VALUE,TEXT(F3516,"mmmm"),VALUE)</f>
        <v>00</v>
      </c>
      <c r="B3516" s="86" t="str">
        <f t="shared" si="1515"/>
        <v>0</v>
      </c>
      <c r="C3516" s="86" t="str">
        <f>COUNTIF($K$7:K3516,K3516)&amp;K3516</f>
        <v>0</v>
      </c>
      <c r="D3516" s="86" t="str">
        <f t="shared" si="1516"/>
        <v>1</v>
      </c>
      <c r="F3516" s="173"/>
      <c r="G3516" s="90"/>
      <c r="H3516" s="73"/>
      <c r="I3516" s="75"/>
      <c r="J3516" s="175" t="str">
        <f t="shared" ref="J3516" si="1522">IF(ISNA(VLOOKUP(I3516,DAF_AKUN,2,FALSE)),"-",VLOOKUP(I3516,DAF_AKUN,2,FALSE))</f>
        <v>-</v>
      </c>
      <c r="K3516" s="90"/>
      <c r="L3516" s="178"/>
      <c r="M3516" s="178"/>
    </row>
    <row r="3517" spans="1:13" x14ac:dyDescent="0.2">
      <c r="A3517" s="90" t="str">
        <f>IF(I3517=VALUE,VALUE,COUNTIF($B$7:B3517,B3517))&amp;I3517&amp;IF(F3517&lt;&gt;VALUE,TEXT(F3517,"mmmm"),VALUE)</f>
        <v>00</v>
      </c>
      <c r="B3517" s="86" t="str">
        <f t="shared" si="1515"/>
        <v>0</v>
      </c>
      <c r="C3517" s="86" t="str">
        <f>COUNTIF($K$7:K3517,K3517)&amp;K3517</f>
        <v>0</v>
      </c>
      <c r="D3517" s="86" t="str">
        <f t="shared" si="1516"/>
        <v>1</v>
      </c>
      <c r="F3517" s="173"/>
      <c r="G3517" s="90"/>
      <c r="H3517" s="73"/>
      <c r="I3517" s="75"/>
      <c r="J3517" s="175" t="str">
        <f t="shared" ref="J3517" si="1523">IF(ISNA(VLOOKUP(I3517,DAF_AKUN,2,FALSE)),"-",VLOOKUP(I3517,DAF_AKUN,2,FALSE))</f>
        <v>-</v>
      </c>
      <c r="K3517" s="90"/>
      <c r="L3517" s="178"/>
      <c r="M3517" s="178"/>
    </row>
    <row r="3518" spans="1:13" x14ac:dyDescent="0.2">
      <c r="A3518" s="90" t="str">
        <f>IF(I3518=VALUE,VALUE,COUNTIF($B$7:B3518,B3518))&amp;I3518&amp;IF(F3518&lt;&gt;VALUE,TEXT(F3518,"mmmm"),VALUE)</f>
        <v>00</v>
      </c>
      <c r="B3518" s="86" t="str">
        <f t="shared" si="1515"/>
        <v>0</v>
      </c>
      <c r="C3518" s="86" t="str">
        <f>COUNTIF($K$7:K3518,K3518)&amp;K3518</f>
        <v>0</v>
      </c>
      <c r="D3518" s="86" t="str">
        <f t="shared" si="1516"/>
        <v>1</v>
      </c>
      <c r="F3518" s="173"/>
      <c r="G3518" s="90"/>
      <c r="H3518" s="73"/>
      <c r="I3518" s="90"/>
      <c r="J3518" s="175" t="str">
        <f t="shared" ref="J3518" si="1524">IF(ISNA(VLOOKUP(I3518,DAF_AKUN,2,FALSE)),"-",VLOOKUP(I3518,DAF_AKUN,2,FALSE))</f>
        <v>-</v>
      </c>
      <c r="K3518" s="90"/>
      <c r="L3518" s="178"/>
      <c r="M3518" s="178"/>
    </row>
    <row r="3519" spans="1:13" x14ac:dyDescent="0.2">
      <c r="A3519" s="90" t="str">
        <f>IF(I3519=VALUE,VALUE,COUNTIF($B$7:B3519,B3519))&amp;I3519&amp;IF(F3519&lt;&gt;VALUE,TEXT(F3519,"mmmm"),VALUE)</f>
        <v>00</v>
      </c>
      <c r="B3519" s="86" t="str">
        <f t="shared" si="1515"/>
        <v>0</v>
      </c>
      <c r="C3519" s="86" t="str">
        <f>COUNTIF($K$7:K3519,K3519)&amp;K3519</f>
        <v>0</v>
      </c>
      <c r="D3519" s="86" t="str">
        <f t="shared" si="1516"/>
        <v>1</v>
      </c>
      <c r="F3519" s="173"/>
      <c r="G3519" s="90"/>
      <c r="H3519" s="73"/>
      <c r="I3519" s="90"/>
      <c r="J3519" s="175" t="str">
        <f t="shared" ref="J3519" si="1525">IF(ISNA(VLOOKUP(I3519,DAF_AKUN,2,FALSE)),"-",VLOOKUP(I3519,DAF_AKUN,2,FALSE))</f>
        <v>-</v>
      </c>
      <c r="K3519" s="90"/>
      <c r="L3519" s="178"/>
      <c r="M3519" s="178"/>
    </row>
    <row r="3520" spans="1:13" x14ac:dyDescent="0.2">
      <c r="A3520" s="90" t="str">
        <f>IF(I3520=VALUE,VALUE,COUNTIF($B$7:B3520,B3520))&amp;I3520&amp;IF(F3520&lt;&gt;VALUE,TEXT(F3520,"mmmm"),VALUE)</f>
        <v>00</v>
      </c>
      <c r="B3520" s="86" t="str">
        <f t="shared" si="1515"/>
        <v>0</v>
      </c>
      <c r="C3520" s="86" t="str">
        <f>COUNTIF($K$7:K3520,K3520)&amp;K3520</f>
        <v>0</v>
      </c>
      <c r="D3520" s="86" t="str">
        <f t="shared" si="1516"/>
        <v>1</v>
      </c>
      <c r="F3520" s="173"/>
      <c r="G3520" s="90"/>
      <c r="H3520" s="73"/>
      <c r="I3520" s="90"/>
      <c r="J3520" s="175" t="str">
        <f t="shared" ref="J3520" si="1526">IF(ISNA(VLOOKUP(I3520,DAF_AKUN,2,FALSE)),"-",VLOOKUP(I3520,DAF_AKUN,2,FALSE))</f>
        <v>-</v>
      </c>
      <c r="K3520" s="90"/>
      <c r="L3520" s="178"/>
      <c r="M3520" s="178"/>
    </row>
    <row r="3521" spans="1:15" x14ac:dyDescent="0.2">
      <c r="A3521" s="90" t="str">
        <f>IF(I3521=VALUE,VALUE,COUNTIF($B$7:B3521,B3521))&amp;I3521&amp;IF(F3521&lt;&gt;VALUE,TEXT(F3521,"mmmm"),VALUE)</f>
        <v>00</v>
      </c>
      <c r="B3521" s="86" t="str">
        <f t="shared" si="1515"/>
        <v>0</v>
      </c>
      <c r="C3521" s="86" t="str">
        <f>COUNTIF($K$7:K3521,K3521)&amp;K3521</f>
        <v>0</v>
      </c>
      <c r="D3521" s="86" t="str">
        <f t="shared" si="1516"/>
        <v>1</v>
      </c>
      <c r="F3521" s="173"/>
      <c r="G3521" s="90"/>
      <c r="H3521" s="73"/>
      <c r="I3521" s="90"/>
      <c r="J3521" s="175" t="str">
        <f t="shared" ref="J3521" si="1527">IF(ISNA(VLOOKUP(I3521,DAF_AKUN,2,FALSE)),"-",VLOOKUP(I3521,DAF_AKUN,2,FALSE))</f>
        <v>-</v>
      </c>
      <c r="K3521" s="90"/>
      <c r="L3521" s="178"/>
      <c r="M3521" s="178"/>
    </row>
    <row r="3522" spans="1:15" x14ac:dyDescent="0.2">
      <c r="A3522" s="90" t="str">
        <f>IF(I3522=VALUE,VALUE,COUNTIF($B$7:B3522,B3522))&amp;I3522&amp;IF(F3522&lt;&gt;VALUE,TEXT(F3522,"mmmm"),VALUE)</f>
        <v>00</v>
      </c>
      <c r="B3522" s="86" t="str">
        <f t="shared" si="1515"/>
        <v>0</v>
      </c>
      <c r="C3522" s="86" t="str">
        <f>COUNTIF($K$7:K3522,K3522)&amp;K3522</f>
        <v>0</v>
      </c>
      <c r="D3522" s="86" t="str">
        <f t="shared" si="1516"/>
        <v>1</v>
      </c>
      <c r="F3522" s="173"/>
      <c r="G3522" s="90"/>
      <c r="H3522" s="73"/>
      <c r="I3522" s="90"/>
      <c r="J3522" s="175" t="str">
        <f t="shared" ref="J3522" si="1528">IF(ISNA(VLOOKUP(I3522,DAF_AKUN,2,FALSE)),"-",VLOOKUP(I3522,DAF_AKUN,2,FALSE))</f>
        <v>-</v>
      </c>
      <c r="K3522" s="90"/>
      <c r="L3522" s="178"/>
      <c r="M3522" s="178"/>
    </row>
    <row r="3523" spans="1:15" x14ac:dyDescent="0.2">
      <c r="A3523" s="90" t="str">
        <f>IF(I3523=VALUE,VALUE,COUNTIF($B$7:B3523,B3523))&amp;I3523&amp;IF(F3523&lt;&gt;VALUE,TEXT(F3523,"mmmm"),VALUE)</f>
        <v>00</v>
      </c>
      <c r="B3523" s="86" t="str">
        <f t="shared" si="1515"/>
        <v>0</v>
      </c>
      <c r="C3523" s="86" t="str">
        <f>COUNTIF($K$7:K3523,K3523)&amp;K3523</f>
        <v>34SH-008</v>
      </c>
      <c r="D3523" s="86" t="str">
        <f t="shared" si="1516"/>
        <v>1</v>
      </c>
      <c r="F3523" s="173"/>
      <c r="G3523" s="90"/>
      <c r="H3523" s="73"/>
      <c r="I3523" s="90"/>
      <c r="J3523" s="175" t="str">
        <f t="shared" ref="J3523" si="1529">IF(ISNA(VLOOKUP(I3523,DAF_AKUN,2,FALSE)),"-",VLOOKUP(I3523,DAF_AKUN,2,FALSE))</f>
        <v>-</v>
      </c>
      <c r="K3523" s="90" t="s">
        <v>419</v>
      </c>
      <c r="L3523" s="178"/>
      <c r="M3523" s="178"/>
    </row>
    <row r="3524" spans="1:15" x14ac:dyDescent="0.2">
      <c r="A3524" s="90" t="str">
        <f>IF(I3524=VALUE,VALUE,COUNTIF($B$7:B3524,B3524))&amp;I3524&amp;IF(F3524&lt;&gt;VALUE,TEXT(F3524,"mmmm"),VALUE)</f>
        <v>00</v>
      </c>
      <c r="B3524" s="86" t="str">
        <f t="shared" si="1515"/>
        <v>0</v>
      </c>
      <c r="C3524" s="86" t="str">
        <f>COUNTIF($K$7:K3524,K3524)&amp;K3524</f>
        <v>0</v>
      </c>
      <c r="D3524" s="86" t="str">
        <f t="shared" si="1516"/>
        <v>1</v>
      </c>
      <c r="F3524" s="173"/>
      <c r="G3524" s="90"/>
      <c r="H3524" s="73"/>
      <c r="I3524" s="90"/>
      <c r="J3524" s="175" t="str">
        <f t="shared" ref="J3524" si="1530">IF(ISNA(VLOOKUP(I3524,DAF_AKUN,2,FALSE)),"-",VLOOKUP(I3524,DAF_AKUN,2,FALSE))</f>
        <v>-</v>
      </c>
      <c r="K3524" s="90"/>
      <c r="L3524" s="178"/>
      <c r="M3524" s="178"/>
    </row>
    <row r="3525" spans="1:15" x14ac:dyDescent="0.2">
      <c r="A3525" s="90" t="str">
        <f>IF(I3525=VALUE,VALUE,COUNTIF($B$7:B3525,B3525))&amp;I3525&amp;IF(F3525&lt;&gt;VALUE,TEXT(F3525,"mmmm"),VALUE)</f>
        <v>00</v>
      </c>
      <c r="B3525" s="86" t="str">
        <f t="shared" si="1515"/>
        <v>0</v>
      </c>
      <c r="C3525" s="86" t="str">
        <f>COUNTIF($K$7:K3525,K3525)&amp;K3525</f>
        <v>0</v>
      </c>
      <c r="D3525" s="86" t="str">
        <f t="shared" si="1516"/>
        <v>1</v>
      </c>
      <c r="F3525" s="173"/>
      <c r="G3525" s="90"/>
      <c r="H3525" s="73"/>
      <c r="I3525" s="75"/>
      <c r="J3525" s="175" t="str">
        <f t="shared" ref="J3525" si="1531">IF(ISNA(VLOOKUP(I3525,DAF_AKUN,2,FALSE)),"-",VLOOKUP(I3525,DAF_AKUN,2,FALSE))</f>
        <v>-</v>
      </c>
      <c r="K3525" s="90"/>
      <c r="L3525" s="178"/>
      <c r="M3525" s="178"/>
    </row>
    <row r="3526" spans="1:15" x14ac:dyDescent="0.2">
      <c r="A3526" s="90" t="str">
        <f>IF(I3526=VALUE,VALUE,COUNTIF($B$7:B3526,B3526))&amp;I3526&amp;IF(F3526&lt;&gt;VALUE,TEXT(F3526,"mmmm"),VALUE)</f>
        <v>00</v>
      </c>
      <c r="B3526" s="86" t="str">
        <f t="shared" si="1515"/>
        <v>0</v>
      </c>
      <c r="C3526" s="86" t="str">
        <f>COUNTIF($K$7:K3526,K3526)&amp;K3526</f>
        <v>0</v>
      </c>
      <c r="D3526" s="86" t="str">
        <f t="shared" si="1516"/>
        <v>1</v>
      </c>
      <c r="F3526" s="173"/>
      <c r="G3526" s="90"/>
      <c r="H3526" s="73"/>
      <c r="I3526" s="90"/>
      <c r="J3526" s="175" t="str">
        <f t="shared" ref="J3526" si="1532">IF(ISNA(VLOOKUP(I3526,DAF_AKUN,2,FALSE)),"-",VLOOKUP(I3526,DAF_AKUN,2,FALSE))</f>
        <v>-</v>
      </c>
      <c r="K3526" s="90"/>
      <c r="L3526" s="178"/>
      <c r="M3526" s="178"/>
    </row>
    <row r="3527" spans="1:15" x14ac:dyDescent="0.2">
      <c r="A3527" s="90" t="str">
        <f>IF(I3527=VALUE,VALUE,COUNTIF($B$7:B3527,B3527))&amp;I3527&amp;IF(F3527&lt;&gt;VALUE,TEXT(F3527,"mmmm"),VALUE)</f>
        <v>00</v>
      </c>
      <c r="B3527" s="86" t="str">
        <f t="shared" si="1515"/>
        <v>0</v>
      </c>
      <c r="C3527" s="86" t="str">
        <f>COUNTIF($K$7:K3527,K3527)&amp;K3527</f>
        <v>0</v>
      </c>
      <c r="D3527" s="86" t="str">
        <f t="shared" si="1516"/>
        <v>1</v>
      </c>
      <c r="F3527" s="173"/>
      <c r="G3527" s="90"/>
      <c r="H3527" s="73"/>
      <c r="I3527" s="75"/>
      <c r="J3527" s="175" t="str">
        <f t="shared" ref="J3527" si="1533">IF(ISNA(VLOOKUP(I3527,DAF_AKUN,2,FALSE)),"-",VLOOKUP(I3527,DAF_AKUN,2,FALSE))</f>
        <v>-</v>
      </c>
      <c r="K3527" s="90"/>
      <c r="L3527" s="178"/>
      <c r="M3527" s="178"/>
    </row>
    <row r="3528" spans="1:15" x14ac:dyDescent="0.2">
      <c r="A3528" s="90" t="str">
        <f>IF(I3528=VALUE,VALUE,COUNTIF($B$7:B3528,B3528))&amp;I3528&amp;IF(F3528&lt;&gt;VALUE,TEXT(F3528,"mmmm"),VALUE)</f>
        <v>00</v>
      </c>
      <c r="B3528" s="86" t="str">
        <f t="shared" si="1515"/>
        <v>0</v>
      </c>
      <c r="C3528" s="86" t="str">
        <f>COUNTIF($K$7:K3528,K3528)&amp;K3528</f>
        <v>0</v>
      </c>
      <c r="D3528" s="86" t="str">
        <f t="shared" si="1516"/>
        <v>1</v>
      </c>
      <c r="F3528" s="173"/>
      <c r="G3528" s="90"/>
      <c r="H3528" s="73"/>
      <c r="I3528" s="90"/>
      <c r="J3528" s="175" t="str">
        <f t="shared" ref="J3528" si="1534">IF(ISNA(VLOOKUP(I3528,DAF_AKUN,2,FALSE)),"-",VLOOKUP(I3528,DAF_AKUN,2,FALSE))</f>
        <v>-</v>
      </c>
      <c r="K3528" s="90"/>
      <c r="L3528" s="178"/>
      <c r="M3528" s="178"/>
    </row>
    <row r="3529" spans="1:15" x14ac:dyDescent="0.2">
      <c r="A3529" s="90" t="str">
        <f>IF(I3529=VALUE,VALUE,COUNTIF($B$7:B3529,B3529))&amp;I3529&amp;IF(F3529&lt;&gt;VALUE,TEXT(F3529,"mmmm"),VALUE)</f>
        <v>00</v>
      </c>
      <c r="B3529" s="86" t="str">
        <f t="shared" si="1515"/>
        <v>0</v>
      </c>
      <c r="C3529" s="86" t="str">
        <f>COUNTIF($K$7:K3529,K3529)&amp;K3529</f>
        <v>0</v>
      </c>
      <c r="D3529" s="86" t="str">
        <f t="shared" si="1516"/>
        <v>1</v>
      </c>
      <c r="F3529" s="173"/>
      <c r="G3529" s="90"/>
      <c r="H3529" s="73"/>
      <c r="I3529" s="90"/>
      <c r="J3529" s="175" t="str">
        <f t="shared" ref="J3529" si="1535">IF(ISNA(VLOOKUP(I3529,DAF_AKUN,2,FALSE)),"-",VLOOKUP(I3529,DAF_AKUN,2,FALSE))</f>
        <v>-</v>
      </c>
      <c r="K3529" s="90"/>
      <c r="L3529" s="178"/>
      <c r="M3529" s="178"/>
    </row>
    <row r="3530" spans="1:15" x14ac:dyDescent="0.2">
      <c r="A3530" s="90" t="str">
        <f>IF(I3530=VALUE,VALUE,COUNTIF($B$7:B3530,B3530))&amp;I3530&amp;IF(F3530&lt;&gt;VALUE,TEXT(F3530,"mmmm"),VALUE)</f>
        <v>00</v>
      </c>
      <c r="B3530" s="86" t="str">
        <f t="shared" si="1515"/>
        <v>0</v>
      </c>
      <c r="C3530" s="86" t="str">
        <f>COUNTIF($K$7:K3530,K3530)&amp;K3530</f>
        <v>0</v>
      </c>
      <c r="D3530" s="86" t="str">
        <f t="shared" si="1516"/>
        <v>1</v>
      </c>
      <c r="F3530" s="173"/>
      <c r="G3530" s="90"/>
      <c r="H3530" s="73"/>
      <c r="I3530" s="90"/>
      <c r="J3530" s="175" t="str">
        <f t="shared" ref="J3530" si="1536">IF(ISNA(VLOOKUP(I3530,DAF_AKUN,2,FALSE)),"-",VLOOKUP(I3530,DAF_AKUN,2,FALSE))</f>
        <v>-</v>
      </c>
      <c r="K3530" s="90"/>
      <c r="L3530" s="178"/>
      <c r="M3530" s="178"/>
    </row>
    <row r="3531" spans="1:15" x14ac:dyDescent="0.2">
      <c r="A3531" s="90" t="str">
        <f>IF(I3531=VALUE,VALUE,COUNTIF($B$7:B3531,B3531))&amp;I3531&amp;IF(F3531&lt;&gt;VALUE,TEXT(F3531,"mmmm"),VALUE)</f>
        <v>00</v>
      </c>
      <c r="B3531" s="86" t="str">
        <f>I3531&amp;IF(F3531&lt;&gt;VALUE,TEXT(F3531,"mmmm"),VALUE)</f>
        <v>0</v>
      </c>
      <c r="C3531" s="86" t="str">
        <f>COUNTIF($K$7:K3531,K3531)&amp;K3531</f>
        <v>0</v>
      </c>
      <c r="D3531" s="86" t="str">
        <f>IF(MONTH(F3531)&lt;MONTH(BLN),"1"&amp;I3531,VALUE)</f>
        <v>1</v>
      </c>
      <c r="F3531" s="173"/>
      <c r="G3531" s="90"/>
      <c r="H3531" s="73"/>
      <c r="I3531" s="90"/>
      <c r="J3531" s="175" t="str">
        <f t="shared" ref="J3531" si="1537">IF(ISNA(VLOOKUP(I3531,DAF_AKUN,2,FALSE)),"-",VLOOKUP(I3531,DAF_AKUN,2,FALSE))</f>
        <v>-</v>
      </c>
      <c r="K3531" s="90"/>
      <c r="L3531" s="178"/>
      <c r="M3531" s="178"/>
    </row>
    <row r="3532" spans="1:15" x14ac:dyDescent="0.2">
      <c r="A3532" s="90" t="str">
        <f>IF(I3532=VALUE,VALUE,COUNTIF($B$7:B3532,B3532))&amp;I3532&amp;IF(F3532&lt;&gt;VALUE,TEXT(F3532,"mmmm"),VALUE)</f>
        <v>00</v>
      </c>
      <c r="B3532" s="86" t="str">
        <f t="shared" si="1515"/>
        <v>0</v>
      </c>
      <c r="C3532" s="86" t="str">
        <f>COUNTIF($K$7:K3532,K3532)&amp;K3532</f>
        <v>68SH-001</v>
      </c>
      <c r="D3532" s="86" t="str">
        <f t="shared" si="1516"/>
        <v>1</v>
      </c>
      <c r="F3532" s="173"/>
      <c r="G3532" s="90"/>
      <c r="H3532" s="73"/>
      <c r="I3532" s="90"/>
      <c r="J3532" s="175" t="str">
        <f t="shared" ref="J3532" si="1538">IF(ISNA(VLOOKUP(I3532,DAF_AKUN,2,FALSE)),"-",VLOOKUP(I3532,DAF_AKUN,2,FALSE))</f>
        <v>-</v>
      </c>
      <c r="K3532" s="90" t="s">
        <v>400</v>
      </c>
      <c r="L3532" s="178"/>
      <c r="M3532" s="178"/>
      <c r="O3532" s="178"/>
    </row>
    <row r="3533" spans="1:15" x14ac:dyDescent="0.2">
      <c r="A3533" s="90" t="str">
        <f>IF(I3533=VALUE,VALUE,COUNTIF($B$7:B3533,B3533))&amp;I3533&amp;IF(F3533&lt;&gt;VALUE,TEXT(F3533,"mmmm"),VALUE)</f>
        <v>00</v>
      </c>
      <c r="B3533" s="86" t="str">
        <f t="shared" si="1515"/>
        <v>0</v>
      </c>
      <c r="C3533" s="86" t="str">
        <f>COUNTIF($K$7:K3533,K3533)&amp;K3533</f>
        <v>0</v>
      </c>
      <c r="D3533" s="86" t="str">
        <f t="shared" si="1516"/>
        <v>1</v>
      </c>
      <c r="F3533" s="173"/>
      <c r="G3533" s="90"/>
      <c r="H3533" s="73"/>
      <c r="I3533" s="90"/>
      <c r="J3533" s="175" t="str">
        <f t="shared" ref="J3533" si="1539">IF(ISNA(VLOOKUP(I3533,DAF_AKUN,2,FALSE)),"-",VLOOKUP(I3533,DAF_AKUN,2,FALSE))</f>
        <v>-</v>
      </c>
      <c r="K3533" s="90"/>
      <c r="L3533" s="178"/>
      <c r="M3533" s="178"/>
      <c r="O3533" s="178"/>
    </row>
    <row r="3534" spans="1:15" x14ac:dyDescent="0.2">
      <c r="A3534" s="90" t="str">
        <f>IF(I3534=VALUE,VALUE,COUNTIF($B$7:B3534,B3534))&amp;I3534&amp;IF(F3534&lt;&gt;VALUE,TEXT(F3534,"mmmm"),VALUE)</f>
        <v>00</v>
      </c>
      <c r="B3534" s="86" t="str">
        <f t="shared" si="1515"/>
        <v>0</v>
      </c>
      <c r="C3534" s="86" t="str">
        <f>COUNTIF($K$7:K3534,K3534)&amp;K3534</f>
        <v>0</v>
      </c>
      <c r="D3534" s="86" t="str">
        <f t="shared" si="1516"/>
        <v>1</v>
      </c>
      <c r="F3534" s="173"/>
      <c r="G3534" s="90"/>
      <c r="H3534" s="73"/>
      <c r="I3534" s="75"/>
      <c r="J3534" s="175" t="str">
        <f t="shared" ref="J3534" si="1540">IF(ISNA(VLOOKUP(I3534,DAF_AKUN,2,FALSE)),"-",VLOOKUP(I3534,DAF_AKUN,2,FALSE))</f>
        <v>-</v>
      </c>
      <c r="K3534" s="90"/>
      <c r="L3534" s="178"/>
      <c r="M3534" s="178"/>
      <c r="O3534" s="178"/>
    </row>
    <row r="3535" spans="1:15" x14ac:dyDescent="0.2">
      <c r="A3535" s="90" t="str">
        <f>IF(I3535=VALUE,VALUE,COUNTIF($B$7:B3535,B3535))&amp;I3535&amp;IF(F3535&lt;&gt;VALUE,TEXT(F3535,"mmmm"),VALUE)</f>
        <v>00</v>
      </c>
      <c r="B3535" s="86" t="str">
        <f t="shared" si="1515"/>
        <v>0</v>
      </c>
      <c r="C3535" s="86" t="str">
        <f>COUNTIF($K$7:K3535,K3535)&amp;K3535</f>
        <v>0</v>
      </c>
      <c r="D3535" s="86" t="str">
        <f t="shared" si="1516"/>
        <v>1</v>
      </c>
      <c r="F3535" s="173"/>
      <c r="G3535" s="90"/>
      <c r="H3535" s="73"/>
      <c r="I3535" s="90"/>
      <c r="J3535" s="175" t="str">
        <f t="shared" ref="J3535" si="1541">IF(ISNA(VLOOKUP(I3535,DAF_AKUN,2,FALSE)),"-",VLOOKUP(I3535,DAF_AKUN,2,FALSE))</f>
        <v>-</v>
      </c>
      <c r="K3535" s="90"/>
      <c r="L3535" s="178"/>
      <c r="M3535" s="178"/>
      <c r="O3535" s="178"/>
    </row>
    <row r="3536" spans="1:15" x14ac:dyDescent="0.2">
      <c r="A3536" s="90" t="str">
        <f>IF(I3536=VALUE,VALUE,COUNTIF($B$7:B3536,B3536))&amp;I3536&amp;IF(F3536&lt;&gt;VALUE,TEXT(F3536,"mmmm"),VALUE)</f>
        <v>00</v>
      </c>
      <c r="B3536" s="86" t="str">
        <f t="shared" si="1515"/>
        <v>0</v>
      </c>
      <c r="C3536" s="86" t="str">
        <f>COUNTIF($K$7:K3536,K3536)&amp;K3536</f>
        <v>0</v>
      </c>
      <c r="D3536" s="86" t="str">
        <f t="shared" si="1516"/>
        <v>1</v>
      </c>
      <c r="F3536" s="173"/>
      <c r="G3536" s="90"/>
      <c r="H3536" s="73"/>
      <c r="I3536" s="75"/>
      <c r="J3536" s="175" t="str">
        <f t="shared" ref="J3536" si="1542">IF(ISNA(VLOOKUP(I3536,DAF_AKUN,2,FALSE)),"-",VLOOKUP(I3536,DAF_AKUN,2,FALSE))</f>
        <v>-</v>
      </c>
      <c r="K3536" s="90"/>
      <c r="L3536" s="178"/>
      <c r="M3536" s="178"/>
    </row>
    <row r="3537" spans="1:13" x14ac:dyDescent="0.2">
      <c r="A3537" s="90" t="str">
        <f>IF(I3537=VALUE,VALUE,COUNTIF($B$7:B3537,B3537))&amp;I3537&amp;IF(F3537&lt;&gt;VALUE,TEXT(F3537,"mmmm"),VALUE)</f>
        <v>00</v>
      </c>
      <c r="B3537" s="86" t="str">
        <f t="shared" si="1515"/>
        <v>0</v>
      </c>
      <c r="C3537" s="86" t="str">
        <f>COUNTIF($K$7:K3537,K3537)&amp;K3537</f>
        <v>0</v>
      </c>
      <c r="D3537" s="86" t="str">
        <f t="shared" si="1516"/>
        <v>1</v>
      </c>
      <c r="F3537" s="173"/>
      <c r="G3537" s="90"/>
      <c r="H3537" s="73"/>
      <c r="I3537" s="90"/>
      <c r="J3537" s="175" t="str">
        <f t="shared" ref="J3537" si="1543">IF(ISNA(VLOOKUP(I3537,DAF_AKUN,2,FALSE)),"-",VLOOKUP(I3537,DAF_AKUN,2,FALSE))</f>
        <v>-</v>
      </c>
      <c r="K3537" s="90"/>
      <c r="L3537" s="178"/>
      <c r="M3537" s="178"/>
    </row>
    <row r="3538" spans="1:13" x14ac:dyDescent="0.2">
      <c r="A3538" s="90" t="str">
        <f>IF(I3538=VALUE,VALUE,COUNTIF($B$7:B3538,B3538))&amp;I3538&amp;IF(F3538&lt;&gt;VALUE,TEXT(F3538,"mmmm"),VALUE)</f>
        <v>00</v>
      </c>
      <c r="B3538" s="86" t="str">
        <f t="shared" si="1515"/>
        <v>0</v>
      </c>
      <c r="C3538" s="86" t="str">
        <f>COUNTIF($K$7:K3538,K3538)&amp;K3538</f>
        <v>0</v>
      </c>
      <c r="D3538" s="86" t="str">
        <f t="shared" si="1516"/>
        <v>1</v>
      </c>
      <c r="F3538" s="173"/>
      <c r="G3538" s="90"/>
      <c r="H3538" s="73"/>
      <c r="I3538" s="75"/>
      <c r="J3538" s="175" t="str">
        <f t="shared" ref="J3538" si="1544">IF(ISNA(VLOOKUP(I3538,DAF_AKUN,2,FALSE)),"-",VLOOKUP(I3538,DAF_AKUN,2,FALSE))</f>
        <v>-</v>
      </c>
      <c r="K3538" s="90"/>
      <c r="L3538" s="178"/>
      <c r="M3538" s="178"/>
    </row>
    <row r="3539" spans="1:13" x14ac:dyDescent="0.2">
      <c r="A3539" s="90" t="str">
        <f>IF(I3539=VALUE,VALUE,COUNTIF($B$7:B3539,B3539))&amp;I3539&amp;IF(F3539&lt;&gt;VALUE,TEXT(F3539,"mmmm"),VALUE)</f>
        <v>00</v>
      </c>
      <c r="B3539" s="86" t="str">
        <f t="shared" si="1515"/>
        <v>0</v>
      </c>
      <c r="C3539" s="86" t="str">
        <f>COUNTIF($K$7:K3539,K3539)&amp;K3539</f>
        <v>0</v>
      </c>
      <c r="D3539" s="86" t="str">
        <f t="shared" si="1516"/>
        <v>1</v>
      </c>
      <c r="F3539" s="173"/>
      <c r="G3539" s="90"/>
      <c r="H3539" s="73"/>
      <c r="I3539" s="90"/>
      <c r="J3539" s="175" t="str">
        <f t="shared" ref="J3539" si="1545">IF(ISNA(VLOOKUP(I3539,DAF_AKUN,2,FALSE)),"-",VLOOKUP(I3539,DAF_AKUN,2,FALSE))</f>
        <v>-</v>
      </c>
      <c r="K3539" s="90"/>
      <c r="L3539" s="178"/>
      <c r="M3539" s="178"/>
    </row>
    <row r="3540" spans="1:13" x14ac:dyDescent="0.2">
      <c r="A3540" s="90" t="str">
        <f>IF(I3540=VALUE,VALUE,COUNTIF($B$7:B3540,B3540))&amp;I3540&amp;IF(F3540&lt;&gt;VALUE,TEXT(F3540,"mmmm"),VALUE)</f>
        <v>00</v>
      </c>
      <c r="B3540" s="86" t="str">
        <f t="shared" si="1515"/>
        <v>0</v>
      </c>
      <c r="C3540" s="86" t="str">
        <f>COUNTIF($K$7:K3540,K3540)&amp;K3540</f>
        <v>0</v>
      </c>
      <c r="D3540" s="86" t="str">
        <f t="shared" si="1516"/>
        <v>1</v>
      </c>
      <c r="F3540" s="173"/>
      <c r="G3540" s="90"/>
      <c r="H3540" s="73"/>
      <c r="I3540" s="90"/>
      <c r="J3540" s="175" t="str">
        <f t="shared" ref="J3540" si="1546">IF(ISNA(VLOOKUP(I3540,DAF_AKUN,2,FALSE)),"-",VLOOKUP(I3540,DAF_AKUN,2,FALSE))</f>
        <v>-</v>
      </c>
      <c r="K3540" s="90"/>
      <c r="L3540" s="178"/>
      <c r="M3540" s="178"/>
    </row>
    <row r="3541" spans="1:13" x14ac:dyDescent="0.2">
      <c r="A3541" s="90" t="str">
        <f>IF(I3541=VALUE,VALUE,COUNTIF($B$7:B3541,B3541))&amp;I3541&amp;IF(F3541&lt;&gt;VALUE,TEXT(F3541,"mmmm"),VALUE)</f>
        <v>00</v>
      </c>
      <c r="B3541" s="86" t="str">
        <f t="shared" si="1515"/>
        <v>0</v>
      </c>
      <c r="C3541" s="86" t="str">
        <f>COUNTIF($K$7:K3541,K3541)&amp;K3541</f>
        <v>0</v>
      </c>
      <c r="D3541" s="86" t="str">
        <f t="shared" si="1516"/>
        <v>1</v>
      </c>
      <c r="F3541" s="173"/>
      <c r="G3541" s="90"/>
      <c r="H3541" s="73"/>
      <c r="I3541" s="90"/>
      <c r="J3541" s="175" t="str">
        <f t="shared" ref="J3541" si="1547">IF(ISNA(VLOOKUP(I3541,DAF_AKUN,2,FALSE)),"-",VLOOKUP(I3541,DAF_AKUN,2,FALSE))</f>
        <v>-</v>
      </c>
      <c r="K3541" s="90"/>
      <c r="L3541" s="178"/>
      <c r="M3541" s="178"/>
    </row>
    <row r="3542" spans="1:13" x14ac:dyDescent="0.2">
      <c r="A3542" s="90" t="str">
        <f>IF(I3542=VALUE,VALUE,COUNTIF($B$7:B3542,B3542))&amp;I3542&amp;IF(F3542&lt;&gt;VALUE,TEXT(F3542,"mmmm"),VALUE)</f>
        <v>00</v>
      </c>
      <c r="B3542" s="86" t="str">
        <f t="shared" si="1515"/>
        <v>0</v>
      </c>
      <c r="C3542" s="86" t="str">
        <f>COUNTIF($K$7:K3542,K3542)&amp;K3542</f>
        <v>254AP-003</v>
      </c>
      <c r="D3542" s="86" t="str">
        <f t="shared" si="1516"/>
        <v>1</v>
      </c>
      <c r="F3542" s="173"/>
      <c r="G3542" s="90"/>
      <c r="H3542" s="73"/>
      <c r="I3542" s="90"/>
      <c r="J3542" s="175" t="str">
        <f t="shared" ref="J3542" si="1548">IF(ISNA(VLOOKUP(I3542,DAF_AKUN,2,FALSE)),"-",VLOOKUP(I3542,DAF_AKUN,2,FALSE))</f>
        <v>-</v>
      </c>
      <c r="K3542" s="90" t="s">
        <v>420</v>
      </c>
      <c r="L3542" s="178"/>
      <c r="M3542" s="178"/>
    </row>
    <row r="3543" spans="1:13" x14ac:dyDescent="0.2">
      <c r="A3543" s="90" t="str">
        <f>IF(I3543=VALUE,VALUE,COUNTIF($B$7:B3543,B3543))&amp;I3543&amp;IF(F3543&lt;&gt;VALUE,TEXT(F3543,"mmmm"),VALUE)</f>
        <v>00</v>
      </c>
      <c r="B3543" s="86" t="str">
        <f t="shared" si="1515"/>
        <v>0</v>
      </c>
      <c r="C3543" s="86" t="str">
        <f>COUNTIF($K$7:K3543,K3543)&amp;K3543</f>
        <v>255AP-003</v>
      </c>
      <c r="D3543" s="86" t="str">
        <f t="shared" si="1516"/>
        <v>1</v>
      </c>
      <c r="F3543" s="173"/>
      <c r="G3543" s="90"/>
      <c r="H3543" s="73"/>
      <c r="I3543" s="90"/>
      <c r="J3543" s="175" t="str">
        <f t="shared" ref="J3543" si="1549">IF(ISNA(VLOOKUP(I3543,DAF_AKUN,2,FALSE)),"-",VLOOKUP(I3543,DAF_AKUN,2,FALSE))</f>
        <v>-</v>
      </c>
      <c r="K3543" s="90" t="s">
        <v>420</v>
      </c>
      <c r="L3543" s="178"/>
      <c r="M3543" s="178"/>
    </row>
    <row r="3544" spans="1:13" x14ac:dyDescent="0.2">
      <c r="A3544" s="90" t="str">
        <f>IF(I3544=VALUE,VALUE,COUNTIF($B$7:B3544,B3544))&amp;I3544&amp;IF(F3544&lt;&gt;VALUE,TEXT(F3544,"mmmm"),VALUE)</f>
        <v>00</v>
      </c>
      <c r="B3544" s="86" t="str">
        <f t="shared" si="1515"/>
        <v>0</v>
      </c>
      <c r="C3544" s="86" t="str">
        <f>COUNTIF($K$7:K3544,K3544)&amp;K3544</f>
        <v>256AP-003</v>
      </c>
      <c r="D3544" s="86" t="str">
        <f t="shared" si="1516"/>
        <v>1</v>
      </c>
      <c r="F3544" s="173"/>
      <c r="G3544" s="90"/>
      <c r="H3544" s="73"/>
      <c r="I3544" s="90"/>
      <c r="J3544" s="175" t="str">
        <f t="shared" ref="J3544" si="1550">IF(ISNA(VLOOKUP(I3544,DAF_AKUN,2,FALSE)),"-",VLOOKUP(I3544,DAF_AKUN,2,FALSE))</f>
        <v>-</v>
      </c>
      <c r="K3544" s="90" t="s">
        <v>420</v>
      </c>
      <c r="L3544" s="178"/>
      <c r="M3544" s="178"/>
    </row>
    <row r="3545" spans="1:13" x14ac:dyDescent="0.2">
      <c r="A3545" s="90" t="str">
        <f>IF(I3545=VALUE,VALUE,COUNTIF($B$7:B3545,B3545))&amp;I3545&amp;IF(F3545&lt;&gt;VALUE,TEXT(F3545,"mmmm"),VALUE)</f>
        <v>00</v>
      </c>
      <c r="B3545" s="86" t="str">
        <f t="shared" si="1515"/>
        <v>0</v>
      </c>
      <c r="C3545" s="86" t="str">
        <f>COUNTIF($K$7:K3545,K3545)&amp;K3545</f>
        <v>257AP-003</v>
      </c>
      <c r="D3545" s="86" t="str">
        <f t="shared" si="1516"/>
        <v>1</v>
      </c>
      <c r="F3545" s="173"/>
      <c r="G3545" s="90"/>
      <c r="H3545" s="73"/>
      <c r="I3545" s="90"/>
      <c r="J3545" s="175" t="str">
        <f t="shared" ref="J3545" si="1551">IF(ISNA(VLOOKUP(I3545,DAF_AKUN,2,FALSE)),"-",VLOOKUP(I3545,DAF_AKUN,2,FALSE))</f>
        <v>-</v>
      </c>
      <c r="K3545" s="90" t="s">
        <v>420</v>
      </c>
      <c r="L3545" s="178"/>
      <c r="M3545" s="178"/>
    </row>
    <row r="3546" spans="1:13" x14ac:dyDescent="0.2">
      <c r="A3546" s="90" t="str">
        <f>IF(I3546=VALUE,VALUE,COUNTIF($B$7:B3546,B3546))&amp;I3546&amp;IF(F3546&lt;&gt;VALUE,TEXT(F3546,"mmmm"),VALUE)</f>
        <v>00</v>
      </c>
      <c r="B3546" s="86" t="str">
        <f t="shared" si="1515"/>
        <v>0</v>
      </c>
      <c r="C3546" s="86" t="str">
        <f>COUNTIF($K$7:K3546,K3546)&amp;K3546</f>
        <v>258AP-003</v>
      </c>
      <c r="D3546" s="86" t="str">
        <f t="shared" si="1516"/>
        <v>1</v>
      </c>
      <c r="F3546" s="173"/>
      <c r="G3546" s="90"/>
      <c r="H3546" s="73"/>
      <c r="I3546" s="90"/>
      <c r="J3546" s="175" t="str">
        <f t="shared" ref="J3546" si="1552">IF(ISNA(VLOOKUP(I3546,DAF_AKUN,2,FALSE)),"-",VLOOKUP(I3546,DAF_AKUN,2,FALSE))</f>
        <v>-</v>
      </c>
      <c r="K3546" s="90" t="s">
        <v>420</v>
      </c>
      <c r="L3546" s="178"/>
      <c r="M3546" s="178"/>
    </row>
    <row r="3547" spans="1:13" x14ac:dyDescent="0.2">
      <c r="A3547" s="90" t="str">
        <f>IF(I3547=VALUE,VALUE,COUNTIF($B$7:B3547,B3547))&amp;I3547&amp;IF(F3547&lt;&gt;VALUE,TEXT(F3547,"mmmm"),VALUE)</f>
        <v>00</v>
      </c>
      <c r="B3547" s="86" t="str">
        <f t="shared" si="1515"/>
        <v>0</v>
      </c>
      <c r="C3547" s="86" t="str">
        <f>COUNTIF($K$7:K3547,K3547)&amp;K3547</f>
        <v>259AP-003</v>
      </c>
      <c r="D3547" s="86" t="str">
        <f t="shared" si="1516"/>
        <v>1</v>
      </c>
      <c r="F3547" s="173"/>
      <c r="G3547" s="90"/>
      <c r="H3547" s="73"/>
      <c r="I3547" s="90"/>
      <c r="J3547" s="175" t="str">
        <f t="shared" ref="J3547" si="1553">IF(ISNA(VLOOKUP(I3547,DAF_AKUN,2,FALSE)),"-",VLOOKUP(I3547,DAF_AKUN,2,FALSE))</f>
        <v>-</v>
      </c>
      <c r="K3547" s="90" t="s">
        <v>420</v>
      </c>
      <c r="L3547" s="178"/>
      <c r="M3547" s="178"/>
    </row>
    <row r="3548" spans="1:13" x14ac:dyDescent="0.2">
      <c r="A3548" s="90" t="str">
        <f>IF(I3548=VALUE,VALUE,COUNTIF($B$7:B3548,B3548))&amp;I3548&amp;IF(F3548&lt;&gt;VALUE,TEXT(F3548,"mmmm"),VALUE)</f>
        <v>00</v>
      </c>
      <c r="B3548" s="86" t="str">
        <f t="shared" si="1515"/>
        <v>0</v>
      </c>
      <c r="C3548" s="86" t="str">
        <f>COUNTIF($K$7:K3548,K3548)&amp;K3548</f>
        <v>260AP-003</v>
      </c>
      <c r="D3548" s="86" t="str">
        <f t="shared" si="1516"/>
        <v>1</v>
      </c>
      <c r="F3548" s="173"/>
      <c r="G3548" s="90"/>
      <c r="H3548" s="73"/>
      <c r="I3548" s="90"/>
      <c r="J3548" s="175" t="str">
        <f t="shared" ref="J3548" si="1554">IF(ISNA(VLOOKUP(I3548,DAF_AKUN,2,FALSE)),"-",VLOOKUP(I3548,DAF_AKUN,2,FALSE))</f>
        <v>-</v>
      </c>
      <c r="K3548" s="90" t="s">
        <v>420</v>
      </c>
      <c r="L3548" s="178"/>
      <c r="M3548" s="178"/>
    </row>
    <row r="3549" spans="1:13" x14ac:dyDescent="0.2">
      <c r="A3549" s="90" t="str">
        <f>IF(I3549=VALUE,VALUE,COUNTIF($B$7:B3549,B3549))&amp;I3549&amp;IF(F3549&lt;&gt;VALUE,TEXT(F3549,"mmmm"),VALUE)</f>
        <v>00</v>
      </c>
      <c r="B3549" s="86" t="str">
        <f t="shared" si="1515"/>
        <v>0</v>
      </c>
      <c r="C3549" s="86" t="str">
        <f>COUNTIF($K$7:K3549,K3549)&amp;K3549</f>
        <v>261AP-003</v>
      </c>
      <c r="D3549" s="86" t="str">
        <f t="shared" si="1516"/>
        <v>1</v>
      </c>
      <c r="F3549" s="173"/>
      <c r="G3549" s="90"/>
      <c r="H3549" s="73"/>
      <c r="I3549" s="90"/>
      <c r="J3549" s="175" t="str">
        <f t="shared" ref="J3549" si="1555">IF(ISNA(VLOOKUP(I3549,DAF_AKUN,2,FALSE)),"-",VLOOKUP(I3549,DAF_AKUN,2,FALSE))</f>
        <v>-</v>
      </c>
      <c r="K3549" s="90" t="s">
        <v>420</v>
      </c>
      <c r="L3549" s="178"/>
      <c r="M3549" s="178"/>
    </row>
    <row r="3550" spans="1:13" x14ac:dyDescent="0.2">
      <c r="A3550" s="90" t="str">
        <f>IF(I3550=VALUE,VALUE,COUNTIF($B$7:B3550,B3550))&amp;I3550&amp;IF(F3550&lt;&gt;VALUE,TEXT(F3550,"mmmm"),VALUE)</f>
        <v>00</v>
      </c>
      <c r="B3550" s="86" t="str">
        <f t="shared" si="1515"/>
        <v>0</v>
      </c>
      <c r="C3550" s="86" t="str">
        <f>COUNTIF($K$7:K3550,K3550)&amp;K3550</f>
        <v>262AP-003</v>
      </c>
      <c r="D3550" s="86" t="str">
        <f t="shared" si="1516"/>
        <v>1</v>
      </c>
      <c r="F3550" s="173"/>
      <c r="G3550" s="90"/>
      <c r="H3550" s="73"/>
      <c r="I3550" s="90"/>
      <c r="J3550" s="175" t="str">
        <f t="shared" ref="J3550" si="1556">IF(ISNA(VLOOKUP(I3550,DAF_AKUN,2,FALSE)),"-",VLOOKUP(I3550,DAF_AKUN,2,FALSE))</f>
        <v>-</v>
      </c>
      <c r="K3550" s="90" t="s">
        <v>420</v>
      </c>
      <c r="L3550" s="178"/>
      <c r="M3550" s="178"/>
    </row>
    <row r="3551" spans="1:13" x14ac:dyDescent="0.2">
      <c r="A3551" s="90" t="str">
        <f>IF(I3551=VALUE,VALUE,COUNTIF($B$7:B3551,B3551))&amp;I3551&amp;IF(F3551&lt;&gt;VALUE,TEXT(F3551,"mmmm"),VALUE)</f>
        <v>00</v>
      </c>
      <c r="B3551" s="86" t="str">
        <f t="shared" si="1515"/>
        <v>0</v>
      </c>
      <c r="C3551" s="86" t="str">
        <f>COUNTIF($K$7:K3551,K3551)&amp;K3551</f>
        <v>263AP-003</v>
      </c>
      <c r="D3551" s="86" t="str">
        <f t="shared" si="1516"/>
        <v>1</v>
      </c>
      <c r="F3551" s="173"/>
      <c r="G3551" s="90"/>
      <c r="H3551" s="73"/>
      <c r="I3551" s="90"/>
      <c r="J3551" s="175" t="str">
        <f t="shared" ref="J3551" si="1557">IF(ISNA(VLOOKUP(I3551,DAF_AKUN,2,FALSE)),"-",VLOOKUP(I3551,DAF_AKUN,2,FALSE))</f>
        <v>-</v>
      </c>
      <c r="K3551" s="90" t="s">
        <v>420</v>
      </c>
      <c r="L3551" s="178"/>
      <c r="M3551" s="178"/>
    </row>
    <row r="3552" spans="1:13" x14ac:dyDescent="0.2">
      <c r="A3552" s="90" t="str">
        <f>IF(I3552=VALUE,VALUE,COUNTIF($B$7:B3552,B3552))&amp;I3552&amp;IF(F3552&lt;&gt;VALUE,TEXT(F3552,"mmmm"),VALUE)</f>
        <v>00</v>
      </c>
      <c r="B3552" s="86" t="str">
        <f t="shared" si="1515"/>
        <v>0</v>
      </c>
      <c r="C3552" s="86" t="str">
        <f>COUNTIF($K$7:K3552,K3552)&amp;K3552</f>
        <v>264AP-003</v>
      </c>
      <c r="D3552" s="86" t="str">
        <f t="shared" si="1516"/>
        <v>1</v>
      </c>
      <c r="F3552" s="173"/>
      <c r="G3552" s="90"/>
      <c r="H3552" s="73"/>
      <c r="I3552" s="90"/>
      <c r="J3552" s="175" t="str">
        <f t="shared" ref="J3552" si="1558">IF(ISNA(VLOOKUP(I3552,DAF_AKUN,2,FALSE)),"-",VLOOKUP(I3552,DAF_AKUN,2,FALSE))</f>
        <v>-</v>
      </c>
      <c r="K3552" s="90" t="s">
        <v>420</v>
      </c>
      <c r="L3552" s="178"/>
      <c r="M3552" s="178"/>
    </row>
    <row r="3553" spans="1:13" x14ac:dyDescent="0.2">
      <c r="A3553" s="90" t="str">
        <f>IF(I3553=VALUE,VALUE,COUNTIF($B$7:B3553,B3553))&amp;I3553&amp;IF(F3553&lt;&gt;VALUE,TEXT(F3553,"mmmm"),VALUE)</f>
        <v>00</v>
      </c>
      <c r="B3553" s="86" t="str">
        <f t="shared" si="1515"/>
        <v>0</v>
      </c>
      <c r="C3553" s="86" t="str">
        <f>COUNTIF($K$7:K3553,K3553)&amp;K3553</f>
        <v>265AP-003</v>
      </c>
      <c r="D3553" s="86" t="str">
        <f t="shared" si="1516"/>
        <v>1</v>
      </c>
      <c r="F3553" s="173"/>
      <c r="G3553" s="90"/>
      <c r="H3553" s="73"/>
      <c r="I3553" s="90"/>
      <c r="J3553" s="175" t="str">
        <f t="shared" ref="J3553" si="1559">IF(ISNA(VLOOKUP(I3553,DAF_AKUN,2,FALSE)),"-",VLOOKUP(I3553,DAF_AKUN,2,FALSE))</f>
        <v>-</v>
      </c>
      <c r="K3553" s="90" t="s">
        <v>420</v>
      </c>
      <c r="L3553" s="178"/>
      <c r="M3553" s="178"/>
    </row>
    <row r="3554" spans="1:13" x14ac:dyDescent="0.2">
      <c r="A3554" s="90" t="str">
        <f>IF(I3554=VALUE,VALUE,COUNTIF($B$7:B3554,B3554))&amp;I3554&amp;IF(F3554&lt;&gt;VALUE,TEXT(F3554,"mmmm"),VALUE)</f>
        <v>00</v>
      </c>
      <c r="B3554" s="86" t="str">
        <f t="shared" si="1515"/>
        <v>0</v>
      </c>
      <c r="C3554" s="86" t="str">
        <f>COUNTIF($K$7:K3554,K3554)&amp;K3554</f>
        <v>0</v>
      </c>
      <c r="D3554" s="86" t="str">
        <f t="shared" si="1516"/>
        <v>1</v>
      </c>
      <c r="F3554" s="173"/>
      <c r="G3554" s="90"/>
      <c r="H3554" s="73"/>
      <c r="I3554" s="75"/>
      <c r="J3554" s="175" t="str">
        <f t="shared" ref="J3554" si="1560">IF(ISNA(VLOOKUP(I3554,DAF_AKUN,2,FALSE)),"-",VLOOKUP(I3554,DAF_AKUN,2,FALSE))</f>
        <v>-</v>
      </c>
      <c r="K3554" s="90"/>
      <c r="L3554" s="178"/>
      <c r="M3554" s="178"/>
    </row>
    <row r="3555" spans="1:13" x14ac:dyDescent="0.2">
      <c r="A3555" s="90" t="str">
        <f>IF(I3555=VALUE,VALUE,COUNTIF($B$7:B3555,B3555))&amp;I3555&amp;IF(F3555&lt;&gt;VALUE,TEXT(F3555,"mmmm"),VALUE)</f>
        <v>00</v>
      </c>
      <c r="B3555" s="86" t="str">
        <f t="shared" si="1515"/>
        <v>0</v>
      </c>
      <c r="C3555" s="86" t="str">
        <f>COUNTIF($K$7:K3555,K3555)&amp;K3555</f>
        <v>0</v>
      </c>
      <c r="D3555" s="86" t="str">
        <f t="shared" si="1516"/>
        <v>1</v>
      </c>
      <c r="F3555" s="173"/>
      <c r="G3555" s="90"/>
      <c r="H3555" s="73"/>
      <c r="I3555" s="90"/>
      <c r="J3555" s="175" t="str">
        <f t="shared" ref="J3555" si="1561">IF(ISNA(VLOOKUP(I3555,DAF_AKUN,2,FALSE)),"-",VLOOKUP(I3555,DAF_AKUN,2,FALSE))</f>
        <v>-</v>
      </c>
      <c r="K3555" s="90"/>
      <c r="L3555" s="178"/>
      <c r="M3555" s="178"/>
    </row>
    <row r="3556" spans="1:13" x14ac:dyDescent="0.2">
      <c r="A3556" s="90" t="str">
        <f>IF(I3556=VALUE,VALUE,COUNTIF($B$7:B3556,B3556))&amp;I3556&amp;IF(F3556&lt;&gt;VALUE,TEXT(F3556,"mmmm"),VALUE)</f>
        <v>00</v>
      </c>
      <c r="B3556" s="86" t="str">
        <f t="shared" si="1515"/>
        <v>0</v>
      </c>
      <c r="C3556" s="86" t="str">
        <f>COUNTIF($K$7:K3556,K3556)&amp;K3556</f>
        <v>0</v>
      </c>
      <c r="D3556" s="86" t="str">
        <f t="shared" si="1516"/>
        <v>1</v>
      </c>
      <c r="F3556" s="173"/>
      <c r="G3556" s="90"/>
      <c r="H3556" s="73"/>
      <c r="I3556" s="90"/>
      <c r="J3556" s="175" t="str">
        <f t="shared" ref="J3556" si="1562">IF(ISNA(VLOOKUP(I3556,DAF_AKUN,2,FALSE)),"-",VLOOKUP(I3556,DAF_AKUN,2,FALSE))</f>
        <v>-</v>
      </c>
      <c r="K3556" s="90"/>
      <c r="L3556" s="178"/>
      <c r="M3556" s="178"/>
    </row>
    <row r="3557" spans="1:13" x14ac:dyDescent="0.2">
      <c r="A3557" s="90" t="str">
        <f>IF(I3557=VALUE,VALUE,COUNTIF($B$7:B3557,B3557))&amp;I3557&amp;IF(F3557&lt;&gt;VALUE,TEXT(F3557,"mmmm"),VALUE)</f>
        <v>00</v>
      </c>
      <c r="B3557" s="86" t="str">
        <f t="shared" si="1515"/>
        <v>0</v>
      </c>
      <c r="C3557" s="86" t="str">
        <f>COUNTIF($K$7:K3557,K3557)&amp;K3557</f>
        <v>0</v>
      </c>
      <c r="D3557" s="86" t="str">
        <f t="shared" si="1516"/>
        <v>1</v>
      </c>
      <c r="F3557" s="173"/>
      <c r="G3557" s="90"/>
      <c r="H3557" s="73"/>
      <c r="I3557" s="75"/>
      <c r="J3557" s="175" t="str">
        <f t="shared" ref="J3557" si="1563">IF(ISNA(VLOOKUP(I3557,DAF_AKUN,2,FALSE)),"-",VLOOKUP(I3557,DAF_AKUN,2,FALSE))</f>
        <v>-</v>
      </c>
      <c r="K3557" s="90"/>
      <c r="L3557" s="178"/>
      <c r="M3557" s="178"/>
    </row>
    <row r="3558" spans="1:13" x14ac:dyDescent="0.2">
      <c r="A3558" s="90" t="str">
        <f>IF(I3558=VALUE,VALUE,COUNTIF($B$7:B3558,B3558))&amp;I3558&amp;IF(F3558&lt;&gt;VALUE,TEXT(F3558,"mmmm"),VALUE)</f>
        <v>00</v>
      </c>
      <c r="B3558" s="86" t="str">
        <f t="shared" si="1515"/>
        <v>0</v>
      </c>
      <c r="C3558" s="86" t="str">
        <f>COUNTIF($K$7:K3558,K3558)&amp;K3558</f>
        <v>0</v>
      </c>
      <c r="D3558" s="86" t="str">
        <f t="shared" si="1516"/>
        <v>1</v>
      </c>
      <c r="F3558" s="173"/>
      <c r="G3558" s="90"/>
      <c r="H3558" s="73"/>
      <c r="I3558" s="75"/>
      <c r="J3558" s="175" t="str">
        <f t="shared" ref="J3558" si="1564">IF(ISNA(VLOOKUP(I3558,DAF_AKUN,2,FALSE)),"-",VLOOKUP(I3558,DAF_AKUN,2,FALSE))</f>
        <v>-</v>
      </c>
      <c r="K3558" s="90"/>
      <c r="L3558" s="178"/>
      <c r="M3558" s="178"/>
    </row>
    <row r="3559" spans="1:13" x14ac:dyDescent="0.2">
      <c r="A3559" s="90" t="str">
        <f>IF(I3559=VALUE,VALUE,COUNTIF($B$7:B3559,B3559))&amp;I3559&amp;IF(F3559&lt;&gt;VALUE,TEXT(F3559,"mmmm"),VALUE)</f>
        <v>00</v>
      </c>
      <c r="B3559" s="86" t="str">
        <f t="shared" si="1515"/>
        <v>0</v>
      </c>
      <c r="C3559" s="86" t="str">
        <f>COUNTIF($K$7:K3559,K3559)&amp;K3559</f>
        <v>0</v>
      </c>
      <c r="D3559" s="86" t="str">
        <f t="shared" si="1516"/>
        <v>1</v>
      </c>
      <c r="F3559" s="173"/>
      <c r="G3559" s="90"/>
      <c r="H3559" s="73"/>
      <c r="I3559" s="75"/>
      <c r="J3559" s="175" t="str">
        <f t="shared" ref="J3559" si="1565">IF(ISNA(VLOOKUP(I3559,DAF_AKUN,2,FALSE)),"-",VLOOKUP(I3559,DAF_AKUN,2,FALSE))</f>
        <v>-</v>
      </c>
      <c r="K3559" s="90"/>
      <c r="L3559" s="178"/>
      <c r="M3559" s="178"/>
    </row>
    <row r="3560" spans="1:13" x14ac:dyDescent="0.2">
      <c r="A3560" s="90" t="str">
        <f>IF(I3560=VALUE,VALUE,COUNTIF($B$7:B3560,B3560))&amp;I3560&amp;IF(F3560&lt;&gt;VALUE,TEXT(F3560,"mmmm"),VALUE)</f>
        <v>00</v>
      </c>
      <c r="B3560" s="86" t="str">
        <f t="shared" si="1515"/>
        <v>0</v>
      </c>
      <c r="C3560" s="86" t="str">
        <f>COUNTIF($K$7:K3560,K3560)&amp;K3560</f>
        <v>0</v>
      </c>
      <c r="D3560" s="86" t="str">
        <f t="shared" si="1516"/>
        <v>1</v>
      </c>
      <c r="F3560" s="173"/>
      <c r="G3560" s="90"/>
      <c r="H3560" s="73"/>
      <c r="I3560" s="75"/>
      <c r="J3560" s="175" t="str">
        <f t="shared" ref="J3560" si="1566">IF(ISNA(VLOOKUP(I3560,DAF_AKUN,2,FALSE)),"-",VLOOKUP(I3560,DAF_AKUN,2,FALSE))</f>
        <v>-</v>
      </c>
      <c r="K3560" s="90"/>
      <c r="L3560" s="178"/>
      <c r="M3560" s="178"/>
    </row>
    <row r="3561" spans="1:13" x14ac:dyDescent="0.2">
      <c r="A3561" s="90" t="str">
        <f>IF(I3561=VALUE,VALUE,COUNTIF($B$7:B3561,B3561))&amp;I3561&amp;IF(F3561&lt;&gt;VALUE,TEXT(F3561,"mmmm"),VALUE)</f>
        <v>00</v>
      </c>
      <c r="B3561" s="86" t="str">
        <f t="shared" si="1515"/>
        <v>0</v>
      </c>
      <c r="C3561" s="86" t="str">
        <f>COUNTIF($K$7:K3561,K3561)&amp;K3561</f>
        <v>0</v>
      </c>
      <c r="D3561" s="86" t="str">
        <f t="shared" si="1516"/>
        <v>1</v>
      </c>
      <c r="F3561" s="173"/>
      <c r="G3561" s="90"/>
      <c r="H3561" s="177"/>
      <c r="I3561" s="90"/>
      <c r="J3561" s="175" t="str">
        <f t="shared" ref="J3561" si="1567">IF(ISNA(VLOOKUP(I3561,DAF_AKUN,2,FALSE)),"-",VLOOKUP(I3561,DAF_AKUN,2,FALSE))</f>
        <v>-</v>
      </c>
      <c r="K3561" s="90"/>
      <c r="L3561" s="178"/>
      <c r="M3561" s="178"/>
    </row>
    <row r="3562" spans="1:13" x14ac:dyDescent="0.2">
      <c r="A3562" s="90" t="str">
        <f>IF(I3562=VALUE,VALUE,COUNTIF($B$7:B3562,B3562))&amp;I3562&amp;IF(F3562&lt;&gt;VALUE,TEXT(F3562,"mmmm"),VALUE)</f>
        <v>00</v>
      </c>
      <c r="B3562" s="86" t="str">
        <f t="shared" si="1515"/>
        <v>0</v>
      </c>
      <c r="C3562" s="86" t="str">
        <f>COUNTIF($K$7:K3562,K3562)&amp;K3562</f>
        <v>0</v>
      </c>
      <c r="D3562" s="86" t="str">
        <f t="shared" si="1516"/>
        <v>1</v>
      </c>
      <c r="F3562" s="173"/>
      <c r="G3562" s="90"/>
      <c r="H3562" s="177"/>
      <c r="I3562" s="75"/>
      <c r="J3562" s="175" t="str">
        <f t="shared" ref="J3562" si="1568">IF(ISNA(VLOOKUP(I3562,DAF_AKUN,2,FALSE)),"-",VLOOKUP(I3562,DAF_AKUN,2,FALSE))</f>
        <v>-</v>
      </c>
      <c r="K3562" s="90"/>
      <c r="L3562" s="178"/>
      <c r="M3562" s="178"/>
    </row>
    <row r="3563" spans="1:13" x14ac:dyDescent="0.2">
      <c r="A3563" s="90" t="str">
        <f>IF(I3563=VALUE,VALUE,COUNTIF($B$7:B3563,B3563))&amp;I3563&amp;IF(F3563&lt;&gt;VALUE,TEXT(F3563,"mmmm"),VALUE)</f>
        <v>00</v>
      </c>
      <c r="B3563" s="86" t="str">
        <f t="shared" si="1515"/>
        <v>0</v>
      </c>
      <c r="C3563" s="86" t="str">
        <f>COUNTIF($K$7:K3563,K3563)&amp;K3563</f>
        <v>0</v>
      </c>
      <c r="D3563" s="86" t="str">
        <f t="shared" si="1516"/>
        <v>1</v>
      </c>
      <c r="F3563" s="173"/>
      <c r="G3563" s="90"/>
      <c r="H3563" s="73"/>
      <c r="I3563" s="75"/>
      <c r="J3563" s="175" t="str">
        <f t="shared" ref="J3563" si="1569">IF(ISNA(VLOOKUP(I3563,DAF_AKUN,2,FALSE)),"-",VLOOKUP(I3563,DAF_AKUN,2,FALSE))</f>
        <v>-</v>
      </c>
      <c r="K3563" s="90"/>
      <c r="L3563" s="178"/>
      <c r="M3563" s="178"/>
    </row>
    <row r="3564" spans="1:13" x14ac:dyDescent="0.2">
      <c r="A3564" s="90" t="str">
        <f>IF(I3564=VALUE,VALUE,COUNTIF($B$7:B3564,B3564))&amp;I3564&amp;IF(F3564&lt;&gt;VALUE,TEXT(F3564,"mmmm"),VALUE)</f>
        <v>00</v>
      </c>
      <c r="B3564" s="86" t="str">
        <f t="shared" si="1515"/>
        <v>0</v>
      </c>
      <c r="C3564" s="86" t="str">
        <f>COUNTIF($K$7:K3564,K3564)&amp;K3564</f>
        <v>0</v>
      </c>
      <c r="D3564" s="86" t="str">
        <f t="shared" si="1516"/>
        <v>1</v>
      </c>
      <c r="F3564" s="173"/>
      <c r="G3564" s="90"/>
      <c r="H3564" s="73"/>
      <c r="I3564" s="90"/>
      <c r="J3564" s="175" t="str">
        <f t="shared" ref="J3564" si="1570">IF(ISNA(VLOOKUP(I3564,DAF_AKUN,2,FALSE)),"-",VLOOKUP(I3564,DAF_AKUN,2,FALSE))</f>
        <v>-</v>
      </c>
      <c r="K3564" s="90"/>
      <c r="L3564" s="178"/>
      <c r="M3564" s="178"/>
    </row>
    <row r="3565" spans="1:13" x14ac:dyDescent="0.2">
      <c r="A3565" s="90" t="str">
        <f>IF(I3565=VALUE,VALUE,COUNTIF($B$7:B3565,B3565))&amp;I3565&amp;IF(F3565&lt;&gt;VALUE,TEXT(F3565,"mmmm"),VALUE)</f>
        <v>00</v>
      </c>
      <c r="B3565" s="86" t="str">
        <f t="shared" ref="B3565:B3643" si="1571">I3565&amp;IF(F3565&lt;&gt;VALUE,TEXT(F3565,"mmmm"),VALUE)</f>
        <v>0</v>
      </c>
      <c r="C3565" s="86" t="str">
        <f>COUNTIF($K$7:K3565,K3565)&amp;K3565</f>
        <v>0</v>
      </c>
      <c r="D3565" s="86" t="str">
        <f t="shared" ref="D3565:D3643" si="1572">IF(MONTH(F3565)&lt;MONTH(BLN),"1"&amp;I3565,VALUE)</f>
        <v>1</v>
      </c>
      <c r="F3565" s="173"/>
      <c r="G3565" s="90"/>
      <c r="H3565" s="73"/>
      <c r="I3565" s="90"/>
      <c r="J3565" s="175" t="str">
        <f t="shared" ref="J3565:J3569" si="1573">IF(ISNA(VLOOKUP(I3565,DAF_AKUN,2,FALSE)),"-",VLOOKUP(I3565,DAF_AKUN,2,FALSE))</f>
        <v>-</v>
      </c>
      <c r="K3565" s="90"/>
      <c r="L3565" s="178"/>
      <c r="M3565" s="178"/>
    </row>
    <row r="3566" spans="1:13" x14ac:dyDescent="0.2">
      <c r="A3566" s="90" t="str">
        <f>IF(I3566=VALUE,VALUE,COUNTIF($B$7:B3566,B3566))&amp;I3566&amp;IF(F3566&lt;&gt;VALUE,TEXT(F3566,"mmmm"),VALUE)</f>
        <v>00</v>
      </c>
      <c r="B3566" s="86" t="str">
        <f t="shared" si="1571"/>
        <v>0</v>
      </c>
      <c r="C3566" s="86" t="str">
        <f>COUNTIF($K$7:K3566,K3566)&amp;K3566</f>
        <v>0</v>
      </c>
      <c r="D3566" s="86" t="str">
        <f t="shared" si="1572"/>
        <v>1</v>
      </c>
      <c r="F3566" s="173"/>
      <c r="G3566" s="90"/>
      <c r="H3566" s="177"/>
      <c r="I3566" s="90"/>
      <c r="J3566" s="175" t="str">
        <f t="shared" si="1573"/>
        <v>-</v>
      </c>
      <c r="K3566" s="90"/>
      <c r="L3566" s="178"/>
      <c r="M3566" s="178"/>
    </row>
    <row r="3567" spans="1:13" x14ac:dyDescent="0.2">
      <c r="A3567" s="90" t="str">
        <f>IF(I3567=VALUE,VALUE,COUNTIF($B$7:B3567,B3567))&amp;I3567&amp;IF(F3567&lt;&gt;VALUE,TEXT(F3567,"mmmm"),VALUE)</f>
        <v>00</v>
      </c>
      <c r="B3567" s="86" t="str">
        <f t="shared" si="1571"/>
        <v>0</v>
      </c>
      <c r="C3567" s="86" t="str">
        <f>COUNTIF($K$7:K3567,K3567)&amp;K3567</f>
        <v>0</v>
      </c>
      <c r="D3567" s="86" t="str">
        <f t="shared" si="1572"/>
        <v>1</v>
      </c>
      <c r="F3567" s="173"/>
      <c r="G3567" s="90"/>
      <c r="H3567" s="177"/>
      <c r="I3567" s="90"/>
      <c r="J3567" s="175" t="str">
        <f t="shared" si="1573"/>
        <v>-</v>
      </c>
      <c r="K3567" s="90"/>
      <c r="L3567" s="178"/>
      <c r="M3567" s="178"/>
    </row>
    <row r="3568" spans="1:13" x14ac:dyDescent="0.2">
      <c r="A3568" s="90" t="str">
        <f>IF(I3568=VALUE,VALUE,COUNTIF($B$7:B3568,B3568))&amp;I3568&amp;IF(F3568&lt;&gt;VALUE,TEXT(F3568,"mmmm"),VALUE)</f>
        <v>00</v>
      </c>
      <c r="B3568" s="86" t="str">
        <f t="shared" si="1571"/>
        <v>0</v>
      </c>
      <c r="C3568" s="86" t="str">
        <f>COUNTIF($K$7:K3568,K3568)&amp;K3568</f>
        <v>0</v>
      </c>
      <c r="D3568" s="86" t="str">
        <f t="shared" si="1572"/>
        <v>1</v>
      </c>
      <c r="F3568" s="173"/>
      <c r="G3568" s="90"/>
      <c r="H3568" s="177"/>
      <c r="I3568" s="90"/>
      <c r="J3568" s="175" t="str">
        <f t="shared" si="1573"/>
        <v>-</v>
      </c>
      <c r="K3568" s="90"/>
      <c r="L3568" s="178"/>
      <c r="M3568" s="178"/>
    </row>
    <row r="3569" spans="1:13" x14ac:dyDescent="0.2">
      <c r="A3569" s="90" t="str">
        <f>IF(I3569=VALUE,VALUE,COUNTIF($B$7:B3569,B3569))&amp;I3569&amp;IF(F3569&lt;&gt;VALUE,TEXT(F3569,"mmmm"),VALUE)</f>
        <v>00</v>
      </c>
      <c r="B3569" s="86" t="str">
        <f t="shared" si="1571"/>
        <v>0</v>
      </c>
      <c r="C3569" s="86" t="str">
        <f>COUNTIF($K$7:K3569,K3569)&amp;K3569</f>
        <v>0</v>
      </c>
      <c r="D3569" s="86" t="str">
        <f t="shared" si="1572"/>
        <v>1</v>
      </c>
      <c r="F3569" s="173"/>
      <c r="G3569" s="90"/>
      <c r="H3569" s="176"/>
      <c r="I3569" s="90"/>
      <c r="J3569" s="175" t="str">
        <f t="shared" si="1573"/>
        <v>-</v>
      </c>
      <c r="K3569" s="90"/>
      <c r="L3569" s="178"/>
      <c r="M3569" s="178"/>
    </row>
    <row r="3570" spans="1:13" x14ac:dyDescent="0.2">
      <c r="A3570" s="90" t="str">
        <f>IF(I3570=VALUE,VALUE,COUNTIF($B$7:B3570,B3570))&amp;I3570&amp;IF(F3570&lt;&gt;VALUE,TEXT(F3570,"mmmm"),VALUE)</f>
        <v>00</v>
      </c>
      <c r="B3570" s="86" t="str">
        <f t="shared" si="1571"/>
        <v>0</v>
      </c>
      <c r="C3570" s="86" t="str">
        <f>COUNTIF($K$7:K3570,K3570)&amp;K3570</f>
        <v>0</v>
      </c>
      <c r="D3570" s="86" t="str">
        <f t="shared" si="1572"/>
        <v>1</v>
      </c>
      <c r="F3570" s="173"/>
      <c r="G3570" s="90"/>
      <c r="H3570" s="176"/>
      <c r="I3570" s="90"/>
      <c r="J3570" s="175" t="str">
        <f t="shared" ref="J3570" si="1574">IF(ISNA(VLOOKUP(I3570,DAF_AKUN,2,FALSE)),"-",VLOOKUP(I3570,DAF_AKUN,2,FALSE))</f>
        <v>-</v>
      </c>
      <c r="K3570" s="90"/>
      <c r="L3570" s="178"/>
      <c r="M3570" s="178"/>
    </row>
    <row r="3571" spans="1:13" x14ac:dyDescent="0.2">
      <c r="A3571" s="90" t="str">
        <f>IF(I3571=VALUE,VALUE,COUNTIF($B$7:B3571,B3571))&amp;I3571&amp;IF(F3571&lt;&gt;VALUE,TEXT(F3571,"mmmm"),VALUE)</f>
        <v>00</v>
      </c>
      <c r="B3571" s="86" t="str">
        <f t="shared" si="1571"/>
        <v>0</v>
      </c>
      <c r="C3571" s="86" t="str">
        <f>COUNTIF($K$7:K3571,K3571)&amp;K3571</f>
        <v>0</v>
      </c>
      <c r="D3571" s="86" t="str">
        <f t="shared" si="1572"/>
        <v>1</v>
      </c>
      <c r="F3571" s="173"/>
      <c r="G3571" s="90"/>
      <c r="H3571" s="73"/>
      <c r="I3571" s="90"/>
      <c r="J3571" s="175" t="str">
        <f t="shared" ref="J3571" si="1575">IF(ISNA(VLOOKUP(I3571,DAF_AKUN,2,FALSE)),"-",VLOOKUP(I3571,DAF_AKUN,2,FALSE))</f>
        <v>-</v>
      </c>
      <c r="K3571" s="90"/>
      <c r="L3571" s="178"/>
      <c r="M3571" s="178"/>
    </row>
    <row r="3572" spans="1:13" x14ac:dyDescent="0.2">
      <c r="A3572" s="90" t="str">
        <f>IF(I3572=VALUE,VALUE,COUNTIF($B$7:B3572,B3572))&amp;I3572&amp;IF(F3572&lt;&gt;VALUE,TEXT(F3572,"mmmm"),VALUE)</f>
        <v>00</v>
      </c>
      <c r="B3572" s="86" t="str">
        <f t="shared" si="1571"/>
        <v>0</v>
      </c>
      <c r="C3572" s="86" t="str">
        <f>COUNTIF($K$7:K3572,K3572)&amp;K3572</f>
        <v>0</v>
      </c>
      <c r="D3572" s="86" t="str">
        <f t="shared" si="1572"/>
        <v>1</v>
      </c>
      <c r="F3572" s="173"/>
      <c r="G3572" s="90"/>
      <c r="H3572" s="73"/>
      <c r="I3572" s="75"/>
      <c r="J3572" s="175" t="str">
        <f t="shared" ref="J3572" si="1576">IF(ISNA(VLOOKUP(I3572,DAF_AKUN,2,FALSE)),"-",VLOOKUP(I3572,DAF_AKUN,2,FALSE))</f>
        <v>-</v>
      </c>
      <c r="K3572" s="90"/>
      <c r="L3572" s="178"/>
      <c r="M3572" s="178"/>
    </row>
    <row r="3573" spans="1:13" x14ac:dyDescent="0.2">
      <c r="A3573" s="90" t="str">
        <f>IF(I3573=VALUE,VALUE,COUNTIF($B$7:B3573,B3573))&amp;I3573&amp;IF(F3573&lt;&gt;VALUE,TEXT(F3573,"mmmm"),VALUE)</f>
        <v>00</v>
      </c>
      <c r="B3573" s="86" t="str">
        <f t="shared" si="1571"/>
        <v>0</v>
      </c>
      <c r="C3573" s="86" t="str">
        <f>COUNTIF($K$7:K3573,K3573)&amp;K3573</f>
        <v>0</v>
      </c>
      <c r="D3573" s="86" t="str">
        <f t="shared" si="1572"/>
        <v>1</v>
      </c>
      <c r="F3573" s="173"/>
      <c r="G3573" s="90"/>
      <c r="H3573" s="73"/>
      <c r="I3573" s="90"/>
      <c r="J3573" s="175" t="str">
        <f t="shared" ref="J3573" si="1577">IF(ISNA(VLOOKUP(I3573,DAF_AKUN,2,FALSE)),"-",VLOOKUP(I3573,DAF_AKUN,2,FALSE))</f>
        <v>-</v>
      </c>
      <c r="K3573" s="90"/>
      <c r="L3573" s="178"/>
      <c r="M3573" s="178"/>
    </row>
    <row r="3574" spans="1:13" x14ac:dyDescent="0.2">
      <c r="A3574" s="90" t="str">
        <f>IF(I3574=VALUE,VALUE,COUNTIF($B$7:B3574,B3574))&amp;I3574&amp;IF(F3574&lt;&gt;VALUE,TEXT(F3574,"mmmm"),VALUE)</f>
        <v>00</v>
      </c>
      <c r="B3574" s="86" t="str">
        <f t="shared" si="1571"/>
        <v>0</v>
      </c>
      <c r="C3574" s="86" t="str">
        <f>COUNTIF($K$7:K3574,K3574)&amp;K3574</f>
        <v>51SH-003</v>
      </c>
      <c r="D3574" s="86" t="str">
        <f t="shared" si="1572"/>
        <v>1</v>
      </c>
      <c r="F3574" s="173"/>
      <c r="G3574" s="90"/>
      <c r="H3574" s="73"/>
      <c r="I3574" s="90"/>
      <c r="J3574" s="175" t="str">
        <f t="shared" ref="J3574" si="1578">IF(ISNA(VLOOKUP(I3574,DAF_AKUN,2,FALSE)),"-",VLOOKUP(I3574,DAF_AKUN,2,FALSE))</f>
        <v>-</v>
      </c>
      <c r="K3574" s="90" t="s">
        <v>404</v>
      </c>
      <c r="L3574" s="178"/>
      <c r="M3574" s="178"/>
    </row>
    <row r="3575" spans="1:13" x14ac:dyDescent="0.2">
      <c r="A3575" s="90" t="str">
        <f>IF(I3575=VALUE,VALUE,COUNTIF($B$7:B3575,B3575))&amp;I3575&amp;IF(F3575&lt;&gt;VALUE,TEXT(F3575,"mmmm"),VALUE)</f>
        <v>00</v>
      </c>
      <c r="B3575" s="86" t="str">
        <f t="shared" si="1571"/>
        <v>0</v>
      </c>
      <c r="C3575" s="86" t="str">
        <f>COUNTIF($K$7:K3575,K3575)&amp;K3575</f>
        <v>0</v>
      </c>
      <c r="D3575" s="86" t="str">
        <f t="shared" si="1572"/>
        <v>1</v>
      </c>
      <c r="F3575" s="173"/>
      <c r="G3575" s="90"/>
      <c r="H3575" s="73"/>
      <c r="I3575" s="75"/>
      <c r="J3575" s="175" t="str">
        <f t="shared" ref="J3575" si="1579">IF(ISNA(VLOOKUP(I3575,DAF_AKUN,2,FALSE)),"-",VLOOKUP(I3575,DAF_AKUN,2,FALSE))</f>
        <v>-</v>
      </c>
      <c r="K3575" s="90"/>
      <c r="L3575" s="178"/>
      <c r="M3575" s="178"/>
    </row>
    <row r="3576" spans="1:13" x14ac:dyDescent="0.2">
      <c r="A3576" s="90" t="str">
        <f>IF(I3576=VALUE,VALUE,COUNTIF($B$7:B3576,B3576))&amp;I3576&amp;IF(F3576&lt;&gt;VALUE,TEXT(F3576,"mmmm"),VALUE)</f>
        <v>00</v>
      </c>
      <c r="B3576" s="86" t="str">
        <f t="shared" si="1571"/>
        <v>0</v>
      </c>
      <c r="C3576" s="86" t="str">
        <f>COUNTIF($K$7:K3576,K3576)&amp;K3576</f>
        <v>0</v>
      </c>
      <c r="D3576" s="86" t="str">
        <f t="shared" si="1572"/>
        <v>1</v>
      </c>
      <c r="F3576" s="173"/>
      <c r="G3576" s="90"/>
      <c r="H3576" s="73"/>
      <c r="I3576" s="90"/>
      <c r="J3576" s="175" t="str">
        <f t="shared" ref="J3576" si="1580">IF(ISNA(VLOOKUP(I3576,DAF_AKUN,2,FALSE)),"-",VLOOKUP(I3576,DAF_AKUN,2,FALSE))</f>
        <v>-</v>
      </c>
      <c r="K3576" s="90"/>
      <c r="L3576" s="178"/>
      <c r="M3576" s="178"/>
    </row>
    <row r="3577" spans="1:13" x14ac:dyDescent="0.2">
      <c r="A3577" s="90" t="str">
        <f>IF(I3577=VALUE,VALUE,COUNTIF($B$7:B3577,B3577))&amp;I3577&amp;IF(F3577&lt;&gt;VALUE,TEXT(F3577,"mmmm"),VALUE)</f>
        <v>00</v>
      </c>
      <c r="B3577" s="86" t="str">
        <f t="shared" si="1571"/>
        <v>0</v>
      </c>
      <c r="C3577" s="86" t="str">
        <f>COUNTIF($K$7:K3577,K3577)&amp;K3577</f>
        <v>0</v>
      </c>
      <c r="D3577" s="86" t="str">
        <f t="shared" si="1572"/>
        <v>1</v>
      </c>
      <c r="F3577" s="173"/>
      <c r="G3577" s="90"/>
      <c r="H3577" s="73"/>
      <c r="I3577" s="90"/>
      <c r="J3577" s="175" t="str">
        <f t="shared" ref="J3577" si="1581">IF(ISNA(VLOOKUP(I3577,DAF_AKUN,2,FALSE)),"-",VLOOKUP(I3577,DAF_AKUN,2,FALSE))</f>
        <v>-</v>
      </c>
      <c r="K3577" s="90"/>
      <c r="L3577" s="178"/>
      <c r="M3577" s="178"/>
    </row>
    <row r="3578" spans="1:13" x14ac:dyDescent="0.2">
      <c r="A3578" s="90" t="str">
        <f>IF(I3578=VALUE,VALUE,COUNTIF($B$7:B3578,B3578))&amp;I3578&amp;IF(F3578&lt;&gt;VALUE,TEXT(F3578,"mmmm"),VALUE)</f>
        <v>00</v>
      </c>
      <c r="B3578" s="86" t="str">
        <f t="shared" si="1571"/>
        <v>0</v>
      </c>
      <c r="C3578" s="86" t="str">
        <f>COUNTIF($K$7:K3578,K3578)&amp;K3578</f>
        <v>0</v>
      </c>
      <c r="D3578" s="86" t="str">
        <f t="shared" si="1572"/>
        <v>1</v>
      </c>
      <c r="F3578" s="173"/>
      <c r="G3578" s="90"/>
      <c r="H3578" s="177"/>
      <c r="I3578" s="90"/>
      <c r="J3578" s="175" t="str">
        <f t="shared" ref="J3578" si="1582">IF(ISNA(VLOOKUP(I3578,DAF_AKUN,2,FALSE)),"-",VLOOKUP(I3578,DAF_AKUN,2,FALSE))</f>
        <v>-</v>
      </c>
      <c r="K3578" s="90"/>
      <c r="L3578" s="178"/>
      <c r="M3578" s="178"/>
    </row>
    <row r="3579" spans="1:13" x14ac:dyDescent="0.2">
      <c r="A3579" s="90" t="str">
        <f>IF(I3579=VALUE,VALUE,COUNTIF($B$7:B3579,B3579))&amp;I3579&amp;IF(F3579&lt;&gt;VALUE,TEXT(F3579,"mmmm"),VALUE)</f>
        <v>00</v>
      </c>
      <c r="B3579" s="86" t="str">
        <f t="shared" si="1571"/>
        <v>0</v>
      </c>
      <c r="C3579" s="86" t="str">
        <f>COUNTIF($K$7:K3579,K3579)&amp;K3579</f>
        <v>0</v>
      </c>
      <c r="D3579" s="86" t="str">
        <f t="shared" si="1572"/>
        <v>1</v>
      </c>
      <c r="F3579" s="173"/>
      <c r="G3579" s="90"/>
      <c r="H3579" s="73"/>
      <c r="I3579" s="75"/>
      <c r="J3579" s="175" t="str">
        <f t="shared" ref="J3579" si="1583">IF(ISNA(VLOOKUP(I3579,DAF_AKUN,2,FALSE)),"-",VLOOKUP(I3579,DAF_AKUN,2,FALSE))</f>
        <v>-</v>
      </c>
      <c r="K3579" s="90"/>
      <c r="L3579" s="178"/>
      <c r="M3579" s="178"/>
    </row>
    <row r="3580" spans="1:13" x14ac:dyDescent="0.2">
      <c r="A3580" s="90" t="str">
        <f>IF(I3580=VALUE,VALUE,COUNTIF($B$7:B3580,B3580))&amp;I3580&amp;IF(F3580&lt;&gt;VALUE,TEXT(F3580,"mmmm"),VALUE)</f>
        <v>00</v>
      </c>
      <c r="B3580" s="86" t="str">
        <f t="shared" si="1571"/>
        <v>0</v>
      </c>
      <c r="C3580" s="86" t="str">
        <f>COUNTIF($K$7:K3580,K3580)&amp;K3580</f>
        <v>0</v>
      </c>
      <c r="D3580" s="86" t="str">
        <f t="shared" si="1572"/>
        <v>1</v>
      </c>
      <c r="F3580" s="173"/>
      <c r="G3580" s="90"/>
      <c r="H3580" s="73"/>
      <c r="I3580" s="75"/>
      <c r="J3580" s="175" t="str">
        <f>IF(ISNA(VLOOKUP(I3580,DAF_AKUN,2,FALSE)),"-",VLOOKUP(I3580,DAF_AKUN,2,FALSE))</f>
        <v>-</v>
      </c>
      <c r="K3580" s="90"/>
      <c r="L3580" s="178"/>
      <c r="M3580" s="178"/>
    </row>
    <row r="3581" spans="1:13" x14ac:dyDescent="0.2">
      <c r="A3581" s="90" t="str">
        <f>IF(I3581=VALUE,VALUE,COUNTIF($B$7:B3581,B3581))&amp;I3581&amp;IF(F3581&lt;&gt;VALUE,TEXT(F3581,"mmmm"),VALUE)</f>
        <v>00</v>
      </c>
      <c r="B3581" s="86" t="str">
        <f t="shared" si="1571"/>
        <v>0</v>
      </c>
      <c r="C3581" s="86" t="str">
        <f>COUNTIF($K$7:K3581,K3581)&amp;K3581</f>
        <v>0</v>
      </c>
      <c r="D3581" s="86" t="str">
        <f t="shared" si="1572"/>
        <v>1</v>
      </c>
      <c r="F3581" s="173"/>
      <c r="G3581" s="90"/>
      <c r="H3581" s="73"/>
      <c r="I3581" s="90"/>
      <c r="J3581" s="175" t="str">
        <f t="shared" ref="J3581:J3583" si="1584">IF(ISNA(VLOOKUP(I3581,DAF_AKUN,2,FALSE)),"-",VLOOKUP(I3581,DAF_AKUN,2,FALSE))</f>
        <v>-</v>
      </c>
      <c r="K3581" s="90"/>
      <c r="L3581" s="178"/>
      <c r="M3581" s="178"/>
    </row>
    <row r="3582" spans="1:13" x14ac:dyDescent="0.2">
      <c r="A3582" s="90" t="str">
        <f>IF(I3582=VALUE,VALUE,COUNTIF($B$7:B3582,B3582))&amp;I3582&amp;IF(F3582&lt;&gt;VALUE,TEXT(F3582,"mmmm"),VALUE)</f>
        <v>00</v>
      </c>
      <c r="B3582" s="86" t="str">
        <f t="shared" si="1571"/>
        <v>0</v>
      </c>
      <c r="C3582" s="86" t="str">
        <f>COUNTIF($K$7:K3582,K3582)&amp;K3582</f>
        <v>0</v>
      </c>
      <c r="D3582" s="86" t="str">
        <f t="shared" si="1572"/>
        <v>1</v>
      </c>
      <c r="F3582" s="173"/>
      <c r="G3582" s="90"/>
      <c r="H3582" s="73"/>
      <c r="I3582" s="90"/>
      <c r="J3582" s="175" t="str">
        <f t="shared" si="1584"/>
        <v>-</v>
      </c>
      <c r="K3582" s="90"/>
      <c r="L3582" s="178"/>
      <c r="M3582" s="178"/>
    </row>
    <row r="3583" spans="1:13" x14ac:dyDescent="0.2">
      <c r="A3583" s="90" t="str">
        <f>IF(I3583=VALUE,VALUE,COUNTIF($B$7:B3583,B3583))&amp;I3583&amp;IF(F3583&lt;&gt;VALUE,TEXT(F3583,"mmmm"),VALUE)</f>
        <v>00</v>
      </c>
      <c r="B3583" s="86" t="str">
        <f t="shared" si="1571"/>
        <v>0</v>
      </c>
      <c r="C3583" s="86" t="str">
        <f>COUNTIF($K$7:K3583,K3583)&amp;K3583</f>
        <v>69SH-001</v>
      </c>
      <c r="D3583" s="86" t="str">
        <f t="shared" si="1572"/>
        <v>1</v>
      </c>
      <c r="F3583" s="173"/>
      <c r="G3583" s="90"/>
      <c r="H3583" s="73"/>
      <c r="I3583" s="90"/>
      <c r="J3583" s="175" t="str">
        <f t="shared" si="1584"/>
        <v>-</v>
      </c>
      <c r="K3583" s="90" t="s">
        <v>400</v>
      </c>
      <c r="L3583" s="178"/>
      <c r="M3583" s="178"/>
    </row>
    <row r="3584" spans="1:13" x14ac:dyDescent="0.2">
      <c r="A3584" s="90" t="str">
        <f>IF(I3584=VALUE,VALUE,COUNTIF($B$7:B3584,B3584))&amp;I3584&amp;IF(F3584&lt;&gt;VALUE,TEXT(F3584,"mmmm"),VALUE)</f>
        <v>00</v>
      </c>
      <c r="B3584" s="86" t="str">
        <f t="shared" si="1571"/>
        <v>0</v>
      </c>
      <c r="C3584" s="86" t="str">
        <f>COUNTIF($K$7:K3584,K3584)&amp;K3584</f>
        <v>0</v>
      </c>
      <c r="D3584" s="86" t="str">
        <f t="shared" si="1572"/>
        <v>1</v>
      </c>
      <c r="F3584" s="173"/>
      <c r="G3584" s="90"/>
      <c r="H3584" s="73"/>
      <c r="I3584" s="75"/>
      <c r="J3584" s="175" t="str">
        <f t="shared" ref="J3584:J3609" si="1585">IF(ISNA(VLOOKUP(I3584,DAF_AKUN,2,FALSE)),"-",VLOOKUP(I3584,DAF_AKUN,2,FALSE))</f>
        <v>-</v>
      </c>
      <c r="K3584" s="90"/>
      <c r="L3584" s="178"/>
      <c r="M3584" s="178"/>
    </row>
    <row r="3585" spans="1:13" x14ac:dyDescent="0.2">
      <c r="A3585" s="90" t="str">
        <f>IF(I3585=VALUE,VALUE,COUNTIF($B$7:B3585,B3585))&amp;I3585&amp;IF(F3585&lt;&gt;VALUE,TEXT(F3585,"mmmm"),VALUE)</f>
        <v>00</v>
      </c>
      <c r="B3585" s="86" t="str">
        <f t="shared" si="1571"/>
        <v>0</v>
      </c>
      <c r="C3585" s="86" t="str">
        <f>COUNTIF($K$7:K3585,K3585)&amp;K3585</f>
        <v>0</v>
      </c>
      <c r="D3585" s="86" t="str">
        <f t="shared" si="1572"/>
        <v>1</v>
      </c>
      <c r="F3585" s="173"/>
      <c r="G3585" s="90"/>
      <c r="H3585" s="73"/>
      <c r="I3585" s="90"/>
      <c r="J3585" s="175" t="str">
        <f t="shared" si="1585"/>
        <v>-</v>
      </c>
      <c r="K3585" s="90"/>
      <c r="L3585" s="178"/>
      <c r="M3585" s="178"/>
    </row>
    <row r="3586" spans="1:13" x14ac:dyDescent="0.2">
      <c r="A3586" s="90" t="str">
        <f>IF(I3586=VALUE,VALUE,COUNTIF($B$7:B3586,B3586))&amp;I3586&amp;IF(F3586&lt;&gt;VALUE,TEXT(F3586,"mmmm"),VALUE)</f>
        <v>00</v>
      </c>
      <c r="B3586" s="86" t="str">
        <f t="shared" si="1571"/>
        <v>0</v>
      </c>
      <c r="C3586" s="86" t="str">
        <f>COUNTIF($K$7:K3586,K3586)&amp;K3586</f>
        <v>0</v>
      </c>
      <c r="D3586" s="86" t="str">
        <f t="shared" si="1572"/>
        <v>1</v>
      </c>
      <c r="F3586" s="173"/>
      <c r="G3586" s="90"/>
      <c r="H3586" s="73"/>
      <c r="I3586" s="90"/>
      <c r="J3586" s="175" t="str">
        <f t="shared" si="1585"/>
        <v>-</v>
      </c>
      <c r="K3586" s="90"/>
      <c r="L3586" s="178"/>
      <c r="M3586" s="178"/>
    </row>
    <row r="3587" spans="1:13" x14ac:dyDescent="0.2">
      <c r="A3587" s="90" t="str">
        <f>IF(I3587=VALUE,VALUE,COUNTIF($B$7:B3587,B3587))&amp;I3587&amp;IF(F3587&lt;&gt;VALUE,TEXT(F3587,"mmmm"),VALUE)</f>
        <v>00</v>
      </c>
      <c r="B3587" s="86" t="str">
        <f t="shared" si="1571"/>
        <v>0</v>
      </c>
      <c r="C3587" s="86" t="str">
        <f>COUNTIF($K$7:K3587,K3587)&amp;K3587</f>
        <v>0</v>
      </c>
      <c r="D3587" s="86" t="str">
        <f t="shared" si="1572"/>
        <v>1</v>
      </c>
      <c r="F3587" s="173"/>
      <c r="G3587" s="90"/>
      <c r="H3587" s="73"/>
      <c r="I3587" s="90"/>
      <c r="J3587" s="175" t="str">
        <f t="shared" si="1585"/>
        <v>-</v>
      </c>
      <c r="K3587" s="90"/>
      <c r="L3587" s="178"/>
      <c r="M3587" s="178"/>
    </row>
    <row r="3588" spans="1:13" x14ac:dyDescent="0.2">
      <c r="A3588" s="90" t="str">
        <f>IF(I3588=VALUE,VALUE,COUNTIF($B$7:B3588,B3588))&amp;I3588&amp;IF(F3588&lt;&gt;VALUE,TEXT(F3588,"mmmm"),VALUE)</f>
        <v>00</v>
      </c>
      <c r="B3588" s="86" t="str">
        <f t="shared" si="1571"/>
        <v>0</v>
      </c>
      <c r="C3588" s="86" t="str">
        <f>COUNTIF($K$7:K3588,K3588)&amp;K3588</f>
        <v>0</v>
      </c>
      <c r="D3588" s="86" t="str">
        <f t="shared" si="1572"/>
        <v>1</v>
      </c>
      <c r="F3588" s="173"/>
      <c r="G3588" s="90"/>
      <c r="H3588" s="73"/>
      <c r="I3588" s="90"/>
      <c r="J3588" s="175" t="str">
        <f t="shared" si="1585"/>
        <v>-</v>
      </c>
      <c r="K3588" s="90"/>
      <c r="L3588" s="178"/>
      <c r="M3588" s="178"/>
    </row>
    <row r="3589" spans="1:13" x14ac:dyDescent="0.2">
      <c r="A3589" s="90" t="str">
        <f>IF(I3589=VALUE,VALUE,COUNTIF($B$7:B3589,B3589))&amp;I3589&amp;IF(F3589&lt;&gt;VALUE,TEXT(F3589,"mmmm"),VALUE)</f>
        <v>00</v>
      </c>
      <c r="B3589" s="86" t="str">
        <f t="shared" si="1571"/>
        <v>0</v>
      </c>
      <c r="C3589" s="86" t="str">
        <f>COUNTIF($K$7:K3589,K3589)&amp;K3589</f>
        <v>0</v>
      </c>
      <c r="D3589" s="86" t="str">
        <f t="shared" si="1572"/>
        <v>1</v>
      </c>
      <c r="F3589" s="173"/>
      <c r="G3589" s="90"/>
      <c r="H3589" s="73"/>
      <c r="I3589" s="90"/>
      <c r="J3589" s="175" t="str">
        <f t="shared" si="1585"/>
        <v>-</v>
      </c>
      <c r="K3589" s="90"/>
      <c r="L3589" s="178"/>
      <c r="M3589" s="178"/>
    </row>
    <row r="3590" spans="1:13" x14ac:dyDescent="0.2">
      <c r="A3590" s="90" t="str">
        <f>IF(I3590=VALUE,VALUE,COUNTIF($B$7:B3590,B3590))&amp;I3590&amp;IF(F3590&lt;&gt;VALUE,TEXT(F3590,"mmmm"),VALUE)</f>
        <v>00</v>
      </c>
      <c r="B3590" s="86" t="str">
        <f t="shared" si="1571"/>
        <v>0</v>
      </c>
      <c r="C3590" s="86" t="str">
        <f>COUNTIF($K$7:K3590,K3590)&amp;K3590</f>
        <v>0</v>
      </c>
      <c r="D3590" s="86" t="str">
        <f t="shared" si="1572"/>
        <v>1</v>
      </c>
      <c r="F3590" s="173"/>
      <c r="G3590" s="90"/>
      <c r="H3590" s="73"/>
      <c r="I3590" s="75"/>
      <c r="J3590" s="175" t="str">
        <f t="shared" si="1585"/>
        <v>-</v>
      </c>
      <c r="K3590" s="90"/>
      <c r="L3590" s="178"/>
      <c r="M3590" s="178"/>
    </row>
    <row r="3591" spans="1:13" x14ac:dyDescent="0.2">
      <c r="A3591" s="90" t="str">
        <f>IF(I3591=VALUE,VALUE,COUNTIF($B$7:B3591,B3591))&amp;I3591&amp;IF(F3591&lt;&gt;VALUE,TEXT(F3591,"mmmm"),VALUE)</f>
        <v>00</v>
      </c>
      <c r="B3591" s="86" t="str">
        <f t="shared" si="1571"/>
        <v>0</v>
      </c>
      <c r="C3591" s="86" t="str">
        <f>COUNTIF($K$7:K3591,K3591)&amp;K3591</f>
        <v>0</v>
      </c>
      <c r="D3591" s="86" t="str">
        <f t="shared" si="1572"/>
        <v>1</v>
      </c>
      <c r="F3591" s="173"/>
      <c r="G3591" s="90"/>
      <c r="H3591" s="73"/>
      <c r="I3591" s="75"/>
      <c r="J3591" s="175" t="str">
        <f t="shared" si="1585"/>
        <v>-</v>
      </c>
      <c r="K3591" s="90"/>
      <c r="L3591" s="178"/>
      <c r="M3591" s="178"/>
    </row>
    <row r="3592" spans="1:13" x14ac:dyDescent="0.2">
      <c r="A3592" s="90" t="str">
        <f>IF(I3592=VALUE,VALUE,COUNTIF($B$7:B3592,B3592))&amp;I3592&amp;IF(F3592&lt;&gt;VALUE,TEXT(F3592,"mmmm"),VALUE)</f>
        <v>00</v>
      </c>
      <c r="B3592" s="86" t="str">
        <f t="shared" si="1571"/>
        <v>0</v>
      </c>
      <c r="C3592" s="86" t="str">
        <f>COUNTIF($K$7:K3592,K3592)&amp;K3592</f>
        <v>0</v>
      </c>
      <c r="D3592" s="86" t="str">
        <f t="shared" si="1572"/>
        <v>1</v>
      </c>
      <c r="F3592" s="173"/>
      <c r="G3592" s="90"/>
      <c r="H3592" s="73"/>
      <c r="I3592" s="75"/>
      <c r="J3592" s="175" t="str">
        <f t="shared" si="1585"/>
        <v>-</v>
      </c>
      <c r="K3592" s="90"/>
      <c r="L3592" s="178"/>
      <c r="M3592" s="178"/>
    </row>
    <row r="3593" spans="1:13" x14ac:dyDescent="0.2">
      <c r="A3593" s="90" t="str">
        <f>IF(I3593=VALUE,VALUE,COUNTIF($B$7:B3593,B3593))&amp;I3593&amp;IF(F3593&lt;&gt;VALUE,TEXT(F3593,"mmmm"),VALUE)</f>
        <v>00</v>
      </c>
      <c r="B3593" s="86" t="str">
        <f t="shared" si="1571"/>
        <v>0</v>
      </c>
      <c r="C3593" s="86" t="str">
        <f>COUNTIF($K$7:K3593,K3593)&amp;K3593</f>
        <v>0</v>
      </c>
      <c r="D3593" s="86" t="str">
        <f t="shared" si="1572"/>
        <v>1</v>
      </c>
      <c r="F3593" s="173"/>
      <c r="G3593" s="90"/>
      <c r="H3593" s="73"/>
      <c r="I3593" s="75"/>
      <c r="J3593" s="175" t="str">
        <f t="shared" si="1585"/>
        <v>-</v>
      </c>
      <c r="K3593" s="90"/>
      <c r="L3593" s="178"/>
      <c r="M3593" s="178"/>
    </row>
    <row r="3594" spans="1:13" x14ac:dyDescent="0.2">
      <c r="A3594" s="90" t="str">
        <f>IF(I3594=VALUE,VALUE,COUNTIF($B$7:B3594,B3594))&amp;I3594&amp;IF(F3594&lt;&gt;VALUE,TEXT(F3594,"mmmm"),VALUE)</f>
        <v>00</v>
      </c>
      <c r="B3594" s="86" t="str">
        <f t="shared" si="1571"/>
        <v>0</v>
      </c>
      <c r="C3594" s="86" t="str">
        <f>COUNTIF($K$7:K3594,K3594)&amp;K3594</f>
        <v>0</v>
      </c>
      <c r="D3594" s="86" t="str">
        <f t="shared" si="1572"/>
        <v>1</v>
      </c>
      <c r="F3594" s="173"/>
      <c r="G3594" s="90"/>
      <c r="H3594" s="73"/>
      <c r="I3594" s="75"/>
      <c r="J3594" s="175" t="str">
        <f t="shared" si="1585"/>
        <v>-</v>
      </c>
      <c r="K3594" s="90"/>
      <c r="L3594" s="178"/>
      <c r="M3594" s="178"/>
    </row>
    <row r="3595" spans="1:13" x14ac:dyDescent="0.2">
      <c r="A3595" s="90" t="str">
        <f>IF(I3595=VALUE,VALUE,COUNTIF($B$7:B3595,B3595))&amp;I3595&amp;IF(F3595&lt;&gt;VALUE,TEXT(F3595,"mmmm"),VALUE)</f>
        <v>00</v>
      </c>
      <c r="B3595" s="86" t="str">
        <f t="shared" si="1571"/>
        <v>0</v>
      </c>
      <c r="C3595" s="86" t="str">
        <f>COUNTIF($K$7:K3595,K3595)&amp;K3595</f>
        <v>0</v>
      </c>
      <c r="D3595" s="86" t="str">
        <f t="shared" si="1572"/>
        <v>1</v>
      </c>
      <c r="F3595" s="173"/>
      <c r="G3595" s="90"/>
      <c r="H3595" s="73"/>
      <c r="I3595" s="75"/>
      <c r="J3595" s="175" t="str">
        <f t="shared" si="1585"/>
        <v>-</v>
      </c>
      <c r="K3595" s="90"/>
      <c r="L3595" s="178"/>
      <c r="M3595" s="178"/>
    </row>
    <row r="3596" spans="1:13" x14ac:dyDescent="0.2">
      <c r="A3596" s="90" t="str">
        <f>IF(I3596=VALUE,VALUE,COUNTIF($B$7:B3596,B3596))&amp;I3596&amp;IF(F3596&lt;&gt;VALUE,TEXT(F3596,"mmmm"),VALUE)</f>
        <v>00</v>
      </c>
      <c r="B3596" s="86" t="str">
        <f t="shared" si="1571"/>
        <v>0</v>
      </c>
      <c r="C3596" s="86" t="str">
        <f>COUNTIF($K$7:K3596,K3596)&amp;K3596</f>
        <v>0</v>
      </c>
      <c r="D3596" s="86" t="str">
        <f t="shared" si="1572"/>
        <v>1</v>
      </c>
      <c r="F3596" s="173"/>
      <c r="G3596" s="90"/>
      <c r="H3596" s="73"/>
      <c r="I3596" s="75"/>
      <c r="J3596" s="175" t="str">
        <f t="shared" si="1585"/>
        <v>-</v>
      </c>
      <c r="K3596" s="90"/>
      <c r="L3596" s="178"/>
      <c r="M3596" s="178"/>
    </row>
    <row r="3597" spans="1:13" x14ac:dyDescent="0.2">
      <c r="A3597" s="90" t="str">
        <f>IF(I3597=VALUE,VALUE,COUNTIF($B$7:B3597,B3597))&amp;I3597&amp;IF(F3597&lt;&gt;VALUE,TEXT(F3597,"mmmm"),VALUE)</f>
        <v>00</v>
      </c>
      <c r="B3597" s="86" t="str">
        <f t="shared" si="1571"/>
        <v>0</v>
      </c>
      <c r="C3597" s="86" t="str">
        <f>COUNTIF($K$7:K3597,K3597)&amp;K3597</f>
        <v>0</v>
      </c>
      <c r="D3597" s="86" t="str">
        <f t="shared" si="1572"/>
        <v>1</v>
      </c>
      <c r="F3597" s="173"/>
      <c r="G3597" s="90"/>
      <c r="H3597" s="73"/>
      <c r="I3597" s="75"/>
      <c r="J3597" s="175" t="str">
        <f t="shared" si="1585"/>
        <v>-</v>
      </c>
      <c r="K3597" s="90"/>
      <c r="L3597" s="178"/>
      <c r="M3597" s="178"/>
    </row>
    <row r="3598" spans="1:13" x14ac:dyDescent="0.2">
      <c r="A3598" s="90" t="str">
        <f>IF(I3598=VALUE,VALUE,COUNTIF($B$7:B3598,B3598))&amp;I3598&amp;IF(F3598&lt;&gt;VALUE,TEXT(F3598,"mmmm"),VALUE)</f>
        <v>00</v>
      </c>
      <c r="B3598" s="86" t="str">
        <f t="shared" si="1571"/>
        <v>0</v>
      </c>
      <c r="C3598" s="86" t="str">
        <f>COUNTIF($K$7:K3598,K3598)&amp;K3598</f>
        <v>0</v>
      </c>
      <c r="D3598" s="86" t="str">
        <f t="shared" si="1572"/>
        <v>1</v>
      </c>
      <c r="F3598" s="173"/>
      <c r="G3598" s="90"/>
      <c r="H3598" s="73"/>
      <c r="I3598" s="75"/>
      <c r="J3598" s="175" t="str">
        <f t="shared" si="1585"/>
        <v>-</v>
      </c>
      <c r="K3598" s="90"/>
      <c r="L3598" s="178"/>
      <c r="M3598" s="178"/>
    </row>
    <row r="3599" spans="1:13" x14ac:dyDescent="0.2">
      <c r="A3599" s="90" t="str">
        <f>IF(I3599=VALUE,VALUE,COUNTIF($B$7:B3599,B3599))&amp;I3599&amp;IF(F3599&lt;&gt;VALUE,TEXT(F3599,"mmmm"),VALUE)</f>
        <v>00</v>
      </c>
      <c r="B3599" s="86" t="str">
        <f t="shared" si="1571"/>
        <v>0</v>
      </c>
      <c r="C3599" s="86" t="str">
        <f>COUNTIF($K$7:K3599,K3599)&amp;K3599</f>
        <v>0</v>
      </c>
      <c r="D3599" s="86" t="str">
        <f t="shared" si="1572"/>
        <v>1</v>
      </c>
      <c r="F3599" s="173"/>
      <c r="G3599" s="90"/>
      <c r="H3599" s="73"/>
      <c r="I3599" s="75"/>
      <c r="J3599" s="175" t="str">
        <f t="shared" si="1585"/>
        <v>-</v>
      </c>
      <c r="K3599" s="90"/>
      <c r="L3599" s="178"/>
      <c r="M3599" s="178"/>
    </row>
    <row r="3600" spans="1:13" x14ac:dyDescent="0.2">
      <c r="A3600" s="90" t="str">
        <f>IF(I3600=VALUE,VALUE,COUNTIF($B$7:B3600,B3600))&amp;I3600&amp;IF(F3600&lt;&gt;VALUE,TEXT(F3600,"mmmm"),VALUE)</f>
        <v>00</v>
      </c>
      <c r="B3600" s="86" t="str">
        <f t="shared" si="1571"/>
        <v>0</v>
      </c>
      <c r="C3600" s="86" t="str">
        <f>COUNTIF($K$7:K3600,K3600)&amp;K3600</f>
        <v>0</v>
      </c>
      <c r="D3600" s="86" t="str">
        <f t="shared" si="1572"/>
        <v>1</v>
      </c>
      <c r="F3600" s="173"/>
      <c r="G3600" s="90"/>
      <c r="H3600" s="73"/>
      <c r="I3600" s="75"/>
      <c r="J3600" s="175" t="str">
        <f t="shared" si="1585"/>
        <v>-</v>
      </c>
      <c r="K3600" s="90"/>
      <c r="L3600" s="178"/>
      <c r="M3600" s="178"/>
    </row>
    <row r="3601" spans="1:13" x14ac:dyDescent="0.2">
      <c r="A3601" s="90" t="str">
        <f>IF(I3601=VALUE,VALUE,COUNTIF($B$7:B3601,B3601))&amp;I3601&amp;IF(F3601&lt;&gt;VALUE,TEXT(F3601,"mmmm"),VALUE)</f>
        <v>00</v>
      </c>
      <c r="B3601" s="86" t="str">
        <f t="shared" si="1571"/>
        <v>0</v>
      </c>
      <c r="C3601" s="86" t="str">
        <f>COUNTIF($K$7:K3601,K3601)&amp;K3601</f>
        <v>0</v>
      </c>
      <c r="D3601" s="86" t="str">
        <f t="shared" si="1572"/>
        <v>1</v>
      </c>
      <c r="F3601" s="173"/>
      <c r="G3601" s="90"/>
      <c r="H3601" s="73"/>
      <c r="I3601" s="75"/>
      <c r="J3601" s="175" t="str">
        <f t="shared" si="1585"/>
        <v>-</v>
      </c>
      <c r="K3601" s="90"/>
      <c r="L3601" s="178"/>
      <c r="M3601" s="178"/>
    </row>
    <row r="3602" spans="1:13" x14ac:dyDescent="0.2">
      <c r="A3602" s="90" t="str">
        <f>IF(I3602=VALUE,VALUE,COUNTIF($B$7:B3602,B3602))&amp;I3602&amp;IF(F3602&lt;&gt;VALUE,TEXT(F3602,"mmmm"),VALUE)</f>
        <v>00</v>
      </c>
      <c r="B3602" s="86" t="str">
        <f t="shared" si="1571"/>
        <v>0</v>
      </c>
      <c r="C3602" s="86" t="str">
        <f>COUNTIF($K$7:K3602,K3602)&amp;K3602</f>
        <v>0</v>
      </c>
      <c r="D3602" s="86" t="str">
        <f t="shared" si="1572"/>
        <v>1</v>
      </c>
      <c r="F3602" s="173"/>
      <c r="G3602" s="90"/>
      <c r="H3602" s="73"/>
      <c r="I3602" s="75"/>
      <c r="J3602" s="175" t="str">
        <f t="shared" si="1585"/>
        <v>-</v>
      </c>
      <c r="K3602" s="90"/>
      <c r="L3602" s="178"/>
      <c r="M3602" s="178"/>
    </row>
    <row r="3603" spans="1:13" x14ac:dyDescent="0.2">
      <c r="A3603" s="90" t="str">
        <f>IF(I3603=VALUE,VALUE,COUNTIF($B$7:B3603,B3603))&amp;I3603&amp;IF(F3603&lt;&gt;VALUE,TEXT(F3603,"mmmm"),VALUE)</f>
        <v>00</v>
      </c>
      <c r="B3603" s="86" t="str">
        <f t="shared" si="1571"/>
        <v>0</v>
      </c>
      <c r="C3603" s="86" t="str">
        <f>COUNTIF($K$7:K3603,K3603)&amp;K3603</f>
        <v>0</v>
      </c>
      <c r="D3603" s="86" t="str">
        <f t="shared" si="1572"/>
        <v>1</v>
      </c>
      <c r="F3603" s="173"/>
      <c r="G3603" s="90"/>
      <c r="H3603" s="73"/>
      <c r="I3603" s="75"/>
      <c r="J3603" s="175" t="str">
        <f t="shared" si="1585"/>
        <v>-</v>
      </c>
      <c r="K3603" s="90"/>
      <c r="L3603" s="178"/>
      <c r="M3603" s="178"/>
    </row>
    <row r="3604" spans="1:13" x14ac:dyDescent="0.2">
      <c r="A3604" s="90" t="str">
        <f>IF(I3604=VALUE,VALUE,COUNTIF($B$7:B3604,B3604))&amp;I3604&amp;IF(F3604&lt;&gt;VALUE,TEXT(F3604,"mmmm"),VALUE)</f>
        <v>00</v>
      </c>
      <c r="B3604" s="86" t="str">
        <f t="shared" si="1571"/>
        <v>0</v>
      </c>
      <c r="C3604" s="86" t="str">
        <f>COUNTIF($K$7:K3604,K3604)&amp;K3604</f>
        <v>0</v>
      </c>
      <c r="D3604" s="86" t="str">
        <f t="shared" si="1572"/>
        <v>1</v>
      </c>
      <c r="F3604" s="173"/>
      <c r="G3604" s="90"/>
      <c r="H3604" s="73"/>
      <c r="I3604" s="75"/>
      <c r="J3604" s="175" t="str">
        <f t="shared" si="1585"/>
        <v>-</v>
      </c>
      <c r="K3604" s="90"/>
      <c r="L3604" s="178"/>
      <c r="M3604" s="178"/>
    </row>
    <row r="3605" spans="1:13" x14ac:dyDescent="0.2">
      <c r="A3605" s="90" t="str">
        <f>IF(I3605=VALUE,VALUE,COUNTIF($B$7:B3605,B3605))&amp;I3605&amp;IF(F3605&lt;&gt;VALUE,TEXT(F3605,"mmmm"),VALUE)</f>
        <v>00</v>
      </c>
      <c r="B3605" s="86" t="str">
        <f t="shared" si="1571"/>
        <v>0</v>
      </c>
      <c r="C3605" s="86" t="str">
        <f>COUNTIF($K$7:K3605,K3605)&amp;K3605</f>
        <v>0</v>
      </c>
      <c r="D3605" s="86" t="str">
        <f t="shared" si="1572"/>
        <v>1</v>
      </c>
      <c r="F3605" s="173"/>
      <c r="G3605" s="90"/>
      <c r="H3605" s="73"/>
      <c r="I3605" s="75"/>
      <c r="J3605" s="175" t="str">
        <f t="shared" si="1585"/>
        <v>-</v>
      </c>
      <c r="K3605" s="90"/>
      <c r="L3605" s="178"/>
      <c r="M3605" s="178"/>
    </row>
    <row r="3606" spans="1:13" x14ac:dyDescent="0.2">
      <c r="A3606" s="90" t="str">
        <f>IF(I3606=VALUE,VALUE,COUNTIF($B$7:B3606,B3606))&amp;I3606&amp;IF(F3606&lt;&gt;VALUE,TEXT(F3606,"mmmm"),VALUE)</f>
        <v>00</v>
      </c>
      <c r="B3606" s="86" t="str">
        <f t="shared" si="1571"/>
        <v>0</v>
      </c>
      <c r="C3606" s="86" t="str">
        <f>COUNTIF($K$7:K3606,K3606)&amp;K3606</f>
        <v>0</v>
      </c>
      <c r="D3606" s="86" t="str">
        <f t="shared" si="1572"/>
        <v>1</v>
      </c>
      <c r="F3606" s="173"/>
      <c r="G3606" s="90"/>
      <c r="H3606" s="73"/>
      <c r="I3606" s="75"/>
      <c r="J3606" s="175" t="str">
        <f t="shared" si="1585"/>
        <v>-</v>
      </c>
      <c r="K3606" s="90"/>
      <c r="L3606" s="178"/>
      <c r="M3606" s="178"/>
    </row>
    <row r="3607" spans="1:13" x14ac:dyDescent="0.2">
      <c r="A3607" s="90" t="str">
        <f>IF(I3607=VALUE,VALUE,COUNTIF($B$7:B3607,B3607))&amp;I3607&amp;IF(F3607&lt;&gt;VALUE,TEXT(F3607,"mmmm"),VALUE)</f>
        <v>00</v>
      </c>
      <c r="B3607" s="86" t="str">
        <f t="shared" si="1571"/>
        <v>0</v>
      </c>
      <c r="C3607" s="86" t="str">
        <f>COUNTIF($K$7:K3607,K3607)&amp;K3607</f>
        <v>0</v>
      </c>
      <c r="D3607" s="86" t="str">
        <f t="shared" si="1572"/>
        <v>1</v>
      </c>
      <c r="F3607" s="173"/>
      <c r="G3607" s="90"/>
      <c r="H3607" s="73"/>
      <c r="I3607" s="75"/>
      <c r="J3607" s="175" t="str">
        <f t="shared" si="1585"/>
        <v>-</v>
      </c>
      <c r="K3607" s="90"/>
      <c r="L3607" s="178"/>
      <c r="M3607" s="178"/>
    </row>
    <row r="3608" spans="1:13" x14ac:dyDescent="0.2">
      <c r="A3608" s="90" t="str">
        <f>IF(I3608=VALUE,VALUE,COUNTIF($B$7:B3608,B3608))&amp;I3608&amp;IF(F3608&lt;&gt;VALUE,TEXT(F3608,"mmmm"),VALUE)</f>
        <v>00</v>
      </c>
      <c r="B3608" s="86" t="str">
        <f>I3608&amp;IF(F3608&lt;&gt;VALUE,TEXT(F3608,"mmmm"),VALUE)</f>
        <v>0</v>
      </c>
      <c r="C3608" s="86" t="str">
        <f>COUNTIF($K$7:K3608,K3608)&amp;K3608</f>
        <v>0</v>
      </c>
      <c r="D3608" s="86" t="str">
        <f>IF(MONTH(F3608)&lt;MONTH(BLN),"1"&amp;I3608,VALUE)</f>
        <v>1</v>
      </c>
      <c r="F3608" s="173"/>
      <c r="G3608" s="90"/>
      <c r="H3608" s="73"/>
      <c r="I3608" s="75"/>
      <c r="J3608" s="175" t="str">
        <f t="shared" si="1585"/>
        <v>-</v>
      </c>
      <c r="K3608" s="90"/>
      <c r="L3608" s="178"/>
      <c r="M3608" s="178"/>
    </row>
    <row r="3609" spans="1:13" x14ac:dyDescent="0.2">
      <c r="A3609" s="90" t="str">
        <f>IF(I3609=VALUE,VALUE,COUNTIF($B$7:B3609,B3609))&amp;I3609&amp;IF(F3609&lt;&gt;VALUE,TEXT(F3609,"mmmm"),VALUE)</f>
        <v>00</v>
      </c>
      <c r="B3609" s="86" t="str">
        <f t="shared" si="1571"/>
        <v>0</v>
      </c>
      <c r="C3609" s="86" t="str">
        <f>COUNTIF($K$7:K3609,K3609)&amp;K3609</f>
        <v>0</v>
      </c>
      <c r="D3609" s="86" t="str">
        <f t="shared" si="1572"/>
        <v>1</v>
      </c>
      <c r="F3609" s="173"/>
      <c r="G3609" s="90"/>
      <c r="H3609" s="73"/>
      <c r="I3609" s="75"/>
      <c r="J3609" s="175" t="str">
        <f t="shared" si="1585"/>
        <v>-</v>
      </c>
      <c r="K3609" s="90"/>
      <c r="L3609" s="178"/>
      <c r="M3609" s="178"/>
    </row>
    <row r="3610" spans="1:13" x14ac:dyDescent="0.2">
      <c r="A3610" s="90" t="str">
        <f>IF(I3610=VALUE,VALUE,COUNTIF($B$7:B3610,B3610))&amp;I3610&amp;IF(F3610&lt;&gt;VALUE,TEXT(F3610,"mmmm"),VALUE)</f>
        <v>00</v>
      </c>
      <c r="B3610" s="86" t="str">
        <f t="shared" si="1571"/>
        <v>0</v>
      </c>
      <c r="C3610" s="86" t="str">
        <f>COUNTIF($K$7:K3610,K3610)&amp;K3610</f>
        <v>0</v>
      </c>
      <c r="D3610" s="86" t="str">
        <f t="shared" si="1572"/>
        <v>1</v>
      </c>
      <c r="F3610" s="173"/>
      <c r="G3610" s="90"/>
      <c r="H3610" s="73"/>
      <c r="I3610" s="75"/>
      <c r="J3610" s="175" t="str">
        <f t="shared" ref="J3610" si="1586">IF(ISNA(VLOOKUP(I3610,DAF_AKUN,2,FALSE)),"-",VLOOKUP(I3610,DAF_AKUN,2,FALSE))</f>
        <v>-</v>
      </c>
      <c r="K3610" s="90"/>
      <c r="L3610" s="178"/>
      <c r="M3610" s="178"/>
    </row>
    <row r="3611" spans="1:13" x14ac:dyDescent="0.2">
      <c r="A3611" s="90" t="str">
        <f>IF(I3611=VALUE,VALUE,COUNTIF($B$7:B3611,B3611))&amp;I3611&amp;IF(F3611&lt;&gt;VALUE,TEXT(F3611,"mmmm"),VALUE)</f>
        <v>00</v>
      </c>
      <c r="B3611" s="86" t="str">
        <f t="shared" si="1571"/>
        <v>0</v>
      </c>
      <c r="C3611" s="86" t="str">
        <f>COUNTIF($K$7:K3611,K3611)&amp;K3611</f>
        <v>0</v>
      </c>
      <c r="D3611" s="86" t="str">
        <f t="shared" si="1572"/>
        <v>1</v>
      </c>
      <c r="F3611" s="173"/>
      <c r="G3611" s="90"/>
      <c r="H3611" s="73"/>
      <c r="I3611" s="75"/>
      <c r="J3611" s="175" t="str">
        <f t="shared" ref="J3611" si="1587">IF(ISNA(VLOOKUP(I3611,DAF_AKUN,2,FALSE)),"-",VLOOKUP(I3611,DAF_AKUN,2,FALSE))</f>
        <v>-</v>
      </c>
      <c r="K3611" s="90"/>
      <c r="L3611" s="178"/>
      <c r="M3611" s="178"/>
    </row>
    <row r="3612" spans="1:13" x14ac:dyDescent="0.2">
      <c r="A3612" s="90" t="str">
        <f>IF(I3612=VALUE,VALUE,COUNTIF($B$7:B3612,B3612))&amp;I3612&amp;IF(F3612&lt;&gt;VALUE,TEXT(F3612,"mmmm"),VALUE)</f>
        <v>00</v>
      </c>
      <c r="B3612" s="86" t="str">
        <f t="shared" si="1571"/>
        <v>0</v>
      </c>
      <c r="C3612" s="86" t="str">
        <f>COUNTIF($K$7:K3612,K3612)&amp;K3612</f>
        <v>0</v>
      </c>
      <c r="D3612" s="86" t="str">
        <f t="shared" si="1572"/>
        <v>1</v>
      </c>
      <c r="F3612" s="173"/>
      <c r="G3612" s="90"/>
      <c r="H3612" s="73"/>
      <c r="I3612" s="75"/>
      <c r="J3612" s="175" t="str">
        <f t="shared" ref="J3612" si="1588">IF(ISNA(VLOOKUP(I3612,DAF_AKUN,2,FALSE)),"-",VLOOKUP(I3612,DAF_AKUN,2,FALSE))</f>
        <v>-</v>
      </c>
      <c r="K3612" s="90"/>
      <c r="L3612" s="178"/>
      <c r="M3612" s="178"/>
    </row>
    <row r="3613" spans="1:13" x14ac:dyDescent="0.2">
      <c r="A3613" s="90" t="str">
        <f>IF(I3613=VALUE,VALUE,COUNTIF($B$7:B3613,B3613))&amp;I3613&amp;IF(F3613&lt;&gt;VALUE,TEXT(F3613,"mmmm"),VALUE)</f>
        <v>00</v>
      </c>
      <c r="B3613" s="86" t="str">
        <f t="shared" si="1571"/>
        <v>0</v>
      </c>
      <c r="C3613" s="86" t="str">
        <f>COUNTIF($K$7:K3613,K3613)&amp;K3613</f>
        <v>0</v>
      </c>
      <c r="D3613" s="86" t="str">
        <f t="shared" si="1572"/>
        <v>1</v>
      </c>
      <c r="F3613" s="173"/>
      <c r="G3613" s="90"/>
      <c r="H3613" s="73"/>
      <c r="I3613" s="90"/>
      <c r="J3613" s="175" t="str">
        <f t="shared" ref="J3613" si="1589">IF(ISNA(VLOOKUP(I3613,DAF_AKUN,2,FALSE)),"-",VLOOKUP(I3613,DAF_AKUN,2,FALSE))</f>
        <v>-</v>
      </c>
      <c r="K3613" s="90"/>
      <c r="L3613" s="178"/>
      <c r="M3613" s="178"/>
    </row>
    <row r="3614" spans="1:13" x14ac:dyDescent="0.2">
      <c r="A3614" s="90" t="str">
        <f>IF(I3614=VALUE,VALUE,COUNTIF($B$7:B3614,B3614))&amp;I3614&amp;IF(F3614&lt;&gt;VALUE,TEXT(F3614,"mmmm"),VALUE)</f>
        <v>00</v>
      </c>
      <c r="B3614" s="86" t="str">
        <f t="shared" si="1571"/>
        <v>0</v>
      </c>
      <c r="C3614" s="86" t="str">
        <f>COUNTIF($K$7:K3614,K3614)&amp;K3614</f>
        <v>0</v>
      </c>
      <c r="D3614" s="86" t="str">
        <f t="shared" si="1572"/>
        <v>1</v>
      </c>
      <c r="F3614" s="173"/>
      <c r="G3614" s="90"/>
      <c r="H3614" s="73"/>
      <c r="I3614" s="90"/>
      <c r="J3614" s="175" t="str">
        <f t="shared" ref="J3614" si="1590">IF(ISNA(VLOOKUP(I3614,DAF_AKUN,2,FALSE)),"-",VLOOKUP(I3614,DAF_AKUN,2,FALSE))</f>
        <v>-</v>
      </c>
      <c r="K3614" s="90"/>
      <c r="L3614" s="178"/>
      <c r="M3614" s="178"/>
    </row>
    <row r="3615" spans="1:13" x14ac:dyDescent="0.2">
      <c r="A3615" s="90" t="str">
        <f>IF(I3615=VALUE,VALUE,COUNTIF($B$7:B3615,B3615))&amp;I3615&amp;IF(F3615&lt;&gt;VALUE,TEXT(F3615,"mmmm"),VALUE)</f>
        <v>00</v>
      </c>
      <c r="B3615" s="86" t="str">
        <f t="shared" si="1571"/>
        <v>0</v>
      </c>
      <c r="C3615" s="86" t="str">
        <f>COUNTIF($K$7:K3615,K3615)&amp;K3615</f>
        <v>0</v>
      </c>
      <c r="D3615" s="86" t="str">
        <f t="shared" si="1572"/>
        <v>1</v>
      </c>
      <c r="F3615" s="173"/>
      <c r="G3615" s="90"/>
      <c r="H3615" s="73"/>
      <c r="I3615" s="90"/>
      <c r="J3615" s="175" t="str">
        <f t="shared" ref="J3615" si="1591">IF(ISNA(VLOOKUP(I3615,DAF_AKUN,2,FALSE)),"-",VLOOKUP(I3615,DAF_AKUN,2,FALSE))</f>
        <v>-</v>
      </c>
      <c r="K3615" s="90"/>
      <c r="L3615" s="178"/>
      <c r="M3615" s="178"/>
    </row>
    <row r="3616" spans="1:13" x14ac:dyDescent="0.2">
      <c r="A3616" s="90" t="str">
        <f>IF(I3616=VALUE,VALUE,COUNTIF($B$7:B3616,B3616))&amp;I3616&amp;IF(F3616&lt;&gt;VALUE,TEXT(F3616,"mmmm"),VALUE)</f>
        <v>00</v>
      </c>
      <c r="B3616" s="86" t="str">
        <f t="shared" si="1571"/>
        <v>0</v>
      </c>
      <c r="C3616" s="86" t="str">
        <f>COUNTIF($K$7:K3616,K3616)&amp;K3616</f>
        <v>0</v>
      </c>
      <c r="D3616" s="86" t="str">
        <f t="shared" si="1572"/>
        <v>1</v>
      </c>
      <c r="F3616" s="173"/>
      <c r="G3616" s="90"/>
      <c r="H3616" s="73"/>
      <c r="I3616" s="90"/>
      <c r="J3616" s="175" t="str">
        <f t="shared" ref="J3616" si="1592">IF(ISNA(VLOOKUP(I3616,DAF_AKUN,2,FALSE)),"-",VLOOKUP(I3616,DAF_AKUN,2,FALSE))</f>
        <v>-</v>
      </c>
      <c r="K3616" s="90"/>
      <c r="L3616" s="178"/>
      <c r="M3616" s="178"/>
    </row>
    <row r="3617" spans="1:13" x14ac:dyDescent="0.2">
      <c r="A3617" s="90" t="str">
        <f>IF(I3617=VALUE,VALUE,COUNTIF($B$7:B3617,B3617))&amp;I3617&amp;IF(F3617&lt;&gt;VALUE,TEXT(F3617,"mmmm"),VALUE)</f>
        <v>00</v>
      </c>
      <c r="B3617" s="86" t="str">
        <f t="shared" si="1571"/>
        <v>0</v>
      </c>
      <c r="C3617" s="86" t="str">
        <f>COUNTIF($K$7:K3617,K3617)&amp;K3617</f>
        <v>0</v>
      </c>
      <c r="D3617" s="86" t="str">
        <f t="shared" si="1572"/>
        <v>1</v>
      </c>
      <c r="F3617" s="173"/>
      <c r="G3617" s="90"/>
      <c r="H3617" s="73"/>
      <c r="I3617" s="75"/>
      <c r="J3617" s="175" t="str">
        <f t="shared" ref="J3617" si="1593">IF(ISNA(VLOOKUP(I3617,DAF_AKUN,2,FALSE)),"-",VLOOKUP(I3617,DAF_AKUN,2,FALSE))</f>
        <v>-</v>
      </c>
      <c r="K3617" s="90"/>
      <c r="L3617" s="178"/>
      <c r="M3617" s="178"/>
    </row>
    <row r="3618" spans="1:13" x14ac:dyDescent="0.2">
      <c r="A3618" s="90" t="str">
        <f>IF(I3618=VALUE,VALUE,COUNTIF($B$7:B3618,B3618))&amp;I3618&amp;IF(F3618&lt;&gt;VALUE,TEXT(F3618,"mmmm"),VALUE)</f>
        <v>00</v>
      </c>
      <c r="B3618" s="86" t="str">
        <f t="shared" si="1571"/>
        <v>0</v>
      </c>
      <c r="C3618" s="86" t="str">
        <f>COUNTIF($K$7:K3618,K3618)&amp;K3618</f>
        <v>0</v>
      </c>
      <c r="D3618" s="86" t="str">
        <f t="shared" si="1572"/>
        <v>1</v>
      </c>
      <c r="F3618" s="173"/>
      <c r="G3618" s="90"/>
      <c r="H3618" s="73"/>
      <c r="I3618" s="75"/>
      <c r="J3618" s="175" t="str">
        <f t="shared" ref="J3618" si="1594">IF(ISNA(VLOOKUP(I3618,DAF_AKUN,2,FALSE)),"-",VLOOKUP(I3618,DAF_AKUN,2,FALSE))</f>
        <v>-</v>
      </c>
      <c r="K3618" s="90"/>
      <c r="L3618" s="178"/>
      <c r="M3618" s="178"/>
    </row>
    <row r="3619" spans="1:13" x14ac:dyDescent="0.2">
      <c r="A3619" s="90" t="str">
        <f>IF(I3619=VALUE,VALUE,COUNTIF($B$7:B3619,B3619))&amp;I3619&amp;IF(F3619&lt;&gt;VALUE,TEXT(F3619,"mmmm"),VALUE)</f>
        <v>00</v>
      </c>
      <c r="B3619" s="86" t="str">
        <f t="shared" si="1571"/>
        <v>0</v>
      </c>
      <c r="C3619" s="86" t="str">
        <f>COUNTIF($K$7:K3619,K3619)&amp;K3619</f>
        <v>0</v>
      </c>
      <c r="D3619" s="86" t="str">
        <f t="shared" si="1572"/>
        <v>1</v>
      </c>
      <c r="F3619" s="173"/>
      <c r="G3619" s="90"/>
      <c r="H3619" s="73"/>
      <c r="I3619" s="90"/>
      <c r="J3619" s="175" t="str">
        <f t="shared" ref="J3619" si="1595">IF(ISNA(VLOOKUP(I3619,DAF_AKUN,2,FALSE)),"-",VLOOKUP(I3619,DAF_AKUN,2,FALSE))</f>
        <v>-</v>
      </c>
      <c r="K3619" s="90"/>
      <c r="L3619" s="178"/>
      <c r="M3619" s="178"/>
    </row>
    <row r="3620" spans="1:13" x14ac:dyDescent="0.2">
      <c r="A3620" s="90" t="str">
        <f>IF(I3620=VALUE,VALUE,COUNTIF($B$7:B3620,B3620))&amp;I3620&amp;IF(F3620&lt;&gt;VALUE,TEXT(F3620,"mmmm"),VALUE)</f>
        <v>00</v>
      </c>
      <c r="B3620" s="86" t="str">
        <f t="shared" ref="B3620:B3634" si="1596">I3620&amp;IF(F3620&lt;&gt;VALUE,TEXT(F3620,"mmmm"),VALUE)</f>
        <v>0</v>
      </c>
      <c r="C3620" s="86" t="str">
        <f>COUNTIF($K$7:K3620,K3620)&amp;K3620</f>
        <v>0</v>
      </c>
      <c r="D3620" s="86" t="str">
        <f t="shared" ref="D3620:D3634" si="1597">IF(MONTH(F3620)&lt;MONTH(BLN),"1"&amp;I3620,VALUE)</f>
        <v>1</v>
      </c>
      <c r="F3620" s="173"/>
      <c r="G3620" s="90"/>
      <c r="H3620" s="73"/>
      <c r="I3620" s="90"/>
      <c r="J3620" s="175" t="str">
        <f t="shared" ref="J3620" si="1598">IF(ISNA(VLOOKUP(I3620,DAF_AKUN,2,FALSE)),"-",VLOOKUP(I3620,DAF_AKUN,2,FALSE))</f>
        <v>-</v>
      </c>
      <c r="K3620" s="90"/>
      <c r="L3620" s="178"/>
      <c r="M3620" s="178"/>
    </row>
    <row r="3621" spans="1:13" x14ac:dyDescent="0.2">
      <c r="A3621" s="90" t="str">
        <f>IF(I3621=VALUE,VALUE,COUNTIF($B$7:B3621,B3621))&amp;I3621&amp;IF(F3621&lt;&gt;VALUE,TEXT(F3621,"mmmm"),VALUE)</f>
        <v>00</v>
      </c>
      <c r="B3621" s="86" t="str">
        <f t="shared" si="1596"/>
        <v>0</v>
      </c>
      <c r="C3621" s="86" t="str">
        <f>COUNTIF($K$7:K3621,K3621)&amp;K3621</f>
        <v>0</v>
      </c>
      <c r="D3621" s="86" t="str">
        <f t="shared" si="1597"/>
        <v>1</v>
      </c>
      <c r="F3621" s="173"/>
      <c r="G3621" s="90"/>
      <c r="H3621" s="73"/>
      <c r="I3621" s="90"/>
      <c r="J3621" s="175" t="str">
        <f t="shared" ref="J3621" si="1599">IF(ISNA(VLOOKUP(I3621,DAF_AKUN,2,FALSE)),"-",VLOOKUP(I3621,DAF_AKUN,2,FALSE))</f>
        <v>-</v>
      </c>
      <c r="K3621" s="90"/>
      <c r="L3621" s="178"/>
      <c r="M3621" s="178"/>
    </row>
    <row r="3622" spans="1:13" x14ac:dyDescent="0.2">
      <c r="A3622" s="90" t="str">
        <f>IF(I3622=VALUE,VALUE,COUNTIF($B$7:B3622,B3622))&amp;I3622&amp;IF(F3622&lt;&gt;VALUE,TEXT(F3622,"mmmm"),VALUE)</f>
        <v>00</v>
      </c>
      <c r="B3622" s="86" t="str">
        <f t="shared" si="1596"/>
        <v>0</v>
      </c>
      <c r="C3622" s="86" t="str">
        <f>COUNTIF($K$7:K3622,K3622)&amp;K3622</f>
        <v>0</v>
      </c>
      <c r="D3622" s="86" t="str">
        <f t="shared" si="1597"/>
        <v>1</v>
      </c>
      <c r="F3622" s="173"/>
      <c r="G3622" s="90"/>
      <c r="H3622" s="73"/>
      <c r="I3622" s="75"/>
      <c r="J3622" s="175" t="str">
        <f t="shared" ref="J3622" si="1600">IF(ISNA(VLOOKUP(I3622,DAF_AKUN,2,FALSE)),"-",VLOOKUP(I3622,DAF_AKUN,2,FALSE))</f>
        <v>-</v>
      </c>
      <c r="K3622" s="90"/>
      <c r="L3622" s="178"/>
      <c r="M3622" s="178"/>
    </row>
    <row r="3623" spans="1:13" x14ac:dyDescent="0.2">
      <c r="A3623" s="90" t="str">
        <f>IF(I3623=VALUE,VALUE,COUNTIF($B$7:B3623,B3623))&amp;I3623&amp;IF(F3623&lt;&gt;VALUE,TEXT(F3623,"mmmm"),VALUE)</f>
        <v>00</v>
      </c>
      <c r="B3623" s="86" t="str">
        <f t="shared" si="1596"/>
        <v>0</v>
      </c>
      <c r="C3623" s="86" t="str">
        <f>COUNTIF($K$7:K3623,K3623)&amp;K3623</f>
        <v>0</v>
      </c>
      <c r="D3623" s="86" t="str">
        <f t="shared" si="1597"/>
        <v>1</v>
      </c>
      <c r="F3623" s="173"/>
      <c r="G3623" s="90"/>
      <c r="H3623" s="73"/>
      <c r="I3623" s="75"/>
      <c r="J3623" s="175" t="str">
        <f t="shared" ref="J3623" si="1601">IF(ISNA(VLOOKUP(I3623,DAF_AKUN,2,FALSE)),"-",VLOOKUP(I3623,DAF_AKUN,2,FALSE))</f>
        <v>-</v>
      </c>
      <c r="K3623" s="90"/>
      <c r="L3623" s="178"/>
      <c r="M3623" s="178"/>
    </row>
    <row r="3624" spans="1:13" x14ac:dyDescent="0.2">
      <c r="A3624" s="90" t="str">
        <f>IF(I3624=VALUE,VALUE,COUNTIF($B$7:B3624,B3624))&amp;I3624&amp;IF(F3624&lt;&gt;VALUE,TEXT(F3624,"mmmm"),VALUE)</f>
        <v>00</v>
      </c>
      <c r="B3624" s="86" t="str">
        <f t="shared" si="1596"/>
        <v>0</v>
      </c>
      <c r="C3624" s="86" t="str">
        <f>COUNTIF($K$7:K3624,K3624)&amp;K3624</f>
        <v>0</v>
      </c>
      <c r="D3624" s="86" t="str">
        <f t="shared" si="1597"/>
        <v>1</v>
      </c>
      <c r="F3624" s="173"/>
      <c r="G3624" s="90"/>
      <c r="H3624" s="73"/>
      <c r="I3624" s="90"/>
      <c r="J3624" s="175" t="str">
        <f t="shared" ref="J3624" si="1602">IF(ISNA(VLOOKUP(I3624,DAF_AKUN,2,FALSE)),"-",VLOOKUP(I3624,DAF_AKUN,2,FALSE))</f>
        <v>-</v>
      </c>
      <c r="K3624" s="90"/>
      <c r="L3624" s="178"/>
      <c r="M3624" s="178"/>
    </row>
    <row r="3625" spans="1:13" x14ac:dyDescent="0.2">
      <c r="A3625" s="90" t="str">
        <f>IF(I3625=VALUE,VALUE,COUNTIF($B$7:B3625,B3625))&amp;I3625&amp;IF(F3625&lt;&gt;VALUE,TEXT(F3625,"mmmm"),VALUE)</f>
        <v>00</v>
      </c>
      <c r="B3625" s="86" t="str">
        <f t="shared" si="1596"/>
        <v>0</v>
      </c>
      <c r="C3625" s="86" t="str">
        <f>COUNTIF($K$7:K3625,K3625)&amp;K3625</f>
        <v>0</v>
      </c>
      <c r="D3625" s="86" t="str">
        <f t="shared" si="1597"/>
        <v>1</v>
      </c>
      <c r="F3625" s="173"/>
      <c r="G3625" s="90"/>
      <c r="H3625" s="73"/>
      <c r="I3625" s="90"/>
      <c r="J3625" s="175" t="str">
        <f t="shared" ref="J3625" si="1603">IF(ISNA(VLOOKUP(I3625,DAF_AKUN,2,FALSE)),"-",VLOOKUP(I3625,DAF_AKUN,2,FALSE))</f>
        <v>-</v>
      </c>
      <c r="K3625" s="90"/>
      <c r="L3625" s="178"/>
      <c r="M3625" s="178"/>
    </row>
    <row r="3626" spans="1:13" x14ac:dyDescent="0.2">
      <c r="A3626" s="90" t="str">
        <f>IF(I3626=VALUE,VALUE,COUNTIF($B$7:B3626,B3626))&amp;I3626&amp;IF(F3626&lt;&gt;VALUE,TEXT(F3626,"mmmm"),VALUE)</f>
        <v>00</v>
      </c>
      <c r="B3626" s="86" t="str">
        <f t="shared" si="1596"/>
        <v>0</v>
      </c>
      <c r="C3626" s="86" t="str">
        <f>COUNTIF($K$7:K3626,K3626)&amp;K3626</f>
        <v>0</v>
      </c>
      <c r="D3626" s="86" t="str">
        <f t="shared" si="1597"/>
        <v>1</v>
      </c>
      <c r="F3626" s="173"/>
      <c r="G3626" s="90"/>
      <c r="H3626" s="73"/>
      <c r="I3626" s="90"/>
      <c r="J3626" s="175" t="str">
        <f t="shared" ref="J3626" si="1604">IF(ISNA(VLOOKUP(I3626,DAF_AKUN,2,FALSE)),"-",VLOOKUP(I3626,DAF_AKUN,2,FALSE))</f>
        <v>-</v>
      </c>
      <c r="K3626" s="90"/>
      <c r="L3626" s="178"/>
      <c r="M3626" s="178"/>
    </row>
    <row r="3627" spans="1:13" x14ac:dyDescent="0.2">
      <c r="A3627" s="90" t="str">
        <f>IF(I3627=VALUE,VALUE,COUNTIF($B$7:B3627,B3627))&amp;I3627&amp;IF(F3627&lt;&gt;VALUE,TEXT(F3627,"mmmm"),VALUE)</f>
        <v>00</v>
      </c>
      <c r="B3627" s="86" t="str">
        <f t="shared" si="1596"/>
        <v>0</v>
      </c>
      <c r="C3627" s="86" t="str">
        <f>COUNTIF($K$7:K3627,K3627)&amp;K3627</f>
        <v>0</v>
      </c>
      <c r="D3627" s="86" t="str">
        <f t="shared" si="1597"/>
        <v>1</v>
      </c>
      <c r="F3627" s="173"/>
      <c r="G3627" s="90"/>
      <c r="H3627" s="73"/>
      <c r="I3627" s="90"/>
      <c r="J3627" s="175" t="str">
        <f t="shared" ref="J3627" si="1605">IF(ISNA(VLOOKUP(I3627,DAF_AKUN,2,FALSE)),"-",VLOOKUP(I3627,DAF_AKUN,2,FALSE))</f>
        <v>-</v>
      </c>
      <c r="K3627" s="90"/>
      <c r="L3627" s="178"/>
      <c r="M3627" s="178"/>
    </row>
    <row r="3628" spans="1:13" x14ac:dyDescent="0.2">
      <c r="A3628" s="90" t="str">
        <f>IF(I3628=VALUE,VALUE,COUNTIF($B$7:B3628,B3628))&amp;I3628&amp;IF(F3628&lt;&gt;VALUE,TEXT(F3628,"mmmm"),VALUE)</f>
        <v>00</v>
      </c>
      <c r="B3628" s="86" t="str">
        <f t="shared" si="1596"/>
        <v>0</v>
      </c>
      <c r="C3628" s="86" t="str">
        <f>COUNTIF($K$7:K3628,K3628)&amp;K3628</f>
        <v>0</v>
      </c>
      <c r="D3628" s="86" t="str">
        <f t="shared" si="1597"/>
        <v>1</v>
      </c>
      <c r="F3628" s="173"/>
      <c r="G3628" s="90"/>
      <c r="H3628" s="73"/>
      <c r="I3628" s="75"/>
      <c r="J3628" s="175" t="str">
        <f t="shared" ref="J3628" si="1606">IF(ISNA(VLOOKUP(I3628,DAF_AKUN,2,FALSE)),"-",VLOOKUP(I3628,DAF_AKUN,2,FALSE))</f>
        <v>-</v>
      </c>
      <c r="K3628" s="90"/>
      <c r="L3628" s="178"/>
      <c r="M3628" s="178"/>
    </row>
    <row r="3629" spans="1:13" x14ac:dyDescent="0.2">
      <c r="A3629" s="90" t="str">
        <f>IF(I3629=VALUE,VALUE,COUNTIF($B$7:B3629,B3629))&amp;I3629&amp;IF(F3629&lt;&gt;VALUE,TEXT(F3629,"mmmm"),VALUE)</f>
        <v>00</v>
      </c>
      <c r="B3629" s="86" t="str">
        <f t="shared" si="1596"/>
        <v>0</v>
      </c>
      <c r="C3629" s="86" t="str">
        <f>COUNTIF($K$7:K3629,K3629)&amp;K3629</f>
        <v>0</v>
      </c>
      <c r="D3629" s="86" t="str">
        <f t="shared" si="1597"/>
        <v>1</v>
      </c>
      <c r="F3629" s="173"/>
      <c r="G3629" s="90"/>
      <c r="H3629" s="73"/>
      <c r="I3629" s="75"/>
      <c r="J3629" s="175" t="str">
        <f t="shared" ref="J3629" si="1607">IF(ISNA(VLOOKUP(I3629,DAF_AKUN,2,FALSE)),"-",VLOOKUP(I3629,DAF_AKUN,2,FALSE))</f>
        <v>-</v>
      </c>
      <c r="K3629" s="90"/>
      <c r="L3629" s="178"/>
      <c r="M3629" s="178"/>
    </row>
    <row r="3630" spans="1:13" x14ac:dyDescent="0.2">
      <c r="A3630" s="90" t="str">
        <f>IF(I3630=VALUE,VALUE,COUNTIF($B$7:B3630,B3630))&amp;I3630&amp;IF(F3630&lt;&gt;VALUE,TEXT(F3630,"mmmm"),VALUE)</f>
        <v>00</v>
      </c>
      <c r="B3630" s="86" t="str">
        <f t="shared" si="1596"/>
        <v>0</v>
      </c>
      <c r="C3630" s="86" t="str">
        <f>COUNTIF($K$7:K3630,K3630)&amp;K3630</f>
        <v>0</v>
      </c>
      <c r="D3630" s="86" t="str">
        <f t="shared" si="1597"/>
        <v>1</v>
      </c>
      <c r="F3630" s="173"/>
      <c r="G3630" s="90"/>
      <c r="H3630" s="73"/>
      <c r="I3630" s="75"/>
      <c r="J3630" s="175" t="str">
        <f t="shared" ref="J3630" si="1608">IF(ISNA(VLOOKUP(I3630,DAF_AKUN,2,FALSE)),"-",VLOOKUP(I3630,DAF_AKUN,2,FALSE))</f>
        <v>-</v>
      </c>
      <c r="K3630" s="90"/>
      <c r="L3630" s="178"/>
      <c r="M3630" s="178"/>
    </row>
    <row r="3631" spans="1:13" x14ac:dyDescent="0.2">
      <c r="A3631" s="90" t="str">
        <f>IF(I3631=VALUE,VALUE,COUNTIF($B$7:B3631,B3631))&amp;I3631&amp;IF(F3631&lt;&gt;VALUE,TEXT(F3631,"mmmm"),VALUE)</f>
        <v>00</v>
      </c>
      <c r="B3631" s="86" t="str">
        <f t="shared" si="1596"/>
        <v>0</v>
      </c>
      <c r="C3631" s="86" t="str">
        <f>COUNTIF($K$7:K3631,K3631)&amp;K3631</f>
        <v>0</v>
      </c>
      <c r="D3631" s="86" t="str">
        <f t="shared" si="1597"/>
        <v>1</v>
      </c>
      <c r="F3631" s="173"/>
      <c r="G3631" s="90"/>
      <c r="H3631" s="73"/>
      <c r="I3631" s="75"/>
      <c r="J3631" s="175" t="str">
        <f t="shared" ref="J3631" si="1609">IF(ISNA(VLOOKUP(I3631,DAF_AKUN,2,FALSE)),"-",VLOOKUP(I3631,DAF_AKUN,2,FALSE))</f>
        <v>-</v>
      </c>
      <c r="K3631" s="90"/>
      <c r="L3631" s="178"/>
      <c r="M3631" s="178"/>
    </row>
    <row r="3632" spans="1:13" x14ac:dyDescent="0.2">
      <c r="A3632" s="90" t="str">
        <f>IF(I3632=VALUE,VALUE,COUNTIF($B$7:B3632,B3632))&amp;I3632&amp;IF(F3632&lt;&gt;VALUE,TEXT(F3632,"mmmm"),VALUE)</f>
        <v>00</v>
      </c>
      <c r="B3632" s="86" t="str">
        <f t="shared" si="1596"/>
        <v>0</v>
      </c>
      <c r="C3632" s="86" t="str">
        <f>COUNTIF($K$7:K3632,K3632)&amp;K3632</f>
        <v>0</v>
      </c>
      <c r="D3632" s="86" t="str">
        <f t="shared" si="1597"/>
        <v>1</v>
      </c>
      <c r="F3632" s="173"/>
      <c r="G3632" s="90"/>
      <c r="H3632" s="73"/>
      <c r="I3632" s="75"/>
      <c r="J3632" s="175" t="str">
        <f t="shared" ref="J3632" si="1610">IF(ISNA(VLOOKUP(I3632,DAF_AKUN,2,FALSE)),"-",VLOOKUP(I3632,DAF_AKUN,2,FALSE))</f>
        <v>-</v>
      </c>
      <c r="K3632" s="90"/>
      <c r="L3632" s="178"/>
      <c r="M3632" s="178"/>
    </row>
    <row r="3633" spans="1:13" x14ac:dyDescent="0.2">
      <c r="A3633" s="90" t="str">
        <f>IF(I3633=VALUE,VALUE,COUNTIF($B$7:B3633,B3633))&amp;I3633&amp;IF(F3633&lt;&gt;VALUE,TEXT(F3633,"mmmm"),VALUE)</f>
        <v>00</v>
      </c>
      <c r="B3633" s="86" t="str">
        <f t="shared" si="1596"/>
        <v>0</v>
      </c>
      <c r="C3633" s="86" t="str">
        <f>COUNTIF($K$7:K3633,K3633)&amp;K3633</f>
        <v>0</v>
      </c>
      <c r="D3633" s="86" t="str">
        <f t="shared" si="1597"/>
        <v>1</v>
      </c>
      <c r="F3633" s="173"/>
      <c r="G3633" s="90"/>
      <c r="H3633" s="73"/>
      <c r="I3633" s="75"/>
      <c r="J3633" s="175" t="str">
        <f t="shared" ref="J3633" si="1611">IF(ISNA(VLOOKUP(I3633,DAF_AKUN,2,FALSE)),"-",VLOOKUP(I3633,DAF_AKUN,2,FALSE))</f>
        <v>-</v>
      </c>
      <c r="K3633" s="90"/>
      <c r="L3633" s="178"/>
      <c r="M3633" s="178"/>
    </row>
    <row r="3634" spans="1:13" x14ac:dyDescent="0.2">
      <c r="A3634" s="90" t="str">
        <f>IF(I3634=VALUE,VALUE,COUNTIF($B$7:B3634,B3634))&amp;I3634&amp;IF(F3634&lt;&gt;VALUE,TEXT(F3634,"mmmm"),VALUE)</f>
        <v>00</v>
      </c>
      <c r="B3634" s="86" t="str">
        <f t="shared" si="1596"/>
        <v>0</v>
      </c>
      <c r="C3634" s="86" t="str">
        <f>COUNTIF($K$7:K3634,K3634)&amp;K3634</f>
        <v>0</v>
      </c>
      <c r="D3634" s="86" t="str">
        <f t="shared" si="1597"/>
        <v>1</v>
      </c>
      <c r="F3634" s="173"/>
      <c r="G3634" s="90"/>
      <c r="H3634" s="73"/>
      <c r="I3634" s="75"/>
      <c r="J3634" s="175" t="str">
        <f t="shared" ref="J3634" si="1612">IF(ISNA(VLOOKUP(I3634,DAF_AKUN,2,FALSE)),"-",VLOOKUP(I3634,DAF_AKUN,2,FALSE))</f>
        <v>-</v>
      </c>
      <c r="K3634" s="90"/>
      <c r="L3634" s="178"/>
      <c r="M3634" s="178"/>
    </row>
    <row r="3635" spans="1:13" x14ac:dyDescent="0.2">
      <c r="A3635" s="90" t="str">
        <f>IF(I3635=VALUE,VALUE,COUNTIF($B$7:B3635,B3635))&amp;I3635&amp;IF(F3635&lt;&gt;VALUE,TEXT(F3635,"mmmm"),VALUE)</f>
        <v>00</v>
      </c>
      <c r="B3635" s="86" t="str">
        <f t="shared" si="1571"/>
        <v>0</v>
      </c>
      <c r="C3635" s="86" t="str">
        <f>COUNTIF($K$7:K3635,K3635)&amp;K3635</f>
        <v>0</v>
      </c>
      <c r="D3635" s="86" t="str">
        <f t="shared" si="1572"/>
        <v>1</v>
      </c>
      <c r="F3635" s="173"/>
      <c r="G3635" s="90"/>
      <c r="H3635" s="73"/>
      <c r="I3635" s="75"/>
      <c r="J3635" s="175" t="str">
        <f t="shared" ref="J3635" si="1613">IF(ISNA(VLOOKUP(I3635,DAF_AKUN,2,FALSE)),"-",VLOOKUP(I3635,DAF_AKUN,2,FALSE))</f>
        <v>-</v>
      </c>
      <c r="K3635" s="90"/>
      <c r="L3635" s="178"/>
      <c r="M3635" s="178"/>
    </row>
    <row r="3636" spans="1:13" x14ac:dyDescent="0.2">
      <c r="A3636" s="90" t="str">
        <f>IF(I3636=VALUE,VALUE,COUNTIF($B$7:B3636,B3636))&amp;I3636&amp;IF(F3636&lt;&gt;VALUE,TEXT(F3636,"mmmm"),VALUE)</f>
        <v>00</v>
      </c>
      <c r="B3636" s="86" t="str">
        <f t="shared" si="1571"/>
        <v>0</v>
      </c>
      <c r="C3636" s="86" t="str">
        <f>COUNTIF($K$7:K3636,K3636)&amp;K3636</f>
        <v>0</v>
      </c>
      <c r="D3636" s="86" t="str">
        <f t="shared" si="1572"/>
        <v>1</v>
      </c>
      <c r="F3636" s="173"/>
      <c r="G3636" s="90"/>
      <c r="H3636" s="73"/>
      <c r="I3636" s="90"/>
      <c r="J3636" s="175" t="str">
        <f t="shared" ref="J3636" si="1614">IF(ISNA(VLOOKUP(I3636,DAF_AKUN,2,FALSE)),"-",VLOOKUP(I3636,DAF_AKUN,2,FALSE))</f>
        <v>-</v>
      </c>
      <c r="K3636" s="90"/>
      <c r="L3636" s="178"/>
      <c r="M3636" s="178"/>
    </row>
    <row r="3637" spans="1:13" x14ac:dyDescent="0.2">
      <c r="A3637" s="90" t="str">
        <f>IF(I3637=VALUE,VALUE,COUNTIF($B$7:B3637,B3637))&amp;I3637&amp;IF(F3637&lt;&gt;VALUE,TEXT(F3637,"mmmm"),VALUE)</f>
        <v>00</v>
      </c>
      <c r="B3637" s="86" t="str">
        <f t="shared" si="1571"/>
        <v>0</v>
      </c>
      <c r="C3637" s="86" t="str">
        <f>COUNTIF($K$7:K3637,K3637)&amp;K3637</f>
        <v>266AP-003</v>
      </c>
      <c r="D3637" s="86" t="str">
        <f t="shared" si="1572"/>
        <v>1</v>
      </c>
      <c r="F3637" s="173"/>
      <c r="G3637" s="90"/>
      <c r="H3637" s="73"/>
      <c r="I3637" s="90"/>
      <c r="J3637" s="175" t="str">
        <f t="shared" ref="J3637" si="1615">IF(ISNA(VLOOKUP(I3637,DAF_AKUN,2,FALSE)),"-",VLOOKUP(I3637,DAF_AKUN,2,FALSE))</f>
        <v>-</v>
      </c>
      <c r="K3637" s="90" t="s">
        <v>420</v>
      </c>
      <c r="L3637" s="178"/>
      <c r="M3637" s="178"/>
    </row>
    <row r="3638" spans="1:13" x14ac:dyDescent="0.2">
      <c r="A3638" s="90" t="str">
        <f>IF(I3638=VALUE,VALUE,COUNTIF($B$7:B3638,B3638))&amp;I3638&amp;IF(F3638&lt;&gt;VALUE,TEXT(F3638,"mmmm"),VALUE)</f>
        <v>00</v>
      </c>
      <c r="B3638" s="86" t="str">
        <f t="shared" si="1571"/>
        <v>0</v>
      </c>
      <c r="C3638" s="86" t="str">
        <f>COUNTIF($K$7:K3638,K3638)&amp;K3638</f>
        <v>0</v>
      </c>
      <c r="D3638" s="86" t="str">
        <f t="shared" si="1572"/>
        <v>1</v>
      </c>
      <c r="F3638" s="173"/>
      <c r="G3638" s="90"/>
      <c r="H3638" s="73"/>
      <c r="I3638" s="90"/>
      <c r="J3638" s="175" t="str">
        <f t="shared" ref="J3638" si="1616">IF(ISNA(VLOOKUP(I3638,DAF_AKUN,2,FALSE)),"-",VLOOKUP(I3638,DAF_AKUN,2,FALSE))</f>
        <v>-</v>
      </c>
      <c r="K3638" s="90"/>
      <c r="L3638" s="178"/>
      <c r="M3638" s="178"/>
    </row>
    <row r="3639" spans="1:13" x14ac:dyDescent="0.2">
      <c r="A3639" s="90" t="str">
        <f>IF(I3639=VALUE,VALUE,COUNTIF($B$7:B3639,B3639))&amp;I3639&amp;IF(F3639&lt;&gt;VALUE,TEXT(F3639,"mmmm"),VALUE)</f>
        <v>00</v>
      </c>
      <c r="B3639" s="86" t="str">
        <f t="shared" si="1571"/>
        <v>0</v>
      </c>
      <c r="C3639" s="86" t="str">
        <f>COUNTIF($K$7:K3639,K3639)&amp;K3639</f>
        <v>0</v>
      </c>
      <c r="D3639" s="86" t="str">
        <f t="shared" si="1572"/>
        <v>1</v>
      </c>
      <c r="F3639" s="173"/>
      <c r="G3639" s="90"/>
      <c r="H3639" s="73"/>
      <c r="I3639" s="75"/>
      <c r="J3639" s="175" t="str">
        <f t="shared" ref="J3639" si="1617">IF(ISNA(VLOOKUP(I3639,DAF_AKUN,2,FALSE)),"-",VLOOKUP(I3639,DAF_AKUN,2,FALSE))</f>
        <v>-</v>
      </c>
      <c r="K3639" s="90"/>
      <c r="L3639" s="178"/>
      <c r="M3639" s="178"/>
    </row>
    <row r="3640" spans="1:13" x14ac:dyDescent="0.2">
      <c r="A3640" s="90" t="str">
        <f>IF(I3640=VALUE,VALUE,COUNTIF($B$7:B3640,B3640))&amp;I3640&amp;IF(F3640&lt;&gt;VALUE,TEXT(F3640,"mmmm"),VALUE)</f>
        <v>00</v>
      </c>
      <c r="B3640" s="86" t="str">
        <f t="shared" si="1571"/>
        <v>0</v>
      </c>
      <c r="C3640" s="86" t="str">
        <f>COUNTIF($K$7:K3640,K3640)&amp;K3640</f>
        <v>0</v>
      </c>
      <c r="D3640" s="86" t="str">
        <f t="shared" si="1572"/>
        <v>1</v>
      </c>
      <c r="F3640" s="173"/>
      <c r="G3640" s="90"/>
      <c r="H3640" s="73"/>
      <c r="I3640" s="90"/>
      <c r="J3640" s="175" t="str">
        <f t="shared" ref="J3640" si="1618">IF(ISNA(VLOOKUP(I3640,DAF_AKUN,2,FALSE)),"-",VLOOKUP(I3640,DAF_AKUN,2,FALSE))</f>
        <v>-</v>
      </c>
      <c r="K3640" s="90"/>
      <c r="L3640" s="178"/>
      <c r="M3640" s="178"/>
    </row>
    <row r="3641" spans="1:13" x14ac:dyDescent="0.2">
      <c r="A3641" s="90" t="str">
        <f>IF(I3641=VALUE,VALUE,COUNTIF($B$7:B3641,B3641))&amp;I3641&amp;IF(F3641&lt;&gt;VALUE,TEXT(F3641,"mmmm"),VALUE)</f>
        <v>00</v>
      </c>
      <c r="B3641" s="86" t="str">
        <f t="shared" si="1571"/>
        <v>0</v>
      </c>
      <c r="C3641" s="86" t="str">
        <f>COUNTIF($K$7:K3641,K3641)&amp;K3641</f>
        <v>0</v>
      </c>
      <c r="D3641" s="86" t="str">
        <f t="shared" si="1572"/>
        <v>1</v>
      </c>
      <c r="F3641" s="173"/>
      <c r="G3641" s="90"/>
      <c r="H3641" s="73"/>
      <c r="I3641" s="90"/>
      <c r="J3641" s="175" t="str">
        <f t="shared" ref="J3641" si="1619">IF(ISNA(VLOOKUP(I3641,DAF_AKUN,2,FALSE)),"-",VLOOKUP(I3641,DAF_AKUN,2,FALSE))</f>
        <v>-</v>
      </c>
      <c r="K3641" s="90"/>
      <c r="L3641" s="178"/>
      <c r="M3641" s="178"/>
    </row>
    <row r="3642" spans="1:13" x14ac:dyDescent="0.2">
      <c r="A3642" s="90" t="str">
        <f>IF(I3642=VALUE,VALUE,COUNTIF($B$7:B3642,B3642))&amp;I3642&amp;IF(F3642&lt;&gt;VALUE,TEXT(F3642,"mmmm"),VALUE)</f>
        <v>00</v>
      </c>
      <c r="B3642" s="86" t="str">
        <f t="shared" si="1571"/>
        <v>0</v>
      </c>
      <c r="C3642" s="86" t="str">
        <f>COUNTIF($K$7:K3642,K3642)&amp;K3642</f>
        <v>0</v>
      </c>
      <c r="D3642" s="86" t="str">
        <f t="shared" si="1572"/>
        <v>1</v>
      </c>
      <c r="F3642" s="173"/>
      <c r="G3642" s="90"/>
      <c r="H3642" s="73"/>
      <c r="I3642" s="90"/>
      <c r="J3642" s="175" t="str">
        <f t="shared" ref="J3642" si="1620">IF(ISNA(VLOOKUP(I3642,DAF_AKUN,2,FALSE)),"-",VLOOKUP(I3642,DAF_AKUN,2,FALSE))</f>
        <v>-</v>
      </c>
      <c r="K3642" s="90"/>
      <c r="L3642" s="178"/>
      <c r="M3642" s="178"/>
    </row>
    <row r="3643" spans="1:13" x14ac:dyDescent="0.2">
      <c r="A3643" s="90" t="str">
        <f>IF(I3643=VALUE,VALUE,COUNTIF($B$7:B3643,B3643))&amp;I3643&amp;IF(F3643&lt;&gt;VALUE,TEXT(F3643,"mmmm"),VALUE)</f>
        <v>00</v>
      </c>
      <c r="B3643" s="86" t="str">
        <f t="shared" si="1571"/>
        <v>0</v>
      </c>
      <c r="C3643" s="86" t="str">
        <f>COUNTIF($K$7:K3643,K3643)&amp;K3643</f>
        <v>0</v>
      </c>
      <c r="D3643" s="86" t="str">
        <f t="shared" si="1572"/>
        <v>1</v>
      </c>
      <c r="F3643" s="173"/>
      <c r="G3643" s="90"/>
      <c r="H3643" s="73"/>
      <c r="I3643" s="75"/>
      <c r="J3643" s="175" t="str">
        <f t="shared" ref="J3643" si="1621">IF(ISNA(VLOOKUP(I3643,DAF_AKUN,2,FALSE)),"-",VLOOKUP(I3643,DAF_AKUN,2,FALSE))</f>
        <v>-</v>
      </c>
      <c r="K3643" s="90"/>
      <c r="L3643" s="178"/>
      <c r="M3643" s="178"/>
    </row>
    <row r="3644" spans="1:13" x14ac:dyDescent="0.2">
      <c r="A3644" s="90" t="str">
        <f>IF(I3644=VALUE,VALUE,COUNTIF($B$7:B3644,B3644))&amp;I3644&amp;IF(F3644&lt;&gt;VALUE,TEXT(F3644,"mmmm"),VALUE)</f>
        <v>00</v>
      </c>
      <c r="B3644" s="86" t="str">
        <f t="shared" ref="B3644:B3707" si="1622">I3644&amp;IF(F3644&lt;&gt;VALUE,TEXT(F3644,"mmmm"),VALUE)</f>
        <v>0</v>
      </c>
      <c r="C3644" s="86" t="str">
        <f>COUNTIF($K$7:K3644,K3644)&amp;K3644</f>
        <v>0</v>
      </c>
      <c r="D3644" s="86" t="str">
        <f t="shared" ref="D3644:D3707" si="1623">IF(MONTH(F3644)&lt;MONTH(BLN),"1"&amp;I3644,VALUE)</f>
        <v>1</v>
      </c>
      <c r="F3644" s="173"/>
      <c r="G3644" s="90"/>
      <c r="H3644" s="73"/>
      <c r="I3644" s="75"/>
      <c r="J3644" s="175" t="str">
        <f t="shared" ref="J3644" si="1624">IF(ISNA(VLOOKUP(I3644,DAF_AKUN,2,FALSE)),"-",VLOOKUP(I3644,DAF_AKUN,2,FALSE))</f>
        <v>-</v>
      </c>
      <c r="K3644" s="90"/>
      <c r="L3644" s="178"/>
      <c r="M3644" s="178"/>
    </row>
    <row r="3645" spans="1:13" x14ac:dyDescent="0.2">
      <c r="A3645" s="90" t="str">
        <f>IF(I3645=VALUE,VALUE,COUNTIF($B$7:B3645,B3645))&amp;I3645&amp;IF(F3645&lt;&gt;VALUE,TEXT(F3645,"mmmm"),VALUE)</f>
        <v>00</v>
      </c>
      <c r="B3645" s="86" t="str">
        <f t="shared" si="1622"/>
        <v>0</v>
      </c>
      <c r="C3645" s="86" t="str">
        <f>COUNTIF($K$7:K3645,K3645)&amp;K3645</f>
        <v>0</v>
      </c>
      <c r="D3645" s="86" t="str">
        <f t="shared" si="1623"/>
        <v>1</v>
      </c>
      <c r="F3645" s="173"/>
      <c r="G3645" s="90"/>
      <c r="H3645" s="73"/>
      <c r="I3645" s="90"/>
      <c r="J3645" s="175" t="str">
        <f t="shared" ref="J3645" si="1625">IF(ISNA(VLOOKUP(I3645,DAF_AKUN,2,FALSE)),"-",VLOOKUP(I3645,DAF_AKUN,2,FALSE))</f>
        <v>-</v>
      </c>
      <c r="K3645" s="90"/>
      <c r="L3645" s="178"/>
      <c r="M3645" s="178"/>
    </row>
    <row r="3646" spans="1:13" x14ac:dyDescent="0.2">
      <c r="A3646" s="90" t="str">
        <f>IF(I3646=VALUE,VALUE,COUNTIF($B$7:B3646,B3646))&amp;I3646&amp;IF(F3646&lt;&gt;VALUE,TEXT(F3646,"mmmm"),VALUE)</f>
        <v>00</v>
      </c>
      <c r="B3646" s="86" t="str">
        <f t="shared" si="1622"/>
        <v>0</v>
      </c>
      <c r="C3646" s="86" t="str">
        <f>COUNTIF($K$7:K3646,K3646)&amp;K3646</f>
        <v>0</v>
      </c>
      <c r="D3646" s="86" t="str">
        <f t="shared" si="1623"/>
        <v>1</v>
      </c>
      <c r="F3646" s="173"/>
      <c r="G3646" s="90"/>
      <c r="H3646" s="73"/>
      <c r="I3646" s="75"/>
      <c r="J3646" s="175" t="str">
        <f t="shared" ref="J3646" si="1626">IF(ISNA(VLOOKUP(I3646,DAF_AKUN,2,FALSE)),"-",VLOOKUP(I3646,DAF_AKUN,2,FALSE))</f>
        <v>-</v>
      </c>
      <c r="K3646" s="90"/>
      <c r="L3646" s="178"/>
      <c r="M3646" s="178"/>
    </row>
    <row r="3647" spans="1:13" x14ac:dyDescent="0.2">
      <c r="A3647" s="90" t="str">
        <f>IF(I3647=VALUE,VALUE,COUNTIF($B$7:B3647,B3647))&amp;I3647&amp;IF(F3647&lt;&gt;VALUE,TEXT(F3647,"mmmm"),VALUE)</f>
        <v>00</v>
      </c>
      <c r="B3647" s="86" t="str">
        <f t="shared" si="1622"/>
        <v>0</v>
      </c>
      <c r="C3647" s="86" t="str">
        <f>COUNTIF($K$7:K3647,K3647)&amp;K3647</f>
        <v>70SH-001</v>
      </c>
      <c r="D3647" s="86" t="str">
        <f t="shared" si="1623"/>
        <v>1</v>
      </c>
      <c r="F3647" s="173"/>
      <c r="G3647" s="90"/>
      <c r="H3647" s="73"/>
      <c r="I3647" s="90"/>
      <c r="J3647" s="175" t="str">
        <f t="shared" ref="J3647" si="1627">IF(ISNA(VLOOKUP(I3647,DAF_AKUN,2,FALSE)),"-",VLOOKUP(I3647,DAF_AKUN,2,FALSE))</f>
        <v>-</v>
      </c>
      <c r="K3647" s="90" t="s">
        <v>400</v>
      </c>
      <c r="L3647" s="178"/>
      <c r="M3647" s="178"/>
    </row>
    <row r="3648" spans="1:13" x14ac:dyDescent="0.2">
      <c r="A3648" s="90" t="str">
        <f>IF(I3648=VALUE,VALUE,COUNTIF($B$7:B3648,B3648))&amp;I3648&amp;IF(F3648&lt;&gt;VALUE,TEXT(F3648,"mmmm"),VALUE)</f>
        <v>00</v>
      </c>
      <c r="B3648" s="86" t="str">
        <f t="shared" si="1622"/>
        <v>0</v>
      </c>
      <c r="C3648" s="86" t="str">
        <f>COUNTIF($K$7:K3648,K3648)&amp;K3648</f>
        <v>0</v>
      </c>
      <c r="D3648" s="86" t="str">
        <f t="shared" si="1623"/>
        <v>1</v>
      </c>
      <c r="F3648" s="173"/>
      <c r="G3648" s="90"/>
      <c r="H3648" s="73"/>
      <c r="I3648" s="75"/>
      <c r="J3648" s="175" t="str">
        <f t="shared" ref="J3648" si="1628">IF(ISNA(VLOOKUP(I3648,DAF_AKUN,2,FALSE)),"-",VLOOKUP(I3648,DAF_AKUN,2,FALSE))</f>
        <v>-</v>
      </c>
      <c r="K3648" s="90"/>
      <c r="L3648" s="178"/>
      <c r="M3648" s="178"/>
    </row>
    <row r="3649" spans="1:13" x14ac:dyDescent="0.2">
      <c r="A3649" s="90" t="str">
        <f>IF(I3649=VALUE,VALUE,COUNTIF($B$7:B3649,B3649))&amp;I3649&amp;IF(F3649&lt;&gt;VALUE,TEXT(F3649,"mmmm"),VALUE)</f>
        <v>00</v>
      </c>
      <c r="B3649" s="86" t="str">
        <f t="shared" si="1622"/>
        <v>0</v>
      </c>
      <c r="C3649" s="86" t="str">
        <f>COUNTIF($K$7:K3649,K3649)&amp;K3649</f>
        <v>0</v>
      </c>
      <c r="D3649" s="86" t="str">
        <f t="shared" si="1623"/>
        <v>1</v>
      </c>
      <c r="F3649" s="173"/>
      <c r="G3649" s="90"/>
      <c r="H3649" s="73"/>
      <c r="I3649" s="90"/>
      <c r="J3649" s="175" t="str">
        <f t="shared" ref="J3649" si="1629">IF(ISNA(VLOOKUP(I3649,DAF_AKUN,2,FALSE)),"-",VLOOKUP(I3649,DAF_AKUN,2,FALSE))</f>
        <v>-</v>
      </c>
      <c r="K3649" s="90"/>
      <c r="L3649" s="178"/>
      <c r="M3649" s="178"/>
    </row>
    <row r="3650" spans="1:13" x14ac:dyDescent="0.2">
      <c r="A3650" s="90" t="str">
        <f>IF(I3650=VALUE,VALUE,COUNTIF($B$7:B3650,B3650))&amp;I3650&amp;IF(F3650&lt;&gt;VALUE,TEXT(F3650,"mmmm"),VALUE)</f>
        <v>00</v>
      </c>
      <c r="B3650" s="86" t="str">
        <f t="shared" si="1622"/>
        <v>0</v>
      </c>
      <c r="C3650" s="86" t="str">
        <f>COUNTIF($K$7:K3650,K3650)&amp;K3650</f>
        <v>0</v>
      </c>
      <c r="D3650" s="86" t="str">
        <f t="shared" si="1623"/>
        <v>1</v>
      </c>
      <c r="F3650" s="173"/>
      <c r="G3650" s="90"/>
      <c r="H3650" s="73"/>
      <c r="I3650" s="75"/>
      <c r="J3650" s="175" t="str">
        <f t="shared" ref="J3650" si="1630">IF(ISNA(VLOOKUP(I3650,DAF_AKUN,2,FALSE)),"-",VLOOKUP(I3650,DAF_AKUN,2,FALSE))</f>
        <v>-</v>
      </c>
      <c r="K3650" s="90"/>
      <c r="L3650" s="178"/>
      <c r="M3650" s="178"/>
    </row>
    <row r="3651" spans="1:13" x14ac:dyDescent="0.2">
      <c r="A3651" s="90" t="str">
        <f>IF(I3651=VALUE,VALUE,COUNTIF($B$7:B3651,B3651))&amp;I3651&amp;IF(F3651&lt;&gt;VALUE,TEXT(F3651,"mmmm"),VALUE)</f>
        <v>00</v>
      </c>
      <c r="B3651" s="86" t="str">
        <f t="shared" si="1622"/>
        <v>0</v>
      </c>
      <c r="C3651" s="86" t="str">
        <f>COUNTIF($K$7:K3651,K3651)&amp;K3651</f>
        <v>0</v>
      </c>
      <c r="D3651" s="86" t="str">
        <f t="shared" si="1623"/>
        <v>1</v>
      </c>
      <c r="F3651" s="173"/>
      <c r="G3651" s="90"/>
      <c r="H3651" s="73"/>
      <c r="I3651" s="75"/>
      <c r="J3651" s="175" t="str">
        <f t="shared" ref="J3651" si="1631">IF(ISNA(VLOOKUP(I3651,DAF_AKUN,2,FALSE)),"-",VLOOKUP(I3651,DAF_AKUN,2,FALSE))</f>
        <v>-</v>
      </c>
      <c r="K3651" s="90"/>
      <c r="L3651" s="178"/>
      <c r="M3651" s="178"/>
    </row>
    <row r="3652" spans="1:13" x14ac:dyDescent="0.2">
      <c r="A3652" s="90" t="str">
        <f>IF(I3652=VALUE,VALUE,COUNTIF($B$7:B3652,B3652))&amp;I3652&amp;IF(F3652&lt;&gt;VALUE,TEXT(F3652,"mmmm"),VALUE)</f>
        <v>00</v>
      </c>
      <c r="B3652" s="86" t="str">
        <f t="shared" si="1622"/>
        <v>0</v>
      </c>
      <c r="C3652" s="86" t="str">
        <f>COUNTIF($K$7:K3652,K3652)&amp;K3652</f>
        <v>0</v>
      </c>
      <c r="D3652" s="86" t="str">
        <f t="shared" si="1623"/>
        <v>1</v>
      </c>
      <c r="F3652" s="173"/>
      <c r="G3652" s="90"/>
      <c r="H3652" s="73"/>
      <c r="I3652" s="90"/>
      <c r="J3652" s="175" t="str">
        <f t="shared" ref="J3652" si="1632">IF(ISNA(VLOOKUP(I3652,DAF_AKUN,2,FALSE)),"-",VLOOKUP(I3652,DAF_AKUN,2,FALSE))</f>
        <v>-</v>
      </c>
      <c r="K3652" s="90"/>
      <c r="L3652" s="178"/>
      <c r="M3652" s="178"/>
    </row>
    <row r="3653" spans="1:13" x14ac:dyDescent="0.2">
      <c r="A3653" s="90" t="str">
        <f>IF(I3653=VALUE,VALUE,COUNTIF($B$7:B3653,B3653))&amp;I3653&amp;IF(F3653&lt;&gt;VALUE,TEXT(F3653,"mmmm"),VALUE)</f>
        <v>00</v>
      </c>
      <c r="B3653" s="86" t="str">
        <f t="shared" si="1622"/>
        <v>0</v>
      </c>
      <c r="C3653" s="86" t="str">
        <f>COUNTIF($K$7:K3653,K3653)&amp;K3653</f>
        <v>35SH-008</v>
      </c>
      <c r="D3653" s="86" t="str">
        <f t="shared" si="1623"/>
        <v>1</v>
      </c>
      <c r="F3653" s="173"/>
      <c r="G3653" s="90"/>
      <c r="H3653" s="73"/>
      <c r="I3653" s="90"/>
      <c r="J3653" s="175" t="str">
        <f t="shared" ref="J3653" si="1633">IF(ISNA(VLOOKUP(I3653,DAF_AKUN,2,FALSE)),"-",VLOOKUP(I3653,DAF_AKUN,2,FALSE))</f>
        <v>-</v>
      </c>
      <c r="K3653" s="90" t="s">
        <v>419</v>
      </c>
      <c r="L3653" s="178"/>
      <c r="M3653" s="178"/>
    </row>
    <row r="3654" spans="1:13" x14ac:dyDescent="0.2">
      <c r="A3654" s="90" t="str">
        <f>IF(I3654=VALUE,VALUE,COUNTIF($B$7:B3654,B3654))&amp;I3654&amp;IF(F3654&lt;&gt;VALUE,TEXT(F3654,"mmmm"),VALUE)</f>
        <v>00</v>
      </c>
      <c r="B3654" s="86" t="str">
        <f t="shared" si="1622"/>
        <v>0</v>
      </c>
      <c r="C3654" s="86" t="str">
        <f>COUNTIF($K$7:K3654,K3654)&amp;K3654</f>
        <v>0</v>
      </c>
      <c r="D3654" s="86" t="str">
        <f t="shared" si="1623"/>
        <v>1</v>
      </c>
      <c r="F3654" s="173"/>
      <c r="G3654" s="90"/>
      <c r="H3654" s="73"/>
      <c r="I3654" s="75"/>
      <c r="J3654" s="175" t="str">
        <f t="shared" ref="J3654" si="1634">IF(ISNA(VLOOKUP(I3654,DAF_AKUN,2,FALSE)),"-",VLOOKUP(I3654,DAF_AKUN,2,FALSE))</f>
        <v>-</v>
      </c>
      <c r="K3654" s="90"/>
      <c r="L3654" s="178"/>
      <c r="M3654" s="178"/>
    </row>
    <row r="3655" spans="1:13" x14ac:dyDescent="0.2">
      <c r="A3655" s="90" t="str">
        <f>IF(I3655=VALUE,VALUE,COUNTIF($B$7:B3655,B3655))&amp;I3655&amp;IF(F3655&lt;&gt;VALUE,TEXT(F3655,"mmmm"),VALUE)</f>
        <v>00</v>
      </c>
      <c r="B3655" s="86" t="str">
        <f t="shared" si="1622"/>
        <v>0</v>
      </c>
      <c r="C3655" s="86" t="str">
        <f>COUNTIF($K$7:K3655,K3655)&amp;K3655</f>
        <v>71SH-001</v>
      </c>
      <c r="D3655" s="86" t="str">
        <f t="shared" si="1623"/>
        <v>1</v>
      </c>
      <c r="F3655" s="173"/>
      <c r="G3655" s="90"/>
      <c r="H3655" s="73"/>
      <c r="I3655" s="90"/>
      <c r="J3655" s="175" t="str">
        <f t="shared" ref="J3655" si="1635">IF(ISNA(VLOOKUP(I3655,DAF_AKUN,2,FALSE)),"-",VLOOKUP(I3655,DAF_AKUN,2,FALSE))</f>
        <v>-</v>
      </c>
      <c r="K3655" s="90" t="s">
        <v>400</v>
      </c>
      <c r="L3655" s="178"/>
      <c r="M3655" s="178"/>
    </row>
    <row r="3656" spans="1:13" x14ac:dyDescent="0.2">
      <c r="A3656" s="90" t="str">
        <f>IF(I3656=VALUE,VALUE,COUNTIF($B$7:B3656,B3656))&amp;I3656&amp;IF(F3656&lt;&gt;VALUE,TEXT(F3656,"mmmm"),VALUE)</f>
        <v>00</v>
      </c>
      <c r="B3656" s="86" t="str">
        <f t="shared" si="1622"/>
        <v>0</v>
      </c>
      <c r="C3656" s="86" t="str">
        <f>COUNTIF($K$7:K3656,K3656)&amp;K3656</f>
        <v>0</v>
      </c>
      <c r="D3656" s="86" t="str">
        <f t="shared" si="1623"/>
        <v>1</v>
      </c>
      <c r="F3656" s="173"/>
      <c r="G3656" s="90"/>
      <c r="H3656" s="73"/>
      <c r="I3656" s="75"/>
      <c r="J3656" s="175" t="str">
        <f t="shared" ref="J3656" si="1636">IF(ISNA(VLOOKUP(I3656,DAF_AKUN,2,FALSE)),"-",VLOOKUP(I3656,DAF_AKUN,2,FALSE))</f>
        <v>-</v>
      </c>
      <c r="K3656" s="90"/>
      <c r="L3656" s="178"/>
      <c r="M3656" s="178"/>
    </row>
    <row r="3657" spans="1:13" x14ac:dyDescent="0.2">
      <c r="A3657" s="90" t="str">
        <f>IF(I3657=VALUE,VALUE,COUNTIF($B$7:B3657,B3657))&amp;I3657&amp;IF(F3657&lt;&gt;VALUE,TEXT(F3657,"mmmm"),VALUE)</f>
        <v>00</v>
      </c>
      <c r="B3657" s="86" t="str">
        <f t="shared" si="1622"/>
        <v>0</v>
      </c>
      <c r="C3657" s="86" t="str">
        <f>COUNTIF($K$7:K3657,K3657)&amp;K3657</f>
        <v>0</v>
      </c>
      <c r="D3657" s="86" t="str">
        <f t="shared" si="1623"/>
        <v>1</v>
      </c>
      <c r="F3657" s="173"/>
      <c r="G3657" s="90"/>
      <c r="H3657" s="73"/>
      <c r="I3657" s="90"/>
      <c r="J3657" s="175" t="str">
        <f t="shared" ref="J3657" si="1637">IF(ISNA(VLOOKUP(I3657,DAF_AKUN,2,FALSE)),"-",VLOOKUP(I3657,DAF_AKUN,2,FALSE))</f>
        <v>-</v>
      </c>
      <c r="K3657" s="90"/>
      <c r="L3657" s="178"/>
      <c r="M3657" s="178"/>
    </row>
    <row r="3658" spans="1:13" x14ac:dyDescent="0.2">
      <c r="A3658" s="90" t="str">
        <f>IF(I3658=VALUE,VALUE,COUNTIF($B$7:B3658,B3658))&amp;I3658&amp;IF(F3658&lt;&gt;VALUE,TEXT(F3658,"mmmm"),VALUE)</f>
        <v>00</v>
      </c>
      <c r="B3658" s="86" t="str">
        <f t="shared" si="1622"/>
        <v>0</v>
      </c>
      <c r="C3658" s="86" t="str">
        <f>COUNTIF($K$7:K3658,K3658)&amp;K3658</f>
        <v>0</v>
      </c>
      <c r="D3658" s="86" t="str">
        <f t="shared" si="1623"/>
        <v>1</v>
      </c>
      <c r="F3658" s="173"/>
      <c r="G3658" s="90"/>
      <c r="H3658" s="73"/>
      <c r="I3658" s="90"/>
      <c r="J3658" s="175" t="str">
        <f t="shared" ref="J3658" si="1638">IF(ISNA(VLOOKUP(I3658,DAF_AKUN,2,FALSE)),"-",VLOOKUP(I3658,DAF_AKUN,2,FALSE))</f>
        <v>-</v>
      </c>
      <c r="K3658" s="90"/>
      <c r="L3658" s="178"/>
      <c r="M3658" s="178"/>
    </row>
    <row r="3659" spans="1:13" x14ac:dyDescent="0.2">
      <c r="A3659" s="90" t="str">
        <f>IF(I3659=VALUE,VALUE,COUNTIF($B$7:B3659,B3659))&amp;I3659&amp;IF(F3659&lt;&gt;VALUE,TEXT(F3659,"mmmm"),VALUE)</f>
        <v>00</v>
      </c>
      <c r="B3659" s="86" t="str">
        <f t="shared" si="1622"/>
        <v>0</v>
      </c>
      <c r="C3659" s="86" t="str">
        <f>COUNTIF($K$7:K3659,K3659)&amp;K3659</f>
        <v>0</v>
      </c>
      <c r="D3659" s="86" t="str">
        <f t="shared" si="1623"/>
        <v>1</v>
      </c>
      <c r="F3659" s="173"/>
      <c r="G3659" s="90"/>
      <c r="H3659" s="73"/>
      <c r="I3659" s="90"/>
      <c r="J3659" s="175" t="str">
        <f t="shared" ref="J3659" si="1639">IF(ISNA(VLOOKUP(I3659,DAF_AKUN,2,FALSE)),"-",VLOOKUP(I3659,DAF_AKUN,2,FALSE))</f>
        <v>-</v>
      </c>
      <c r="K3659" s="90"/>
      <c r="L3659" s="178"/>
      <c r="M3659" s="178"/>
    </row>
    <row r="3660" spans="1:13" x14ac:dyDescent="0.2">
      <c r="A3660" s="90" t="str">
        <f>IF(I3660=VALUE,VALUE,COUNTIF($B$7:B3660,B3660))&amp;I3660&amp;IF(F3660&lt;&gt;VALUE,TEXT(F3660,"mmmm"),VALUE)</f>
        <v>00</v>
      </c>
      <c r="B3660" s="86" t="str">
        <f t="shared" si="1622"/>
        <v>0</v>
      </c>
      <c r="C3660" s="86" t="str">
        <f>COUNTIF($K$7:K3660,K3660)&amp;K3660</f>
        <v>0</v>
      </c>
      <c r="D3660" s="86" t="str">
        <f t="shared" si="1623"/>
        <v>1</v>
      </c>
      <c r="F3660" s="173"/>
      <c r="G3660" s="90"/>
      <c r="H3660" s="73"/>
      <c r="I3660" s="75"/>
      <c r="J3660" s="175" t="str">
        <f t="shared" ref="J3660" si="1640">IF(ISNA(VLOOKUP(I3660,DAF_AKUN,2,FALSE)),"-",VLOOKUP(I3660,DAF_AKUN,2,FALSE))</f>
        <v>-</v>
      </c>
      <c r="K3660" s="90"/>
      <c r="L3660" s="178"/>
      <c r="M3660" s="178"/>
    </row>
    <row r="3661" spans="1:13" x14ac:dyDescent="0.2">
      <c r="A3661" s="90" t="str">
        <f>IF(I3661=VALUE,VALUE,COUNTIF($B$7:B3661,B3661))&amp;I3661&amp;IF(F3661&lt;&gt;VALUE,TEXT(F3661,"mmmm"),VALUE)</f>
        <v>00</v>
      </c>
      <c r="B3661" s="86" t="str">
        <f t="shared" si="1622"/>
        <v>0</v>
      </c>
      <c r="C3661" s="86" t="str">
        <f>COUNTIF($K$7:K3661,K3661)&amp;K3661</f>
        <v>1AP-004</v>
      </c>
      <c r="D3661" s="86" t="str">
        <f t="shared" si="1623"/>
        <v>1</v>
      </c>
      <c r="F3661" s="173"/>
      <c r="G3661" s="90"/>
      <c r="H3661" s="73"/>
      <c r="I3661" s="90"/>
      <c r="J3661" s="175" t="str">
        <f t="shared" ref="J3661" si="1641">IF(ISNA(VLOOKUP(I3661,DAF_AKUN,2,FALSE)),"-",VLOOKUP(I3661,DAF_AKUN,2,FALSE))</f>
        <v>-</v>
      </c>
      <c r="K3661" s="90" t="s">
        <v>429</v>
      </c>
      <c r="L3661" s="178"/>
      <c r="M3661" s="178"/>
    </row>
    <row r="3662" spans="1:13" x14ac:dyDescent="0.2">
      <c r="A3662" s="90" t="str">
        <f>IF(I3662=VALUE,VALUE,COUNTIF($B$7:B3662,B3662))&amp;I3662&amp;IF(F3662&lt;&gt;VALUE,TEXT(F3662,"mmmm"),VALUE)</f>
        <v>00</v>
      </c>
      <c r="B3662" s="86" t="str">
        <f t="shared" si="1622"/>
        <v>0</v>
      </c>
      <c r="C3662" s="86" t="str">
        <f>COUNTIF($K$7:K3662,K3662)&amp;K3662</f>
        <v>1AP-005</v>
      </c>
      <c r="D3662" s="86" t="str">
        <f t="shared" si="1623"/>
        <v>1</v>
      </c>
      <c r="F3662" s="173"/>
      <c r="G3662" s="90"/>
      <c r="H3662" s="73"/>
      <c r="I3662" s="90"/>
      <c r="J3662" s="175" t="str">
        <f t="shared" ref="J3662" si="1642">IF(ISNA(VLOOKUP(I3662,DAF_AKUN,2,FALSE)),"-",VLOOKUP(I3662,DAF_AKUN,2,FALSE))</f>
        <v>-</v>
      </c>
      <c r="K3662" s="90" t="s">
        <v>430</v>
      </c>
      <c r="L3662" s="178"/>
      <c r="M3662" s="178"/>
    </row>
    <row r="3663" spans="1:13" x14ac:dyDescent="0.2">
      <c r="A3663" s="90" t="str">
        <f>IF(I3663=VALUE,VALUE,COUNTIF($B$7:B3663,B3663))&amp;I3663&amp;IF(F3663&lt;&gt;VALUE,TEXT(F3663,"mmmm"),VALUE)</f>
        <v>00</v>
      </c>
      <c r="B3663" s="86" t="str">
        <f t="shared" si="1622"/>
        <v>0</v>
      </c>
      <c r="C3663" s="86" t="str">
        <f>COUNTIF($K$7:K3663,K3663)&amp;K3663</f>
        <v>0</v>
      </c>
      <c r="D3663" s="86" t="str">
        <f t="shared" si="1623"/>
        <v>1</v>
      </c>
      <c r="F3663" s="173"/>
      <c r="G3663" s="90"/>
      <c r="H3663" s="73"/>
      <c r="I3663" s="90"/>
      <c r="J3663" s="175" t="str">
        <f t="shared" ref="J3663" si="1643">IF(ISNA(VLOOKUP(I3663,DAF_AKUN,2,FALSE)),"-",VLOOKUP(I3663,DAF_AKUN,2,FALSE))</f>
        <v>-</v>
      </c>
      <c r="K3663" s="90"/>
      <c r="L3663" s="178"/>
      <c r="M3663" s="178"/>
    </row>
    <row r="3664" spans="1:13" x14ac:dyDescent="0.2">
      <c r="A3664" s="90" t="str">
        <f>IF(I3664=VALUE,VALUE,COUNTIF($B$7:B3664,B3664))&amp;I3664&amp;IF(F3664&lt;&gt;VALUE,TEXT(F3664,"mmmm"),VALUE)</f>
        <v>00</v>
      </c>
      <c r="B3664" s="86" t="str">
        <f t="shared" si="1622"/>
        <v>0</v>
      </c>
      <c r="C3664" s="86" t="str">
        <f>COUNTIF($K$7:K3664,K3664)&amp;K3664</f>
        <v>0</v>
      </c>
      <c r="D3664" s="86" t="str">
        <f t="shared" si="1623"/>
        <v>1</v>
      </c>
      <c r="F3664" s="173"/>
      <c r="G3664" s="90"/>
      <c r="H3664" s="73"/>
      <c r="I3664" s="90"/>
      <c r="J3664" s="175" t="str">
        <f t="shared" ref="J3664" si="1644">IF(ISNA(VLOOKUP(I3664,DAF_AKUN,2,FALSE)),"-",VLOOKUP(I3664,DAF_AKUN,2,FALSE))</f>
        <v>-</v>
      </c>
      <c r="K3664" s="90"/>
      <c r="L3664" s="178"/>
      <c r="M3664" s="178"/>
    </row>
    <row r="3665" spans="1:13" x14ac:dyDescent="0.2">
      <c r="A3665" s="90" t="str">
        <f>IF(I3665=VALUE,VALUE,COUNTIF($B$7:B3665,B3665))&amp;I3665&amp;IF(F3665&lt;&gt;VALUE,TEXT(F3665,"mmmm"),VALUE)</f>
        <v>00</v>
      </c>
      <c r="B3665" s="86" t="str">
        <f t="shared" si="1622"/>
        <v>0</v>
      </c>
      <c r="C3665" s="86" t="str">
        <f>COUNTIF($K$7:K3665,K3665)&amp;K3665</f>
        <v>0</v>
      </c>
      <c r="D3665" s="86" t="str">
        <f t="shared" si="1623"/>
        <v>1</v>
      </c>
      <c r="F3665" s="173"/>
      <c r="G3665" s="90"/>
      <c r="H3665" s="73"/>
      <c r="I3665" s="75"/>
      <c r="J3665" s="175" t="str">
        <f t="shared" ref="J3665" si="1645">IF(ISNA(VLOOKUP(I3665,DAF_AKUN,2,FALSE)),"-",VLOOKUP(I3665,DAF_AKUN,2,FALSE))</f>
        <v>-</v>
      </c>
      <c r="K3665" s="90"/>
      <c r="L3665" s="178"/>
      <c r="M3665" s="178"/>
    </row>
    <row r="3666" spans="1:13" x14ac:dyDescent="0.2">
      <c r="A3666" s="90" t="str">
        <f>IF(I3666=VALUE,VALUE,COUNTIF($B$7:B3666,B3666))&amp;I3666&amp;IF(F3666&lt;&gt;VALUE,TEXT(F3666,"mmmm"),VALUE)</f>
        <v>00</v>
      </c>
      <c r="B3666" s="86" t="str">
        <f t="shared" si="1622"/>
        <v>0</v>
      </c>
      <c r="C3666" s="86" t="str">
        <f>COUNTIF($K$7:K3666,K3666)&amp;K3666</f>
        <v>0</v>
      </c>
      <c r="D3666" s="86" t="str">
        <f t="shared" si="1623"/>
        <v>1</v>
      </c>
      <c r="F3666" s="173"/>
      <c r="G3666" s="90"/>
      <c r="H3666" s="73"/>
      <c r="I3666" s="90"/>
      <c r="J3666" s="175" t="str">
        <f t="shared" ref="J3666" si="1646">IF(ISNA(VLOOKUP(I3666,DAF_AKUN,2,FALSE)),"-",VLOOKUP(I3666,DAF_AKUN,2,FALSE))</f>
        <v>-</v>
      </c>
      <c r="K3666" s="90"/>
      <c r="L3666" s="178"/>
      <c r="M3666" s="178"/>
    </row>
    <row r="3667" spans="1:13" x14ac:dyDescent="0.2">
      <c r="A3667" s="90" t="str">
        <f>IF(I3667=VALUE,VALUE,COUNTIF($B$7:B3667,B3667))&amp;I3667&amp;IF(F3667&lt;&gt;VALUE,TEXT(F3667,"mmmm"),VALUE)</f>
        <v>00</v>
      </c>
      <c r="B3667" s="86" t="str">
        <f t="shared" si="1622"/>
        <v>0</v>
      </c>
      <c r="C3667" s="86" t="str">
        <f>COUNTIF($K$7:K3667,K3667)&amp;K3667</f>
        <v>0</v>
      </c>
      <c r="D3667" s="86" t="str">
        <f t="shared" si="1623"/>
        <v>1</v>
      </c>
      <c r="F3667" s="173"/>
      <c r="G3667" s="90"/>
      <c r="H3667" s="73"/>
      <c r="I3667" s="75"/>
      <c r="J3667" s="175" t="str">
        <f t="shared" ref="J3667" si="1647">IF(ISNA(VLOOKUP(I3667,DAF_AKUN,2,FALSE)),"-",VLOOKUP(I3667,DAF_AKUN,2,FALSE))</f>
        <v>-</v>
      </c>
      <c r="K3667" s="90"/>
      <c r="L3667" s="178"/>
      <c r="M3667" s="178"/>
    </row>
    <row r="3668" spans="1:13" x14ac:dyDescent="0.2">
      <c r="A3668" s="90" t="str">
        <f>IF(I3668=VALUE,VALUE,COUNTIF($B$7:B3668,B3668))&amp;I3668&amp;IF(F3668&lt;&gt;VALUE,TEXT(F3668,"mmmm"),VALUE)</f>
        <v>00</v>
      </c>
      <c r="B3668" s="86" t="str">
        <f t="shared" si="1622"/>
        <v>0</v>
      </c>
      <c r="C3668" s="86" t="str">
        <f>COUNTIF($K$7:K3668,K3668)&amp;K3668</f>
        <v>0</v>
      </c>
      <c r="D3668" s="86" t="str">
        <f t="shared" si="1623"/>
        <v>1</v>
      </c>
      <c r="F3668" s="173"/>
      <c r="G3668" s="90"/>
      <c r="H3668" s="73"/>
      <c r="I3668" s="90"/>
      <c r="J3668" s="175" t="str">
        <f t="shared" ref="J3668" si="1648">IF(ISNA(VLOOKUP(I3668,DAF_AKUN,2,FALSE)),"-",VLOOKUP(I3668,DAF_AKUN,2,FALSE))</f>
        <v>-</v>
      </c>
      <c r="K3668" s="90"/>
      <c r="L3668" s="178"/>
      <c r="M3668" s="178"/>
    </row>
    <row r="3669" spans="1:13" x14ac:dyDescent="0.2">
      <c r="A3669" s="90" t="str">
        <f>IF(I3669=VALUE,VALUE,COUNTIF($B$7:B3669,B3669))&amp;I3669&amp;IF(F3669&lt;&gt;VALUE,TEXT(F3669,"mmmm"),VALUE)</f>
        <v>00</v>
      </c>
      <c r="B3669" s="86" t="str">
        <f t="shared" si="1622"/>
        <v>0</v>
      </c>
      <c r="C3669" s="86" t="str">
        <f>COUNTIF($K$7:K3669,K3669)&amp;K3669</f>
        <v>36SH-008</v>
      </c>
      <c r="D3669" s="86" t="str">
        <f t="shared" si="1623"/>
        <v>1</v>
      </c>
      <c r="F3669" s="173"/>
      <c r="G3669" s="90"/>
      <c r="H3669" s="73"/>
      <c r="I3669" s="90"/>
      <c r="J3669" s="175" t="str">
        <f t="shared" ref="J3669" si="1649">IF(ISNA(VLOOKUP(I3669,DAF_AKUN,2,FALSE)),"-",VLOOKUP(I3669,DAF_AKUN,2,FALSE))</f>
        <v>-</v>
      </c>
      <c r="K3669" s="90" t="s">
        <v>419</v>
      </c>
      <c r="L3669" s="178"/>
      <c r="M3669" s="178"/>
    </row>
    <row r="3670" spans="1:13" x14ac:dyDescent="0.2">
      <c r="A3670" s="90" t="str">
        <f>IF(I3670=VALUE,VALUE,COUNTIF($B$7:B3670,B3670))&amp;I3670&amp;IF(F3670&lt;&gt;VALUE,TEXT(F3670,"mmmm"),VALUE)</f>
        <v>00</v>
      </c>
      <c r="B3670" s="86" t="str">
        <f t="shared" si="1622"/>
        <v>0</v>
      </c>
      <c r="C3670" s="86" t="str">
        <f>COUNTIF($K$7:K3670,K3670)&amp;K3670</f>
        <v>0</v>
      </c>
      <c r="D3670" s="86" t="str">
        <f t="shared" si="1623"/>
        <v>1</v>
      </c>
      <c r="F3670" s="173"/>
      <c r="G3670" s="90"/>
      <c r="H3670" s="73"/>
      <c r="I3670" s="90"/>
      <c r="J3670" s="175" t="str">
        <f t="shared" ref="J3670" si="1650">IF(ISNA(VLOOKUP(I3670,DAF_AKUN,2,FALSE)),"-",VLOOKUP(I3670,DAF_AKUN,2,FALSE))</f>
        <v>-</v>
      </c>
      <c r="K3670" s="90"/>
      <c r="L3670" s="178"/>
      <c r="M3670" s="178"/>
    </row>
    <row r="3671" spans="1:13" x14ac:dyDescent="0.2">
      <c r="A3671" s="90" t="str">
        <f>IF(I3671=VALUE,VALUE,COUNTIF($B$7:B3671,B3671))&amp;I3671&amp;IF(F3671&lt;&gt;VALUE,TEXT(F3671,"mmmm"),VALUE)</f>
        <v>00</v>
      </c>
      <c r="B3671" s="86" t="str">
        <f t="shared" si="1622"/>
        <v>0</v>
      </c>
      <c r="C3671" s="86" t="str">
        <f>COUNTIF($K$7:K3671,K3671)&amp;K3671</f>
        <v>52SH-003</v>
      </c>
      <c r="D3671" s="86" t="str">
        <f t="shared" si="1623"/>
        <v>1</v>
      </c>
      <c r="F3671" s="173"/>
      <c r="G3671" s="90"/>
      <c r="H3671" s="73"/>
      <c r="I3671" s="90"/>
      <c r="J3671" s="175" t="str">
        <f t="shared" ref="J3671" si="1651">IF(ISNA(VLOOKUP(I3671,DAF_AKUN,2,FALSE)),"-",VLOOKUP(I3671,DAF_AKUN,2,FALSE))</f>
        <v>-</v>
      </c>
      <c r="K3671" s="90" t="s">
        <v>404</v>
      </c>
      <c r="L3671" s="178"/>
      <c r="M3671" s="178"/>
    </row>
    <row r="3672" spans="1:13" x14ac:dyDescent="0.2">
      <c r="A3672" s="90" t="str">
        <f>IF(I3672=VALUE,VALUE,COUNTIF($B$7:B3672,B3672))&amp;I3672&amp;IF(F3672&lt;&gt;VALUE,TEXT(F3672,"mmmm"),VALUE)</f>
        <v>00</v>
      </c>
      <c r="B3672" s="86" t="str">
        <f t="shared" si="1622"/>
        <v>0</v>
      </c>
      <c r="C3672" s="86" t="str">
        <f>COUNTIF($K$7:K3672,K3672)&amp;K3672</f>
        <v>0</v>
      </c>
      <c r="D3672" s="86" t="str">
        <f t="shared" si="1623"/>
        <v>1</v>
      </c>
      <c r="F3672" s="173"/>
      <c r="G3672" s="90"/>
      <c r="H3672" s="73"/>
      <c r="I3672" s="90"/>
      <c r="J3672" s="175" t="str">
        <f t="shared" ref="J3672" si="1652">IF(ISNA(VLOOKUP(I3672,DAF_AKUN,2,FALSE)),"-",VLOOKUP(I3672,DAF_AKUN,2,FALSE))</f>
        <v>-</v>
      </c>
      <c r="K3672" s="90"/>
      <c r="L3672" s="178"/>
      <c r="M3672" s="178"/>
    </row>
    <row r="3673" spans="1:13" x14ac:dyDescent="0.2">
      <c r="A3673" s="90" t="str">
        <f>IF(I3673=VALUE,VALUE,COUNTIF($B$7:B3673,B3673))&amp;I3673&amp;IF(F3673&lt;&gt;VALUE,TEXT(F3673,"mmmm"),VALUE)</f>
        <v>00</v>
      </c>
      <c r="B3673" s="86" t="str">
        <f t="shared" si="1622"/>
        <v>0</v>
      </c>
      <c r="C3673" s="86" t="str">
        <f>COUNTIF($K$7:K3673,K3673)&amp;K3673</f>
        <v>0</v>
      </c>
      <c r="D3673" s="86" t="str">
        <f t="shared" si="1623"/>
        <v>1</v>
      </c>
      <c r="F3673" s="173"/>
      <c r="G3673" s="90"/>
      <c r="H3673" s="73"/>
      <c r="I3673" s="90"/>
      <c r="J3673" s="175" t="str">
        <f t="shared" ref="J3673" si="1653">IF(ISNA(VLOOKUP(I3673,DAF_AKUN,2,FALSE)),"-",VLOOKUP(I3673,DAF_AKUN,2,FALSE))</f>
        <v>-</v>
      </c>
      <c r="K3673" s="90"/>
      <c r="L3673" s="178"/>
      <c r="M3673" s="178"/>
    </row>
    <row r="3674" spans="1:13" x14ac:dyDescent="0.2">
      <c r="A3674" s="90" t="str">
        <f>IF(I3674=VALUE,VALUE,COUNTIF($B$7:B3674,B3674))&amp;I3674&amp;IF(F3674&lt;&gt;VALUE,TEXT(F3674,"mmmm"),VALUE)</f>
        <v>00</v>
      </c>
      <c r="B3674" s="86" t="str">
        <f t="shared" si="1622"/>
        <v>0</v>
      </c>
      <c r="C3674" s="86" t="str">
        <f>COUNTIF($K$7:K3674,K3674)&amp;K3674</f>
        <v>0</v>
      </c>
      <c r="D3674" s="86" t="str">
        <f t="shared" si="1623"/>
        <v>1</v>
      </c>
      <c r="F3674" s="173"/>
      <c r="G3674" s="90"/>
      <c r="H3674" s="73"/>
      <c r="I3674" s="75"/>
      <c r="J3674" s="175" t="str">
        <f t="shared" ref="J3674" si="1654">IF(ISNA(VLOOKUP(I3674,DAF_AKUN,2,FALSE)),"-",VLOOKUP(I3674,DAF_AKUN,2,FALSE))</f>
        <v>-</v>
      </c>
      <c r="K3674" s="90"/>
      <c r="L3674" s="178"/>
      <c r="M3674" s="178"/>
    </row>
    <row r="3675" spans="1:13" x14ac:dyDescent="0.2">
      <c r="A3675" s="90" t="str">
        <f>IF(I3675=VALUE,VALUE,COUNTIF($B$7:B3675,B3675))&amp;I3675&amp;IF(F3675&lt;&gt;VALUE,TEXT(F3675,"mmmm"),VALUE)</f>
        <v>00</v>
      </c>
      <c r="B3675" s="86" t="str">
        <f t="shared" si="1622"/>
        <v>0</v>
      </c>
      <c r="C3675" s="86" t="str">
        <f>COUNTIF($K$7:K3675,K3675)&amp;K3675</f>
        <v>0</v>
      </c>
      <c r="D3675" s="86" t="str">
        <f t="shared" si="1623"/>
        <v>1</v>
      </c>
      <c r="F3675" s="173"/>
      <c r="G3675" s="90"/>
      <c r="H3675" s="73"/>
      <c r="I3675" s="90"/>
      <c r="J3675" s="175" t="str">
        <f t="shared" ref="J3675" si="1655">IF(ISNA(VLOOKUP(I3675,DAF_AKUN,2,FALSE)),"-",VLOOKUP(I3675,DAF_AKUN,2,FALSE))</f>
        <v>-</v>
      </c>
      <c r="K3675" s="90"/>
      <c r="L3675" s="178"/>
      <c r="M3675" s="178"/>
    </row>
    <row r="3676" spans="1:13" x14ac:dyDescent="0.2">
      <c r="A3676" s="90" t="str">
        <f>IF(I3676=VALUE,VALUE,COUNTIF($B$7:B3676,B3676))&amp;I3676&amp;IF(F3676&lt;&gt;VALUE,TEXT(F3676,"mmmm"),VALUE)</f>
        <v>00</v>
      </c>
      <c r="B3676" s="86" t="str">
        <f t="shared" si="1622"/>
        <v>0</v>
      </c>
      <c r="C3676" s="86" t="str">
        <f>COUNTIF($K$7:K3676,K3676)&amp;K3676</f>
        <v>0</v>
      </c>
      <c r="D3676" s="86" t="str">
        <f t="shared" si="1623"/>
        <v>1</v>
      </c>
      <c r="F3676" s="173"/>
      <c r="G3676" s="90"/>
      <c r="H3676" s="73"/>
      <c r="I3676" s="90"/>
      <c r="J3676" s="175" t="str">
        <f t="shared" ref="J3676" si="1656">IF(ISNA(VLOOKUP(I3676,DAF_AKUN,2,FALSE)),"-",VLOOKUP(I3676,DAF_AKUN,2,FALSE))</f>
        <v>-</v>
      </c>
      <c r="K3676" s="90"/>
      <c r="L3676" s="178"/>
      <c r="M3676" s="178"/>
    </row>
    <row r="3677" spans="1:13" x14ac:dyDescent="0.2">
      <c r="A3677" s="90" t="str">
        <f>IF(I3677=VALUE,VALUE,COUNTIF($B$7:B3677,B3677))&amp;I3677&amp;IF(F3677&lt;&gt;VALUE,TEXT(F3677,"mmmm"),VALUE)</f>
        <v>00</v>
      </c>
      <c r="B3677" s="86" t="str">
        <f t="shared" si="1622"/>
        <v>0</v>
      </c>
      <c r="C3677" s="86" t="str">
        <f>COUNTIF($K$7:K3677,K3677)&amp;K3677</f>
        <v>0</v>
      </c>
      <c r="D3677" s="86" t="str">
        <f t="shared" si="1623"/>
        <v>1</v>
      </c>
      <c r="F3677" s="173"/>
      <c r="G3677" s="90"/>
      <c r="H3677" s="73"/>
      <c r="I3677" s="75"/>
      <c r="J3677" s="175" t="str">
        <f t="shared" ref="J3677" si="1657">IF(ISNA(VLOOKUP(I3677,DAF_AKUN,2,FALSE)),"-",VLOOKUP(I3677,DAF_AKUN,2,FALSE))</f>
        <v>-</v>
      </c>
      <c r="K3677" s="90"/>
      <c r="L3677" s="178"/>
      <c r="M3677" s="178"/>
    </row>
    <row r="3678" spans="1:13" x14ac:dyDescent="0.2">
      <c r="A3678" s="90" t="str">
        <f>IF(I3678=VALUE,VALUE,COUNTIF($B$7:B3678,B3678))&amp;I3678&amp;IF(F3678&lt;&gt;VALUE,TEXT(F3678,"mmmm"),VALUE)</f>
        <v>00</v>
      </c>
      <c r="B3678" s="86" t="str">
        <f t="shared" si="1622"/>
        <v>0</v>
      </c>
      <c r="C3678" s="86" t="str">
        <f>COUNTIF($K$7:K3678,K3678)&amp;K3678</f>
        <v>0</v>
      </c>
      <c r="D3678" s="86" t="str">
        <f t="shared" si="1623"/>
        <v>1</v>
      </c>
      <c r="F3678" s="173"/>
      <c r="G3678" s="90"/>
      <c r="H3678" s="73"/>
      <c r="I3678" s="90"/>
      <c r="J3678" s="175" t="str">
        <f t="shared" ref="J3678" si="1658">IF(ISNA(VLOOKUP(I3678,DAF_AKUN,2,FALSE)),"-",VLOOKUP(I3678,DAF_AKUN,2,FALSE))</f>
        <v>-</v>
      </c>
      <c r="K3678" s="90"/>
      <c r="L3678" s="178"/>
      <c r="M3678" s="178"/>
    </row>
    <row r="3679" spans="1:13" x14ac:dyDescent="0.2">
      <c r="A3679" s="90" t="str">
        <f>IF(I3679=VALUE,VALUE,COUNTIF($B$7:B3679,B3679))&amp;I3679&amp;IF(F3679&lt;&gt;VALUE,TEXT(F3679,"mmmm"),VALUE)</f>
        <v>00</v>
      </c>
      <c r="B3679" s="86" t="str">
        <f t="shared" si="1622"/>
        <v>0</v>
      </c>
      <c r="C3679" s="86" t="str">
        <f>COUNTIF($K$7:K3679,K3679)&amp;K3679</f>
        <v>0</v>
      </c>
      <c r="D3679" s="86" t="str">
        <f t="shared" si="1623"/>
        <v>1</v>
      </c>
      <c r="F3679" s="173"/>
      <c r="G3679" s="90"/>
      <c r="H3679" s="73"/>
      <c r="I3679" s="90"/>
      <c r="J3679" s="175" t="str">
        <f t="shared" ref="J3679" si="1659">IF(ISNA(VLOOKUP(I3679,DAF_AKUN,2,FALSE)),"-",VLOOKUP(I3679,DAF_AKUN,2,FALSE))</f>
        <v>-</v>
      </c>
      <c r="K3679" s="90"/>
      <c r="L3679" s="178"/>
      <c r="M3679" s="178"/>
    </row>
    <row r="3680" spans="1:13" x14ac:dyDescent="0.2">
      <c r="A3680" s="90" t="str">
        <f>IF(I3680=VALUE,VALUE,COUNTIF($B$7:B3680,B3680))&amp;I3680&amp;IF(F3680&lt;&gt;VALUE,TEXT(F3680,"mmmm"),VALUE)</f>
        <v>00</v>
      </c>
      <c r="B3680" s="86" t="str">
        <f t="shared" si="1622"/>
        <v>0</v>
      </c>
      <c r="C3680" s="86" t="str">
        <f>COUNTIF($K$7:K3680,K3680)&amp;K3680</f>
        <v>267AP-003</v>
      </c>
      <c r="D3680" s="86" t="str">
        <f t="shared" si="1623"/>
        <v>1</v>
      </c>
      <c r="F3680" s="173"/>
      <c r="G3680" s="90"/>
      <c r="H3680" s="73"/>
      <c r="I3680" s="90"/>
      <c r="J3680" s="175" t="str">
        <f t="shared" ref="J3680" si="1660">IF(ISNA(VLOOKUP(I3680,DAF_AKUN,2,FALSE)),"-",VLOOKUP(I3680,DAF_AKUN,2,FALSE))</f>
        <v>-</v>
      </c>
      <c r="K3680" s="90" t="s">
        <v>420</v>
      </c>
      <c r="L3680" s="178"/>
      <c r="M3680" s="178"/>
    </row>
    <row r="3681" spans="1:13" x14ac:dyDescent="0.2">
      <c r="A3681" s="90" t="str">
        <f>IF(I3681=VALUE,VALUE,COUNTIF($B$7:B3681,B3681))&amp;I3681&amp;IF(F3681&lt;&gt;VALUE,TEXT(F3681,"mmmm"),VALUE)</f>
        <v>00</v>
      </c>
      <c r="B3681" s="86" t="str">
        <f t="shared" si="1622"/>
        <v>0</v>
      </c>
      <c r="C3681" s="86" t="str">
        <f>COUNTIF($K$7:K3681,K3681)&amp;K3681</f>
        <v>268AP-003</v>
      </c>
      <c r="D3681" s="86" t="str">
        <f t="shared" si="1623"/>
        <v>1</v>
      </c>
      <c r="F3681" s="173"/>
      <c r="G3681" s="90"/>
      <c r="H3681" s="73"/>
      <c r="I3681" s="90"/>
      <c r="J3681" s="175" t="str">
        <f t="shared" ref="J3681" si="1661">IF(ISNA(VLOOKUP(I3681,DAF_AKUN,2,FALSE)),"-",VLOOKUP(I3681,DAF_AKUN,2,FALSE))</f>
        <v>-</v>
      </c>
      <c r="K3681" s="90" t="s">
        <v>420</v>
      </c>
      <c r="L3681" s="178"/>
      <c r="M3681" s="178"/>
    </row>
    <row r="3682" spans="1:13" x14ac:dyDescent="0.2">
      <c r="A3682" s="90" t="str">
        <f>IF(I3682=VALUE,VALUE,COUNTIF($B$7:B3682,B3682))&amp;I3682&amp;IF(F3682&lt;&gt;VALUE,TEXT(F3682,"mmmm"),VALUE)</f>
        <v>00</v>
      </c>
      <c r="B3682" s="86" t="str">
        <f t="shared" si="1622"/>
        <v>0</v>
      </c>
      <c r="C3682" s="86" t="str">
        <f>COUNTIF($K$7:K3682,K3682)&amp;K3682</f>
        <v>53SH-003</v>
      </c>
      <c r="D3682" s="86" t="str">
        <f t="shared" si="1623"/>
        <v>1</v>
      </c>
      <c r="F3682" s="173"/>
      <c r="G3682" s="90"/>
      <c r="H3682" s="73"/>
      <c r="I3682" s="90"/>
      <c r="J3682" s="175" t="str">
        <f t="shared" ref="J3682" si="1662">IF(ISNA(VLOOKUP(I3682,DAF_AKUN,2,FALSE)),"-",VLOOKUP(I3682,DAF_AKUN,2,FALSE))</f>
        <v>-</v>
      </c>
      <c r="K3682" s="90" t="s">
        <v>404</v>
      </c>
      <c r="L3682" s="178"/>
      <c r="M3682" s="178"/>
    </row>
    <row r="3683" spans="1:13" x14ac:dyDescent="0.2">
      <c r="A3683" s="90" t="str">
        <f>IF(I3683=VALUE,VALUE,COUNTIF($B$7:B3683,B3683))&amp;I3683&amp;IF(F3683&lt;&gt;VALUE,TEXT(F3683,"mmmm"),VALUE)</f>
        <v>00</v>
      </c>
      <c r="B3683" s="86" t="str">
        <f t="shared" si="1622"/>
        <v>0</v>
      </c>
      <c r="C3683" s="86" t="str">
        <f>COUNTIF($K$7:K3683,K3683)&amp;K3683</f>
        <v>54SH-003</v>
      </c>
      <c r="D3683" s="86" t="str">
        <f t="shared" si="1623"/>
        <v>1</v>
      </c>
      <c r="F3683" s="173"/>
      <c r="G3683" s="90"/>
      <c r="H3683" s="73"/>
      <c r="I3683" s="90"/>
      <c r="J3683" s="175" t="str">
        <f t="shared" ref="J3683" si="1663">IF(ISNA(VLOOKUP(I3683,DAF_AKUN,2,FALSE)),"-",VLOOKUP(I3683,DAF_AKUN,2,FALSE))</f>
        <v>-</v>
      </c>
      <c r="K3683" s="90" t="s">
        <v>404</v>
      </c>
      <c r="L3683" s="178"/>
      <c r="M3683" s="178"/>
    </row>
    <row r="3684" spans="1:13" x14ac:dyDescent="0.2">
      <c r="A3684" s="90" t="str">
        <f>IF(I3684=VALUE,VALUE,COUNTIF($B$7:B3684,B3684))&amp;I3684&amp;IF(F3684&lt;&gt;VALUE,TEXT(F3684,"mmmm"),VALUE)</f>
        <v>00</v>
      </c>
      <c r="B3684" s="86" t="str">
        <f t="shared" si="1622"/>
        <v>0</v>
      </c>
      <c r="C3684" s="86" t="str">
        <f>COUNTIF($K$7:K3684,K3684)&amp;K3684</f>
        <v>0</v>
      </c>
      <c r="D3684" s="86" t="str">
        <f t="shared" si="1623"/>
        <v>1</v>
      </c>
      <c r="F3684" s="173"/>
      <c r="G3684" s="90"/>
      <c r="H3684" s="73"/>
      <c r="I3684" s="90"/>
      <c r="J3684" s="175" t="str">
        <f t="shared" ref="J3684" si="1664">IF(ISNA(VLOOKUP(I3684,DAF_AKUN,2,FALSE)),"-",VLOOKUP(I3684,DAF_AKUN,2,FALSE))</f>
        <v>-</v>
      </c>
      <c r="K3684" s="90"/>
      <c r="L3684" s="178"/>
      <c r="M3684" s="178"/>
    </row>
    <row r="3685" spans="1:13" x14ac:dyDescent="0.2">
      <c r="A3685" s="90" t="str">
        <f>IF(I3685=VALUE,VALUE,COUNTIF($B$7:B3685,B3685))&amp;I3685&amp;IF(F3685&lt;&gt;VALUE,TEXT(F3685,"mmmm"),VALUE)</f>
        <v>00</v>
      </c>
      <c r="B3685" s="86" t="str">
        <f t="shared" si="1622"/>
        <v>0</v>
      </c>
      <c r="C3685" s="86" t="str">
        <f>COUNTIF($K$7:K3685,K3685)&amp;K3685</f>
        <v>0</v>
      </c>
      <c r="D3685" s="86" t="str">
        <f t="shared" si="1623"/>
        <v>1</v>
      </c>
      <c r="F3685" s="173"/>
      <c r="G3685" s="90"/>
      <c r="H3685" s="73"/>
      <c r="I3685" s="90"/>
      <c r="J3685" s="175" t="str">
        <f t="shared" ref="J3685" si="1665">IF(ISNA(VLOOKUP(I3685,DAF_AKUN,2,FALSE)),"-",VLOOKUP(I3685,DAF_AKUN,2,FALSE))</f>
        <v>-</v>
      </c>
      <c r="K3685" s="90"/>
      <c r="L3685" s="178"/>
      <c r="M3685" s="178"/>
    </row>
    <row r="3686" spans="1:13" x14ac:dyDescent="0.2">
      <c r="A3686" s="90" t="str">
        <f>IF(I3686=VALUE,VALUE,COUNTIF($B$7:B3686,B3686))&amp;I3686&amp;IF(F3686&lt;&gt;VALUE,TEXT(F3686,"mmmm"),VALUE)</f>
        <v>00</v>
      </c>
      <c r="B3686" s="86" t="str">
        <f t="shared" si="1622"/>
        <v>0</v>
      </c>
      <c r="C3686" s="86" t="str">
        <f>COUNTIF($K$7:K3686,K3686)&amp;K3686</f>
        <v>0</v>
      </c>
      <c r="D3686" s="86" t="str">
        <f t="shared" si="1623"/>
        <v>1</v>
      </c>
      <c r="F3686" s="173"/>
      <c r="G3686" s="90"/>
      <c r="H3686" s="73"/>
      <c r="I3686" s="90"/>
      <c r="J3686" s="175" t="str">
        <f t="shared" ref="J3686" si="1666">IF(ISNA(VLOOKUP(I3686,DAF_AKUN,2,FALSE)),"-",VLOOKUP(I3686,DAF_AKUN,2,FALSE))</f>
        <v>-</v>
      </c>
      <c r="K3686" s="90"/>
      <c r="L3686" s="178"/>
      <c r="M3686" s="178"/>
    </row>
    <row r="3687" spans="1:13" x14ac:dyDescent="0.2">
      <c r="A3687" s="90" t="str">
        <f>IF(I3687=VALUE,VALUE,COUNTIF($B$7:B3687,B3687))&amp;I3687&amp;IF(F3687&lt;&gt;VALUE,TEXT(F3687,"mmmm"),VALUE)</f>
        <v>00</v>
      </c>
      <c r="B3687" s="86" t="str">
        <f t="shared" si="1622"/>
        <v>0</v>
      </c>
      <c r="C3687" s="86" t="str">
        <f>COUNTIF($K$7:K3687,K3687)&amp;K3687</f>
        <v>0</v>
      </c>
      <c r="D3687" s="86" t="str">
        <f t="shared" si="1623"/>
        <v>1</v>
      </c>
      <c r="F3687" s="173"/>
      <c r="G3687" s="90"/>
      <c r="H3687" s="73"/>
      <c r="I3687" s="90"/>
      <c r="J3687" s="175" t="str">
        <f t="shared" ref="J3687" si="1667">IF(ISNA(VLOOKUP(I3687,DAF_AKUN,2,FALSE)),"-",VLOOKUP(I3687,DAF_AKUN,2,FALSE))</f>
        <v>-</v>
      </c>
      <c r="K3687" s="90"/>
      <c r="L3687" s="178"/>
      <c r="M3687" s="178"/>
    </row>
    <row r="3688" spans="1:13" x14ac:dyDescent="0.2">
      <c r="A3688" s="90" t="str">
        <f>IF(I3688=VALUE,VALUE,COUNTIF($B$7:B3688,B3688))&amp;I3688&amp;IF(F3688&lt;&gt;VALUE,TEXT(F3688,"mmmm"),VALUE)</f>
        <v>00</v>
      </c>
      <c r="B3688" s="86" t="str">
        <f t="shared" si="1622"/>
        <v>0</v>
      </c>
      <c r="C3688" s="86" t="str">
        <f>COUNTIF($K$7:K3688,K3688)&amp;K3688</f>
        <v>0</v>
      </c>
      <c r="D3688" s="86" t="str">
        <f t="shared" si="1623"/>
        <v>1</v>
      </c>
      <c r="F3688" s="173"/>
      <c r="G3688" s="90"/>
      <c r="H3688" s="73"/>
      <c r="I3688" s="75"/>
      <c r="J3688" s="175" t="str">
        <f t="shared" ref="J3688" si="1668">IF(ISNA(VLOOKUP(I3688,DAF_AKUN,2,FALSE)),"-",VLOOKUP(I3688,DAF_AKUN,2,FALSE))</f>
        <v>-</v>
      </c>
      <c r="K3688" s="90"/>
      <c r="L3688" s="178"/>
      <c r="M3688" s="178"/>
    </row>
    <row r="3689" spans="1:13" x14ac:dyDescent="0.2">
      <c r="A3689" s="90" t="str">
        <f>IF(I3689=VALUE,VALUE,COUNTIF($B$7:B3689,B3689))&amp;I3689&amp;IF(F3689&lt;&gt;VALUE,TEXT(F3689,"mmmm"),VALUE)</f>
        <v>00</v>
      </c>
      <c r="B3689" s="86" t="str">
        <f t="shared" si="1622"/>
        <v>0</v>
      </c>
      <c r="C3689" s="86" t="str">
        <f>COUNTIF($K$7:K3689,K3689)&amp;K3689</f>
        <v>0</v>
      </c>
      <c r="D3689" s="86" t="str">
        <f t="shared" si="1623"/>
        <v>1</v>
      </c>
      <c r="F3689" s="173"/>
      <c r="G3689" s="90"/>
      <c r="H3689" s="73"/>
      <c r="I3689" s="90"/>
      <c r="J3689" s="175" t="str">
        <f t="shared" ref="J3689" si="1669">IF(ISNA(VLOOKUP(I3689,DAF_AKUN,2,FALSE)),"-",VLOOKUP(I3689,DAF_AKUN,2,FALSE))</f>
        <v>-</v>
      </c>
      <c r="K3689" s="90"/>
      <c r="L3689" s="178"/>
      <c r="M3689" s="178"/>
    </row>
    <row r="3690" spans="1:13" x14ac:dyDescent="0.2">
      <c r="A3690" s="90" t="str">
        <f>IF(I3690=VALUE,VALUE,COUNTIF($B$7:B3690,B3690))&amp;I3690&amp;IF(F3690&lt;&gt;VALUE,TEXT(F3690,"mmmm"),VALUE)</f>
        <v>00</v>
      </c>
      <c r="B3690" s="86" t="str">
        <f t="shared" si="1622"/>
        <v>0</v>
      </c>
      <c r="C3690" s="86" t="str">
        <f>COUNTIF($K$7:K3690,K3690)&amp;K3690</f>
        <v>0</v>
      </c>
      <c r="D3690" s="86" t="str">
        <f t="shared" si="1623"/>
        <v>1</v>
      </c>
      <c r="F3690" s="173"/>
      <c r="G3690" s="90"/>
      <c r="H3690" s="73"/>
      <c r="I3690" s="90"/>
      <c r="J3690" s="175" t="str">
        <f t="shared" ref="J3690" si="1670">IF(ISNA(VLOOKUP(I3690,DAF_AKUN,2,FALSE)),"-",VLOOKUP(I3690,DAF_AKUN,2,FALSE))</f>
        <v>-</v>
      </c>
      <c r="K3690" s="90"/>
      <c r="L3690" s="178"/>
      <c r="M3690" s="178"/>
    </row>
    <row r="3691" spans="1:13" x14ac:dyDescent="0.2">
      <c r="A3691" s="90" t="str">
        <f>IF(I3691=VALUE,VALUE,COUNTIF($B$7:B3691,B3691))&amp;I3691&amp;IF(F3691&lt;&gt;VALUE,TEXT(F3691,"mmmm"),VALUE)</f>
        <v>00</v>
      </c>
      <c r="B3691" s="86" t="str">
        <f t="shared" si="1622"/>
        <v>0</v>
      </c>
      <c r="C3691" s="86" t="str">
        <f>COUNTIF($K$7:K3691,K3691)&amp;K3691</f>
        <v>269AP-003</v>
      </c>
      <c r="D3691" s="86" t="str">
        <f t="shared" si="1623"/>
        <v>1</v>
      </c>
      <c r="F3691" s="173"/>
      <c r="G3691" s="90"/>
      <c r="H3691" s="73"/>
      <c r="I3691" s="90"/>
      <c r="J3691" s="175" t="str">
        <f t="shared" ref="J3691" si="1671">IF(ISNA(VLOOKUP(I3691,DAF_AKUN,2,FALSE)),"-",VLOOKUP(I3691,DAF_AKUN,2,FALSE))</f>
        <v>-</v>
      </c>
      <c r="K3691" s="90" t="s">
        <v>420</v>
      </c>
      <c r="L3691" s="178"/>
      <c r="M3691" s="178"/>
    </row>
    <row r="3692" spans="1:13" x14ac:dyDescent="0.2">
      <c r="A3692" s="90" t="str">
        <f>IF(I3692=VALUE,VALUE,COUNTIF($B$7:B3692,B3692))&amp;I3692&amp;IF(F3692&lt;&gt;VALUE,TEXT(F3692,"mmmm"),VALUE)</f>
        <v>00</v>
      </c>
      <c r="B3692" s="86" t="str">
        <f t="shared" si="1622"/>
        <v>0</v>
      </c>
      <c r="C3692" s="86" t="str">
        <f>COUNTIF($K$7:K3692,K3692)&amp;K3692</f>
        <v>270AP-003</v>
      </c>
      <c r="D3692" s="86" t="str">
        <f t="shared" si="1623"/>
        <v>1</v>
      </c>
      <c r="F3692" s="173"/>
      <c r="G3692" s="90"/>
      <c r="H3692" s="73"/>
      <c r="I3692" s="90"/>
      <c r="J3692" s="175" t="str">
        <f t="shared" ref="J3692" si="1672">IF(ISNA(VLOOKUP(I3692,DAF_AKUN,2,FALSE)),"-",VLOOKUP(I3692,DAF_AKUN,2,FALSE))</f>
        <v>-</v>
      </c>
      <c r="K3692" s="90" t="s">
        <v>420</v>
      </c>
      <c r="L3692" s="178"/>
      <c r="M3692" s="178"/>
    </row>
    <row r="3693" spans="1:13" x14ac:dyDescent="0.2">
      <c r="A3693" s="90" t="str">
        <f>IF(I3693=VALUE,VALUE,COUNTIF($B$7:B3693,B3693))&amp;I3693&amp;IF(F3693&lt;&gt;VALUE,TEXT(F3693,"mmmm"),VALUE)</f>
        <v>00</v>
      </c>
      <c r="B3693" s="86" t="str">
        <f t="shared" si="1622"/>
        <v>0</v>
      </c>
      <c r="C3693" s="86" t="str">
        <f>COUNTIF($K$7:K3693,K3693)&amp;K3693</f>
        <v>271AP-003</v>
      </c>
      <c r="D3693" s="86" t="str">
        <f t="shared" si="1623"/>
        <v>1</v>
      </c>
      <c r="F3693" s="173"/>
      <c r="G3693" s="90"/>
      <c r="H3693" s="73"/>
      <c r="I3693" s="90"/>
      <c r="J3693" s="175" t="str">
        <f t="shared" ref="J3693" si="1673">IF(ISNA(VLOOKUP(I3693,DAF_AKUN,2,FALSE)),"-",VLOOKUP(I3693,DAF_AKUN,2,FALSE))</f>
        <v>-</v>
      </c>
      <c r="K3693" s="90" t="s">
        <v>420</v>
      </c>
      <c r="L3693" s="178"/>
      <c r="M3693" s="178"/>
    </row>
    <row r="3694" spans="1:13" x14ac:dyDescent="0.2">
      <c r="A3694" s="90" t="str">
        <f>IF(I3694=VALUE,VALUE,COUNTIF($B$7:B3694,B3694))&amp;I3694&amp;IF(F3694&lt;&gt;VALUE,TEXT(F3694,"mmmm"),VALUE)</f>
        <v>00</v>
      </c>
      <c r="B3694" s="86" t="str">
        <f t="shared" si="1622"/>
        <v>0</v>
      </c>
      <c r="C3694" s="86" t="str">
        <f>COUNTIF($K$7:K3694,K3694)&amp;K3694</f>
        <v>272AP-003</v>
      </c>
      <c r="D3694" s="86" t="str">
        <f t="shared" si="1623"/>
        <v>1</v>
      </c>
      <c r="F3694" s="173"/>
      <c r="G3694" s="90"/>
      <c r="H3694" s="73"/>
      <c r="I3694" s="90"/>
      <c r="J3694" s="175" t="str">
        <f t="shared" ref="J3694" si="1674">IF(ISNA(VLOOKUP(I3694,DAF_AKUN,2,FALSE)),"-",VLOOKUP(I3694,DAF_AKUN,2,FALSE))</f>
        <v>-</v>
      </c>
      <c r="K3694" s="90" t="s">
        <v>420</v>
      </c>
      <c r="L3694" s="178"/>
      <c r="M3694" s="178"/>
    </row>
    <row r="3695" spans="1:13" x14ac:dyDescent="0.2">
      <c r="A3695" s="90" t="str">
        <f>IF(I3695=VALUE,VALUE,COUNTIF($B$7:B3695,B3695))&amp;I3695&amp;IF(F3695&lt;&gt;VALUE,TEXT(F3695,"mmmm"),VALUE)</f>
        <v>00</v>
      </c>
      <c r="B3695" s="86" t="str">
        <f t="shared" si="1622"/>
        <v>0</v>
      </c>
      <c r="C3695" s="86" t="str">
        <f>COUNTIF($K$7:K3695,K3695)&amp;K3695</f>
        <v>0</v>
      </c>
      <c r="D3695" s="86" t="str">
        <f t="shared" si="1623"/>
        <v>1</v>
      </c>
      <c r="F3695" s="173"/>
      <c r="G3695" s="90"/>
      <c r="H3695" s="73"/>
      <c r="I3695" s="90"/>
      <c r="J3695" s="175" t="str">
        <f t="shared" ref="J3695" si="1675">IF(ISNA(VLOOKUP(I3695,DAF_AKUN,2,FALSE)),"-",VLOOKUP(I3695,DAF_AKUN,2,FALSE))</f>
        <v>-</v>
      </c>
      <c r="K3695" s="90"/>
      <c r="L3695" s="178"/>
      <c r="M3695" s="178"/>
    </row>
    <row r="3696" spans="1:13" x14ac:dyDescent="0.2">
      <c r="A3696" s="90" t="str">
        <f>IF(I3696=VALUE,VALUE,COUNTIF($B$7:B3696,B3696))&amp;I3696&amp;IF(F3696&lt;&gt;VALUE,TEXT(F3696,"mmmm"),VALUE)</f>
        <v>00</v>
      </c>
      <c r="B3696" s="86" t="str">
        <f t="shared" si="1622"/>
        <v>0</v>
      </c>
      <c r="C3696" s="86" t="str">
        <f>COUNTIF($K$7:K3696,K3696)&amp;K3696</f>
        <v>0</v>
      </c>
      <c r="D3696" s="86" t="str">
        <f t="shared" si="1623"/>
        <v>1</v>
      </c>
      <c r="F3696" s="173"/>
      <c r="G3696" s="90"/>
      <c r="H3696" s="73"/>
      <c r="I3696" s="90"/>
      <c r="J3696" s="175" t="str">
        <f t="shared" ref="J3696" si="1676">IF(ISNA(VLOOKUP(I3696,DAF_AKUN,2,FALSE)),"-",VLOOKUP(I3696,DAF_AKUN,2,FALSE))</f>
        <v>-</v>
      </c>
      <c r="K3696" s="90"/>
      <c r="L3696" s="178"/>
      <c r="M3696" s="178"/>
    </row>
    <row r="3697" spans="1:13" x14ac:dyDescent="0.2">
      <c r="A3697" s="90" t="str">
        <f>IF(I3697=VALUE,VALUE,COUNTIF($B$7:B3697,B3697))&amp;I3697&amp;IF(F3697&lt;&gt;VALUE,TEXT(F3697,"mmmm"),VALUE)</f>
        <v>00</v>
      </c>
      <c r="B3697" s="86" t="str">
        <f t="shared" si="1622"/>
        <v>0</v>
      </c>
      <c r="C3697" s="86" t="str">
        <f>COUNTIF($K$7:K3697,K3697)&amp;K3697</f>
        <v>0</v>
      </c>
      <c r="D3697" s="86" t="str">
        <f t="shared" si="1623"/>
        <v>1</v>
      </c>
      <c r="F3697" s="173"/>
      <c r="G3697" s="90"/>
      <c r="H3697" s="73"/>
      <c r="I3697" s="75"/>
      <c r="J3697" s="175" t="str">
        <f t="shared" ref="J3697" si="1677">IF(ISNA(VLOOKUP(I3697,DAF_AKUN,2,FALSE)),"-",VLOOKUP(I3697,DAF_AKUN,2,FALSE))</f>
        <v>-</v>
      </c>
      <c r="K3697" s="90"/>
      <c r="L3697" s="178"/>
      <c r="M3697" s="178"/>
    </row>
    <row r="3698" spans="1:13" x14ac:dyDescent="0.2">
      <c r="A3698" s="90" t="str">
        <f>IF(I3698=VALUE,VALUE,COUNTIF($B$7:B3698,B3698))&amp;I3698&amp;IF(F3698&lt;&gt;VALUE,TEXT(F3698,"mmmm"),VALUE)</f>
        <v>00</v>
      </c>
      <c r="B3698" s="86" t="str">
        <f t="shared" si="1622"/>
        <v>0</v>
      </c>
      <c r="C3698" s="86" t="str">
        <f>COUNTIF($K$7:K3698,K3698)&amp;K3698</f>
        <v>0</v>
      </c>
      <c r="D3698" s="86" t="str">
        <f t="shared" si="1623"/>
        <v>1</v>
      </c>
      <c r="F3698" s="173"/>
      <c r="G3698" s="90"/>
      <c r="H3698" s="73"/>
      <c r="I3698" s="90"/>
      <c r="J3698" s="175" t="str">
        <f t="shared" ref="J3698" si="1678">IF(ISNA(VLOOKUP(I3698,DAF_AKUN,2,FALSE)),"-",VLOOKUP(I3698,DAF_AKUN,2,FALSE))</f>
        <v>-</v>
      </c>
      <c r="K3698" s="90"/>
      <c r="L3698" s="178"/>
      <c r="M3698" s="178"/>
    </row>
    <row r="3699" spans="1:13" x14ac:dyDescent="0.2">
      <c r="A3699" s="90" t="str">
        <f>IF(I3699=VALUE,VALUE,COUNTIF($B$7:B3699,B3699))&amp;I3699&amp;IF(F3699&lt;&gt;VALUE,TEXT(F3699,"mmmm"),VALUE)</f>
        <v>00</v>
      </c>
      <c r="B3699" s="86" t="str">
        <f t="shared" si="1622"/>
        <v>0</v>
      </c>
      <c r="C3699" s="86" t="str">
        <f>COUNTIF($K$7:K3699,K3699)&amp;K3699</f>
        <v>0</v>
      </c>
      <c r="D3699" s="86" t="str">
        <f t="shared" si="1623"/>
        <v>1</v>
      </c>
      <c r="F3699" s="173"/>
      <c r="G3699" s="90"/>
      <c r="H3699" s="73"/>
      <c r="I3699" s="90"/>
      <c r="J3699" s="175" t="str">
        <f t="shared" ref="J3699" si="1679">IF(ISNA(VLOOKUP(I3699,DAF_AKUN,2,FALSE)),"-",VLOOKUP(I3699,DAF_AKUN,2,FALSE))</f>
        <v>-</v>
      </c>
      <c r="K3699" s="90"/>
      <c r="L3699" s="178"/>
      <c r="M3699" s="178"/>
    </row>
    <row r="3700" spans="1:13" x14ac:dyDescent="0.2">
      <c r="A3700" s="90" t="str">
        <f>IF(I3700=VALUE,VALUE,COUNTIF($B$7:B3700,B3700))&amp;I3700&amp;IF(F3700&lt;&gt;VALUE,TEXT(F3700,"mmmm"),VALUE)</f>
        <v>00</v>
      </c>
      <c r="B3700" s="86" t="str">
        <f t="shared" si="1622"/>
        <v>0</v>
      </c>
      <c r="C3700" s="86" t="str">
        <f>COUNTIF($K$7:K3700,K3700)&amp;K3700</f>
        <v>273AP-003</v>
      </c>
      <c r="D3700" s="86" t="str">
        <f t="shared" si="1623"/>
        <v>1</v>
      </c>
      <c r="F3700" s="173"/>
      <c r="G3700" s="90"/>
      <c r="H3700" s="73"/>
      <c r="I3700" s="90"/>
      <c r="J3700" s="175" t="str">
        <f t="shared" ref="J3700" si="1680">IF(ISNA(VLOOKUP(I3700,DAF_AKUN,2,FALSE)),"-",VLOOKUP(I3700,DAF_AKUN,2,FALSE))</f>
        <v>-</v>
      </c>
      <c r="K3700" s="90" t="s">
        <v>420</v>
      </c>
      <c r="L3700" s="178"/>
      <c r="M3700" s="178"/>
    </row>
    <row r="3701" spans="1:13" x14ac:dyDescent="0.2">
      <c r="A3701" s="90" t="str">
        <f>IF(I3701=VALUE,VALUE,COUNTIF($B$7:B3701,B3701))&amp;I3701&amp;IF(F3701&lt;&gt;VALUE,TEXT(F3701,"mmmm"),VALUE)</f>
        <v>00</v>
      </c>
      <c r="B3701" s="86" t="str">
        <f t="shared" si="1622"/>
        <v>0</v>
      </c>
      <c r="C3701" s="86" t="str">
        <f>COUNTIF($K$7:K3701,K3701)&amp;K3701</f>
        <v>274AP-003</v>
      </c>
      <c r="D3701" s="86" t="str">
        <f t="shared" si="1623"/>
        <v>1</v>
      </c>
      <c r="F3701" s="173"/>
      <c r="G3701" s="90"/>
      <c r="H3701" s="73"/>
      <c r="I3701" s="90"/>
      <c r="J3701" s="175" t="str">
        <f t="shared" ref="J3701" si="1681">IF(ISNA(VLOOKUP(I3701,DAF_AKUN,2,FALSE)),"-",VLOOKUP(I3701,DAF_AKUN,2,FALSE))</f>
        <v>-</v>
      </c>
      <c r="K3701" s="90" t="s">
        <v>420</v>
      </c>
      <c r="L3701" s="178"/>
      <c r="M3701" s="178"/>
    </row>
    <row r="3702" spans="1:13" x14ac:dyDescent="0.2">
      <c r="A3702" s="90" t="str">
        <f>IF(I3702=VALUE,VALUE,COUNTIF($B$7:B3702,B3702))&amp;I3702&amp;IF(F3702&lt;&gt;VALUE,TEXT(F3702,"mmmm"),VALUE)</f>
        <v>00</v>
      </c>
      <c r="B3702" s="86" t="str">
        <f t="shared" si="1622"/>
        <v>0</v>
      </c>
      <c r="C3702" s="86" t="str">
        <f>COUNTIF($K$7:K3702,K3702)&amp;K3702</f>
        <v>275AP-003</v>
      </c>
      <c r="D3702" s="86" t="str">
        <f t="shared" si="1623"/>
        <v>1</v>
      </c>
      <c r="F3702" s="173"/>
      <c r="G3702" s="90"/>
      <c r="H3702" s="73"/>
      <c r="I3702" s="90"/>
      <c r="J3702" s="175" t="str">
        <f t="shared" ref="J3702" si="1682">IF(ISNA(VLOOKUP(I3702,DAF_AKUN,2,FALSE)),"-",VLOOKUP(I3702,DAF_AKUN,2,FALSE))</f>
        <v>-</v>
      </c>
      <c r="K3702" s="90" t="s">
        <v>420</v>
      </c>
      <c r="L3702" s="178"/>
      <c r="M3702" s="178"/>
    </row>
    <row r="3703" spans="1:13" x14ac:dyDescent="0.2">
      <c r="A3703" s="90" t="str">
        <f>IF(I3703=VALUE,VALUE,COUNTIF($B$7:B3703,B3703))&amp;I3703&amp;IF(F3703&lt;&gt;VALUE,TEXT(F3703,"mmmm"),VALUE)</f>
        <v>00</v>
      </c>
      <c r="B3703" s="86" t="str">
        <f t="shared" si="1622"/>
        <v>0</v>
      </c>
      <c r="C3703" s="86" t="str">
        <f>COUNTIF($K$7:K3703,K3703)&amp;K3703</f>
        <v>276AP-003</v>
      </c>
      <c r="D3703" s="86" t="str">
        <f t="shared" si="1623"/>
        <v>1</v>
      </c>
      <c r="F3703" s="173"/>
      <c r="G3703" s="90"/>
      <c r="H3703" s="73"/>
      <c r="I3703" s="90"/>
      <c r="J3703" s="175" t="str">
        <f t="shared" ref="J3703" si="1683">IF(ISNA(VLOOKUP(I3703,DAF_AKUN,2,FALSE)),"-",VLOOKUP(I3703,DAF_AKUN,2,FALSE))</f>
        <v>-</v>
      </c>
      <c r="K3703" s="90" t="s">
        <v>420</v>
      </c>
      <c r="L3703" s="178"/>
      <c r="M3703" s="178"/>
    </row>
    <row r="3704" spans="1:13" x14ac:dyDescent="0.2">
      <c r="A3704" s="90" t="str">
        <f>IF(I3704=VALUE,VALUE,COUNTIF($B$7:B3704,B3704))&amp;I3704&amp;IF(F3704&lt;&gt;VALUE,TEXT(F3704,"mmmm"),VALUE)</f>
        <v>00</v>
      </c>
      <c r="B3704" s="86" t="str">
        <f t="shared" si="1622"/>
        <v>0</v>
      </c>
      <c r="C3704" s="86" t="str">
        <f>COUNTIF($K$7:K3704,K3704)&amp;K3704</f>
        <v>277AP-003</v>
      </c>
      <c r="D3704" s="86" t="str">
        <f t="shared" si="1623"/>
        <v>1</v>
      </c>
      <c r="F3704" s="173"/>
      <c r="G3704" s="90"/>
      <c r="H3704" s="73"/>
      <c r="I3704" s="90"/>
      <c r="J3704" s="175" t="str">
        <f t="shared" ref="J3704" si="1684">IF(ISNA(VLOOKUP(I3704,DAF_AKUN,2,FALSE)),"-",VLOOKUP(I3704,DAF_AKUN,2,FALSE))</f>
        <v>-</v>
      </c>
      <c r="K3704" s="90" t="s">
        <v>420</v>
      </c>
      <c r="L3704" s="178"/>
      <c r="M3704" s="178"/>
    </row>
    <row r="3705" spans="1:13" x14ac:dyDescent="0.2">
      <c r="A3705" s="90" t="str">
        <f>IF(I3705=VALUE,VALUE,COUNTIF($B$7:B3705,B3705))&amp;I3705&amp;IF(F3705&lt;&gt;VALUE,TEXT(F3705,"mmmm"),VALUE)</f>
        <v>00</v>
      </c>
      <c r="B3705" s="86" t="str">
        <f t="shared" si="1622"/>
        <v>0</v>
      </c>
      <c r="C3705" s="86" t="str">
        <f>COUNTIF($K$7:K3705,K3705)&amp;K3705</f>
        <v>278AP-003</v>
      </c>
      <c r="D3705" s="86" t="str">
        <f t="shared" si="1623"/>
        <v>1</v>
      </c>
      <c r="F3705" s="173"/>
      <c r="G3705" s="90"/>
      <c r="H3705" s="73"/>
      <c r="I3705" s="90"/>
      <c r="J3705" s="175" t="str">
        <f t="shared" ref="J3705" si="1685">IF(ISNA(VLOOKUP(I3705,DAF_AKUN,2,FALSE)),"-",VLOOKUP(I3705,DAF_AKUN,2,FALSE))</f>
        <v>-</v>
      </c>
      <c r="K3705" s="90" t="s">
        <v>420</v>
      </c>
      <c r="L3705" s="178"/>
      <c r="M3705" s="178"/>
    </row>
    <row r="3706" spans="1:13" x14ac:dyDescent="0.2">
      <c r="A3706" s="90" t="str">
        <f>IF(I3706=VALUE,VALUE,COUNTIF($B$7:B3706,B3706))&amp;I3706&amp;IF(F3706&lt;&gt;VALUE,TEXT(F3706,"mmmm"),VALUE)</f>
        <v>00</v>
      </c>
      <c r="B3706" s="86" t="str">
        <f t="shared" si="1622"/>
        <v>0</v>
      </c>
      <c r="C3706" s="86" t="str">
        <f>COUNTIF($K$7:K3706,K3706)&amp;K3706</f>
        <v>279AP-003</v>
      </c>
      <c r="D3706" s="86" t="str">
        <f t="shared" si="1623"/>
        <v>1</v>
      </c>
      <c r="F3706" s="173"/>
      <c r="G3706" s="90"/>
      <c r="H3706" s="73"/>
      <c r="I3706" s="90"/>
      <c r="J3706" s="175" t="str">
        <f t="shared" ref="J3706" si="1686">IF(ISNA(VLOOKUP(I3706,DAF_AKUN,2,FALSE)),"-",VLOOKUP(I3706,DAF_AKUN,2,FALSE))</f>
        <v>-</v>
      </c>
      <c r="K3706" s="90" t="s">
        <v>420</v>
      </c>
      <c r="L3706" s="178"/>
      <c r="M3706" s="178"/>
    </row>
    <row r="3707" spans="1:13" x14ac:dyDescent="0.2">
      <c r="A3707" s="90" t="str">
        <f>IF(I3707=VALUE,VALUE,COUNTIF($B$7:B3707,B3707))&amp;I3707&amp;IF(F3707&lt;&gt;VALUE,TEXT(F3707,"mmmm"),VALUE)</f>
        <v>00</v>
      </c>
      <c r="B3707" s="86" t="str">
        <f t="shared" si="1622"/>
        <v>0</v>
      </c>
      <c r="C3707" s="86" t="str">
        <f>COUNTIF($K$7:K3707,K3707)&amp;K3707</f>
        <v>0</v>
      </c>
      <c r="D3707" s="86" t="str">
        <f t="shared" si="1623"/>
        <v>1</v>
      </c>
      <c r="F3707" s="173"/>
      <c r="G3707" s="90"/>
      <c r="H3707" s="73"/>
      <c r="I3707" s="90"/>
      <c r="J3707" s="175" t="str">
        <f t="shared" ref="J3707" si="1687">IF(ISNA(VLOOKUP(I3707,DAF_AKUN,2,FALSE)),"-",VLOOKUP(I3707,DAF_AKUN,2,FALSE))</f>
        <v>-</v>
      </c>
      <c r="K3707" s="90"/>
      <c r="L3707" s="178"/>
      <c r="M3707" s="178"/>
    </row>
    <row r="3708" spans="1:13" x14ac:dyDescent="0.2">
      <c r="A3708" s="90" t="str">
        <f>IF(I3708=VALUE,VALUE,COUNTIF($B$7:B3708,B3708))&amp;I3708&amp;IF(F3708&lt;&gt;VALUE,TEXT(F3708,"mmmm"),VALUE)</f>
        <v>00</v>
      </c>
      <c r="B3708" s="86" t="str">
        <f t="shared" ref="B3708:B3771" si="1688">I3708&amp;IF(F3708&lt;&gt;VALUE,TEXT(F3708,"mmmm"),VALUE)</f>
        <v>0</v>
      </c>
      <c r="C3708" s="86" t="str">
        <f>COUNTIF($K$7:K3708,K3708)&amp;K3708</f>
        <v>280AP-003</v>
      </c>
      <c r="D3708" s="86" t="str">
        <f t="shared" ref="D3708:D3771" si="1689">IF(MONTH(F3708)&lt;MONTH(BLN),"1"&amp;I3708,VALUE)</f>
        <v>1</v>
      </c>
      <c r="F3708" s="173"/>
      <c r="G3708" s="90"/>
      <c r="H3708" s="73"/>
      <c r="I3708" s="90"/>
      <c r="J3708" s="175" t="str">
        <f t="shared" ref="J3708" si="1690">IF(ISNA(VLOOKUP(I3708,DAF_AKUN,2,FALSE)),"-",VLOOKUP(I3708,DAF_AKUN,2,FALSE))</f>
        <v>-</v>
      </c>
      <c r="K3708" s="90" t="s">
        <v>420</v>
      </c>
      <c r="L3708" s="178"/>
      <c r="M3708" s="178"/>
    </row>
    <row r="3709" spans="1:13" x14ac:dyDescent="0.2">
      <c r="A3709" s="90" t="str">
        <f>IF(I3709=VALUE,VALUE,COUNTIF($B$7:B3709,B3709))&amp;I3709&amp;IF(F3709&lt;&gt;VALUE,TEXT(F3709,"mmmm"),VALUE)</f>
        <v>00</v>
      </c>
      <c r="B3709" s="86" t="str">
        <f t="shared" si="1688"/>
        <v>0</v>
      </c>
      <c r="C3709" s="86" t="str">
        <f>COUNTIF($K$7:K3709,K3709)&amp;K3709</f>
        <v>281AP-003</v>
      </c>
      <c r="D3709" s="86" t="str">
        <f t="shared" si="1689"/>
        <v>1</v>
      </c>
      <c r="F3709" s="173"/>
      <c r="G3709" s="90"/>
      <c r="H3709" s="73"/>
      <c r="I3709" s="90"/>
      <c r="J3709" s="175" t="str">
        <f t="shared" ref="J3709" si="1691">IF(ISNA(VLOOKUP(I3709,DAF_AKUN,2,FALSE)),"-",VLOOKUP(I3709,DAF_AKUN,2,FALSE))</f>
        <v>-</v>
      </c>
      <c r="K3709" s="90" t="s">
        <v>420</v>
      </c>
      <c r="L3709" s="178"/>
      <c r="M3709" s="178"/>
    </row>
    <row r="3710" spans="1:13" x14ac:dyDescent="0.2">
      <c r="A3710" s="90" t="str">
        <f>IF(I3710=VALUE,VALUE,COUNTIF($B$7:B3710,B3710))&amp;I3710&amp;IF(F3710&lt;&gt;VALUE,TEXT(F3710,"mmmm"),VALUE)</f>
        <v>00</v>
      </c>
      <c r="B3710" s="86" t="str">
        <f t="shared" si="1688"/>
        <v>0</v>
      </c>
      <c r="C3710" s="86" t="str">
        <f>COUNTIF($K$7:K3710,K3710)&amp;K3710</f>
        <v>282AP-003</v>
      </c>
      <c r="D3710" s="86" t="str">
        <f t="shared" si="1689"/>
        <v>1</v>
      </c>
      <c r="F3710" s="173"/>
      <c r="G3710" s="90"/>
      <c r="H3710" s="73"/>
      <c r="I3710" s="90"/>
      <c r="J3710" s="175" t="str">
        <f t="shared" ref="J3710" si="1692">IF(ISNA(VLOOKUP(I3710,DAF_AKUN,2,FALSE)),"-",VLOOKUP(I3710,DAF_AKUN,2,FALSE))</f>
        <v>-</v>
      </c>
      <c r="K3710" s="90" t="s">
        <v>420</v>
      </c>
      <c r="L3710" s="178"/>
      <c r="M3710" s="178"/>
    </row>
    <row r="3711" spans="1:13" x14ac:dyDescent="0.2">
      <c r="A3711" s="90" t="str">
        <f>IF(I3711=VALUE,VALUE,COUNTIF($B$7:B3711,B3711))&amp;I3711&amp;IF(F3711&lt;&gt;VALUE,TEXT(F3711,"mmmm"),VALUE)</f>
        <v>00</v>
      </c>
      <c r="B3711" s="86" t="str">
        <f t="shared" si="1688"/>
        <v>0</v>
      </c>
      <c r="C3711" s="86" t="str">
        <f>COUNTIF($K$7:K3711,K3711)&amp;K3711</f>
        <v>283AP-003</v>
      </c>
      <c r="D3711" s="86" t="str">
        <f t="shared" si="1689"/>
        <v>1</v>
      </c>
      <c r="F3711" s="173"/>
      <c r="G3711" s="90"/>
      <c r="H3711" s="73"/>
      <c r="I3711" s="90"/>
      <c r="J3711" s="175" t="str">
        <f t="shared" ref="J3711" si="1693">IF(ISNA(VLOOKUP(I3711,DAF_AKUN,2,FALSE)),"-",VLOOKUP(I3711,DAF_AKUN,2,FALSE))</f>
        <v>-</v>
      </c>
      <c r="K3711" s="90" t="s">
        <v>420</v>
      </c>
      <c r="L3711" s="178"/>
      <c r="M3711" s="178"/>
    </row>
    <row r="3712" spans="1:13" x14ac:dyDescent="0.2">
      <c r="A3712" s="90" t="str">
        <f>IF(I3712=VALUE,VALUE,COUNTIF($B$7:B3712,B3712))&amp;I3712&amp;IF(F3712&lt;&gt;VALUE,TEXT(F3712,"mmmm"),VALUE)</f>
        <v>00</v>
      </c>
      <c r="B3712" s="86" t="str">
        <f t="shared" si="1688"/>
        <v>0</v>
      </c>
      <c r="C3712" s="86" t="str">
        <f>COUNTIF($K$7:K3712,K3712)&amp;K3712</f>
        <v>284AP-003</v>
      </c>
      <c r="D3712" s="86" t="str">
        <f t="shared" si="1689"/>
        <v>1</v>
      </c>
      <c r="F3712" s="173"/>
      <c r="G3712" s="90"/>
      <c r="H3712" s="73"/>
      <c r="I3712" s="90"/>
      <c r="J3712" s="175" t="str">
        <f t="shared" ref="J3712" si="1694">IF(ISNA(VLOOKUP(I3712,DAF_AKUN,2,FALSE)),"-",VLOOKUP(I3712,DAF_AKUN,2,FALSE))</f>
        <v>-</v>
      </c>
      <c r="K3712" s="90" t="s">
        <v>420</v>
      </c>
      <c r="L3712" s="178"/>
      <c r="M3712" s="178"/>
    </row>
    <row r="3713" spans="1:13" x14ac:dyDescent="0.2">
      <c r="A3713" s="90" t="str">
        <f>IF(I3713=VALUE,VALUE,COUNTIF($B$7:B3713,B3713))&amp;I3713&amp;IF(F3713&lt;&gt;VALUE,TEXT(F3713,"mmmm"),VALUE)</f>
        <v>00</v>
      </c>
      <c r="B3713" s="86" t="str">
        <f t="shared" si="1688"/>
        <v>0</v>
      </c>
      <c r="C3713" s="86" t="str">
        <f>COUNTIF($K$7:K3713,K3713)&amp;K3713</f>
        <v>0</v>
      </c>
      <c r="D3713" s="86" t="str">
        <f t="shared" si="1689"/>
        <v>1</v>
      </c>
      <c r="F3713" s="173"/>
      <c r="G3713" s="90"/>
      <c r="H3713" s="73"/>
      <c r="I3713" s="90"/>
      <c r="J3713" s="175" t="str">
        <f t="shared" ref="J3713" si="1695">IF(ISNA(VLOOKUP(I3713,DAF_AKUN,2,FALSE)),"-",VLOOKUP(I3713,DAF_AKUN,2,FALSE))</f>
        <v>-</v>
      </c>
      <c r="K3713" s="90"/>
      <c r="L3713" s="178"/>
      <c r="M3713" s="178"/>
    </row>
    <row r="3714" spans="1:13" x14ac:dyDescent="0.2">
      <c r="A3714" s="90" t="str">
        <f>IF(I3714=VALUE,VALUE,COUNTIF($B$7:B3714,B3714))&amp;I3714&amp;IF(F3714&lt;&gt;VALUE,TEXT(F3714,"mmmm"),VALUE)</f>
        <v>00</v>
      </c>
      <c r="B3714" s="86" t="str">
        <f t="shared" si="1688"/>
        <v>0</v>
      </c>
      <c r="C3714" s="86" t="str">
        <f>COUNTIF($K$7:K3714,K3714)&amp;K3714</f>
        <v>0</v>
      </c>
      <c r="D3714" s="86" t="str">
        <f t="shared" si="1689"/>
        <v>1</v>
      </c>
      <c r="F3714" s="173"/>
      <c r="G3714" s="90"/>
      <c r="H3714" s="73"/>
      <c r="I3714" s="90"/>
      <c r="J3714" s="175" t="str">
        <f t="shared" ref="J3714" si="1696">IF(ISNA(VLOOKUP(I3714,DAF_AKUN,2,FALSE)),"-",VLOOKUP(I3714,DAF_AKUN,2,FALSE))</f>
        <v>-</v>
      </c>
      <c r="K3714" s="90"/>
      <c r="L3714" s="178"/>
      <c r="M3714" s="178"/>
    </row>
    <row r="3715" spans="1:13" x14ac:dyDescent="0.2">
      <c r="A3715" s="90" t="str">
        <f>IF(I3715=VALUE,VALUE,COUNTIF($B$7:B3715,B3715))&amp;I3715&amp;IF(F3715&lt;&gt;VALUE,TEXT(F3715,"mmmm"),VALUE)</f>
        <v>00</v>
      </c>
      <c r="B3715" s="86" t="str">
        <f t="shared" si="1688"/>
        <v>0</v>
      </c>
      <c r="C3715" s="86" t="str">
        <f>COUNTIF($K$7:K3715,K3715)&amp;K3715</f>
        <v>0</v>
      </c>
      <c r="D3715" s="86" t="str">
        <f t="shared" si="1689"/>
        <v>1</v>
      </c>
      <c r="F3715" s="173"/>
      <c r="G3715" s="90"/>
      <c r="H3715" s="73"/>
      <c r="I3715" s="90"/>
      <c r="J3715" s="175" t="str">
        <f t="shared" ref="J3715" si="1697">IF(ISNA(VLOOKUP(I3715,DAF_AKUN,2,FALSE)),"-",VLOOKUP(I3715,DAF_AKUN,2,FALSE))</f>
        <v>-</v>
      </c>
      <c r="K3715" s="90"/>
      <c r="L3715" s="178"/>
      <c r="M3715" s="178"/>
    </row>
    <row r="3716" spans="1:13" x14ac:dyDescent="0.2">
      <c r="A3716" s="90" t="str">
        <f>IF(I3716=VALUE,VALUE,COUNTIF($B$7:B3716,B3716))&amp;I3716&amp;IF(F3716&lt;&gt;VALUE,TEXT(F3716,"mmmm"),VALUE)</f>
        <v>00</v>
      </c>
      <c r="B3716" s="86" t="str">
        <f t="shared" si="1688"/>
        <v>0</v>
      </c>
      <c r="C3716" s="86" t="str">
        <f>COUNTIF($K$7:K3716,K3716)&amp;K3716</f>
        <v>0</v>
      </c>
      <c r="D3716" s="86" t="str">
        <f t="shared" si="1689"/>
        <v>1</v>
      </c>
      <c r="F3716" s="173"/>
      <c r="G3716" s="90"/>
      <c r="H3716" s="73"/>
      <c r="I3716" s="90"/>
      <c r="J3716" s="175" t="str">
        <f t="shared" ref="J3716" si="1698">IF(ISNA(VLOOKUP(I3716,DAF_AKUN,2,FALSE)),"-",VLOOKUP(I3716,DAF_AKUN,2,FALSE))</f>
        <v>-</v>
      </c>
      <c r="K3716" s="90"/>
      <c r="L3716" s="178"/>
      <c r="M3716" s="178"/>
    </row>
    <row r="3717" spans="1:13" x14ac:dyDescent="0.2">
      <c r="A3717" s="90" t="str">
        <f>IF(I3717=VALUE,VALUE,COUNTIF($B$7:B3717,B3717))&amp;I3717&amp;IF(F3717&lt;&gt;VALUE,TEXT(F3717,"mmmm"),VALUE)</f>
        <v>00</v>
      </c>
      <c r="B3717" s="86" t="str">
        <f t="shared" si="1688"/>
        <v>0</v>
      </c>
      <c r="C3717" s="86" t="str">
        <f>COUNTIF($K$7:K3717,K3717)&amp;K3717</f>
        <v>0</v>
      </c>
      <c r="D3717" s="86" t="str">
        <f t="shared" si="1689"/>
        <v>1</v>
      </c>
      <c r="F3717" s="173"/>
      <c r="G3717" s="90"/>
      <c r="H3717" s="73"/>
      <c r="I3717" s="75"/>
      <c r="J3717" s="175" t="str">
        <f t="shared" ref="J3717" si="1699">IF(ISNA(VLOOKUP(I3717,DAF_AKUN,2,FALSE)),"-",VLOOKUP(I3717,DAF_AKUN,2,FALSE))</f>
        <v>-</v>
      </c>
      <c r="K3717" s="90"/>
      <c r="L3717" s="178"/>
      <c r="M3717" s="178"/>
    </row>
    <row r="3718" spans="1:13" x14ac:dyDescent="0.2">
      <c r="A3718" s="90" t="str">
        <f>IF(I3718=VALUE,VALUE,COUNTIF($B$7:B3718,B3718))&amp;I3718&amp;IF(F3718&lt;&gt;VALUE,TEXT(F3718,"mmmm"),VALUE)</f>
        <v>00</v>
      </c>
      <c r="B3718" s="86" t="str">
        <f t="shared" si="1688"/>
        <v>0</v>
      </c>
      <c r="C3718" s="86" t="str">
        <f>COUNTIF($K$7:K3718,K3718)&amp;K3718</f>
        <v>0</v>
      </c>
      <c r="D3718" s="86" t="str">
        <f t="shared" si="1689"/>
        <v>1</v>
      </c>
      <c r="F3718" s="173"/>
      <c r="G3718" s="90"/>
      <c r="H3718" s="73"/>
      <c r="I3718" s="75"/>
      <c r="J3718" s="175" t="str">
        <f t="shared" ref="J3718" si="1700">IF(ISNA(VLOOKUP(I3718,DAF_AKUN,2,FALSE)),"-",VLOOKUP(I3718,DAF_AKUN,2,FALSE))</f>
        <v>-</v>
      </c>
      <c r="K3718" s="90"/>
      <c r="L3718" s="178"/>
      <c r="M3718" s="178"/>
    </row>
    <row r="3719" spans="1:13" x14ac:dyDescent="0.2">
      <c r="A3719" s="90" t="str">
        <f>IF(I3719=VALUE,VALUE,COUNTIF($B$7:B3719,B3719))&amp;I3719&amp;IF(F3719&lt;&gt;VALUE,TEXT(F3719,"mmmm"),VALUE)</f>
        <v>00</v>
      </c>
      <c r="B3719" s="86" t="str">
        <f t="shared" si="1688"/>
        <v>0</v>
      </c>
      <c r="C3719" s="86" t="str">
        <f>COUNTIF($K$7:K3719,K3719)&amp;K3719</f>
        <v>0</v>
      </c>
      <c r="D3719" s="86" t="str">
        <f t="shared" si="1689"/>
        <v>1</v>
      </c>
      <c r="F3719" s="173"/>
      <c r="G3719" s="90"/>
      <c r="H3719" s="73"/>
      <c r="I3719" s="90"/>
      <c r="J3719" s="175" t="str">
        <f t="shared" ref="J3719" si="1701">IF(ISNA(VLOOKUP(I3719,DAF_AKUN,2,FALSE)),"-",VLOOKUP(I3719,DAF_AKUN,2,FALSE))</f>
        <v>-</v>
      </c>
      <c r="K3719" s="90"/>
      <c r="L3719" s="178"/>
      <c r="M3719" s="178"/>
    </row>
    <row r="3720" spans="1:13" x14ac:dyDescent="0.2">
      <c r="A3720" s="90" t="str">
        <f>IF(I3720=VALUE,VALUE,COUNTIF($B$7:B3720,B3720))&amp;I3720&amp;IF(F3720&lt;&gt;VALUE,TEXT(F3720,"mmmm"),VALUE)</f>
        <v>00</v>
      </c>
      <c r="B3720" s="86" t="str">
        <f t="shared" si="1688"/>
        <v>0</v>
      </c>
      <c r="C3720" s="86" t="str">
        <f>COUNTIF($K$7:K3720,K3720)&amp;K3720</f>
        <v>0</v>
      </c>
      <c r="D3720" s="86" t="str">
        <f t="shared" si="1689"/>
        <v>1</v>
      </c>
      <c r="F3720" s="173"/>
      <c r="G3720" s="90"/>
      <c r="H3720" s="73"/>
      <c r="I3720" s="90"/>
      <c r="J3720" s="175" t="str">
        <f t="shared" ref="J3720" si="1702">IF(ISNA(VLOOKUP(I3720,DAF_AKUN,2,FALSE)),"-",VLOOKUP(I3720,DAF_AKUN,2,FALSE))</f>
        <v>-</v>
      </c>
      <c r="K3720" s="90"/>
      <c r="L3720" s="178"/>
      <c r="M3720" s="178"/>
    </row>
    <row r="3721" spans="1:13" x14ac:dyDescent="0.2">
      <c r="A3721" s="90" t="str">
        <f>IF(I3721=VALUE,VALUE,COUNTIF($B$7:B3721,B3721))&amp;I3721&amp;IF(F3721&lt;&gt;VALUE,TEXT(F3721,"mmmm"),VALUE)</f>
        <v>00</v>
      </c>
      <c r="B3721" s="86" t="str">
        <f t="shared" si="1688"/>
        <v>0</v>
      </c>
      <c r="C3721" s="86" t="str">
        <f>COUNTIF($K$7:K3721,K3721)&amp;K3721</f>
        <v>0</v>
      </c>
      <c r="D3721" s="86" t="str">
        <f t="shared" si="1689"/>
        <v>1</v>
      </c>
      <c r="F3721" s="173"/>
      <c r="G3721" s="90"/>
      <c r="H3721" s="73"/>
      <c r="I3721" s="90"/>
      <c r="J3721" s="175" t="str">
        <f t="shared" ref="J3721" si="1703">IF(ISNA(VLOOKUP(I3721,DAF_AKUN,2,FALSE)),"-",VLOOKUP(I3721,DAF_AKUN,2,FALSE))</f>
        <v>-</v>
      </c>
      <c r="K3721" s="90"/>
      <c r="L3721" s="178"/>
      <c r="M3721" s="178"/>
    </row>
    <row r="3722" spans="1:13" x14ac:dyDescent="0.2">
      <c r="A3722" s="90" t="str">
        <f>IF(I3722=VALUE,VALUE,COUNTIF($B$7:B3722,B3722))&amp;I3722&amp;IF(F3722&lt;&gt;VALUE,TEXT(F3722,"mmmm"),VALUE)</f>
        <v>00</v>
      </c>
      <c r="B3722" s="86" t="str">
        <f t="shared" si="1688"/>
        <v>0</v>
      </c>
      <c r="C3722" s="86" t="str">
        <f>COUNTIF($K$7:K3722,K3722)&amp;K3722</f>
        <v>0</v>
      </c>
      <c r="D3722" s="86" t="str">
        <f t="shared" si="1689"/>
        <v>1</v>
      </c>
      <c r="F3722" s="173"/>
      <c r="G3722" s="90"/>
      <c r="H3722" s="73"/>
      <c r="I3722" s="90"/>
      <c r="J3722" s="175" t="str">
        <f t="shared" ref="J3722" si="1704">IF(ISNA(VLOOKUP(I3722,DAF_AKUN,2,FALSE)),"-",VLOOKUP(I3722,DAF_AKUN,2,FALSE))</f>
        <v>-</v>
      </c>
      <c r="K3722" s="90"/>
      <c r="L3722" s="178"/>
      <c r="M3722" s="178"/>
    </row>
    <row r="3723" spans="1:13" x14ac:dyDescent="0.2">
      <c r="A3723" s="90" t="str">
        <f>IF(I3723=VALUE,VALUE,COUNTIF($B$7:B3723,B3723))&amp;I3723&amp;IF(F3723&lt;&gt;VALUE,TEXT(F3723,"mmmm"),VALUE)</f>
        <v>00</v>
      </c>
      <c r="B3723" s="86" t="str">
        <f t="shared" si="1688"/>
        <v>0</v>
      </c>
      <c r="C3723" s="86" t="str">
        <f>COUNTIF($K$7:K3723,K3723)&amp;K3723</f>
        <v>0</v>
      </c>
      <c r="D3723" s="86" t="str">
        <f t="shared" si="1689"/>
        <v>1</v>
      </c>
      <c r="F3723" s="173"/>
      <c r="G3723" s="90"/>
      <c r="H3723" s="73"/>
      <c r="I3723" s="90"/>
      <c r="J3723" s="175" t="str">
        <f t="shared" ref="J3723" si="1705">IF(ISNA(VLOOKUP(I3723,DAF_AKUN,2,FALSE)),"-",VLOOKUP(I3723,DAF_AKUN,2,FALSE))</f>
        <v>-</v>
      </c>
      <c r="K3723" s="90"/>
      <c r="L3723" s="178"/>
      <c r="M3723" s="178"/>
    </row>
    <row r="3724" spans="1:13" x14ac:dyDescent="0.2">
      <c r="A3724" s="90" t="str">
        <f>IF(I3724=VALUE,VALUE,COUNTIF($B$7:B3724,B3724))&amp;I3724&amp;IF(F3724&lt;&gt;VALUE,TEXT(F3724,"mmmm"),VALUE)</f>
        <v>00</v>
      </c>
      <c r="B3724" s="86" t="str">
        <f t="shared" si="1688"/>
        <v>0</v>
      </c>
      <c r="C3724" s="86" t="str">
        <f>COUNTIF($K$7:K3724,K3724)&amp;K3724</f>
        <v>55SH-003</v>
      </c>
      <c r="D3724" s="86" t="str">
        <f t="shared" si="1689"/>
        <v>1</v>
      </c>
      <c r="F3724" s="173"/>
      <c r="G3724" s="90"/>
      <c r="H3724" s="73"/>
      <c r="I3724" s="90"/>
      <c r="J3724" s="175" t="str">
        <f t="shared" ref="J3724" si="1706">IF(ISNA(VLOOKUP(I3724,DAF_AKUN,2,FALSE)),"-",VLOOKUP(I3724,DAF_AKUN,2,FALSE))</f>
        <v>-</v>
      </c>
      <c r="K3724" s="90" t="s">
        <v>404</v>
      </c>
      <c r="L3724" s="178"/>
      <c r="M3724" s="178"/>
    </row>
    <row r="3725" spans="1:13" x14ac:dyDescent="0.2">
      <c r="A3725" s="90" t="str">
        <f>IF(I3725=VALUE,VALUE,COUNTIF($B$7:B3725,B3725))&amp;I3725&amp;IF(F3725&lt;&gt;VALUE,TEXT(F3725,"mmmm"),VALUE)</f>
        <v>00</v>
      </c>
      <c r="B3725" s="86" t="str">
        <f t="shared" si="1688"/>
        <v>0</v>
      </c>
      <c r="C3725" s="86" t="str">
        <f>COUNTIF($K$7:K3725,K3725)&amp;K3725</f>
        <v>0</v>
      </c>
      <c r="D3725" s="86" t="str">
        <f t="shared" si="1689"/>
        <v>1</v>
      </c>
      <c r="F3725" s="173"/>
      <c r="G3725" s="90"/>
      <c r="H3725" s="73"/>
      <c r="I3725" s="75"/>
      <c r="J3725" s="175" t="str">
        <f t="shared" ref="J3725" si="1707">IF(ISNA(VLOOKUP(I3725,DAF_AKUN,2,FALSE)),"-",VLOOKUP(I3725,DAF_AKUN,2,FALSE))</f>
        <v>-</v>
      </c>
      <c r="K3725" s="90"/>
      <c r="L3725" s="178"/>
      <c r="M3725" s="178"/>
    </row>
    <row r="3726" spans="1:13" x14ac:dyDescent="0.2">
      <c r="A3726" s="90" t="str">
        <f>IF(I3726=VALUE,VALUE,COUNTIF($B$7:B3726,B3726))&amp;I3726&amp;IF(F3726&lt;&gt;VALUE,TEXT(F3726,"mmmm"),VALUE)</f>
        <v>00</v>
      </c>
      <c r="B3726" s="86" t="str">
        <f t="shared" si="1688"/>
        <v>0</v>
      </c>
      <c r="C3726" s="86" t="str">
        <f>COUNTIF($K$7:K3726,K3726)&amp;K3726</f>
        <v>0</v>
      </c>
      <c r="D3726" s="86" t="str">
        <f t="shared" si="1689"/>
        <v>1</v>
      </c>
      <c r="F3726" s="173"/>
      <c r="G3726" s="90"/>
      <c r="H3726" s="73"/>
      <c r="I3726" s="90"/>
      <c r="J3726" s="175" t="str">
        <f t="shared" ref="J3726" si="1708">IF(ISNA(VLOOKUP(I3726,DAF_AKUN,2,FALSE)),"-",VLOOKUP(I3726,DAF_AKUN,2,FALSE))</f>
        <v>-</v>
      </c>
      <c r="K3726" s="90"/>
      <c r="L3726" s="178"/>
      <c r="M3726" s="178"/>
    </row>
    <row r="3727" spans="1:13" x14ac:dyDescent="0.2">
      <c r="A3727" s="90" t="str">
        <f>IF(I3727=VALUE,VALUE,COUNTIF($B$7:B3727,B3727))&amp;I3727&amp;IF(F3727&lt;&gt;VALUE,TEXT(F3727,"mmmm"),VALUE)</f>
        <v>00</v>
      </c>
      <c r="B3727" s="86" t="str">
        <f t="shared" si="1688"/>
        <v>0</v>
      </c>
      <c r="C3727" s="86" t="str">
        <f>COUNTIF($K$7:K3727,K3727)&amp;K3727</f>
        <v>0</v>
      </c>
      <c r="D3727" s="86" t="str">
        <f t="shared" si="1689"/>
        <v>1</v>
      </c>
      <c r="F3727" s="173"/>
      <c r="G3727" s="90"/>
      <c r="H3727" s="73"/>
      <c r="I3727" s="90"/>
      <c r="J3727" s="175" t="str">
        <f t="shared" ref="J3727" si="1709">IF(ISNA(VLOOKUP(I3727,DAF_AKUN,2,FALSE)),"-",VLOOKUP(I3727,DAF_AKUN,2,FALSE))</f>
        <v>-</v>
      </c>
      <c r="K3727" s="90"/>
      <c r="L3727" s="178"/>
      <c r="M3727" s="178"/>
    </row>
    <row r="3728" spans="1:13" x14ac:dyDescent="0.2">
      <c r="A3728" s="90" t="str">
        <f>IF(I3728=VALUE,VALUE,COUNTIF($B$7:B3728,B3728))&amp;I3728&amp;IF(F3728&lt;&gt;VALUE,TEXT(F3728,"mmmm"),VALUE)</f>
        <v>00</v>
      </c>
      <c r="B3728" s="86" t="str">
        <f t="shared" si="1688"/>
        <v>0</v>
      </c>
      <c r="C3728" s="86" t="str">
        <f>COUNTIF($K$7:K3728,K3728)&amp;K3728</f>
        <v>0</v>
      </c>
      <c r="D3728" s="86" t="str">
        <f t="shared" si="1689"/>
        <v>1</v>
      </c>
      <c r="F3728" s="173"/>
      <c r="G3728" s="90"/>
      <c r="H3728" s="73"/>
      <c r="I3728" s="90"/>
      <c r="J3728" s="175" t="str">
        <f t="shared" ref="J3728" si="1710">IF(ISNA(VLOOKUP(I3728,DAF_AKUN,2,FALSE)),"-",VLOOKUP(I3728,DAF_AKUN,2,FALSE))</f>
        <v>-</v>
      </c>
      <c r="K3728" s="90"/>
      <c r="L3728" s="178"/>
      <c r="M3728" s="178"/>
    </row>
    <row r="3729" spans="1:13" x14ac:dyDescent="0.2">
      <c r="A3729" s="90" t="str">
        <f>IF(I3729=VALUE,VALUE,COUNTIF($B$7:B3729,B3729))&amp;I3729&amp;IF(F3729&lt;&gt;VALUE,TEXT(F3729,"mmmm"),VALUE)</f>
        <v>00</v>
      </c>
      <c r="B3729" s="86" t="str">
        <f t="shared" si="1688"/>
        <v>0</v>
      </c>
      <c r="C3729" s="86" t="str">
        <f>COUNTIF($K$7:K3729,K3729)&amp;K3729</f>
        <v>0</v>
      </c>
      <c r="D3729" s="86" t="str">
        <f t="shared" si="1689"/>
        <v>1</v>
      </c>
      <c r="F3729" s="173"/>
      <c r="G3729" s="90"/>
      <c r="H3729" s="73"/>
      <c r="I3729" s="90"/>
      <c r="J3729" s="175" t="str">
        <f t="shared" ref="J3729" si="1711">IF(ISNA(VLOOKUP(I3729,DAF_AKUN,2,FALSE)),"-",VLOOKUP(I3729,DAF_AKUN,2,FALSE))</f>
        <v>-</v>
      </c>
      <c r="K3729" s="90"/>
      <c r="L3729" s="178"/>
      <c r="M3729" s="178"/>
    </row>
    <row r="3730" spans="1:13" x14ac:dyDescent="0.2">
      <c r="A3730" s="90" t="str">
        <f>IF(I3730=VALUE,VALUE,COUNTIF($B$7:B3730,B3730))&amp;I3730&amp;IF(F3730&lt;&gt;VALUE,TEXT(F3730,"mmmm"),VALUE)</f>
        <v>00</v>
      </c>
      <c r="B3730" s="86" t="str">
        <f t="shared" si="1688"/>
        <v>0</v>
      </c>
      <c r="C3730" s="86" t="str">
        <f>COUNTIF($K$7:K3730,K3730)&amp;K3730</f>
        <v>0</v>
      </c>
      <c r="D3730" s="86" t="str">
        <f t="shared" si="1689"/>
        <v>1</v>
      </c>
      <c r="F3730" s="173"/>
      <c r="G3730" s="90"/>
      <c r="H3730" s="73"/>
      <c r="I3730" s="75"/>
      <c r="J3730" s="175" t="str">
        <f t="shared" ref="J3730" si="1712">IF(ISNA(VLOOKUP(I3730,DAF_AKUN,2,FALSE)),"-",VLOOKUP(I3730,DAF_AKUN,2,FALSE))</f>
        <v>-</v>
      </c>
      <c r="K3730" s="90"/>
      <c r="L3730" s="178"/>
      <c r="M3730" s="178"/>
    </row>
    <row r="3731" spans="1:13" x14ac:dyDescent="0.2">
      <c r="A3731" s="90" t="str">
        <f>IF(I3731=VALUE,VALUE,COUNTIF($B$7:B3731,B3731))&amp;I3731&amp;IF(F3731&lt;&gt;VALUE,TEXT(F3731,"mmmm"),VALUE)</f>
        <v>00</v>
      </c>
      <c r="B3731" s="86" t="str">
        <f t="shared" si="1688"/>
        <v>0</v>
      </c>
      <c r="C3731" s="86" t="str">
        <f>COUNTIF($K$7:K3731,K3731)&amp;K3731</f>
        <v>0</v>
      </c>
      <c r="D3731" s="86" t="str">
        <f t="shared" si="1689"/>
        <v>1</v>
      </c>
      <c r="F3731" s="173"/>
      <c r="G3731" s="90"/>
      <c r="H3731" s="73"/>
      <c r="I3731" s="90"/>
      <c r="J3731" s="175" t="str">
        <f t="shared" ref="J3731" si="1713">IF(ISNA(VLOOKUP(I3731,DAF_AKUN,2,FALSE)),"-",VLOOKUP(I3731,DAF_AKUN,2,FALSE))</f>
        <v>-</v>
      </c>
      <c r="K3731" s="90"/>
      <c r="L3731" s="178"/>
      <c r="M3731" s="178"/>
    </row>
    <row r="3732" spans="1:13" x14ac:dyDescent="0.2">
      <c r="A3732" s="90" t="str">
        <f>IF(I3732=VALUE,VALUE,COUNTIF($B$7:B3732,B3732))&amp;I3732&amp;IF(F3732&lt;&gt;VALUE,TEXT(F3732,"mmmm"),VALUE)</f>
        <v>00</v>
      </c>
      <c r="B3732" s="86" t="str">
        <f t="shared" si="1688"/>
        <v>0</v>
      </c>
      <c r="C3732" s="86" t="str">
        <f>COUNTIF($K$7:K3732,K3732)&amp;K3732</f>
        <v>0</v>
      </c>
      <c r="D3732" s="86" t="str">
        <f t="shared" si="1689"/>
        <v>1</v>
      </c>
      <c r="F3732" s="173"/>
      <c r="G3732" s="90"/>
      <c r="H3732" s="73"/>
      <c r="I3732" s="75"/>
      <c r="J3732" s="175" t="str">
        <f t="shared" ref="J3732" si="1714">IF(ISNA(VLOOKUP(I3732,DAF_AKUN,2,FALSE)),"-",VLOOKUP(I3732,DAF_AKUN,2,FALSE))</f>
        <v>-</v>
      </c>
      <c r="K3732" s="90"/>
      <c r="L3732" s="178"/>
      <c r="M3732" s="178"/>
    </row>
    <row r="3733" spans="1:13" x14ac:dyDescent="0.2">
      <c r="A3733" s="90" t="str">
        <f>IF(I3733=VALUE,VALUE,COUNTIF($B$7:B3733,B3733))&amp;I3733&amp;IF(F3733&lt;&gt;VALUE,TEXT(F3733,"mmmm"),VALUE)</f>
        <v>00</v>
      </c>
      <c r="B3733" s="86" t="str">
        <f t="shared" si="1688"/>
        <v>0</v>
      </c>
      <c r="C3733" s="86" t="str">
        <f>COUNTIF($K$7:K3733,K3733)&amp;K3733</f>
        <v>0</v>
      </c>
      <c r="D3733" s="86" t="str">
        <f t="shared" si="1689"/>
        <v>1</v>
      </c>
      <c r="F3733" s="173"/>
      <c r="G3733" s="90"/>
      <c r="H3733" s="73"/>
      <c r="I3733" s="75"/>
      <c r="J3733" s="175" t="str">
        <f t="shared" ref="J3733" si="1715">IF(ISNA(VLOOKUP(I3733,DAF_AKUN,2,FALSE)),"-",VLOOKUP(I3733,DAF_AKUN,2,FALSE))</f>
        <v>-</v>
      </c>
      <c r="K3733" s="90"/>
      <c r="L3733" s="178"/>
      <c r="M3733" s="178"/>
    </row>
    <row r="3734" spans="1:13" x14ac:dyDescent="0.2">
      <c r="A3734" s="90" t="str">
        <f>IF(I3734=VALUE,VALUE,COUNTIF($B$7:B3734,B3734))&amp;I3734&amp;IF(F3734&lt;&gt;VALUE,TEXT(F3734,"mmmm"),VALUE)</f>
        <v>00</v>
      </c>
      <c r="B3734" s="86" t="str">
        <f t="shared" si="1688"/>
        <v>0</v>
      </c>
      <c r="C3734" s="86" t="str">
        <f>COUNTIF($K$7:K3734,K3734)&amp;K3734</f>
        <v>37SH-008</v>
      </c>
      <c r="D3734" s="86" t="str">
        <f t="shared" si="1689"/>
        <v>1</v>
      </c>
      <c r="F3734" s="173"/>
      <c r="G3734" s="90"/>
      <c r="H3734" s="73"/>
      <c r="I3734" s="90"/>
      <c r="J3734" s="175" t="str">
        <f t="shared" ref="J3734" si="1716">IF(ISNA(VLOOKUP(I3734,DAF_AKUN,2,FALSE)),"-",VLOOKUP(I3734,DAF_AKUN,2,FALSE))</f>
        <v>-</v>
      </c>
      <c r="K3734" s="90" t="s">
        <v>419</v>
      </c>
      <c r="L3734" s="178"/>
      <c r="M3734" s="178"/>
    </row>
    <row r="3735" spans="1:13" x14ac:dyDescent="0.2">
      <c r="A3735" s="90" t="str">
        <f>IF(I3735=VALUE,VALUE,COUNTIF($B$7:B3735,B3735))&amp;I3735&amp;IF(F3735&lt;&gt;VALUE,TEXT(F3735,"mmmm"),VALUE)</f>
        <v>00</v>
      </c>
      <c r="B3735" s="86" t="str">
        <f t="shared" si="1688"/>
        <v>0</v>
      </c>
      <c r="C3735" s="86" t="str">
        <f>COUNTIF($K$7:K3735,K3735)&amp;K3735</f>
        <v>0</v>
      </c>
      <c r="D3735" s="86" t="str">
        <f t="shared" si="1689"/>
        <v>1</v>
      </c>
      <c r="F3735" s="173"/>
      <c r="G3735" s="90"/>
      <c r="H3735" s="73"/>
      <c r="I3735" s="75"/>
      <c r="J3735" s="175" t="str">
        <f t="shared" ref="J3735" si="1717">IF(ISNA(VLOOKUP(I3735,DAF_AKUN,2,FALSE)),"-",VLOOKUP(I3735,DAF_AKUN,2,FALSE))</f>
        <v>-</v>
      </c>
      <c r="K3735" s="90"/>
      <c r="L3735" s="178"/>
      <c r="M3735" s="178"/>
    </row>
    <row r="3736" spans="1:13" x14ac:dyDescent="0.2">
      <c r="A3736" s="90" t="str">
        <f>IF(I3736=VALUE,VALUE,COUNTIF($B$7:B3736,B3736))&amp;I3736&amp;IF(F3736&lt;&gt;VALUE,TEXT(F3736,"mmmm"),VALUE)</f>
        <v>00</v>
      </c>
      <c r="B3736" s="86" t="str">
        <f t="shared" si="1688"/>
        <v>0</v>
      </c>
      <c r="C3736" s="86" t="str">
        <f>COUNTIF($K$7:K3736,K3736)&amp;K3736</f>
        <v>0</v>
      </c>
      <c r="D3736" s="86" t="str">
        <f t="shared" si="1689"/>
        <v>1</v>
      </c>
      <c r="F3736" s="173"/>
      <c r="G3736" s="90"/>
      <c r="H3736" s="73"/>
      <c r="I3736" s="90"/>
      <c r="J3736" s="175" t="str">
        <f t="shared" ref="J3736" si="1718">IF(ISNA(VLOOKUP(I3736,DAF_AKUN,2,FALSE)),"-",VLOOKUP(I3736,DAF_AKUN,2,FALSE))</f>
        <v>-</v>
      </c>
      <c r="K3736" s="90"/>
      <c r="L3736" s="178"/>
      <c r="M3736" s="178"/>
    </row>
    <row r="3737" spans="1:13" x14ac:dyDescent="0.2">
      <c r="A3737" s="90" t="str">
        <f>IF(I3737=VALUE,VALUE,COUNTIF($B$7:B3737,B3737))&amp;I3737&amp;IF(F3737&lt;&gt;VALUE,TEXT(F3737,"mmmm"),VALUE)</f>
        <v>00</v>
      </c>
      <c r="B3737" s="86" t="str">
        <f t="shared" si="1688"/>
        <v>0</v>
      </c>
      <c r="C3737" s="86" t="str">
        <f>COUNTIF($K$7:K3737,K3737)&amp;K3737</f>
        <v>0</v>
      </c>
      <c r="D3737" s="86" t="str">
        <f t="shared" si="1689"/>
        <v>1</v>
      </c>
      <c r="F3737" s="173"/>
      <c r="G3737" s="90"/>
      <c r="H3737" s="73"/>
      <c r="I3737" s="90"/>
      <c r="J3737" s="175" t="str">
        <f t="shared" ref="J3737" si="1719">IF(ISNA(VLOOKUP(I3737,DAF_AKUN,2,FALSE)),"-",VLOOKUP(I3737,DAF_AKUN,2,FALSE))</f>
        <v>-</v>
      </c>
      <c r="K3737" s="90"/>
      <c r="L3737" s="178"/>
      <c r="M3737" s="178"/>
    </row>
    <row r="3738" spans="1:13" x14ac:dyDescent="0.2">
      <c r="A3738" s="90" t="str">
        <f>IF(I3738=VALUE,VALUE,COUNTIF($B$7:B3738,B3738))&amp;I3738&amp;IF(F3738&lt;&gt;VALUE,TEXT(F3738,"mmmm"),VALUE)</f>
        <v>00</v>
      </c>
      <c r="B3738" s="86" t="str">
        <f t="shared" si="1688"/>
        <v>0</v>
      </c>
      <c r="C3738" s="86" t="str">
        <f>COUNTIF($K$7:K3738,K3738)&amp;K3738</f>
        <v>38SH-008</v>
      </c>
      <c r="D3738" s="86" t="str">
        <f t="shared" si="1689"/>
        <v>1</v>
      </c>
      <c r="F3738" s="173"/>
      <c r="G3738" s="90"/>
      <c r="H3738" s="73"/>
      <c r="I3738" s="90"/>
      <c r="J3738" s="175" t="str">
        <f t="shared" ref="J3738" si="1720">IF(ISNA(VLOOKUP(I3738,DAF_AKUN,2,FALSE)),"-",VLOOKUP(I3738,DAF_AKUN,2,FALSE))</f>
        <v>-</v>
      </c>
      <c r="K3738" s="90" t="s">
        <v>419</v>
      </c>
      <c r="L3738" s="178"/>
      <c r="M3738" s="178"/>
    </row>
    <row r="3739" spans="1:13" x14ac:dyDescent="0.2">
      <c r="A3739" s="90" t="str">
        <f>IF(I3739=VALUE,VALUE,COUNTIF($B$7:B3739,B3739))&amp;I3739&amp;IF(F3739&lt;&gt;VALUE,TEXT(F3739,"mmmm"),VALUE)</f>
        <v>00</v>
      </c>
      <c r="B3739" s="86" t="str">
        <f t="shared" si="1688"/>
        <v>0</v>
      </c>
      <c r="C3739" s="86" t="str">
        <f>COUNTIF($K$7:K3739,K3739)&amp;K3739</f>
        <v>0</v>
      </c>
      <c r="D3739" s="86" t="str">
        <f t="shared" si="1689"/>
        <v>1</v>
      </c>
      <c r="F3739" s="173"/>
      <c r="G3739" s="90"/>
      <c r="H3739" s="73"/>
      <c r="I3739" s="75"/>
      <c r="J3739" s="175" t="str">
        <f t="shared" ref="J3739" si="1721">IF(ISNA(VLOOKUP(I3739,DAF_AKUN,2,FALSE)),"-",VLOOKUP(I3739,DAF_AKUN,2,FALSE))</f>
        <v>-</v>
      </c>
      <c r="K3739" s="90"/>
      <c r="L3739" s="178"/>
      <c r="M3739" s="178"/>
    </row>
    <row r="3740" spans="1:13" x14ac:dyDescent="0.2">
      <c r="A3740" s="90" t="str">
        <f>IF(I3740=VALUE,VALUE,COUNTIF($B$7:B3740,B3740))&amp;I3740&amp;IF(F3740&lt;&gt;VALUE,TEXT(F3740,"mmmm"),VALUE)</f>
        <v>00</v>
      </c>
      <c r="B3740" s="86" t="str">
        <f t="shared" si="1688"/>
        <v>0</v>
      </c>
      <c r="C3740" s="86" t="str">
        <f>COUNTIF($K$7:K3740,K3740)&amp;K3740</f>
        <v>0</v>
      </c>
      <c r="D3740" s="86" t="str">
        <f t="shared" si="1689"/>
        <v>1</v>
      </c>
      <c r="F3740" s="173"/>
      <c r="G3740" s="90"/>
      <c r="H3740" s="73"/>
      <c r="I3740" s="90"/>
      <c r="J3740" s="175" t="str">
        <f t="shared" ref="J3740" si="1722">IF(ISNA(VLOOKUP(I3740,DAF_AKUN,2,FALSE)),"-",VLOOKUP(I3740,DAF_AKUN,2,FALSE))</f>
        <v>-</v>
      </c>
      <c r="K3740" s="90"/>
      <c r="L3740" s="178"/>
      <c r="M3740" s="178"/>
    </row>
    <row r="3741" spans="1:13" x14ac:dyDescent="0.2">
      <c r="A3741" s="90" t="str">
        <f>IF(I3741=VALUE,VALUE,COUNTIF($B$7:B3741,B3741))&amp;I3741&amp;IF(F3741&lt;&gt;VALUE,TEXT(F3741,"mmmm"),VALUE)</f>
        <v>00</v>
      </c>
      <c r="B3741" s="86" t="str">
        <f t="shared" si="1688"/>
        <v>0</v>
      </c>
      <c r="C3741" s="86" t="str">
        <f>COUNTIF($K$7:K3741,K3741)&amp;K3741</f>
        <v>0</v>
      </c>
      <c r="D3741" s="86" t="str">
        <f t="shared" si="1689"/>
        <v>1</v>
      </c>
      <c r="F3741" s="173"/>
      <c r="G3741" s="90"/>
      <c r="H3741" s="73"/>
      <c r="I3741" s="90"/>
      <c r="J3741" s="175" t="str">
        <f t="shared" ref="J3741" si="1723">IF(ISNA(VLOOKUP(I3741,DAF_AKUN,2,FALSE)),"-",VLOOKUP(I3741,DAF_AKUN,2,FALSE))</f>
        <v>-</v>
      </c>
      <c r="K3741" s="90"/>
      <c r="L3741" s="178"/>
      <c r="M3741" s="178"/>
    </row>
    <row r="3742" spans="1:13" x14ac:dyDescent="0.2">
      <c r="A3742" s="90" t="str">
        <f>IF(I3742=VALUE,VALUE,COUNTIF($B$7:B3742,B3742))&amp;I3742&amp;IF(F3742&lt;&gt;VALUE,TEXT(F3742,"mmmm"),VALUE)</f>
        <v>00</v>
      </c>
      <c r="B3742" s="86" t="str">
        <f t="shared" si="1688"/>
        <v>0</v>
      </c>
      <c r="C3742" s="86" t="str">
        <f>COUNTIF($K$7:K3742,K3742)&amp;K3742</f>
        <v>285AP-003</v>
      </c>
      <c r="D3742" s="86" t="str">
        <f t="shared" si="1689"/>
        <v>1</v>
      </c>
      <c r="F3742" s="173"/>
      <c r="G3742" s="90"/>
      <c r="H3742" s="73"/>
      <c r="I3742" s="90"/>
      <c r="J3742" s="175" t="str">
        <f t="shared" ref="J3742" si="1724">IF(ISNA(VLOOKUP(I3742,DAF_AKUN,2,FALSE)),"-",VLOOKUP(I3742,DAF_AKUN,2,FALSE))</f>
        <v>-</v>
      </c>
      <c r="K3742" s="90" t="s">
        <v>420</v>
      </c>
      <c r="L3742" s="178"/>
      <c r="M3742" s="178"/>
    </row>
    <row r="3743" spans="1:13" x14ac:dyDescent="0.2">
      <c r="A3743" s="90" t="str">
        <f>IF(I3743=VALUE,VALUE,COUNTIF($B$7:B3743,B3743))&amp;I3743&amp;IF(F3743&lt;&gt;VALUE,TEXT(F3743,"mmmm"),VALUE)</f>
        <v>00</v>
      </c>
      <c r="B3743" s="86" t="str">
        <f t="shared" si="1688"/>
        <v>0</v>
      </c>
      <c r="C3743" s="86" t="str">
        <f>COUNTIF($K$7:K3743,K3743)&amp;K3743</f>
        <v>0</v>
      </c>
      <c r="D3743" s="86" t="str">
        <f t="shared" si="1689"/>
        <v>1</v>
      </c>
      <c r="F3743" s="173"/>
      <c r="G3743" s="90"/>
      <c r="H3743" s="73"/>
      <c r="I3743" s="90"/>
      <c r="J3743" s="175" t="str">
        <f t="shared" ref="J3743" si="1725">IF(ISNA(VLOOKUP(I3743,DAF_AKUN,2,FALSE)),"-",VLOOKUP(I3743,DAF_AKUN,2,FALSE))</f>
        <v>-</v>
      </c>
      <c r="K3743" s="90"/>
      <c r="L3743" s="178"/>
      <c r="M3743" s="178"/>
    </row>
    <row r="3744" spans="1:13" x14ac:dyDescent="0.2">
      <c r="A3744" s="90" t="str">
        <f>IF(I3744=VALUE,VALUE,COUNTIF($B$7:B3744,B3744))&amp;I3744&amp;IF(F3744&lt;&gt;VALUE,TEXT(F3744,"mmmm"),VALUE)</f>
        <v>00</v>
      </c>
      <c r="B3744" s="86" t="str">
        <f t="shared" si="1688"/>
        <v>0</v>
      </c>
      <c r="C3744" s="86" t="str">
        <f>COUNTIF($K$7:K3744,K3744)&amp;K3744</f>
        <v>286AP-003</v>
      </c>
      <c r="D3744" s="86" t="str">
        <f t="shared" si="1689"/>
        <v>1</v>
      </c>
      <c r="F3744" s="173"/>
      <c r="G3744" s="90"/>
      <c r="H3744" s="73"/>
      <c r="I3744" s="90"/>
      <c r="J3744" s="175" t="str">
        <f t="shared" ref="J3744" si="1726">IF(ISNA(VLOOKUP(I3744,DAF_AKUN,2,FALSE)),"-",VLOOKUP(I3744,DAF_AKUN,2,FALSE))</f>
        <v>-</v>
      </c>
      <c r="K3744" s="90" t="s">
        <v>420</v>
      </c>
      <c r="L3744" s="178"/>
      <c r="M3744" s="178"/>
    </row>
    <row r="3745" spans="1:13" x14ac:dyDescent="0.2">
      <c r="A3745" s="90" t="str">
        <f>IF(I3745=VALUE,VALUE,COUNTIF($B$7:B3745,B3745))&amp;I3745&amp;IF(F3745&lt;&gt;VALUE,TEXT(F3745,"mmmm"),VALUE)</f>
        <v>00</v>
      </c>
      <c r="B3745" s="86" t="str">
        <f t="shared" si="1688"/>
        <v>0</v>
      </c>
      <c r="C3745" s="86" t="str">
        <f>COUNTIF($K$7:K3745,K3745)&amp;K3745</f>
        <v>0</v>
      </c>
      <c r="D3745" s="86" t="str">
        <f t="shared" si="1689"/>
        <v>1</v>
      </c>
      <c r="F3745" s="173"/>
      <c r="G3745" s="90"/>
      <c r="H3745" s="73"/>
      <c r="I3745" s="75"/>
      <c r="J3745" s="175" t="str">
        <f t="shared" ref="J3745" si="1727">IF(ISNA(VLOOKUP(I3745,DAF_AKUN,2,FALSE)),"-",VLOOKUP(I3745,DAF_AKUN,2,FALSE))</f>
        <v>-</v>
      </c>
      <c r="K3745" s="90"/>
      <c r="L3745" s="178"/>
      <c r="M3745" s="178"/>
    </row>
    <row r="3746" spans="1:13" x14ac:dyDescent="0.2">
      <c r="A3746" s="90" t="str">
        <f>IF(I3746=VALUE,VALUE,COUNTIF($B$7:B3746,B3746))&amp;I3746&amp;IF(F3746&lt;&gt;VALUE,TEXT(F3746,"mmmm"),VALUE)</f>
        <v>00</v>
      </c>
      <c r="B3746" s="86" t="str">
        <f t="shared" si="1688"/>
        <v>0</v>
      </c>
      <c r="C3746" s="86" t="str">
        <f>COUNTIF($K$7:K3746,K3746)&amp;K3746</f>
        <v>0</v>
      </c>
      <c r="D3746" s="86" t="str">
        <f t="shared" si="1689"/>
        <v>1</v>
      </c>
      <c r="F3746" s="173"/>
      <c r="G3746" s="90"/>
      <c r="H3746" s="73"/>
      <c r="I3746" s="75"/>
      <c r="J3746" s="175" t="str">
        <f t="shared" ref="J3746" si="1728">IF(ISNA(VLOOKUP(I3746,DAF_AKUN,2,FALSE)),"-",VLOOKUP(I3746,DAF_AKUN,2,FALSE))</f>
        <v>-</v>
      </c>
      <c r="K3746" s="90"/>
      <c r="L3746" s="178"/>
      <c r="M3746" s="178"/>
    </row>
    <row r="3747" spans="1:13" x14ac:dyDescent="0.2">
      <c r="A3747" s="90" t="str">
        <f>IF(I3747=VALUE,VALUE,COUNTIF($B$7:B3747,B3747))&amp;I3747&amp;IF(F3747&lt;&gt;VALUE,TEXT(F3747,"mmmm"),VALUE)</f>
        <v>00</v>
      </c>
      <c r="B3747" s="86" t="str">
        <f t="shared" si="1688"/>
        <v>0</v>
      </c>
      <c r="C3747" s="86" t="str">
        <f>COUNTIF($K$7:K3747,K3747)&amp;K3747</f>
        <v>0</v>
      </c>
      <c r="D3747" s="86" t="str">
        <f t="shared" si="1689"/>
        <v>1</v>
      </c>
      <c r="F3747" s="173"/>
      <c r="G3747" s="90"/>
      <c r="H3747" s="73"/>
      <c r="I3747" s="75"/>
      <c r="J3747" s="175" t="str">
        <f t="shared" ref="J3747" si="1729">IF(ISNA(VLOOKUP(I3747,DAF_AKUN,2,FALSE)),"-",VLOOKUP(I3747,DAF_AKUN,2,FALSE))</f>
        <v>-</v>
      </c>
      <c r="K3747" s="90"/>
      <c r="L3747" s="178"/>
      <c r="M3747" s="178"/>
    </row>
    <row r="3748" spans="1:13" x14ac:dyDescent="0.2">
      <c r="A3748" s="90" t="str">
        <f>IF(I3748=VALUE,VALUE,COUNTIF($B$7:B3748,B3748))&amp;I3748&amp;IF(F3748&lt;&gt;VALUE,TEXT(F3748,"mmmm"),VALUE)</f>
        <v>00</v>
      </c>
      <c r="B3748" s="86" t="str">
        <f t="shared" si="1688"/>
        <v>0</v>
      </c>
      <c r="C3748" s="86" t="str">
        <f>COUNTIF($K$7:K3748,K3748)&amp;K3748</f>
        <v>0</v>
      </c>
      <c r="D3748" s="86" t="str">
        <f t="shared" si="1689"/>
        <v>1</v>
      </c>
      <c r="F3748" s="173"/>
      <c r="G3748" s="90"/>
      <c r="H3748" s="73"/>
      <c r="I3748" s="75"/>
      <c r="J3748" s="175" t="str">
        <f t="shared" ref="J3748" si="1730">IF(ISNA(VLOOKUP(I3748,DAF_AKUN,2,FALSE)),"-",VLOOKUP(I3748,DAF_AKUN,2,FALSE))</f>
        <v>-</v>
      </c>
      <c r="K3748" s="90"/>
      <c r="L3748" s="178"/>
      <c r="M3748" s="178"/>
    </row>
    <row r="3749" spans="1:13" x14ac:dyDescent="0.2">
      <c r="A3749" s="90" t="str">
        <f>IF(I3749=VALUE,VALUE,COUNTIF($B$7:B3749,B3749))&amp;I3749&amp;IF(F3749&lt;&gt;VALUE,TEXT(F3749,"mmmm"),VALUE)</f>
        <v>00</v>
      </c>
      <c r="B3749" s="86" t="str">
        <f t="shared" si="1688"/>
        <v>0</v>
      </c>
      <c r="C3749" s="86" t="str">
        <f>COUNTIF($K$7:K3749,K3749)&amp;K3749</f>
        <v>0</v>
      </c>
      <c r="D3749" s="86" t="str">
        <f t="shared" si="1689"/>
        <v>1</v>
      </c>
      <c r="F3749" s="173"/>
      <c r="G3749" s="90"/>
      <c r="H3749" s="73"/>
      <c r="I3749" s="75"/>
      <c r="J3749" s="175" t="str">
        <f t="shared" ref="J3749" si="1731">IF(ISNA(VLOOKUP(I3749,DAF_AKUN,2,FALSE)),"-",VLOOKUP(I3749,DAF_AKUN,2,FALSE))</f>
        <v>-</v>
      </c>
      <c r="K3749" s="90"/>
      <c r="L3749" s="178"/>
      <c r="M3749" s="178"/>
    </row>
    <row r="3750" spans="1:13" x14ac:dyDescent="0.2">
      <c r="A3750" s="90" t="str">
        <f>IF(I3750=VALUE,VALUE,COUNTIF($B$7:B3750,B3750))&amp;I3750&amp;IF(F3750&lt;&gt;VALUE,TEXT(F3750,"mmmm"),VALUE)</f>
        <v>00</v>
      </c>
      <c r="B3750" s="86" t="str">
        <f t="shared" si="1688"/>
        <v>0</v>
      </c>
      <c r="C3750" s="86" t="str">
        <f>COUNTIF($K$7:K3750,K3750)&amp;K3750</f>
        <v>0</v>
      </c>
      <c r="D3750" s="86" t="str">
        <f t="shared" si="1689"/>
        <v>1</v>
      </c>
      <c r="F3750" s="173"/>
      <c r="G3750" s="90"/>
      <c r="H3750" s="73"/>
      <c r="I3750" s="75"/>
      <c r="J3750" s="175" t="str">
        <f t="shared" ref="J3750" si="1732">IF(ISNA(VLOOKUP(I3750,DAF_AKUN,2,FALSE)),"-",VLOOKUP(I3750,DAF_AKUN,2,FALSE))</f>
        <v>-</v>
      </c>
      <c r="K3750" s="90"/>
      <c r="L3750" s="178"/>
      <c r="M3750" s="178"/>
    </row>
    <row r="3751" spans="1:13" x14ac:dyDescent="0.2">
      <c r="A3751" s="90" t="str">
        <f>IF(I3751=VALUE,VALUE,COUNTIF($B$7:B3751,B3751))&amp;I3751&amp;IF(F3751&lt;&gt;VALUE,TEXT(F3751,"mmmm"),VALUE)</f>
        <v>00</v>
      </c>
      <c r="B3751" s="86" t="str">
        <f t="shared" si="1688"/>
        <v>0</v>
      </c>
      <c r="C3751" s="86" t="str">
        <f>COUNTIF($K$7:K3751,K3751)&amp;K3751</f>
        <v>0</v>
      </c>
      <c r="D3751" s="86" t="str">
        <f t="shared" si="1689"/>
        <v>1</v>
      </c>
      <c r="F3751" s="173"/>
      <c r="G3751" s="90"/>
      <c r="H3751" s="73"/>
      <c r="I3751" s="90"/>
      <c r="J3751" s="175" t="str">
        <f t="shared" ref="J3751" si="1733">IF(ISNA(VLOOKUP(I3751,DAF_AKUN,2,FALSE)),"-",VLOOKUP(I3751,DAF_AKUN,2,FALSE))</f>
        <v>-</v>
      </c>
      <c r="K3751" s="90"/>
      <c r="L3751" s="178"/>
      <c r="M3751" s="178"/>
    </row>
    <row r="3752" spans="1:13" x14ac:dyDescent="0.2">
      <c r="A3752" s="90" t="str">
        <f>IF(I3752=VALUE,VALUE,COUNTIF($B$7:B3752,B3752))&amp;I3752&amp;IF(F3752&lt;&gt;VALUE,TEXT(F3752,"mmmm"),VALUE)</f>
        <v>00</v>
      </c>
      <c r="B3752" s="86" t="str">
        <f t="shared" si="1688"/>
        <v>0</v>
      </c>
      <c r="C3752" s="86" t="str">
        <f>COUNTIF($K$7:K3752,K3752)&amp;K3752</f>
        <v>0</v>
      </c>
      <c r="D3752" s="86" t="str">
        <f t="shared" si="1689"/>
        <v>1</v>
      </c>
      <c r="F3752" s="173"/>
      <c r="G3752" s="90"/>
      <c r="H3752" s="73"/>
      <c r="I3752" s="90"/>
      <c r="J3752" s="175" t="str">
        <f t="shared" ref="J3752" si="1734">IF(ISNA(VLOOKUP(I3752,DAF_AKUN,2,FALSE)),"-",VLOOKUP(I3752,DAF_AKUN,2,FALSE))</f>
        <v>-</v>
      </c>
      <c r="K3752" s="90"/>
      <c r="L3752" s="178"/>
      <c r="M3752" s="178"/>
    </row>
    <row r="3753" spans="1:13" x14ac:dyDescent="0.2">
      <c r="A3753" s="90" t="str">
        <f>IF(I3753=VALUE,VALUE,COUNTIF($B$7:B3753,B3753))&amp;I3753&amp;IF(F3753&lt;&gt;VALUE,TEXT(F3753,"mmmm"),VALUE)</f>
        <v>00</v>
      </c>
      <c r="B3753" s="86" t="str">
        <f t="shared" si="1688"/>
        <v>0</v>
      </c>
      <c r="C3753" s="86" t="str">
        <f>COUNTIF($K$7:K3753,K3753)&amp;K3753</f>
        <v>0</v>
      </c>
      <c r="D3753" s="86" t="str">
        <f t="shared" si="1689"/>
        <v>1</v>
      </c>
      <c r="F3753" s="173"/>
      <c r="G3753" s="90"/>
      <c r="H3753" s="73"/>
      <c r="I3753" s="90"/>
      <c r="J3753" s="175" t="str">
        <f t="shared" ref="J3753" si="1735">IF(ISNA(VLOOKUP(I3753,DAF_AKUN,2,FALSE)),"-",VLOOKUP(I3753,DAF_AKUN,2,FALSE))</f>
        <v>-</v>
      </c>
      <c r="K3753" s="90"/>
      <c r="L3753" s="178"/>
      <c r="M3753" s="178"/>
    </row>
    <row r="3754" spans="1:13" x14ac:dyDescent="0.2">
      <c r="A3754" s="90" t="str">
        <f>IF(I3754=VALUE,VALUE,COUNTIF($B$7:B3754,B3754))&amp;I3754&amp;IF(F3754&lt;&gt;VALUE,TEXT(F3754,"mmmm"),VALUE)</f>
        <v>00</v>
      </c>
      <c r="B3754" s="86" t="str">
        <f t="shared" si="1688"/>
        <v>0</v>
      </c>
      <c r="C3754" s="86" t="str">
        <f>COUNTIF($K$7:K3754,K3754)&amp;K3754</f>
        <v>0</v>
      </c>
      <c r="D3754" s="86" t="str">
        <f t="shared" si="1689"/>
        <v>1</v>
      </c>
      <c r="F3754" s="173"/>
      <c r="G3754" s="90"/>
      <c r="H3754" s="73"/>
      <c r="I3754" s="90"/>
      <c r="J3754" s="175" t="str">
        <f t="shared" ref="J3754" si="1736">IF(ISNA(VLOOKUP(I3754,DAF_AKUN,2,FALSE)),"-",VLOOKUP(I3754,DAF_AKUN,2,FALSE))</f>
        <v>-</v>
      </c>
      <c r="K3754" s="90"/>
      <c r="L3754" s="178"/>
      <c r="M3754" s="178"/>
    </row>
    <row r="3755" spans="1:13" x14ac:dyDescent="0.2">
      <c r="A3755" s="90" t="str">
        <f>IF(I3755=VALUE,VALUE,COUNTIF($B$7:B3755,B3755))&amp;I3755&amp;IF(F3755&lt;&gt;VALUE,TEXT(F3755,"mmmm"),VALUE)</f>
        <v>00</v>
      </c>
      <c r="B3755" s="86" t="str">
        <f t="shared" si="1688"/>
        <v>0</v>
      </c>
      <c r="C3755" s="86" t="str">
        <f>COUNTIF($K$7:K3755,K3755)&amp;K3755</f>
        <v>0</v>
      </c>
      <c r="D3755" s="86" t="str">
        <f t="shared" si="1689"/>
        <v>1</v>
      </c>
      <c r="F3755" s="173"/>
      <c r="G3755" s="90"/>
      <c r="H3755" s="73"/>
      <c r="I3755" s="90"/>
      <c r="J3755" s="175" t="str">
        <f t="shared" ref="J3755" si="1737">IF(ISNA(VLOOKUP(I3755,DAF_AKUN,2,FALSE)),"-",VLOOKUP(I3755,DAF_AKUN,2,FALSE))</f>
        <v>-</v>
      </c>
      <c r="K3755" s="90"/>
      <c r="L3755" s="178"/>
      <c r="M3755" s="178"/>
    </row>
    <row r="3756" spans="1:13" x14ac:dyDescent="0.2">
      <c r="A3756" s="90" t="str">
        <f>IF(I3756=VALUE,VALUE,COUNTIF($B$7:B3756,B3756))&amp;I3756&amp;IF(F3756&lt;&gt;VALUE,TEXT(F3756,"mmmm"),VALUE)</f>
        <v>00</v>
      </c>
      <c r="B3756" s="86" t="str">
        <f t="shared" si="1688"/>
        <v>0</v>
      </c>
      <c r="C3756" s="86" t="str">
        <f>COUNTIF($K$7:K3756,K3756)&amp;K3756</f>
        <v>0</v>
      </c>
      <c r="D3756" s="86" t="str">
        <f t="shared" si="1689"/>
        <v>1</v>
      </c>
      <c r="F3756" s="173"/>
      <c r="G3756" s="90"/>
      <c r="H3756" s="73"/>
      <c r="I3756" s="90"/>
      <c r="J3756" s="175" t="str">
        <f t="shared" ref="J3756" si="1738">IF(ISNA(VLOOKUP(I3756,DAF_AKUN,2,FALSE)),"-",VLOOKUP(I3756,DAF_AKUN,2,FALSE))</f>
        <v>-</v>
      </c>
      <c r="K3756" s="90"/>
      <c r="L3756" s="178"/>
      <c r="M3756" s="178"/>
    </row>
    <row r="3757" spans="1:13" x14ac:dyDescent="0.2">
      <c r="A3757" s="90" t="str">
        <f>IF(I3757=VALUE,VALUE,COUNTIF($B$7:B3757,B3757))&amp;I3757&amp;IF(F3757&lt;&gt;VALUE,TEXT(F3757,"mmmm"),VALUE)</f>
        <v>00</v>
      </c>
      <c r="B3757" s="86" t="str">
        <f t="shared" si="1688"/>
        <v>0</v>
      </c>
      <c r="C3757" s="86" t="str">
        <f>COUNTIF($K$7:K3757,K3757)&amp;K3757</f>
        <v>0</v>
      </c>
      <c r="D3757" s="86" t="str">
        <f t="shared" si="1689"/>
        <v>1</v>
      </c>
      <c r="F3757" s="173"/>
      <c r="G3757" s="90"/>
      <c r="H3757" s="73"/>
      <c r="I3757" s="90"/>
      <c r="J3757" s="175" t="str">
        <f t="shared" ref="J3757" si="1739">IF(ISNA(VLOOKUP(I3757,DAF_AKUN,2,FALSE)),"-",VLOOKUP(I3757,DAF_AKUN,2,FALSE))</f>
        <v>-</v>
      </c>
      <c r="K3757" s="90"/>
      <c r="L3757" s="178"/>
      <c r="M3757" s="178"/>
    </row>
    <row r="3758" spans="1:13" x14ac:dyDescent="0.2">
      <c r="A3758" s="90" t="str">
        <f>IF(I3758=VALUE,VALUE,COUNTIF($B$7:B3758,B3758))&amp;I3758&amp;IF(F3758&lt;&gt;VALUE,TEXT(F3758,"mmmm"),VALUE)</f>
        <v>00</v>
      </c>
      <c r="B3758" s="86" t="str">
        <f t="shared" si="1688"/>
        <v>0</v>
      </c>
      <c r="C3758" s="86" t="str">
        <f>COUNTIF($K$7:K3758,K3758)&amp;K3758</f>
        <v>0</v>
      </c>
      <c r="D3758" s="86" t="str">
        <f t="shared" si="1689"/>
        <v>1</v>
      </c>
      <c r="F3758" s="173"/>
      <c r="G3758" s="90"/>
      <c r="H3758" s="73"/>
      <c r="I3758" s="90"/>
      <c r="J3758" s="175" t="str">
        <f t="shared" ref="J3758" si="1740">IF(ISNA(VLOOKUP(I3758,DAF_AKUN,2,FALSE)),"-",VLOOKUP(I3758,DAF_AKUN,2,FALSE))</f>
        <v>-</v>
      </c>
      <c r="K3758" s="90"/>
      <c r="L3758" s="178"/>
      <c r="M3758" s="178"/>
    </row>
    <row r="3759" spans="1:13" x14ac:dyDescent="0.2">
      <c r="A3759" s="90" t="str">
        <f>IF(I3759=VALUE,VALUE,COUNTIF($B$7:B3759,B3759))&amp;I3759&amp;IF(F3759&lt;&gt;VALUE,TEXT(F3759,"mmmm"),VALUE)</f>
        <v>00</v>
      </c>
      <c r="B3759" s="86" t="str">
        <f t="shared" si="1688"/>
        <v>0</v>
      </c>
      <c r="C3759" s="86" t="str">
        <f>COUNTIF($K$7:K3759,K3759)&amp;K3759</f>
        <v>0</v>
      </c>
      <c r="D3759" s="86" t="str">
        <f t="shared" si="1689"/>
        <v>1</v>
      </c>
      <c r="F3759" s="173"/>
      <c r="G3759" s="90"/>
      <c r="H3759" s="73"/>
      <c r="I3759" s="75"/>
      <c r="J3759" s="175" t="str">
        <f t="shared" ref="J3759" si="1741">IF(ISNA(VLOOKUP(I3759,DAF_AKUN,2,FALSE)),"-",VLOOKUP(I3759,DAF_AKUN,2,FALSE))</f>
        <v>-</v>
      </c>
      <c r="K3759" s="90"/>
      <c r="L3759" s="178"/>
      <c r="M3759" s="178"/>
    </row>
    <row r="3760" spans="1:13" x14ac:dyDescent="0.2">
      <c r="A3760" s="90" t="str">
        <f>IF(I3760=VALUE,VALUE,COUNTIF($B$7:B3760,B3760))&amp;I3760&amp;IF(F3760&lt;&gt;VALUE,TEXT(F3760,"mmmm"),VALUE)</f>
        <v>00</v>
      </c>
      <c r="B3760" s="86" t="str">
        <f t="shared" si="1688"/>
        <v>0</v>
      </c>
      <c r="C3760" s="86" t="str">
        <f>COUNTIF($K$7:K3760,K3760)&amp;K3760</f>
        <v>0</v>
      </c>
      <c r="D3760" s="86" t="str">
        <f t="shared" si="1689"/>
        <v>1</v>
      </c>
      <c r="F3760" s="173"/>
      <c r="G3760" s="90"/>
      <c r="H3760" s="73"/>
      <c r="I3760" s="90"/>
      <c r="J3760" s="175" t="str">
        <f t="shared" ref="J3760" si="1742">IF(ISNA(VLOOKUP(I3760,DAF_AKUN,2,FALSE)),"-",VLOOKUP(I3760,DAF_AKUN,2,FALSE))</f>
        <v>-</v>
      </c>
      <c r="K3760" s="90"/>
      <c r="L3760" s="178"/>
      <c r="M3760" s="178"/>
    </row>
    <row r="3761" spans="1:13" x14ac:dyDescent="0.2">
      <c r="A3761" s="90" t="str">
        <f>IF(I3761=VALUE,VALUE,COUNTIF($B$7:B3761,B3761))&amp;I3761&amp;IF(F3761&lt;&gt;VALUE,TEXT(F3761,"mmmm"),VALUE)</f>
        <v>00</v>
      </c>
      <c r="B3761" s="86" t="str">
        <f t="shared" si="1688"/>
        <v>0</v>
      </c>
      <c r="C3761" s="86" t="str">
        <f>COUNTIF($K$7:K3761,K3761)&amp;K3761</f>
        <v>0</v>
      </c>
      <c r="D3761" s="86" t="str">
        <f t="shared" si="1689"/>
        <v>1</v>
      </c>
      <c r="F3761" s="173"/>
      <c r="G3761" s="90"/>
      <c r="H3761" s="73"/>
      <c r="I3761" s="90"/>
      <c r="J3761" s="175" t="str">
        <f t="shared" ref="J3761" si="1743">IF(ISNA(VLOOKUP(I3761,DAF_AKUN,2,FALSE)),"-",VLOOKUP(I3761,DAF_AKUN,2,FALSE))</f>
        <v>-</v>
      </c>
      <c r="K3761" s="90"/>
      <c r="L3761" s="178"/>
      <c r="M3761" s="178"/>
    </row>
    <row r="3762" spans="1:13" x14ac:dyDescent="0.2">
      <c r="A3762" s="90" t="str">
        <f>IF(I3762=VALUE,VALUE,COUNTIF($B$7:B3762,B3762))&amp;I3762&amp;IF(F3762&lt;&gt;VALUE,TEXT(F3762,"mmmm"),VALUE)</f>
        <v>00</v>
      </c>
      <c r="B3762" s="86" t="str">
        <f t="shared" si="1688"/>
        <v>0</v>
      </c>
      <c r="C3762" s="86" t="str">
        <f>COUNTIF($K$7:K3762,K3762)&amp;K3762</f>
        <v>0</v>
      </c>
      <c r="D3762" s="86" t="str">
        <f t="shared" si="1689"/>
        <v>1</v>
      </c>
      <c r="F3762" s="173"/>
      <c r="G3762" s="90"/>
      <c r="H3762" s="73"/>
      <c r="I3762" s="90"/>
      <c r="J3762" s="175" t="str">
        <f t="shared" ref="J3762" si="1744">IF(ISNA(VLOOKUP(I3762,DAF_AKUN,2,FALSE)),"-",VLOOKUP(I3762,DAF_AKUN,2,FALSE))</f>
        <v>-</v>
      </c>
      <c r="K3762" s="90"/>
      <c r="L3762" s="178"/>
      <c r="M3762" s="178"/>
    </row>
    <row r="3763" spans="1:13" x14ac:dyDescent="0.2">
      <c r="A3763" s="90" t="str">
        <f>IF(I3763=VALUE,VALUE,COUNTIF($B$7:B3763,B3763))&amp;I3763&amp;IF(F3763&lt;&gt;VALUE,TEXT(F3763,"mmmm"),VALUE)</f>
        <v>00</v>
      </c>
      <c r="B3763" s="86" t="str">
        <f t="shared" si="1688"/>
        <v>0</v>
      </c>
      <c r="C3763" s="86" t="str">
        <f>COUNTIF($K$7:K3763,K3763)&amp;K3763</f>
        <v>0</v>
      </c>
      <c r="D3763" s="86" t="str">
        <f t="shared" si="1689"/>
        <v>1</v>
      </c>
      <c r="F3763" s="173"/>
      <c r="G3763" s="90"/>
      <c r="H3763" s="73"/>
      <c r="I3763" s="90"/>
      <c r="J3763" s="175" t="str">
        <f t="shared" ref="J3763" si="1745">IF(ISNA(VLOOKUP(I3763,DAF_AKUN,2,FALSE)),"-",VLOOKUP(I3763,DAF_AKUN,2,FALSE))</f>
        <v>-</v>
      </c>
      <c r="K3763" s="90"/>
      <c r="L3763" s="178"/>
      <c r="M3763" s="178"/>
    </row>
    <row r="3764" spans="1:13" x14ac:dyDescent="0.2">
      <c r="A3764" s="90" t="str">
        <f>IF(I3764=VALUE,VALUE,COUNTIF($B$7:B3764,B3764))&amp;I3764&amp;IF(F3764&lt;&gt;VALUE,TEXT(F3764,"mmmm"),VALUE)</f>
        <v>00</v>
      </c>
      <c r="B3764" s="86" t="str">
        <f t="shared" si="1688"/>
        <v>0</v>
      </c>
      <c r="C3764" s="86" t="str">
        <f>COUNTIF($K$7:K3764,K3764)&amp;K3764</f>
        <v>0</v>
      </c>
      <c r="D3764" s="86" t="str">
        <f t="shared" si="1689"/>
        <v>1</v>
      </c>
      <c r="F3764" s="173"/>
      <c r="G3764" s="90"/>
      <c r="H3764" s="73"/>
      <c r="I3764" s="90"/>
      <c r="J3764" s="175" t="str">
        <f t="shared" ref="J3764" si="1746">IF(ISNA(VLOOKUP(I3764,DAF_AKUN,2,FALSE)),"-",VLOOKUP(I3764,DAF_AKUN,2,FALSE))</f>
        <v>-</v>
      </c>
      <c r="K3764" s="90"/>
      <c r="L3764" s="178"/>
      <c r="M3764" s="178"/>
    </row>
    <row r="3765" spans="1:13" x14ac:dyDescent="0.2">
      <c r="A3765" s="90" t="str">
        <f>IF(I3765=VALUE,VALUE,COUNTIF($B$7:B3765,B3765))&amp;I3765&amp;IF(F3765&lt;&gt;VALUE,TEXT(F3765,"mmmm"),VALUE)</f>
        <v>00</v>
      </c>
      <c r="B3765" s="86" t="str">
        <f t="shared" si="1688"/>
        <v>0</v>
      </c>
      <c r="C3765" s="86" t="str">
        <f>COUNTIF($K$7:K3765,K3765)&amp;K3765</f>
        <v>0</v>
      </c>
      <c r="D3765" s="86" t="str">
        <f t="shared" si="1689"/>
        <v>1</v>
      </c>
      <c r="F3765" s="173"/>
      <c r="G3765" s="90"/>
      <c r="H3765" s="73"/>
      <c r="I3765" s="90"/>
      <c r="J3765" s="175" t="str">
        <f t="shared" ref="J3765" si="1747">IF(ISNA(VLOOKUP(I3765,DAF_AKUN,2,FALSE)),"-",VLOOKUP(I3765,DAF_AKUN,2,FALSE))</f>
        <v>-</v>
      </c>
      <c r="K3765" s="90"/>
      <c r="L3765" s="178"/>
      <c r="M3765" s="178"/>
    </row>
    <row r="3766" spans="1:13" x14ac:dyDescent="0.2">
      <c r="A3766" s="90" t="str">
        <f>IF(I3766=VALUE,VALUE,COUNTIF($B$7:B3766,B3766))&amp;I3766&amp;IF(F3766&lt;&gt;VALUE,TEXT(F3766,"mmmm"),VALUE)</f>
        <v>00</v>
      </c>
      <c r="B3766" s="86" t="str">
        <f t="shared" si="1688"/>
        <v>0</v>
      </c>
      <c r="C3766" s="86" t="str">
        <f>COUNTIF($K$7:K3766,K3766)&amp;K3766</f>
        <v>0</v>
      </c>
      <c r="D3766" s="86" t="str">
        <f t="shared" si="1689"/>
        <v>1</v>
      </c>
      <c r="F3766" s="173"/>
      <c r="G3766" s="90"/>
      <c r="H3766" s="73"/>
      <c r="I3766" s="90"/>
      <c r="J3766" s="175" t="str">
        <f t="shared" ref="J3766" si="1748">IF(ISNA(VLOOKUP(I3766,DAF_AKUN,2,FALSE)),"-",VLOOKUP(I3766,DAF_AKUN,2,FALSE))</f>
        <v>-</v>
      </c>
      <c r="K3766" s="90"/>
      <c r="L3766" s="178"/>
      <c r="M3766" s="178"/>
    </row>
    <row r="3767" spans="1:13" x14ac:dyDescent="0.2">
      <c r="A3767" s="90" t="str">
        <f>IF(I3767=VALUE,VALUE,COUNTIF($B$7:B3767,B3767))&amp;I3767&amp;IF(F3767&lt;&gt;VALUE,TEXT(F3767,"mmmm"),VALUE)</f>
        <v>00</v>
      </c>
      <c r="B3767" s="86" t="str">
        <f t="shared" si="1688"/>
        <v>0</v>
      </c>
      <c r="C3767" s="86" t="str">
        <f>COUNTIF($K$7:K3767,K3767)&amp;K3767</f>
        <v>0</v>
      </c>
      <c r="D3767" s="86" t="str">
        <f t="shared" si="1689"/>
        <v>1</v>
      </c>
      <c r="F3767" s="173"/>
      <c r="G3767" s="90"/>
      <c r="H3767" s="73"/>
      <c r="I3767" s="90"/>
      <c r="J3767" s="175" t="str">
        <f t="shared" ref="J3767" si="1749">IF(ISNA(VLOOKUP(I3767,DAF_AKUN,2,FALSE)),"-",VLOOKUP(I3767,DAF_AKUN,2,FALSE))</f>
        <v>-</v>
      </c>
      <c r="K3767" s="90"/>
      <c r="L3767" s="178"/>
      <c r="M3767" s="178"/>
    </row>
    <row r="3768" spans="1:13" x14ac:dyDescent="0.2">
      <c r="A3768" s="90" t="str">
        <f>IF(I3768=VALUE,VALUE,COUNTIF($B$7:B3768,B3768))&amp;I3768&amp;IF(F3768&lt;&gt;VALUE,TEXT(F3768,"mmmm"),VALUE)</f>
        <v>00</v>
      </c>
      <c r="B3768" s="86" t="str">
        <f t="shared" si="1688"/>
        <v>0</v>
      </c>
      <c r="C3768" s="86" t="str">
        <f>COUNTIF($K$7:K3768,K3768)&amp;K3768</f>
        <v>0</v>
      </c>
      <c r="D3768" s="86" t="str">
        <f t="shared" si="1689"/>
        <v>1</v>
      </c>
      <c r="F3768" s="173"/>
      <c r="G3768" s="90"/>
      <c r="H3768" s="73"/>
      <c r="I3768" s="90"/>
      <c r="J3768" s="175" t="str">
        <f t="shared" ref="J3768" si="1750">IF(ISNA(VLOOKUP(I3768,DAF_AKUN,2,FALSE)),"-",VLOOKUP(I3768,DAF_AKUN,2,FALSE))</f>
        <v>-</v>
      </c>
      <c r="K3768" s="90"/>
      <c r="L3768" s="178"/>
      <c r="M3768" s="178"/>
    </row>
    <row r="3769" spans="1:13" x14ac:dyDescent="0.2">
      <c r="A3769" s="90" t="str">
        <f>IF(I3769=VALUE,VALUE,COUNTIF($B$7:B3769,B3769))&amp;I3769&amp;IF(F3769&lt;&gt;VALUE,TEXT(F3769,"mmmm"),VALUE)</f>
        <v>00</v>
      </c>
      <c r="B3769" s="86" t="str">
        <f t="shared" si="1688"/>
        <v>0</v>
      </c>
      <c r="C3769" s="86" t="str">
        <f>COUNTIF($K$7:K3769,K3769)&amp;K3769</f>
        <v>0</v>
      </c>
      <c r="D3769" s="86" t="str">
        <f t="shared" si="1689"/>
        <v>1</v>
      </c>
      <c r="F3769" s="173"/>
      <c r="G3769" s="90"/>
      <c r="H3769" s="73"/>
      <c r="I3769" s="90"/>
      <c r="J3769" s="175" t="str">
        <f t="shared" ref="J3769" si="1751">IF(ISNA(VLOOKUP(I3769,DAF_AKUN,2,FALSE)),"-",VLOOKUP(I3769,DAF_AKUN,2,FALSE))</f>
        <v>-</v>
      </c>
      <c r="K3769" s="90"/>
      <c r="L3769" s="178"/>
      <c r="M3769" s="178"/>
    </row>
    <row r="3770" spans="1:13" x14ac:dyDescent="0.2">
      <c r="A3770" s="90" t="str">
        <f>IF(I3770=VALUE,VALUE,COUNTIF($B$7:B3770,B3770))&amp;I3770&amp;IF(F3770&lt;&gt;VALUE,TEXT(F3770,"mmmm"),VALUE)</f>
        <v>00</v>
      </c>
      <c r="B3770" s="86" t="str">
        <f t="shared" si="1688"/>
        <v>0</v>
      </c>
      <c r="C3770" s="86" t="str">
        <f>COUNTIF($K$7:K3770,K3770)&amp;K3770</f>
        <v>0</v>
      </c>
      <c r="D3770" s="86" t="str">
        <f t="shared" si="1689"/>
        <v>1</v>
      </c>
      <c r="F3770" s="173"/>
      <c r="G3770" s="90"/>
      <c r="H3770" s="73"/>
      <c r="I3770" s="90"/>
      <c r="J3770" s="175" t="str">
        <f t="shared" ref="J3770" si="1752">IF(ISNA(VLOOKUP(I3770,DAF_AKUN,2,FALSE)),"-",VLOOKUP(I3770,DAF_AKUN,2,FALSE))</f>
        <v>-</v>
      </c>
      <c r="K3770" s="90"/>
      <c r="L3770" s="178"/>
      <c r="M3770" s="178"/>
    </row>
    <row r="3771" spans="1:13" x14ac:dyDescent="0.2">
      <c r="A3771" s="90" t="str">
        <f>IF(I3771=VALUE,VALUE,COUNTIF($B$7:B3771,B3771))&amp;I3771&amp;IF(F3771&lt;&gt;VALUE,TEXT(F3771,"mmmm"),VALUE)</f>
        <v>00</v>
      </c>
      <c r="B3771" s="86" t="str">
        <f t="shared" si="1688"/>
        <v>0</v>
      </c>
      <c r="C3771" s="86" t="str">
        <f>COUNTIF($K$7:K3771,K3771)&amp;K3771</f>
        <v>0</v>
      </c>
      <c r="D3771" s="86" t="str">
        <f t="shared" si="1689"/>
        <v>1</v>
      </c>
      <c r="F3771" s="173"/>
      <c r="G3771" s="90"/>
      <c r="H3771" s="73"/>
      <c r="I3771" s="90"/>
      <c r="J3771" s="175" t="str">
        <f t="shared" ref="J3771" si="1753">IF(ISNA(VLOOKUP(I3771,DAF_AKUN,2,FALSE)),"-",VLOOKUP(I3771,DAF_AKUN,2,FALSE))</f>
        <v>-</v>
      </c>
      <c r="K3771" s="90"/>
      <c r="L3771" s="178"/>
      <c r="M3771" s="178"/>
    </row>
    <row r="3772" spans="1:13" x14ac:dyDescent="0.2">
      <c r="A3772" s="90" t="str">
        <f>IF(I3772=VALUE,VALUE,COUNTIF($B$7:B3772,B3772))&amp;I3772&amp;IF(F3772&lt;&gt;VALUE,TEXT(F3772,"mmmm"),VALUE)</f>
        <v>00</v>
      </c>
      <c r="B3772" s="86" t="str">
        <f t="shared" ref="B3772:B3835" si="1754">I3772&amp;IF(F3772&lt;&gt;VALUE,TEXT(F3772,"mmmm"),VALUE)</f>
        <v>0</v>
      </c>
      <c r="C3772" s="86" t="str">
        <f>COUNTIF($K$7:K3772,K3772)&amp;K3772</f>
        <v>0</v>
      </c>
      <c r="D3772" s="86" t="str">
        <f t="shared" ref="D3772:D3835" si="1755">IF(MONTH(F3772)&lt;MONTH(BLN),"1"&amp;I3772,VALUE)</f>
        <v>1</v>
      </c>
      <c r="F3772" s="173"/>
      <c r="G3772" s="90"/>
      <c r="H3772" s="73"/>
      <c r="I3772" s="90"/>
      <c r="J3772" s="175" t="str">
        <f t="shared" ref="J3772" si="1756">IF(ISNA(VLOOKUP(I3772,DAF_AKUN,2,FALSE)),"-",VLOOKUP(I3772,DAF_AKUN,2,FALSE))</f>
        <v>-</v>
      </c>
      <c r="K3772" s="90"/>
      <c r="L3772" s="178"/>
      <c r="M3772" s="178"/>
    </row>
    <row r="3773" spans="1:13" x14ac:dyDescent="0.2">
      <c r="A3773" s="90" t="str">
        <f>IF(I3773=VALUE,VALUE,COUNTIF($B$7:B3773,B3773))&amp;I3773&amp;IF(F3773&lt;&gt;VALUE,TEXT(F3773,"mmmm"),VALUE)</f>
        <v>00</v>
      </c>
      <c r="B3773" s="86" t="str">
        <f t="shared" si="1754"/>
        <v>0</v>
      </c>
      <c r="C3773" s="86" t="str">
        <f>COUNTIF($K$7:K3773,K3773)&amp;K3773</f>
        <v>0</v>
      </c>
      <c r="D3773" s="86" t="str">
        <f t="shared" si="1755"/>
        <v>1</v>
      </c>
      <c r="F3773" s="173"/>
      <c r="G3773" s="90"/>
      <c r="H3773" s="73"/>
      <c r="I3773" s="75"/>
      <c r="J3773" s="175" t="str">
        <f t="shared" ref="J3773" si="1757">IF(ISNA(VLOOKUP(I3773,DAF_AKUN,2,FALSE)),"-",VLOOKUP(I3773,DAF_AKUN,2,FALSE))</f>
        <v>-</v>
      </c>
      <c r="K3773" s="90"/>
      <c r="L3773" s="178"/>
      <c r="M3773" s="178"/>
    </row>
    <row r="3774" spans="1:13" x14ac:dyDescent="0.2">
      <c r="A3774" s="90" t="str">
        <f>IF(I3774=VALUE,VALUE,COUNTIF($B$7:B3774,B3774))&amp;I3774&amp;IF(F3774&lt;&gt;VALUE,TEXT(F3774,"mmmm"),VALUE)</f>
        <v>00</v>
      </c>
      <c r="B3774" s="86" t="str">
        <f t="shared" si="1754"/>
        <v>0</v>
      </c>
      <c r="C3774" s="86" t="str">
        <f>COUNTIF($K$7:K3774,K3774)&amp;K3774</f>
        <v>0</v>
      </c>
      <c r="D3774" s="86" t="str">
        <f t="shared" si="1755"/>
        <v>1</v>
      </c>
      <c r="F3774" s="173"/>
      <c r="G3774" s="90"/>
      <c r="H3774" s="73"/>
      <c r="I3774" s="90"/>
      <c r="J3774" s="175" t="str">
        <f t="shared" ref="J3774" si="1758">IF(ISNA(VLOOKUP(I3774,DAF_AKUN,2,FALSE)),"-",VLOOKUP(I3774,DAF_AKUN,2,FALSE))</f>
        <v>-</v>
      </c>
      <c r="K3774" s="90"/>
      <c r="L3774" s="178"/>
      <c r="M3774" s="178"/>
    </row>
    <row r="3775" spans="1:13" x14ac:dyDescent="0.2">
      <c r="A3775" s="90" t="str">
        <f>IF(I3775=VALUE,VALUE,COUNTIF($B$7:B3775,B3775))&amp;I3775&amp;IF(F3775&lt;&gt;VALUE,TEXT(F3775,"mmmm"),VALUE)</f>
        <v>00</v>
      </c>
      <c r="B3775" s="86" t="str">
        <f t="shared" si="1754"/>
        <v>0</v>
      </c>
      <c r="C3775" s="86" t="str">
        <f>COUNTIF($K$7:K3775,K3775)&amp;K3775</f>
        <v>0</v>
      </c>
      <c r="D3775" s="86" t="str">
        <f t="shared" si="1755"/>
        <v>1</v>
      </c>
      <c r="F3775" s="173"/>
      <c r="G3775" s="90"/>
      <c r="H3775" s="73"/>
      <c r="I3775" s="90"/>
      <c r="J3775" s="175" t="str">
        <f t="shared" ref="J3775" si="1759">IF(ISNA(VLOOKUP(I3775,DAF_AKUN,2,FALSE)),"-",VLOOKUP(I3775,DAF_AKUN,2,FALSE))</f>
        <v>-</v>
      </c>
      <c r="K3775" s="90"/>
      <c r="L3775" s="178"/>
      <c r="M3775" s="178"/>
    </row>
    <row r="3776" spans="1:13" x14ac:dyDescent="0.2">
      <c r="A3776" s="90" t="str">
        <f>IF(I3776=VALUE,VALUE,COUNTIF($B$7:B3776,B3776))&amp;I3776&amp;IF(F3776&lt;&gt;VALUE,TEXT(F3776,"mmmm"),VALUE)</f>
        <v>00</v>
      </c>
      <c r="B3776" s="86" t="str">
        <f t="shared" si="1754"/>
        <v>0</v>
      </c>
      <c r="C3776" s="86" t="str">
        <f>COUNTIF($K$7:K3776,K3776)&amp;K3776</f>
        <v>0</v>
      </c>
      <c r="D3776" s="86" t="str">
        <f t="shared" si="1755"/>
        <v>1</v>
      </c>
      <c r="F3776" s="173"/>
      <c r="G3776" s="90"/>
      <c r="H3776" s="73"/>
      <c r="I3776" s="90"/>
      <c r="J3776" s="175" t="str">
        <f t="shared" ref="J3776" si="1760">IF(ISNA(VLOOKUP(I3776,DAF_AKUN,2,FALSE)),"-",VLOOKUP(I3776,DAF_AKUN,2,FALSE))</f>
        <v>-</v>
      </c>
      <c r="K3776" s="90"/>
      <c r="L3776" s="178"/>
      <c r="M3776" s="178"/>
    </row>
    <row r="3777" spans="1:13" x14ac:dyDescent="0.2">
      <c r="A3777" s="90" t="str">
        <f>IF(I3777=VALUE,VALUE,COUNTIF($B$7:B3777,B3777))&amp;I3777&amp;IF(F3777&lt;&gt;VALUE,TEXT(F3777,"mmmm"),VALUE)</f>
        <v>00</v>
      </c>
      <c r="B3777" s="86" t="str">
        <f t="shared" si="1754"/>
        <v>0</v>
      </c>
      <c r="C3777" s="86" t="str">
        <f>COUNTIF($K$7:K3777,K3777)&amp;K3777</f>
        <v>0</v>
      </c>
      <c r="D3777" s="86" t="str">
        <f t="shared" si="1755"/>
        <v>1</v>
      </c>
      <c r="F3777" s="173"/>
      <c r="G3777" s="90"/>
      <c r="H3777" s="73"/>
      <c r="I3777" s="75"/>
      <c r="J3777" s="175" t="str">
        <f t="shared" ref="J3777" si="1761">IF(ISNA(VLOOKUP(I3777,DAF_AKUN,2,FALSE)),"-",VLOOKUP(I3777,DAF_AKUN,2,FALSE))</f>
        <v>-</v>
      </c>
      <c r="K3777" s="90"/>
      <c r="L3777" s="178"/>
      <c r="M3777" s="178"/>
    </row>
    <row r="3778" spans="1:13" x14ac:dyDescent="0.2">
      <c r="A3778" s="90" t="str">
        <f>IF(I3778=VALUE,VALUE,COUNTIF($B$7:B3778,B3778))&amp;I3778&amp;IF(F3778&lt;&gt;VALUE,TEXT(F3778,"mmmm"),VALUE)</f>
        <v>00</v>
      </c>
      <c r="B3778" s="86" t="str">
        <f t="shared" si="1754"/>
        <v>0</v>
      </c>
      <c r="C3778" s="86" t="str">
        <f>COUNTIF($K$7:K3778,K3778)&amp;K3778</f>
        <v>0</v>
      </c>
      <c r="D3778" s="86" t="str">
        <f t="shared" si="1755"/>
        <v>1</v>
      </c>
      <c r="F3778" s="173"/>
      <c r="G3778" s="90"/>
      <c r="H3778" s="73"/>
      <c r="I3778" s="90"/>
      <c r="J3778" s="175" t="str">
        <f t="shared" ref="J3778" si="1762">IF(ISNA(VLOOKUP(I3778,DAF_AKUN,2,FALSE)),"-",VLOOKUP(I3778,DAF_AKUN,2,FALSE))</f>
        <v>-</v>
      </c>
      <c r="K3778" s="90"/>
      <c r="L3778" s="178"/>
      <c r="M3778" s="178"/>
    </row>
    <row r="3779" spans="1:13" x14ac:dyDescent="0.2">
      <c r="A3779" s="90" t="str">
        <f>IF(I3779=VALUE,VALUE,COUNTIF($B$7:B3779,B3779))&amp;I3779&amp;IF(F3779&lt;&gt;VALUE,TEXT(F3779,"mmmm"),VALUE)</f>
        <v>00</v>
      </c>
      <c r="B3779" s="86" t="str">
        <f t="shared" si="1754"/>
        <v>0</v>
      </c>
      <c r="C3779" s="86" t="str">
        <f>COUNTIF($K$7:K3779,K3779)&amp;K3779</f>
        <v>0</v>
      </c>
      <c r="D3779" s="86" t="str">
        <f t="shared" si="1755"/>
        <v>1</v>
      </c>
      <c r="F3779" s="173"/>
      <c r="G3779" s="90"/>
      <c r="H3779" s="73"/>
      <c r="I3779" s="90"/>
      <c r="J3779" s="175" t="str">
        <f t="shared" ref="J3779" si="1763">IF(ISNA(VLOOKUP(I3779,DAF_AKUN,2,FALSE)),"-",VLOOKUP(I3779,DAF_AKUN,2,FALSE))</f>
        <v>-</v>
      </c>
      <c r="K3779" s="90"/>
      <c r="L3779" s="178"/>
      <c r="M3779" s="178"/>
    </row>
    <row r="3780" spans="1:13" x14ac:dyDescent="0.2">
      <c r="A3780" s="90" t="str">
        <f>IF(I3780=VALUE,VALUE,COUNTIF($B$7:B3780,B3780))&amp;I3780&amp;IF(F3780&lt;&gt;VALUE,TEXT(F3780,"mmmm"),VALUE)</f>
        <v>00</v>
      </c>
      <c r="B3780" s="86" t="str">
        <f t="shared" si="1754"/>
        <v>0</v>
      </c>
      <c r="C3780" s="86" t="str">
        <f>COUNTIF($K$7:K3780,K3780)&amp;K3780</f>
        <v>0</v>
      </c>
      <c r="D3780" s="86" t="str">
        <f t="shared" si="1755"/>
        <v>1</v>
      </c>
      <c r="F3780" s="173"/>
      <c r="G3780" s="90"/>
      <c r="H3780" s="73"/>
      <c r="I3780" s="90"/>
      <c r="J3780" s="175" t="str">
        <f t="shared" ref="J3780" si="1764">IF(ISNA(VLOOKUP(I3780,DAF_AKUN,2,FALSE)),"-",VLOOKUP(I3780,DAF_AKUN,2,FALSE))</f>
        <v>-</v>
      </c>
      <c r="K3780" s="90"/>
      <c r="L3780" s="178"/>
      <c r="M3780" s="178"/>
    </row>
    <row r="3781" spans="1:13" x14ac:dyDescent="0.2">
      <c r="A3781" s="90" t="str">
        <f>IF(I3781=VALUE,VALUE,COUNTIF($B$7:B3781,B3781))&amp;I3781&amp;IF(F3781&lt;&gt;VALUE,TEXT(F3781,"mmmm"),VALUE)</f>
        <v>00</v>
      </c>
      <c r="B3781" s="86" t="str">
        <f t="shared" si="1754"/>
        <v>0</v>
      </c>
      <c r="C3781" s="86" t="str">
        <f>COUNTIF($K$7:K3781,K3781)&amp;K3781</f>
        <v>0</v>
      </c>
      <c r="D3781" s="86" t="str">
        <f t="shared" si="1755"/>
        <v>1</v>
      </c>
      <c r="F3781" s="173"/>
      <c r="G3781" s="90"/>
      <c r="H3781" s="73"/>
      <c r="I3781" s="90"/>
      <c r="J3781" s="175" t="str">
        <f t="shared" ref="J3781" si="1765">IF(ISNA(VLOOKUP(I3781,DAF_AKUN,2,FALSE)),"-",VLOOKUP(I3781,DAF_AKUN,2,FALSE))</f>
        <v>-</v>
      </c>
      <c r="K3781" s="90"/>
      <c r="L3781" s="178"/>
      <c r="M3781" s="178"/>
    </row>
    <row r="3782" spans="1:13" x14ac:dyDescent="0.2">
      <c r="A3782" s="90" t="str">
        <f>IF(I3782=VALUE,VALUE,COUNTIF($B$7:B3782,B3782))&amp;I3782&amp;IF(F3782&lt;&gt;VALUE,TEXT(F3782,"mmmm"),VALUE)</f>
        <v>00</v>
      </c>
      <c r="B3782" s="86" t="str">
        <f t="shared" si="1754"/>
        <v>0</v>
      </c>
      <c r="C3782" s="86" t="str">
        <f>COUNTIF($K$7:K3782,K3782)&amp;K3782</f>
        <v>0</v>
      </c>
      <c r="D3782" s="86" t="str">
        <f t="shared" si="1755"/>
        <v>1</v>
      </c>
      <c r="F3782" s="173"/>
      <c r="G3782" s="90"/>
      <c r="H3782" s="73"/>
      <c r="I3782" s="90"/>
      <c r="J3782" s="175" t="str">
        <f t="shared" ref="J3782" si="1766">IF(ISNA(VLOOKUP(I3782,DAF_AKUN,2,FALSE)),"-",VLOOKUP(I3782,DAF_AKUN,2,FALSE))</f>
        <v>-</v>
      </c>
      <c r="K3782" s="90"/>
      <c r="L3782" s="178"/>
      <c r="M3782" s="178"/>
    </row>
    <row r="3783" spans="1:13" x14ac:dyDescent="0.2">
      <c r="A3783" s="90" t="str">
        <f>IF(I3783=VALUE,VALUE,COUNTIF($B$7:B3783,B3783))&amp;I3783&amp;IF(F3783&lt;&gt;VALUE,TEXT(F3783,"mmmm"),VALUE)</f>
        <v>00</v>
      </c>
      <c r="B3783" s="86" t="str">
        <f t="shared" si="1754"/>
        <v>0</v>
      </c>
      <c r="C3783" s="86" t="str">
        <f>COUNTIF($K$7:K3783,K3783)&amp;K3783</f>
        <v>0</v>
      </c>
      <c r="D3783" s="86" t="str">
        <f t="shared" si="1755"/>
        <v>1</v>
      </c>
      <c r="F3783" s="173"/>
      <c r="G3783" s="90"/>
      <c r="H3783" s="73"/>
      <c r="I3783" s="90"/>
      <c r="J3783" s="175" t="str">
        <f t="shared" ref="J3783" si="1767">IF(ISNA(VLOOKUP(I3783,DAF_AKUN,2,FALSE)),"-",VLOOKUP(I3783,DAF_AKUN,2,FALSE))</f>
        <v>-</v>
      </c>
      <c r="K3783" s="90"/>
      <c r="L3783" s="178"/>
      <c r="M3783" s="178"/>
    </row>
    <row r="3784" spans="1:13" x14ac:dyDescent="0.2">
      <c r="A3784" s="90" t="str">
        <f>IF(I3784=VALUE,VALUE,COUNTIF($B$7:B3784,B3784))&amp;I3784&amp;IF(F3784&lt;&gt;VALUE,TEXT(F3784,"mmmm"),VALUE)</f>
        <v>00</v>
      </c>
      <c r="B3784" s="86" t="str">
        <f t="shared" si="1754"/>
        <v>0</v>
      </c>
      <c r="C3784" s="86" t="str">
        <f>COUNTIF($K$7:K3784,K3784)&amp;K3784</f>
        <v>0</v>
      </c>
      <c r="D3784" s="86" t="str">
        <f t="shared" si="1755"/>
        <v>1</v>
      </c>
      <c r="F3784" s="173"/>
      <c r="G3784" s="90"/>
      <c r="H3784" s="73"/>
      <c r="I3784" s="90"/>
      <c r="J3784" s="175" t="str">
        <f t="shared" ref="J3784" si="1768">IF(ISNA(VLOOKUP(I3784,DAF_AKUN,2,FALSE)),"-",VLOOKUP(I3784,DAF_AKUN,2,FALSE))</f>
        <v>-</v>
      </c>
      <c r="K3784" s="90"/>
      <c r="L3784" s="178"/>
      <c r="M3784" s="178"/>
    </row>
    <row r="3785" spans="1:13" x14ac:dyDescent="0.2">
      <c r="A3785" s="90" t="str">
        <f>IF(I3785=VALUE,VALUE,COUNTIF($B$7:B3785,B3785))&amp;I3785&amp;IF(F3785&lt;&gt;VALUE,TEXT(F3785,"mmmm"),VALUE)</f>
        <v>00</v>
      </c>
      <c r="B3785" s="86" t="str">
        <f t="shared" si="1754"/>
        <v>0</v>
      </c>
      <c r="C3785" s="86" t="str">
        <f>COUNTIF($K$7:K3785,K3785)&amp;K3785</f>
        <v>0</v>
      </c>
      <c r="D3785" s="86" t="str">
        <f t="shared" si="1755"/>
        <v>1</v>
      </c>
      <c r="F3785" s="173"/>
      <c r="G3785" s="90"/>
      <c r="H3785" s="73"/>
      <c r="I3785" s="75"/>
      <c r="J3785" s="175" t="str">
        <f t="shared" ref="J3785" si="1769">IF(ISNA(VLOOKUP(I3785,DAF_AKUN,2,FALSE)),"-",VLOOKUP(I3785,DAF_AKUN,2,FALSE))</f>
        <v>-</v>
      </c>
      <c r="K3785" s="90"/>
      <c r="L3785" s="178"/>
      <c r="M3785" s="178"/>
    </row>
    <row r="3786" spans="1:13" x14ac:dyDescent="0.2">
      <c r="A3786" s="90" t="str">
        <f>IF(I3786=VALUE,VALUE,COUNTIF($B$7:B3786,B3786))&amp;I3786&amp;IF(F3786&lt;&gt;VALUE,TEXT(F3786,"mmmm"),VALUE)</f>
        <v>00</v>
      </c>
      <c r="B3786" s="86" t="str">
        <f t="shared" si="1754"/>
        <v>0</v>
      </c>
      <c r="C3786" s="86" t="str">
        <f>COUNTIF($K$7:K3786,K3786)&amp;K3786</f>
        <v>0</v>
      </c>
      <c r="D3786" s="86" t="str">
        <f t="shared" si="1755"/>
        <v>1</v>
      </c>
      <c r="F3786" s="173"/>
      <c r="G3786" s="90"/>
      <c r="H3786" s="73"/>
      <c r="I3786" s="90"/>
      <c r="J3786" s="175" t="str">
        <f t="shared" ref="J3786" si="1770">IF(ISNA(VLOOKUP(I3786,DAF_AKUN,2,FALSE)),"-",VLOOKUP(I3786,DAF_AKUN,2,FALSE))</f>
        <v>-</v>
      </c>
      <c r="K3786" s="90"/>
      <c r="L3786" s="178"/>
      <c r="M3786" s="178"/>
    </row>
    <row r="3787" spans="1:13" x14ac:dyDescent="0.2">
      <c r="A3787" s="90" t="str">
        <f>IF(I3787=VALUE,VALUE,COUNTIF($B$7:B3787,B3787))&amp;I3787&amp;IF(F3787&lt;&gt;VALUE,TEXT(F3787,"mmmm"),VALUE)</f>
        <v>00</v>
      </c>
      <c r="B3787" s="86" t="str">
        <f t="shared" si="1754"/>
        <v>0</v>
      </c>
      <c r="C3787" s="86" t="str">
        <f>COUNTIF($K$7:K3787,K3787)&amp;K3787</f>
        <v>0</v>
      </c>
      <c r="D3787" s="86" t="str">
        <f t="shared" si="1755"/>
        <v>1</v>
      </c>
      <c r="F3787" s="173"/>
      <c r="G3787" s="90"/>
      <c r="H3787" s="73"/>
      <c r="I3787" s="90"/>
      <c r="J3787" s="175" t="str">
        <f t="shared" ref="J3787" si="1771">IF(ISNA(VLOOKUP(I3787,DAF_AKUN,2,FALSE)),"-",VLOOKUP(I3787,DAF_AKUN,2,FALSE))</f>
        <v>-</v>
      </c>
      <c r="K3787" s="90"/>
      <c r="L3787" s="178"/>
      <c r="M3787" s="178"/>
    </row>
    <row r="3788" spans="1:13" x14ac:dyDescent="0.2">
      <c r="A3788" s="90" t="str">
        <f>IF(I3788=VALUE,VALUE,COUNTIF($B$7:B3788,B3788))&amp;I3788&amp;IF(F3788&lt;&gt;VALUE,TEXT(F3788,"mmmm"),VALUE)</f>
        <v>00</v>
      </c>
      <c r="B3788" s="86" t="str">
        <f t="shared" si="1754"/>
        <v>0</v>
      </c>
      <c r="C3788" s="86" t="str">
        <f>COUNTIF($K$7:K3788,K3788)&amp;K3788</f>
        <v>287AP-003</v>
      </c>
      <c r="D3788" s="86" t="str">
        <f t="shared" si="1755"/>
        <v>1</v>
      </c>
      <c r="F3788" s="173"/>
      <c r="G3788" s="90"/>
      <c r="H3788" s="73"/>
      <c r="I3788" s="90"/>
      <c r="J3788" s="175" t="str">
        <f t="shared" ref="J3788" si="1772">IF(ISNA(VLOOKUP(I3788,DAF_AKUN,2,FALSE)),"-",VLOOKUP(I3788,DAF_AKUN,2,FALSE))</f>
        <v>-</v>
      </c>
      <c r="K3788" s="90" t="s">
        <v>420</v>
      </c>
      <c r="L3788" s="178"/>
      <c r="M3788" s="178"/>
    </row>
    <row r="3789" spans="1:13" x14ac:dyDescent="0.2">
      <c r="A3789" s="90" t="str">
        <f>IF(I3789=VALUE,VALUE,COUNTIF($B$7:B3789,B3789))&amp;I3789&amp;IF(F3789&lt;&gt;VALUE,TEXT(F3789,"mmmm"),VALUE)</f>
        <v>00</v>
      </c>
      <c r="B3789" s="86" t="str">
        <f t="shared" si="1754"/>
        <v>0</v>
      </c>
      <c r="C3789" s="86" t="str">
        <f>COUNTIF($K$7:K3789,K3789)&amp;K3789</f>
        <v>288AP-003</v>
      </c>
      <c r="D3789" s="86" t="str">
        <f t="shared" si="1755"/>
        <v>1</v>
      </c>
      <c r="F3789" s="173"/>
      <c r="G3789" s="90"/>
      <c r="H3789" s="73"/>
      <c r="I3789" s="90"/>
      <c r="J3789" s="175" t="str">
        <f t="shared" ref="J3789" si="1773">IF(ISNA(VLOOKUP(I3789,DAF_AKUN,2,FALSE)),"-",VLOOKUP(I3789,DAF_AKUN,2,FALSE))</f>
        <v>-</v>
      </c>
      <c r="K3789" s="90" t="s">
        <v>420</v>
      </c>
      <c r="L3789" s="178"/>
      <c r="M3789" s="178"/>
    </row>
    <row r="3790" spans="1:13" x14ac:dyDescent="0.2">
      <c r="A3790" s="90" t="str">
        <f>IF(I3790=VALUE,VALUE,COUNTIF($B$7:B3790,B3790))&amp;I3790&amp;IF(F3790&lt;&gt;VALUE,TEXT(F3790,"mmmm"),VALUE)</f>
        <v>00</v>
      </c>
      <c r="B3790" s="86" t="str">
        <f t="shared" si="1754"/>
        <v>0</v>
      </c>
      <c r="C3790" s="86" t="str">
        <f>COUNTIF($K$7:K3790,K3790)&amp;K3790</f>
        <v>289AP-003</v>
      </c>
      <c r="D3790" s="86" t="str">
        <f t="shared" si="1755"/>
        <v>1</v>
      </c>
      <c r="F3790" s="173"/>
      <c r="G3790" s="90"/>
      <c r="H3790" s="73"/>
      <c r="I3790" s="90"/>
      <c r="J3790" s="175" t="str">
        <f t="shared" ref="J3790" si="1774">IF(ISNA(VLOOKUP(I3790,DAF_AKUN,2,FALSE)),"-",VLOOKUP(I3790,DAF_AKUN,2,FALSE))</f>
        <v>-</v>
      </c>
      <c r="K3790" s="90" t="s">
        <v>420</v>
      </c>
      <c r="L3790" s="178"/>
      <c r="M3790" s="178"/>
    </row>
    <row r="3791" spans="1:13" x14ac:dyDescent="0.2">
      <c r="A3791" s="90" t="str">
        <f>IF(I3791=VALUE,VALUE,COUNTIF($B$7:B3791,B3791))&amp;I3791&amp;IF(F3791&lt;&gt;VALUE,TEXT(F3791,"mmmm"),VALUE)</f>
        <v>00</v>
      </c>
      <c r="B3791" s="86" t="str">
        <f t="shared" si="1754"/>
        <v>0</v>
      </c>
      <c r="C3791" s="86" t="str">
        <f>COUNTIF($K$7:K3791,K3791)&amp;K3791</f>
        <v>290AP-003</v>
      </c>
      <c r="D3791" s="86" t="str">
        <f t="shared" si="1755"/>
        <v>1</v>
      </c>
      <c r="F3791" s="173"/>
      <c r="G3791" s="90"/>
      <c r="H3791" s="73"/>
      <c r="I3791" s="90"/>
      <c r="J3791" s="175" t="str">
        <f t="shared" ref="J3791" si="1775">IF(ISNA(VLOOKUP(I3791,DAF_AKUN,2,FALSE)),"-",VLOOKUP(I3791,DAF_AKUN,2,FALSE))</f>
        <v>-</v>
      </c>
      <c r="K3791" s="90" t="s">
        <v>420</v>
      </c>
      <c r="L3791" s="178"/>
      <c r="M3791" s="178"/>
    </row>
    <row r="3792" spans="1:13" x14ac:dyDescent="0.2">
      <c r="A3792" s="90" t="str">
        <f>IF(I3792=VALUE,VALUE,COUNTIF($B$7:B3792,B3792))&amp;I3792&amp;IF(F3792&lt;&gt;VALUE,TEXT(F3792,"mmmm"),VALUE)</f>
        <v>00</v>
      </c>
      <c r="B3792" s="86" t="str">
        <f t="shared" si="1754"/>
        <v>0</v>
      </c>
      <c r="C3792" s="86" t="str">
        <f>COUNTIF($K$7:K3792,K3792)&amp;K3792</f>
        <v>291AP-003</v>
      </c>
      <c r="D3792" s="86" t="str">
        <f t="shared" si="1755"/>
        <v>1</v>
      </c>
      <c r="F3792" s="173"/>
      <c r="G3792" s="90"/>
      <c r="H3792" s="73"/>
      <c r="I3792" s="90"/>
      <c r="J3792" s="175" t="str">
        <f t="shared" ref="J3792" si="1776">IF(ISNA(VLOOKUP(I3792,DAF_AKUN,2,FALSE)),"-",VLOOKUP(I3792,DAF_AKUN,2,FALSE))</f>
        <v>-</v>
      </c>
      <c r="K3792" s="90" t="s">
        <v>420</v>
      </c>
      <c r="L3792" s="178"/>
      <c r="M3792" s="178"/>
    </row>
    <row r="3793" spans="1:13" x14ac:dyDescent="0.2">
      <c r="A3793" s="90" t="str">
        <f>IF(I3793=VALUE,VALUE,COUNTIF($B$7:B3793,B3793))&amp;I3793&amp;IF(F3793&lt;&gt;VALUE,TEXT(F3793,"mmmm"),VALUE)</f>
        <v>00</v>
      </c>
      <c r="B3793" s="86" t="str">
        <f t="shared" si="1754"/>
        <v>0</v>
      </c>
      <c r="C3793" s="86" t="str">
        <f>COUNTIF($K$7:K3793,K3793)&amp;K3793</f>
        <v>292AP-003</v>
      </c>
      <c r="D3793" s="86" t="str">
        <f t="shared" si="1755"/>
        <v>1</v>
      </c>
      <c r="F3793" s="173"/>
      <c r="G3793" s="90"/>
      <c r="H3793" s="73"/>
      <c r="I3793" s="90"/>
      <c r="J3793" s="175" t="str">
        <f t="shared" ref="J3793" si="1777">IF(ISNA(VLOOKUP(I3793,DAF_AKUN,2,FALSE)),"-",VLOOKUP(I3793,DAF_AKUN,2,FALSE))</f>
        <v>-</v>
      </c>
      <c r="K3793" s="90" t="s">
        <v>420</v>
      </c>
      <c r="L3793" s="178"/>
      <c r="M3793" s="178"/>
    </row>
    <row r="3794" spans="1:13" x14ac:dyDescent="0.2">
      <c r="A3794" s="90" t="str">
        <f>IF(I3794=VALUE,VALUE,COUNTIF($B$7:B3794,B3794))&amp;I3794&amp;IF(F3794&lt;&gt;VALUE,TEXT(F3794,"mmmm"),VALUE)</f>
        <v>00</v>
      </c>
      <c r="B3794" s="86" t="str">
        <f t="shared" si="1754"/>
        <v>0</v>
      </c>
      <c r="C3794" s="86" t="str">
        <f>COUNTIF($K$7:K3794,K3794)&amp;K3794</f>
        <v>293AP-003</v>
      </c>
      <c r="D3794" s="86" t="str">
        <f t="shared" si="1755"/>
        <v>1</v>
      </c>
      <c r="F3794" s="173"/>
      <c r="G3794" s="90"/>
      <c r="H3794" s="73"/>
      <c r="I3794" s="90"/>
      <c r="J3794" s="175" t="str">
        <f t="shared" ref="J3794" si="1778">IF(ISNA(VLOOKUP(I3794,DAF_AKUN,2,FALSE)),"-",VLOOKUP(I3794,DAF_AKUN,2,FALSE))</f>
        <v>-</v>
      </c>
      <c r="K3794" s="90" t="s">
        <v>420</v>
      </c>
      <c r="L3794" s="178"/>
      <c r="M3794" s="178"/>
    </row>
    <row r="3795" spans="1:13" x14ac:dyDescent="0.2">
      <c r="A3795" s="90" t="str">
        <f>IF(I3795=VALUE,VALUE,COUNTIF($B$7:B3795,B3795))&amp;I3795&amp;IF(F3795&lt;&gt;VALUE,TEXT(F3795,"mmmm"),VALUE)</f>
        <v>00</v>
      </c>
      <c r="B3795" s="86" t="str">
        <f t="shared" si="1754"/>
        <v>0</v>
      </c>
      <c r="C3795" s="86" t="str">
        <f>COUNTIF($K$7:K3795,K3795)&amp;K3795</f>
        <v>0</v>
      </c>
      <c r="D3795" s="86" t="str">
        <f t="shared" si="1755"/>
        <v>1</v>
      </c>
      <c r="F3795" s="173"/>
      <c r="G3795" s="90"/>
      <c r="H3795" s="73"/>
      <c r="I3795" s="90"/>
      <c r="J3795" s="175" t="str">
        <f t="shared" ref="J3795" si="1779">IF(ISNA(VLOOKUP(I3795,DAF_AKUN,2,FALSE)),"-",VLOOKUP(I3795,DAF_AKUN,2,FALSE))</f>
        <v>-</v>
      </c>
      <c r="K3795" s="90"/>
      <c r="L3795" s="178"/>
      <c r="M3795" s="178"/>
    </row>
    <row r="3796" spans="1:13" x14ac:dyDescent="0.2">
      <c r="A3796" s="90" t="str">
        <f>IF(I3796=VALUE,VALUE,COUNTIF($B$7:B3796,B3796))&amp;I3796&amp;IF(F3796&lt;&gt;VALUE,TEXT(F3796,"mmmm"),VALUE)</f>
        <v>00</v>
      </c>
      <c r="B3796" s="86" t="str">
        <f t="shared" si="1754"/>
        <v>0</v>
      </c>
      <c r="C3796" s="86" t="str">
        <f>COUNTIF($K$7:K3796,K3796)&amp;K3796</f>
        <v>0</v>
      </c>
      <c r="D3796" s="86" t="str">
        <f t="shared" si="1755"/>
        <v>1</v>
      </c>
      <c r="F3796" s="173"/>
      <c r="G3796" s="90"/>
      <c r="H3796" s="73"/>
      <c r="I3796" s="90"/>
      <c r="J3796" s="175" t="str">
        <f t="shared" ref="J3796" si="1780">IF(ISNA(VLOOKUP(I3796,DAF_AKUN,2,FALSE)),"-",VLOOKUP(I3796,DAF_AKUN,2,FALSE))</f>
        <v>-</v>
      </c>
      <c r="K3796" s="90"/>
      <c r="L3796" s="178"/>
      <c r="M3796" s="178"/>
    </row>
    <row r="3797" spans="1:13" x14ac:dyDescent="0.2">
      <c r="A3797" s="90" t="str">
        <f>IF(I3797=VALUE,VALUE,COUNTIF($B$7:B3797,B3797))&amp;I3797&amp;IF(F3797&lt;&gt;VALUE,TEXT(F3797,"mmmm"),VALUE)</f>
        <v>00</v>
      </c>
      <c r="B3797" s="86" t="str">
        <f t="shared" si="1754"/>
        <v>0</v>
      </c>
      <c r="C3797" s="86" t="str">
        <f>COUNTIF($K$7:K3797,K3797)&amp;K3797</f>
        <v>56SH-003</v>
      </c>
      <c r="D3797" s="86" t="str">
        <f t="shared" si="1755"/>
        <v>1</v>
      </c>
      <c r="F3797" s="173"/>
      <c r="G3797" s="90"/>
      <c r="H3797" s="73"/>
      <c r="I3797" s="90"/>
      <c r="J3797" s="175" t="str">
        <f t="shared" ref="J3797" si="1781">IF(ISNA(VLOOKUP(I3797,DAF_AKUN,2,FALSE)),"-",VLOOKUP(I3797,DAF_AKUN,2,FALSE))</f>
        <v>-</v>
      </c>
      <c r="K3797" s="90" t="s">
        <v>404</v>
      </c>
      <c r="L3797" s="178"/>
      <c r="M3797" s="178"/>
    </row>
    <row r="3798" spans="1:13" x14ac:dyDescent="0.2">
      <c r="A3798" s="90" t="str">
        <f>IF(I3798=VALUE,VALUE,COUNTIF($B$7:B3798,B3798))&amp;I3798&amp;IF(F3798&lt;&gt;VALUE,TEXT(F3798,"mmmm"),VALUE)</f>
        <v>00</v>
      </c>
      <c r="B3798" s="86" t="str">
        <f t="shared" si="1754"/>
        <v>0</v>
      </c>
      <c r="C3798" s="86" t="str">
        <f>COUNTIF($K$7:K3798,K3798)&amp;K3798</f>
        <v>0</v>
      </c>
      <c r="D3798" s="86" t="str">
        <f t="shared" si="1755"/>
        <v>1</v>
      </c>
      <c r="F3798" s="173"/>
      <c r="G3798" s="90"/>
      <c r="H3798" s="73"/>
      <c r="I3798" s="90"/>
      <c r="J3798" s="175" t="str">
        <f t="shared" ref="J3798" si="1782">IF(ISNA(VLOOKUP(I3798,DAF_AKUN,2,FALSE)),"-",VLOOKUP(I3798,DAF_AKUN,2,FALSE))</f>
        <v>-</v>
      </c>
      <c r="K3798" s="90"/>
      <c r="L3798" s="178"/>
      <c r="M3798" s="178"/>
    </row>
    <row r="3799" spans="1:13" x14ac:dyDescent="0.2">
      <c r="A3799" s="90" t="str">
        <f>IF(I3799=VALUE,VALUE,COUNTIF($B$7:B3799,B3799))&amp;I3799&amp;IF(F3799&lt;&gt;VALUE,TEXT(F3799,"mmmm"),VALUE)</f>
        <v>00</v>
      </c>
      <c r="B3799" s="86" t="str">
        <f t="shared" si="1754"/>
        <v>0</v>
      </c>
      <c r="C3799" s="86" t="str">
        <f>COUNTIF($K$7:K3799,K3799)&amp;K3799</f>
        <v>0</v>
      </c>
      <c r="D3799" s="86" t="str">
        <f t="shared" si="1755"/>
        <v>1</v>
      </c>
      <c r="F3799" s="173"/>
      <c r="G3799" s="90"/>
      <c r="H3799" s="73"/>
      <c r="I3799" s="90"/>
      <c r="J3799" s="175" t="str">
        <f t="shared" ref="J3799" si="1783">IF(ISNA(VLOOKUP(I3799,DAF_AKUN,2,FALSE)),"-",VLOOKUP(I3799,DAF_AKUN,2,FALSE))</f>
        <v>-</v>
      </c>
      <c r="K3799" s="90"/>
      <c r="L3799" s="178"/>
      <c r="M3799" s="178"/>
    </row>
    <row r="3800" spans="1:13" x14ac:dyDescent="0.2">
      <c r="A3800" s="90" t="str">
        <f>IF(I3800=VALUE,VALUE,COUNTIF($B$7:B3800,B3800))&amp;I3800&amp;IF(F3800&lt;&gt;VALUE,TEXT(F3800,"mmmm"),VALUE)</f>
        <v>00</v>
      </c>
      <c r="B3800" s="86" t="str">
        <f t="shared" si="1754"/>
        <v>0</v>
      </c>
      <c r="C3800" s="86" t="str">
        <f>COUNTIF($K$7:K3800,K3800)&amp;K3800</f>
        <v>0</v>
      </c>
      <c r="D3800" s="86" t="str">
        <f t="shared" si="1755"/>
        <v>1</v>
      </c>
      <c r="F3800" s="173"/>
      <c r="G3800" s="90"/>
      <c r="H3800" s="73"/>
      <c r="I3800" s="90"/>
      <c r="J3800" s="175" t="str">
        <f t="shared" ref="J3800" si="1784">IF(ISNA(VLOOKUP(I3800,DAF_AKUN,2,FALSE)),"-",VLOOKUP(I3800,DAF_AKUN,2,FALSE))</f>
        <v>-</v>
      </c>
      <c r="K3800" s="90"/>
      <c r="L3800" s="178"/>
      <c r="M3800" s="178"/>
    </row>
    <row r="3801" spans="1:13" x14ac:dyDescent="0.2">
      <c r="A3801" s="90" t="str">
        <f>IF(I3801=VALUE,VALUE,COUNTIF($B$7:B3801,B3801))&amp;I3801&amp;IF(F3801&lt;&gt;VALUE,TEXT(F3801,"mmmm"),VALUE)</f>
        <v>00</v>
      </c>
      <c r="B3801" s="86" t="str">
        <f t="shared" si="1754"/>
        <v>0</v>
      </c>
      <c r="C3801" s="86" t="str">
        <f>COUNTIF($K$7:K3801,K3801)&amp;K3801</f>
        <v>0</v>
      </c>
      <c r="D3801" s="86" t="str">
        <f t="shared" si="1755"/>
        <v>1</v>
      </c>
      <c r="F3801" s="173"/>
      <c r="G3801" s="90"/>
      <c r="H3801" s="73"/>
      <c r="I3801" s="90"/>
      <c r="J3801" s="175" t="str">
        <f t="shared" ref="J3801" si="1785">IF(ISNA(VLOOKUP(I3801,DAF_AKUN,2,FALSE)),"-",VLOOKUP(I3801,DAF_AKUN,2,FALSE))</f>
        <v>-</v>
      </c>
      <c r="K3801" s="90"/>
      <c r="L3801" s="178"/>
      <c r="M3801" s="178"/>
    </row>
    <row r="3802" spans="1:13" x14ac:dyDescent="0.2">
      <c r="A3802" s="90" t="str">
        <f>IF(I3802=VALUE,VALUE,COUNTIF($B$7:B3802,B3802))&amp;I3802&amp;IF(F3802&lt;&gt;VALUE,TEXT(F3802,"mmmm"),VALUE)</f>
        <v>00</v>
      </c>
      <c r="B3802" s="86" t="str">
        <f t="shared" si="1754"/>
        <v>0</v>
      </c>
      <c r="C3802" s="86" t="str">
        <f>COUNTIF($K$7:K3802,K3802)&amp;K3802</f>
        <v>0</v>
      </c>
      <c r="D3802" s="86" t="str">
        <f t="shared" si="1755"/>
        <v>1</v>
      </c>
      <c r="F3802" s="173"/>
      <c r="G3802" s="90"/>
      <c r="H3802" s="73"/>
      <c r="I3802" s="90"/>
      <c r="J3802" s="175" t="str">
        <f t="shared" ref="J3802" si="1786">IF(ISNA(VLOOKUP(I3802,DAF_AKUN,2,FALSE)),"-",VLOOKUP(I3802,DAF_AKUN,2,FALSE))</f>
        <v>-</v>
      </c>
      <c r="K3802" s="90"/>
      <c r="L3802" s="178"/>
      <c r="M3802" s="178"/>
    </row>
    <row r="3803" spans="1:13" x14ac:dyDescent="0.2">
      <c r="A3803" s="90" t="str">
        <f>IF(I3803=VALUE,VALUE,COUNTIF($B$7:B3803,B3803))&amp;I3803&amp;IF(F3803&lt;&gt;VALUE,TEXT(F3803,"mmmm"),VALUE)</f>
        <v>00</v>
      </c>
      <c r="B3803" s="86" t="str">
        <f t="shared" si="1754"/>
        <v>0</v>
      </c>
      <c r="C3803" s="86" t="str">
        <f>COUNTIF($K$7:K3803,K3803)&amp;K3803</f>
        <v>0</v>
      </c>
      <c r="D3803" s="86" t="str">
        <f t="shared" si="1755"/>
        <v>1</v>
      </c>
      <c r="F3803" s="173"/>
      <c r="G3803" s="90"/>
      <c r="H3803" s="73"/>
      <c r="I3803" s="75"/>
      <c r="J3803" s="175" t="str">
        <f t="shared" ref="J3803" si="1787">IF(ISNA(VLOOKUP(I3803,DAF_AKUN,2,FALSE)),"-",VLOOKUP(I3803,DAF_AKUN,2,FALSE))</f>
        <v>-</v>
      </c>
      <c r="K3803" s="90"/>
      <c r="L3803" s="178"/>
      <c r="M3803" s="178"/>
    </row>
    <row r="3804" spans="1:13" x14ac:dyDescent="0.2">
      <c r="A3804" s="90" t="str">
        <f>IF(I3804=VALUE,VALUE,COUNTIF($B$7:B3804,B3804))&amp;I3804&amp;IF(F3804&lt;&gt;VALUE,TEXT(F3804,"mmmm"),VALUE)</f>
        <v>00</v>
      </c>
      <c r="B3804" s="86" t="str">
        <f t="shared" si="1754"/>
        <v>0</v>
      </c>
      <c r="C3804" s="86" t="str">
        <f>COUNTIF($K$7:K3804,K3804)&amp;K3804</f>
        <v>0</v>
      </c>
      <c r="D3804" s="86" t="str">
        <f t="shared" si="1755"/>
        <v>1</v>
      </c>
      <c r="F3804" s="173"/>
      <c r="G3804" s="90"/>
      <c r="H3804" s="73"/>
      <c r="I3804" s="90"/>
      <c r="J3804" s="175" t="str">
        <f t="shared" ref="J3804:J3835" si="1788">IF(ISNA(VLOOKUP(I3804,DAF_AKUN,2,FALSE)),"-",VLOOKUP(I3804,DAF_AKUN,2,FALSE))</f>
        <v>-</v>
      </c>
      <c r="K3804" s="90"/>
      <c r="L3804" s="178"/>
      <c r="M3804" s="178"/>
    </row>
    <row r="3805" spans="1:13" x14ac:dyDescent="0.2">
      <c r="A3805" s="90" t="str">
        <f>IF(I3805=VALUE,VALUE,COUNTIF($B$7:B3805,B3805))&amp;I3805&amp;IF(F3805&lt;&gt;VALUE,TEXT(F3805,"mmmm"),VALUE)</f>
        <v>00</v>
      </c>
      <c r="B3805" s="86" t="str">
        <f t="shared" si="1754"/>
        <v>0</v>
      </c>
      <c r="C3805" s="86" t="str">
        <f>COUNTIF($K$7:K3805,K3805)&amp;K3805</f>
        <v>0</v>
      </c>
      <c r="D3805" s="86" t="str">
        <f t="shared" si="1755"/>
        <v>1</v>
      </c>
      <c r="F3805" s="173"/>
      <c r="G3805" s="90"/>
      <c r="H3805" s="73"/>
      <c r="I3805" s="90"/>
      <c r="J3805" s="175" t="str">
        <f t="shared" si="1788"/>
        <v>-</v>
      </c>
      <c r="K3805" s="90"/>
      <c r="L3805" s="178"/>
      <c r="M3805" s="178"/>
    </row>
    <row r="3806" spans="1:13" x14ac:dyDescent="0.2">
      <c r="A3806" s="90" t="str">
        <f>IF(I3806=VALUE,VALUE,COUNTIF($B$7:B3806,B3806))&amp;I3806&amp;IF(F3806&lt;&gt;VALUE,TEXT(F3806,"mmmm"),VALUE)</f>
        <v>00</v>
      </c>
      <c r="B3806" s="86" t="str">
        <f t="shared" si="1754"/>
        <v>0</v>
      </c>
      <c r="C3806" s="86" t="str">
        <f>COUNTIF($K$7:K3806,K3806)&amp;K3806</f>
        <v>294AP-003</v>
      </c>
      <c r="D3806" s="86" t="str">
        <f t="shared" si="1755"/>
        <v>1</v>
      </c>
      <c r="F3806" s="173"/>
      <c r="G3806" s="90"/>
      <c r="H3806" s="73"/>
      <c r="I3806" s="90"/>
      <c r="J3806" s="175" t="str">
        <f t="shared" si="1788"/>
        <v>-</v>
      </c>
      <c r="K3806" s="90" t="s">
        <v>420</v>
      </c>
      <c r="L3806" s="178"/>
      <c r="M3806" s="178"/>
    </row>
    <row r="3807" spans="1:13" x14ac:dyDescent="0.2">
      <c r="A3807" s="90" t="str">
        <f>IF(I3807=VALUE,VALUE,COUNTIF($B$7:B3807,B3807))&amp;I3807&amp;IF(F3807&lt;&gt;VALUE,TEXT(F3807,"mmmm"),VALUE)</f>
        <v>00</v>
      </c>
      <c r="B3807" s="86" t="str">
        <f t="shared" si="1754"/>
        <v>0</v>
      </c>
      <c r="C3807" s="86" t="str">
        <f>COUNTIF($K$7:K3807,K3807)&amp;K3807</f>
        <v>0</v>
      </c>
      <c r="D3807" s="86" t="str">
        <f t="shared" si="1755"/>
        <v>1</v>
      </c>
      <c r="F3807" s="173"/>
      <c r="G3807" s="90"/>
      <c r="H3807" s="73"/>
      <c r="I3807" s="90"/>
      <c r="J3807" s="175" t="str">
        <f t="shared" si="1788"/>
        <v>-</v>
      </c>
      <c r="K3807" s="90"/>
      <c r="L3807" s="178"/>
      <c r="M3807" s="178"/>
    </row>
    <row r="3808" spans="1:13" x14ac:dyDescent="0.2">
      <c r="A3808" s="90" t="str">
        <f>IF(I3808=VALUE,VALUE,COUNTIF($B$7:B3808,B3808))&amp;I3808&amp;IF(F3808&lt;&gt;VALUE,TEXT(F3808,"mmmm"),VALUE)</f>
        <v>00</v>
      </c>
      <c r="B3808" s="86" t="str">
        <f t="shared" si="1754"/>
        <v>0</v>
      </c>
      <c r="C3808" s="86" t="str">
        <f>COUNTIF($K$7:K3808,K3808)&amp;K3808</f>
        <v>0</v>
      </c>
      <c r="D3808" s="86" t="str">
        <f t="shared" si="1755"/>
        <v>1</v>
      </c>
      <c r="F3808" s="173"/>
      <c r="G3808" s="90"/>
      <c r="H3808" s="73"/>
      <c r="I3808" s="90"/>
      <c r="J3808" s="175" t="str">
        <f t="shared" si="1788"/>
        <v>-</v>
      </c>
      <c r="K3808" s="90"/>
      <c r="L3808" s="178"/>
      <c r="M3808" s="178"/>
    </row>
    <row r="3809" spans="1:13" x14ac:dyDescent="0.2">
      <c r="A3809" s="90" t="str">
        <f>IF(I3809=VALUE,VALUE,COUNTIF($B$7:B3809,B3809))&amp;I3809&amp;IF(F3809&lt;&gt;VALUE,TEXT(F3809,"mmmm"),VALUE)</f>
        <v>00</v>
      </c>
      <c r="B3809" s="86" t="str">
        <f t="shared" si="1754"/>
        <v>0</v>
      </c>
      <c r="C3809" s="86" t="str">
        <f>COUNTIF($K$7:K3809,K3809)&amp;K3809</f>
        <v>0</v>
      </c>
      <c r="D3809" s="86" t="str">
        <f t="shared" si="1755"/>
        <v>1</v>
      </c>
      <c r="F3809" s="173"/>
      <c r="G3809" s="90"/>
      <c r="H3809" s="73"/>
      <c r="I3809" s="90"/>
      <c r="J3809" s="175" t="str">
        <f t="shared" si="1788"/>
        <v>-</v>
      </c>
      <c r="K3809" s="90"/>
      <c r="L3809" s="178"/>
      <c r="M3809" s="178"/>
    </row>
    <row r="3810" spans="1:13" x14ac:dyDescent="0.2">
      <c r="A3810" s="90" t="str">
        <f>IF(I3810=VALUE,VALUE,COUNTIF($B$7:B3810,B3810))&amp;I3810&amp;IF(F3810&lt;&gt;VALUE,TEXT(F3810,"mmmm"),VALUE)</f>
        <v>00</v>
      </c>
      <c r="B3810" s="86" t="str">
        <f t="shared" si="1754"/>
        <v>0</v>
      </c>
      <c r="C3810" s="86" t="str">
        <f>COUNTIF($K$7:K3810,K3810)&amp;K3810</f>
        <v>0</v>
      </c>
      <c r="D3810" s="86" t="str">
        <f t="shared" si="1755"/>
        <v>1</v>
      </c>
      <c r="F3810" s="173"/>
      <c r="G3810" s="90"/>
      <c r="H3810" s="73"/>
      <c r="I3810" s="90"/>
      <c r="J3810" s="175" t="str">
        <f t="shared" si="1788"/>
        <v>-</v>
      </c>
      <c r="K3810" s="90"/>
      <c r="L3810" s="178"/>
      <c r="M3810" s="178"/>
    </row>
    <row r="3811" spans="1:13" x14ac:dyDescent="0.2">
      <c r="A3811" s="90" t="str">
        <f>IF(I3811=VALUE,VALUE,COUNTIF($B$7:B3811,B3811))&amp;I3811&amp;IF(F3811&lt;&gt;VALUE,TEXT(F3811,"mmmm"),VALUE)</f>
        <v>00</v>
      </c>
      <c r="B3811" s="86" t="str">
        <f t="shared" si="1754"/>
        <v>0</v>
      </c>
      <c r="C3811" s="86" t="str">
        <f>COUNTIF($K$7:K3811,K3811)&amp;K3811</f>
        <v>0</v>
      </c>
      <c r="D3811" s="86" t="str">
        <f t="shared" si="1755"/>
        <v>1</v>
      </c>
      <c r="F3811" s="173"/>
      <c r="G3811" s="90"/>
      <c r="H3811" s="73"/>
      <c r="I3811" s="90"/>
      <c r="J3811" s="175" t="str">
        <f t="shared" si="1788"/>
        <v>-</v>
      </c>
      <c r="K3811" s="90"/>
      <c r="L3811" s="178"/>
      <c r="M3811" s="178"/>
    </row>
    <row r="3812" spans="1:13" x14ac:dyDescent="0.2">
      <c r="A3812" s="90" t="str">
        <f>IF(I3812=VALUE,VALUE,COUNTIF($B$7:B3812,B3812))&amp;I3812&amp;IF(F3812&lt;&gt;VALUE,TEXT(F3812,"mmmm"),VALUE)</f>
        <v>00</v>
      </c>
      <c r="B3812" s="86" t="str">
        <f t="shared" si="1754"/>
        <v>0</v>
      </c>
      <c r="C3812" s="86" t="str">
        <f>COUNTIF($K$7:K3812,K3812)&amp;K3812</f>
        <v>0</v>
      </c>
      <c r="D3812" s="86" t="str">
        <f t="shared" si="1755"/>
        <v>1</v>
      </c>
      <c r="F3812" s="173"/>
      <c r="G3812" s="90"/>
      <c r="H3812" s="73"/>
      <c r="I3812" s="90"/>
      <c r="J3812" s="175" t="str">
        <f t="shared" si="1788"/>
        <v>-</v>
      </c>
      <c r="K3812" s="90"/>
      <c r="L3812" s="178"/>
      <c r="M3812" s="178"/>
    </row>
    <row r="3813" spans="1:13" x14ac:dyDescent="0.2">
      <c r="A3813" s="90" t="str">
        <f>IF(I3813=VALUE,VALUE,COUNTIF($B$7:B3813,B3813))&amp;I3813&amp;IF(F3813&lt;&gt;VALUE,TEXT(F3813,"mmmm"),VALUE)</f>
        <v>00</v>
      </c>
      <c r="B3813" s="86" t="str">
        <f t="shared" si="1754"/>
        <v>0</v>
      </c>
      <c r="C3813" s="86" t="str">
        <f>COUNTIF($K$7:K3813,K3813)&amp;K3813</f>
        <v>0</v>
      </c>
      <c r="D3813" s="86" t="str">
        <f t="shared" si="1755"/>
        <v>1</v>
      </c>
      <c r="F3813" s="173"/>
      <c r="G3813" s="90"/>
      <c r="H3813" s="73"/>
      <c r="I3813" s="90"/>
      <c r="J3813" s="175" t="str">
        <f t="shared" si="1788"/>
        <v>-</v>
      </c>
      <c r="K3813" s="90"/>
      <c r="L3813" s="178"/>
      <c r="M3813" s="178"/>
    </row>
    <row r="3814" spans="1:13" x14ac:dyDescent="0.2">
      <c r="A3814" s="90" t="str">
        <f>IF(I3814=VALUE,VALUE,COUNTIF($B$7:B3814,B3814))&amp;I3814&amp;IF(F3814&lt;&gt;VALUE,TEXT(F3814,"mmmm"),VALUE)</f>
        <v>00</v>
      </c>
      <c r="B3814" s="86" t="str">
        <f t="shared" si="1754"/>
        <v>0</v>
      </c>
      <c r="C3814" s="86" t="str">
        <f>COUNTIF($K$7:K3814,K3814)&amp;K3814</f>
        <v>0</v>
      </c>
      <c r="D3814" s="86" t="str">
        <f t="shared" si="1755"/>
        <v>1</v>
      </c>
      <c r="F3814" s="173"/>
      <c r="G3814" s="90"/>
      <c r="H3814" s="73"/>
      <c r="I3814" s="90"/>
      <c r="J3814" s="175" t="str">
        <f t="shared" si="1788"/>
        <v>-</v>
      </c>
      <c r="K3814" s="90"/>
      <c r="L3814" s="178"/>
      <c r="M3814" s="178"/>
    </row>
    <row r="3815" spans="1:13" x14ac:dyDescent="0.2">
      <c r="A3815" s="90" t="str">
        <f>IF(I3815=VALUE,VALUE,COUNTIF($B$7:B3815,B3815))&amp;I3815&amp;IF(F3815&lt;&gt;VALUE,TEXT(F3815,"mmmm"),VALUE)</f>
        <v>00</v>
      </c>
      <c r="B3815" s="86" t="str">
        <f t="shared" si="1754"/>
        <v>0</v>
      </c>
      <c r="C3815" s="86" t="str">
        <f>COUNTIF($K$7:K3815,K3815)&amp;K3815</f>
        <v>0</v>
      </c>
      <c r="D3815" s="86" t="str">
        <f t="shared" si="1755"/>
        <v>1</v>
      </c>
      <c r="F3815" s="173"/>
      <c r="G3815" s="90"/>
      <c r="H3815" s="73"/>
      <c r="I3815" s="90"/>
      <c r="J3815" s="175" t="str">
        <f t="shared" si="1788"/>
        <v>-</v>
      </c>
      <c r="K3815" s="90"/>
      <c r="L3815" s="178"/>
      <c r="M3815" s="178"/>
    </row>
    <row r="3816" spans="1:13" x14ac:dyDescent="0.2">
      <c r="A3816" s="90" t="str">
        <f>IF(I3816=VALUE,VALUE,COUNTIF($B$7:B3816,B3816))&amp;I3816&amp;IF(F3816&lt;&gt;VALUE,TEXT(F3816,"mmmm"),VALUE)</f>
        <v>00</v>
      </c>
      <c r="B3816" s="86" t="str">
        <f t="shared" si="1754"/>
        <v>0</v>
      </c>
      <c r="C3816" s="86" t="str">
        <f>COUNTIF($K$7:K3816,K3816)&amp;K3816</f>
        <v>0</v>
      </c>
      <c r="D3816" s="86" t="str">
        <f t="shared" si="1755"/>
        <v>1</v>
      </c>
      <c r="F3816" s="173"/>
      <c r="G3816" s="90"/>
      <c r="H3816" s="73"/>
      <c r="I3816" s="90"/>
      <c r="J3816" s="175" t="str">
        <f t="shared" si="1788"/>
        <v>-</v>
      </c>
      <c r="K3816" s="90"/>
      <c r="L3816" s="178"/>
      <c r="M3816" s="178"/>
    </row>
    <row r="3817" spans="1:13" x14ac:dyDescent="0.2">
      <c r="A3817" s="90" t="str">
        <f>IF(I3817=VALUE,VALUE,COUNTIF($B$7:B3817,B3817))&amp;I3817&amp;IF(F3817&lt;&gt;VALUE,TEXT(F3817,"mmmm"),VALUE)</f>
        <v>00</v>
      </c>
      <c r="B3817" s="86" t="str">
        <f t="shared" si="1754"/>
        <v>0</v>
      </c>
      <c r="C3817" s="86" t="str">
        <f>COUNTIF($K$7:K3817,K3817)&amp;K3817</f>
        <v>0</v>
      </c>
      <c r="D3817" s="86" t="str">
        <f t="shared" si="1755"/>
        <v>1</v>
      </c>
      <c r="F3817" s="173"/>
      <c r="G3817" s="90"/>
      <c r="H3817" s="73"/>
      <c r="I3817" s="90"/>
      <c r="J3817" s="175" t="str">
        <f t="shared" si="1788"/>
        <v>-</v>
      </c>
      <c r="K3817" s="90"/>
      <c r="L3817" s="178"/>
      <c r="M3817" s="178"/>
    </row>
    <row r="3818" spans="1:13" x14ac:dyDescent="0.2">
      <c r="A3818" s="90" t="str">
        <f>IF(I3818=VALUE,VALUE,COUNTIF($B$7:B3818,B3818))&amp;I3818&amp;IF(F3818&lt;&gt;VALUE,TEXT(F3818,"mmmm"),VALUE)</f>
        <v>00</v>
      </c>
      <c r="B3818" s="86" t="str">
        <f t="shared" si="1754"/>
        <v>0</v>
      </c>
      <c r="C3818" s="86" t="str">
        <f>COUNTIF($K$7:K3818,K3818)&amp;K3818</f>
        <v>0</v>
      </c>
      <c r="D3818" s="86" t="str">
        <f t="shared" si="1755"/>
        <v>1</v>
      </c>
      <c r="F3818" s="173"/>
      <c r="G3818" s="90"/>
      <c r="H3818" s="73"/>
      <c r="I3818" s="90"/>
      <c r="J3818" s="175" t="str">
        <f t="shared" si="1788"/>
        <v>-</v>
      </c>
      <c r="K3818" s="90"/>
      <c r="L3818" s="178"/>
      <c r="M3818" s="178"/>
    </row>
    <row r="3819" spans="1:13" x14ac:dyDescent="0.2">
      <c r="A3819" s="90" t="str">
        <f>IF(I3819=VALUE,VALUE,COUNTIF($B$7:B3819,B3819))&amp;I3819&amp;IF(F3819&lt;&gt;VALUE,TEXT(F3819,"mmmm"),VALUE)</f>
        <v>00</v>
      </c>
      <c r="B3819" s="86" t="str">
        <f t="shared" si="1754"/>
        <v>0</v>
      </c>
      <c r="C3819" s="86" t="str">
        <f>COUNTIF($K$7:K3819,K3819)&amp;K3819</f>
        <v>0</v>
      </c>
      <c r="D3819" s="86" t="str">
        <f t="shared" si="1755"/>
        <v>1</v>
      </c>
      <c r="F3819" s="173"/>
      <c r="G3819" s="90"/>
      <c r="H3819" s="73"/>
      <c r="I3819" s="90"/>
      <c r="J3819" s="175" t="str">
        <f t="shared" si="1788"/>
        <v>-</v>
      </c>
      <c r="K3819" s="90"/>
      <c r="L3819" s="178"/>
      <c r="M3819" s="178"/>
    </row>
    <row r="3820" spans="1:13" x14ac:dyDescent="0.2">
      <c r="A3820" s="90" t="str">
        <f>IF(I3820=VALUE,VALUE,COUNTIF($B$7:B3820,B3820))&amp;I3820&amp;IF(F3820&lt;&gt;VALUE,TEXT(F3820,"mmmm"),VALUE)</f>
        <v>00</v>
      </c>
      <c r="B3820" s="86" t="str">
        <f t="shared" si="1754"/>
        <v>0</v>
      </c>
      <c r="C3820" s="86" t="str">
        <f>COUNTIF($K$7:K3820,K3820)&amp;K3820</f>
        <v>0</v>
      </c>
      <c r="D3820" s="86" t="str">
        <f t="shared" si="1755"/>
        <v>1</v>
      </c>
      <c r="F3820" s="173"/>
      <c r="G3820" s="90"/>
      <c r="H3820" s="73"/>
      <c r="I3820" s="75"/>
      <c r="J3820" s="175" t="str">
        <f t="shared" si="1788"/>
        <v>-</v>
      </c>
      <c r="K3820" s="90"/>
      <c r="L3820" s="178"/>
      <c r="M3820" s="178"/>
    </row>
    <row r="3821" spans="1:13" x14ac:dyDescent="0.2">
      <c r="A3821" s="90" t="str">
        <f>IF(I3821=VALUE,VALUE,COUNTIF($B$7:B3821,B3821))&amp;I3821&amp;IF(F3821&lt;&gt;VALUE,TEXT(F3821,"mmmm"),VALUE)</f>
        <v>00</v>
      </c>
      <c r="B3821" s="86" t="str">
        <f t="shared" si="1754"/>
        <v>0</v>
      </c>
      <c r="C3821" s="86" t="str">
        <f>COUNTIF($K$7:K3821,K3821)&amp;K3821</f>
        <v>0</v>
      </c>
      <c r="D3821" s="86" t="str">
        <f t="shared" si="1755"/>
        <v>1</v>
      </c>
      <c r="F3821" s="173"/>
      <c r="G3821" s="90"/>
      <c r="H3821" s="73"/>
      <c r="I3821" s="90"/>
      <c r="J3821" s="175" t="str">
        <f t="shared" si="1788"/>
        <v>-</v>
      </c>
      <c r="K3821" s="90"/>
      <c r="L3821" s="178"/>
      <c r="M3821" s="178"/>
    </row>
    <row r="3822" spans="1:13" x14ac:dyDescent="0.2">
      <c r="A3822" s="90" t="str">
        <f>IF(I3822=VALUE,VALUE,COUNTIF($B$7:B3822,B3822))&amp;I3822&amp;IF(F3822&lt;&gt;VALUE,TEXT(F3822,"mmmm"),VALUE)</f>
        <v>00</v>
      </c>
      <c r="B3822" s="86" t="str">
        <f t="shared" si="1754"/>
        <v>0</v>
      </c>
      <c r="C3822" s="86" t="str">
        <f>COUNTIF($K$7:K3822,K3822)&amp;K3822</f>
        <v>0</v>
      </c>
      <c r="D3822" s="86" t="str">
        <f t="shared" si="1755"/>
        <v>1</v>
      </c>
      <c r="F3822" s="173"/>
      <c r="G3822" s="90"/>
      <c r="H3822" s="73"/>
      <c r="I3822" s="75"/>
      <c r="J3822" s="175" t="str">
        <f t="shared" si="1788"/>
        <v>-</v>
      </c>
      <c r="K3822" s="90"/>
      <c r="L3822" s="178"/>
      <c r="M3822" s="178"/>
    </row>
    <row r="3823" spans="1:13" x14ac:dyDescent="0.2">
      <c r="A3823" s="90" t="str">
        <f>IF(I3823=VALUE,VALUE,COUNTIF($B$7:B3823,B3823))&amp;I3823&amp;IF(F3823&lt;&gt;VALUE,TEXT(F3823,"mmmm"),VALUE)</f>
        <v>00</v>
      </c>
      <c r="B3823" s="86" t="str">
        <f t="shared" si="1754"/>
        <v>0</v>
      </c>
      <c r="C3823" s="86" t="str">
        <f>COUNTIF($K$7:K3823,K3823)&amp;K3823</f>
        <v>0</v>
      </c>
      <c r="D3823" s="86" t="str">
        <f t="shared" si="1755"/>
        <v>1</v>
      </c>
      <c r="F3823" s="173"/>
      <c r="G3823" s="90"/>
      <c r="H3823" s="73"/>
      <c r="I3823" s="90"/>
      <c r="J3823" s="175" t="str">
        <f t="shared" si="1788"/>
        <v>-</v>
      </c>
      <c r="K3823" s="90"/>
      <c r="L3823" s="178"/>
      <c r="M3823" s="178"/>
    </row>
    <row r="3824" spans="1:13" x14ac:dyDescent="0.2">
      <c r="A3824" s="90" t="str">
        <f>IF(I3824=VALUE,VALUE,COUNTIF($B$7:B3824,B3824))&amp;I3824&amp;IF(F3824&lt;&gt;VALUE,TEXT(F3824,"mmmm"),VALUE)</f>
        <v>00</v>
      </c>
      <c r="B3824" s="86" t="str">
        <f t="shared" si="1754"/>
        <v>0</v>
      </c>
      <c r="C3824" s="86" t="str">
        <f>COUNTIF($K$7:K3824,K3824)&amp;K3824</f>
        <v>0</v>
      </c>
      <c r="D3824" s="86" t="str">
        <f t="shared" si="1755"/>
        <v>1</v>
      </c>
      <c r="F3824" s="173"/>
      <c r="G3824" s="90"/>
      <c r="H3824" s="73"/>
      <c r="I3824" s="90"/>
      <c r="J3824" s="175" t="str">
        <f t="shared" si="1788"/>
        <v>-</v>
      </c>
      <c r="K3824" s="90"/>
      <c r="L3824" s="178"/>
      <c r="M3824" s="178"/>
    </row>
    <row r="3825" spans="1:13" x14ac:dyDescent="0.2">
      <c r="A3825" s="90" t="str">
        <f>IF(I3825=VALUE,VALUE,COUNTIF($B$7:B3825,B3825))&amp;I3825&amp;IF(F3825&lt;&gt;VALUE,TEXT(F3825,"mmmm"),VALUE)</f>
        <v>00</v>
      </c>
      <c r="B3825" s="86" t="str">
        <f t="shared" si="1754"/>
        <v>0</v>
      </c>
      <c r="C3825" s="86" t="str">
        <f>COUNTIF($K$7:K3825,K3825)&amp;K3825</f>
        <v>0</v>
      </c>
      <c r="D3825" s="86" t="str">
        <f t="shared" si="1755"/>
        <v>1</v>
      </c>
      <c r="F3825" s="173"/>
      <c r="G3825" s="90"/>
      <c r="H3825" s="73"/>
      <c r="I3825" s="90"/>
      <c r="J3825" s="175" t="str">
        <f t="shared" si="1788"/>
        <v>-</v>
      </c>
      <c r="K3825" s="90"/>
      <c r="L3825" s="178"/>
      <c r="M3825" s="178"/>
    </row>
    <row r="3826" spans="1:13" x14ac:dyDescent="0.2">
      <c r="A3826" s="90" t="str">
        <f>IF(I3826=VALUE,VALUE,COUNTIF($B$7:B3826,B3826))&amp;I3826&amp;IF(F3826&lt;&gt;VALUE,TEXT(F3826,"mmmm"),VALUE)</f>
        <v>00</v>
      </c>
      <c r="B3826" s="86" t="str">
        <f t="shared" si="1754"/>
        <v>0</v>
      </c>
      <c r="C3826" s="86" t="str">
        <f>COUNTIF($K$7:K3826,K3826)&amp;K3826</f>
        <v>0</v>
      </c>
      <c r="D3826" s="86" t="str">
        <f t="shared" si="1755"/>
        <v>1</v>
      </c>
      <c r="F3826" s="173"/>
      <c r="G3826" s="90"/>
      <c r="H3826" s="73"/>
      <c r="I3826" s="90"/>
      <c r="J3826" s="175" t="str">
        <f t="shared" si="1788"/>
        <v>-</v>
      </c>
      <c r="K3826" s="90"/>
      <c r="L3826" s="178"/>
      <c r="M3826" s="178"/>
    </row>
    <row r="3827" spans="1:13" x14ac:dyDescent="0.2">
      <c r="A3827" s="90" t="str">
        <f>IF(I3827=VALUE,VALUE,COUNTIF($B$7:B3827,B3827))&amp;I3827&amp;IF(F3827&lt;&gt;VALUE,TEXT(F3827,"mmmm"),VALUE)</f>
        <v>00</v>
      </c>
      <c r="B3827" s="86" t="str">
        <f t="shared" si="1754"/>
        <v>0</v>
      </c>
      <c r="C3827" s="86" t="str">
        <f>COUNTIF($K$7:K3827,K3827)&amp;K3827</f>
        <v>0</v>
      </c>
      <c r="D3827" s="86" t="str">
        <f t="shared" si="1755"/>
        <v>1</v>
      </c>
      <c r="F3827" s="173"/>
      <c r="G3827" s="90"/>
      <c r="H3827" s="73"/>
      <c r="I3827" s="75"/>
      <c r="J3827" s="175" t="str">
        <f t="shared" si="1788"/>
        <v>-</v>
      </c>
      <c r="K3827" s="90"/>
      <c r="L3827" s="178"/>
      <c r="M3827" s="178"/>
    </row>
    <row r="3828" spans="1:13" x14ac:dyDescent="0.2">
      <c r="A3828" s="90" t="str">
        <f>IF(I3828=VALUE,VALUE,COUNTIF($B$7:B3828,B3828))&amp;I3828&amp;IF(F3828&lt;&gt;VALUE,TEXT(F3828,"mmmm"),VALUE)</f>
        <v>00</v>
      </c>
      <c r="B3828" s="86" t="str">
        <f t="shared" si="1754"/>
        <v>0</v>
      </c>
      <c r="C3828" s="86" t="str">
        <f>COUNTIF($K$7:K3828,K3828)&amp;K3828</f>
        <v>0</v>
      </c>
      <c r="D3828" s="86" t="str">
        <f t="shared" si="1755"/>
        <v>1</v>
      </c>
      <c r="F3828" s="173"/>
      <c r="G3828" s="90"/>
      <c r="H3828" s="73"/>
      <c r="I3828" s="90"/>
      <c r="J3828" s="175" t="str">
        <f t="shared" si="1788"/>
        <v>-</v>
      </c>
      <c r="K3828" s="90"/>
      <c r="L3828" s="178"/>
      <c r="M3828" s="178"/>
    </row>
    <row r="3829" spans="1:13" x14ac:dyDescent="0.2">
      <c r="A3829" s="90" t="str">
        <f>IF(I3829=VALUE,VALUE,COUNTIF($B$7:B3829,B3829))&amp;I3829&amp;IF(F3829&lt;&gt;VALUE,TEXT(F3829,"mmmm"),VALUE)</f>
        <v>00</v>
      </c>
      <c r="B3829" s="86" t="str">
        <f t="shared" si="1754"/>
        <v>0</v>
      </c>
      <c r="C3829" s="86" t="str">
        <f>COUNTIF($K$7:K3829,K3829)&amp;K3829</f>
        <v>0</v>
      </c>
      <c r="D3829" s="86" t="str">
        <f t="shared" si="1755"/>
        <v>1</v>
      </c>
      <c r="F3829" s="173"/>
      <c r="G3829" s="90"/>
      <c r="H3829" s="73"/>
      <c r="I3829" s="75"/>
      <c r="J3829" s="175" t="str">
        <f t="shared" si="1788"/>
        <v>-</v>
      </c>
      <c r="K3829" s="90"/>
      <c r="L3829" s="178"/>
      <c r="M3829" s="178"/>
    </row>
    <row r="3830" spans="1:13" x14ac:dyDescent="0.2">
      <c r="A3830" s="90" t="str">
        <f>IF(I3830=VALUE,VALUE,COUNTIF($B$7:B3830,B3830))&amp;I3830&amp;IF(F3830&lt;&gt;VALUE,TEXT(F3830,"mmmm"),VALUE)</f>
        <v>00</v>
      </c>
      <c r="B3830" s="86" t="str">
        <f t="shared" si="1754"/>
        <v>0</v>
      </c>
      <c r="C3830" s="86" t="str">
        <f>COUNTIF($K$7:K3830,K3830)&amp;K3830</f>
        <v>0</v>
      </c>
      <c r="D3830" s="86" t="str">
        <f t="shared" si="1755"/>
        <v>1</v>
      </c>
      <c r="F3830" s="173"/>
      <c r="G3830" s="90"/>
      <c r="H3830" s="73"/>
      <c r="I3830" s="75"/>
      <c r="J3830" s="175" t="str">
        <f t="shared" si="1788"/>
        <v>-</v>
      </c>
      <c r="K3830" s="90"/>
      <c r="L3830" s="178"/>
      <c r="M3830" s="178"/>
    </row>
    <row r="3831" spans="1:13" x14ac:dyDescent="0.2">
      <c r="A3831" s="90" t="str">
        <f>IF(I3831=VALUE,VALUE,COUNTIF($B$7:B3831,B3831))&amp;I3831&amp;IF(F3831&lt;&gt;VALUE,TEXT(F3831,"mmmm"),VALUE)</f>
        <v>00</v>
      </c>
      <c r="B3831" s="86" t="str">
        <f t="shared" si="1754"/>
        <v>0</v>
      </c>
      <c r="C3831" s="86" t="str">
        <f>COUNTIF($K$7:K3831,K3831)&amp;K3831</f>
        <v>0</v>
      </c>
      <c r="D3831" s="86" t="str">
        <f t="shared" si="1755"/>
        <v>1</v>
      </c>
      <c r="F3831" s="173"/>
      <c r="G3831" s="90"/>
      <c r="H3831" s="73"/>
      <c r="I3831" s="75"/>
      <c r="J3831" s="175" t="str">
        <f t="shared" si="1788"/>
        <v>-</v>
      </c>
      <c r="K3831" s="90"/>
      <c r="L3831" s="178"/>
      <c r="M3831" s="178"/>
    </row>
    <row r="3832" spans="1:13" x14ac:dyDescent="0.2">
      <c r="A3832" s="90" t="str">
        <f>IF(I3832=VALUE,VALUE,COUNTIF($B$7:B3832,B3832))&amp;I3832&amp;IF(F3832&lt;&gt;VALUE,TEXT(F3832,"mmmm"),VALUE)</f>
        <v>00</v>
      </c>
      <c r="B3832" s="86" t="str">
        <f t="shared" si="1754"/>
        <v>0</v>
      </c>
      <c r="C3832" s="86" t="str">
        <f>COUNTIF($K$7:K3832,K3832)&amp;K3832</f>
        <v>0</v>
      </c>
      <c r="D3832" s="86" t="str">
        <f t="shared" si="1755"/>
        <v>1</v>
      </c>
      <c r="F3832" s="173"/>
      <c r="G3832" s="90"/>
      <c r="H3832" s="73"/>
      <c r="I3832" s="75"/>
      <c r="J3832" s="175" t="str">
        <f t="shared" si="1788"/>
        <v>-</v>
      </c>
      <c r="K3832" s="90"/>
      <c r="L3832" s="178"/>
      <c r="M3832" s="178"/>
    </row>
    <row r="3833" spans="1:13" x14ac:dyDescent="0.2">
      <c r="A3833" s="90" t="str">
        <f>IF(I3833=VALUE,VALUE,COUNTIF($B$7:B3833,B3833))&amp;I3833&amp;IF(F3833&lt;&gt;VALUE,TEXT(F3833,"mmmm"),VALUE)</f>
        <v>00</v>
      </c>
      <c r="B3833" s="86" t="str">
        <f t="shared" si="1754"/>
        <v>0</v>
      </c>
      <c r="C3833" s="86" t="str">
        <f>COUNTIF($K$7:K3833,K3833)&amp;K3833</f>
        <v>0</v>
      </c>
      <c r="D3833" s="86" t="str">
        <f t="shared" si="1755"/>
        <v>1</v>
      </c>
      <c r="F3833" s="173"/>
      <c r="G3833" s="90"/>
      <c r="H3833" s="73"/>
      <c r="I3833" s="75"/>
      <c r="J3833" s="175" t="str">
        <f t="shared" si="1788"/>
        <v>-</v>
      </c>
      <c r="K3833" s="90"/>
      <c r="L3833" s="178"/>
      <c r="M3833" s="178"/>
    </row>
    <row r="3834" spans="1:13" x14ac:dyDescent="0.2">
      <c r="A3834" s="90" t="str">
        <f>IF(I3834=VALUE,VALUE,COUNTIF($B$7:B3834,B3834))&amp;I3834&amp;IF(F3834&lt;&gt;VALUE,TEXT(F3834,"mmmm"),VALUE)</f>
        <v>00</v>
      </c>
      <c r="B3834" s="86" t="str">
        <f t="shared" si="1754"/>
        <v>0</v>
      </c>
      <c r="C3834" s="86" t="str">
        <f>COUNTIF($K$7:K3834,K3834)&amp;K3834</f>
        <v>0</v>
      </c>
      <c r="D3834" s="86" t="str">
        <f t="shared" si="1755"/>
        <v>1</v>
      </c>
      <c r="F3834" s="173"/>
      <c r="G3834" s="90"/>
      <c r="H3834" s="73"/>
      <c r="I3834" s="90"/>
      <c r="J3834" s="175" t="str">
        <f t="shared" si="1788"/>
        <v>-</v>
      </c>
      <c r="K3834" s="90"/>
      <c r="L3834" s="178"/>
      <c r="M3834" s="178"/>
    </row>
    <row r="3835" spans="1:13" x14ac:dyDescent="0.2">
      <c r="A3835" s="90" t="str">
        <f>IF(I3835=VALUE,VALUE,COUNTIF($B$7:B3835,B3835))&amp;I3835&amp;IF(F3835&lt;&gt;VALUE,TEXT(F3835,"mmmm"),VALUE)</f>
        <v>00</v>
      </c>
      <c r="B3835" s="86" t="str">
        <f t="shared" si="1754"/>
        <v>0</v>
      </c>
      <c r="C3835" s="86" t="str">
        <f>COUNTIF($K$7:K3835,K3835)&amp;K3835</f>
        <v>0</v>
      </c>
      <c r="D3835" s="86" t="str">
        <f t="shared" si="1755"/>
        <v>1</v>
      </c>
      <c r="F3835" s="173"/>
      <c r="G3835" s="90"/>
      <c r="H3835" s="73"/>
      <c r="I3835" s="90"/>
      <c r="J3835" s="175" t="str">
        <f t="shared" si="1788"/>
        <v>-</v>
      </c>
      <c r="K3835" s="90"/>
      <c r="L3835" s="178"/>
      <c r="M3835" s="178"/>
    </row>
    <row r="3836" spans="1:13" x14ac:dyDescent="0.2">
      <c r="A3836" s="90" t="str">
        <f>IF(I3836=VALUE,VALUE,COUNTIF($B$7:B3836,B3836))&amp;I3836&amp;IF(F3836&lt;&gt;VALUE,TEXT(F3836,"mmmm"),VALUE)</f>
        <v>00</v>
      </c>
      <c r="B3836" s="86" t="str">
        <f t="shared" ref="B3836:B3899" si="1789">I3836&amp;IF(F3836&lt;&gt;VALUE,TEXT(F3836,"mmmm"),VALUE)</f>
        <v>0</v>
      </c>
      <c r="C3836" s="86" t="str">
        <f>COUNTIF($K$7:K3836,K3836)&amp;K3836</f>
        <v>0</v>
      </c>
      <c r="D3836" s="86" t="str">
        <f t="shared" ref="D3836:D3899" si="1790">IF(MONTH(F3836)&lt;MONTH(BLN),"1"&amp;I3836,VALUE)</f>
        <v>1</v>
      </c>
      <c r="F3836" s="173"/>
      <c r="G3836" s="90"/>
      <c r="H3836" s="73"/>
      <c r="I3836" s="90"/>
      <c r="J3836" s="175" t="str">
        <f t="shared" ref="J3836:J3868" si="1791">IF(ISNA(VLOOKUP(I3836,DAF_AKUN,2,FALSE)),"-",VLOOKUP(I3836,DAF_AKUN,2,FALSE))</f>
        <v>-</v>
      </c>
      <c r="K3836" s="90"/>
      <c r="L3836" s="178"/>
      <c r="M3836" s="178"/>
    </row>
    <row r="3837" spans="1:13" x14ac:dyDescent="0.2">
      <c r="A3837" s="90" t="str">
        <f>IF(I3837=VALUE,VALUE,COUNTIF($B$7:B3837,B3837))&amp;I3837&amp;IF(F3837&lt;&gt;VALUE,TEXT(F3837,"mmmm"),VALUE)</f>
        <v>00</v>
      </c>
      <c r="B3837" s="86" t="str">
        <f t="shared" si="1789"/>
        <v>0</v>
      </c>
      <c r="C3837" s="86" t="str">
        <f>COUNTIF($K$7:K3837,K3837)&amp;K3837</f>
        <v>0</v>
      </c>
      <c r="D3837" s="86" t="str">
        <f t="shared" si="1790"/>
        <v>1</v>
      </c>
      <c r="F3837" s="173"/>
      <c r="G3837" s="90"/>
      <c r="H3837" s="73"/>
      <c r="I3837" s="90"/>
      <c r="J3837" s="175" t="str">
        <f t="shared" si="1791"/>
        <v>-</v>
      </c>
      <c r="K3837" s="90"/>
      <c r="L3837" s="178"/>
      <c r="M3837" s="178"/>
    </row>
    <row r="3838" spans="1:13" x14ac:dyDescent="0.2">
      <c r="A3838" s="90" t="str">
        <f>IF(I3838=VALUE,VALUE,COUNTIF($B$7:B3838,B3838))&amp;I3838&amp;IF(F3838&lt;&gt;VALUE,TEXT(F3838,"mmmm"),VALUE)</f>
        <v>00</v>
      </c>
      <c r="B3838" s="86" t="str">
        <f t="shared" si="1789"/>
        <v>0</v>
      </c>
      <c r="C3838" s="86" t="str">
        <f>COUNTIF($K$7:K3838,K3838)&amp;K3838</f>
        <v>0</v>
      </c>
      <c r="D3838" s="86" t="str">
        <f t="shared" si="1790"/>
        <v>1</v>
      </c>
      <c r="F3838" s="173"/>
      <c r="G3838" s="90"/>
      <c r="H3838" s="73"/>
      <c r="I3838" s="90"/>
      <c r="J3838" s="175" t="str">
        <f t="shared" si="1791"/>
        <v>-</v>
      </c>
      <c r="K3838" s="90"/>
      <c r="L3838" s="178"/>
      <c r="M3838" s="178"/>
    </row>
    <row r="3839" spans="1:13" x14ac:dyDescent="0.2">
      <c r="A3839" s="90" t="str">
        <f>IF(I3839=VALUE,VALUE,COUNTIF($B$7:B3839,B3839))&amp;I3839&amp;IF(F3839&lt;&gt;VALUE,TEXT(F3839,"mmmm"),VALUE)</f>
        <v>00</v>
      </c>
      <c r="B3839" s="86" t="str">
        <f t="shared" si="1789"/>
        <v>0</v>
      </c>
      <c r="C3839" s="86" t="str">
        <f>COUNTIF($K$7:K3839,K3839)&amp;K3839</f>
        <v>0</v>
      </c>
      <c r="D3839" s="86" t="str">
        <f t="shared" si="1790"/>
        <v>1</v>
      </c>
      <c r="F3839" s="173"/>
      <c r="G3839" s="90"/>
      <c r="H3839" s="73"/>
      <c r="I3839" s="75"/>
      <c r="J3839" s="175" t="str">
        <f t="shared" si="1791"/>
        <v>-</v>
      </c>
      <c r="K3839" s="90"/>
      <c r="L3839" s="178"/>
      <c r="M3839" s="178"/>
    </row>
    <row r="3840" spans="1:13" x14ac:dyDescent="0.2">
      <c r="A3840" s="90" t="str">
        <f>IF(I3840=VALUE,VALUE,COUNTIF($B$7:B3840,B3840))&amp;I3840&amp;IF(F3840&lt;&gt;VALUE,TEXT(F3840,"mmmm"),VALUE)</f>
        <v>00</v>
      </c>
      <c r="B3840" s="86" t="str">
        <f t="shared" si="1789"/>
        <v>0</v>
      </c>
      <c r="C3840" s="86" t="str">
        <f>COUNTIF($K$7:K3840,K3840)&amp;K3840</f>
        <v>0</v>
      </c>
      <c r="D3840" s="86" t="str">
        <f t="shared" si="1790"/>
        <v>1</v>
      </c>
      <c r="F3840" s="173"/>
      <c r="G3840" s="90"/>
      <c r="H3840" s="73"/>
      <c r="I3840" s="90"/>
      <c r="J3840" s="175" t="str">
        <f t="shared" si="1791"/>
        <v>-</v>
      </c>
      <c r="K3840" s="90"/>
      <c r="L3840" s="178"/>
      <c r="M3840" s="178"/>
    </row>
    <row r="3841" spans="1:13" x14ac:dyDescent="0.2">
      <c r="A3841" s="90" t="str">
        <f>IF(I3841=VALUE,VALUE,COUNTIF($B$7:B3841,B3841))&amp;I3841&amp;IF(F3841&lt;&gt;VALUE,TEXT(F3841,"mmmm"),VALUE)</f>
        <v>00</v>
      </c>
      <c r="B3841" s="86" t="str">
        <f t="shared" si="1789"/>
        <v>0</v>
      </c>
      <c r="C3841" s="86" t="str">
        <f>COUNTIF($K$7:K3841,K3841)&amp;K3841</f>
        <v>0</v>
      </c>
      <c r="D3841" s="86" t="str">
        <f t="shared" si="1790"/>
        <v>1</v>
      </c>
      <c r="F3841" s="173"/>
      <c r="G3841" s="90"/>
      <c r="H3841" s="73"/>
      <c r="I3841" s="90"/>
      <c r="J3841" s="175" t="str">
        <f t="shared" si="1791"/>
        <v>-</v>
      </c>
      <c r="K3841" s="90"/>
      <c r="L3841" s="178"/>
      <c r="M3841" s="178"/>
    </row>
    <row r="3842" spans="1:13" x14ac:dyDescent="0.2">
      <c r="A3842" s="90" t="str">
        <f>IF(I3842=VALUE,VALUE,COUNTIF($B$7:B3842,B3842))&amp;I3842&amp;IF(F3842&lt;&gt;VALUE,TEXT(F3842,"mmmm"),VALUE)</f>
        <v>00</v>
      </c>
      <c r="B3842" s="86" t="str">
        <f t="shared" si="1789"/>
        <v>0</v>
      </c>
      <c r="C3842" s="86" t="str">
        <f>COUNTIF($K$7:K3842,K3842)&amp;K3842</f>
        <v>0</v>
      </c>
      <c r="D3842" s="86" t="str">
        <f t="shared" si="1790"/>
        <v>1</v>
      </c>
      <c r="F3842" s="173"/>
      <c r="G3842" s="90"/>
      <c r="H3842" s="73"/>
      <c r="I3842" s="90"/>
      <c r="J3842" s="175" t="str">
        <f t="shared" si="1791"/>
        <v>-</v>
      </c>
      <c r="K3842" s="90"/>
      <c r="L3842" s="178"/>
      <c r="M3842" s="178"/>
    </row>
    <row r="3843" spans="1:13" x14ac:dyDescent="0.2">
      <c r="A3843" s="90" t="str">
        <f>IF(I3843=VALUE,VALUE,COUNTIF($B$7:B3843,B3843))&amp;I3843&amp;IF(F3843&lt;&gt;VALUE,TEXT(F3843,"mmmm"),VALUE)</f>
        <v>00</v>
      </c>
      <c r="B3843" s="86" t="str">
        <f t="shared" si="1789"/>
        <v>0</v>
      </c>
      <c r="C3843" s="86" t="str">
        <f>COUNTIF($K$7:K3843,K3843)&amp;K3843</f>
        <v>0</v>
      </c>
      <c r="D3843" s="86" t="str">
        <f t="shared" si="1790"/>
        <v>1</v>
      </c>
      <c r="F3843" s="173"/>
      <c r="G3843" s="90"/>
      <c r="H3843" s="73"/>
      <c r="I3843" s="90"/>
      <c r="J3843" s="175" t="str">
        <f t="shared" si="1791"/>
        <v>-</v>
      </c>
      <c r="K3843" s="90"/>
      <c r="L3843" s="178"/>
      <c r="M3843" s="178"/>
    </row>
    <row r="3844" spans="1:13" x14ac:dyDescent="0.2">
      <c r="A3844" s="90" t="str">
        <f>IF(I3844=VALUE,VALUE,COUNTIF($B$7:B3844,B3844))&amp;I3844&amp;IF(F3844&lt;&gt;VALUE,TEXT(F3844,"mmmm"),VALUE)</f>
        <v>00</v>
      </c>
      <c r="B3844" s="86" t="str">
        <f t="shared" si="1789"/>
        <v>0</v>
      </c>
      <c r="C3844" s="86" t="str">
        <f>COUNTIF($K$7:K3844,K3844)&amp;K3844</f>
        <v>0</v>
      </c>
      <c r="D3844" s="86" t="str">
        <f t="shared" si="1790"/>
        <v>1</v>
      </c>
      <c r="F3844" s="173"/>
      <c r="G3844" s="90"/>
      <c r="H3844" s="73"/>
      <c r="I3844" s="75"/>
      <c r="J3844" s="175" t="str">
        <f t="shared" si="1791"/>
        <v>-</v>
      </c>
      <c r="K3844" s="90"/>
      <c r="L3844" s="178"/>
      <c r="M3844" s="178"/>
    </row>
    <row r="3845" spans="1:13" x14ac:dyDescent="0.2">
      <c r="A3845" s="90" t="str">
        <f>IF(I3845=VALUE,VALUE,COUNTIF($B$7:B3845,B3845))&amp;I3845&amp;IF(F3845&lt;&gt;VALUE,TEXT(F3845,"mmmm"),VALUE)</f>
        <v>00</v>
      </c>
      <c r="B3845" s="86" t="str">
        <f t="shared" si="1789"/>
        <v>0</v>
      </c>
      <c r="C3845" s="86" t="str">
        <f>COUNTIF($K$7:K3845,K3845)&amp;K3845</f>
        <v>0</v>
      </c>
      <c r="D3845" s="86" t="str">
        <f t="shared" si="1790"/>
        <v>1</v>
      </c>
      <c r="F3845" s="173"/>
      <c r="G3845" s="90"/>
      <c r="H3845" s="73"/>
      <c r="I3845" s="75"/>
      <c r="J3845" s="175" t="str">
        <f t="shared" si="1791"/>
        <v>-</v>
      </c>
      <c r="K3845" s="90"/>
      <c r="L3845" s="178"/>
      <c r="M3845" s="178"/>
    </row>
    <row r="3846" spans="1:13" x14ac:dyDescent="0.2">
      <c r="A3846" s="90" t="str">
        <f>IF(I3846=VALUE,VALUE,COUNTIF($B$7:B3846,B3846))&amp;I3846&amp;IF(F3846&lt;&gt;VALUE,TEXT(F3846,"mmmm"),VALUE)</f>
        <v>00</v>
      </c>
      <c r="B3846" s="86" t="str">
        <f t="shared" si="1789"/>
        <v>0</v>
      </c>
      <c r="C3846" s="86" t="str">
        <f>COUNTIF($K$7:K3846,K3846)&amp;K3846</f>
        <v>0</v>
      </c>
      <c r="D3846" s="86" t="str">
        <f t="shared" si="1790"/>
        <v>1</v>
      </c>
      <c r="F3846" s="173"/>
      <c r="G3846" s="90"/>
      <c r="H3846" s="73"/>
      <c r="I3846" s="90"/>
      <c r="J3846" s="175" t="str">
        <f t="shared" si="1791"/>
        <v>-</v>
      </c>
      <c r="K3846" s="90"/>
      <c r="L3846" s="178"/>
      <c r="M3846" s="178"/>
    </row>
    <row r="3847" spans="1:13" x14ac:dyDescent="0.2">
      <c r="A3847" s="90" t="str">
        <f>IF(I3847=VALUE,VALUE,COUNTIF($B$7:B3847,B3847))&amp;I3847&amp;IF(F3847&lt;&gt;VALUE,TEXT(F3847,"mmmm"),VALUE)</f>
        <v>00</v>
      </c>
      <c r="B3847" s="86" t="str">
        <f t="shared" si="1789"/>
        <v>0</v>
      </c>
      <c r="C3847" s="86" t="str">
        <f>COUNTIF($K$7:K3847,K3847)&amp;K3847</f>
        <v>0</v>
      </c>
      <c r="D3847" s="86" t="str">
        <f t="shared" si="1790"/>
        <v>1</v>
      </c>
      <c r="F3847" s="173"/>
      <c r="G3847" s="90"/>
      <c r="H3847" s="73"/>
      <c r="I3847" s="90"/>
      <c r="J3847" s="175" t="str">
        <f t="shared" si="1791"/>
        <v>-</v>
      </c>
      <c r="K3847" s="90"/>
      <c r="L3847" s="178"/>
      <c r="M3847" s="178"/>
    </row>
    <row r="3848" spans="1:13" x14ac:dyDescent="0.2">
      <c r="A3848" s="90" t="str">
        <f>IF(I3848=VALUE,VALUE,COUNTIF($B$7:B3848,B3848))&amp;I3848&amp;IF(F3848&lt;&gt;VALUE,TEXT(F3848,"mmmm"),VALUE)</f>
        <v>00</v>
      </c>
      <c r="B3848" s="86" t="str">
        <f t="shared" si="1789"/>
        <v>0</v>
      </c>
      <c r="C3848" s="86" t="str">
        <f>COUNTIF($K$7:K3848,K3848)&amp;K3848</f>
        <v>295AP-003</v>
      </c>
      <c r="D3848" s="86" t="str">
        <f t="shared" si="1790"/>
        <v>1</v>
      </c>
      <c r="F3848" s="173"/>
      <c r="G3848" s="90"/>
      <c r="H3848" s="73"/>
      <c r="I3848" s="90"/>
      <c r="J3848" s="175" t="str">
        <f t="shared" si="1791"/>
        <v>-</v>
      </c>
      <c r="K3848" s="90" t="s">
        <v>420</v>
      </c>
      <c r="L3848" s="178"/>
      <c r="M3848" s="178"/>
    </row>
    <row r="3849" spans="1:13" x14ac:dyDescent="0.2">
      <c r="A3849" s="90" t="str">
        <f>IF(I3849=VALUE,VALUE,COUNTIF($B$7:B3849,B3849))&amp;I3849&amp;IF(F3849&lt;&gt;VALUE,TEXT(F3849,"mmmm"),VALUE)</f>
        <v>00</v>
      </c>
      <c r="B3849" s="86" t="str">
        <f t="shared" si="1789"/>
        <v>0</v>
      </c>
      <c r="C3849" s="86" t="str">
        <f>COUNTIF($K$7:K3849,K3849)&amp;K3849</f>
        <v>0</v>
      </c>
      <c r="D3849" s="86" t="str">
        <f t="shared" si="1790"/>
        <v>1</v>
      </c>
      <c r="F3849" s="173"/>
      <c r="G3849" s="90"/>
      <c r="H3849" s="73"/>
      <c r="I3849" s="75"/>
      <c r="J3849" s="175" t="str">
        <f t="shared" si="1791"/>
        <v>-</v>
      </c>
      <c r="K3849" s="90"/>
      <c r="L3849" s="178"/>
      <c r="M3849" s="178"/>
    </row>
    <row r="3850" spans="1:13" x14ac:dyDescent="0.2">
      <c r="A3850" s="90" t="str">
        <f>IF(I3850=VALUE,VALUE,COUNTIF($B$7:B3850,B3850))&amp;I3850&amp;IF(F3850&lt;&gt;VALUE,TEXT(F3850,"mmmm"),VALUE)</f>
        <v>00</v>
      </c>
      <c r="B3850" s="86" t="str">
        <f t="shared" si="1789"/>
        <v>0</v>
      </c>
      <c r="C3850" s="86" t="str">
        <f>COUNTIF($K$7:K3850,K3850)&amp;K3850</f>
        <v>0</v>
      </c>
      <c r="D3850" s="86" t="str">
        <f t="shared" si="1790"/>
        <v>1</v>
      </c>
      <c r="F3850" s="173"/>
      <c r="G3850" s="90"/>
      <c r="H3850" s="73"/>
      <c r="I3850" s="90"/>
      <c r="J3850" s="175" t="str">
        <f t="shared" si="1791"/>
        <v>-</v>
      </c>
      <c r="K3850" s="90"/>
      <c r="L3850" s="178"/>
      <c r="M3850" s="178"/>
    </row>
    <row r="3851" spans="1:13" x14ac:dyDescent="0.2">
      <c r="A3851" s="90" t="str">
        <f>IF(I3851=VALUE,VALUE,COUNTIF($B$7:B3851,B3851))&amp;I3851&amp;IF(F3851&lt;&gt;VALUE,TEXT(F3851,"mmmm"),VALUE)</f>
        <v>00</v>
      </c>
      <c r="B3851" s="86" t="str">
        <f t="shared" si="1789"/>
        <v>0</v>
      </c>
      <c r="C3851" s="86" t="str">
        <f>COUNTIF($K$7:K3851,K3851)&amp;K3851</f>
        <v>0</v>
      </c>
      <c r="D3851" s="86" t="str">
        <f t="shared" si="1790"/>
        <v>1</v>
      </c>
      <c r="F3851" s="173"/>
      <c r="G3851" s="90"/>
      <c r="H3851" s="73"/>
      <c r="I3851" s="90"/>
      <c r="J3851" s="175" t="str">
        <f t="shared" si="1791"/>
        <v>-</v>
      </c>
      <c r="K3851" s="90"/>
      <c r="L3851" s="178"/>
      <c r="M3851" s="178"/>
    </row>
    <row r="3852" spans="1:13" x14ac:dyDescent="0.2">
      <c r="A3852" s="90" t="str">
        <f>IF(I3852=VALUE,VALUE,COUNTIF($B$7:B3852,B3852))&amp;I3852&amp;IF(F3852&lt;&gt;VALUE,TEXT(F3852,"mmmm"),VALUE)</f>
        <v>00</v>
      </c>
      <c r="B3852" s="86" t="str">
        <f t="shared" si="1789"/>
        <v>0</v>
      </c>
      <c r="C3852" s="86" t="str">
        <f>COUNTIF($K$7:K3852,K3852)&amp;K3852</f>
        <v>0</v>
      </c>
      <c r="D3852" s="86" t="str">
        <f t="shared" si="1790"/>
        <v>1</v>
      </c>
      <c r="F3852" s="173"/>
      <c r="G3852" s="90"/>
      <c r="H3852" s="73"/>
      <c r="I3852" s="90"/>
      <c r="J3852" s="175" t="str">
        <f t="shared" si="1791"/>
        <v>-</v>
      </c>
      <c r="K3852" s="90"/>
      <c r="L3852" s="178"/>
      <c r="M3852" s="178"/>
    </row>
    <row r="3853" spans="1:13" x14ac:dyDescent="0.2">
      <c r="A3853" s="90" t="str">
        <f>IF(I3853=VALUE,VALUE,COUNTIF($B$7:B3853,B3853))&amp;I3853&amp;IF(F3853&lt;&gt;VALUE,TEXT(F3853,"mmmm"),VALUE)</f>
        <v>00</v>
      </c>
      <c r="B3853" s="86" t="str">
        <f t="shared" si="1789"/>
        <v>0</v>
      </c>
      <c r="C3853" s="86" t="str">
        <f>COUNTIF($K$7:K3853,K3853)&amp;K3853</f>
        <v>0</v>
      </c>
      <c r="D3853" s="86" t="str">
        <f t="shared" si="1790"/>
        <v>1</v>
      </c>
      <c r="F3853" s="173"/>
      <c r="G3853" s="90"/>
      <c r="H3853" s="73"/>
      <c r="I3853" s="90"/>
      <c r="J3853" s="175" t="str">
        <f t="shared" si="1791"/>
        <v>-</v>
      </c>
      <c r="K3853" s="90"/>
      <c r="L3853" s="178"/>
      <c r="M3853" s="178"/>
    </row>
    <row r="3854" spans="1:13" x14ac:dyDescent="0.2">
      <c r="A3854" s="90" t="str">
        <f>IF(I3854=VALUE,VALUE,COUNTIF($B$7:B3854,B3854))&amp;I3854&amp;IF(F3854&lt;&gt;VALUE,TEXT(F3854,"mmmm"),VALUE)</f>
        <v>00</v>
      </c>
      <c r="B3854" s="86" t="str">
        <f t="shared" si="1789"/>
        <v>0</v>
      </c>
      <c r="C3854" s="86" t="str">
        <f>COUNTIF($K$7:K3854,K3854)&amp;K3854</f>
        <v>0</v>
      </c>
      <c r="D3854" s="86" t="str">
        <f t="shared" si="1790"/>
        <v>1</v>
      </c>
      <c r="F3854" s="173"/>
      <c r="G3854" s="90"/>
      <c r="H3854" s="73"/>
      <c r="I3854" s="75"/>
      <c r="J3854" s="175" t="str">
        <f t="shared" si="1791"/>
        <v>-</v>
      </c>
      <c r="K3854" s="90"/>
      <c r="L3854" s="178"/>
      <c r="M3854" s="178"/>
    </row>
    <row r="3855" spans="1:13" x14ac:dyDescent="0.2">
      <c r="A3855" s="90" t="str">
        <f>IF(I3855=VALUE,VALUE,COUNTIF($B$7:B3855,B3855))&amp;I3855&amp;IF(F3855&lt;&gt;VALUE,TEXT(F3855,"mmmm"),VALUE)</f>
        <v>00</v>
      </c>
      <c r="B3855" s="86" t="str">
        <f t="shared" si="1789"/>
        <v>0</v>
      </c>
      <c r="C3855" s="86" t="str">
        <f>COUNTIF($K$7:K3855,K3855)&amp;K3855</f>
        <v>0</v>
      </c>
      <c r="D3855" s="86" t="str">
        <f t="shared" si="1790"/>
        <v>1</v>
      </c>
      <c r="F3855" s="173"/>
      <c r="G3855" s="90"/>
      <c r="H3855" s="73"/>
      <c r="I3855" s="90"/>
      <c r="J3855" s="175" t="str">
        <f t="shared" si="1791"/>
        <v>-</v>
      </c>
      <c r="K3855" s="90"/>
      <c r="L3855" s="178"/>
      <c r="M3855" s="178"/>
    </row>
    <row r="3856" spans="1:13" x14ac:dyDescent="0.2">
      <c r="A3856" s="90" t="str">
        <f>IF(I3856=VALUE,VALUE,COUNTIF($B$7:B3856,B3856))&amp;I3856&amp;IF(F3856&lt;&gt;VALUE,TEXT(F3856,"mmmm"),VALUE)</f>
        <v>00</v>
      </c>
      <c r="B3856" s="86" t="str">
        <f t="shared" si="1789"/>
        <v>0</v>
      </c>
      <c r="C3856" s="86" t="str">
        <f>COUNTIF($K$7:K3856,K3856)&amp;K3856</f>
        <v>0</v>
      </c>
      <c r="D3856" s="86" t="str">
        <f t="shared" si="1790"/>
        <v>1</v>
      </c>
      <c r="F3856" s="173"/>
      <c r="G3856" s="90"/>
      <c r="H3856" s="73"/>
      <c r="I3856" s="90"/>
      <c r="J3856" s="175" t="str">
        <f t="shared" si="1791"/>
        <v>-</v>
      </c>
      <c r="K3856" s="90"/>
      <c r="L3856" s="178"/>
      <c r="M3856" s="178"/>
    </row>
    <row r="3857" spans="1:13" x14ac:dyDescent="0.2">
      <c r="A3857" s="90" t="str">
        <f>IF(I3857=VALUE,VALUE,COUNTIF($B$7:B3857,B3857))&amp;I3857&amp;IF(F3857&lt;&gt;VALUE,TEXT(F3857,"mmmm"),VALUE)</f>
        <v>00</v>
      </c>
      <c r="B3857" s="86" t="str">
        <f t="shared" si="1789"/>
        <v>0</v>
      </c>
      <c r="C3857" s="86" t="str">
        <f>COUNTIF($K$7:K3857,K3857)&amp;K3857</f>
        <v>296AP-003</v>
      </c>
      <c r="D3857" s="86" t="str">
        <f t="shared" si="1790"/>
        <v>1</v>
      </c>
      <c r="F3857" s="173"/>
      <c r="G3857" s="90"/>
      <c r="H3857" s="73"/>
      <c r="I3857" s="90"/>
      <c r="J3857" s="175" t="str">
        <f t="shared" si="1791"/>
        <v>-</v>
      </c>
      <c r="K3857" s="90" t="s">
        <v>420</v>
      </c>
      <c r="L3857" s="178"/>
      <c r="M3857" s="178"/>
    </row>
    <row r="3858" spans="1:13" x14ac:dyDescent="0.2">
      <c r="A3858" s="90" t="str">
        <f>IF(I3858=VALUE,VALUE,COUNTIF($B$7:B3858,B3858))&amp;I3858&amp;IF(F3858&lt;&gt;VALUE,TEXT(F3858,"mmmm"),VALUE)</f>
        <v>00</v>
      </c>
      <c r="B3858" s="86" t="str">
        <f t="shared" si="1789"/>
        <v>0</v>
      </c>
      <c r="C3858" s="86" t="str">
        <f>COUNTIF($K$7:K3858,K3858)&amp;K3858</f>
        <v>297AP-003</v>
      </c>
      <c r="D3858" s="86" t="str">
        <f t="shared" si="1790"/>
        <v>1</v>
      </c>
      <c r="F3858" s="173"/>
      <c r="G3858" s="90"/>
      <c r="H3858" s="73"/>
      <c r="I3858" s="90"/>
      <c r="J3858" s="175" t="str">
        <f t="shared" si="1791"/>
        <v>-</v>
      </c>
      <c r="K3858" s="90" t="s">
        <v>420</v>
      </c>
      <c r="L3858" s="178"/>
      <c r="M3858" s="178"/>
    </row>
    <row r="3859" spans="1:13" x14ac:dyDescent="0.2">
      <c r="A3859" s="90" t="str">
        <f>IF(I3859=VALUE,VALUE,COUNTIF($B$7:B3859,B3859))&amp;I3859&amp;IF(F3859&lt;&gt;VALUE,TEXT(F3859,"mmmm"),VALUE)</f>
        <v>00</v>
      </c>
      <c r="B3859" s="86" t="str">
        <f t="shared" si="1789"/>
        <v>0</v>
      </c>
      <c r="C3859" s="86" t="str">
        <f>COUNTIF($K$7:K3859,K3859)&amp;K3859</f>
        <v>298AP-003</v>
      </c>
      <c r="D3859" s="86" t="str">
        <f t="shared" si="1790"/>
        <v>1</v>
      </c>
      <c r="F3859" s="173"/>
      <c r="G3859" s="90"/>
      <c r="H3859" s="73"/>
      <c r="I3859" s="90"/>
      <c r="J3859" s="175" t="str">
        <f t="shared" si="1791"/>
        <v>-</v>
      </c>
      <c r="K3859" s="90" t="s">
        <v>420</v>
      </c>
      <c r="L3859" s="178"/>
      <c r="M3859" s="178"/>
    </row>
    <row r="3860" spans="1:13" x14ac:dyDescent="0.2">
      <c r="A3860" s="90" t="str">
        <f>IF(I3860=VALUE,VALUE,COUNTIF($B$7:B3860,B3860))&amp;I3860&amp;IF(F3860&lt;&gt;VALUE,TEXT(F3860,"mmmm"),VALUE)</f>
        <v>00</v>
      </c>
      <c r="B3860" s="86" t="str">
        <f t="shared" si="1789"/>
        <v>0</v>
      </c>
      <c r="C3860" s="86" t="str">
        <f>COUNTIF($K$7:K3860,K3860)&amp;K3860</f>
        <v>299AP-003</v>
      </c>
      <c r="D3860" s="86" t="str">
        <f t="shared" si="1790"/>
        <v>1</v>
      </c>
      <c r="F3860" s="173"/>
      <c r="G3860" s="90"/>
      <c r="H3860" s="73"/>
      <c r="I3860" s="90"/>
      <c r="J3860" s="175" t="str">
        <f t="shared" si="1791"/>
        <v>-</v>
      </c>
      <c r="K3860" s="90" t="s">
        <v>420</v>
      </c>
      <c r="L3860" s="178"/>
      <c r="M3860" s="178"/>
    </row>
    <row r="3861" spans="1:13" x14ac:dyDescent="0.2">
      <c r="A3861" s="90" t="str">
        <f>IF(I3861=VALUE,VALUE,COUNTIF($B$7:B3861,B3861))&amp;I3861&amp;IF(F3861&lt;&gt;VALUE,TEXT(F3861,"mmmm"),VALUE)</f>
        <v>00</v>
      </c>
      <c r="B3861" s="86" t="str">
        <f t="shared" si="1789"/>
        <v>0</v>
      </c>
      <c r="C3861" s="86" t="str">
        <f>COUNTIF($K$7:K3861,K3861)&amp;K3861</f>
        <v>300AP-003</v>
      </c>
      <c r="D3861" s="86" t="str">
        <f t="shared" si="1790"/>
        <v>1</v>
      </c>
      <c r="F3861" s="173"/>
      <c r="G3861" s="90"/>
      <c r="H3861" s="73"/>
      <c r="I3861" s="90"/>
      <c r="J3861" s="175" t="str">
        <f t="shared" si="1791"/>
        <v>-</v>
      </c>
      <c r="K3861" s="90" t="s">
        <v>420</v>
      </c>
      <c r="L3861" s="178"/>
      <c r="M3861" s="178"/>
    </row>
    <row r="3862" spans="1:13" x14ac:dyDescent="0.2">
      <c r="A3862" s="90" t="str">
        <f>IF(I3862=VALUE,VALUE,COUNTIF($B$7:B3862,B3862))&amp;I3862&amp;IF(F3862&lt;&gt;VALUE,TEXT(F3862,"mmmm"),VALUE)</f>
        <v>00</v>
      </c>
      <c r="B3862" s="86" t="str">
        <f t="shared" si="1789"/>
        <v>0</v>
      </c>
      <c r="C3862" s="86" t="str">
        <f>COUNTIF($K$7:K3862,K3862)&amp;K3862</f>
        <v>301AP-003</v>
      </c>
      <c r="D3862" s="86" t="str">
        <f t="shared" si="1790"/>
        <v>1</v>
      </c>
      <c r="F3862" s="173"/>
      <c r="G3862" s="90"/>
      <c r="H3862" s="73"/>
      <c r="I3862" s="90"/>
      <c r="J3862" s="175" t="str">
        <f t="shared" si="1791"/>
        <v>-</v>
      </c>
      <c r="K3862" s="90" t="s">
        <v>420</v>
      </c>
      <c r="L3862" s="178"/>
      <c r="M3862" s="178"/>
    </row>
    <row r="3863" spans="1:13" x14ac:dyDescent="0.2">
      <c r="A3863" s="90" t="str">
        <f>IF(I3863=VALUE,VALUE,COUNTIF($B$7:B3863,B3863))&amp;I3863&amp;IF(F3863&lt;&gt;VALUE,TEXT(F3863,"mmmm"),VALUE)</f>
        <v>00</v>
      </c>
      <c r="B3863" s="86" t="str">
        <f t="shared" si="1789"/>
        <v>0</v>
      </c>
      <c r="C3863" s="86" t="str">
        <f>COUNTIF($K$7:K3863,K3863)&amp;K3863</f>
        <v>0</v>
      </c>
      <c r="D3863" s="86" t="str">
        <f t="shared" si="1790"/>
        <v>1</v>
      </c>
      <c r="F3863" s="173"/>
      <c r="G3863" s="90"/>
      <c r="H3863" s="73"/>
      <c r="I3863" s="75"/>
      <c r="J3863" s="175" t="str">
        <f t="shared" si="1791"/>
        <v>-</v>
      </c>
      <c r="K3863" s="90"/>
      <c r="L3863" s="178"/>
      <c r="M3863" s="178"/>
    </row>
    <row r="3864" spans="1:13" x14ac:dyDescent="0.2">
      <c r="A3864" s="90" t="str">
        <f>IF(I3864=VALUE,VALUE,COUNTIF($B$7:B3864,B3864))&amp;I3864&amp;IF(F3864&lt;&gt;VALUE,TEXT(F3864,"mmmm"),VALUE)</f>
        <v>00</v>
      </c>
      <c r="B3864" s="86" t="str">
        <f t="shared" si="1789"/>
        <v>0</v>
      </c>
      <c r="C3864" s="86" t="str">
        <f>COUNTIF($K$7:K3864,K3864)&amp;K3864</f>
        <v>0</v>
      </c>
      <c r="D3864" s="86" t="str">
        <f t="shared" si="1790"/>
        <v>1</v>
      </c>
      <c r="F3864" s="173"/>
      <c r="G3864" s="90"/>
      <c r="H3864" s="73"/>
      <c r="I3864" s="75"/>
      <c r="J3864" s="175" t="str">
        <f t="shared" si="1791"/>
        <v>-</v>
      </c>
      <c r="K3864" s="90"/>
      <c r="L3864" s="178"/>
      <c r="M3864" s="178"/>
    </row>
    <row r="3865" spans="1:13" x14ac:dyDescent="0.2">
      <c r="A3865" s="90" t="str">
        <f>IF(I3865=VALUE,VALUE,COUNTIF($B$7:B3865,B3865))&amp;I3865&amp;IF(F3865&lt;&gt;VALUE,TEXT(F3865,"mmmm"),VALUE)</f>
        <v>00</v>
      </c>
      <c r="B3865" s="86" t="str">
        <f t="shared" si="1789"/>
        <v>0</v>
      </c>
      <c r="C3865" s="86" t="str">
        <f>COUNTIF($K$7:K3865,K3865)&amp;K3865</f>
        <v>0</v>
      </c>
      <c r="D3865" s="86" t="str">
        <f t="shared" si="1790"/>
        <v>1</v>
      </c>
      <c r="F3865" s="173"/>
      <c r="G3865" s="90"/>
      <c r="H3865" s="73"/>
      <c r="I3865" s="75"/>
      <c r="J3865" s="175" t="str">
        <f t="shared" si="1791"/>
        <v>-</v>
      </c>
      <c r="K3865" s="90"/>
      <c r="L3865" s="178"/>
      <c r="M3865" s="178"/>
    </row>
    <row r="3866" spans="1:13" x14ac:dyDescent="0.2">
      <c r="A3866" s="90" t="str">
        <f>IF(I3866=VALUE,VALUE,COUNTIF($B$7:B3866,B3866))&amp;I3866&amp;IF(F3866&lt;&gt;VALUE,TEXT(F3866,"mmmm"),VALUE)</f>
        <v>00</v>
      </c>
      <c r="B3866" s="86" t="str">
        <f t="shared" si="1789"/>
        <v>0</v>
      </c>
      <c r="C3866" s="86" t="str">
        <f>COUNTIF($K$7:K3866,K3866)&amp;K3866</f>
        <v>0</v>
      </c>
      <c r="D3866" s="86" t="str">
        <f t="shared" si="1790"/>
        <v>1</v>
      </c>
      <c r="F3866" s="173"/>
      <c r="G3866" s="90"/>
      <c r="H3866" s="73"/>
      <c r="I3866" s="75"/>
      <c r="J3866" s="175" t="str">
        <f t="shared" si="1791"/>
        <v>-</v>
      </c>
      <c r="K3866" s="90"/>
      <c r="L3866" s="178"/>
      <c r="M3866" s="178"/>
    </row>
    <row r="3867" spans="1:13" x14ac:dyDescent="0.2">
      <c r="A3867" s="90" t="str">
        <f>IF(I3867=VALUE,VALUE,COUNTIF($B$7:B3867,B3867))&amp;I3867&amp;IF(F3867&lt;&gt;VALUE,TEXT(F3867,"mmmm"),VALUE)</f>
        <v>00</v>
      </c>
      <c r="B3867" s="86" t="str">
        <f t="shared" si="1789"/>
        <v>0</v>
      </c>
      <c r="C3867" s="86" t="str">
        <f>COUNTIF($K$7:K3867,K3867)&amp;K3867</f>
        <v>0</v>
      </c>
      <c r="D3867" s="86" t="str">
        <f t="shared" si="1790"/>
        <v>1</v>
      </c>
      <c r="F3867" s="173"/>
      <c r="G3867" s="90"/>
      <c r="H3867" s="73"/>
      <c r="I3867" s="90"/>
      <c r="J3867" s="175" t="str">
        <f t="shared" si="1791"/>
        <v>-</v>
      </c>
      <c r="K3867" s="90"/>
      <c r="L3867" s="178"/>
      <c r="M3867" s="178"/>
    </row>
    <row r="3868" spans="1:13" x14ac:dyDescent="0.2">
      <c r="A3868" s="90" t="str">
        <f>IF(I3868=VALUE,VALUE,COUNTIF($B$7:B3868,B3868))&amp;I3868&amp;IF(F3868&lt;&gt;VALUE,TEXT(F3868,"mmmm"),VALUE)</f>
        <v>00</v>
      </c>
      <c r="B3868" s="86" t="str">
        <f t="shared" si="1789"/>
        <v>0</v>
      </c>
      <c r="C3868" s="86" t="str">
        <f>COUNTIF($K$7:K3868,K3868)&amp;K3868</f>
        <v>0</v>
      </c>
      <c r="D3868" s="86" t="str">
        <f t="shared" si="1790"/>
        <v>1</v>
      </c>
      <c r="F3868" s="173"/>
      <c r="G3868" s="90"/>
      <c r="H3868" s="73"/>
      <c r="I3868" s="90"/>
      <c r="J3868" s="175" t="str">
        <f t="shared" si="1791"/>
        <v>-</v>
      </c>
      <c r="K3868" s="90"/>
      <c r="L3868" s="178"/>
      <c r="M3868" s="178"/>
    </row>
    <row r="3869" spans="1:13" x14ac:dyDescent="0.2">
      <c r="A3869" s="90" t="str">
        <f>IF(I3869=VALUE,VALUE,COUNTIF($B$7:B3869,B3869))&amp;I3869&amp;IF(F3869&lt;&gt;VALUE,TEXT(F3869,"mmmm"),VALUE)</f>
        <v>00</v>
      </c>
      <c r="B3869" s="86" t="str">
        <f t="shared" si="1789"/>
        <v>0</v>
      </c>
      <c r="C3869" s="86" t="str">
        <f>COUNTIF($K$7:K3869,K3869)&amp;K3869</f>
        <v>0</v>
      </c>
      <c r="D3869" s="86" t="str">
        <f t="shared" si="1790"/>
        <v>1</v>
      </c>
      <c r="F3869" s="173"/>
      <c r="G3869" s="90"/>
      <c r="H3869" s="73"/>
      <c r="I3869" s="75"/>
      <c r="J3869" s="175" t="str">
        <f t="shared" ref="J3869:J3906" si="1792">IF(ISNA(VLOOKUP(I3869,DAF_AKUN,2,FALSE)),"-",VLOOKUP(I3869,DAF_AKUN,2,FALSE))</f>
        <v>-</v>
      </c>
      <c r="K3869" s="90"/>
      <c r="L3869" s="178"/>
      <c r="M3869" s="178"/>
    </row>
    <row r="3870" spans="1:13" x14ac:dyDescent="0.2">
      <c r="A3870" s="90" t="str">
        <f>IF(I3870=VALUE,VALUE,COUNTIF($B$7:B3870,B3870))&amp;I3870&amp;IF(F3870&lt;&gt;VALUE,TEXT(F3870,"mmmm"),VALUE)</f>
        <v>00</v>
      </c>
      <c r="B3870" s="86" t="str">
        <f t="shared" si="1789"/>
        <v>0</v>
      </c>
      <c r="C3870" s="86" t="str">
        <f>COUNTIF($K$7:K3870,K3870)&amp;K3870</f>
        <v>0</v>
      </c>
      <c r="D3870" s="86" t="str">
        <f t="shared" si="1790"/>
        <v>1</v>
      </c>
      <c r="F3870" s="173"/>
      <c r="G3870" s="90"/>
      <c r="H3870" s="73"/>
      <c r="I3870" s="75"/>
      <c r="J3870" s="175" t="str">
        <f t="shared" si="1792"/>
        <v>-</v>
      </c>
      <c r="K3870" s="90"/>
      <c r="L3870" s="178"/>
      <c r="M3870" s="178"/>
    </row>
    <row r="3871" spans="1:13" x14ac:dyDescent="0.2">
      <c r="A3871" s="90" t="str">
        <f>IF(I3871=VALUE,VALUE,COUNTIF($B$7:B3871,B3871))&amp;I3871&amp;IF(F3871&lt;&gt;VALUE,TEXT(F3871,"mmmm"),VALUE)</f>
        <v>00</v>
      </c>
      <c r="B3871" s="86" t="str">
        <f t="shared" si="1789"/>
        <v>0</v>
      </c>
      <c r="C3871" s="86" t="str">
        <f>COUNTIF($K$7:K3871,K3871)&amp;K3871</f>
        <v>0</v>
      </c>
      <c r="D3871" s="86" t="str">
        <f t="shared" si="1790"/>
        <v>1</v>
      </c>
      <c r="F3871" s="173"/>
      <c r="G3871" s="90"/>
      <c r="H3871" s="73"/>
      <c r="I3871" s="75"/>
      <c r="J3871" s="175" t="str">
        <f t="shared" si="1792"/>
        <v>-</v>
      </c>
      <c r="K3871" s="90"/>
      <c r="L3871" s="178"/>
      <c r="M3871" s="178"/>
    </row>
    <row r="3872" spans="1:13" x14ac:dyDescent="0.2">
      <c r="A3872" s="90" t="str">
        <f>IF(I3872=VALUE,VALUE,COUNTIF($B$7:B3872,B3872))&amp;I3872&amp;IF(F3872&lt;&gt;VALUE,TEXT(F3872,"mmmm"),VALUE)</f>
        <v>00</v>
      </c>
      <c r="B3872" s="86" t="str">
        <f t="shared" si="1789"/>
        <v>0</v>
      </c>
      <c r="C3872" s="86" t="str">
        <f>COUNTIF($K$7:K3872,K3872)&amp;K3872</f>
        <v>0</v>
      </c>
      <c r="D3872" s="86" t="str">
        <f t="shared" si="1790"/>
        <v>1</v>
      </c>
      <c r="F3872" s="173"/>
      <c r="G3872" s="90"/>
      <c r="H3872" s="73"/>
      <c r="I3872" s="75"/>
      <c r="J3872" s="175" t="str">
        <f t="shared" si="1792"/>
        <v>-</v>
      </c>
      <c r="K3872" s="90"/>
      <c r="L3872" s="178"/>
      <c r="M3872" s="178"/>
    </row>
    <row r="3873" spans="1:13" x14ac:dyDescent="0.2">
      <c r="A3873" s="90" t="str">
        <f>IF(I3873=VALUE,VALUE,COUNTIF($B$7:B3873,B3873))&amp;I3873&amp;IF(F3873&lt;&gt;VALUE,TEXT(F3873,"mmmm"),VALUE)</f>
        <v>00</v>
      </c>
      <c r="B3873" s="86" t="str">
        <f t="shared" si="1789"/>
        <v>0</v>
      </c>
      <c r="C3873" s="86" t="str">
        <f>COUNTIF($K$7:K3873,K3873)&amp;K3873</f>
        <v>0</v>
      </c>
      <c r="D3873" s="86" t="str">
        <f t="shared" si="1790"/>
        <v>1</v>
      </c>
      <c r="F3873" s="173"/>
      <c r="G3873" s="90"/>
      <c r="H3873" s="73"/>
      <c r="I3873" s="90"/>
      <c r="J3873" s="175" t="str">
        <f t="shared" si="1792"/>
        <v>-</v>
      </c>
      <c r="K3873" s="90"/>
      <c r="L3873" s="178"/>
      <c r="M3873" s="178"/>
    </row>
    <row r="3874" spans="1:13" x14ac:dyDescent="0.2">
      <c r="A3874" s="90" t="str">
        <f>IF(I3874=VALUE,VALUE,COUNTIF($B$7:B3874,B3874))&amp;I3874&amp;IF(F3874&lt;&gt;VALUE,TEXT(F3874,"mmmm"),VALUE)</f>
        <v>00</v>
      </c>
      <c r="B3874" s="86" t="str">
        <f t="shared" si="1789"/>
        <v>0</v>
      </c>
      <c r="C3874" s="86" t="str">
        <f>COUNTIF($K$7:K3874,K3874)&amp;K3874</f>
        <v>0</v>
      </c>
      <c r="D3874" s="86" t="str">
        <f t="shared" si="1790"/>
        <v>1</v>
      </c>
      <c r="F3874" s="173"/>
      <c r="G3874" s="90"/>
      <c r="H3874" s="73"/>
      <c r="I3874" s="75"/>
      <c r="J3874" s="175" t="str">
        <f t="shared" si="1792"/>
        <v>-</v>
      </c>
      <c r="K3874" s="90"/>
      <c r="L3874" s="178"/>
      <c r="M3874" s="178"/>
    </row>
    <row r="3875" spans="1:13" x14ac:dyDescent="0.2">
      <c r="A3875" s="90" t="str">
        <f>IF(I3875=VALUE,VALUE,COUNTIF($B$7:B3875,B3875))&amp;I3875&amp;IF(F3875&lt;&gt;VALUE,TEXT(F3875,"mmmm"),VALUE)</f>
        <v>00</v>
      </c>
      <c r="B3875" s="86" t="str">
        <f t="shared" si="1789"/>
        <v>0</v>
      </c>
      <c r="C3875" s="86" t="str">
        <f>COUNTIF($K$7:K3875,K3875)&amp;K3875</f>
        <v>0</v>
      </c>
      <c r="D3875" s="86" t="str">
        <f t="shared" si="1790"/>
        <v>1</v>
      </c>
      <c r="F3875" s="173"/>
      <c r="G3875" s="90"/>
      <c r="H3875" s="73"/>
      <c r="I3875" s="75"/>
      <c r="J3875" s="175" t="str">
        <f t="shared" si="1792"/>
        <v>-</v>
      </c>
      <c r="K3875" s="90"/>
      <c r="L3875" s="178"/>
      <c r="M3875" s="178"/>
    </row>
    <row r="3876" spans="1:13" x14ac:dyDescent="0.2">
      <c r="A3876" s="90" t="str">
        <f>IF(I3876=VALUE,VALUE,COUNTIF($B$7:B3876,B3876))&amp;I3876&amp;IF(F3876&lt;&gt;VALUE,TEXT(F3876,"mmmm"),VALUE)</f>
        <v>00</v>
      </c>
      <c r="B3876" s="86" t="str">
        <f t="shared" si="1789"/>
        <v>0</v>
      </c>
      <c r="C3876" s="86" t="str">
        <f>COUNTIF($K$7:K3876,K3876)&amp;K3876</f>
        <v>0</v>
      </c>
      <c r="D3876" s="86" t="str">
        <f t="shared" si="1790"/>
        <v>1</v>
      </c>
      <c r="F3876" s="173"/>
      <c r="G3876" s="90"/>
      <c r="H3876" s="73"/>
      <c r="I3876" s="75"/>
      <c r="J3876" s="175" t="str">
        <f t="shared" si="1792"/>
        <v>-</v>
      </c>
      <c r="K3876" s="90"/>
      <c r="L3876" s="178"/>
      <c r="M3876" s="178"/>
    </row>
    <row r="3877" spans="1:13" x14ac:dyDescent="0.2">
      <c r="A3877" s="90" t="str">
        <f>IF(I3877=VALUE,VALUE,COUNTIF($B$7:B3877,B3877))&amp;I3877&amp;IF(F3877&lt;&gt;VALUE,TEXT(F3877,"mmmm"),VALUE)</f>
        <v>00</v>
      </c>
      <c r="B3877" s="86" t="str">
        <f t="shared" si="1789"/>
        <v>0</v>
      </c>
      <c r="C3877" s="86" t="str">
        <f>COUNTIF($K$7:K3877,K3877)&amp;K3877</f>
        <v>0</v>
      </c>
      <c r="D3877" s="86" t="str">
        <f t="shared" si="1790"/>
        <v>1</v>
      </c>
      <c r="F3877" s="173"/>
      <c r="G3877" s="90"/>
      <c r="H3877" s="73"/>
      <c r="I3877" s="75"/>
      <c r="J3877" s="175" t="str">
        <f t="shared" si="1792"/>
        <v>-</v>
      </c>
      <c r="K3877" s="90"/>
      <c r="L3877" s="178"/>
      <c r="M3877" s="178"/>
    </row>
    <row r="3878" spans="1:13" x14ac:dyDescent="0.2">
      <c r="A3878" s="90" t="str">
        <f>IF(I3878=VALUE,VALUE,COUNTIF($B$7:B3878,B3878))&amp;I3878&amp;IF(F3878&lt;&gt;VALUE,TEXT(F3878,"mmmm"),VALUE)</f>
        <v>00</v>
      </c>
      <c r="B3878" s="86" t="str">
        <f t="shared" si="1789"/>
        <v>0</v>
      </c>
      <c r="C3878" s="86" t="str">
        <f>COUNTIF($K$7:K3878,K3878)&amp;K3878</f>
        <v>0</v>
      </c>
      <c r="D3878" s="86" t="str">
        <f t="shared" si="1790"/>
        <v>1</v>
      </c>
      <c r="F3878" s="173"/>
      <c r="G3878" s="90"/>
      <c r="H3878" s="73"/>
      <c r="I3878" s="75"/>
      <c r="J3878" s="175" t="str">
        <f t="shared" si="1792"/>
        <v>-</v>
      </c>
      <c r="K3878" s="90"/>
      <c r="L3878" s="178"/>
      <c r="M3878" s="178"/>
    </row>
    <row r="3879" spans="1:13" x14ac:dyDescent="0.2">
      <c r="A3879" s="90" t="str">
        <f>IF(I3879=VALUE,VALUE,COUNTIF($B$7:B3879,B3879))&amp;I3879&amp;IF(F3879&lt;&gt;VALUE,TEXT(F3879,"mmmm"),VALUE)</f>
        <v>00</v>
      </c>
      <c r="B3879" s="86" t="str">
        <f t="shared" si="1789"/>
        <v>0</v>
      </c>
      <c r="C3879" s="86" t="str">
        <f>COUNTIF($K$7:K3879,K3879)&amp;K3879</f>
        <v>0</v>
      </c>
      <c r="D3879" s="86" t="str">
        <f t="shared" si="1790"/>
        <v>1</v>
      </c>
      <c r="F3879" s="173"/>
      <c r="G3879" s="90"/>
      <c r="H3879" s="73"/>
      <c r="I3879" s="90"/>
      <c r="J3879" s="175" t="str">
        <f t="shared" si="1792"/>
        <v>-</v>
      </c>
      <c r="K3879" s="90"/>
      <c r="L3879" s="178"/>
      <c r="M3879" s="178"/>
    </row>
    <row r="3880" spans="1:13" x14ac:dyDescent="0.2">
      <c r="A3880" s="90" t="str">
        <f>IF(I3880=VALUE,VALUE,COUNTIF($B$7:B3880,B3880))&amp;I3880&amp;IF(F3880&lt;&gt;VALUE,TEXT(F3880,"mmmm"),VALUE)</f>
        <v>00</v>
      </c>
      <c r="B3880" s="86" t="str">
        <f t="shared" si="1789"/>
        <v>0</v>
      </c>
      <c r="C3880" s="86" t="str">
        <f>COUNTIF($K$7:K3880,K3880)&amp;K3880</f>
        <v>0</v>
      </c>
      <c r="D3880" s="86" t="str">
        <f t="shared" si="1790"/>
        <v>1</v>
      </c>
      <c r="F3880" s="173"/>
      <c r="G3880" s="90"/>
      <c r="H3880" s="73"/>
      <c r="I3880" s="75"/>
      <c r="J3880" s="175" t="str">
        <f t="shared" si="1792"/>
        <v>-</v>
      </c>
      <c r="K3880" s="90"/>
      <c r="L3880" s="178"/>
      <c r="M3880" s="178"/>
    </row>
    <row r="3881" spans="1:13" x14ac:dyDescent="0.2">
      <c r="A3881" s="90" t="str">
        <f>IF(I3881=VALUE,VALUE,COUNTIF($B$7:B3881,B3881))&amp;I3881&amp;IF(F3881&lt;&gt;VALUE,TEXT(F3881,"mmmm"),VALUE)</f>
        <v>00</v>
      </c>
      <c r="B3881" s="86" t="str">
        <f t="shared" si="1789"/>
        <v>0</v>
      </c>
      <c r="C3881" s="86" t="str">
        <f>COUNTIF($K$7:K3881,K3881)&amp;K3881</f>
        <v>0</v>
      </c>
      <c r="D3881" s="86" t="str">
        <f t="shared" si="1790"/>
        <v>1</v>
      </c>
      <c r="F3881" s="173"/>
      <c r="G3881" s="90"/>
      <c r="H3881" s="73"/>
      <c r="I3881" s="90"/>
      <c r="J3881" s="175" t="str">
        <f t="shared" si="1792"/>
        <v>-</v>
      </c>
      <c r="K3881" s="90"/>
      <c r="L3881" s="178"/>
      <c r="M3881" s="178"/>
    </row>
    <row r="3882" spans="1:13" x14ac:dyDescent="0.2">
      <c r="A3882" s="90" t="str">
        <f>IF(I3882=VALUE,VALUE,COUNTIF($B$7:B3882,B3882))&amp;I3882&amp;IF(F3882&lt;&gt;VALUE,TEXT(F3882,"mmmm"),VALUE)</f>
        <v>00</v>
      </c>
      <c r="B3882" s="86" t="str">
        <f t="shared" si="1789"/>
        <v>0</v>
      </c>
      <c r="C3882" s="86" t="str">
        <f>COUNTIF($K$7:K3882,K3882)&amp;K3882</f>
        <v>0</v>
      </c>
      <c r="D3882" s="86" t="str">
        <f t="shared" si="1790"/>
        <v>1</v>
      </c>
      <c r="F3882" s="173"/>
      <c r="G3882" s="90"/>
      <c r="H3882" s="73"/>
      <c r="I3882" s="75"/>
      <c r="J3882" s="175" t="str">
        <f t="shared" si="1792"/>
        <v>-</v>
      </c>
      <c r="K3882" s="90"/>
      <c r="L3882" s="178"/>
      <c r="M3882" s="178"/>
    </row>
    <row r="3883" spans="1:13" x14ac:dyDescent="0.2">
      <c r="A3883" s="90" t="str">
        <f>IF(I3883=VALUE,VALUE,COUNTIF($B$7:B3883,B3883))&amp;I3883&amp;IF(F3883&lt;&gt;VALUE,TEXT(F3883,"mmmm"),VALUE)</f>
        <v>00</v>
      </c>
      <c r="B3883" s="86" t="str">
        <f t="shared" si="1789"/>
        <v>0</v>
      </c>
      <c r="C3883" s="86" t="str">
        <f>COUNTIF($K$7:K3883,K3883)&amp;K3883</f>
        <v>0</v>
      </c>
      <c r="D3883" s="86" t="str">
        <f t="shared" si="1790"/>
        <v>1</v>
      </c>
      <c r="F3883" s="173"/>
      <c r="G3883" s="90"/>
      <c r="H3883" s="73"/>
      <c r="I3883" s="75"/>
      <c r="J3883" s="175" t="str">
        <f t="shared" si="1792"/>
        <v>-</v>
      </c>
      <c r="K3883" s="90"/>
      <c r="L3883" s="178"/>
      <c r="M3883" s="178"/>
    </row>
    <row r="3884" spans="1:13" x14ac:dyDescent="0.2">
      <c r="A3884" s="90" t="str">
        <f>IF(I3884=VALUE,VALUE,COUNTIF($B$7:B3884,B3884))&amp;I3884&amp;IF(F3884&lt;&gt;VALUE,TEXT(F3884,"mmmm"),VALUE)</f>
        <v>00</v>
      </c>
      <c r="B3884" s="86" t="str">
        <f t="shared" si="1789"/>
        <v>0</v>
      </c>
      <c r="C3884" s="86" t="str">
        <f>COUNTIF($K$7:K3884,K3884)&amp;K3884</f>
        <v>0</v>
      </c>
      <c r="D3884" s="86" t="str">
        <f t="shared" si="1790"/>
        <v>1</v>
      </c>
      <c r="F3884" s="173"/>
      <c r="G3884" s="90"/>
      <c r="H3884" s="73"/>
      <c r="I3884" s="75"/>
      <c r="J3884" s="175" t="str">
        <f t="shared" si="1792"/>
        <v>-</v>
      </c>
      <c r="K3884" s="90"/>
      <c r="L3884" s="178"/>
      <c r="M3884" s="178"/>
    </row>
    <row r="3885" spans="1:13" x14ac:dyDescent="0.2">
      <c r="A3885" s="90" t="str">
        <f>IF(I3885=VALUE,VALUE,COUNTIF($B$7:B3885,B3885))&amp;I3885&amp;IF(F3885&lt;&gt;VALUE,TEXT(F3885,"mmmm"),VALUE)</f>
        <v>00</v>
      </c>
      <c r="B3885" s="86" t="str">
        <f t="shared" si="1789"/>
        <v>0</v>
      </c>
      <c r="C3885" s="86" t="str">
        <f>COUNTIF($K$7:K3885,K3885)&amp;K3885</f>
        <v>0</v>
      </c>
      <c r="D3885" s="86" t="str">
        <f t="shared" si="1790"/>
        <v>1</v>
      </c>
      <c r="F3885" s="173"/>
      <c r="G3885" s="90"/>
      <c r="H3885" s="73"/>
      <c r="I3885" s="75"/>
      <c r="J3885" s="175" t="str">
        <f t="shared" si="1792"/>
        <v>-</v>
      </c>
      <c r="K3885" s="90"/>
      <c r="L3885" s="178"/>
      <c r="M3885" s="178"/>
    </row>
    <row r="3886" spans="1:13" x14ac:dyDescent="0.2">
      <c r="A3886" s="90" t="str">
        <f>IF(I3886=VALUE,VALUE,COUNTIF($B$7:B3886,B3886))&amp;I3886&amp;IF(F3886&lt;&gt;VALUE,TEXT(F3886,"mmmm"),VALUE)</f>
        <v>00</v>
      </c>
      <c r="B3886" s="86" t="str">
        <f t="shared" si="1789"/>
        <v>0</v>
      </c>
      <c r="C3886" s="86" t="str">
        <f>COUNTIF($K$7:K3886,K3886)&amp;K3886</f>
        <v>0</v>
      </c>
      <c r="D3886" s="86" t="str">
        <f t="shared" si="1790"/>
        <v>1</v>
      </c>
      <c r="F3886" s="173"/>
      <c r="G3886" s="90"/>
      <c r="H3886" s="73"/>
      <c r="I3886" s="90"/>
      <c r="J3886" s="175" t="str">
        <f t="shared" si="1792"/>
        <v>-</v>
      </c>
      <c r="K3886" s="90"/>
      <c r="L3886" s="178"/>
      <c r="M3886" s="178"/>
    </row>
    <row r="3887" spans="1:13" x14ac:dyDescent="0.2">
      <c r="A3887" s="90" t="str">
        <f>IF(I3887=VALUE,VALUE,COUNTIF($B$7:B3887,B3887))&amp;I3887&amp;IF(F3887&lt;&gt;VALUE,TEXT(F3887,"mmmm"),VALUE)</f>
        <v>00</v>
      </c>
      <c r="B3887" s="86" t="str">
        <f t="shared" si="1789"/>
        <v>0</v>
      </c>
      <c r="C3887" s="86" t="str">
        <f>COUNTIF($K$7:K3887,K3887)&amp;K3887</f>
        <v>0</v>
      </c>
      <c r="D3887" s="86" t="str">
        <f t="shared" si="1790"/>
        <v>1</v>
      </c>
      <c r="F3887" s="173"/>
      <c r="G3887" s="90"/>
      <c r="H3887" s="73"/>
      <c r="I3887" s="90"/>
      <c r="J3887" s="175" t="str">
        <f t="shared" si="1792"/>
        <v>-</v>
      </c>
      <c r="K3887" s="90"/>
      <c r="L3887" s="178"/>
      <c r="M3887" s="178"/>
    </row>
    <row r="3888" spans="1:13" x14ac:dyDescent="0.2">
      <c r="A3888" s="90" t="str">
        <f>IF(I3888=VALUE,VALUE,COUNTIF($B$7:B3888,B3888))&amp;I3888&amp;IF(F3888&lt;&gt;VALUE,TEXT(F3888,"mmmm"),VALUE)</f>
        <v>00</v>
      </c>
      <c r="B3888" s="86" t="str">
        <f t="shared" si="1789"/>
        <v>0</v>
      </c>
      <c r="C3888" s="86" t="str">
        <f>COUNTIF($K$7:K3888,K3888)&amp;K3888</f>
        <v>0</v>
      </c>
      <c r="D3888" s="86" t="str">
        <f t="shared" si="1790"/>
        <v>1</v>
      </c>
      <c r="F3888" s="173"/>
      <c r="G3888" s="90"/>
      <c r="H3888" s="73"/>
      <c r="I3888" s="90"/>
      <c r="J3888" s="175" t="str">
        <f t="shared" si="1792"/>
        <v>-</v>
      </c>
      <c r="K3888" s="90"/>
      <c r="L3888" s="178"/>
      <c r="M3888" s="178"/>
    </row>
    <row r="3889" spans="1:13" x14ac:dyDescent="0.2">
      <c r="A3889" s="90" t="str">
        <f>IF(I3889=VALUE,VALUE,COUNTIF($B$7:B3889,B3889))&amp;I3889&amp;IF(F3889&lt;&gt;VALUE,TEXT(F3889,"mmmm"),VALUE)</f>
        <v>00</v>
      </c>
      <c r="B3889" s="86" t="str">
        <f t="shared" si="1789"/>
        <v>0</v>
      </c>
      <c r="C3889" s="86" t="str">
        <f>COUNTIF($K$7:K3889,K3889)&amp;K3889</f>
        <v>0</v>
      </c>
      <c r="D3889" s="86" t="str">
        <f t="shared" si="1790"/>
        <v>1</v>
      </c>
      <c r="F3889" s="173"/>
      <c r="G3889" s="90"/>
      <c r="H3889" s="73"/>
      <c r="I3889" s="75"/>
      <c r="J3889" s="175" t="str">
        <f t="shared" si="1792"/>
        <v>-</v>
      </c>
      <c r="K3889" s="90"/>
      <c r="L3889" s="178"/>
      <c r="M3889" s="178"/>
    </row>
    <row r="3890" spans="1:13" x14ac:dyDescent="0.2">
      <c r="A3890" s="90" t="str">
        <f>IF(I3890=VALUE,VALUE,COUNTIF($B$7:B3890,B3890))&amp;I3890&amp;IF(F3890&lt;&gt;VALUE,TEXT(F3890,"mmmm"),VALUE)</f>
        <v>00</v>
      </c>
      <c r="B3890" s="86" t="str">
        <f t="shared" si="1789"/>
        <v>0</v>
      </c>
      <c r="C3890" s="86" t="str">
        <f>COUNTIF($K$7:K3890,K3890)&amp;K3890</f>
        <v>0</v>
      </c>
      <c r="D3890" s="86" t="str">
        <f t="shared" si="1790"/>
        <v>1</v>
      </c>
      <c r="F3890" s="173"/>
      <c r="G3890" s="90"/>
      <c r="H3890" s="73"/>
      <c r="I3890" s="75"/>
      <c r="J3890" s="175" t="str">
        <f t="shared" si="1792"/>
        <v>-</v>
      </c>
      <c r="K3890" s="90"/>
      <c r="L3890" s="178"/>
      <c r="M3890" s="178"/>
    </row>
    <row r="3891" spans="1:13" x14ac:dyDescent="0.2">
      <c r="A3891" s="90" t="str">
        <f>IF(I3891=VALUE,VALUE,COUNTIF($B$7:B3891,B3891))&amp;I3891&amp;IF(F3891&lt;&gt;VALUE,TEXT(F3891,"mmmm"),VALUE)</f>
        <v>00</v>
      </c>
      <c r="B3891" s="86" t="str">
        <f t="shared" si="1789"/>
        <v>0</v>
      </c>
      <c r="C3891" s="86" t="str">
        <f>COUNTIF($K$7:K3891,K3891)&amp;K3891</f>
        <v>0</v>
      </c>
      <c r="D3891" s="86" t="str">
        <f t="shared" si="1790"/>
        <v>1</v>
      </c>
      <c r="F3891" s="173"/>
      <c r="G3891" s="90"/>
      <c r="H3891" s="73"/>
      <c r="I3891" s="75"/>
      <c r="J3891" s="175" t="str">
        <f t="shared" si="1792"/>
        <v>-</v>
      </c>
      <c r="K3891" s="90"/>
      <c r="L3891" s="178"/>
      <c r="M3891" s="178"/>
    </row>
    <row r="3892" spans="1:13" x14ac:dyDescent="0.2">
      <c r="A3892" s="90" t="str">
        <f>IF(I3892=VALUE,VALUE,COUNTIF($B$7:B3892,B3892))&amp;I3892&amp;IF(F3892&lt;&gt;VALUE,TEXT(F3892,"mmmm"),VALUE)</f>
        <v>00</v>
      </c>
      <c r="B3892" s="86" t="str">
        <f t="shared" si="1789"/>
        <v>0</v>
      </c>
      <c r="C3892" s="86" t="str">
        <f>COUNTIF($K$7:K3892,K3892)&amp;K3892</f>
        <v>0</v>
      </c>
      <c r="D3892" s="86" t="str">
        <f t="shared" si="1790"/>
        <v>1</v>
      </c>
      <c r="F3892" s="173"/>
      <c r="G3892" s="90"/>
      <c r="H3892" s="73"/>
      <c r="I3892" s="75"/>
      <c r="J3892" s="175" t="str">
        <f t="shared" si="1792"/>
        <v>-</v>
      </c>
      <c r="K3892" s="90"/>
      <c r="L3892" s="178"/>
      <c r="M3892" s="178"/>
    </row>
    <row r="3893" spans="1:13" x14ac:dyDescent="0.2">
      <c r="A3893" s="90" t="str">
        <f>IF(I3893=VALUE,VALUE,COUNTIF($B$7:B3893,B3893))&amp;I3893&amp;IF(F3893&lt;&gt;VALUE,TEXT(F3893,"mmmm"),VALUE)</f>
        <v>00</v>
      </c>
      <c r="B3893" s="86" t="str">
        <f t="shared" si="1789"/>
        <v>0</v>
      </c>
      <c r="C3893" s="86" t="str">
        <f>COUNTIF($K$7:K3893,K3893)&amp;K3893</f>
        <v>0</v>
      </c>
      <c r="D3893" s="86" t="str">
        <f t="shared" si="1790"/>
        <v>1</v>
      </c>
      <c r="F3893" s="173"/>
      <c r="G3893" s="90"/>
      <c r="H3893" s="73"/>
      <c r="I3893" s="90"/>
      <c r="J3893" s="175" t="str">
        <f t="shared" si="1792"/>
        <v>-</v>
      </c>
      <c r="K3893" s="90"/>
      <c r="L3893" s="178"/>
      <c r="M3893" s="178"/>
    </row>
    <row r="3894" spans="1:13" x14ac:dyDescent="0.2">
      <c r="A3894" s="90" t="str">
        <f>IF(I3894=VALUE,VALUE,COUNTIF($B$7:B3894,B3894))&amp;I3894&amp;IF(F3894&lt;&gt;VALUE,TEXT(F3894,"mmmm"),VALUE)</f>
        <v>00</v>
      </c>
      <c r="B3894" s="86" t="str">
        <f t="shared" si="1789"/>
        <v>0</v>
      </c>
      <c r="C3894" s="86" t="str">
        <f>COUNTIF($K$7:K3894,K3894)&amp;K3894</f>
        <v>0</v>
      </c>
      <c r="D3894" s="86" t="str">
        <f t="shared" si="1790"/>
        <v>1</v>
      </c>
      <c r="F3894" s="173"/>
      <c r="G3894" s="90"/>
      <c r="H3894" s="73"/>
      <c r="I3894" s="75"/>
      <c r="J3894" s="175" t="str">
        <f t="shared" si="1792"/>
        <v>-</v>
      </c>
      <c r="K3894" s="90"/>
      <c r="L3894" s="178"/>
      <c r="M3894" s="178"/>
    </row>
    <row r="3895" spans="1:13" x14ac:dyDescent="0.2">
      <c r="A3895" s="90" t="str">
        <f>IF(I3895=VALUE,VALUE,COUNTIF($B$7:B3895,B3895))&amp;I3895&amp;IF(F3895&lt;&gt;VALUE,TEXT(F3895,"mmmm"),VALUE)</f>
        <v>00</v>
      </c>
      <c r="B3895" s="86" t="str">
        <f t="shared" si="1789"/>
        <v>0</v>
      </c>
      <c r="C3895" s="86" t="str">
        <f>COUNTIF($K$7:K3895,K3895)&amp;K3895</f>
        <v>0</v>
      </c>
      <c r="D3895" s="86" t="str">
        <f t="shared" si="1790"/>
        <v>1</v>
      </c>
      <c r="F3895" s="173"/>
      <c r="G3895" s="90"/>
      <c r="H3895" s="73"/>
      <c r="I3895" s="75"/>
      <c r="J3895" s="175" t="str">
        <f t="shared" si="1792"/>
        <v>-</v>
      </c>
      <c r="K3895" s="90"/>
      <c r="L3895" s="178"/>
      <c r="M3895" s="178"/>
    </row>
    <row r="3896" spans="1:13" x14ac:dyDescent="0.2">
      <c r="A3896" s="90" t="str">
        <f>IF(I3896=VALUE,VALUE,COUNTIF($B$7:B3896,B3896))&amp;I3896&amp;IF(F3896&lt;&gt;VALUE,TEXT(F3896,"mmmm"),VALUE)</f>
        <v>00</v>
      </c>
      <c r="B3896" s="86" t="str">
        <f t="shared" si="1789"/>
        <v>0</v>
      </c>
      <c r="C3896" s="86" t="str">
        <f>COUNTIF($K$7:K3896,K3896)&amp;K3896</f>
        <v>0</v>
      </c>
      <c r="D3896" s="86" t="str">
        <f t="shared" si="1790"/>
        <v>1</v>
      </c>
      <c r="F3896" s="173"/>
      <c r="G3896" s="90"/>
      <c r="H3896" s="73"/>
      <c r="I3896" s="75"/>
      <c r="J3896" s="175" t="str">
        <f t="shared" si="1792"/>
        <v>-</v>
      </c>
      <c r="K3896" s="90"/>
      <c r="L3896" s="178"/>
      <c r="M3896" s="178"/>
    </row>
    <row r="3897" spans="1:13" x14ac:dyDescent="0.2">
      <c r="A3897" s="90" t="str">
        <f>IF(I3897=VALUE,VALUE,COUNTIF($B$7:B3897,B3897))&amp;I3897&amp;IF(F3897&lt;&gt;VALUE,TEXT(F3897,"mmmm"),VALUE)</f>
        <v>00</v>
      </c>
      <c r="B3897" s="86" t="str">
        <f t="shared" si="1789"/>
        <v>0</v>
      </c>
      <c r="C3897" s="86" t="str">
        <f>COUNTIF($K$7:K3897,K3897)&amp;K3897</f>
        <v>0</v>
      </c>
      <c r="D3897" s="86" t="str">
        <f t="shared" si="1790"/>
        <v>1</v>
      </c>
      <c r="F3897" s="173"/>
      <c r="G3897" s="90"/>
      <c r="H3897" s="73"/>
      <c r="I3897" s="75"/>
      <c r="J3897" s="175" t="str">
        <f t="shared" si="1792"/>
        <v>-</v>
      </c>
      <c r="K3897" s="90"/>
      <c r="L3897" s="178"/>
      <c r="M3897" s="178"/>
    </row>
    <row r="3898" spans="1:13" x14ac:dyDescent="0.2">
      <c r="A3898" s="90" t="str">
        <f>IF(I3898=VALUE,VALUE,COUNTIF($B$7:B3898,B3898))&amp;I3898&amp;IF(F3898&lt;&gt;VALUE,TEXT(F3898,"mmmm"),VALUE)</f>
        <v>00</v>
      </c>
      <c r="B3898" s="86" t="str">
        <f t="shared" si="1789"/>
        <v>0</v>
      </c>
      <c r="C3898" s="86" t="str">
        <f>COUNTIF($K$7:K3898,K3898)&amp;K3898</f>
        <v>0</v>
      </c>
      <c r="D3898" s="86" t="str">
        <f t="shared" si="1790"/>
        <v>1</v>
      </c>
      <c r="F3898" s="173"/>
      <c r="G3898" s="90"/>
      <c r="H3898" s="73"/>
      <c r="I3898" s="75"/>
      <c r="J3898" s="175" t="str">
        <f t="shared" si="1792"/>
        <v>-</v>
      </c>
      <c r="K3898" s="90"/>
      <c r="L3898" s="178"/>
      <c r="M3898" s="178"/>
    </row>
    <row r="3899" spans="1:13" x14ac:dyDescent="0.2">
      <c r="A3899" s="90" t="str">
        <f>IF(I3899=VALUE,VALUE,COUNTIF($B$7:B3899,B3899))&amp;I3899&amp;IF(F3899&lt;&gt;VALUE,TEXT(F3899,"mmmm"),VALUE)</f>
        <v>00</v>
      </c>
      <c r="B3899" s="86" t="str">
        <f t="shared" si="1789"/>
        <v>0</v>
      </c>
      <c r="C3899" s="86" t="str">
        <f>COUNTIF($K$7:K3899,K3899)&amp;K3899</f>
        <v>0</v>
      </c>
      <c r="D3899" s="86" t="str">
        <f t="shared" si="1790"/>
        <v>1</v>
      </c>
      <c r="F3899" s="173"/>
      <c r="G3899" s="90"/>
      <c r="H3899" s="73"/>
      <c r="I3899" s="90"/>
      <c r="J3899" s="175" t="str">
        <f t="shared" si="1792"/>
        <v>-</v>
      </c>
      <c r="K3899" s="90"/>
      <c r="L3899" s="178"/>
      <c r="M3899" s="178"/>
    </row>
    <row r="3900" spans="1:13" x14ac:dyDescent="0.2">
      <c r="A3900" s="90" t="str">
        <f>IF(I3900=VALUE,VALUE,COUNTIF($B$7:B3900,B3900))&amp;I3900&amp;IF(F3900&lt;&gt;VALUE,TEXT(F3900,"mmmm"),VALUE)</f>
        <v>00</v>
      </c>
      <c r="B3900" s="86" t="str">
        <f t="shared" ref="B3900:B3963" si="1793">I3900&amp;IF(F3900&lt;&gt;VALUE,TEXT(F3900,"mmmm"),VALUE)</f>
        <v>0</v>
      </c>
      <c r="C3900" s="86" t="str">
        <f>COUNTIF($K$7:K3900,K3900)&amp;K3900</f>
        <v>0</v>
      </c>
      <c r="D3900" s="86" t="str">
        <f t="shared" ref="D3900:D3963" si="1794">IF(MONTH(F3900)&lt;MONTH(BLN),"1"&amp;I3900,VALUE)</f>
        <v>1</v>
      </c>
      <c r="F3900" s="173"/>
      <c r="G3900" s="90"/>
      <c r="H3900" s="73"/>
      <c r="I3900" s="90"/>
      <c r="J3900" s="175" t="str">
        <f t="shared" si="1792"/>
        <v>-</v>
      </c>
      <c r="K3900" s="90"/>
      <c r="L3900" s="178"/>
      <c r="M3900" s="178"/>
    </row>
    <row r="3901" spans="1:13" x14ac:dyDescent="0.2">
      <c r="A3901" s="90" t="str">
        <f>IF(I3901=VALUE,VALUE,COUNTIF($B$7:B3901,B3901))&amp;I3901&amp;IF(F3901&lt;&gt;VALUE,TEXT(F3901,"mmmm"),VALUE)</f>
        <v>00</v>
      </c>
      <c r="B3901" s="86" t="str">
        <f t="shared" si="1793"/>
        <v>0</v>
      </c>
      <c r="C3901" s="86" t="str">
        <f>COUNTIF($K$7:K3901,K3901)&amp;K3901</f>
        <v>0</v>
      </c>
      <c r="D3901" s="86" t="str">
        <f t="shared" si="1794"/>
        <v>1</v>
      </c>
      <c r="F3901" s="173"/>
      <c r="G3901" s="90"/>
      <c r="H3901" s="73"/>
      <c r="I3901" s="75"/>
      <c r="J3901" s="175" t="str">
        <f t="shared" si="1792"/>
        <v>-</v>
      </c>
      <c r="K3901" s="90"/>
      <c r="L3901" s="178"/>
      <c r="M3901" s="178"/>
    </row>
    <row r="3902" spans="1:13" x14ac:dyDescent="0.2">
      <c r="A3902" s="90" t="str">
        <f>IF(I3902=VALUE,VALUE,COUNTIF($B$7:B3902,B3902))&amp;I3902&amp;IF(F3902&lt;&gt;VALUE,TEXT(F3902,"mmmm"),VALUE)</f>
        <v>00</v>
      </c>
      <c r="B3902" s="86" t="str">
        <f t="shared" si="1793"/>
        <v>0</v>
      </c>
      <c r="C3902" s="86" t="str">
        <f>COUNTIF($K$7:K3902,K3902)&amp;K3902</f>
        <v>0</v>
      </c>
      <c r="D3902" s="86" t="str">
        <f t="shared" si="1794"/>
        <v>1</v>
      </c>
      <c r="F3902" s="173"/>
      <c r="G3902" s="90"/>
      <c r="H3902" s="73"/>
      <c r="I3902" s="75"/>
      <c r="J3902" s="175" t="str">
        <f t="shared" si="1792"/>
        <v>-</v>
      </c>
      <c r="K3902" s="90"/>
      <c r="L3902" s="178"/>
      <c r="M3902" s="178"/>
    </row>
    <row r="3903" spans="1:13" x14ac:dyDescent="0.2">
      <c r="A3903" s="90" t="str">
        <f>IF(I3903=VALUE,VALUE,COUNTIF($B$7:B3903,B3903))&amp;I3903&amp;IF(F3903&lt;&gt;VALUE,TEXT(F3903,"mmmm"),VALUE)</f>
        <v>00</v>
      </c>
      <c r="B3903" s="86" t="str">
        <f t="shared" si="1793"/>
        <v>0</v>
      </c>
      <c r="C3903" s="86" t="str">
        <f>COUNTIF($K$7:K3903,K3903)&amp;K3903</f>
        <v>0</v>
      </c>
      <c r="D3903" s="86" t="str">
        <f t="shared" si="1794"/>
        <v>1</v>
      </c>
      <c r="F3903" s="173"/>
      <c r="G3903" s="90"/>
      <c r="H3903" s="73"/>
      <c r="I3903" s="75"/>
      <c r="J3903" s="175" t="str">
        <f t="shared" si="1792"/>
        <v>-</v>
      </c>
      <c r="K3903" s="90"/>
      <c r="L3903" s="178"/>
      <c r="M3903" s="178"/>
    </row>
    <row r="3904" spans="1:13" x14ac:dyDescent="0.2">
      <c r="A3904" s="90" t="str">
        <f>IF(I3904=VALUE,VALUE,COUNTIF($B$7:B3904,B3904))&amp;I3904&amp;IF(F3904&lt;&gt;VALUE,TEXT(F3904,"mmmm"),VALUE)</f>
        <v>00</v>
      </c>
      <c r="B3904" s="86" t="str">
        <f t="shared" si="1793"/>
        <v>0</v>
      </c>
      <c r="C3904" s="86" t="str">
        <f>COUNTIF($K$7:K3904,K3904)&amp;K3904</f>
        <v>0</v>
      </c>
      <c r="D3904" s="86" t="str">
        <f t="shared" si="1794"/>
        <v>1</v>
      </c>
      <c r="F3904" s="173"/>
      <c r="G3904" s="90"/>
      <c r="H3904" s="73"/>
      <c r="I3904" s="75"/>
      <c r="J3904" s="175" t="str">
        <f t="shared" si="1792"/>
        <v>-</v>
      </c>
      <c r="K3904" s="90"/>
      <c r="L3904" s="178"/>
      <c r="M3904" s="178"/>
    </row>
    <row r="3905" spans="1:13" x14ac:dyDescent="0.2">
      <c r="A3905" s="90" t="str">
        <f>IF(I3905=VALUE,VALUE,COUNTIF($B$7:B3905,B3905))&amp;I3905&amp;IF(F3905&lt;&gt;VALUE,TEXT(F3905,"mmmm"),VALUE)</f>
        <v>00</v>
      </c>
      <c r="B3905" s="86" t="str">
        <f t="shared" si="1793"/>
        <v>0</v>
      </c>
      <c r="C3905" s="86" t="str">
        <f>COUNTIF($K$7:K3905,K3905)&amp;K3905</f>
        <v>0</v>
      </c>
      <c r="D3905" s="86" t="str">
        <f t="shared" si="1794"/>
        <v>1</v>
      </c>
      <c r="F3905" s="173"/>
      <c r="G3905" s="90"/>
      <c r="H3905" s="73"/>
      <c r="I3905" s="90"/>
      <c r="J3905" s="175" t="str">
        <f t="shared" si="1792"/>
        <v>-</v>
      </c>
      <c r="K3905" s="90"/>
      <c r="L3905" s="178"/>
      <c r="M3905" s="178"/>
    </row>
    <row r="3906" spans="1:13" x14ac:dyDescent="0.2">
      <c r="A3906" s="90" t="str">
        <f>IF(I3906=VALUE,VALUE,COUNTIF($B$7:B3906,B3906))&amp;I3906&amp;IF(F3906&lt;&gt;VALUE,TEXT(F3906,"mmmm"),VALUE)</f>
        <v>00</v>
      </c>
      <c r="B3906" s="86" t="str">
        <f t="shared" si="1793"/>
        <v>0</v>
      </c>
      <c r="C3906" s="86" t="str">
        <f>COUNTIF($K$7:K3906,K3906)&amp;K3906</f>
        <v>0</v>
      </c>
      <c r="D3906" s="86" t="str">
        <f t="shared" si="1794"/>
        <v>1</v>
      </c>
      <c r="F3906" s="173"/>
      <c r="G3906" s="90"/>
      <c r="H3906" s="73"/>
      <c r="I3906" s="90"/>
      <c r="J3906" s="175" t="str">
        <f t="shared" si="1792"/>
        <v>-</v>
      </c>
      <c r="K3906" s="90"/>
      <c r="L3906" s="178"/>
      <c r="M3906" s="178"/>
    </row>
    <row r="3907" spans="1:13" x14ac:dyDescent="0.2">
      <c r="A3907" s="90" t="str">
        <f>IF(I3907=VALUE,VALUE,COUNTIF($B$7:B3907,B3907))&amp;I3907&amp;IF(F3907&lt;&gt;VALUE,TEXT(F3907,"mmmm"),VALUE)</f>
        <v>00</v>
      </c>
      <c r="B3907" s="86" t="str">
        <f t="shared" si="1793"/>
        <v>0</v>
      </c>
      <c r="C3907" s="86" t="str">
        <f>COUNTIF($K$7:K3907,K3907)&amp;K3907</f>
        <v>0</v>
      </c>
      <c r="D3907" s="86" t="str">
        <f t="shared" si="1794"/>
        <v>1</v>
      </c>
      <c r="F3907" s="173"/>
      <c r="G3907" s="90"/>
      <c r="H3907" s="73"/>
      <c r="I3907" s="75"/>
      <c r="J3907" s="175" t="str">
        <f t="shared" ref="J3907:J3963" si="1795">IF(ISNA(VLOOKUP(I3907,DAF_AKUN,2,FALSE)),"-",VLOOKUP(I3907,DAF_AKUN,2,FALSE))</f>
        <v>-</v>
      </c>
      <c r="K3907" s="90"/>
      <c r="L3907" s="178"/>
      <c r="M3907" s="178"/>
    </row>
    <row r="3908" spans="1:13" x14ac:dyDescent="0.2">
      <c r="A3908" s="90" t="str">
        <f>IF(I3908=VALUE,VALUE,COUNTIF($B$7:B3908,B3908))&amp;I3908&amp;IF(F3908&lt;&gt;VALUE,TEXT(F3908,"mmmm"),VALUE)</f>
        <v>00</v>
      </c>
      <c r="B3908" s="86" t="str">
        <f t="shared" si="1793"/>
        <v>0</v>
      </c>
      <c r="C3908" s="86" t="str">
        <f>COUNTIF($K$7:K3908,K3908)&amp;K3908</f>
        <v>0</v>
      </c>
      <c r="D3908" s="86" t="str">
        <f t="shared" si="1794"/>
        <v>1</v>
      </c>
      <c r="F3908" s="173"/>
      <c r="G3908" s="90"/>
      <c r="H3908" s="73"/>
      <c r="I3908" s="90"/>
      <c r="J3908" s="175" t="str">
        <f t="shared" si="1795"/>
        <v>-</v>
      </c>
      <c r="K3908" s="90"/>
      <c r="L3908" s="178"/>
      <c r="M3908" s="178"/>
    </row>
    <row r="3909" spans="1:13" x14ac:dyDescent="0.2">
      <c r="A3909" s="90" t="str">
        <f>IF(I3909=VALUE,VALUE,COUNTIF($B$7:B3909,B3909))&amp;I3909&amp;IF(F3909&lt;&gt;VALUE,TEXT(F3909,"mmmm"),VALUE)</f>
        <v>00</v>
      </c>
      <c r="B3909" s="86" t="str">
        <f t="shared" si="1793"/>
        <v>0</v>
      </c>
      <c r="C3909" s="86" t="str">
        <f>COUNTIF($K$7:K3909,K3909)&amp;K3909</f>
        <v>0</v>
      </c>
      <c r="D3909" s="86" t="str">
        <f t="shared" si="1794"/>
        <v>1</v>
      </c>
      <c r="F3909" s="173"/>
      <c r="G3909" s="90"/>
      <c r="H3909" s="73"/>
      <c r="I3909" s="90"/>
      <c r="J3909" s="175" t="str">
        <f t="shared" si="1795"/>
        <v>-</v>
      </c>
      <c r="K3909" s="90"/>
      <c r="L3909" s="178"/>
      <c r="M3909" s="178"/>
    </row>
    <row r="3910" spans="1:13" x14ac:dyDescent="0.2">
      <c r="A3910" s="90" t="str">
        <f>IF(I3910=VALUE,VALUE,COUNTIF($B$7:B3910,B3910))&amp;I3910&amp;IF(F3910&lt;&gt;VALUE,TEXT(F3910,"mmmm"),VALUE)</f>
        <v>00</v>
      </c>
      <c r="B3910" s="86" t="str">
        <f t="shared" si="1793"/>
        <v>0</v>
      </c>
      <c r="C3910" s="86" t="str">
        <f>COUNTIF($K$7:K3910,K3910)&amp;K3910</f>
        <v>0</v>
      </c>
      <c r="D3910" s="86" t="str">
        <f t="shared" si="1794"/>
        <v>1</v>
      </c>
      <c r="F3910" s="173"/>
      <c r="G3910" s="90"/>
      <c r="H3910" s="73"/>
      <c r="I3910" s="75"/>
      <c r="J3910" s="175" t="str">
        <f t="shared" si="1795"/>
        <v>-</v>
      </c>
      <c r="K3910" s="90"/>
      <c r="L3910" s="178"/>
      <c r="M3910" s="178"/>
    </row>
    <row r="3911" spans="1:13" x14ac:dyDescent="0.2">
      <c r="A3911" s="90" t="str">
        <f>IF(I3911=VALUE,VALUE,COUNTIF($B$7:B3911,B3911))&amp;I3911&amp;IF(F3911&lt;&gt;VALUE,TEXT(F3911,"mmmm"),VALUE)</f>
        <v>00</v>
      </c>
      <c r="B3911" s="86" t="str">
        <f t="shared" si="1793"/>
        <v>0</v>
      </c>
      <c r="C3911" s="86" t="str">
        <f>COUNTIF($K$7:K3911,K3911)&amp;K3911</f>
        <v>0</v>
      </c>
      <c r="D3911" s="86" t="str">
        <f t="shared" si="1794"/>
        <v>1</v>
      </c>
      <c r="F3911" s="173"/>
      <c r="G3911" s="90"/>
      <c r="H3911" s="73"/>
      <c r="I3911" s="90"/>
      <c r="J3911" s="175" t="str">
        <f t="shared" si="1795"/>
        <v>-</v>
      </c>
      <c r="K3911" s="90"/>
      <c r="L3911" s="178"/>
      <c r="M3911" s="178"/>
    </row>
    <row r="3912" spans="1:13" x14ac:dyDescent="0.2">
      <c r="A3912" s="90" t="str">
        <f>IF(I3912=VALUE,VALUE,COUNTIF($B$7:B3912,B3912))&amp;I3912&amp;IF(F3912&lt;&gt;VALUE,TEXT(F3912,"mmmm"),VALUE)</f>
        <v>00</v>
      </c>
      <c r="B3912" s="86" t="str">
        <f t="shared" si="1793"/>
        <v>0</v>
      </c>
      <c r="C3912" s="86" t="str">
        <f>COUNTIF($K$7:K3912,K3912)&amp;K3912</f>
        <v>0</v>
      </c>
      <c r="D3912" s="86" t="str">
        <f t="shared" si="1794"/>
        <v>1</v>
      </c>
      <c r="F3912" s="173"/>
      <c r="G3912" s="90"/>
      <c r="H3912" s="73"/>
      <c r="I3912" s="90"/>
      <c r="J3912" s="175" t="str">
        <f t="shared" si="1795"/>
        <v>-</v>
      </c>
      <c r="K3912" s="90"/>
      <c r="L3912" s="178"/>
      <c r="M3912" s="178"/>
    </row>
    <row r="3913" spans="1:13" x14ac:dyDescent="0.2">
      <c r="A3913" s="90" t="str">
        <f>IF(I3913=VALUE,VALUE,COUNTIF($B$7:B3913,B3913))&amp;I3913&amp;IF(F3913&lt;&gt;VALUE,TEXT(F3913,"mmmm"),VALUE)</f>
        <v>00</v>
      </c>
      <c r="B3913" s="86" t="str">
        <f t="shared" si="1793"/>
        <v>0</v>
      </c>
      <c r="C3913" s="86" t="str">
        <f>COUNTIF($K$7:K3913,K3913)&amp;K3913</f>
        <v>0</v>
      </c>
      <c r="D3913" s="86" t="str">
        <f t="shared" si="1794"/>
        <v>1</v>
      </c>
      <c r="F3913" s="173"/>
      <c r="G3913" s="90"/>
      <c r="H3913" s="73"/>
      <c r="I3913" s="90"/>
      <c r="J3913" s="175" t="str">
        <f t="shared" si="1795"/>
        <v>-</v>
      </c>
      <c r="K3913" s="90"/>
      <c r="L3913" s="178"/>
      <c r="M3913" s="178"/>
    </row>
    <row r="3914" spans="1:13" x14ac:dyDescent="0.2">
      <c r="A3914" s="90" t="str">
        <f>IF(I3914=VALUE,VALUE,COUNTIF($B$7:B3914,B3914))&amp;I3914&amp;IF(F3914&lt;&gt;VALUE,TEXT(F3914,"mmmm"),VALUE)</f>
        <v>00</v>
      </c>
      <c r="B3914" s="86" t="str">
        <f t="shared" si="1793"/>
        <v>0</v>
      </c>
      <c r="C3914" s="86" t="str">
        <f>COUNTIF($K$7:K3914,K3914)&amp;K3914</f>
        <v>0</v>
      </c>
      <c r="D3914" s="86" t="str">
        <f t="shared" si="1794"/>
        <v>1</v>
      </c>
      <c r="F3914" s="173"/>
      <c r="G3914" s="90"/>
      <c r="H3914" s="73"/>
      <c r="I3914" s="90"/>
      <c r="J3914" s="175" t="str">
        <f t="shared" si="1795"/>
        <v>-</v>
      </c>
      <c r="K3914" s="90"/>
      <c r="L3914" s="178"/>
      <c r="M3914" s="178"/>
    </row>
    <row r="3915" spans="1:13" x14ac:dyDescent="0.2">
      <c r="A3915" s="90" t="str">
        <f>IF(I3915=VALUE,VALUE,COUNTIF($B$7:B3915,B3915))&amp;I3915&amp;IF(F3915&lt;&gt;VALUE,TEXT(F3915,"mmmm"),VALUE)</f>
        <v>00</v>
      </c>
      <c r="B3915" s="86" t="str">
        <f t="shared" si="1793"/>
        <v>0</v>
      </c>
      <c r="C3915" s="86" t="str">
        <f>COUNTIF($K$7:K3915,K3915)&amp;K3915</f>
        <v>0</v>
      </c>
      <c r="D3915" s="86" t="str">
        <f t="shared" si="1794"/>
        <v>1</v>
      </c>
      <c r="F3915" s="173"/>
      <c r="G3915" s="90"/>
      <c r="H3915" s="73"/>
      <c r="I3915" s="75"/>
      <c r="J3915" s="175" t="str">
        <f t="shared" si="1795"/>
        <v>-</v>
      </c>
      <c r="K3915" s="90"/>
      <c r="L3915" s="178"/>
      <c r="M3915" s="178"/>
    </row>
    <row r="3916" spans="1:13" x14ac:dyDescent="0.2">
      <c r="A3916" s="90" t="str">
        <f>IF(I3916=VALUE,VALUE,COUNTIF($B$7:B3916,B3916))&amp;I3916&amp;IF(F3916&lt;&gt;VALUE,TEXT(F3916,"mmmm"),VALUE)</f>
        <v>00</v>
      </c>
      <c r="B3916" s="86" t="str">
        <f t="shared" si="1793"/>
        <v>0</v>
      </c>
      <c r="C3916" s="86" t="str">
        <f>COUNTIF($K$7:K3916,K3916)&amp;K3916</f>
        <v>0</v>
      </c>
      <c r="D3916" s="86" t="str">
        <f t="shared" si="1794"/>
        <v>1</v>
      </c>
      <c r="F3916" s="173"/>
      <c r="G3916" s="90"/>
      <c r="H3916" s="73"/>
      <c r="I3916" s="90"/>
      <c r="J3916" s="175" t="str">
        <f t="shared" si="1795"/>
        <v>-</v>
      </c>
      <c r="K3916" s="90"/>
      <c r="L3916" s="178"/>
      <c r="M3916" s="178"/>
    </row>
    <row r="3917" spans="1:13" x14ac:dyDescent="0.2">
      <c r="A3917" s="90" t="str">
        <f>IF(I3917=VALUE,VALUE,COUNTIF($B$7:B3917,B3917))&amp;I3917&amp;IF(F3917&lt;&gt;VALUE,TEXT(F3917,"mmmm"),VALUE)</f>
        <v>00</v>
      </c>
      <c r="B3917" s="86" t="str">
        <f t="shared" si="1793"/>
        <v>0</v>
      </c>
      <c r="C3917" s="86" t="str">
        <f>COUNTIF($K$7:K3917,K3917)&amp;K3917</f>
        <v>0</v>
      </c>
      <c r="D3917" s="86" t="str">
        <f t="shared" si="1794"/>
        <v>1</v>
      </c>
      <c r="F3917" s="173"/>
      <c r="G3917" s="90"/>
      <c r="H3917" s="73"/>
      <c r="I3917" s="90"/>
      <c r="J3917" s="175" t="str">
        <f t="shared" si="1795"/>
        <v>-</v>
      </c>
      <c r="K3917" s="90"/>
      <c r="L3917" s="178"/>
      <c r="M3917" s="178"/>
    </row>
    <row r="3918" spans="1:13" x14ac:dyDescent="0.2">
      <c r="A3918" s="90" t="str">
        <f>IF(I3918=VALUE,VALUE,COUNTIF($B$7:B3918,B3918))&amp;I3918&amp;IF(F3918&lt;&gt;VALUE,TEXT(F3918,"mmmm"),VALUE)</f>
        <v>00</v>
      </c>
      <c r="B3918" s="86" t="str">
        <f t="shared" si="1793"/>
        <v>0</v>
      </c>
      <c r="C3918" s="86" t="str">
        <f>COUNTIF($K$7:K3918,K3918)&amp;K3918</f>
        <v>0</v>
      </c>
      <c r="D3918" s="86" t="str">
        <f t="shared" si="1794"/>
        <v>1</v>
      </c>
      <c r="F3918" s="173"/>
      <c r="G3918" s="90"/>
      <c r="H3918" s="73"/>
      <c r="I3918" s="90"/>
      <c r="J3918" s="175" t="str">
        <f t="shared" si="1795"/>
        <v>-</v>
      </c>
      <c r="K3918" s="90"/>
      <c r="L3918" s="178"/>
      <c r="M3918" s="178"/>
    </row>
    <row r="3919" spans="1:13" x14ac:dyDescent="0.2">
      <c r="A3919" s="90" t="str">
        <f>IF(I3919=VALUE,VALUE,COUNTIF($B$7:B3919,B3919))&amp;I3919&amp;IF(F3919&lt;&gt;VALUE,TEXT(F3919,"mmmm"),VALUE)</f>
        <v>00</v>
      </c>
      <c r="B3919" s="86" t="str">
        <f t="shared" si="1793"/>
        <v>0</v>
      </c>
      <c r="C3919" s="86" t="str">
        <f>COUNTIF($K$7:K3919,K3919)&amp;K3919</f>
        <v>0</v>
      </c>
      <c r="D3919" s="86" t="str">
        <f t="shared" si="1794"/>
        <v>1</v>
      </c>
      <c r="F3919" s="173"/>
      <c r="G3919" s="90"/>
      <c r="H3919" s="73"/>
      <c r="I3919" s="75"/>
      <c r="J3919" s="175" t="str">
        <f t="shared" si="1795"/>
        <v>-</v>
      </c>
      <c r="K3919" s="90"/>
      <c r="L3919" s="178"/>
      <c r="M3919" s="178"/>
    </row>
    <row r="3920" spans="1:13" x14ac:dyDescent="0.2">
      <c r="A3920" s="90" t="str">
        <f>IF(I3920=VALUE,VALUE,COUNTIF($B$7:B3920,B3920))&amp;I3920&amp;IF(F3920&lt;&gt;VALUE,TEXT(F3920,"mmmm"),VALUE)</f>
        <v>00</v>
      </c>
      <c r="B3920" s="86" t="str">
        <f t="shared" si="1793"/>
        <v>0</v>
      </c>
      <c r="C3920" s="86" t="str">
        <f>COUNTIF($K$7:K3920,K3920)&amp;K3920</f>
        <v>0</v>
      </c>
      <c r="D3920" s="86" t="str">
        <f t="shared" si="1794"/>
        <v>1</v>
      </c>
      <c r="F3920" s="173"/>
      <c r="G3920" s="90"/>
      <c r="H3920" s="73"/>
      <c r="I3920" s="90"/>
      <c r="J3920" s="175" t="str">
        <f t="shared" si="1795"/>
        <v>-</v>
      </c>
      <c r="K3920" s="90"/>
      <c r="L3920" s="178"/>
      <c r="M3920" s="178"/>
    </row>
    <row r="3921" spans="1:15" x14ac:dyDescent="0.2">
      <c r="A3921" s="90" t="str">
        <f>IF(I3921=VALUE,VALUE,COUNTIF($B$7:B3921,B3921))&amp;I3921&amp;IF(F3921&lt;&gt;VALUE,TEXT(F3921,"mmmm"),VALUE)</f>
        <v>00</v>
      </c>
      <c r="B3921" s="86" t="str">
        <f t="shared" si="1793"/>
        <v>0</v>
      </c>
      <c r="C3921" s="86" t="str">
        <f>COUNTIF($K$7:K3921,K3921)&amp;K3921</f>
        <v>0</v>
      </c>
      <c r="D3921" s="86" t="str">
        <f t="shared" si="1794"/>
        <v>1</v>
      </c>
      <c r="F3921" s="173"/>
      <c r="G3921" s="90"/>
      <c r="H3921" s="73"/>
      <c r="I3921" s="90"/>
      <c r="J3921" s="175" t="str">
        <f t="shared" si="1795"/>
        <v>-</v>
      </c>
      <c r="K3921" s="90"/>
      <c r="L3921" s="178"/>
      <c r="M3921" s="178"/>
    </row>
    <row r="3922" spans="1:15" x14ac:dyDescent="0.2">
      <c r="A3922" s="90" t="str">
        <f>IF(I3922=VALUE,VALUE,COUNTIF($B$7:B3922,B3922))&amp;I3922&amp;IF(F3922&lt;&gt;VALUE,TEXT(F3922,"mmmm"),VALUE)</f>
        <v>00</v>
      </c>
      <c r="B3922" s="86" t="str">
        <f t="shared" si="1793"/>
        <v>0</v>
      </c>
      <c r="C3922" s="86" t="str">
        <f>COUNTIF($K$7:K3922,K3922)&amp;K3922</f>
        <v>0</v>
      </c>
      <c r="D3922" s="86" t="str">
        <f t="shared" si="1794"/>
        <v>1</v>
      </c>
      <c r="F3922" s="173"/>
      <c r="G3922" s="90"/>
      <c r="H3922" s="73"/>
      <c r="I3922" s="90"/>
      <c r="J3922" s="175" t="str">
        <f t="shared" si="1795"/>
        <v>-</v>
      </c>
      <c r="K3922" s="90"/>
      <c r="L3922" s="178"/>
      <c r="M3922" s="178"/>
    </row>
    <row r="3923" spans="1:15" x14ac:dyDescent="0.2">
      <c r="A3923" s="90" t="str">
        <f>IF(I3923=VALUE,VALUE,COUNTIF($B$7:B3923,B3923))&amp;I3923&amp;IF(F3923&lt;&gt;VALUE,TEXT(F3923,"mmmm"),VALUE)</f>
        <v>00</v>
      </c>
      <c r="B3923" s="86" t="str">
        <f t="shared" si="1793"/>
        <v>0</v>
      </c>
      <c r="C3923" s="86" t="str">
        <f>COUNTIF($K$7:K3923,K3923)&amp;K3923</f>
        <v>0</v>
      </c>
      <c r="D3923" s="86" t="str">
        <f t="shared" si="1794"/>
        <v>1</v>
      </c>
      <c r="F3923" s="173"/>
      <c r="G3923" s="90"/>
      <c r="H3923" s="73"/>
      <c r="I3923" s="75"/>
      <c r="J3923" s="175" t="str">
        <f t="shared" si="1795"/>
        <v>-</v>
      </c>
      <c r="K3923" s="90"/>
      <c r="L3923" s="178"/>
      <c r="M3923" s="178"/>
    </row>
    <row r="3924" spans="1:15" x14ac:dyDescent="0.2">
      <c r="A3924" s="90" t="str">
        <f>IF(I3924=VALUE,VALUE,COUNTIF($B$7:B3924,B3924))&amp;I3924&amp;IF(F3924&lt;&gt;VALUE,TEXT(F3924,"mmmm"),VALUE)</f>
        <v>00</v>
      </c>
      <c r="B3924" s="86" t="str">
        <f t="shared" si="1793"/>
        <v>0</v>
      </c>
      <c r="C3924" s="86" t="str">
        <f>COUNTIF($K$7:K3924,K3924)&amp;K3924</f>
        <v>0</v>
      </c>
      <c r="D3924" s="86" t="str">
        <f t="shared" si="1794"/>
        <v>1</v>
      </c>
      <c r="F3924" s="173"/>
      <c r="G3924" s="90"/>
      <c r="H3924" s="73"/>
      <c r="I3924" s="90"/>
      <c r="J3924" s="175" t="str">
        <f t="shared" si="1795"/>
        <v>-</v>
      </c>
      <c r="K3924" s="90"/>
      <c r="L3924" s="178"/>
      <c r="M3924" s="178"/>
    </row>
    <row r="3925" spans="1:15" x14ac:dyDescent="0.2">
      <c r="A3925" s="90" t="str">
        <f>IF(I3925=VALUE,VALUE,COUNTIF($B$7:B3925,B3925))&amp;I3925&amp;IF(F3925&lt;&gt;VALUE,TEXT(F3925,"mmmm"),VALUE)</f>
        <v>00</v>
      </c>
      <c r="B3925" s="86" t="str">
        <f t="shared" si="1793"/>
        <v>0</v>
      </c>
      <c r="C3925" s="86" t="str">
        <f>COUNTIF($K$7:K3925,K3925)&amp;K3925</f>
        <v>0</v>
      </c>
      <c r="D3925" s="86" t="str">
        <f t="shared" si="1794"/>
        <v>1</v>
      </c>
      <c r="F3925" s="173"/>
      <c r="G3925" s="90"/>
      <c r="H3925" s="73"/>
      <c r="I3925" s="90"/>
      <c r="J3925" s="175" t="str">
        <f t="shared" si="1795"/>
        <v>-</v>
      </c>
      <c r="K3925" s="90"/>
      <c r="L3925" s="178"/>
      <c r="M3925" s="178"/>
    </row>
    <row r="3926" spans="1:15" x14ac:dyDescent="0.2">
      <c r="A3926" s="90" t="str">
        <f>IF(I3926=VALUE,VALUE,COUNTIF($B$7:B3926,B3926))&amp;I3926&amp;IF(F3926&lt;&gt;VALUE,TEXT(F3926,"mmmm"),VALUE)</f>
        <v>00</v>
      </c>
      <c r="B3926" s="86" t="str">
        <f t="shared" si="1793"/>
        <v>0</v>
      </c>
      <c r="C3926" s="86" t="str">
        <f>COUNTIF($K$7:K3926,K3926)&amp;K3926</f>
        <v>0</v>
      </c>
      <c r="D3926" s="86" t="str">
        <f t="shared" si="1794"/>
        <v>1</v>
      </c>
      <c r="F3926" s="173"/>
      <c r="G3926" s="90"/>
      <c r="H3926" s="73"/>
      <c r="I3926" s="90"/>
      <c r="J3926" s="175" t="str">
        <f t="shared" si="1795"/>
        <v>-</v>
      </c>
      <c r="K3926" s="90"/>
      <c r="L3926" s="178"/>
      <c r="M3926" s="178"/>
      <c r="O3926" s="79"/>
    </row>
    <row r="3927" spans="1:15" x14ac:dyDescent="0.2">
      <c r="A3927" s="90" t="str">
        <f>IF(I3927=VALUE,VALUE,COUNTIF($B$7:B3927,B3927))&amp;I3927&amp;IF(F3927&lt;&gt;VALUE,TEXT(F3927,"mmmm"),VALUE)</f>
        <v>00</v>
      </c>
      <c r="B3927" s="86" t="str">
        <f t="shared" si="1793"/>
        <v>0</v>
      </c>
      <c r="C3927" s="86" t="str">
        <f>COUNTIF($K$7:K3927,K3927)&amp;K3927</f>
        <v>0</v>
      </c>
      <c r="D3927" s="86" t="str">
        <f t="shared" si="1794"/>
        <v>1</v>
      </c>
      <c r="F3927" s="173"/>
      <c r="G3927" s="90"/>
      <c r="H3927" s="73"/>
      <c r="I3927" s="75"/>
      <c r="J3927" s="175" t="str">
        <f t="shared" si="1795"/>
        <v>-</v>
      </c>
      <c r="K3927" s="90"/>
      <c r="L3927" s="178"/>
      <c r="M3927" s="178"/>
    </row>
    <row r="3928" spans="1:15" x14ac:dyDescent="0.2">
      <c r="A3928" s="90" t="str">
        <f>IF(I3928=VALUE,VALUE,COUNTIF($B$7:B3928,B3928))&amp;I3928&amp;IF(F3928&lt;&gt;VALUE,TEXT(F3928,"mmmm"),VALUE)</f>
        <v>00</v>
      </c>
      <c r="B3928" s="86" t="str">
        <f t="shared" si="1793"/>
        <v>0</v>
      </c>
      <c r="C3928" s="86" t="str">
        <f>COUNTIF($K$7:K3928,K3928)&amp;K3928</f>
        <v>0</v>
      </c>
      <c r="D3928" s="86" t="str">
        <f t="shared" si="1794"/>
        <v>1</v>
      </c>
      <c r="F3928" s="173"/>
      <c r="G3928" s="90"/>
      <c r="H3928" s="73"/>
      <c r="I3928" s="75"/>
      <c r="J3928" s="175" t="str">
        <f t="shared" si="1795"/>
        <v>-</v>
      </c>
      <c r="K3928" s="90"/>
      <c r="L3928" s="178"/>
      <c r="M3928" s="178"/>
    </row>
    <row r="3929" spans="1:15" x14ac:dyDescent="0.2">
      <c r="A3929" s="90" t="str">
        <f>IF(I3929=VALUE,VALUE,COUNTIF($B$7:B3929,B3929))&amp;I3929&amp;IF(F3929&lt;&gt;VALUE,TEXT(F3929,"mmmm"),VALUE)</f>
        <v>00</v>
      </c>
      <c r="B3929" s="86" t="str">
        <f t="shared" si="1793"/>
        <v>0</v>
      </c>
      <c r="C3929" s="86" t="str">
        <f>COUNTIF($K$7:K3929,K3929)&amp;K3929</f>
        <v>0</v>
      </c>
      <c r="D3929" s="86" t="str">
        <f t="shared" si="1794"/>
        <v>1</v>
      </c>
      <c r="F3929" s="173"/>
      <c r="G3929" s="90"/>
      <c r="H3929" s="73"/>
      <c r="I3929" s="75"/>
      <c r="J3929" s="175" t="str">
        <f t="shared" si="1795"/>
        <v>-</v>
      </c>
      <c r="K3929" s="90"/>
      <c r="L3929" s="178"/>
      <c r="M3929" s="178"/>
    </row>
    <row r="3930" spans="1:15" x14ac:dyDescent="0.2">
      <c r="A3930" s="90" t="str">
        <f>IF(I3930=VALUE,VALUE,COUNTIF($B$7:B3930,B3930))&amp;I3930&amp;IF(F3930&lt;&gt;VALUE,TEXT(F3930,"mmmm"),VALUE)</f>
        <v>00</v>
      </c>
      <c r="B3930" s="86" t="str">
        <f t="shared" si="1793"/>
        <v>0</v>
      </c>
      <c r="C3930" s="86" t="str">
        <f>COUNTIF($K$7:K3930,K3930)&amp;K3930</f>
        <v>0</v>
      </c>
      <c r="D3930" s="86" t="str">
        <f t="shared" si="1794"/>
        <v>1</v>
      </c>
      <c r="F3930" s="173"/>
      <c r="G3930" s="90"/>
      <c r="H3930" s="73"/>
      <c r="I3930" s="90"/>
      <c r="J3930" s="175" t="str">
        <f t="shared" si="1795"/>
        <v>-</v>
      </c>
      <c r="K3930" s="90"/>
      <c r="L3930" s="178"/>
      <c r="M3930" s="178"/>
    </row>
    <row r="3931" spans="1:15" x14ac:dyDescent="0.2">
      <c r="A3931" s="90" t="str">
        <f>IF(I3931=VALUE,VALUE,COUNTIF($B$7:B3931,B3931))&amp;I3931&amp;IF(F3931&lt;&gt;VALUE,TEXT(F3931,"mmmm"),VALUE)</f>
        <v>00</v>
      </c>
      <c r="B3931" s="86" t="str">
        <f t="shared" si="1793"/>
        <v>0</v>
      </c>
      <c r="C3931" s="86" t="str">
        <f>COUNTIF($K$7:K3931,K3931)&amp;K3931</f>
        <v>0</v>
      </c>
      <c r="D3931" s="86" t="str">
        <f t="shared" si="1794"/>
        <v>1</v>
      </c>
      <c r="F3931" s="173"/>
      <c r="G3931" s="90"/>
      <c r="H3931" s="73"/>
      <c r="I3931" s="90"/>
      <c r="J3931" s="175" t="str">
        <f t="shared" si="1795"/>
        <v>-</v>
      </c>
      <c r="K3931" s="90"/>
      <c r="L3931" s="178"/>
      <c r="M3931" s="178"/>
    </row>
    <row r="3932" spans="1:15" x14ac:dyDescent="0.2">
      <c r="A3932" s="90" t="str">
        <f>IF(I3932=VALUE,VALUE,COUNTIF($B$7:B3932,B3932))&amp;I3932&amp;IF(F3932&lt;&gt;VALUE,TEXT(F3932,"mmmm"),VALUE)</f>
        <v>00</v>
      </c>
      <c r="B3932" s="86" t="str">
        <f t="shared" si="1793"/>
        <v>0</v>
      </c>
      <c r="C3932" s="86" t="str">
        <f>COUNTIF($K$7:K3932,K3932)&amp;K3932</f>
        <v>0</v>
      </c>
      <c r="D3932" s="86" t="str">
        <f t="shared" si="1794"/>
        <v>1</v>
      </c>
      <c r="F3932" s="173"/>
      <c r="G3932" s="90"/>
      <c r="H3932" s="73"/>
      <c r="I3932" s="75"/>
      <c r="J3932" s="175" t="str">
        <f t="shared" si="1795"/>
        <v>-</v>
      </c>
      <c r="K3932" s="90"/>
      <c r="L3932" s="178"/>
      <c r="M3932" s="178"/>
    </row>
    <row r="3933" spans="1:15" x14ac:dyDescent="0.2">
      <c r="A3933" s="90" t="str">
        <f>IF(I3933=VALUE,VALUE,COUNTIF($B$7:B3933,B3933))&amp;I3933&amp;IF(F3933&lt;&gt;VALUE,TEXT(F3933,"mmmm"),VALUE)</f>
        <v>00</v>
      </c>
      <c r="B3933" s="86" t="str">
        <f t="shared" si="1793"/>
        <v>0</v>
      </c>
      <c r="C3933" s="86" t="str">
        <f>COUNTIF($K$7:K3933,K3933)&amp;K3933</f>
        <v>0</v>
      </c>
      <c r="D3933" s="86" t="str">
        <f t="shared" si="1794"/>
        <v>1</v>
      </c>
      <c r="F3933" s="173"/>
      <c r="G3933" s="90"/>
      <c r="H3933" s="73"/>
      <c r="I3933" s="75"/>
      <c r="J3933" s="175" t="str">
        <f t="shared" si="1795"/>
        <v>-</v>
      </c>
      <c r="K3933" s="90"/>
      <c r="L3933" s="178"/>
      <c r="M3933" s="178"/>
    </row>
    <row r="3934" spans="1:15" x14ac:dyDescent="0.2">
      <c r="A3934" s="90" t="str">
        <f>IF(I3934=VALUE,VALUE,COUNTIF($B$7:B3934,B3934))&amp;I3934&amp;IF(F3934&lt;&gt;VALUE,TEXT(F3934,"mmmm"),VALUE)</f>
        <v>00</v>
      </c>
      <c r="B3934" s="86" t="str">
        <f t="shared" si="1793"/>
        <v>0</v>
      </c>
      <c r="C3934" s="86" t="str">
        <f>COUNTIF($K$7:K3934,K3934)&amp;K3934</f>
        <v>0</v>
      </c>
      <c r="D3934" s="86" t="str">
        <f t="shared" si="1794"/>
        <v>1</v>
      </c>
      <c r="F3934" s="173"/>
      <c r="G3934" s="90"/>
      <c r="H3934" s="73"/>
      <c r="I3934" s="90"/>
      <c r="J3934" s="175" t="str">
        <f t="shared" si="1795"/>
        <v>-</v>
      </c>
      <c r="K3934" s="90"/>
      <c r="L3934" s="178"/>
      <c r="M3934" s="178"/>
    </row>
    <row r="3935" spans="1:15" x14ac:dyDescent="0.2">
      <c r="A3935" s="90" t="str">
        <f>IF(I3935=VALUE,VALUE,COUNTIF($B$7:B3935,B3935))&amp;I3935&amp;IF(F3935&lt;&gt;VALUE,TEXT(F3935,"mmmm"),VALUE)</f>
        <v>00</v>
      </c>
      <c r="B3935" s="86" t="str">
        <f t="shared" si="1793"/>
        <v>0</v>
      </c>
      <c r="C3935" s="86" t="str">
        <f>COUNTIF($K$7:K3935,K3935)&amp;K3935</f>
        <v>0</v>
      </c>
      <c r="D3935" s="86" t="str">
        <f t="shared" si="1794"/>
        <v>1</v>
      </c>
      <c r="F3935" s="173"/>
      <c r="G3935" s="90"/>
      <c r="H3935" s="73"/>
      <c r="I3935" s="90"/>
      <c r="J3935" s="175" t="str">
        <f t="shared" si="1795"/>
        <v>-</v>
      </c>
      <c r="K3935" s="90"/>
      <c r="L3935" s="178"/>
      <c r="M3935" s="178"/>
    </row>
    <row r="3936" spans="1:15" x14ac:dyDescent="0.2">
      <c r="A3936" s="90" t="str">
        <f>IF(I3936=VALUE,VALUE,COUNTIF($B$7:B3936,B3936))&amp;I3936&amp;IF(F3936&lt;&gt;VALUE,TEXT(F3936,"mmmm"),VALUE)</f>
        <v>00</v>
      </c>
      <c r="B3936" s="86" t="str">
        <f t="shared" si="1793"/>
        <v>0</v>
      </c>
      <c r="C3936" s="86" t="str">
        <f>COUNTIF($K$7:K3936,K3936)&amp;K3936</f>
        <v>0</v>
      </c>
      <c r="D3936" s="86" t="str">
        <f t="shared" si="1794"/>
        <v>1</v>
      </c>
      <c r="F3936" s="173"/>
      <c r="G3936" s="90"/>
      <c r="H3936" s="73"/>
      <c r="I3936" s="90"/>
      <c r="J3936" s="175" t="str">
        <f t="shared" si="1795"/>
        <v>-</v>
      </c>
      <c r="K3936" s="90"/>
      <c r="L3936" s="178"/>
      <c r="M3936" s="178"/>
    </row>
    <row r="3937" spans="1:15" x14ac:dyDescent="0.2">
      <c r="A3937" s="90" t="str">
        <f>IF(I3937=VALUE,VALUE,COUNTIF($B$7:B3937,B3937))&amp;I3937&amp;IF(F3937&lt;&gt;VALUE,TEXT(F3937,"mmmm"),VALUE)</f>
        <v>00</v>
      </c>
      <c r="B3937" s="86" t="str">
        <f t="shared" si="1793"/>
        <v>0</v>
      </c>
      <c r="C3937" s="86" t="str">
        <f>COUNTIF($K$7:K3937,K3937)&amp;K3937</f>
        <v>0</v>
      </c>
      <c r="D3937" s="86" t="str">
        <f t="shared" si="1794"/>
        <v>1</v>
      </c>
      <c r="F3937" s="173"/>
      <c r="G3937" s="90"/>
      <c r="H3937" s="73"/>
      <c r="I3937" s="75"/>
      <c r="J3937" s="175" t="str">
        <f t="shared" si="1795"/>
        <v>-</v>
      </c>
      <c r="K3937" s="90"/>
      <c r="L3937" s="178"/>
      <c r="M3937" s="178"/>
      <c r="O3937" s="79"/>
    </row>
    <row r="3938" spans="1:15" x14ac:dyDescent="0.2">
      <c r="A3938" s="90" t="str">
        <f>IF(I3938=VALUE,VALUE,COUNTIF($B$7:B3938,B3938))&amp;I3938&amp;IF(F3938&lt;&gt;VALUE,TEXT(F3938,"mmmm"),VALUE)</f>
        <v>00</v>
      </c>
      <c r="B3938" s="86" t="str">
        <f t="shared" si="1793"/>
        <v>0</v>
      </c>
      <c r="C3938" s="86" t="str">
        <f>COUNTIF($K$7:K3938,K3938)&amp;K3938</f>
        <v>0</v>
      </c>
      <c r="D3938" s="86" t="str">
        <f t="shared" si="1794"/>
        <v>1</v>
      </c>
      <c r="F3938" s="173"/>
      <c r="G3938" s="90"/>
      <c r="H3938" s="73"/>
      <c r="I3938" s="75"/>
      <c r="J3938" s="175" t="str">
        <f t="shared" si="1795"/>
        <v>-</v>
      </c>
      <c r="K3938" s="90"/>
      <c r="L3938" s="178"/>
      <c r="M3938" s="178"/>
    </row>
    <row r="3939" spans="1:15" x14ac:dyDescent="0.2">
      <c r="A3939" s="90" t="str">
        <f>IF(I3939=VALUE,VALUE,COUNTIF($B$7:B3939,B3939))&amp;I3939&amp;IF(F3939&lt;&gt;VALUE,TEXT(F3939,"mmmm"),VALUE)</f>
        <v>00</v>
      </c>
      <c r="B3939" s="86" t="str">
        <f t="shared" si="1793"/>
        <v>0</v>
      </c>
      <c r="C3939" s="86" t="str">
        <f>COUNTIF($K$7:K3939,K3939)&amp;K3939</f>
        <v>0</v>
      </c>
      <c r="D3939" s="86" t="str">
        <f t="shared" si="1794"/>
        <v>1</v>
      </c>
      <c r="F3939" s="173"/>
      <c r="G3939" s="90"/>
      <c r="H3939" s="73"/>
      <c r="I3939" s="90"/>
      <c r="J3939" s="175" t="str">
        <f t="shared" si="1795"/>
        <v>-</v>
      </c>
      <c r="K3939" s="90"/>
      <c r="L3939" s="178"/>
      <c r="M3939" s="178"/>
    </row>
    <row r="3940" spans="1:15" x14ac:dyDescent="0.2">
      <c r="A3940" s="90" t="str">
        <f>IF(I3940=VALUE,VALUE,COUNTIF($B$7:B3940,B3940))&amp;I3940&amp;IF(F3940&lt;&gt;VALUE,TEXT(F3940,"mmmm"),VALUE)</f>
        <v>00</v>
      </c>
      <c r="B3940" s="86" t="str">
        <f t="shared" si="1793"/>
        <v>0</v>
      </c>
      <c r="C3940" s="86" t="str">
        <f>COUNTIF($K$7:K3940,K3940)&amp;K3940</f>
        <v>0</v>
      </c>
      <c r="D3940" s="86" t="str">
        <f t="shared" si="1794"/>
        <v>1</v>
      </c>
      <c r="F3940" s="173"/>
      <c r="G3940" s="90"/>
      <c r="H3940" s="73"/>
      <c r="I3940" s="75"/>
      <c r="J3940" s="175" t="str">
        <f t="shared" si="1795"/>
        <v>-</v>
      </c>
      <c r="K3940" s="90"/>
      <c r="L3940" s="178"/>
      <c r="M3940" s="178"/>
    </row>
    <row r="3941" spans="1:15" x14ac:dyDescent="0.2">
      <c r="A3941" s="90" t="str">
        <f>IF(I3941=VALUE,VALUE,COUNTIF($B$7:B3941,B3941))&amp;I3941&amp;IF(F3941&lt;&gt;VALUE,TEXT(F3941,"mmmm"),VALUE)</f>
        <v>00</v>
      </c>
      <c r="B3941" s="86" t="str">
        <f t="shared" si="1793"/>
        <v>0</v>
      </c>
      <c r="C3941" s="86" t="str">
        <f>COUNTIF($K$7:K3941,K3941)&amp;K3941</f>
        <v>0</v>
      </c>
      <c r="D3941" s="86" t="str">
        <f t="shared" si="1794"/>
        <v>1</v>
      </c>
      <c r="F3941" s="173"/>
      <c r="G3941" s="90"/>
      <c r="H3941" s="73"/>
      <c r="I3941" s="90"/>
      <c r="J3941" s="175" t="str">
        <f t="shared" si="1795"/>
        <v>-</v>
      </c>
      <c r="K3941" s="90"/>
      <c r="L3941" s="178"/>
      <c r="M3941" s="178"/>
    </row>
    <row r="3942" spans="1:15" x14ac:dyDescent="0.2">
      <c r="A3942" s="90" t="str">
        <f>IF(I3942=VALUE,VALUE,COUNTIF($B$7:B3942,B3942))&amp;I3942&amp;IF(F3942&lt;&gt;VALUE,TEXT(F3942,"mmmm"),VALUE)</f>
        <v>00</v>
      </c>
      <c r="B3942" s="86" t="str">
        <f t="shared" si="1793"/>
        <v>0</v>
      </c>
      <c r="C3942" s="86" t="str">
        <f>COUNTIF($K$7:K3942,K3942)&amp;K3942</f>
        <v>0</v>
      </c>
      <c r="D3942" s="86" t="str">
        <f t="shared" si="1794"/>
        <v>1</v>
      </c>
      <c r="F3942" s="173"/>
      <c r="G3942" s="90"/>
      <c r="H3942" s="73"/>
      <c r="I3942" s="90"/>
      <c r="J3942" s="175" t="str">
        <f t="shared" si="1795"/>
        <v>-</v>
      </c>
      <c r="K3942" s="90"/>
      <c r="L3942" s="178"/>
      <c r="M3942" s="178"/>
    </row>
    <row r="3943" spans="1:15" x14ac:dyDescent="0.2">
      <c r="A3943" s="90" t="str">
        <f>IF(I3943=VALUE,VALUE,COUNTIF($B$7:B3943,B3943))&amp;I3943&amp;IF(F3943&lt;&gt;VALUE,TEXT(F3943,"mmmm"),VALUE)</f>
        <v>00</v>
      </c>
      <c r="B3943" s="86" t="str">
        <f t="shared" si="1793"/>
        <v>0</v>
      </c>
      <c r="C3943" s="86" t="str">
        <f>COUNTIF($K$7:K3943,K3943)&amp;K3943</f>
        <v>0</v>
      </c>
      <c r="D3943" s="86" t="str">
        <f t="shared" si="1794"/>
        <v>1</v>
      </c>
      <c r="F3943" s="173"/>
      <c r="G3943" s="90"/>
      <c r="H3943" s="73"/>
      <c r="I3943" s="75"/>
      <c r="J3943" s="175" t="str">
        <f t="shared" si="1795"/>
        <v>-</v>
      </c>
      <c r="K3943" s="90"/>
      <c r="L3943" s="178"/>
      <c r="M3943" s="178"/>
    </row>
    <row r="3944" spans="1:15" x14ac:dyDescent="0.2">
      <c r="A3944" s="90" t="str">
        <f>IF(I3944=VALUE,VALUE,COUNTIF($B$7:B3944,B3944))&amp;I3944&amp;IF(F3944&lt;&gt;VALUE,TEXT(F3944,"mmmm"),VALUE)</f>
        <v>00</v>
      </c>
      <c r="B3944" s="86" t="str">
        <f t="shared" si="1793"/>
        <v>0</v>
      </c>
      <c r="C3944" s="86" t="str">
        <f>COUNTIF($K$7:K3944,K3944)&amp;K3944</f>
        <v>0</v>
      </c>
      <c r="D3944" s="86" t="str">
        <f t="shared" si="1794"/>
        <v>1</v>
      </c>
      <c r="F3944" s="173"/>
      <c r="G3944" s="90"/>
      <c r="H3944" s="73"/>
      <c r="I3944" s="90"/>
      <c r="J3944" s="175" t="str">
        <f t="shared" si="1795"/>
        <v>-</v>
      </c>
      <c r="K3944" s="90"/>
      <c r="L3944" s="178"/>
      <c r="M3944" s="178"/>
    </row>
    <row r="3945" spans="1:15" x14ac:dyDescent="0.2">
      <c r="A3945" s="90" t="str">
        <f>IF(I3945=VALUE,VALUE,COUNTIF($B$7:B3945,B3945))&amp;I3945&amp;IF(F3945&lt;&gt;VALUE,TEXT(F3945,"mmmm"),VALUE)</f>
        <v>00</v>
      </c>
      <c r="B3945" s="86" t="str">
        <f t="shared" si="1793"/>
        <v>0</v>
      </c>
      <c r="C3945" s="86" t="str">
        <f>COUNTIF($K$7:K3945,K3945)&amp;K3945</f>
        <v>0</v>
      </c>
      <c r="D3945" s="86" t="str">
        <f t="shared" si="1794"/>
        <v>1</v>
      </c>
      <c r="F3945" s="173"/>
      <c r="G3945" s="90"/>
      <c r="H3945" s="73"/>
      <c r="I3945" s="90"/>
      <c r="J3945" s="175" t="str">
        <f t="shared" si="1795"/>
        <v>-</v>
      </c>
      <c r="K3945" s="90"/>
      <c r="L3945" s="178"/>
      <c r="M3945" s="178"/>
    </row>
    <row r="3946" spans="1:15" x14ac:dyDescent="0.2">
      <c r="A3946" s="90" t="str">
        <f>IF(I3946=VALUE,VALUE,COUNTIF($B$7:B3946,B3946))&amp;I3946&amp;IF(F3946&lt;&gt;VALUE,TEXT(F3946,"mmmm"),VALUE)</f>
        <v>00</v>
      </c>
      <c r="B3946" s="86" t="str">
        <f t="shared" si="1793"/>
        <v>0</v>
      </c>
      <c r="C3946" s="86" t="str">
        <f>COUNTIF($K$7:K3946,K3946)&amp;K3946</f>
        <v>0</v>
      </c>
      <c r="D3946" s="86" t="str">
        <f t="shared" si="1794"/>
        <v>1</v>
      </c>
      <c r="F3946" s="173"/>
      <c r="G3946" s="90"/>
      <c r="H3946" s="73"/>
      <c r="I3946" s="90"/>
      <c r="J3946" s="175" t="str">
        <f t="shared" si="1795"/>
        <v>-</v>
      </c>
      <c r="K3946" s="90"/>
      <c r="L3946" s="178"/>
      <c r="M3946" s="178"/>
    </row>
    <row r="3947" spans="1:15" x14ac:dyDescent="0.2">
      <c r="A3947" s="90" t="str">
        <f>IF(I3947=VALUE,VALUE,COUNTIF($B$7:B3947,B3947))&amp;I3947&amp;IF(F3947&lt;&gt;VALUE,TEXT(F3947,"mmmm"),VALUE)</f>
        <v>00</v>
      </c>
      <c r="B3947" s="86" t="str">
        <f t="shared" si="1793"/>
        <v>0</v>
      </c>
      <c r="C3947" s="86" t="str">
        <f>COUNTIF($K$7:K3947,K3947)&amp;K3947</f>
        <v>0</v>
      </c>
      <c r="D3947" s="86" t="str">
        <f t="shared" si="1794"/>
        <v>1</v>
      </c>
      <c r="F3947" s="173"/>
      <c r="G3947" s="90"/>
      <c r="H3947" s="73"/>
      <c r="I3947" s="75"/>
      <c r="J3947" s="175" t="str">
        <f t="shared" si="1795"/>
        <v>-</v>
      </c>
      <c r="K3947" s="90"/>
      <c r="L3947" s="178"/>
      <c r="M3947" s="178"/>
      <c r="O3947" s="79"/>
    </row>
    <row r="3948" spans="1:15" x14ac:dyDescent="0.2">
      <c r="A3948" s="90" t="str">
        <f>IF(I3948=VALUE,VALUE,COUNTIF($B$7:B3948,B3948))&amp;I3948&amp;IF(F3948&lt;&gt;VALUE,TEXT(F3948,"mmmm"),VALUE)</f>
        <v>00</v>
      </c>
      <c r="B3948" s="86" t="str">
        <f t="shared" si="1793"/>
        <v>0</v>
      </c>
      <c r="C3948" s="86" t="str">
        <f>COUNTIF($K$7:K3948,K3948)&amp;K3948</f>
        <v>0</v>
      </c>
      <c r="D3948" s="86" t="str">
        <f t="shared" si="1794"/>
        <v>1</v>
      </c>
      <c r="F3948" s="173"/>
      <c r="G3948" s="90"/>
      <c r="H3948" s="73"/>
      <c r="I3948" s="75"/>
      <c r="J3948" s="175" t="str">
        <f t="shared" si="1795"/>
        <v>-</v>
      </c>
      <c r="K3948" s="90"/>
      <c r="L3948" s="178"/>
      <c r="M3948" s="178"/>
      <c r="O3948" s="79"/>
    </row>
    <row r="3949" spans="1:15" x14ac:dyDescent="0.2">
      <c r="A3949" s="90" t="str">
        <f>IF(I3949=VALUE,VALUE,COUNTIF($B$7:B3949,B3949))&amp;I3949&amp;IF(F3949&lt;&gt;VALUE,TEXT(F3949,"mmmm"),VALUE)</f>
        <v>00</v>
      </c>
      <c r="B3949" s="86" t="str">
        <f t="shared" si="1793"/>
        <v>0</v>
      </c>
      <c r="C3949" s="86" t="str">
        <f>COUNTIF($K$7:K3949,K3949)&amp;K3949</f>
        <v>0</v>
      </c>
      <c r="D3949" s="86" t="str">
        <f t="shared" si="1794"/>
        <v>1</v>
      </c>
      <c r="F3949" s="173"/>
      <c r="G3949" s="90"/>
      <c r="H3949" s="73"/>
      <c r="I3949" s="75"/>
      <c r="J3949" s="175" t="str">
        <f t="shared" si="1795"/>
        <v>-</v>
      </c>
      <c r="K3949" s="90"/>
      <c r="L3949" s="178"/>
      <c r="M3949" s="178"/>
    </row>
    <row r="3950" spans="1:15" x14ac:dyDescent="0.2">
      <c r="A3950" s="90" t="str">
        <f>IF(I3950=VALUE,VALUE,COUNTIF($B$7:B3950,B3950))&amp;I3950&amp;IF(F3950&lt;&gt;VALUE,TEXT(F3950,"mmmm"),VALUE)</f>
        <v>00</v>
      </c>
      <c r="B3950" s="86" t="str">
        <f t="shared" si="1793"/>
        <v>0</v>
      </c>
      <c r="C3950" s="86" t="str">
        <f>COUNTIF($K$7:K3950,K3950)&amp;K3950</f>
        <v>0</v>
      </c>
      <c r="D3950" s="86" t="str">
        <f t="shared" si="1794"/>
        <v>1</v>
      </c>
      <c r="F3950" s="173"/>
      <c r="G3950" s="90"/>
      <c r="H3950" s="73"/>
      <c r="I3950" s="75"/>
      <c r="J3950" s="175" t="str">
        <f t="shared" si="1795"/>
        <v>-</v>
      </c>
      <c r="K3950" s="90"/>
      <c r="L3950" s="178"/>
      <c r="M3950" s="178"/>
    </row>
    <row r="3951" spans="1:15" x14ac:dyDescent="0.2">
      <c r="A3951" s="90" t="str">
        <f>IF(I3951=VALUE,VALUE,COUNTIF($B$7:B3951,B3951))&amp;I3951&amp;IF(F3951&lt;&gt;VALUE,TEXT(F3951,"mmmm"),VALUE)</f>
        <v>00</v>
      </c>
      <c r="B3951" s="86" t="str">
        <f t="shared" si="1793"/>
        <v>0</v>
      </c>
      <c r="C3951" s="86" t="str">
        <f>COUNTIF($K$7:K3951,K3951)&amp;K3951</f>
        <v>0</v>
      </c>
      <c r="D3951" s="86" t="str">
        <f t="shared" si="1794"/>
        <v>1</v>
      </c>
      <c r="F3951" s="173"/>
      <c r="G3951" s="90"/>
      <c r="H3951" s="73"/>
      <c r="I3951" s="75"/>
      <c r="J3951" s="175" t="str">
        <f t="shared" si="1795"/>
        <v>-</v>
      </c>
      <c r="K3951" s="90"/>
      <c r="L3951" s="178"/>
      <c r="M3951" s="178"/>
    </row>
    <row r="3952" spans="1:15" x14ac:dyDescent="0.2">
      <c r="A3952" s="90" t="str">
        <f>IF(I3952=VALUE,VALUE,COUNTIF($B$7:B3952,B3952))&amp;I3952&amp;IF(F3952&lt;&gt;VALUE,TEXT(F3952,"mmmm"),VALUE)</f>
        <v>00</v>
      </c>
      <c r="B3952" s="86" t="str">
        <f t="shared" si="1793"/>
        <v>0</v>
      </c>
      <c r="C3952" s="86" t="str">
        <f>COUNTIF($K$7:K3952,K3952)&amp;K3952</f>
        <v>0</v>
      </c>
      <c r="D3952" s="86" t="str">
        <f t="shared" si="1794"/>
        <v>1</v>
      </c>
      <c r="F3952" s="173"/>
      <c r="G3952" s="90"/>
      <c r="H3952" s="73"/>
      <c r="I3952" s="75"/>
      <c r="J3952" s="175" t="str">
        <f t="shared" si="1795"/>
        <v>-</v>
      </c>
      <c r="K3952" s="90"/>
      <c r="L3952" s="178"/>
      <c r="M3952" s="178"/>
    </row>
    <row r="3953" spans="1:13" x14ac:dyDescent="0.2">
      <c r="A3953" s="90" t="str">
        <f>IF(I3953=VALUE,VALUE,COUNTIF($B$7:B3953,B3953))&amp;I3953&amp;IF(F3953&lt;&gt;VALUE,TEXT(F3953,"mmmm"),VALUE)</f>
        <v>00</v>
      </c>
      <c r="B3953" s="86" t="str">
        <f t="shared" si="1793"/>
        <v>0</v>
      </c>
      <c r="C3953" s="86" t="str">
        <f>COUNTIF($K$7:K3953,K3953)&amp;K3953</f>
        <v>0</v>
      </c>
      <c r="D3953" s="86" t="str">
        <f t="shared" si="1794"/>
        <v>1</v>
      </c>
      <c r="F3953" s="173"/>
      <c r="G3953" s="90"/>
      <c r="H3953" s="73"/>
      <c r="I3953" s="75"/>
      <c r="J3953" s="175" t="str">
        <f t="shared" si="1795"/>
        <v>-</v>
      </c>
      <c r="K3953" s="90"/>
      <c r="L3953" s="178"/>
      <c r="M3953" s="178"/>
    </row>
    <row r="3954" spans="1:13" x14ac:dyDescent="0.2">
      <c r="A3954" s="90" t="str">
        <f>IF(I3954=VALUE,VALUE,COUNTIF($B$7:B3954,B3954))&amp;I3954&amp;IF(F3954&lt;&gt;VALUE,TEXT(F3954,"mmmm"),VALUE)</f>
        <v>00</v>
      </c>
      <c r="B3954" s="86" t="str">
        <f t="shared" si="1793"/>
        <v>0</v>
      </c>
      <c r="C3954" s="86" t="str">
        <f>COUNTIF($K$7:K3954,K3954)&amp;K3954</f>
        <v>0</v>
      </c>
      <c r="D3954" s="86" t="str">
        <f t="shared" si="1794"/>
        <v>1</v>
      </c>
      <c r="F3954" s="173"/>
      <c r="G3954" s="90"/>
      <c r="H3954" s="73"/>
      <c r="I3954" s="75"/>
      <c r="J3954" s="175" t="str">
        <f t="shared" si="1795"/>
        <v>-</v>
      </c>
      <c r="K3954" s="90"/>
      <c r="L3954" s="178"/>
      <c r="M3954" s="178"/>
    </row>
    <row r="3955" spans="1:13" x14ac:dyDescent="0.2">
      <c r="A3955" s="90" t="str">
        <f>IF(I3955=VALUE,VALUE,COUNTIF($B$7:B3955,B3955))&amp;I3955&amp;IF(F3955&lt;&gt;VALUE,TEXT(F3955,"mmmm"),VALUE)</f>
        <v>00</v>
      </c>
      <c r="B3955" s="86" t="str">
        <f t="shared" si="1793"/>
        <v>0</v>
      </c>
      <c r="C3955" s="86" t="str">
        <f>COUNTIF($K$7:K3955,K3955)&amp;K3955</f>
        <v>0</v>
      </c>
      <c r="D3955" s="86" t="str">
        <f t="shared" si="1794"/>
        <v>1</v>
      </c>
      <c r="F3955" s="173"/>
      <c r="G3955" s="90"/>
      <c r="H3955" s="73"/>
      <c r="I3955" s="75"/>
      <c r="J3955" s="175" t="str">
        <f t="shared" si="1795"/>
        <v>-</v>
      </c>
      <c r="K3955" s="90"/>
      <c r="L3955" s="178"/>
      <c r="M3955" s="178"/>
    </row>
    <row r="3956" spans="1:13" x14ac:dyDescent="0.2">
      <c r="A3956" s="90" t="str">
        <f>IF(I3956=VALUE,VALUE,COUNTIF($B$7:B3956,B3956))&amp;I3956&amp;IF(F3956&lt;&gt;VALUE,TEXT(F3956,"mmmm"),VALUE)</f>
        <v>00</v>
      </c>
      <c r="B3956" s="86" t="str">
        <f t="shared" si="1793"/>
        <v>0</v>
      </c>
      <c r="C3956" s="86" t="str">
        <f>COUNTIF($K$7:K3956,K3956)&amp;K3956</f>
        <v>0</v>
      </c>
      <c r="D3956" s="86" t="str">
        <f t="shared" si="1794"/>
        <v>1</v>
      </c>
      <c r="F3956" s="173"/>
      <c r="G3956" s="90"/>
      <c r="H3956" s="73"/>
      <c r="I3956" s="75"/>
      <c r="J3956" s="175" t="str">
        <f t="shared" si="1795"/>
        <v>-</v>
      </c>
      <c r="K3956" s="90"/>
      <c r="L3956" s="178"/>
      <c r="M3956" s="178"/>
    </row>
    <row r="3957" spans="1:13" x14ac:dyDescent="0.2">
      <c r="A3957" s="90" t="str">
        <f>IF(I3957=VALUE,VALUE,COUNTIF($B$7:B3957,B3957))&amp;I3957&amp;IF(F3957&lt;&gt;VALUE,TEXT(F3957,"mmmm"),VALUE)</f>
        <v>00</v>
      </c>
      <c r="B3957" s="86" t="str">
        <f t="shared" si="1793"/>
        <v>0</v>
      </c>
      <c r="C3957" s="86" t="str">
        <f>COUNTIF($K$7:K3957,K3957)&amp;K3957</f>
        <v>0</v>
      </c>
      <c r="D3957" s="86" t="str">
        <f t="shared" si="1794"/>
        <v>1</v>
      </c>
      <c r="F3957" s="173"/>
      <c r="G3957" s="90"/>
      <c r="H3957" s="73"/>
      <c r="I3957" s="75"/>
      <c r="J3957" s="175" t="str">
        <f t="shared" si="1795"/>
        <v>-</v>
      </c>
      <c r="K3957" s="90"/>
      <c r="L3957" s="178"/>
      <c r="M3957" s="178"/>
    </row>
    <row r="3958" spans="1:13" x14ac:dyDescent="0.2">
      <c r="A3958" s="90" t="str">
        <f>IF(I3958=VALUE,VALUE,COUNTIF($B$7:B3958,B3958))&amp;I3958&amp;IF(F3958&lt;&gt;VALUE,TEXT(F3958,"mmmm"),VALUE)</f>
        <v>00</v>
      </c>
      <c r="B3958" s="86" t="str">
        <f t="shared" si="1793"/>
        <v>0</v>
      </c>
      <c r="C3958" s="86" t="str">
        <f>COUNTIF($K$7:K3958,K3958)&amp;K3958</f>
        <v>0</v>
      </c>
      <c r="D3958" s="86" t="str">
        <f t="shared" si="1794"/>
        <v>1</v>
      </c>
      <c r="F3958" s="173"/>
      <c r="G3958" s="90"/>
      <c r="H3958" s="73"/>
      <c r="I3958" s="75"/>
      <c r="J3958" s="175" t="str">
        <f t="shared" si="1795"/>
        <v>-</v>
      </c>
      <c r="K3958" s="90"/>
      <c r="L3958" s="178"/>
      <c r="M3958" s="178"/>
    </row>
    <row r="3959" spans="1:13" x14ac:dyDescent="0.2">
      <c r="A3959" s="90" t="str">
        <f>IF(I3959=VALUE,VALUE,COUNTIF($B$7:B3959,B3959))&amp;I3959&amp;IF(F3959&lt;&gt;VALUE,TEXT(F3959,"mmmm"),VALUE)</f>
        <v>00</v>
      </c>
      <c r="B3959" s="86" t="str">
        <f t="shared" si="1793"/>
        <v>0</v>
      </c>
      <c r="C3959" s="86" t="str">
        <f>COUNTIF($K$7:K3959,K3959)&amp;K3959</f>
        <v>0</v>
      </c>
      <c r="D3959" s="86" t="str">
        <f t="shared" si="1794"/>
        <v>1</v>
      </c>
      <c r="F3959" s="173"/>
      <c r="G3959" s="90"/>
      <c r="H3959" s="73"/>
      <c r="I3959" s="75"/>
      <c r="J3959" s="175" t="str">
        <f t="shared" si="1795"/>
        <v>-</v>
      </c>
      <c r="K3959" s="90"/>
      <c r="L3959" s="178"/>
      <c r="M3959" s="178"/>
    </row>
    <row r="3960" spans="1:13" x14ac:dyDescent="0.2">
      <c r="A3960" s="90" t="str">
        <f>IF(I3960=VALUE,VALUE,COUNTIF($B$7:B3960,B3960))&amp;I3960&amp;IF(F3960&lt;&gt;VALUE,TEXT(F3960,"mmmm"),VALUE)</f>
        <v>00</v>
      </c>
      <c r="B3960" s="86" t="str">
        <f t="shared" si="1793"/>
        <v>0</v>
      </c>
      <c r="C3960" s="86" t="str">
        <f>COUNTIF($K$7:K3960,K3960)&amp;K3960</f>
        <v>0</v>
      </c>
      <c r="D3960" s="86" t="str">
        <f t="shared" si="1794"/>
        <v>1</v>
      </c>
      <c r="F3960" s="173"/>
      <c r="G3960" s="90"/>
      <c r="H3960" s="73"/>
      <c r="I3960" s="75"/>
      <c r="J3960" s="175" t="str">
        <f t="shared" si="1795"/>
        <v>-</v>
      </c>
      <c r="K3960" s="90"/>
      <c r="L3960" s="178"/>
      <c r="M3960" s="178"/>
    </row>
    <row r="3961" spans="1:13" x14ac:dyDescent="0.2">
      <c r="A3961" s="90" t="str">
        <f>IF(I3961=VALUE,VALUE,COUNTIF($B$7:B3961,B3961))&amp;I3961&amp;IF(F3961&lt;&gt;VALUE,TEXT(F3961,"mmmm"),VALUE)</f>
        <v>00</v>
      </c>
      <c r="B3961" s="86" t="str">
        <f t="shared" si="1793"/>
        <v>0</v>
      </c>
      <c r="C3961" s="86" t="str">
        <f>COUNTIF($K$7:K3961,K3961)&amp;K3961</f>
        <v>0</v>
      </c>
      <c r="D3961" s="86" t="str">
        <f t="shared" si="1794"/>
        <v>1</v>
      </c>
      <c r="F3961" s="173"/>
      <c r="G3961" s="90"/>
      <c r="H3961" s="73"/>
      <c r="I3961" s="90"/>
      <c r="J3961" s="175" t="str">
        <f t="shared" si="1795"/>
        <v>-</v>
      </c>
      <c r="K3961" s="90"/>
      <c r="L3961" s="178"/>
      <c r="M3961" s="178"/>
    </row>
    <row r="3962" spans="1:13" x14ac:dyDescent="0.2">
      <c r="A3962" s="90" t="str">
        <f>IF(I3962=VALUE,VALUE,COUNTIF($B$7:B3962,B3962))&amp;I3962&amp;IF(F3962&lt;&gt;VALUE,TEXT(F3962,"mmmm"),VALUE)</f>
        <v>00</v>
      </c>
      <c r="B3962" s="86" t="str">
        <f t="shared" si="1793"/>
        <v>0</v>
      </c>
      <c r="C3962" s="86" t="str">
        <f>COUNTIF($K$7:K3962,K3962)&amp;K3962</f>
        <v>0</v>
      </c>
      <c r="D3962" s="86" t="str">
        <f t="shared" si="1794"/>
        <v>1</v>
      </c>
      <c r="F3962" s="173"/>
      <c r="G3962" s="90"/>
      <c r="H3962" s="73"/>
      <c r="I3962" s="90"/>
      <c r="J3962" s="175" t="str">
        <f t="shared" si="1795"/>
        <v>-</v>
      </c>
      <c r="K3962" s="90"/>
      <c r="L3962" s="178"/>
      <c r="M3962" s="178"/>
    </row>
    <row r="3963" spans="1:13" x14ac:dyDescent="0.2">
      <c r="A3963" s="90" t="str">
        <f>IF(I3963=VALUE,VALUE,COUNTIF($B$7:B3963,B3963))&amp;I3963&amp;IF(F3963&lt;&gt;VALUE,TEXT(F3963,"mmmm"),VALUE)</f>
        <v>00</v>
      </c>
      <c r="B3963" s="86" t="str">
        <f t="shared" si="1793"/>
        <v>0</v>
      </c>
      <c r="C3963" s="86" t="str">
        <f>COUNTIF($K$7:K3963,K3963)&amp;K3963</f>
        <v>0</v>
      </c>
      <c r="D3963" s="86" t="str">
        <f t="shared" si="1794"/>
        <v>1</v>
      </c>
      <c r="F3963" s="173"/>
      <c r="G3963" s="90"/>
      <c r="H3963" s="177"/>
      <c r="I3963" s="90"/>
      <c r="J3963" s="175" t="str">
        <f t="shared" si="1795"/>
        <v>-</v>
      </c>
      <c r="K3963" s="90"/>
      <c r="L3963" s="178"/>
      <c r="M3963" s="178"/>
    </row>
    <row r="3964" spans="1:13" x14ac:dyDescent="0.2">
      <c r="A3964" s="90" t="str">
        <f>IF(I3964=VALUE,VALUE,COUNTIF($B$7:B3964,B3964))&amp;I3964&amp;IF(F3964&lt;&gt;VALUE,TEXT(F3964,"mmmm"),VALUE)</f>
        <v>00</v>
      </c>
      <c r="B3964" s="86" t="str">
        <f t="shared" ref="B3964:B4055" si="1796">I3964&amp;IF(F3964&lt;&gt;VALUE,TEXT(F3964,"mmmm"),VALUE)</f>
        <v>0</v>
      </c>
      <c r="C3964" s="86" t="str">
        <f>COUNTIF($K$7:K3964,K3964)&amp;K3964</f>
        <v>0</v>
      </c>
      <c r="D3964" s="86" t="str">
        <f t="shared" ref="D3964:D4055" si="1797">IF(MONTH(F3964)&lt;MONTH(BLN),"1"&amp;I3964,VALUE)</f>
        <v>1</v>
      </c>
      <c r="F3964" s="173"/>
      <c r="G3964" s="90"/>
      <c r="H3964" s="73"/>
      <c r="I3964" s="90"/>
      <c r="J3964" s="175" t="str">
        <f t="shared" ref="J3964:J4056" si="1798">IF(ISNA(VLOOKUP(I3964,DAF_AKUN,2,FALSE)),"-",VLOOKUP(I3964,DAF_AKUN,2,FALSE))</f>
        <v>-</v>
      </c>
      <c r="K3964" s="90"/>
      <c r="L3964" s="178"/>
      <c r="M3964" s="178"/>
    </row>
    <row r="3965" spans="1:13" x14ac:dyDescent="0.2">
      <c r="A3965" s="90" t="str">
        <f>IF(I3965=VALUE,VALUE,COUNTIF($B$7:B3965,B3965))&amp;I3965&amp;IF(F3965&lt;&gt;VALUE,TEXT(F3965,"mmmm"),VALUE)</f>
        <v>00</v>
      </c>
      <c r="B3965" s="86" t="str">
        <f t="shared" si="1796"/>
        <v>0</v>
      </c>
      <c r="C3965" s="86" t="str">
        <f>COUNTIF($K$7:K3965,K3965)&amp;K3965</f>
        <v>0</v>
      </c>
      <c r="D3965" s="86" t="str">
        <f t="shared" si="1797"/>
        <v>1</v>
      </c>
      <c r="F3965" s="173"/>
      <c r="G3965" s="90"/>
      <c r="H3965" s="73"/>
      <c r="I3965" s="90"/>
      <c r="J3965" s="175" t="str">
        <f t="shared" si="1798"/>
        <v>-</v>
      </c>
      <c r="K3965" s="90"/>
      <c r="L3965" s="178"/>
      <c r="M3965" s="178"/>
    </row>
    <row r="3966" spans="1:13" x14ac:dyDescent="0.2">
      <c r="A3966" s="90" t="str">
        <f>IF(I3966=VALUE,VALUE,COUNTIF($B$7:B3966,B3966))&amp;I3966&amp;IF(F3966&lt;&gt;VALUE,TEXT(F3966,"mmmm"),VALUE)</f>
        <v>00</v>
      </c>
      <c r="B3966" s="86" t="str">
        <f t="shared" si="1796"/>
        <v>0</v>
      </c>
      <c r="C3966" s="86" t="str">
        <f>COUNTIF($K$7:K3966,K3966)&amp;K3966</f>
        <v>0</v>
      </c>
      <c r="D3966" s="86" t="str">
        <f t="shared" si="1797"/>
        <v>1</v>
      </c>
      <c r="F3966" s="173"/>
      <c r="G3966" s="90"/>
      <c r="H3966" s="73"/>
      <c r="I3966" s="90"/>
      <c r="J3966" s="175" t="str">
        <f t="shared" si="1798"/>
        <v>-</v>
      </c>
      <c r="K3966" s="90"/>
      <c r="L3966" s="178"/>
      <c r="M3966" s="178"/>
    </row>
    <row r="3967" spans="1:13" x14ac:dyDescent="0.2">
      <c r="A3967" s="90" t="str">
        <f>IF(I3967=VALUE,VALUE,COUNTIF($B$7:B3967,B3967))&amp;I3967&amp;IF(F3967&lt;&gt;VALUE,TEXT(F3967,"mmmm"),VALUE)</f>
        <v>00</v>
      </c>
      <c r="B3967" s="86" t="str">
        <f t="shared" si="1796"/>
        <v>0</v>
      </c>
      <c r="C3967" s="86" t="str">
        <f>COUNTIF($K$7:K3967,K3967)&amp;K3967</f>
        <v>0</v>
      </c>
      <c r="D3967" s="86" t="str">
        <f t="shared" si="1797"/>
        <v>1</v>
      </c>
      <c r="F3967" s="173"/>
      <c r="G3967" s="90"/>
      <c r="H3967" s="177"/>
      <c r="I3967" s="90"/>
      <c r="J3967" s="175" t="str">
        <f t="shared" si="1798"/>
        <v>-</v>
      </c>
      <c r="K3967" s="90"/>
      <c r="L3967" s="178"/>
      <c r="M3967" s="178"/>
    </row>
    <row r="3968" spans="1:13" x14ac:dyDescent="0.2">
      <c r="A3968" s="90" t="str">
        <f>IF(I3968=VALUE,VALUE,COUNTIF($B$7:B3968,B3968))&amp;I3968&amp;IF(F3968&lt;&gt;VALUE,TEXT(F3968,"mmmm"),VALUE)</f>
        <v>00</v>
      </c>
      <c r="B3968" s="86" t="str">
        <f t="shared" si="1796"/>
        <v>0</v>
      </c>
      <c r="C3968" s="86" t="str">
        <f>COUNTIF($K$7:K3968,K3968)&amp;K3968</f>
        <v>0</v>
      </c>
      <c r="D3968" s="86" t="str">
        <f t="shared" si="1797"/>
        <v>1</v>
      </c>
      <c r="F3968" s="173"/>
      <c r="G3968" s="90"/>
      <c r="H3968" s="177"/>
      <c r="I3968" s="75"/>
      <c r="J3968" s="175" t="str">
        <f t="shared" si="1798"/>
        <v>-</v>
      </c>
      <c r="K3968" s="90"/>
      <c r="L3968" s="178"/>
      <c r="M3968" s="178"/>
    </row>
    <row r="3969" spans="1:13" x14ac:dyDescent="0.2">
      <c r="A3969" s="90" t="str">
        <f>IF(I3969=VALUE,VALUE,COUNTIF($B$7:B3969,B3969))&amp;I3969&amp;IF(F3969&lt;&gt;VALUE,TEXT(F3969,"mmmm"),VALUE)</f>
        <v>00</v>
      </c>
      <c r="B3969" s="86" t="str">
        <f t="shared" si="1796"/>
        <v>0</v>
      </c>
      <c r="C3969" s="86" t="str">
        <f>COUNTIF($K$7:K3969,K3969)&amp;K3969</f>
        <v>0</v>
      </c>
      <c r="D3969" s="86" t="str">
        <f t="shared" si="1797"/>
        <v>1</v>
      </c>
      <c r="F3969" s="173"/>
      <c r="G3969" s="90"/>
      <c r="H3969" s="177"/>
      <c r="I3969" s="90"/>
      <c r="J3969" s="175" t="str">
        <f t="shared" si="1798"/>
        <v>-</v>
      </c>
      <c r="K3969" s="90"/>
      <c r="L3969" s="178"/>
      <c r="M3969" s="178"/>
    </row>
    <row r="3970" spans="1:13" x14ac:dyDescent="0.2">
      <c r="A3970" s="90" t="str">
        <f>IF(I3970=VALUE,VALUE,COUNTIF($B$7:B3970,B3970))&amp;I3970&amp;IF(F3970&lt;&gt;VALUE,TEXT(F3970,"mmmm"),VALUE)</f>
        <v>00</v>
      </c>
      <c r="B3970" s="86" t="str">
        <f t="shared" si="1796"/>
        <v>0</v>
      </c>
      <c r="C3970" s="86" t="str">
        <f>COUNTIF($K$7:K3970,K3970)&amp;K3970</f>
        <v>0</v>
      </c>
      <c r="D3970" s="86" t="str">
        <f t="shared" si="1797"/>
        <v>1</v>
      </c>
      <c r="F3970" s="173"/>
      <c r="G3970" s="90"/>
      <c r="H3970" s="177"/>
      <c r="I3970" s="75"/>
      <c r="J3970" s="175" t="str">
        <f t="shared" si="1798"/>
        <v>-</v>
      </c>
      <c r="K3970" s="90"/>
      <c r="L3970" s="178"/>
      <c r="M3970" s="178"/>
    </row>
    <row r="3971" spans="1:13" x14ac:dyDescent="0.2">
      <c r="A3971" s="90" t="str">
        <f>IF(I3971=VALUE,VALUE,COUNTIF($B$7:B3971,B3971))&amp;I3971&amp;IF(F3971&lt;&gt;VALUE,TEXT(F3971,"mmmm"),VALUE)</f>
        <v>00</v>
      </c>
      <c r="B3971" s="86" t="str">
        <f t="shared" si="1796"/>
        <v>0</v>
      </c>
      <c r="C3971" s="86" t="str">
        <f>COUNTIF($K$7:K3971,K3971)&amp;K3971</f>
        <v>0</v>
      </c>
      <c r="D3971" s="86" t="str">
        <f t="shared" si="1797"/>
        <v>1</v>
      </c>
      <c r="F3971" s="173"/>
      <c r="G3971" s="90"/>
      <c r="H3971" s="73"/>
      <c r="I3971" s="75"/>
      <c r="J3971" s="175" t="str">
        <f t="shared" si="1798"/>
        <v>-</v>
      </c>
      <c r="K3971" s="90"/>
      <c r="L3971" s="178"/>
      <c r="M3971" s="178"/>
    </row>
    <row r="3972" spans="1:13" x14ac:dyDescent="0.2">
      <c r="A3972" s="90" t="str">
        <f>IF(I3972=VALUE,VALUE,COUNTIF($B$7:B3972,B3972))&amp;I3972&amp;IF(F3972&lt;&gt;VALUE,TEXT(F3972,"mmmm"),VALUE)</f>
        <v>00</v>
      </c>
      <c r="B3972" s="86" t="str">
        <f t="shared" si="1796"/>
        <v>0</v>
      </c>
      <c r="C3972" s="86" t="str">
        <f>COUNTIF($K$7:K3972,K3972)&amp;K3972</f>
        <v>0</v>
      </c>
      <c r="D3972" s="86" t="str">
        <f t="shared" si="1797"/>
        <v>1</v>
      </c>
      <c r="F3972" s="173"/>
      <c r="G3972" s="90"/>
      <c r="H3972" s="177"/>
      <c r="I3972" s="75"/>
      <c r="J3972" s="175" t="str">
        <f t="shared" si="1798"/>
        <v>-</v>
      </c>
      <c r="K3972" s="90"/>
      <c r="L3972" s="178"/>
      <c r="M3972" s="178"/>
    </row>
    <row r="3973" spans="1:13" x14ac:dyDescent="0.2">
      <c r="A3973" s="90" t="str">
        <f>IF(I3973=VALUE,VALUE,COUNTIF($B$7:B3973,B3973))&amp;I3973&amp;IF(F3973&lt;&gt;VALUE,TEXT(F3973,"mmmm"),VALUE)</f>
        <v>00</v>
      </c>
      <c r="B3973" s="86" t="str">
        <f t="shared" si="1796"/>
        <v>0</v>
      </c>
      <c r="C3973" s="86" t="str">
        <f>COUNTIF($K$7:K3973,K3973)&amp;K3973</f>
        <v>0</v>
      </c>
      <c r="D3973" s="86" t="str">
        <f t="shared" si="1797"/>
        <v>1</v>
      </c>
      <c r="F3973" s="173"/>
      <c r="G3973" s="90"/>
      <c r="H3973" s="177"/>
      <c r="I3973" s="90"/>
      <c r="J3973" s="175" t="str">
        <f t="shared" si="1798"/>
        <v>-</v>
      </c>
      <c r="K3973" s="90"/>
      <c r="L3973" s="178"/>
      <c r="M3973" s="178"/>
    </row>
    <row r="3974" spans="1:13" x14ac:dyDescent="0.2">
      <c r="A3974" s="90" t="str">
        <f>IF(I3974=VALUE,VALUE,COUNTIF($B$7:B3974,B3974))&amp;I3974&amp;IF(F3974&lt;&gt;VALUE,TEXT(F3974,"mmmm"),VALUE)</f>
        <v>00</v>
      </c>
      <c r="B3974" s="86" t="str">
        <f t="shared" si="1796"/>
        <v>0</v>
      </c>
      <c r="C3974" s="86" t="str">
        <f>COUNTIF($K$7:K3974,K3974)&amp;K3974</f>
        <v>0</v>
      </c>
      <c r="D3974" s="86" t="str">
        <f t="shared" si="1797"/>
        <v>1</v>
      </c>
      <c r="F3974" s="173"/>
      <c r="G3974" s="90"/>
      <c r="H3974" s="73"/>
      <c r="I3974" s="90"/>
      <c r="J3974" s="175" t="str">
        <f t="shared" si="1798"/>
        <v>-</v>
      </c>
      <c r="K3974" s="90"/>
      <c r="L3974" s="178"/>
      <c r="M3974" s="178"/>
    </row>
    <row r="3975" spans="1:13" x14ac:dyDescent="0.2">
      <c r="A3975" s="90" t="str">
        <f>IF(I3975=VALUE,VALUE,COUNTIF($B$7:B3975,B3975))&amp;I3975&amp;IF(F3975&lt;&gt;VALUE,TEXT(F3975,"mmmm"),VALUE)</f>
        <v>00</v>
      </c>
      <c r="B3975" s="86" t="str">
        <f t="shared" si="1796"/>
        <v>0</v>
      </c>
      <c r="C3975" s="86" t="str">
        <f>COUNTIF($K$7:K3975,K3975)&amp;K3975</f>
        <v>0</v>
      </c>
      <c r="D3975" s="86" t="str">
        <f t="shared" si="1797"/>
        <v>1</v>
      </c>
      <c r="F3975" s="173"/>
      <c r="G3975" s="90"/>
      <c r="H3975" s="177"/>
      <c r="I3975" s="90"/>
      <c r="J3975" s="175" t="str">
        <f t="shared" si="1798"/>
        <v>-</v>
      </c>
      <c r="K3975" s="90"/>
      <c r="L3975" s="178"/>
      <c r="M3975" s="178"/>
    </row>
    <row r="3976" spans="1:13" x14ac:dyDescent="0.2">
      <c r="A3976" s="90" t="str">
        <f>IF(I3976=VALUE,VALUE,COUNTIF($B$7:B3976,B3976))&amp;I3976&amp;IF(F3976&lt;&gt;VALUE,TEXT(F3976,"mmmm"),VALUE)</f>
        <v>00</v>
      </c>
      <c r="B3976" s="86" t="str">
        <f t="shared" si="1796"/>
        <v>0</v>
      </c>
      <c r="C3976" s="86" t="str">
        <f>COUNTIF($K$7:K3976,K3976)&amp;K3976</f>
        <v>0</v>
      </c>
      <c r="D3976" s="86" t="str">
        <f t="shared" si="1797"/>
        <v>1</v>
      </c>
      <c r="F3976" s="173"/>
      <c r="G3976" s="90"/>
      <c r="H3976" s="177"/>
      <c r="I3976" s="75"/>
      <c r="J3976" s="175" t="str">
        <f t="shared" si="1798"/>
        <v>-</v>
      </c>
      <c r="K3976" s="90"/>
      <c r="L3976" s="178"/>
      <c r="M3976" s="178"/>
    </row>
    <row r="3977" spans="1:13" x14ac:dyDescent="0.2">
      <c r="A3977" s="90" t="str">
        <f>IF(I3977=VALUE,VALUE,COUNTIF($B$7:B3977,B3977))&amp;I3977&amp;IF(F3977&lt;&gt;VALUE,TEXT(F3977,"mmmm"),VALUE)</f>
        <v>00</v>
      </c>
      <c r="B3977" s="86" t="str">
        <f t="shared" si="1796"/>
        <v>0</v>
      </c>
      <c r="C3977" s="86" t="str">
        <f>COUNTIF($K$7:K3977,K3977)&amp;K3977</f>
        <v>0</v>
      </c>
      <c r="D3977" s="86" t="str">
        <f t="shared" si="1797"/>
        <v>1</v>
      </c>
      <c r="F3977" s="173"/>
      <c r="G3977" s="90"/>
      <c r="H3977" s="177"/>
      <c r="I3977" s="75"/>
      <c r="J3977" s="175" t="str">
        <f t="shared" si="1798"/>
        <v>-</v>
      </c>
      <c r="K3977" s="90"/>
      <c r="L3977" s="178"/>
      <c r="M3977" s="178"/>
    </row>
    <row r="3978" spans="1:13" x14ac:dyDescent="0.2">
      <c r="A3978" s="90" t="str">
        <f>IF(I3978=VALUE,VALUE,COUNTIF($B$7:B3978,B3978))&amp;I3978&amp;IF(F3978&lt;&gt;VALUE,TEXT(F3978,"mmmm"),VALUE)</f>
        <v>00</v>
      </c>
      <c r="B3978" s="86" t="str">
        <f t="shared" si="1796"/>
        <v>0</v>
      </c>
      <c r="C3978" s="86" t="str">
        <f>COUNTIF($K$7:K3978,K3978)&amp;K3978</f>
        <v>0</v>
      </c>
      <c r="D3978" s="86" t="str">
        <f t="shared" si="1797"/>
        <v>1</v>
      </c>
      <c r="F3978" s="173"/>
      <c r="G3978" s="90"/>
      <c r="H3978" s="177"/>
      <c r="I3978" s="75"/>
      <c r="J3978" s="175" t="str">
        <f t="shared" si="1798"/>
        <v>-</v>
      </c>
      <c r="K3978" s="90"/>
      <c r="L3978" s="178"/>
      <c r="M3978" s="178"/>
    </row>
    <row r="3979" spans="1:13" x14ac:dyDescent="0.2">
      <c r="A3979" s="90" t="str">
        <f>IF(I3979=VALUE,VALUE,COUNTIF($B$7:B3979,B3979))&amp;I3979&amp;IF(F3979&lt;&gt;VALUE,TEXT(F3979,"mmmm"),VALUE)</f>
        <v>00</v>
      </c>
      <c r="B3979" s="86" t="str">
        <f t="shared" si="1796"/>
        <v>0</v>
      </c>
      <c r="C3979" s="86" t="str">
        <f>COUNTIF($K$7:K3979,K3979)&amp;K3979</f>
        <v>0</v>
      </c>
      <c r="D3979" s="86" t="str">
        <f t="shared" si="1797"/>
        <v>1</v>
      </c>
      <c r="F3979" s="173"/>
      <c r="G3979" s="90"/>
      <c r="H3979" s="177"/>
      <c r="I3979" s="90"/>
      <c r="J3979" s="175" t="str">
        <f t="shared" si="1798"/>
        <v>-</v>
      </c>
      <c r="K3979" s="90"/>
      <c r="L3979" s="178"/>
      <c r="M3979" s="178"/>
    </row>
    <row r="3980" spans="1:13" x14ac:dyDescent="0.2">
      <c r="A3980" s="90" t="str">
        <f>IF(I3980=VALUE,VALUE,COUNTIF($B$7:B3980,B3980))&amp;I3980&amp;IF(F3980&lt;&gt;VALUE,TEXT(F3980,"mmmm"),VALUE)</f>
        <v>00</v>
      </c>
      <c r="B3980" s="86" t="str">
        <f t="shared" si="1796"/>
        <v>0</v>
      </c>
      <c r="C3980" s="86" t="str">
        <f>COUNTIF($K$7:K3980,K3980)&amp;K3980</f>
        <v>0</v>
      </c>
      <c r="D3980" s="86" t="str">
        <f t="shared" si="1797"/>
        <v>1</v>
      </c>
      <c r="F3980" s="173"/>
      <c r="G3980" s="90"/>
      <c r="H3980" s="73"/>
      <c r="I3980" s="90"/>
      <c r="J3980" s="175" t="str">
        <f t="shared" si="1798"/>
        <v>-</v>
      </c>
      <c r="K3980" s="90"/>
      <c r="L3980" s="178"/>
      <c r="M3980" s="178"/>
    </row>
    <row r="3981" spans="1:13" x14ac:dyDescent="0.2">
      <c r="A3981" s="90" t="str">
        <f>IF(I3981=VALUE,VALUE,COUNTIF($B$7:B3981,B3981))&amp;I3981&amp;IF(F3981&lt;&gt;VALUE,TEXT(F3981,"mmmm"),VALUE)</f>
        <v>00</v>
      </c>
      <c r="B3981" s="86" t="str">
        <f t="shared" si="1796"/>
        <v>0</v>
      </c>
      <c r="C3981" s="86" t="str">
        <f>COUNTIF($K$7:K3981,K3981)&amp;K3981</f>
        <v>0</v>
      </c>
      <c r="D3981" s="86" t="str">
        <f t="shared" si="1797"/>
        <v>1</v>
      </c>
      <c r="F3981" s="173"/>
      <c r="G3981" s="90"/>
      <c r="H3981" s="177"/>
      <c r="I3981" s="90"/>
      <c r="J3981" s="175" t="str">
        <f t="shared" si="1798"/>
        <v>-</v>
      </c>
      <c r="K3981" s="90"/>
      <c r="L3981" s="178"/>
      <c r="M3981" s="178"/>
    </row>
    <row r="3982" spans="1:13" x14ac:dyDescent="0.2">
      <c r="A3982" s="90" t="str">
        <f>IF(I3982=VALUE,VALUE,COUNTIF($B$7:B3982,B3982))&amp;I3982&amp;IF(F3982&lt;&gt;VALUE,TEXT(F3982,"mmmm"),VALUE)</f>
        <v>00</v>
      </c>
      <c r="B3982" s="86" t="str">
        <f t="shared" si="1796"/>
        <v>0</v>
      </c>
      <c r="C3982" s="86" t="str">
        <f>COUNTIF($K$7:K3982,K3982)&amp;K3982</f>
        <v>0</v>
      </c>
      <c r="D3982" s="86" t="str">
        <f t="shared" si="1797"/>
        <v>1</v>
      </c>
      <c r="F3982" s="173"/>
      <c r="G3982" s="90"/>
      <c r="H3982" s="177"/>
      <c r="I3982" s="90"/>
      <c r="J3982" s="175" t="str">
        <f t="shared" si="1798"/>
        <v>-</v>
      </c>
      <c r="K3982" s="90"/>
      <c r="L3982" s="178"/>
      <c r="M3982" s="178"/>
    </row>
    <row r="3983" spans="1:13" x14ac:dyDescent="0.2">
      <c r="A3983" s="90" t="str">
        <f>IF(I3983=VALUE,VALUE,COUNTIF($B$7:B3983,B3983))&amp;I3983&amp;IF(F3983&lt;&gt;VALUE,TEXT(F3983,"mmmm"),VALUE)</f>
        <v>00</v>
      </c>
      <c r="B3983" s="86" t="str">
        <f t="shared" si="1796"/>
        <v>0</v>
      </c>
      <c r="C3983" s="86" t="str">
        <f>COUNTIF($K$7:K3983,K3983)&amp;K3983</f>
        <v>0</v>
      </c>
      <c r="D3983" s="86" t="str">
        <f t="shared" si="1797"/>
        <v>1</v>
      </c>
      <c r="F3983" s="173"/>
      <c r="G3983" s="90"/>
      <c r="H3983" s="73"/>
      <c r="I3983" s="75"/>
      <c r="J3983" s="175" t="str">
        <f t="shared" si="1798"/>
        <v>-</v>
      </c>
      <c r="K3983" s="90"/>
      <c r="L3983" s="178"/>
      <c r="M3983" s="178"/>
    </row>
    <row r="3984" spans="1:13" x14ac:dyDescent="0.2">
      <c r="A3984" s="90" t="str">
        <f>IF(I3984=VALUE,VALUE,COUNTIF($B$7:B3984,B3984))&amp;I3984&amp;IF(F3984&lt;&gt;VALUE,TEXT(F3984,"mmmm"),VALUE)</f>
        <v>00</v>
      </c>
      <c r="B3984" s="86" t="str">
        <f t="shared" si="1796"/>
        <v>0</v>
      </c>
      <c r="C3984" s="86" t="str">
        <f>COUNTIF($K$7:K3984,K3984)&amp;K3984</f>
        <v>0</v>
      </c>
      <c r="D3984" s="86" t="str">
        <f t="shared" si="1797"/>
        <v>1</v>
      </c>
      <c r="F3984" s="173"/>
      <c r="G3984" s="90"/>
      <c r="H3984" s="177"/>
      <c r="I3984" s="75"/>
      <c r="J3984" s="175" t="str">
        <f t="shared" si="1798"/>
        <v>-</v>
      </c>
      <c r="K3984" s="90"/>
      <c r="L3984" s="178"/>
      <c r="M3984" s="178"/>
    </row>
    <row r="3985" spans="1:15" x14ac:dyDescent="0.2">
      <c r="A3985" s="90" t="str">
        <f>IF(I3985=VALUE,VALUE,COUNTIF($B$7:B3985,B3985))&amp;I3985&amp;IF(F3985&lt;&gt;VALUE,TEXT(F3985,"mmmm"),VALUE)</f>
        <v>00</v>
      </c>
      <c r="B3985" s="86" t="str">
        <f t="shared" si="1796"/>
        <v>0</v>
      </c>
      <c r="C3985" s="86" t="str">
        <f>COUNTIF($K$7:K3985,K3985)&amp;K3985</f>
        <v>0</v>
      </c>
      <c r="D3985" s="86" t="str">
        <f t="shared" si="1797"/>
        <v>1</v>
      </c>
      <c r="F3985" s="173"/>
      <c r="G3985" s="90"/>
      <c r="H3985" s="177"/>
      <c r="I3985" s="75"/>
      <c r="J3985" s="175" t="str">
        <f t="shared" si="1798"/>
        <v>-</v>
      </c>
      <c r="K3985" s="90"/>
      <c r="L3985" s="178"/>
      <c r="M3985" s="178"/>
      <c r="O3985" s="182"/>
    </row>
    <row r="3986" spans="1:15" x14ac:dyDescent="0.2">
      <c r="A3986" s="90" t="str">
        <f>IF(I3986=VALUE,VALUE,COUNTIF($B$7:B3986,B3986))&amp;I3986&amp;IF(F3986&lt;&gt;VALUE,TEXT(F3986,"mmmm"),VALUE)</f>
        <v>00</v>
      </c>
      <c r="B3986" s="86" t="str">
        <f t="shared" si="1796"/>
        <v>0</v>
      </c>
      <c r="C3986" s="86" t="str">
        <f>COUNTIF($K$7:K3986,K3986)&amp;K3986</f>
        <v>0</v>
      </c>
      <c r="D3986" s="86" t="str">
        <f t="shared" si="1797"/>
        <v>1</v>
      </c>
      <c r="F3986" s="173"/>
      <c r="G3986" s="90"/>
      <c r="H3986" s="73"/>
      <c r="I3986" s="75"/>
      <c r="J3986" s="175" t="str">
        <f t="shared" si="1798"/>
        <v>-</v>
      </c>
      <c r="K3986" s="90"/>
      <c r="L3986" s="178"/>
      <c r="M3986" s="178"/>
    </row>
    <row r="3987" spans="1:15" x14ac:dyDescent="0.2">
      <c r="A3987" s="90" t="str">
        <f>IF(I3987=VALUE,VALUE,COUNTIF($B$7:B3987,B3987))&amp;I3987&amp;IF(F3987&lt;&gt;VALUE,TEXT(F3987,"mmmm"),VALUE)</f>
        <v>00</v>
      </c>
      <c r="B3987" s="86" t="str">
        <f t="shared" si="1796"/>
        <v>0</v>
      </c>
      <c r="C3987" s="86" t="str">
        <f>COUNTIF($K$7:K3987,K3987)&amp;K3987</f>
        <v>0</v>
      </c>
      <c r="D3987" s="86" t="str">
        <f t="shared" si="1797"/>
        <v>1</v>
      </c>
      <c r="F3987" s="173"/>
      <c r="G3987" s="90"/>
      <c r="H3987" s="73"/>
      <c r="I3987" s="75"/>
      <c r="J3987" s="175" t="str">
        <f t="shared" si="1798"/>
        <v>-</v>
      </c>
      <c r="K3987" s="90"/>
      <c r="L3987" s="178"/>
      <c r="M3987" s="178"/>
    </row>
    <row r="3988" spans="1:15" x14ac:dyDescent="0.2">
      <c r="A3988" s="90" t="str">
        <f>IF(I3988=VALUE,VALUE,COUNTIF($B$7:B3988,B3988))&amp;I3988&amp;IF(F3988&lt;&gt;VALUE,TEXT(F3988,"mmmm"),VALUE)</f>
        <v>00</v>
      </c>
      <c r="B3988" s="86" t="str">
        <f t="shared" si="1796"/>
        <v>0</v>
      </c>
      <c r="C3988" s="86" t="str">
        <f>COUNTIF($K$7:K3988,K3988)&amp;K3988</f>
        <v>0</v>
      </c>
      <c r="D3988" s="86" t="str">
        <f t="shared" si="1797"/>
        <v>1</v>
      </c>
      <c r="F3988" s="173"/>
      <c r="G3988" s="90"/>
      <c r="H3988" s="73"/>
      <c r="I3988" s="75"/>
      <c r="J3988" s="175" t="str">
        <f t="shared" si="1798"/>
        <v>-</v>
      </c>
      <c r="K3988" s="90"/>
      <c r="L3988" s="178"/>
      <c r="M3988" s="178"/>
    </row>
    <row r="3989" spans="1:15" x14ac:dyDescent="0.2">
      <c r="A3989" s="90" t="str">
        <f>IF(I3989=VALUE,VALUE,COUNTIF($B$7:B3989,B3989))&amp;I3989&amp;IF(F3989&lt;&gt;VALUE,TEXT(F3989,"mmmm"),VALUE)</f>
        <v>00</v>
      </c>
      <c r="B3989" s="86" t="str">
        <f t="shared" si="1796"/>
        <v>0</v>
      </c>
      <c r="C3989" s="86" t="str">
        <f>COUNTIF($K$7:K3989,K3989)&amp;K3989</f>
        <v>0</v>
      </c>
      <c r="D3989" s="86" t="str">
        <f t="shared" si="1797"/>
        <v>1</v>
      </c>
      <c r="F3989" s="173"/>
      <c r="G3989" s="90"/>
      <c r="H3989" s="73"/>
      <c r="I3989" s="75"/>
      <c r="J3989" s="175" t="str">
        <f t="shared" si="1798"/>
        <v>-</v>
      </c>
      <c r="K3989" s="90"/>
      <c r="L3989" s="178"/>
      <c r="M3989" s="178"/>
    </row>
    <row r="3990" spans="1:15" x14ac:dyDescent="0.2">
      <c r="A3990" s="90" t="str">
        <f>IF(I3990=VALUE,VALUE,COUNTIF($B$7:B3990,B3990))&amp;I3990&amp;IF(F3990&lt;&gt;VALUE,TEXT(F3990,"mmmm"),VALUE)</f>
        <v>00</v>
      </c>
      <c r="B3990" s="86" t="str">
        <f t="shared" si="1796"/>
        <v>0</v>
      </c>
      <c r="C3990" s="86" t="str">
        <f>COUNTIF($K$7:K3990,K3990)&amp;K3990</f>
        <v>0</v>
      </c>
      <c r="D3990" s="86" t="str">
        <f t="shared" si="1797"/>
        <v>1</v>
      </c>
      <c r="F3990" s="173"/>
      <c r="G3990" s="90"/>
      <c r="H3990" s="73"/>
      <c r="I3990" s="75"/>
      <c r="J3990" s="175" t="str">
        <f t="shared" si="1798"/>
        <v>-</v>
      </c>
      <c r="K3990" s="90"/>
      <c r="L3990" s="178"/>
      <c r="M3990" s="178"/>
    </row>
    <row r="3991" spans="1:15" x14ac:dyDescent="0.2">
      <c r="A3991" s="90" t="str">
        <f>IF(I3991=VALUE,VALUE,COUNTIF($B$7:B3991,B3991))&amp;I3991&amp;IF(F3991&lt;&gt;VALUE,TEXT(F3991,"mmmm"),VALUE)</f>
        <v>00</v>
      </c>
      <c r="B3991" s="86" t="str">
        <f t="shared" si="1796"/>
        <v>0</v>
      </c>
      <c r="C3991" s="86" t="str">
        <f>COUNTIF($K$7:K3991,K3991)&amp;K3991</f>
        <v>0</v>
      </c>
      <c r="D3991" s="86" t="str">
        <f t="shared" si="1797"/>
        <v>1</v>
      </c>
      <c r="F3991" s="173"/>
      <c r="G3991" s="90"/>
      <c r="H3991" s="73"/>
      <c r="I3991" s="90"/>
      <c r="J3991" s="175" t="str">
        <f t="shared" si="1798"/>
        <v>-</v>
      </c>
      <c r="K3991" s="90"/>
      <c r="L3991" s="178"/>
      <c r="M3991" s="178"/>
    </row>
    <row r="3992" spans="1:15" x14ac:dyDescent="0.2">
      <c r="A3992" s="90" t="str">
        <f>IF(I3992=VALUE,VALUE,COUNTIF($B$7:B3992,B3992))&amp;I3992&amp;IF(F3992&lt;&gt;VALUE,TEXT(F3992,"mmmm"),VALUE)</f>
        <v>00</v>
      </c>
      <c r="B3992" s="86" t="str">
        <f t="shared" si="1796"/>
        <v>0</v>
      </c>
      <c r="C3992" s="86" t="str">
        <f>COUNTIF($K$7:K3992,K3992)&amp;K3992</f>
        <v>0</v>
      </c>
      <c r="D3992" s="86" t="str">
        <f t="shared" si="1797"/>
        <v>1</v>
      </c>
      <c r="F3992" s="173"/>
      <c r="G3992" s="90"/>
      <c r="H3992" s="73"/>
      <c r="I3992" s="90"/>
      <c r="J3992" s="175" t="str">
        <f t="shared" si="1798"/>
        <v>-</v>
      </c>
      <c r="K3992" s="90"/>
      <c r="L3992" s="178"/>
      <c r="M3992" s="178"/>
    </row>
    <row r="3993" spans="1:15" x14ac:dyDescent="0.2">
      <c r="A3993" s="90" t="str">
        <f>IF(I3993=VALUE,VALUE,COUNTIF($B$7:B3993,B3993))&amp;I3993&amp;IF(F3993&lt;&gt;VALUE,TEXT(F3993,"mmmm"),VALUE)</f>
        <v>00</v>
      </c>
      <c r="B3993" s="86" t="str">
        <f t="shared" si="1796"/>
        <v>0</v>
      </c>
      <c r="C3993" s="86" t="str">
        <f>COUNTIF($K$7:K3993,K3993)&amp;K3993</f>
        <v>0</v>
      </c>
      <c r="D3993" s="86" t="str">
        <f t="shared" si="1797"/>
        <v>1</v>
      </c>
      <c r="F3993" s="173"/>
      <c r="G3993" s="90"/>
      <c r="H3993" s="73"/>
      <c r="I3993" s="75"/>
      <c r="J3993" s="175" t="str">
        <f t="shared" si="1798"/>
        <v>-</v>
      </c>
      <c r="K3993" s="90"/>
      <c r="L3993" s="178"/>
      <c r="M3993" s="178"/>
    </row>
    <row r="3994" spans="1:15" x14ac:dyDescent="0.2">
      <c r="A3994" s="90" t="str">
        <f>IF(I3994=VALUE,VALUE,COUNTIF($B$7:B3994,B3994))&amp;I3994&amp;IF(F3994&lt;&gt;VALUE,TEXT(F3994,"mmmm"),VALUE)</f>
        <v>00</v>
      </c>
      <c r="B3994" s="86" t="str">
        <f t="shared" si="1796"/>
        <v>0</v>
      </c>
      <c r="C3994" s="86" t="str">
        <f>COUNTIF($K$7:K3994,K3994)&amp;K3994</f>
        <v>0</v>
      </c>
      <c r="D3994" s="86" t="str">
        <f t="shared" si="1797"/>
        <v>1</v>
      </c>
      <c r="F3994" s="173"/>
      <c r="G3994" s="90"/>
      <c r="H3994" s="73"/>
      <c r="I3994" s="75"/>
      <c r="J3994" s="175" t="str">
        <f t="shared" si="1798"/>
        <v>-</v>
      </c>
      <c r="K3994" s="90"/>
      <c r="L3994" s="178"/>
      <c r="M3994" s="178"/>
    </row>
    <row r="3995" spans="1:15" x14ac:dyDescent="0.2">
      <c r="A3995" s="90" t="str">
        <f>IF(I3995=VALUE,VALUE,COUNTIF($B$7:B3995,B3995))&amp;I3995&amp;IF(F3995&lt;&gt;VALUE,TEXT(F3995,"mmmm"),VALUE)</f>
        <v>00</v>
      </c>
      <c r="B3995" s="86" t="str">
        <f t="shared" si="1796"/>
        <v>0</v>
      </c>
      <c r="C3995" s="86" t="str">
        <f>COUNTIF($K$7:K3995,K3995)&amp;K3995</f>
        <v>0</v>
      </c>
      <c r="D3995" s="86" t="str">
        <f t="shared" si="1797"/>
        <v>1</v>
      </c>
      <c r="F3995" s="173"/>
      <c r="G3995" s="90"/>
      <c r="H3995" s="73"/>
      <c r="I3995" s="75"/>
      <c r="J3995" s="175" t="str">
        <f t="shared" si="1798"/>
        <v>-</v>
      </c>
      <c r="K3995" s="90"/>
      <c r="L3995" s="178"/>
      <c r="M3995" s="178"/>
    </row>
    <row r="3996" spans="1:15" x14ac:dyDescent="0.2">
      <c r="A3996" s="90" t="str">
        <f>IF(I3996=VALUE,VALUE,COUNTIF($B$7:B3996,B3996))&amp;I3996&amp;IF(F3996&lt;&gt;VALUE,TEXT(F3996,"mmmm"),VALUE)</f>
        <v>00</v>
      </c>
      <c r="B3996" s="86" t="str">
        <f t="shared" si="1796"/>
        <v>0</v>
      </c>
      <c r="C3996" s="86" t="str">
        <f>COUNTIF($K$7:K3996,K3996)&amp;K3996</f>
        <v>0</v>
      </c>
      <c r="D3996" s="86" t="str">
        <f t="shared" si="1797"/>
        <v>1</v>
      </c>
      <c r="F3996" s="173"/>
      <c r="G3996" s="90"/>
      <c r="H3996" s="73"/>
      <c r="I3996" s="90"/>
      <c r="J3996" s="175" t="str">
        <f t="shared" si="1798"/>
        <v>-</v>
      </c>
      <c r="K3996" s="90"/>
      <c r="L3996" s="178"/>
      <c r="M3996" s="178"/>
    </row>
    <row r="3997" spans="1:15" x14ac:dyDescent="0.2">
      <c r="A3997" s="90" t="str">
        <f>IF(I3997=VALUE,VALUE,COUNTIF($B$7:B3997,B3997))&amp;I3997&amp;IF(F3997&lt;&gt;VALUE,TEXT(F3997,"mmmm"),VALUE)</f>
        <v>00</v>
      </c>
      <c r="B3997" s="86" t="str">
        <f t="shared" si="1796"/>
        <v>0</v>
      </c>
      <c r="C3997" s="86" t="str">
        <f>COUNTIF($K$7:K3997,K3997)&amp;K3997</f>
        <v>0</v>
      </c>
      <c r="D3997" s="86" t="str">
        <f t="shared" si="1797"/>
        <v>1</v>
      </c>
      <c r="F3997" s="173"/>
      <c r="G3997" s="90"/>
      <c r="H3997" s="73"/>
      <c r="I3997" s="90"/>
      <c r="J3997" s="175" t="str">
        <f t="shared" si="1798"/>
        <v>-</v>
      </c>
      <c r="K3997" s="90"/>
      <c r="L3997" s="178"/>
      <c r="M3997" s="178"/>
    </row>
    <row r="3998" spans="1:15" x14ac:dyDescent="0.2">
      <c r="A3998" s="90" t="str">
        <f>IF(I3998=VALUE,VALUE,COUNTIF($B$7:B3998,B3998))&amp;I3998&amp;IF(F3998&lt;&gt;VALUE,TEXT(F3998,"mmmm"),VALUE)</f>
        <v>00</v>
      </c>
      <c r="B3998" s="86" t="str">
        <f t="shared" si="1796"/>
        <v>0</v>
      </c>
      <c r="C3998" s="86" t="str">
        <f>COUNTIF($K$7:K3998,K3998)&amp;K3998</f>
        <v>0</v>
      </c>
      <c r="D3998" s="86" t="str">
        <f t="shared" si="1797"/>
        <v>1</v>
      </c>
      <c r="F3998" s="173"/>
      <c r="G3998" s="90"/>
      <c r="H3998" s="73"/>
      <c r="I3998" s="90"/>
      <c r="J3998" s="175" t="str">
        <f t="shared" si="1798"/>
        <v>-</v>
      </c>
      <c r="K3998" s="90"/>
      <c r="L3998" s="178"/>
      <c r="M3998" s="178"/>
    </row>
    <row r="3999" spans="1:15" x14ac:dyDescent="0.2">
      <c r="A3999" s="90" t="str">
        <f>IF(I3999=VALUE,VALUE,COUNTIF($B$7:B3999,B3999))&amp;I3999&amp;IF(F3999&lt;&gt;VALUE,TEXT(F3999,"mmmm"),VALUE)</f>
        <v>00</v>
      </c>
      <c r="B3999" s="86" t="str">
        <f t="shared" si="1796"/>
        <v>0</v>
      </c>
      <c r="C3999" s="86" t="str">
        <f>COUNTIF($K$7:K3999,K3999)&amp;K3999</f>
        <v>0</v>
      </c>
      <c r="D3999" s="86" t="str">
        <f t="shared" si="1797"/>
        <v>1</v>
      </c>
      <c r="F3999" s="173"/>
      <c r="G3999" s="90"/>
      <c r="H3999" s="73"/>
      <c r="I3999" s="75"/>
      <c r="J3999" s="175" t="str">
        <f t="shared" si="1798"/>
        <v>-</v>
      </c>
      <c r="K3999" s="90"/>
      <c r="L3999" s="178"/>
      <c r="M3999" s="178"/>
    </row>
    <row r="4000" spans="1:15" x14ac:dyDescent="0.2">
      <c r="A4000" s="90"/>
      <c r="B4000" s="86"/>
      <c r="C4000" s="86"/>
      <c r="D4000" s="86"/>
      <c r="F4000" s="173"/>
      <c r="G4000" s="90"/>
      <c r="H4000" s="73"/>
      <c r="I4000" s="75"/>
      <c r="J4000" s="175" t="str">
        <f t="shared" si="1798"/>
        <v>-</v>
      </c>
      <c r="K4000" s="90"/>
      <c r="L4000" s="178"/>
      <c r="M4000" s="178"/>
    </row>
    <row r="4001" spans="1:13" x14ac:dyDescent="0.2">
      <c r="A4001" s="90"/>
      <c r="B4001" s="86"/>
      <c r="C4001" s="86"/>
      <c r="D4001" s="86"/>
      <c r="F4001" s="173"/>
      <c r="G4001" s="90"/>
      <c r="H4001" s="73"/>
      <c r="I4001" s="75"/>
      <c r="J4001" s="175" t="str">
        <f t="shared" si="1798"/>
        <v>-</v>
      </c>
      <c r="K4001" s="90"/>
      <c r="L4001" s="178"/>
      <c r="M4001" s="178"/>
    </row>
    <row r="4002" spans="1:13" x14ac:dyDescent="0.2">
      <c r="A4002" s="90"/>
      <c r="B4002" s="86"/>
      <c r="C4002" s="86"/>
      <c r="D4002" s="86"/>
      <c r="F4002" s="173"/>
      <c r="G4002" s="90"/>
      <c r="H4002" s="73"/>
      <c r="I4002" s="75"/>
      <c r="J4002" s="175" t="str">
        <f t="shared" si="1798"/>
        <v>-</v>
      </c>
      <c r="K4002" s="90"/>
      <c r="L4002" s="178"/>
      <c r="M4002" s="178"/>
    </row>
    <row r="4003" spans="1:13" x14ac:dyDescent="0.2">
      <c r="A4003" s="90"/>
      <c r="B4003" s="86"/>
      <c r="C4003" s="86"/>
      <c r="D4003" s="86"/>
      <c r="F4003" s="173"/>
      <c r="G4003" s="90"/>
      <c r="H4003" s="73"/>
      <c r="I4003" s="75"/>
      <c r="J4003" s="175" t="str">
        <f t="shared" si="1798"/>
        <v>-</v>
      </c>
      <c r="K4003" s="90"/>
      <c r="L4003" s="178"/>
      <c r="M4003" s="178"/>
    </row>
    <row r="4004" spans="1:13" x14ac:dyDescent="0.2">
      <c r="A4004" s="90"/>
      <c r="B4004" s="86"/>
      <c r="C4004" s="86"/>
      <c r="D4004" s="86"/>
      <c r="F4004" s="173"/>
      <c r="G4004" s="90"/>
      <c r="H4004" s="73"/>
      <c r="I4004" s="90"/>
      <c r="J4004" s="175" t="str">
        <f t="shared" si="1798"/>
        <v>-</v>
      </c>
      <c r="K4004" s="90"/>
      <c r="L4004" s="178"/>
      <c r="M4004" s="178"/>
    </row>
    <row r="4005" spans="1:13" x14ac:dyDescent="0.2">
      <c r="A4005" s="90"/>
      <c r="B4005" s="86"/>
      <c r="C4005" s="86"/>
      <c r="D4005" s="86"/>
      <c r="F4005" s="173"/>
      <c r="G4005" s="90"/>
      <c r="H4005" s="73"/>
      <c r="I4005" s="75"/>
      <c r="J4005" s="175" t="str">
        <f t="shared" si="1798"/>
        <v>-</v>
      </c>
      <c r="K4005" s="90"/>
      <c r="L4005" s="178"/>
      <c r="M4005" s="178"/>
    </row>
    <row r="4006" spans="1:13" x14ac:dyDescent="0.2">
      <c r="A4006" s="90"/>
      <c r="B4006" s="86"/>
      <c r="C4006" s="86"/>
      <c r="D4006" s="86"/>
      <c r="F4006" s="173"/>
      <c r="G4006" s="90"/>
      <c r="H4006" s="73"/>
      <c r="I4006" s="75"/>
      <c r="J4006" s="175" t="str">
        <f t="shared" si="1798"/>
        <v>-</v>
      </c>
      <c r="K4006" s="90"/>
      <c r="L4006" s="178"/>
      <c r="M4006" s="178"/>
    </row>
    <row r="4007" spans="1:13" x14ac:dyDescent="0.2">
      <c r="A4007" s="90"/>
      <c r="B4007" s="86"/>
      <c r="C4007" s="86"/>
      <c r="D4007" s="86"/>
      <c r="F4007" s="173"/>
      <c r="G4007" s="90"/>
      <c r="H4007" s="73"/>
      <c r="I4007" s="75"/>
      <c r="J4007" s="175" t="str">
        <f t="shared" si="1798"/>
        <v>-</v>
      </c>
      <c r="K4007" s="90"/>
      <c r="L4007" s="178"/>
      <c r="M4007" s="178"/>
    </row>
    <row r="4008" spans="1:13" x14ac:dyDescent="0.2">
      <c r="A4008" s="90"/>
      <c r="B4008" s="86"/>
      <c r="C4008" s="86"/>
      <c r="D4008" s="86"/>
      <c r="F4008" s="173"/>
      <c r="G4008" s="90"/>
      <c r="H4008" s="73"/>
      <c r="I4008" s="75"/>
      <c r="J4008" s="175" t="str">
        <f t="shared" si="1798"/>
        <v>-</v>
      </c>
      <c r="K4008" s="90"/>
      <c r="L4008" s="178"/>
      <c r="M4008" s="178"/>
    </row>
    <row r="4009" spans="1:13" x14ac:dyDescent="0.2">
      <c r="A4009" s="90"/>
      <c r="B4009" s="86"/>
      <c r="C4009" s="86"/>
      <c r="D4009" s="86"/>
      <c r="F4009" s="173"/>
      <c r="G4009" s="90"/>
      <c r="H4009" s="73"/>
      <c r="I4009" s="75"/>
      <c r="J4009" s="175" t="str">
        <f t="shared" si="1798"/>
        <v>-</v>
      </c>
      <c r="K4009" s="90"/>
      <c r="L4009" s="178"/>
      <c r="M4009" s="178"/>
    </row>
    <row r="4010" spans="1:13" x14ac:dyDescent="0.2">
      <c r="A4010" s="90"/>
      <c r="B4010" s="86"/>
      <c r="C4010" s="86"/>
      <c r="D4010" s="86"/>
      <c r="F4010" s="173"/>
      <c r="G4010" s="90"/>
      <c r="H4010" s="73"/>
      <c r="I4010" s="90"/>
      <c r="J4010" s="175" t="str">
        <f t="shared" si="1798"/>
        <v>-</v>
      </c>
      <c r="K4010" s="90"/>
      <c r="L4010" s="178"/>
      <c r="M4010" s="178"/>
    </row>
    <row r="4011" spans="1:13" x14ac:dyDescent="0.2">
      <c r="A4011" s="90"/>
      <c r="B4011" s="86"/>
      <c r="C4011" s="86"/>
      <c r="D4011" s="86"/>
      <c r="F4011" s="173"/>
      <c r="G4011" s="90"/>
      <c r="H4011" s="73"/>
      <c r="I4011" s="90"/>
      <c r="J4011" s="175" t="str">
        <f t="shared" si="1798"/>
        <v>-</v>
      </c>
      <c r="K4011" s="90"/>
      <c r="L4011" s="178"/>
      <c r="M4011" s="178"/>
    </row>
    <row r="4012" spans="1:13" x14ac:dyDescent="0.2">
      <c r="A4012" s="90"/>
      <c r="B4012" s="86"/>
      <c r="C4012" s="86"/>
      <c r="D4012" s="86"/>
      <c r="F4012" s="173"/>
      <c r="G4012" s="90"/>
      <c r="H4012" s="73"/>
      <c r="I4012" s="75"/>
      <c r="J4012" s="175" t="str">
        <f t="shared" si="1798"/>
        <v>-</v>
      </c>
      <c r="K4012" s="90"/>
      <c r="L4012" s="178"/>
      <c r="M4012" s="178"/>
    </row>
    <row r="4013" spans="1:13" x14ac:dyDescent="0.2">
      <c r="A4013" s="90"/>
      <c r="B4013" s="86"/>
      <c r="C4013" s="86"/>
      <c r="D4013" s="86"/>
      <c r="F4013" s="173"/>
      <c r="G4013" s="90"/>
      <c r="H4013" s="73"/>
      <c r="I4013" s="75"/>
      <c r="J4013" s="175" t="str">
        <f t="shared" si="1798"/>
        <v>-</v>
      </c>
      <c r="K4013" s="90"/>
      <c r="L4013" s="178"/>
      <c r="M4013" s="178"/>
    </row>
    <row r="4014" spans="1:13" x14ac:dyDescent="0.2">
      <c r="A4014" s="90"/>
      <c r="B4014" s="86"/>
      <c r="C4014" s="86"/>
      <c r="D4014" s="86"/>
      <c r="F4014" s="173"/>
      <c r="G4014" s="90"/>
      <c r="H4014" s="73"/>
      <c r="I4014" s="75"/>
      <c r="J4014" s="175" t="str">
        <f t="shared" si="1798"/>
        <v>-</v>
      </c>
      <c r="K4014" s="90"/>
      <c r="L4014" s="178"/>
      <c r="M4014" s="178"/>
    </row>
    <row r="4015" spans="1:13" x14ac:dyDescent="0.2">
      <c r="A4015" s="90"/>
      <c r="B4015" s="86"/>
      <c r="C4015" s="86"/>
      <c r="D4015" s="86"/>
      <c r="F4015" s="173"/>
      <c r="G4015" s="90"/>
      <c r="H4015" s="73"/>
      <c r="I4015" s="90"/>
      <c r="J4015" s="175" t="str">
        <f t="shared" si="1798"/>
        <v>-</v>
      </c>
      <c r="K4015" s="90"/>
      <c r="L4015" s="178"/>
      <c r="M4015" s="178"/>
    </row>
    <row r="4016" spans="1:13" x14ac:dyDescent="0.2">
      <c r="A4016" s="90"/>
      <c r="B4016" s="86"/>
      <c r="C4016" s="86"/>
      <c r="D4016" s="86"/>
      <c r="F4016" s="173"/>
      <c r="G4016" s="90"/>
      <c r="H4016" s="73"/>
      <c r="I4016" s="90"/>
      <c r="J4016" s="175" t="str">
        <f t="shared" si="1798"/>
        <v>-</v>
      </c>
      <c r="K4016" s="90"/>
      <c r="L4016" s="178"/>
      <c r="M4016" s="178"/>
    </row>
    <row r="4017" spans="1:13" x14ac:dyDescent="0.2">
      <c r="A4017" s="90"/>
      <c r="B4017" s="86"/>
      <c r="C4017" s="86"/>
      <c r="D4017" s="86"/>
      <c r="F4017" s="173"/>
      <c r="G4017" s="90"/>
      <c r="H4017" s="73"/>
      <c r="I4017" s="90"/>
      <c r="J4017" s="175" t="str">
        <f t="shared" si="1798"/>
        <v>-</v>
      </c>
      <c r="K4017" s="90"/>
      <c r="L4017" s="178"/>
      <c r="M4017" s="178"/>
    </row>
    <row r="4018" spans="1:13" x14ac:dyDescent="0.2">
      <c r="A4018" s="90"/>
      <c r="B4018" s="86"/>
      <c r="C4018" s="86"/>
      <c r="D4018" s="86"/>
      <c r="F4018" s="173"/>
      <c r="G4018" s="90"/>
      <c r="H4018" s="73"/>
      <c r="I4018" s="75"/>
      <c r="J4018" s="175" t="str">
        <f t="shared" si="1798"/>
        <v>-</v>
      </c>
      <c r="K4018" s="90"/>
      <c r="L4018" s="178"/>
      <c r="M4018" s="178"/>
    </row>
    <row r="4019" spans="1:13" x14ac:dyDescent="0.2">
      <c r="A4019" s="90"/>
      <c r="B4019" s="86"/>
      <c r="C4019" s="86"/>
      <c r="D4019" s="86"/>
      <c r="F4019" s="173"/>
      <c r="G4019" s="90"/>
      <c r="H4019" s="73"/>
      <c r="I4019" s="75"/>
      <c r="J4019" s="175" t="str">
        <f t="shared" si="1798"/>
        <v>-</v>
      </c>
      <c r="K4019" s="90"/>
      <c r="L4019" s="178"/>
      <c r="M4019" s="178"/>
    </row>
    <row r="4020" spans="1:13" x14ac:dyDescent="0.2">
      <c r="A4020" s="90"/>
      <c r="B4020" s="86"/>
      <c r="C4020" s="86"/>
      <c r="D4020" s="86"/>
      <c r="F4020" s="173"/>
      <c r="G4020" s="90"/>
      <c r="H4020" s="73"/>
      <c r="I4020" s="75"/>
      <c r="J4020" s="175" t="str">
        <f t="shared" si="1798"/>
        <v>-</v>
      </c>
      <c r="K4020" s="90"/>
      <c r="L4020" s="178"/>
      <c r="M4020" s="178"/>
    </row>
    <row r="4021" spans="1:13" x14ac:dyDescent="0.2">
      <c r="A4021" s="90"/>
      <c r="B4021" s="86"/>
      <c r="C4021" s="86"/>
      <c r="D4021" s="86"/>
      <c r="F4021" s="173"/>
      <c r="G4021" s="90"/>
      <c r="H4021" s="73"/>
      <c r="I4021" s="75"/>
      <c r="J4021" s="175" t="str">
        <f t="shared" si="1798"/>
        <v>-</v>
      </c>
      <c r="K4021" s="90"/>
      <c r="L4021" s="178"/>
      <c r="M4021" s="178"/>
    </row>
    <row r="4022" spans="1:13" x14ac:dyDescent="0.2">
      <c r="A4022" s="90"/>
      <c r="B4022" s="86"/>
      <c r="C4022" s="86"/>
      <c r="D4022" s="86"/>
      <c r="F4022" s="173"/>
      <c r="G4022" s="90"/>
      <c r="H4022" s="73"/>
      <c r="I4022" s="90"/>
      <c r="J4022" s="175" t="str">
        <f t="shared" si="1798"/>
        <v>-</v>
      </c>
      <c r="K4022" s="90"/>
      <c r="L4022" s="178"/>
      <c r="M4022" s="178"/>
    </row>
    <row r="4023" spans="1:13" x14ac:dyDescent="0.2">
      <c r="A4023" s="90"/>
      <c r="B4023" s="86"/>
      <c r="C4023" s="86"/>
      <c r="D4023" s="86"/>
      <c r="F4023" s="173"/>
      <c r="G4023" s="90"/>
      <c r="H4023" s="73"/>
      <c r="I4023" s="75"/>
      <c r="J4023" s="175" t="str">
        <f t="shared" si="1798"/>
        <v>-</v>
      </c>
      <c r="K4023" s="90"/>
      <c r="L4023" s="178"/>
      <c r="M4023" s="178"/>
    </row>
    <row r="4024" spans="1:13" x14ac:dyDescent="0.2">
      <c r="A4024" s="90"/>
      <c r="B4024" s="86"/>
      <c r="C4024" s="86"/>
      <c r="D4024" s="86"/>
      <c r="F4024" s="173"/>
      <c r="G4024" s="90"/>
      <c r="H4024" s="73"/>
      <c r="I4024" s="75"/>
      <c r="J4024" s="175" t="str">
        <f t="shared" si="1798"/>
        <v>-</v>
      </c>
      <c r="K4024" s="90"/>
      <c r="L4024" s="178"/>
      <c r="M4024" s="178"/>
    </row>
    <row r="4025" spans="1:13" x14ac:dyDescent="0.2">
      <c r="A4025" s="90"/>
      <c r="B4025" s="86"/>
      <c r="C4025" s="86"/>
      <c r="D4025" s="86"/>
      <c r="F4025" s="173"/>
      <c r="G4025" s="90"/>
      <c r="H4025" s="73"/>
      <c r="I4025" s="75"/>
      <c r="J4025" s="175" t="str">
        <f t="shared" si="1798"/>
        <v>-</v>
      </c>
      <c r="K4025" s="90"/>
      <c r="L4025" s="178"/>
      <c r="M4025" s="178"/>
    </row>
    <row r="4026" spans="1:13" x14ac:dyDescent="0.2">
      <c r="A4026" s="90"/>
      <c r="B4026" s="86"/>
      <c r="C4026" s="86"/>
      <c r="D4026" s="86"/>
      <c r="F4026" s="173"/>
      <c r="G4026" s="90"/>
      <c r="H4026" s="73"/>
      <c r="I4026" s="75"/>
      <c r="J4026" s="175" t="str">
        <f t="shared" si="1798"/>
        <v>-</v>
      </c>
      <c r="K4026" s="90"/>
      <c r="L4026" s="178"/>
      <c r="M4026" s="178"/>
    </row>
    <row r="4027" spans="1:13" x14ac:dyDescent="0.2">
      <c r="A4027" s="90"/>
      <c r="B4027" s="86"/>
      <c r="C4027" s="86"/>
      <c r="D4027" s="86"/>
      <c r="F4027" s="173"/>
      <c r="G4027" s="90"/>
      <c r="H4027" s="73"/>
      <c r="I4027" s="75"/>
      <c r="J4027" s="175" t="str">
        <f t="shared" si="1798"/>
        <v>-</v>
      </c>
      <c r="K4027" s="90"/>
      <c r="L4027" s="178"/>
      <c r="M4027" s="178"/>
    </row>
    <row r="4028" spans="1:13" x14ac:dyDescent="0.2">
      <c r="A4028" s="90"/>
      <c r="B4028" s="86"/>
      <c r="C4028" s="86"/>
      <c r="D4028" s="86"/>
      <c r="F4028" s="173"/>
      <c r="G4028" s="90"/>
      <c r="H4028" s="73"/>
      <c r="I4028" s="90"/>
      <c r="J4028" s="175" t="str">
        <f t="shared" si="1798"/>
        <v>-</v>
      </c>
      <c r="K4028" s="90"/>
      <c r="L4028" s="178"/>
      <c r="M4028" s="178"/>
    </row>
    <row r="4029" spans="1:13" x14ac:dyDescent="0.2">
      <c r="A4029" s="90"/>
      <c r="B4029" s="86"/>
      <c r="C4029" s="86"/>
      <c r="D4029" s="86"/>
      <c r="F4029" s="173"/>
      <c r="G4029" s="90"/>
      <c r="H4029" s="73"/>
      <c r="I4029" s="90"/>
      <c r="J4029" s="175" t="str">
        <f t="shared" si="1798"/>
        <v>-</v>
      </c>
      <c r="K4029" s="90"/>
      <c r="L4029" s="178"/>
      <c r="M4029" s="178"/>
    </row>
    <row r="4030" spans="1:13" x14ac:dyDescent="0.2">
      <c r="A4030" s="90"/>
      <c r="B4030" s="86"/>
      <c r="C4030" s="86"/>
      <c r="D4030" s="86"/>
      <c r="F4030" s="173"/>
      <c r="G4030" s="90"/>
      <c r="H4030" s="73"/>
      <c r="I4030" s="75"/>
      <c r="J4030" s="175" t="str">
        <f t="shared" si="1798"/>
        <v>-</v>
      </c>
      <c r="K4030" s="90"/>
      <c r="L4030" s="178"/>
      <c r="M4030" s="178"/>
    </row>
    <row r="4031" spans="1:13" x14ac:dyDescent="0.2">
      <c r="A4031" s="90"/>
      <c r="B4031" s="86"/>
      <c r="C4031" s="86"/>
      <c r="D4031" s="86"/>
      <c r="F4031" s="173"/>
      <c r="G4031" s="90"/>
      <c r="H4031" s="73"/>
      <c r="I4031" s="75"/>
      <c r="J4031" s="175" t="str">
        <f t="shared" si="1798"/>
        <v>-</v>
      </c>
      <c r="K4031" s="90"/>
      <c r="L4031" s="178"/>
      <c r="M4031" s="178"/>
    </row>
    <row r="4032" spans="1:13" x14ac:dyDescent="0.2">
      <c r="A4032" s="90"/>
      <c r="B4032" s="86"/>
      <c r="C4032" s="86"/>
      <c r="D4032" s="86"/>
      <c r="F4032" s="173"/>
      <c r="G4032" s="90"/>
      <c r="H4032" s="73"/>
      <c r="I4032" s="75"/>
      <c r="J4032" s="175" t="str">
        <f t="shared" si="1798"/>
        <v>-</v>
      </c>
      <c r="K4032" s="90"/>
      <c r="L4032" s="178"/>
      <c r="M4032" s="178"/>
    </row>
    <row r="4033" spans="1:13" x14ac:dyDescent="0.2">
      <c r="A4033" s="90"/>
      <c r="B4033" s="86"/>
      <c r="C4033" s="86"/>
      <c r="D4033" s="86"/>
      <c r="F4033" s="173"/>
      <c r="G4033" s="90"/>
      <c r="H4033" s="73"/>
      <c r="I4033" s="90"/>
      <c r="J4033" s="175" t="str">
        <f t="shared" si="1798"/>
        <v>-</v>
      </c>
      <c r="K4033" s="90"/>
      <c r="L4033" s="178"/>
      <c r="M4033" s="178"/>
    </row>
    <row r="4034" spans="1:13" x14ac:dyDescent="0.2">
      <c r="A4034" s="90"/>
      <c r="B4034" s="86"/>
      <c r="C4034" s="86"/>
      <c r="D4034" s="86"/>
      <c r="F4034" s="173"/>
      <c r="G4034" s="90"/>
      <c r="H4034" s="73"/>
      <c r="I4034" s="90"/>
      <c r="J4034" s="175" t="str">
        <f t="shared" si="1798"/>
        <v>-</v>
      </c>
      <c r="K4034" s="90"/>
      <c r="L4034" s="178"/>
      <c r="M4034" s="178"/>
    </row>
    <row r="4035" spans="1:13" x14ac:dyDescent="0.2">
      <c r="A4035" s="90"/>
      <c r="B4035" s="86"/>
      <c r="C4035" s="86"/>
      <c r="D4035" s="86"/>
      <c r="F4035" s="173"/>
      <c r="G4035" s="90"/>
      <c r="H4035" s="73"/>
      <c r="I4035" s="90"/>
      <c r="J4035" s="175" t="str">
        <f t="shared" si="1798"/>
        <v>-</v>
      </c>
      <c r="K4035" s="90"/>
      <c r="L4035" s="178"/>
      <c r="M4035" s="178"/>
    </row>
    <row r="4036" spans="1:13" x14ac:dyDescent="0.2">
      <c r="A4036" s="90"/>
      <c r="B4036" s="86"/>
      <c r="C4036" s="86"/>
      <c r="D4036" s="86"/>
      <c r="F4036" s="173"/>
      <c r="G4036" s="90"/>
      <c r="H4036" s="73"/>
      <c r="I4036" s="90"/>
      <c r="J4036" s="175" t="str">
        <f t="shared" si="1798"/>
        <v>-</v>
      </c>
      <c r="K4036" s="90"/>
      <c r="L4036" s="178"/>
      <c r="M4036" s="178"/>
    </row>
    <row r="4037" spans="1:13" x14ac:dyDescent="0.2">
      <c r="A4037" s="90"/>
      <c r="B4037" s="86"/>
      <c r="C4037" s="86"/>
      <c r="D4037" s="86"/>
      <c r="F4037" s="173"/>
      <c r="G4037" s="90"/>
      <c r="H4037" s="73"/>
      <c r="I4037" s="90"/>
      <c r="J4037" s="175" t="str">
        <f t="shared" si="1798"/>
        <v>-</v>
      </c>
      <c r="K4037" s="90"/>
      <c r="L4037" s="178"/>
      <c r="M4037" s="178"/>
    </row>
    <row r="4038" spans="1:13" x14ac:dyDescent="0.2">
      <c r="A4038" s="90"/>
      <c r="B4038" s="86"/>
      <c r="C4038" s="86"/>
      <c r="D4038" s="86"/>
      <c r="F4038" s="173"/>
      <c r="G4038" s="90"/>
      <c r="H4038" s="73"/>
      <c r="I4038" s="90"/>
      <c r="J4038" s="175" t="str">
        <f t="shared" si="1798"/>
        <v>-</v>
      </c>
      <c r="K4038" s="90"/>
      <c r="L4038" s="178"/>
      <c r="M4038" s="178"/>
    </row>
    <row r="4039" spans="1:13" x14ac:dyDescent="0.2">
      <c r="A4039" s="90"/>
      <c r="B4039" s="86"/>
      <c r="C4039" s="86"/>
      <c r="D4039" s="86"/>
      <c r="F4039" s="173"/>
      <c r="G4039" s="90"/>
      <c r="H4039" s="73"/>
      <c r="I4039" s="90"/>
      <c r="J4039" s="175" t="str">
        <f t="shared" si="1798"/>
        <v>-</v>
      </c>
      <c r="K4039" s="90"/>
      <c r="L4039" s="178"/>
      <c r="M4039" s="178"/>
    </row>
    <row r="4040" spans="1:13" x14ac:dyDescent="0.2">
      <c r="A4040" s="90"/>
      <c r="B4040" s="86"/>
      <c r="C4040" s="86"/>
      <c r="D4040" s="86"/>
      <c r="F4040" s="173"/>
      <c r="G4040" s="90"/>
      <c r="H4040" s="73"/>
      <c r="I4040" s="90"/>
      <c r="J4040" s="175" t="str">
        <f t="shared" si="1798"/>
        <v>-</v>
      </c>
      <c r="K4040" s="90"/>
      <c r="L4040" s="178"/>
      <c r="M4040" s="178"/>
    </row>
    <row r="4041" spans="1:13" x14ac:dyDescent="0.2">
      <c r="A4041" s="90"/>
      <c r="B4041" s="86"/>
      <c r="C4041" s="86"/>
      <c r="D4041" s="86"/>
      <c r="F4041" s="173"/>
      <c r="G4041" s="90"/>
      <c r="H4041" s="73"/>
      <c r="I4041" s="90"/>
      <c r="J4041" s="175" t="str">
        <f t="shared" si="1798"/>
        <v>-</v>
      </c>
      <c r="K4041" s="90"/>
      <c r="L4041" s="178"/>
      <c r="M4041" s="178"/>
    </row>
    <row r="4042" spans="1:13" x14ac:dyDescent="0.2">
      <c r="A4042" s="90" t="str">
        <f>IF(I4042=VALUE,VALUE,COUNTIF($B$7:B4042,B4042))&amp;I4042&amp;IF(F4042&lt;&gt;VALUE,TEXT(F4042,"mmmm"),VALUE)</f>
        <v>00</v>
      </c>
      <c r="B4042" s="86" t="str">
        <f t="shared" si="1796"/>
        <v>0</v>
      </c>
      <c r="C4042" s="86" t="str">
        <f>COUNTIF($K$7:K4042,K4042)&amp;K4042</f>
        <v>0</v>
      </c>
      <c r="D4042" s="86" t="str">
        <f t="shared" si="1797"/>
        <v>1</v>
      </c>
      <c r="F4042" s="173"/>
      <c r="G4042" s="90"/>
      <c r="H4042" s="73"/>
      <c r="I4042" s="90"/>
      <c r="J4042" s="175" t="str">
        <f t="shared" si="1798"/>
        <v>-</v>
      </c>
      <c r="K4042" s="90"/>
      <c r="L4042" s="178"/>
      <c r="M4042" s="178"/>
    </row>
    <row r="4043" spans="1:13" x14ac:dyDescent="0.2">
      <c r="A4043" s="90" t="str">
        <f>IF(I4043=VALUE,VALUE,COUNTIF($B$7:B4043,B4043))&amp;I4043&amp;IF(F4043&lt;&gt;VALUE,TEXT(F4043,"mmmm"),VALUE)</f>
        <v>00</v>
      </c>
      <c r="B4043" s="86" t="str">
        <f t="shared" si="1796"/>
        <v>0</v>
      </c>
      <c r="C4043" s="86" t="str">
        <f>COUNTIF($K$7:K4043,K4043)&amp;K4043</f>
        <v>0</v>
      </c>
      <c r="D4043" s="86" t="str">
        <f t="shared" si="1797"/>
        <v>1</v>
      </c>
      <c r="F4043" s="173"/>
      <c r="G4043" s="90"/>
      <c r="H4043" s="73"/>
      <c r="I4043" s="90"/>
      <c r="J4043" s="175" t="str">
        <f t="shared" si="1798"/>
        <v>-</v>
      </c>
      <c r="K4043" s="90"/>
      <c r="L4043" s="178"/>
      <c r="M4043" s="178"/>
    </row>
    <row r="4044" spans="1:13" x14ac:dyDescent="0.2">
      <c r="A4044" s="90" t="str">
        <f>IF(I4044=VALUE,VALUE,COUNTIF($B$7:B4044,B4044))&amp;I4044&amp;IF(F4044&lt;&gt;VALUE,TEXT(F4044,"mmmm"),VALUE)</f>
        <v>00</v>
      </c>
      <c r="B4044" s="86" t="str">
        <f t="shared" si="1796"/>
        <v>0</v>
      </c>
      <c r="C4044" s="86" t="str">
        <f>COUNTIF($K$7:K4044,K4044)&amp;K4044</f>
        <v>0</v>
      </c>
      <c r="D4044" s="86" t="str">
        <f t="shared" si="1797"/>
        <v>1</v>
      </c>
      <c r="F4044" s="173"/>
      <c r="G4044" s="90"/>
      <c r="H4044" s="73"/>
      <c r="I4044" s="90"/>
      <c r="J4044" s="175" t="str">
        <f t="shared" si="1798"/>
        <v>-</v>
      </c>
      <c r="K4044" s="90"/>
      <c r="L4044" s="178"/>
      <c r="M4044" s="178"/>
    </row>
    <row r="4045" spans="1:13" x14ac:dyDescent="0.2">
      <c r="A4045" s="90" t="str">
        <f>IF(I4045=VALUE,VALUE,COUNTIF($B$7:B4045,B4045))&amp;I4045&amp;IF(F4045&lt;&gt;VALUE,TEXT(F4045,"mmmm"),VALUE)</f>
        <v>00</v>
      </c>
      <c r="B4045" s="86" t="str">
        <f t="shared" si="1796"/>
        <v>0</v>
      </c>
      <c r="C4045" s="86" t="str">
        <f>COUNTIF($K$7:K4045,K4045)&amp;K4045</f>
        <v>0</v>
      </c>
      <c r="D4045" s="86" t="str">
        <f t="shared" si="1797"/>
        <v>1</v>
      </c>
      <c r="F4045" s="173"/>
      <c r="G4045" s="90"/>
      <c r="H4045" s="73"/>
      <c r="I4045" s="90"/>
      <c r="J4045" s="175" t="str">
        <f t="shared" si="1798"/>
        <v>-</v>
      </c>
      <c r="K4045" s="90"/>
      <c r="L4045" s="178"/>
      <c r="M4045" s="178"/>
    </row>
    <row r="4046" spans="1:13" x14ac:dyDescent="0.2">
      <c r="A4046" s="90" t="str">
        <f>IF(I4046=VALUE,VALUE,COUNTIF($B$7:B4046,B4046))&amp;I4046&amp;IF(F4046&lt;&gt;VALUE,TEXT(F4046,"mmmm"),VALUE)</f>
        <v>00</v>
      </c>
      <c r="B4046" s="86" t="str">
        <f t="shared" si="1796"/>
        <v>0</v>
      </c>
      <c r="C4046" s="86" t="str">
        <f>COUNTIF($K$7:K4046,K4046)&amp;K4046</f>
        <v>0</v>
      </c>
      <c r="D4046" s="86" t="str">
        <f t="shared" si="1797"/>
        <v>1</v>
      </c>
      <c r="F4046" s="173"/>
      <c r="G4046" s="90"/>
      <c r="H4046" s="73"/>
      <c r="I4046" s="90"/>
      <c r="J4046" s="175" t="str">
        <f t="shared" si="1798"/>
        <v>-</v>
      </c>
      <c r="K4046" s="90"/>
      <c r="L4046" s="178"/>
      <c r="M4046" s="178"/>
    </row>
    <row r="4047" spans="1:13" x14ac:dyDescent="0.2">
      <c r="A4047" s="90" t="str">
        <f>IF(I4047=VALUE,VALUE,COUNTIF($B$7:B4047,B4047))&amp;I4047&amp;IF(F4047&lt;&gt;VALUE,TEXT(F4047,"mmmm"),VALUE)</f>
        <v>00</v>
      </c>
      <c r="B4047" s="86" t="str">
        <f t="shared" si="1796"/>
        <v>0</v>
      </c>
      <c r="C4047" s="86" t="str">
        <f>COUNTIF($K$7:K4047,K4047)&amp;K4047</f>
        <v>0</v>
      </c>
      <c r="D4047" s="86" t="str">
        <f t="shared" si="1797"/>
        <v>1</v>
      </c>
      <c r="F4047" s="173"/>
      <c r="G4047" s="90"/>
      <c r="H4047" s="73"/>
      <c r="I4047" s="90"/>
      <c r="J4047" s="175" t="str">
        <f t="shared" si="1798"/>
        <v>-</v>
      </c>
      <c r="K4047" s="90"/>
      <c r="L4047" s="178"/>
      <c r="M4047" s="178"/>
    </row>
    <row r="4048" spans="1:13" x14ac:dyDescent="0.2">
      <c r="A4048" s="90" t="str">
        <f>IF(I4048=VALUE,VALUE,COUNTIF($B$7:B4048,B4048))&amp;I4048&amp;IF(F4048&lt;&gt;VALUE,TEXT(F4048,"mmmm"),VALUE)</f>
        <v>00</v>
      </c>
      <c r="B4048" s="86" t="str">
        <f t="shared" si="1796"/>
        <v>0</v>
      </c>
      <c r="C4048" s="86" t="str">
        <f>COUNTIF($K$7:K4048,K4048)&amp;K4048</f>
        <v>0</v>
      </c>
      <c r="D4048" s="86" t="str">
        <f t="shared" si="1797"/>
        <v>1</v>
      </c>
      <c r="F4048" s="173"/>
      <c r="G4048" s="90"/>
      <c r="H4048" s="73"/>
      <c r="I4048" s="90"/>
      <c r="J4048" s="175" t="str">
        <f t="shared" si="1798"/>
        <v>-</v>
      </c>
      <c r="K4048" s="90"/>
      <c r="L4048" s="178"/>
      <c r="M4048" s="178"/>
    </row>
    <row r="4049" spans="1:13" x14ac:dyDescent="0.2">
      <c r="A4049" s="90" t="str">
        <f>IF(I4049=VALUE,VALUE,COUNTIF($B$7:B4049,B4049))&amp;I4049&amp;IF(F4049&lt;&gt;VALUE,TEXT(F4049,"mmmm"),VALUE)</f>
        <v>00</v>
      </c>
      <c r="B4049" s="86" t="str">
        <f t="shared" si="1796"/>
        <v>0</v>
      </c>
      <c r="C4049" s="86" t="str">
        <f>COUNTIF($K$7:K4049,K4049)&amp;K4049</f>
        <v>0</v>
      </c>
      <c r="D4049" s="86" t="str">
        <f t="shared" si="1797"/>
        <v>1</v>
      </c>
      <c r="F4049" s="173"/>
      <c r="G4049" s="90"/>
      <c r="H4049" s="73"/>
      <c r="I4049" s="90"/>
      <c r="J4049" s="175" t="str">
        <f t="shared" si="1798"/>
        <v>-</v>
      </c>
      <c r="K4049" s="90"/>
      <c r="L4049" s="178"/>
      <c r="M4049" s="178"/>
    </row>
    <row r="4050" spans="1:13" x14ac:dyDescent="0.2">
      <c r="A4050" s="90" t="str">
        <f>IF(I4050=VALUE,VALUE,COUNTIF($B$7:B4050,B4050))&amp;I4050&amp;IF(F4050&lt;&gt;VALUE,TEXT(F4050,"mmmm"),VALUE)</f>
        <v>00</v>
      </c>
      <c r="B4050" s="86" t="str">
        <f t="shared" si="1796"/>
        <v>0</v>
      </c>
      <c r="C4050" s="86" t="str">
        <f>COUNTIF($K$7:K4050,K4050)&amp;K4050</f>
        <v>0</v>
      </c>
      <c r="D4050" s="86" t="str">
        <f t="shared" si="1797"/>
        <v>1</v>
      </c>
      <c r="F4050" s="173"/>
      <c r="G4050" s="90"/>
      <c r="H4050" s="73"/>
      <c r="I4050" s="90"/>
      <c r="J4050" s="175" t="str">
        <f t="shared" si="1798"/>
        <v>-</v>
      </c>
      <c r="K4050" s="90"/>
      <c r="L4050" s="178"/>
      <c r="M4050" s="178"/>
    </row>
    <row r="4051" spans="1:13" x14ac:dyDescent="0.2">
      <c r="A4051" s="90" t="str">
        <f>IF(I4051=VALUE,VALUE,COUNTIF($B$7:B4051,B4051))&amp;I4051&amp;IF(F4051&lt;&gt;VALUE,TEXT(F4051,"mmmm"),VALUE)</f>
        <v>00</v>
      </c>
      <c r="B4051" s="86" t="str">
        <f t="shared" si="1796"/>
        <v>0</v>
      </c>
      <c r="C4051" s="86" t="str">
        <f>COUNTIF($K$7:K4051,K4051)&amp;K4051</f>
        <v>0</v>
      </c>
      <c r="D4051" s="86" t="str">
        <f t="shared" si="1797"/>
        <v>1</v>
      </c>
      <c r="F4051" s="173"/>
      <c r="G4051" s="90"/>
      <c r="H4051" s="73"/>
      <c r="I4051" s="90"/>
      <c r="J4051" s="175" t="str">
        <f t="shared" si="1798"/>
        <v>-</v>
      </c>
      <c r="K4051" s="90"/>
      <c r="L4051" s="178"/>
      <c r="M4051" s="178"/>
    </row>
    <row r="4052" spans="1:13" x14ac:dyDescent="0.2">
      <c r="A4052" s="90" t="str">
        <f>IF(I4052=VALUE,VALUE,COUNTIF($B$7:B4052,B4052))&amp;I4052&amp;IF(F4052&lt;&gt;VALUE,TEXT(F4052,"mmmm"),VALUE)</f>
        <v>00</v>
      </c>
      <c r="B4052" s="86" t="str">
        <f t="shared" si="1796"/>
        <v>0</v>
      </c>
      <c r="C4052" s="86" t="str">
        <f>COUNTIF($K$7:K4052,K4052)&amp;K4052</f>
        <v>0</v>
      </c>
      <c r="D4052" s="86" t="str">
        <f t="shared" si="1797"/>
        <v>1</v>
      </c>
      <c r="F4052" s="173"/>
      <c r="G4052" s="90"/>
      <c r="H4052" s="73"/>
      <c r="I4052" s="90"/>
      <c r="J4052" s="175" t="str">
        <f t="shared" si="1798"/>
        <v>-</v>
      </c>
      <c r="K4052" s="90"/>
      <c r="L4052" s="178"/>
      <c r="M4052" s="178"/>
    </row>
    <row r="4053" spans="1:13" x14ac:dyDescent="0.2">
      <c r="A4053" s="90" t="str">
        <f>IF(I4053=VALUE,VALUE,COUNTIF($B$7:B4053,B4053))&amp;I4053&amp;IF(F4053&lt;&gt;VALUE,TEXT(F4053,"mmmm"),VALUE)</f>
        <v>00</v>
      </c>
      <c r="B4053" s="86" t="str">
        <f t="shared" si="1796"/>
        <v>0</v>
      </c>
      <c r="C4053" s="86" t="str">
        <f>COUNTIF($K$7:K4053,K4053)&amp;K4053</f>
        <v>0</v>
      </c>
      <c r="D4053" s="86" t="str">
        <f t="shared" si="1797"/>
        <v>1</v>
      </c>
      <c r="F4053" s="173"/>
      <c r="G4053" s="90"/>
      <c r="H4053" s="73"/>
      <c r="I4053" s="90"/>
      <c r="J4053" s="175" t="str">
        <f t="shared" si="1798"/>
        <v>-</v>
      </c>
      <c r="K4053" s="90"/>
      <c r="L4053" s="178"/>
      <c r="M4053" s="178"/>
    </row>
    <row r="4054" spans="1:13" x14ac:dyDescent="0.2">
      <c r="A4054" s="90" t="str">
        <f>IF(I4054=VALUE,VALUE,COUNTIF($B$7:B4054,B4054))&amp;I4054&amp;IF(F4054&lt;&gt;VALUE,TEXT(F4054,"mmmm"),VALUE)</f>
        <v>00</v>
      </c>
      <c r="B4054" s="86" t="str">
        <f t="shared" si="1796"/>
        <v>0</v>
      </c>
      <c r="C4054" s="86" t="str">
        <f>COUNTIF($K$7:K4054,K4054)&amp;K4054</f>
        <v>0</v>
      </c>
      <c r="D4054" s="86" t="str">
        <f t="shared" si="1797"/>
        <v>1</v>
      </c>
      <c r="F4054" s="173"/>
      <c r="G4054" s="90"/>
      <c r="H4054" s="73"/>
      <c r="I4054" s="90"/>
      <c r="J4054" s="175" t="str">
        <f t="shared" si="1798"/>
        <v>-</v>
      </c>
      <c r="K4054" s="90"/>
      <c r="L4054" s="178"/>
      <c r="M4054" s="178"/>
    </row>
    <row r="4055" spans="1:13" x14ac:dyDescent="0.2">
      <c r="A4055" s="90" t="str">
        <f>IF(I4055=VALUE,VALUE,COUNTIF($B$7:B4055,B4055))&amp;I4055&amp;IF(F4055&lt;&gt;VALUE,TEXT(F4055,"mmmm"),VALUE)</f>
        <v>00</v>
      </c>
      <c r="B4055" s="86" t="str">
        <f t="shared" si="1796"/>
        <v>0</v>
      </c>
      <c r="C4055" s="86" t="str">
        <f>COUNTIF($K$7:K4055,K4055)&amp;K4055</f>
        <v>0</v>
      </c>
      <c r="D4055" s="86" t="str">
        <f t="shared" si="1797"/>
        <v>1</v>
      </c>
      <c r="F4055" s="173"/>
      <c r="G4055" s="90"/>
      <c r="H4055" s="73"/>
      <c r="I4055" s="90"/>
      <c r="J4055" s="175" t="str">
        <f t="shared" si="1798"/>
        <v>-</v>
      </c>
      <c r="K4055" s="90"/>
      <c r="L4055" s="178"/>
      <c r="M4055" s="178"/>
    </row>
    <row r="4056" spans="1:13" x14ac:dyDescent="0.2">
      <c r="A4056" s="90" t="str">
        <f>IF(I4056=VALUE,VALUE,COUNTIF($B$7:B4056,B4056))&amp;I4056&amp;IF(F4056&lt;&gt;VALUE,TEXT(F4056,"mmmm"),VALUE)</f>
        <v>00</v>
      </c>
      <c r="B4056" s="86" t="str">
        <f>I4056&amp;IF(F4056&lt;&gt;VALUE,TEXT(F4056,"mmmm"),VALUE)</f>
        <v>0</v>
      </c>
      <c r="C4056" s="86" t="str">
        <f>COUNTIF($K$7:K4056,K4056)&amp;K4056</f>
        <v>0</v>
      </c>
      <c r="D4056" s="86" t="str">
        <f>IF(MONTH(F4056)&lt;MONTH(BLN),"1"&amp;I4056,VALUE)</f>
        <v>1</v>
      </c>
      <c r="F4056" s="173"/>
      <c r="G4056" s="90"/>
      <c r="H4056" s="73"/>
      <c r="I4056" s="90"/>
      <c r="J4056" s="175" t="str">
        <f t="shared" si="1798"/>
        <v>-</v>
      </c>
      <c r="K4056" s="90"/>
      <c r="L4056" s="178"/>
      <c r="M4056" s="178"/>
    </row>
    <row r="4059" spans="1:13" x14ac:dyDescent="0.2">
      <c r="L4059" s="179"/>
      <c r="M4059" s="179"/>
    </row>
    <row r="4062" spans="1:13" x14ac:dyDescent="0.2">
      <c r="L4062" s="91">
        <f>SUBTOTAL(9,L37:L2069)</f>
        <v>264192800</v>
      </c>
      <c r="M4062" s="91">
        <f>SUBTOTAL(9,M37:M2069)</f>
        <v>264192800</v>
      </c>
    </row>
  </sheetData>
  <autoFilter ref="F6:M4056" xr:uid="{00000000-0009-0000-0000-000004000000}"/>
  <conditionalFormatting sqref="F1">
    <cfRule type="cellIs" dxfId="21" priority="1" stopIfTrue="1" operator="equal">
      <formula>0</formula>
    </cfRule>
  </conditionalFormatting>
  <dataValidations count="2">
    <dataValidation type="list" showInputMessage="1" showErrorMessage="1" error="MAAF ! KODE SALAH" sqref="I3106:I3107 I3112:I3113 I3122:I3123 I3137:I3138 I3154:I3155 I3935:I3936 I3163:I3164 I3166:I3167 I3169:I3170 I903 I1047 I1303 I1395 I1453 I1632 I1651 I1686 I1689 I1983 I2025 I2038 I2074 I2317 I2530 I2639 I2652 I2741 I2784 I2786 I2987 I3244 I3387 I3512 I3571 I3619 I3640 I3649 I3652 I3668 I3675 I3707 I3726 I3731 I3736 I3740 I3760 I3778 I3807 I3834 I3931 I3942 I3946 I3980 I3998 I4017 I7:I8 I4033:I4056 I3259:I3261 I3823:I3824 I3867:I3868 I3266:I3268 I3297:I3298 I3804:I3805 I3304:I3305 I3318:I3319 I3846:I3847 I3855:I3856 I3336:I3337 I3350:I3351 I3370:I3371 I3397:I3398 I3415:I3416 I3428:I3429 I3459:I3460 I3479:I3480 I3539:I3540 I3564:I3565 I3576:I3577 I3585:I3586 I3613:I3614 I3624:I3625 I3657:I3658 I3678:I3679 I3689:I3690 I3698:I3699 I3719:I3720 I3751:I3752 I3786:I3787 I883:I884 I896:I897 I899:I900 I906:I907 I909:I910 I974:I975 I977:I978 I983:I985 I996:I998 I1014:I1015 I1028:I1030 I1044:I1045 I1049:I1050 I1052:I1053 I1055:I1056 I1062:I1063 I1070:I1071 I1075:I1076 I1078:I1079 I1085:I1086 I1088:I1089 I1093:I1094 I1096:I1097 I1109:I1110 I1116:I1117 I1119:I1120 I1132:I1134 I1139:I1141 I1191:I1196 I1200:I1201 I1217:I1218 I1221:I1222 I1225:I1226 I1278:I1279 I1281:I1282 I1284:I1285 I1290:I1291 I1295:I1296 I1299:I1300 I1348:I1349 I1363:I1364 I1388:I1389 I1391:I1392 I1400:I1401 I1403:I1404 I1414:I1415 I1417:I1418 I1426:I1427 I1440:I1441 I1443:I1444 I1448:I1449 I1492:I1493 I1497:I1500 I1559:I1560 I1562:I1563 I1568:I1569 I1588:I1589 I1610:I1617 I1628:I1629 I1634:I1635 I1637:I1638 I1640:I1641 I1643:I1644 I1647:I1648 I1656:I1657 I1670:I1671 I1680:I1681 I1683:I1684 I1694:I1695 I1699:I1700 I1704:I1705 I1720:I1721 I1723:I1724 I1726:I1727 I1729:I1730 I1732:I1733 I1735:I1736 I1767:I1769 I1895:I1896 I1905:I1906 I1908:I1916 I1935:I1936 I1941:I1942 I1966:I1967 I1969:I1970 I1974:I1975 I1979:I1980 I1989:I1990 I1993:I1994 I2006:I2007 I2012:I2013 I2015:I2016 I2021:I2022 I2044:I2045 I2060:I2061 I2063:I2064 I2068:I2069 I2071:I2072 I2124:I2126 I2208:I2209 I2241:I2246 I2261:I2262 I2264:I2265 I2292:I2293 I2301:I2302 I2308:I2309 I2313:I2314 I2322:I2323 I2334:I2335 I2338:I2339 I2344:I2345 I2364:I2365 I2380:I2381 I2384:I2385 I2387:I2388 I2525:I2527 I2629:I2630 I2641:I2646 I2649:I2650 I2668:I2669 I2675:I2676 I2712:I2713 I2720:I2721 I2726:I2727 I2729:I2730 I2737:I2738 I2747:I2748 I2750:I2751 I2767:I2768 I2771:I2772 I2776:I2777 I2779:I2780 I2796:I2797 I2809:I2810 I2812:I2813 I2826:I2827 I2830:I2831 I2833:I2834 I2836:I2837 I2842:I2843 I2851:I2852 I2886:I2887 I2921:I2922 I2932:I2933 I2939:I2940 I2953:I2954 I2957:I2958 I2966:I2967 I2978:I2979 I2984:I2985 I2991:I2992 I3001:I3002 I3017:I3018 I3039:I3040 I3046:I3047 I3062:I3063 I3068:I3069 I3078:I3079 I3091:I3093 I3099:I3100" xr:uid="{00000000-0002-0000-0400-000000000000}">
      <formula1>AKUN</formula1>
    </dataValidation>
    <dataValidation type="list" showInputMessage="1" showErrorMessage="1" error="MAAF ! KODE SALAH" sqref="K1453 K1455 K1468 K1470 K1472 K1490 K1819:L1819 K1871 K1882 K2201 K2606 K2618 K2621 K2627 K3034 K3042:K3573 K477:K579 K3575:K4056 K1156:K1449 K1458:K1462 K1464:K1466 K1475:K1486 K1492:K1569 K1572:K1574 K1577:K1579 K1584:K1585 K1587:K1817 K1820:K1869 K1875:K1880 K1884:K1888 K1890:K2187 K2190:K2191 K2193:K2199 K2203:K2599 K2601:K2604 K2608:K2611 K2613:K2616 K2623:K2624 K2629:K2948 K2950:K2980 K2982:K3018 K3020:K3021 K3023:K3032 K3036:K3040 K7:K475 K581:K1153" xr:uid="{00000000-0002-0000-0400-000001000000}">
      <formula1>KODE</formula1>
    </dataValidation>
  </dataValidations>
  <printOptions horizontalCentered="1"/>
  <pageMargins left="0.39370078740157499" right="0.39370078740157499" top="0.59055118110236204" bottom="0.59055118110236204" header="0.39370078740157499" footer="0.39370078740157499"/>
  <pageSetup paperSize="9" scale="90" fitToHeight="0" orientation="portrait" blackAndWhite="1"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indexed="10"/>
  </sheetPr>
  <dimension ref="A1:F12"/>
  <sheetViews>
    <sheetView showGridLines="0" workbookViewId="0">
      <pane xSplit="6" ySplit="12" topLeftCell="IJ13" activePane="bottomRight" state="frozen"/>
      <selection pane="topRight"/>
      <selection pane="bottomLeft"/>
      <selection pane="bottomRight" activeCell="D9" sqref="D9"/>
    </sheetView>
  </sheetViews>
  <sheetFormatPr defaultColWidth="0" defaultRowHeight="12.75" zeroHeight="1" x14ac:dyDescent="0.2"/>
  <cols>
    <col min="1" max="1" width="5.28515625" customWidth="1"/>
    <col min="2" max="2" width="2.5703125" customWidth="1"/>
    <col min="3" max="3" width="9.140625" customWidth="1"/>
    <col min="4" max="4" width="23.7109375" customWidth="1"/>
    <col min="5" max="5" width="3.42578125" customWidth="1"/>
    <col min="6" max="6" width="6.42578125" customWidth="1"/>
    <col min="7" max="16384" width="9.140625" hidden="1"/>
  </cols>
  <sheetData>
    <row r="1" spans="2:5" x14ac:dyDescent="0.2"/>
    <row r="2" spans="2:5" x14ac:dyDescent="0.2"/>
    <row r="3" spans="2:5" x14ac:dyDescent="0.2"/>
    <row r="4" spans="2:5" x14ac:dyDescent="0.2"/>
    <row r="5" spans="2:5" x14ac:dyDescent="0.2"/>
    <row r="6" spans="2:5" ht="12" customHeight="1" x14ac:dyDescent="0.2">
      <c r="B6" s="155"/>
      <c r="C6" s="155"/>
      <c r="D6" s="155"/>
      <c r="E6" s="155"/>
    </row>
    <row r="7" spans="2:5" ht="15.75" x14ac:dyDescent="0.25">
      <c r="B7" s="155"/>
      <c r="C7" s="156" t="str">
        <f>"Tahun : "&amp;THN</f>
        <v>Tahun : 2026</v>
      </c>
      <c r="D7" s="157"/>
      <c r="E7" s="155"/>
    </row>
    <row r="8" spans="2:5" s="69" customFormat="1" ht="12" customHeight="1" x14ac:dyDescent="0.2">
      <c r="B8" s="158"/>
      <c r="C8" s="159"/>
      <c r="D8" s="158"/>
      <c r="E8" s="158"/>
    </row>
    <row r="9" spans="2:5" ht="15.75" x14ac:dyDescent="0.25">
      <c r="B9" s="155"/>
      <c r="C9" s="156" t="s">
        <v>431</v>
      </c>
      <c r="D9" s="160">
        <v>183</v>
      </c>
      <c r="E9" s="155"/>
    </row>
    <row r="10" spans="2:5" ht="12" customHeight="1" x14ac:dyDescent="0.2">
      <c r="B10" s="155"/>
      <c r="C10" s="155"/>
      <c r="D10" s="155"/>
      <c r="E10" s="155"/>
    </row>
    <row r="11" spans="2:5" x14ac:dyDescent="0.2"/>
    <row r="12" spans="2:5" x14ac:dyDescent="0.2"/>
  </sheetData>
  <dataValidations count="2">
    <dataValidation allowBlank="1" showInputMessage="1" showErrorMessage="1" promptTitle="www.xclmedia.net" prompt="Program by Syarifuddin" sqref="A9:C9 E9:F9 A1:F8 A10:F12" xr:uid="{00000000-0002-0000-0500-000000000000}"/>
    <dataValidation type="list" showInputMessage="1" showErrorMessage="1" promptTitle="www.xclmedia.net" prompt="Program by Syarifuddin" sqref="D9" xr:uid="{00000000-0002-0000-0500-000001000000}">
      <formula1>MONTH</formula1>
    </dataValidation>
  </dataValidations>
  <pageMargins left="0.75" right="0.75" top="1" bottom="1" header="0.5" footer="0.5"/>
  <pageSetup orientation="portrait"/>
  <headerFooter alignWithMargins="0"/>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tabColor indexed="19"/>
    <pageSetUpPr fitToPage="1"/>
  </sheetPr>
  <dimension ref="A1:J108"/>
  <sheetViews>
    <sheetView showGridLines="0" zoomScale="85" zoomScaleNormal="85" workbookViewId="0">
      <pane xSplit="7" ySplit="9" topLeftCell="H10" activePane="bottomRight" state="frozen"/>
      <selection pane="topRight"/>
      <selection pane="bottomLeft"/>
      <selection pane="bottomRight" activeCell="D17" sqref="D17"/>
    </sheetView>
  </sheetViews>
  <sheetFormatPr defaultColWidth="9" defaultRowHeight="12.75" x14ac:dyDescent="0.2"/>
  <cols>
    <col min="1" max="1" width="6.28515625" customWidth="1"/>
    <col min="2" max="2" width="10.7109375" customWidth="1"/>
    <col min="3" max="3" width="15.7109375" customWidth="1"/>
    <col min="4" max="4" width="90.7109375" customWidth="1"/>
    <col min="5" max="7" width="15.7109375" customWidth="1"/>
    <col min="8" max="8" width="11" customWidth="1"/>
  </cols>
  <sheetData>
    <row r="1" spans="1:10" ht="15.75" x14ac:dyDescent="0.25">
      <c r="A1" s="70" t="str">
        <f>NAMA</f>
        <v>ARYA USAHA TIRTA, CV</v>
      </c>
    </row>
    <row r="2" spans="1:10" ht="15.75" x14ac:dyDescent="0.25">
      <c r="A2" s="71" t="s">
        <v>432</v>
      </c>
    </row>
    <row r="3" spans="1:10" ht="15.75" x14ac:dyDescent="0.25">
      <c r="A3" s="70" t="str">
        <f>"Bulan : "&amp;TEXT(TEXT(BLN,"mmmm"),"mmmm")&amp;" "&amp;THN</f>
        <v>Bulan : July 2026</v>
      </c>
    </row>
    <row r="4" spans="1:10" ht="15" x14ac:dyDescent="0.2">
      <c r="A4" s="150"/>
    </row>
    <row r="5" spans="1:10" s="69" customFormat="1" x14ac:dyDescent="0.2">
      <c r="A5" s="72" t="s">
        <v>433</v>
      </c>
      <c r="C5" s="99" t="s">
        <v>97</v>
      </c>
      <c r="F5" s="74" t="s">
        <v>434</v>
      </c>
      <c r="G5" s="75" t="str">
        <f>VLOOKUP(C5,DAF_AKUN,3,FALSE)</f>
        <v>Db</v>
      </c>
    </row>
    <row r="6" spans="1:10" s="69" customFormat="1" x14ac:dyDescent="0.2">
      <c r="A6" s="72" t="s">
        <v>8</v>
      </c>
      <c r="C6" s="76" t="str">
        <f>VLOOKUP(C5,DAF_AKUN,2,FALSE)</f>
        <v xml:space="preserve">   Electronics &amp; IT Equipment</v>
      </c>
      <c r="D6" s="77"/>
      <c r="F6" s="74" t="s">
        <v>435</v>
      </c>
      <c r="G6" s="78">
        <f>IF(ISERROR=TRUE,IF(AND(ISERROR=TRUE,VLOOKUP(C5,DAF_AKUN,3,FALSE)="Db"),SUMIF(Akun!A:A,C5,Akun!F:F)+SUMIF(Jurnal!D:D,"1"&amp;C5,Jurnal!L:L)-SUMIF(Jurnal!D:D,"1"&amp;C5,Jurnal!M:M),SUMIF(Akun!A:A,C5,Akun!G:G)-SUMIF(Jurnal!D:D,"1"&amp;C5,Jurnal!L:L)+SUMIF(Jurnal!D:D,"1"&amp;C5,Jurnal!M:M)),VALUE)</f>
        <v>9550321</v>
      </c>
    </row>
    <row r="7" spans="1:10" x14ac:dyDescent="0.2">
      <c r="G7" s="79"/>
    </row>
    <row r="8" spans="1:10" x14ac:dyDescent="0.2">
      <c r="A8" s="93" t="s">
        <v>436</v>
      </c>
      <c r="B8" s="94" t="s">
        <v>415</v>
      </c>
      <c r="C8" s="94" t="s">
        <v>416</v>
      </c>
      <c r="D8" s="94" t="s">
        <v>437</v>
      </c>
      <c r="E8" s="94" t="s">
        <v>14</v>
      </c>
      <c r="F8" s="94" t="s">
        <v>15</v>
      </c>
      <c r="G8" s="119" t="s">
        <v>12</v>
      </c>
    </row>
    <row r="9" spans="1:10" x14ac:dyDescent="0.2">
      <c r="A9" s="151"/>
      <c r="B9" s="152"/>
      <c r="C9" s="152"/>
      <c r="D9" s="152"/>
      <c r="E9" s="152"/>
      <c r="F9" s="152"/>
      <c r="G9" s="153"/>
    </row>
    <row r="10" spans="1:10" x14ac:dyDescent="0.2">
      <c r="A10" s="86">
        <f>A9+1</f>
        <v>1</v>
      </c>
      <c r="B10" s="154" t="str">
        <f t="shared" ref="B10:B29" si="0">IF(OR(ISERROR=FALSE,ISERROR(VLOOKUP(A10&amp;C$5&amp;TEXT(BLN,"mmmm"),JU_AKUN,6,FALSE))=TRUE),TEXT,VLOOKUP(A10&amp;C$5&amp;TEXT(BLN,"mmmm"),JU_AKUN,6,FALSE))</f>
        <v>-</v>
      </c>
      <c r="C10" s="86" t="str">
        <f t="shared" ref="C10:C29" si="1">IF(OR(ISERROR=FALSE,ISERROR(VLOOKUP(A10&amp;C$5&amp;TEXT(BLN,"mmmm"),JU_AKUN,7,FALSE))=TRUE),TEXT,VLOOKUP(A10&amp;C$5&amp;TEXT(BLN,"mmmm"),JU_AKUN,7,FALSE))</f>
        <v>-</v>
      </c>
      <c r="D10" s="88" t="str">
        <f t="shared" ref="D10:D29" si="2">IF(OR(ISERROR=FALSE,ISERROR(VLOOKUP(A10&amp;C$5&amp;TEXT(BLN,"mmmm"),JU_AKUN,8,FALSE))=TRUE),TEXT,VLOOKUP(A10&amp;C$5&amp;TEXT(BLN,"mmmm"),JU_AKUN,8,FALSE))</f>
        <v>-</v>
      </c>
      <c r="E10" s="89" t="str">
        <f t="shared" ref="E10:E29" si="3">IF(OR(ISERROR=FALSE,ISERROR(VLOOKUP(A10&amp;C$5&amp;TEXT(BLN,"mmmm"),JU_AKUN,12,FALSE))=TRUE),TEXT,VLOOKUP(A10&amp;C$5&amp;TEXT(BLN,"mmmm"),JU_AKUN,12,FALSE))</f>
        <v>-</v>
      </c>
      <c r="F10" s="89" t="str">
        <f t="shared" ref="F10:F29" si="4">IF(OR(ISERROR=FALSE,ISERROR(VLOOKUP(A10&amp;C$5&amp;TEXT(BLN,"mmmm"),JU_AKUN,13,FALSE))=TRUE),TEXT,VLOOKUP(A10&amp;C$5&amp;TEXT(BLN,"mmmm"),JU_AKUN,13,FALSE))</f>
        <v>-</v>
      </c>
      <c r="G10" s="89">
        <f>IF(AND(E10=TEXT,F10=TEXT),VALUE,IF($G$5="Db",$G$6+SUM($E$10:E10)-SUM($F$10:F10),$G$6-SUM($E$10:E10)+SUM($F$10:F10)))</f>
        <v>0</v>
      </c>
    </row>
    <row r="11" spans="1:10" x14ac:dyDescent="0.2">
      <c r="A11" s="90">
        <f t="shared" ref="A11:A59" si="5">A10+1</f>
        <v>2</v>
      </c>
      <c r="B11" s="154" t="str">
        <f t="shared" si="0"/>
        <v>-</v>
      </c>
      <c r="C11" s="86" t="str">
        <f t="shared" si="1"/>
        <v>-</v>
      </c>
      <c r="D11" s="88" t="str">
        <f t="shared" si="2"/>
        <v>-</v>
      </c>
      <c r="E11" s="89" t="str">
        <f t="shared" si="3"/>
        <v>-</v>
      </c>
      <c r="F11" s="89" t="str">
        <f t="shared" si="4"/>
        <v>-</v>
      </c>
      <c r="G11" s="89">
        <f>IF(AND(E11=TEXT,F11=TEXT),VALUE,IF($G$5="Db",$G$6+SUM($E$10:E11)-SUM($F$10:F11),$G$6-SUM($E$10:E11)+SUM($F$10:F11)))</f>
        <v>0</v>
      </c>
    </row>
    <row r="12" spans="1:10" x14ac:dyDescent="0.2">
      <c r="A12" s="90">
        <f t="shared" si="5"/>
        <v>3</v>
      </c>
      <c r="B12" s="154" t="str">
        <f t="shared" si="0"/>
        <v>-</v>
      </c>
      <c r="C12" s="86" t="str">
        <f t="shared" si="1"/>
        <v>-</v>
      </c>
      <c r="D12" s="88" t="str">
        <f t="shared" si="2"/>
        <v>-</v>
      </c>
      <c r="E12" s="89" t="str">
        <f t="shared" si="3"/>
        <v>-</v>
      </c>
      <c r="F12" s="89" t="str">
        <f t="shared" si="4"/>
        <v>-</v>
      </c>
      <c r="G12" s="89">
        <f>IF(AND(E12=TEXT,F12=TEXT),VALUE,IF($G$5="Db",$G$6+SUM($E$10:E12)-SUM($F$10:F12),$G$6-SUM($E$10:E12)+SUM($F$10:F12)))</f>
        <v>0</v>
      </c>
    </row>
    <row r="13" spans="1:10" x14ac:dyDescent="0.2">
      <c r="A13" s="90">
        <f t="shared" si="5"/>
        <v>4</v>
      </c>
      <c r="B13" s="154" t="str">
        <f t="shared" si="0"/>
        <v>-</v>
      </c>
      <c r="C13" s="86" t="str">
        <f t="shared" si="1"/>
        <v>-</v>
      </c>
      <c r="D13" s="88" t="str">
        <f t="shared" si="2"/>
        <v>-</v>
      </c>
      <c r="E13" s="89" t="str">
        <f t="shared" si="3"/>
        <v>-</v>
      </c>
      <c r="F13" s="89" t="str">
        <f t="shared" si="4"/>
        <v>-</v>
      </c>
      <c r="G13" s="89">
        <f>IF(AND(E13=TEXT,F13=TEXT),VALUE,IF($G$5="Db",$G$6+SUM($E$10:E13)-SUM($F$10:F13),$G$6-SUM($E$10:E13)+SUM($F$10:F13)))</f>
        <v>0</v>
      </c>
      <c r="J13" s="69"/>
    </row>
    <row r="14" spans="1:10" x14ac:dyDescent="0.2">
      <c r="A14" s="90">
        <f t="shared" si="5"/>
        <v>5</v>
      </c>
      <c r="B14" s="154" t="str">
        <f t="shared" si="0"/>
        <v>-</v>
      </c>
      <c r="C14" s="86" t="str">
        <f t="shared" si="1"/>
        <v>-</v>
      </c>
      <c r="D14" s="88" t="str">
        <f t="shared" si="2"/>
        <v>-</v>
      </c>
      <c r="E14" s="89" t="str">
        <f t="shared" si="3"/>
        <v>-</v>
      </c>
      <c r="F14" s="89" t="str">
        <f t="shared" si="4"/>
        <v>-</v>
      </c>
      <c r="G14" s="89">
        <f>IF(AND(E14=TEXT,F14=TEXT),VALUE,IF($G$5="Db",$G$6+SUM($E$10:E14)-SUM($F$10:F14),$G$6-SUM($E$10:E14)+SUM($F$10:F14)))</f>
        <v>0</v>
      </c>
      <c r="J14" s="69"/>
    </row>
    <row r="15" spans="1:10" x14ac:dyDescent="0.2">
      <c r="A15" s="90">
        <f t="shared" si="5"/>
        <v>6</v>
      </c>
      <c r="B15" s="154" t="str">
        <f t="shared" si="0"/>
        <v>-</v>
      </c>
      <c r="C15" s="86" t="str">
        <f t="shared" si="1"/>
        <v>-</v>
      </c>
      <c r="D15" s="88" t="str">
        <f t="shared" si="2"/>
        <v>-</v>
      </c>
      <c r="E15" s="89" t="str">
        <f t="shared" si="3"/>
        <v>-</v>
      </c>
      <c r="F15" s="89" t="str">
        <f t="shared" si="4"/>
        <v>-</v>
      </c>
      <c r="G15" s="89">
        <f>IF(AND(E15=TEXT,F15=TEXT),VALUE,IF($G$5="Db",$G$6+SUM($E$10:E15)-SUM($F$10:F15),$G$6-SUM($E$10:E15)+SUM($F$10:F15)))</f>
        <v>0</v>
      </c>
    </row>
    <row r="16" spans="1:10" x14ac:dyDescent="0.2">
      <c r="A16" s="90">
        <f t="shared" si="5"/>
        <v>7</v>
      </c>
      <c r="B16" s="154" t="str">
        <f t="shared" si="0"/>
        <v>-</v>
      </c>
      <c r="C16" s="86" t="str">
        <f t="shared" si="1"/>
        <v>-</v>
      </c>
      <c r="D16" s="88" t="str">
        <f t="shared" si="2"/>
        <v>-</v>
      </c>
      <c r="E16" s="89" t="str">
        <f t="shared" si="3"/>
        <v>-</v>
      </c>
      <c r="F16" s="89" t="str">
        <f t="shared" si="4"/>
        <v>-</v>
      </c>
      <c r="G16" s="89">
        <f>IF(AND(E16=TEXT,F16=TEXT),VALUE,IF($G$5="Db",$G$6+SUM($E$10:E16)-SUM($F$10:F16),$G$6-SUM($E$10:E16)+SUM($F$10:F16)))</f>
        <v>0</v>
      </c>
      <c r="H16" s="79"/>
    </row>
    <row r="17" spans="1:10" x14ac:dyDescent="0.2">
      <c r="A17" s="90">
        <f t="shared" si="5"/>
        <v>8</v>
      </c>
      <c r="B17" s="154" t="str">
        <f t="shared" si="0"/>
        <v>-</v>
      </c>
      <c r="C17" s="86" t="str">
        <f t="shared" si="1"/>
        <v>-</v>
      </c>
      <c r="D17" s="88" t="str">
        <f t="shared" si="2"/>
        <v>-</v>
      </c>
      <c r="E17" s="89" t="str">
        <f t="shared" si="3"/>
        <v>-</v>
      </c>
      <c r="F17" s="89" t="str">
        <f t="shared" si="4"/>
        <v>-</v>
      </c>
      <c r="G17" s="89">
        <f>IF(AND(E17=TEXT,F17=TEXT),VALUE,IF($G$5="Db",$G$6+SUM($E$10:E17)-SUM($F$10:F17),$G$6-SUM($E$10:E17)+SUM($F$10:F17)))</f>
        <v>0</v>
      </c>
    </row>
    <row r="18" spans="1:10" x14ac:dyDescent="0.2">
      <c r="A18" s="90">
        <f t="shared" si="5"/>
        <v>9</v>
      </c>
      <c r="B18" s="154" t="str">
        <f t="shared" si="0"/>
        <v>-</v>
      </c>
      <c r="C18" s="86" t="str">
        <f t="shared" si="1"/>
        <v>-</v>
      </c>
      <c r="D18" s="88" t="str">
        <f t="shared" si="2"/>
        <v>-</v>
      </c>
      <c r="E18" s="89" t="str">
        <f t="shared" si="3"/>
        <v>-</v>
      </c>
      <c r="F18" s="89" t="str">
        <f t="shared" si="4"/>
        <v>-</v>
      </c>
      <c r="G18" s="89">
        <f>IF(AND(E18=TEXT,F18=TEXT),VALUE,IF($G$5="Db",$G$6+SUM($E$10:E18)-SUM($F$10:F18),$G$6-SUM($E$10:E18)+SUM($F$10:F18)))</f>
        <v>0</v>
      </c>
    </row>
    <row r="19" spans="1:10" x14ac:dyDescent="0.2">
      <c r="A19" s="90">
        <f t="shared" si="5"/>
        <v>10</v>
      </c>
      <c r="B19" s="154" t="str">
        <f t="shared" si="0"/>
        <v>-</v>
      </c>
      <c r="C19" s="86" t="str">
        <f t="shared" si="1"/>
        <v>-</v>
      </c>
      <c r="D19" s="88" t="str">
        <f t="shared" si="2"/>
        <v>-</v>
      </c>
      <c r="E19" s="89" t="str">
        <f t="shared" si="3"/>
        <v>-</v>
      </c>
      <c r="F19" s="89" t="str">
        <f t="shared" si="4"/>
        <v>-</v>
      </c>
      <c r="G19" s="89">
        <f>IF(AND(E19=TEXT,F19=TEXT),VALUE,IF($G$5="Db",$G$6+SUM($E$10:E19)-SUM($F$10:F19),$G$6-SUM($E$10:E19)+SUM($F$10:F19)))</f>
        <v>0</v>
      </c>
    </row>
    <row r="20" spans="1:10" x14ac:dyDescent="0.2">
      <c r="A20" s="90">
        <f t="shared" si="5"/>
        <v>11</v>
      </c>
      <c r="B20" s="154" t="str">
        <f t="shared" si="0"/>
        <v>-</v>
      </c>
      <c r="C20" s="86" t="str">
        <f t="shared" si="1"/>
        <v>-</v>
      </c>
      <c r="D20" s="88" t="str">
        <f t="shared" si="2"/>
        <v>-</v>
      </c>
      <c r="E20" s="89" t="str">
        <f t="shared" si="3"/>
        <v>-</v>
      </c>
      <c r="F20" s="89" t="str">
        <f t="shared" si="4"/>
        <v>-</v>
      </c>
      <c r="G20" s="89">
        <f>IF(AND(E20=TEXT,F20=TEXT),VALUE,IF($G$5="Db",$G$6+SUM($E$10:E20)-SUM($F$10:F20),$G$6-SUM($E$10:E20)+SUM($F$10:F20)))</f>
        <v>0</v>
      </c>
    </row>
    <row r="21" spans="1:10" x14ac:dyDescent="0.2">
      <c r="A21" s="90">
        <f t="shared" si="5"/>
        <v>12</v>
      </c>
      <c r="B21" s="154" t="str">
        <f t="shared" si="0"/>
        <v>-</v>
      </c>
      <c r="C21" s="86" t="str">
        <f t="shared" si="1"/>
        <v>-</v>
      </c>
      <c r="D21" s="88" t="str">
        <f t="shared" si="2"/>
        <v>-</v>
      </c>
      <c r="E21" s="89" t="str">
        <f t="shared" si="3"/>
        <v>-</v>
      </c>
      <c r="F21" s="89" t="str">
        <f t="shared" si="4"/>
        <v>-</v>
      </c>
      <c r="G21" s="89">
        <f>IF(AND(E21=TEXT,F21=TEXT),VALUE,IF($G$5="Db",$G$6+SUM($E$10:E21)-SUM($F$10:F21),$G$6-SUM($E$10:E21)+SUM($F$10:F21)))</f>
        <v>0</v>
      </c>
    </row>
    <row r="22" spans="1:10" x14ac:dyDescent="0.2">
      <c r="A22" s="90">
        <f t="shared" si="5"/>
        <v>13</v>
      </c>
      <c r="B22" s="154" t="str">
        <f t="shared" si="0"/>
        <v>-</v>
      </c>
      <c r="C22" s="86" t="str">
        <f t="shared" si="1"/>
        <v>-</v>
      </c>
      <c r="D22" s="88" t="str">
        <f t="shared" si="2"/>
        <v>-</v>
      </c>
      <c r="E22" s="89" t="str">
        <f t="shared" si="3"/>
        <v>-</v>
      </c>
      <c r="F22" s="89" t="str">
        <f t="shared" si="4"/>
        <v>-</v>
      </c>
      <c r="G22" s="89">
        <f>IF(AND(E22=TEXT,F22=TEXT),VALUE,IF($G$5="Db",$G$6+SUM($E$10:E22)-SUM($F$10:F22),$G$6-SUM($E$10:E22)+SUM($F$10:F22)))</f>
        <v>0</v>
      </c>
      <c r="J22" s="69"/>
    </row>
    <row r="23" spans="1:10" x14ac:dyDescent="0.2">
      <c r="A23" s="90">
        <f t="shared" si="5"/>
        <v>14</v>
      </c>
      <c r="B23" s="154" t="str">
        <f t="shared" si="0"/>
        <v>-</v>
      </c>
      <c r="C23" s="86" t="str">
        <f t="shared" si="1"/>
        <v>-</v>
      </c>
      <c r="D23" s="88" t="str">
        <f t="shared" si="2"/>
        <v>-</v>
      </c>
      <c r="E23" s="89" t="str">
        <f t="shared" si="3"/>
        <v>-</v>
      </c>
      <c r="F23" s="89" t="str">
        <f t="shared" si="4"/>
        <v>-</v>
      </c>
      <c r="G23" s="89">
        <f>IF(AND(E23=TEXT,F23=TEXT),VALUE,IF($G$5="Db",$G$6+SUM($E$10:E23)-SUM($F$10:F23),$G$6-SUM($E$10:E23)+SUM($F$10:F23)))</f>
        <v>0</v>
      </c>
    </row>
    <row r="24" spans="1:10" x14ac:dyDescent="0.2">
      <c r="A24" s="90">
        <f t="shared" si="5"/>
        <v>15</v>
      </c>
      <c r="B24" s="154" t="str">
        <f t="shared" si="0"/>
        <v>-</v>
      </c>
      <c r="C24" s="86" t="str">
        <f t="shared" si="1"/>
        <v>-</v>
      </c>
      <c r="D24" s="88" t="str">
        <f t="shared" si="2"/>
        <v>-</v>
      </c>
      <c r="E24" s="89" t="str">
        <f t="shared" si="3"/>
        <v>-</v>
      </c>
      <c r="F24" s="89" t="str">
        <f t="shared" si="4"/>
        <v>-</v>
      </c>
      <c r="G24" s="89">
        <f>IF(AND(E24=TEXT,F24=TEXT),VALUE,IF($G$5="Db",$G$6+SUM($E$10:E24)-SUM($F$10:F24),$G$6-SUM($E$10:E24)+SUM($F$10:F24)))</f>
        <v>0</v>
      </c>
      <c r="J24" s="69"/>
    </row>
    <row r="25" spans="1:10" x14ac:dyDescent="0.2">
      <c r="A25" s="90">
        <f t="shared" si="5"/>
        <v>16</v>
      </c>
      <c r="B25" s="154" t="str">
        <f t="shared" si="0"/>
        <v>-</v>
      </c>
      <c r="C25" s="86" t="str">
        <f t="shared" si="1"/>
        <v>-</v>
      </c>
      <c r="D25" s="88" t="str">
        <f t="shared" si="2"/>
        <v>-</v>
      </c>
      <c r="E25" s="89" t="str">
        <f t="shared" si="3"/>
        <v>-</v>
      </c>
      <c r="F25" s="89" t="str">
        <f t="shared" si="4"/>
        <v>-</v>
      </c>
      <c r="G25" s="89">
        <f>IF(AND(E25=TEXT,F25=TEXT),VALUE,IF($G$5="Db",$G$6+SUM($E$10:E25)-SUM($F$10:F25),$G$6-SUM($E$10:E25)+SUM($F$10:F25)))</f>
        <v>0</v>
      </c>
    </row>
    <row r="26" spans="1:10" x14ac:dyDescent="0.2">
      <c r="A26" s="90">
        <f t="shared" si="5"/>
        <v>17</v>
      </c>
      <c r="B26" s="154" t="str">
        <f t="shared" si="0"/>
        <v>-</v>
      </c>
      <c r="C26" s="86" t="str">
        <f t="shared" si="1"/>
        <v>-</v>
      </c>
      <c r="D26" s="88" t="str">
        <f t="shared" si="2"/>
        <v>-</v>
      </c>
      <c r="E26" s="89" t="str">
        <f t="shared" si="3"/>
        <v>-</v>
      </c>
      <c r="F26" s="89" t="str">
        <f t="shared" si="4"/>
        <v>-</v>
      </c>
      <c r="G26" s="89">
        <f>IF(AND(E26=TEXT,F26=TEXT),VALUE,IF($G$5="Db",$G$6+SUM($E$10:E26)-SUM($F$10:F26),$G$6-SUM($E$10:E26)+SUM($F$10:F26)))</f>
        <v>0</v>
      </c>
      <c r="J26" s="69"/>
    </row>
    <row r="27" spans="1:10" x14ac:dyDescent="0.2">
      <c r="A27" s="90">
        <f t="shared" si="5"/>
        <v>18</v>
      </c>
      <c r="B27" s="154" t="str">
        <f t="shared" si="0"/>
        <v>-</v>
      </c>
      <c r="C27" s="86" t="str">
        <f t="shared" si="1"/>
        <v>-</v>
      </c>
      <c r="D27" s="88" t="str">
        <f t="shared" si="2"/>
        <v>-</v>
      </c>
      <c r="E27" s="89" t="str">
        <f t="shared" si="3"/>
        <v>-</v>
      </c>
      <c r="F27" s="89" t="str">
        <f t="shared" si="4"/>
        <v>-</v>
      </c>
      <c r="G27" s="89">
        <f>IF(AND(E27=TEXT,F27=TEXT),VALUE,IF($G$5="Db",$G$6+SUM($E$10:E27)-SUM($F$10:F27),$G$6-SUM($E$10:E27)+SUM($F$10:F27)))</f>
        <v>0</v>
      </c>
    </row>
    <row r="28" spans="1:10" x14ac:dyDescent="0.2">
      <c r="A28" s="90">
        <f t="shared" si="5"/>
        <v>19</v>
      </c>
      <c r="B28" s="154" t="str">
        <f t="shared" si="0"/>
        <v>-</v>
      </c>
      <c r="C28" s="86" t="str">
        <f t="shared" si="1"/>
        <v>-</v>
      </c>
      <c r="D28" s="88" t="str">
        <f t="shared" si="2"/>
        <v>-</v>
      </c>
      <c r="E28" s="89" t="str">
        <f t="shared" si="3"/>
        <v>-</v>
      </c>
      <c r="F28" s="89" t="str">
        <f t="shared" si="4"/>
        <v>-</v>
      </c>
      <c r="G28" s="89">
        <f>IF(AND(E28=TEXT,F28=TEXT),VALUE,IF($G$5="Db",$G$6+SUM($E$10:E28)-SUM($F$10:F28),$G$6-SUM($E$10:E28)+SUM($F$10:F28)))</f>
        <v>0</v>
      </c>
      <c r="J28" s="69"/>
    </row>
    <row r="29" spans="1:10" x14ac:dyDescent="0.2">
      <c r="A29" s="90">
        <f t="shared" si="5"/>
        <v>20</v>
      </c>
      <c r="B29" s="154" t="str">
        <f t="shared" si="0"/>
        <v>-</v>
      </c>
      <c r="C29" s="86" t="str">
        <f t="shared" si="1"/>
        <v>-</v>
      </c>
      <c r="D29" s="88" t="str">
        <f t="shared" si="2"/>
        <v>-</v>
      </c>
      <c r="E29" s="89" t="str">
        <f t="shared" si="3"/>
        <v>-</v>
      </c>
      <c r="F29" s="89" t="str">
        <f t="shared" si="4"/>
        <v>-</v>
      </c>
      <c r="G29" s="89">
        <f>IF(AND(E29=TEXT,F29=TEXT),VALUE,IF($G$5="Db",$G$6+SUM($E$10:E29)-SUM($F$10:F29),$G$6-SUM($E$10:E29)+SUM($F$10:F29)))</f>
        <v>0</v>
      </c>
    </row>
    <row r="30" spans="1:10" x14ac:dyDescent="0.2">
      <c r="A30" s="90">
        <f t="shared" si="5"/>
        <v>21</v>
      </c>
      <c r="B30" s="154" t="str">
        <f t="shared" ref="B30:B93" si="6">IF(OR(ISERROR=FALSE,ISERROR(VLOOKUP(A30&amp;C$5&amp;TEXT(BLN,"mmmm"),JU_AKUN,6,FALSE))=TRUE),TEXT,VLOOKUP(A30&amp;C$5&amp;TEXT(BLN,"mmmm"),JU_AKUN,6,FALSE))</f>
        <v>-</v>
      </c>
      <c r="C30" s="86" t="str">
        <f t="shared" ref="C30:C93" si="7">IF(OR(ISERROR=FALSE,ISERROR(VLOOKUP(A30&amp;C$5&amp;TEXT(BLN,"mmmm"),JU_AKUN,7,FALSE))=TRUE),TEXT,VLOOKUP(A30&amp;C$5&amp;TEXT(BLN,"mmmm"),JU_AKUN,7,FALSE))</f>
        <v>-</v>
      </c>
      <c r="D30" s="88" t="str">
        <f t="shared" ref="D30:D93" si="8">IF(OR(ISERROR=FALSE,ISERROR(VLOOKUP(A30&amp;C$5&amp;TEXT(BLN,"mmmm"),JU_AKUN,8,FALSE))=TRUE),TEXT,VLOOKUP(A30&amp;C$5&amp;TEXT(BLN,"mmmm"),JU_AKUN,8,FALSE))</f>
        <v>-</v>
      </c>
      <c r="E30" s="89" t="str">
        <f t="shared" ref="E30:E93" si="9">IF(OR(ISERROR=FALSE,ISERROR(VLOOKUP(A30&amp;C$5&amp;TEXT(BLN,"mmmm"),JU_AKUN,12,FALSE))=TRUE),TEXT,VLOOKUP(A30&amp;C$5&amp;TEXT(BLN,"mmmm"),JU_AKUN,12,FALSE))</f>
        <v>-</v>
      </c>
      <c r="F30" s="89" t="str">
        <f t="shared" ref="F30:F93" si="10">IF(OR(ISERROR=FALSE,ISERROR(VLOOKUP(A30&amp;C$5&amp;TEXT(BLN,"mmmm"),JU_AKUN,13,FALSE))=TRUE),TEXT,VLOOKUP(A30&amp;C$5&amp;TEXT(BLN,"mmmm"),JU_AKUN,13,FALSE))</f>
        <v>-</v>
      </c>
      <c r="G30" s="89">
        <f>IF(AND(E30=TEXT,F30=TEXT),VALUE,IF($G$5="Db",$G$6+SUM($E$10:E30)-SUM($F$10:F30),$G$6-SUM($E$10:E30)+SUM($F$10:F30)))</f>
        <v>0</v>
      </c>
      <c r="J30" s="69"/>
    </row>
    <row r="31" spans="1:10" x14ac:dyDescent="0.2">
      <c r="A31" s="90">
        <f t="shared" si="5"/>
        <v>22</v>
      </c>
      <c r="B31" s="154" t="str">
        <f t="shared" si="6"/>
        <v>-</v>
      </c>
      <c r="C31" s="86" t="str">
        <f t="shared" si="7"/>
        <v>-</v>
      </c>
      <c r="D31" s="88" t="str">
        <f t="shared" si="8"/>
        <v>-</v>
      </c>
      <c r="E31" s="89" t="str">
        <f t="shared" si="9"/>
        <v>-</v>
      </c>
      <c r="F31" s="89" t="str">
        <f t="shared" si="10"/>
        <v>-</v>
      </c>
      <c r="G31" s="89">
        <f>IF(AND(E31=TEXT,F31=TEXT),VALUE,IF($G$5="Db",$G$6+SUM($E$10:E31)-SUM($F$10:F31),$G$6-SUM($E$10:E31)+SUM($F$10:F31)))</f>
        <v>0</v>
      </c>
    </row>
    <row r="32" spans="1:10" x14ac:dyDescent="0.2">
      <c r="A32" s="90">
        <f t="shared" si="5"/>
        <v>23</v>
      </c>
      <c r="B32" s="154" t="str">
        <f t="shared" si="6"/>
        <v>-</v>
      </c>
      <c r="C32" s="86" t="str">
        <f t="shared" si="7"/>
        <v>-</v>
      </c>
      <c r="D32" s="88" t="str">
        <f t="shared" si="8"/>
        <v>-</v>
      </c>
      <c r="E32" s="89" t="str">
        <f t="shared" si="9"/>
        <v>-</v>
      </c>
      <c r="F32" s="89" t="str">
        <f t="shared" si="10"/>
        <v>-</v>
      </c>
      <c r="G32" s="89">
        <f>IF(AND(E32=TEXT,F32=TEXT),VALUE,IF($G$5="Db",$G$6+SUM($E$10:E32)-SUM($F$10:F32),$G$6-SUM($E$10:E32)+SUM($F$10:F32)))</f>
        <v>0</v>
      </c>
      <c r="J32" s="69"/>
    </row>
    <row r="33" spans="1:7" x14ac:dyDescent="0.2">
      <c r="A33" s="90">
        <f t="shared" si="5"/>
        <v>24</v>
      </c>
      <c r="B33" s="154" t="str">
        <f t="shared" si="6"/>
        <v>-</v>
      </c>
      <c r="C33" s="86" t="str">
        <f t="shared" si="7"/>
        <v>-</v>
      </c>
      <c r="D33" s="88" t="str">
        <f t="shared" si="8"/>
        <v>-</v>
      </c>
      <c r="E33" s="89" t="str">
        <f t="shared" si="9"/>
        <v>-</v>
      </c>
      <c r="F33" s="89" t="str">
        <f t="shared" si="10"/>
        <v>-</v>
      </c>
      <c r="G33" s="89">
        <f>IF(AND(E33=TEXT,F33=TEXT),VALUE,IF($G$5="Db",$G$6+SUM($E$10:E33)-SUM($F$10:F33),$G$6-SUM($E$10:E33)+SUM($F$10:F33)))</f>
        <v>0</v>
      </c>
    </row>
    <row r="34" spans="1:7" x14ac:dyDescent="0.2">
      <c r="A34" s="90">
        <f t="shared" si="5"/>
        <v>25</v>
      </c>
      <c r="B34" s="154" t="str">
        <f t="shared" si="6"/>
        <v>-</v>
      </c>
      <c r="C34" s="86" t="str">
        <f t="shared" si="7"/>
        <v>-</v>
      </c>
      <c r="D34" s="88" t="str">
        <f t="shared" si="8"/>
        <v>-</v>
      </c>
      <c r="E34" s="89" t="str">
        <f t="shared" si="9"/>
        <v>-</v>
      </c>
      <c r="F34" s="89" t="str">
        <f t="shared" si="10"/>
        <v>-</v>
      </c>
      <c r="G34" s="89">
        <f>IF(AND(E34=TEXT,F34=TEXT),VALUE,IF($G$5="Db",$G$6+SUM($E$10:E34)-SUM($F$10:F34),$G$6-SUM($E$10:E34)+SUM($F$10:F34)))</f>
        <v>0</v>
      </c>
    </row>
    <row r="35" spans="1:7" x14ac:dyDescent="0.2">
      <c r="A35" s="90">
        <f t="shared" si="5"/>
        <v>26</v>
      </c>
      <c r="B35" s="154" t="str">
        <f t="shared" si="6"/>
        <v>-</v>
      </c>
      <c r="C35" s="86" t="str">
        <f t="shared" si="7"/>
        <v>-</v>
      </c>
      <c r="D35" s="88" t="str">
        <f t="shared" si="8"/>
        <v>-</v>
      </c>
      <c r="E35" s="89" t="str">
        <f t="shared" si="9"/>
        <v>-</v>
      </c>
      <c r="F35" s="89" t="str">
        <f t="shared" si="10"/>
        <v>-</v>
      </c>
      <c r="G35" s="89">
        <f>IF(AND(E35=TEXT,F35=TEXT),VALUE,IF($G$5="Db",$G$6+SUM($E$10:E35)-SUM($F$10:F35),$G$6-SUM($E$10:E35)+SUM($F$10:F35)))</f>
        <v>0</v>
      </c>
    </row>
    <row r="36" spans="1:7" x14ac:dyDescent="0.2">
      <c r="A36" s="90">
        <f t="shared" si="5"/>
        <v>27</v>
      </c>
      <c r="B36" s="154" t="str">
        <f t="shared" si="6"/>
        <v>-</v>
      </c>
      <c r="C36" s="86" t="str">
        <f t="shared" si="7"/>
        <v>-</v>
      </c>
      <c r="D36" s="88" t="str">
        <f t="shared" si="8"/>
        <v>-</v>
      </c>
      <c r="E36" s="89" t="str">
        <f t="shared" si="9"/>
        <v>-</v>
      </c>
      <c r="F36" s="89" t="str">
        <f t="shared" si="10"/>
        <v>-</v>
      </c>
      <c r="G36" s="89">
        <f>IF(AND(E36=TEXT,F36=TEXT),VALUE,IF($G$5="Db",$G$6+SUM($E$10:E36)-SUM($F$10:F36),$G$6-SUM($E$10:E36)+SUM($F$10:F36)))</f>
        <v>0</v>
      </c>
    </row>
    <row r="37" spans="1:7" x14ac:dyDescent="0.2">
      <c r="A37" s="90">
        <f t="shared" si="5"/>
        <v>28</v>
      </c>
      <c r="B37" s="154" t="str">
        <f t="shared" si="6"/>
        <v>-</v>
      </c>
      <c r="C37" s="86" t="str">
        <f t="shared" si="7"/>
        <v>-</v>
      </c>
      <c r="D37" s="88" t="str">
        <f t="shared" si="8"/>
        <v>-</v>
      </c>
      <c r="E37" s="89" t="str">
        <f t="shared" si="9"/>
        <v>-</v>
      </c>
      <c r="F37" s="89" t="str">
        <f t="shared" si="10"/>
        <v>-</v>
      </c>
      <c r="G37" s="89">
        <f>IF(AND(E37=TEXT,F37=TEXT),VALUE,IF($G$5="Db",$G$6+SUM($E$10:E37)-SUM($F$10:F37),$G$6-SUM($E$10:E37)+SUM($F$10:F37)))</f>
        <v>0</v>
      </c>
    </row>
    <row r="38" spans="1:7" x14ac:dyDescent="0.2">
      <c r="A38" s="90">
        <f t="shared" si="5"/>
        <v>29</v>
      </c>
      <c r="B38" s="154" t="str">
        <f t="shared" si="6"/>
        <v>-</v>
      </c>
      <c r="C38" s="86" t="str">
        <f t="shared" si="7"/>
        <v>-</v>
      </c>
      <c r="D38" s="88" t="str">
        <f t="shared" si="8"/>
        <v>-</v>
      </c>
      <c r="E38" s="89" t="str">
        <f t="shared" si="9"/>
        <v>-</v>
      </c>
      <c r="F38" s="89" t="str">
        <f t="shared" si="10"/>
        <v>-</v>
      </c>
      <c r="G38" s="89">
        <f>IF(AND(E38=TEXT,F38=TEXT),VALUE,IF($G$5="Db",$G$6+SUM($E$10:E38)-SUM($F$10:F38),$G$6-SUM($E$10:E38)+SUM($F$10:F38)))</f>
        <v>0</v>
      </c>
    </row>
    <row r="39" spans="1:7" x14ac:dyDescent="0.2">
      <c r="A39" s="90">
        <f t="shared" si="5"/>
        <v>30</v>
      </c>
      <c r="B39" s="154" t="str">
        <f t="shared" si="6"/>
        <v>-</v>
      </c>
      <c r="C39" s="86" t="str">
        <f t="shared" si="7"/>
        <v>-</v>
      </c>
      <c r="D39" s="88" t="str">
        <f t="shared" si="8"/>
        <v>-</v>
      </c>
      <c r="E39" s="89" t="str">
        <f t="shared" si="9"/>
        <v>-</v>
      </c>
      <c r="F39" s="89" t="str">
        <f t="shared" si="10"/>
        <v>-</v>
      </c>
      <c r="G39" s="89">
        <f>IF(AND(E39=TEXT,F39=TEXT),VALUE,IF($G$5="Db",$G$6+SUM($E$10:E39)-SUM($F$10:F39),$G$6-SUM($E$10:E39)+SUM($F$10:F39)))</f>
        <v>0</v>
      </c>
    </row>
    <row r="40" spans="1:7" x14ac:dyDescent="0.2">
      <c r="A40" s="90">
        <f t="shared" si="5"/>
        <v>31</v>
      </c>
      <c r="B40" s="154" t="str">
        <f t="shared" si="6"/>
        <v>-</v>
      </c>
      <c r="C40" s="86" t="str">
        <f t="shared" si="7"/>
        <v>-</v>
      </c>
      <c r="D40" s="88" t="str">
        <f t="shared" si="8"/>
        <v>-</v>
      </c>
      <c r="E40" s="89" t="str">
        <f t="shared" si="9"/>
        <v>-</v>
      </c>
      <c r="F40" s="89" t="str">
        <f t="shared" si="10"/>
        <v>-</v>
      </c>
      <c r="G40" s="89">
        <f>IF(AND(E40=TEXT,F40=TEXT),VALUE,IF($G$5="Db",$G$6+SUM($E$10:E40)-SUM($F$10:F40),$G$6-SUM($E$10:E40)+SUM($F$10:F40)))</f>
        <v>0</v>
      </c>
    </row>
    <row r="41" spans="1:7" x14ac:dyDescent="0.2">
      <c r="A41" s="90">
        <f t="shared" si="5"/>
        <v>32</v>
      </c>
      <c r="B41" s="154" t="str">
        <f t="shared" si="6"/>
        <v>-</v>
      </c>
      <c r="C41" s="86" t="str">
        <f t="shared" si="7"/>
        <v>-</v>
      </c>
      <c r="D41" s="88" t="str">
        <f t="shared" si="8"/>
        <v>-</v>
      </c>
      <c r="E41" s="89" t="str">
        <f t="shared" si="9"/>
        <v>-</v>
      </c>
      <c r="F41" s="89" t="str">
        <f t="shared" si="10"/>
        <v>-</v>
      </c>
      <c r="G41" s="89">
        <f>IF(AND(E41=TEXT,F41=TEXT),VALUE,IF($G$5="Db",$G$6+SUM($E$10:E41)-SUM($F$10:F41),$G$6-SUM($E$10:E41)+SUM($F$10:F41)))</f>
        <v>0</v>
      </c>
    </row>
    <row r="42" spans="1:7" x14ac:dyDescent="0.2">
      <c r="A42" s="90">
        <f t="shared" si="5"/>
        <v>33</v>
      </c>
      <c r="B42" s="154" t="str">
        <f t="shared" si="6"/>
        <v>-</v>
      </c>
      <c r="C42" s="86" t="str">
        <f t="shared" si="7"/>
        <v>-</v>
      </c>
      <c r="D42" s="88" t="str">
        <f t="shared" si="8"/>
        <v>-</v>
      </c>
      <c r="E42" s="89" t="str">
        <f t="shared" si="9"/>
        <v>-</v>
      </c>
      <c r="F42" s="89" t="str">
        <f t="shared" si="10"/>
        <v>-</v>
      </c>
      <c r="G42" s="89">
        <f>IF(AND(E42=TEXT,F42=TEXT),VALUE,IF($G$5="Db",$G$6+SUM($E$10:E42)-SUM($F$10:F42),$G$6-SUM($E$10:E42)+SUM($F$10:F42)))</f>
        <v>0</v>
      </c>
    </row>
    <row r="43" spans="1:7" x14ac:dyDescent="0.2">
      <c r="A43" s="90">
        <f t="shared" si="5"/>
        <v>34</v>
      </c>
      <c r="B43" s="154" t="str">
        <f t="shared" si="6"/>
        <v>-</v>
      </c>
      <c r="C43" s="86" t="str">
        <f t="shared" si="7"/>
        <v>-</v>
      </c>
      <c r="D43" s="88" t="str">
        <f t="shared" si="8"/>
        <v>-</v>
      </c>
      <c r="E43" s="89" t="str">
        <f t="shared" si="9"/>
        <v>-</v>
      </c>
      <c r="F43" s="89" t="str">
        <f t="shared" si="10"/>
        <v>-</v>
      </c>
      <c r="G43" s="89">
        <f>IF(AND(E43=TEXT,F43=TEXT),VALUE,IF($G$5="Db",$G$6+SUM($E$10:E43)-SUM($F$10:F43),$G$6-SUM($E$10:E43)+SUM($F$10:F43)))</f>
        <v>0</v>
      </c>
    </row>
    <row r="44" spans="1:7" x14ac:dyDescent="0.2">
      <c r="A44" s="90">
        <f t="shared" si="5"/>
        <v>35</v>
      </c>
      <c r="B44" s="154" t="str">
        <f t="shared" si="6"/>
        <v>-</v>
      </c>
      <c r="C44" s="86" t="str">
        <f t="shared" si="7"/>
        <v>-</v>
      </c>
      <c r="D44" s="88" t="str">
        <f t="shared" si="8"/>
        <v>-</v>
      </c>
      <c r="E44" s="89" t="str">
        <f t="shared" si="9"/>
        <v>-</v>
      </c>
      <c r="F44" s="89" t="str">
        <f t="shared" si="10"/>
        <v>-</v>
      </c>
      <c r="G44" s="89">
        <f>IF(AND(E44=TEXT,F44=TEXT),VALUE,IF($G$5="Db",$G$6+SUM($E$10:E44)-SUM($F$10:F44),$G$6-SUM($E$10:E44)+SUM($F$10:F44)))</f>
        <v>0</v>
      </c>
    </row>
    <row r="45" spans="1:7" x14ac:dyDescent="0.2">
      <c r="A45" s="90">
        <f t="shared" si="5"/>
        <v>36</v>
      </c>
      <c r="B45" s="154" t="str">
        <f t="shared" si="6"/>
        <v>-</v>
      </c>
      <c r="C45" s="86" t="str">
        <f t="shared" si="7"/>
        <v>-</v>
      </c>
      <c r="D45" s="88" t="str">
        <f t="shared" si="8"/>
        <v>-</v>
      </c>
      <c r="E45" s="89" t="str">
        <f t="shared" si="9"/>
        <v>-</v>
      </c>
      <c r="F45" s="89" t="str">
        <f t="shared" si="10"/>
        <v>-</v>
      </c>
      <c r="G45" s="89">
        <f>IF(AND(E45=TEXT,F45=TEXT),VALUE,IF($G$5="Db",$G$6+SUM($E$10:E45)-SUM($F$10:F45),$G$6-SUM($E$10:E45)+SUM($F$10:F45)))</f>
        <v>0</v>
      </c>
    </row>
    <row r="46" spans="1:7" x14ac:dyDescent="0.2">
      <c r="A46" s="90">
        <f t="shared" si="5"/>
        <v>37</v>
      </c>
      <c r="B46" s="154" t="str">
        <f t="shared" si="6"/>
        <v>-</v>
      </c>
      <c r="C46" s="86" t="str">
        <f t="shared" si="7"/>
        <v>-</v>
      </c>
      <c r="D46" s="88" t="str">
        <f t="shared" si="8"/>
        <v>-</v>
      </c>
      <c r="E46" s="89" t="str">
        <f t="shared" si="9"/>
        <v>-</v>
      </c>
      <c r="F46" s="89" t="str">
        <f t="shared" si="10"/>
        <v>-</v>
      </c>
      <c r="G46" s="89">
        <f>IF(AND(E46=TEXT,F46=TEXT),VALUE,IF($G$5="Db",$G$6+SUM($E$10:E46)-SUM($F$10:F46),$G$6-SUM($E$10:E46)+SUM($F$10:F46)))</f>
        <v>0</v>
      </c>
    </row>
    <row r="47" spans="1:7" x14ac:dyDescent="0.2">
      <c r="A47" s="90">
        <f t="shared" si="5"/>
        <v>38</v>
      </c>
      <c r="B47" s="154" t="str">
        <f t="shared" si="6"/>
        <v>-</v>
      </c>
      <c r="C47" s="86" t="str">
        <f t="shared" si="7"/>
        <v>-</v>
      </c>
      <c r="D47" s="88" t="str">
        <f t="shared" si="8"/>
        <v>-</v>
      </c>
      <c r="E47" s="89" t="str">
        <f t="shared" si="9"/>
        <v>-</v>
      </c>
      <c r="F47" s="89" t="str">
        <f t="shared" si="10"/>
        <v>-</v>
      </c>
      <c r="G47" s="89">
        <f>IF(AND(E47=TEXT,F47=TEXT),VALUE,IF($G$5="Db",$G$6+SUM($E$10:E47)-SUM($F$10:F47),$G$6-SUM($E$10:E47)+SUM($F$10:F47)))</f>
        <v>0</v>
      </c>
    </row>
    <row r="48" spans="1:7" x14ac:dyDescent="0.2">
      <c r="A48" s="90">
        <f t="shared" si="5"/>
        <v>39</v>
      </c>
      <c r="B48" s="154" t="str">
        <f t="shared" si="6"/>
        <v>-</v>
      </c>
      <c r="C48" s="86" t="str">
        <f t="shared" si="7"/>
        <v>-</v>
      </c>
      <c r="D48" s="88" t="str">
        <f t="shared" si="8"/>
        <v>-</v>
      </c>
      <c r="E48" s="89" t="str">
        <f t="shared" si="9"/>
        <v>-</v>
      </c>
      <c r="F48" s="89" t="str">
        <f t="shared" si="10"/>
        <v>-</v>
      </c>
      <c r="G48" s="89">
        <f>IF(AND(E48=TEXT,F48=TEXT),VALUE,IF($G$5="Db",$G$6+SUM($E$10:E48)-SUM($F$10:F48),$G$6-SUM($E$10:E48)+SUM($F$10:F48)))</f>
        <v>0</v>
      </c>
    </row>
    <row r="49" spans="1:7" x14ac:dyDescent="0.2">
      <c r="A49" s="90">
        <f t="shared" si="5"/>
        <v>40</v>
      </c>
      <c r="B49" s="154" t="str">
        <f t="shared" si="6"/>
        <v>-</v>
      </c>
      <c r="C49" s="86" t="str">
        <f t="shared" si="7"/>
        <v>-</v>
      </c>
      <c r="D49" s="88" t="str">
        <f t="shared" si="8"/>
        <v>-</v>
      </c>
      <c r="E49" s="89" t="str">
        <f t="shared" si="9"/>
        <v>-</v>
      </c>
      <c r="F49" s="89" t="str">
        <f t="shared" si="10"/>
        <v>-</v>
      </c>
      <c r="G49" s="89">
        <f>IF(AND(E49=TEXT,F49=TEXT),VALUE,IF($G$5="Db",$G$6+SUM($E$10:E49)-SUM($F$10:F49),$G$6-SUM($E$10:E49)+SUM($F$10:F49)))</f>
        <v>0</v>
      </c>
    </row>
    <row r="50" spans="1:7" x14ac:dyDescent="0.2">
      <c r="A50" s="90">
        <f t="shared" si="5"/>
        <v>41</v>
      </c>
      <c r="B50" s="154" t="str">
        <f t="shared" si="6"/>
        <v>-</v>
      </c>
      <c r="C50" s="86" t="str">
        <f t="shared" si="7"/>
        <v>-</v>
      </c>
      <c r="D50" s="88" t="str">
        <f t="shared" si="8"/>
        <v>-</v>
      </c>
      <c r="E50" s="89" t="str">
        <f t="shared" si="9"/>
        <v>-</v>
      </c>
      <c r="F50" s="89" t="str">
        <f t="shared" si="10"/>
        <v>-</v>
      </c>
      <c r="G50" s="89">
        <f>IF(AND(E50=TEXT,F50=TEXT),VALUE,IF($G$5="Db",$G$6+SUM($E$10:E50)-SUM($F$10:F50),$G$6-SUM($E$10:E50)+SUM($F$10:F50)))</f>
        <v>0</v>
      </c>
    </row>
    <row r="51" spans="1:7" x14ac:dyDescent="0.2">
      <c r="A51" s="90">
        <f t="shared" si="5"/>
        <v>42</v>
      </c>
      <c r="B51" s="154" t="str">
        <f t="shared" si="6"/>
        <v>-</v>
      </c>
      <c r="C51" s="86" t="str">
        <f t="shared" si="7"/>
        <v>-</v>
      </c>
      <c r="D51" s="88" t="str">
        <f t="shared" si="8"/>
        <v>-</v>
      </c>
      <c r="E51" s="89" t="str">
        <f t="shared" si="9"/>
        <v>-</v>
      </c>
      <c r="F51" s="89" t="str">
        <f t="shared" si="10"/>
        <v>-</v>
      </c>
      <c r="G51" s="89">
        <f>IF(AND(E51=TEXT,F51=TEXT),VALUE,IF($G$5="Db",$G$6+SUM($E$10:E51)-SUM($F$10:F51),$G$6-SUM($E$10:E51)+SUM($F$10:F51)))</f>
        <v>0</v>
      </c>
    </row>
    <row r="52" spans="1:7" x14ac:dyDescent="0.2">
      <c r="A52" s="90">
        <f t="shared" si="5"/>
        <v>43</v>
      </c>
      <c r="B52" s="154" t="str">
        <f t="shared" si="6"/>
        <v>-</v>
      </c>
      <c r="C52" s="86" t="str">
        <f t="shared" si="7"/>
        <v>-</v>
      </c>
      <c r="D52" s="88" t="str">
        <f t="shared" si="8"/>
        <v>-</v>
      </c>
      <c r="E52" s="89" t="str">
        <f t="shared" si="9"/>
        <v>-</v>
      </c>
      <c r="F52" s="89" t="str">
        <f t="shared" si="10"/>
        <v>-</v>
      </c>
      <c r="G52" s="89">
        <f>IF(AND(E52=TEXT,F52=TEXT),VALUE,IF($G$5="Db",$G$6+SUM($E$10:E52)-SUM($F$10:F52),$G$6-SUM($E$10:E52)+SUM($F$10:F52)))</f>
        <v>0</v>
      </c>
    </row>
    <row r="53" spans="1:7" x14ac:dyDescent="0.2">
      <c r="A53" s="90">
        <f t="shared" si="5"/>
        <v>44</v>
      </c>
      <c r="B53" s="154" t="str">
        <f t="shared" si="6"/>
        <v>-</v>
      </c>
      <c r="C53" s="86" t="str">
        <f t="shared" si="7"/>
        <v>-</v>
      </c>
      <c r="D53" s="88" t="str">
        <f t="shared" si="8"/>
        <v>-</v>
      </c>
      <c r="E53" s="89" t="str">
        <f t="shared" si="9"/>
        <v>-</v>
      </c>
      <c r="F53" s="89" t="str">
        <f t="shared" si="10"/>
        <v>-</v>
      </c>
      <c r="G53" s="89">
        <f>IF(AND(E53=TEXT,F53=TEXT),VALUE,IF($G$5="Db",$G$6+SUM($E$10:E53)-SUM($F$10:F53),$G$6-SUM($E$10:E53)+SUM($F$10:F53)))</f>
        <v>0</v>
      </c>
    </row>
    <row r="54" spans="1:7" x14ac:dyDescent="0.2">
      <c r="A54" s="90">
        <f t="shared" si="5"/>
        <v>45</v>
      </c>
      <c r="B54" s="154" t="str">
        <f t="shared" si="6"/>
        <v>-</v>
      </c>
      <c r="C54" s="86" t="str">
        <f t="shared" si="7"/>
        <v>-</v>
      </c>
      <c r="D54" s="88" t="str">
        <f t="shared" si="8"/>
        <v>-</v>
      </c>
      <c r="E54" s="89" t="str">
        <f t="shared" si="9"/>
        <v>-</v>
      </c>
      <c r="F54" s="89" t="str">
        <f t="shared" si="10"/>
        <v>-</v>
      </c>
      <c r="G54" s="89">
        <f>IF(AND(E54=TEXT,F54=TEXT),VALUE,IF($G$5="Db",$G$6+SUM($E$10:E54)-SUM($F$10:F54),$G$6-SUM($E$10:E54)+SUM($F$10:F54)))</f>
        <v>0</v>
      </c>
    </row>
    <row r="55" spans="1:7" x14ac:dyDescent="0.2">
      <c r="A55" s="90">
        <f t="shared" si="5"/>
        <v>46</v>
      </c>
      <c r="B55" s="154" t="str">
        <f t="shared" si="6"/>
        <v>-</v>
      </c>
      <c r="C55" s="86" t="str">
        <f t="shared" si="7"/>
        <v>-</v>
      </c>
      <c r="D55" s="88" t="str">
        <f t="shared" si="8"/>
        <v>-</v>
      </c>
      <c r="E55" s="89" t="str">
        <f t="shared" si="9"/>
        <v>-</v>
      </c>
      <c r="F55" s="89" t="str">
        <f t="shared" si="10"/>
        <v>-</v>
      </c>
      <c r="G55" s="89">
        <f>IF(AND(E55=TEXT,F55=TEXT),VALUE,IF($G$5="Db",$G$6+SUM($E$10:E55)-SUM($F$10:F55),$G$6-SUM($E$10:E55)+SUM($F$10:F55)))</f>
        <v>0</v>
      </c>
    </row>
    <row r="56" spans="1:7" x14ac:dyDescent="0.2">
      <c r="A56" s="90">
        <f t="shared" si="5"/>
        <v>47</v>
      </c>
      <c r="B56" s="154" t="str">
        <f t="shared" si="6"/>
        <v>-</v>
      </c>
      <c r="C56" s="86" t="str">
        <f t="shared" si="7"/>
        <v>-</v>
      </c>
      <c r="D56" s="88" t="str">
        <f t="shared" si="8"/>
        <v>-</v>
      </c>
      <c r="E56" s="89" t="str">
        <f t="shared" si="9"/>
        <v>-</v>
      </c>
      <c r="F56" s="89" t="str">
        <f t="shared" si="10"/>
        <v>-</v>
      </c>
      <c r="G56" s="89">
        <f>IF(AND(E56=TEXT,F56=TEXT),VALUE,IF($G$5="Db",$G$6+SUM($E$10:E56)-SUM($F$10:F56),$G$6-SUM($E$10:E56)+SUM($F$10:F56)))</f>
        <v>0</v>
      </c>
    </row>
    <row r="57" spans="1:7" x14ac:dyDescent="0.2">
      <c r="A57" s="90">
        <f t="shared" si="5"/>
        <v>48</v>
      </c>
      <c r="B57" s="154" t="str">
        <f t="shared" si="6"/>
        <v>-</v>
      </c>
      <c r="C57" s="86" t="str">
        <f t="shared" si="7"/>
        <v>-</v>
      </c>
      <c r="D57" s="88" t="str">
        <f t="shared" si="8"/>
        <v>-</v>
      </c>
      <c r="E57" s="89" t="str">
        <f t="shared" si="9"/>
        <v>-</v>
      </c>
      <c r="F57" s="89" t="str">
        <f t="shared" si="10"/>
        <v>-</v>
      </c>
      <c r="G57" s="89">
        <f>IF(AND(E57=TEXT,F57=TEXT),VALUE,IF($G$5="Db",$G$6+SUM($E$10:E57)-SUM($F$10:F57),$G$6-SUM($E$10:E57)+SUM($F$10:F57)))</f>
        <v>0</v>
      </c>
    </row>
    <row r="58" spans="1:7" x14ac:dyDescent="0.2">
      <c r="A58" s="90">
        <f t="shared" si="5"/>
        <v>49</v>
      </c>
      <c r="B58" s="154" t="str">
        <f t="shared" si="6"/>
        <v>-</v>
      </c>
      <c r="C58" s="86" t="str">
        <f t="shared" si="7"/>
        <v>-</v>
      </c>
      <c r="D58" s="88" t="str">
        <f t="shared" si="8"/>
        <v>-</v>
      </c>
      <c r="E58" s="89" t="str">
        <f t="shared" si="9"/>
        <v>-</v>
      </c>
      <c r="F58" s="89" t="str">
        <f t="shared" si="10"/>
        <v>-</v>
      </c>
      <c r="G58" s="89">
        <f>IF(AND(E58=TEXT,F58=TEXT),VALUE,IF($G$5="Db",$G$6+SUM($E$10:E58)-SUM($F$10:F58),$G$6-SUM($E$10:E58)+SUM($F$10:F58)))</f>
        <v>0</v>
      </c>
    </row>
    <row r="59" spans="1:7" x14ac:dyDescent="0.2">
      <c r="A59" s="90">
        <f t="shared" si="5"/>
        <v>50</v>
      </c>
      <c r="B59" s="154" t="str">
        <f t="shared" si="6"/>
        <v>-</v>
      </c>
      <c r="C59" s="86" t="str">
        <f t="shared" si="7"/>
        <v>-</v>
      </c>
      <c r="D59" s="88" t="str">
        <f t="shared" si="8"/>
        <v>-</v>
      </c>
      <c r="E59" s="89" t="str">
        <f t="shared" si="9"/>
        <v>-</v>
      </c>
      <c r="F59" s="89" t="str">
        <f t="shared" si="10"/>
        <v>-</v>
      </c>
      <c r="G59" s="89">
        <f>IF(AND(E59=TEXT,F59=TEXT),VALUE,IF($G$5="Db",$G$6+SUM($E$10:E59)-SUM($F$10:F59),$G$6-SUM($E$10:E59)+SUM($F$10:F59)))</f>
        <v>0</v>
      </c>
    </row>
    <row r="60" spans="1:7" x14ac:dyDescent="0.2">
      <c r="A60" s="90">
        <f t="shared" ref="A60:A108" si="11">A59+1</f>
        <v>51</v>
      </c>
      <c r="B60" s="154" t="str">
        <f t="shared" si="6"/>
        <v>-</v>
      </c>
      <c r="C60" s="86" t="str">
        <f t="shared" si="7"/>
        <v>-</v>
      </c>
      <c r="D60" s="88" t="str">
        <f t="shared" si="8"/>
        <v>-</v>
      </c>
      <c r="E60" s="89" t="str">
        <f t="shared" si="9"/>
        <v>-</v>
      </c>
      <c r="F60" s="89" t="str">
        <f t="shared" si="10"/>
        <v>-</v>
      </c>
      <c r="G60" s="89">
        <f>IF(AND(E60=TEXT,F60=TEXT),VALUE,IF($G$5="Db",$G$6+SUM($E$10:E60)-SUM($F$10:F60),$G$6-SUM($E$10:E60)+SUM($F$10:F60)))</f>
        <v>0</v>
      </c>
    </row>
    <row r="61" spans="1:7" x14ac:dyDescent="0.2">
      <c r="A61" s="90">
        <f t="shared" si="11"/>
        <v>52</v>
      </c>
      <c r="B61" s="154" t="str">
        <f t="shared" si="6"/>
        <v>-</v>
      </c>
      <c r="C61" s="86" t="str">
        <f t="shared" si="7"/>
        <v>-</v>
      </c>
      <c r="D61" s="88" t="str">
        <f t="shared" si="8"/>
        <v>-</v>
      </c>
      <c r="E61" s="89" t="str">
        <f t="shared" si="9"/>
        <v>-</v>
      </c>
      <c r="F61" s="89" t="str">
        <f t="shared" si="10"/>
        <v>-</v>
      </c>
      <c r="G61" s="89">
        <f>IF(AND(E61=TEXT,F61=TEXT),VALUE,IF($G$5="Db",$G$6+SUM($E$10:E61)-SUM($F$10:F61),$G$6-SUM($E$10:E61)+SUM($F$10:F61)))</f>
        <v>0</v>
      </c>
    </row>
    <row r="62" spans="1:7" x14ac:dyDescent="0.2">
      <c r="A62" s="90">
        <f t="shared" si="11"/>
        <v>53</v>
      </c>
      <c r="B62" s="154" t="str">
        <f t="shared" si="6"/>
        <v>-</v>
      </c>
      <c r="C62" s="86" t="str">
        <f t="shared" si="7"/>
        <v>-</v>
      </c>
      <c r="D62" s="88" t="str">
        <f t="shared" si="8"/>
        <v>-</v>
      </c>
      <c r="E62" s="89" t="str">
        <f t="shared" si="9"/>
        <v>-</v>
      </c>
      <c r="F62" s="89" t="str">
        <f t="shared" si="10"/>
        <v>-</v>
      </c>
      <c r="G62" s="89">
        <f>IF(AND(E62=TEXT,F62=TEXT),VALUE,IF($G$5="Db",$G$6+SUM($E$10:E62)-SUM($F$10:F62),$G$6-SUM($E$10:E62)+SUM($F$10:F62)))</f>
        <v>0</v>
      </c>
    </row>
    <row r="63" spans="1:7" x14ac:dyDescent="0.2">
      <c r="A63" s="90">
        <f t="shared" si="11"/>
        <v>54</v>
      </c>
      <c r="B63" s="154" t="str">
        <f t="shared" si="6"/>
        <v>-</v>
      </c>
      <c r="C63" s="86" t="str">
        <f t="shared" si="7"/>
        <v>-</v>
      </c>
      <c r="D63" s="88" t="str">
        <f t="shared" si="8"/>
        <v>-</v>
      </c>
      <c r="E63" s="89" t="str">
        <f t="shared" si="9"/>
        <v>-</v>
      </c>
      <c r="F63" s="89" t="str">
        <f t="shared" si="10"/>
        <v>-</v>
      </c>
      <c r="G63" s="89">
        <f>IF(AND(E63=TEXT,F63=TEXT),VALUE,IF($G$5="Db",$G$6+SUM($E$10:E63)-SUM($F$10:F63),$G$6-SUM($E$10:E63)+SUM($F$10:F63)))</f>
        <v>0</v>
      </c>
    </row>
    <row r="64" spans="1:7" x14ac:dyDescent="0.2">
      <c r="A64" s="90">
        <f t="shared" si="11"/>
        <v>55</v>
      </c>
      <c r="B64" s="154" t="str">
        <f t="shared" si="6"/>
        <v>-</v>
      </c>
      <c r="C64" s="86" t="str">
        <f t="shared" si="7"/>
        <v>-</v>
      </c>
      <c r="D64" s="88" t="str">
        <f t="shared" si="8"/>
        <v>-</v>
      </c>
      <c r="E64" s="89" t="str">
        <f t="shared" si="9"/>
        <v>-</v>
      </c>
      <c r="F64" s="89" t="str">
        <f t="shared" si="10"/>
        <v>-</v>
      </c>
      <c r="G64" s="89">
        <f>IF(AND(E64=TEXT,F64=TEXT),VALUE,IF($G$5="Db",$G$6+SUM($E$10:E64)-SUM($F$10:F64),$G$6-SUM($E$10:E64)+SUM($F$10:F64)))</f>
        <v>0</v>
      </c>
    </row>
    <row r="65" spans="1:7" x14ac:dyDescent="0.2">
      <c r="A65" s="90">
        <f t="shared" si="11"/>
        <v>56</v>
      </c>
      <c r="B65" s="154" t="str">
        <f t="shared" si="6"/>
        <v>-</v>
      </c>
      <c r="C65" s="86" t="str">
        <f t="shared" si="7"/>
        <v>-</v>
      </c>
      <c r="D65" s="88" t="str">
        <f t="shared" si="8"/>
        <v>-</v>
      </c>
      <c r="E65" s="89" t="str">
        <f t="shared" si="9"/>
        <v>-</v>
      </c>
      <c r="F65" s="89" t="str">
        <f t="shared" si="10"/>
        <v>-</v>
      </c>
      <c r="G65" s="89">
        <f>IF(AND(E65=TEXT,F65=TEXT),VALUE,IF($G$5="Db",$G$6+SUM($E$10:E65)-SUM($F$10:F65),$G$6-SUM($E$10:E65)+SUM($F$10:F65)))</f>
        <v>0</v>
      </c>
    </row>
    <row r="66" spans="1:7" x14ac:dyDescent="0.2">
      <c r="A66" s="90">
        <f t="shared" si="11"/>
        <v>57</v>
      </c>
      <c r="B66" s="154" t="str">
        <f t="shared" si="6"/>
        <v>-</v>
      </c>
      <c r="C66" s="86" t="str">
        <f t="shared" si="7"/>
        <v>-</v>
      </c>
      <c r="D66" s="88" t="str">
        <f t="shared" si="8"/>
        <v>-</v>
      </c>
      <c r="E66" s="89" t="str">
        <f t="shared" si="9"/>
        <v>-</v>
      </c>
      <c r="F66" s="89" t="str">
        <f t="shared" si="10"/>
        <v>-</v>
      </c>
      <c r="G66" s="89">
        <f>IF(AND(E66=TEXT,F66=TEXT),VALUE,IF($G$5="Db",$G$6+SUM($E$10:E66)-SUM($F$10:F66),$G$6-SUM($E$10:E66)+SUM($F$10:F66)))</f>
        <v>0</v>
      </c>
    </row>
    <row r="67" spans="1:7" x14ac:dyDescent="0.2">
      <c r="A67" s="90">
        <f t="shared" si="11"/>
        <v>58</v>
      </c>
      <c r="B67" s="154" t="str">
        <f t="shared" si="6"/>
        <v>-</v>
      </c>
      <c r="C67" s="86" t="str">
        <f t="shared" si="7"/>
        <v>-</v>
      </c>
      <c r="D67" s="88" t="str">
        <f t="shared" si="8"/>
        <v>-</v>
      </c>
      <c r="E67" s="89" t="str">
        <f t="shared" si="9"/>
        <v>-</v>
      </c>
      <c r="F67" s="89" t="str">
        <f t="shared" si="10"/>
        <v>-</v>
      </c>
      <c r="G67" s="89">
        <f>IF(AND(E67=TEXT,F67=TEXT),VALUE,IF($G$5="Db",$G$6+SUM($E$10:E67)-SUM($F$10:F67),$G$6-SUM($E$10:E67)+SUM($F$10:F67)))</f>
        <v>0</v>
      </c>
    </row>
    <row r="68" spans="1:7" x14ac:dyDescent="0.2">
      <c r="A68" s="90">
        <f t="shared" si="11"/>
        <v>59</v>
      </c>
      <c r="B68" s="154" t="str">
        <f t="shared" si="6"/>
        <v>-</v>
      </c>
      <c r="C68" s="86" t="str">
        <f t="shared" si="7"/>
        <v>-</v>
      </c>
      <c r="D68" s="88" t="str">
        <f t="shared" si="8"/>
        <v>-</v>
      </c>
      <c r="E68" s="89" t="str">
        <f t="shared" si="9"/>
        <v>-</v>
      </c>
      <c r="F68" s="89" t="str">
        <f t="shared" si="10"/>
        <v>-</v>
      </c>
      <c r="G68" s="89">
        <f>IF(AND(E68=TEXT,F68=TEXT),VALUE,IF($G$5="Db",$G$6+SUM($E$10:E68)-SUM($F$10:F68),$G$6-SUM($E$10:E68)+SUM($F$10:F68)))</f>
        <v>0</v>
      </c>
    </row>
    <row r="69" spans="1:7" x14ac:dyDescent="0.2">
      <c r="A69" s="90">
        <f t="shared" si="11"/>
        <v>60</v>
      </c>
      <c r="B69" s="154" t="str">
        <f t="shared" si="6"/>
        <v>-</v>
      </c>
      <c r="C69" s="86" t="str">
        <f t="shared" si="7"/>
        <v>-</v>
      </c>
      <c r="D69" s="88" t="str">
        <f t="shared" si="8"/>
        <v>-</v>
      </c>
      <c r="E69" s="89" t="str">
        <f t="shared" si="9"/>
        <v>-</v>
      </c>
      <c r="F69" s="89" t="str">
        <f t="shared" si="10"/>
        <v>-</v>
      </c>
      <c r="G69" s="89">
        <f>IF(AND(E69=TEXT,F69=TEXT),VALUE,IF($G$5="Db",$G$6+SUM($E$10:E69)-SUM($F$10:F69),$G$6-SUM($E$10:E69)+SUM($F$10:F69)))</f>
        <v>0</v>
      </c>
    </row>
    <row r="70" spans="1:7" x14ac:dyDescent="0.2">
      <c r="A70" s="90">
        <f t="shared" si="11"/>
        <v>61</v>
      </c>
      <c r="B70" s="154" t="str">
        <f t="shared" si="6"/>
        <v>-</v>
      </c>
      <c r="C70" s="86" t="str">
        <f t="shared" si="7"/>
        <v>-</v>
      </c>
      <c r="D70" s="88" t="str">
        <f t="shared" si="8"/>
        <v>-</v>
      </c>
      <c r="E70" s="89" t="str">
        <f t="shared" si="9"/>
        <v>-</v>
      </c>
      <c r="F70" s="89" t="str">
        <f t="shared" si="10"/>
        <v>-</v>
      </c>
      <c r="G70" s="89">
        <f>IF(AND(E70=TEXT,F70=TEXT),VALUE,IF($G$5="Db",$G$6+SUM($E$10:E70)-SUM($F$10:F70),$G$6-SUM($E$10:E70)+SUM($F$10:F70)))</f>
        <v>0</v>
      </c>
    </row>
    <row r="71" spans="1:7" x14ac:dyDescent="0.2">
      <c r="A71" s="90">
        <f t="shared" si="11"/>
        <v>62</v>
      </c>
      <c r="B71" s="154" t="str">
        <f t="shared" si="6"/>
        <v>-</v>
      </c>
      <c r="C71" s="86" t="str">
        <f t="shared" si="7"/>
        <v>-</v>
      </c>
      <c r="D71" s="88" t="str">
        <f t="shared" si="8"/>
        <v>-</v>
      </c>
      <c r="E71" s="89" t="str">
        <f t="shared" si="9"/>
        <v>-</v>
      </c>
      <c r="F71" s="89" t="str">
        <f t="shared" si="10"/>
        <v>-</v>
      </c>
      <c r="G71" s="89">
        <f>IF(AND(E71=TEXT,F71=TEXT),VALUE,IF($G$5="Db",$G$6+SUM($E$10:E71)-SUM($F$10:F71),$G$6-SUM($E$10:E71)+SUM($F$10:F71)))</f>
        <v>0</v>
      </c>
    </row>
    <row r="72" spans="1:7" x14ac:dyDescent="0.2">
      <c r="A72" s="90">
        <f t="shared" si="11"/>
        <v>63</v>
      </c>
      <c r="B72" s="154" t="str">
        <f t="shared" si="6"/>
        <v>-</v>
      </c>
      <c r="C72" s="86" t="str">
        <f t="shared" si="7"/>
        <v>-</v>
      </c>
      <c r="D72" s="88" t="str">
        <f t="shared" si="8"/>
        <v>-</v>
      </c>
      <c r="E72" s="89" t="str">
        <f t="shared" si="9"/>
        <v>-</v>
      </c>
      <c r="F72" s="89" t="str">
        <f t="shared" si="10"/>
        <v>-</v>
      </c>
      <c r="G72" s="89">
        <f>IF(AND(E72=TEXT,F72=TEXT),VALUE,IF($G$5="Db",$G$6+SUM($E$10:E72)-SUM($F$10:F72),$G$6-SUM($E$10:E72)+SUM($F$10:F72)))</f>
        <v>0</v>
      </c>
    </row>
    <row r="73" spans="1:7" x14ac:dyDescent="0.2">
      <c r="A73" s="90">
        <f t="shared" si="11"/>
        <v>64</v>
      </c>
      <c r="B73" s="154" t="str">
        <f t="shared" si="6"/>
        <v>-</v>
      </c>
      <c r="C73" s="86" t="str">
        <f t="shared" si="7"/>
        <v>-</v>
      </c>
      <c r="D73" s="88" t="str">
        <f t="shared" si="8"/>
        <v>-</v>
      </c>
      <c r="E73" s="89" t="str">
        <f t="shared" si="9"/>
        <v>-</v>
      </c>
      <c r="F73" s="89" t="str">
        <f t="shared" si="10"/>
        <v>-</v>
      </c>
      <c r="G73" s="89">
        <f>IF(AND(E73=TEXT,F73=TEXT),VALUE,IF($G$5="Db",$G$6+SUM($E$10:E73)-SUM($F$10:F73),$G$6-SUM($E$10:E73)+SUM($F$10:F73)))</f>
        <v>0</v>
      </c>
    </row>
    <row r="74" spans="1:7" x14ac:dyDescent="0.2">
      <c r="A74" s="90">
        <f t="shared" si="11"/>
        <v>65</v>
      </c>
      <c r="B74" s="154" t="str">
        <f t="shared" si="6"/>
        <v>-</v>
      </c>
      <c r="C74" s="86" t="str">
        <f t="shared" si="7"/>
        <v>-</v>
      </c>
      <c r="D74" s="88" t="str">
        <f t="shared" si="8"/>
        <v>-</v>
      </c>
      <c r="E74" s="89" t="str">
        <f t="shared" si="9"/>
        <v>-</v>
      </c>
      <c r="F74" s="89" t="str">
        <f t="shared" si="10"/>
        <v>-</v>
      </c>
      <c r="G74" s="89">
        <f>IF(AND(E74=TEXT,F74=TEXT),VALUE,IF($G$5="Db",$G$6+SUM($E$10:E74)-SUM($F$10:F74),$G$6-SUM($E$10:E74)+SUM($F$10:F74)))</f>
        <v>0</v>
      </c>
    </row>
    <row r="75" spans="1:7" x14ac:dyDescent="0.2">
      <c r="A75" s="90">
        <f t="shared" si="11"/>
        <v>66</v>
      </c>
      <c r="B75" s="154" t="str">
        <f t="shared" si="6"/>
        <v>-</v>
      </c>
      <c r="C75" s="86" t="str">
        <f t="shared" si="7"/>
        <v>-</v>
      </c>
      <c r="D75" s="88" t="str">
        <f t="shared" si="8"/>
        <v>-</v>
      </c>
      <c r="E75" s="89" t="str">
        <f t="shared" si="9"/>
        <v>-</v>
      </c>
      <c r="F75" s="89" t="str">
        <f t="shared" si="10"/>
        <v>-</v>
      </c>
      <c r="G75" s="89">
        <f>IF(AND(E75=TEXT,F75=TEXT),VALUE,IF($G$5="Db",$G$6+SUM($E$10:E75)-SUM($F$10:F75),$G$6-SUM($E$10:E75)+SUM($F$10:F75)))</f>
        <v>0</v>
      </c>
    </row>
    <row r="76" spans="1:7" x14ac:dyDescent="0.2">
      <c r="A76" s="90">
        <f t="shared" si="11"/>
        <v>67</v>
      </c>
      <c r="B76" s="154" t="str">
        <f t="shared" si="6"/>
        <v>-</v>
      </c>
      <c r="C76" s="86" t="str">
        <f t="shared" si="7"/>
        <v>-</v>
      </c>
      <c r="D76" s="88" t="str">
        <f t="shared" si="8"/>
        <v>-</v>
      </c>
      <c r="E76" s="89" t="str">
        <f t="shared" si="9"/>
        <v>-</v>
      </c>
      <c r="F76" s="89" t="str">
        <f t="shared" si="10"/>
        <v>-</v>
      </c>
      <c r="G76" s="89">
        <f>IF(AND(E76=TEXT,F76=TEXT),VALUE,IF($G$5="Db",$G$6+SUM($E$10:E76)-SUM($F$10:F76),$G$6-SUM($E$10:E76)+SUM($F$10:F76)))</f>
        <v>0</v>
      </c>
    </row>
    <row r="77" spans="1:7" x14ac:dyDescent="0.2">
      <c r="A77" s="90">
        <f t="shared" si="11"/>
        <v>68</v>
      </c>
      <c r="B77" s="154" t="str">
        <f t="shared" si="6"/>
        <v>-</v>
      </c>
      <c r="C77" s="86" t="str">
        <f t="shared" si="7"/>
        <v>-</v>
      </c>
      <c r="D77" s="88" t="str">
        <f t="shared" si="8"/>
        <v>-</v>
      </c>
      <c r="E77" s="89" t="str">
        <f t="shared" si="9"/>
        <v>-</v>
      </c>
      <c r="F77" s="89" t="str">
        <f t="shared" si="10"/>
        <v>-</v>
      </c>
      <c r="G77" s="89">
        <f>IF(AND(E77=TEXT,F77=TEXT),VALUE,IF($G$5="Db",$G$6+SUM($E$10:E77)-SUM($F$10:F77),$G$6-SUM($E$10:E77)+SUM($F$10:F77)))</f>
        <v>0</v>
      </c>
    </row>
    <row r="78" spans="1:7" x14ac:dyDescent="0.2">
      <c r="A78" s="90">
        <f t="shared" si="11"/>
        <v>69</v>
      </c>
      <c r="B78" s="154" t="str">
        <f t="shared" si="6"/>
        <v>-</v>
      </c>
      <c r="C78" s="86" t="str">
        <f t="shared" si="7"/>
        <v>-</v>
      </c>
      <c r="D78" s="88" t="str">
        <f t="shared" si="8"/>
        <v>-</v>
      </c>
      <c r="E78" s="89" t="str">
        <f t="shared" si="9"/>
        <v>-</v>
      </c>
      <c r="F78" s="89" t="str">
        <f t="shared" si="10"/>
        <v>-</v>
      </c>
      <c r="G78" s="89">
        <f>IF(AND(E78=TEXT,F78=TEXT),VALUE,IF($G$5="Db",$G$6+SUM($E$10:E78)-SUM($F$10:F78),$G$6-SUM($E$10:E78)+SUM($F$10:F78)))</f>
        <v>0</v>
      </c>
    </row>
    <row r="79" spans="1:7" x14ac:dyDescent="0.2">
      <c r="A79" s="90">
        <f t="shared" si="11"/>
        <v>70</v>
      </c>
      <c r="B79" s="154" t="str">
        <f t="shared" si="6"/>
        <v>-</v>
      </c>
      <c r="C79" s="86" t="str">
        <f t="shared" si="7"/>
        <v>-</v>
      </c>
      <c r="D79" s="88" t="str">
        <f t="shared" si="8"/>
        <v>-</v>
      </c>
      <c r="E79" s="89" t="str">
        <f t="shared" si="9"/>
        <v>-</v>
      </c>
      <c r="F79" s="89" t="str">
        <f t="shared" si="10"/>
        <v>-</v>
      </c>
      <c r="G79" s="89">
        <f>IF(AND(E79=TEXT,F79=TEXT),VALUE,IF($G$5="Db",$G$6+SUM($E$10:E79)-SUM($F$10:F79),$G$6-SUM($E$10:E79)+SUM($F$10:F79)))</f>
        <v>0</v>
      </c>
    </row>
    <row r="80" spans="1:7" x14ac:dyDescent="0.2">
      <c r="A80" s="90">
        <f t="shared" si="11"/>
        <v>71</v>
      </c>
      <c r="B80" s="154" t="str">
        <f t="shared" si="6"/>
        <v>-</v>
      </c>
      <c r="C80" s="86" t="str">
        <f t="shared" si="7"/>
        <v>-</v>
      </c>
      <c r="D80" s="88" t="str">
        <f t="shared" si="8"/>
        <v>-</v>
      </c>
      <c r="E80" s="89" t="str">
        <f t="shared" si="9"/>
        <v>-</v>
      </c>
      <c r="F80" s="89" t="str">
        <f t="shared" si="10"/>
        <v>-</v>
      </c>
      <c r="G80" s="89">
        <f>IF(AND(E80=TEXT,F80=TEXT),VALUE,IF($G$5="Db",$G$6+SUM($E$10:E80)-SUM($F$10:F80),$G$6-SUM($E$10:E80)+SUM($F$10:F80)))</f>
        <v>0</v>
      </c>
    </row>
    <row r="81" spans="1:7" x14ac:dyDescent="0.2">
      <c r="A81" s="90">
        <f t="shared" si="11"/>
        <v>72</v>
      </c>
      <c r="B81" s="154" t="str">
        <f t="shared" si="6"/>
        <v>-</v>
      </c>
      <c r="C81" s="86" t="str">
        <f t="shared" si="7"/>
        <v>-</v>
      </c>
      <c r="D81" s="88" t="str">
        <f t="shared" si="8"/>
        <v>-</v>
      </c>
      <c r="E81" s="89" t="str">
        <f t="shared" si="9"/>
        <v>-</v>
      </c>
      <c r="F81" s="89" t="str">
        <f t="shared" si="10"/>
        <v>-</v>
      </c>
      <c r="G81" s="89">
        <f>IF(AND(E81=TEXT,F81=TEXT),VALUE,IF($G$5="Db",$G$6+SUM($E$10:E81)-SUM($F$10:F81),$G$6-SUM($E$10:E81)+SUM($F$10:F81)))</f>
        <v>0</v>
      </c>
    </row>
    <row r="82" spans="1:7" x14ac:dyDescent="0.2">
      <c r="A82" s="90">
        <f t="shared" si="11"/>
        <v>73</v>
      </c>
      <c r="B82" s="154" t="str">
        <f t="shared" si="6"/>
        <v>-</v>
      </c>
      <c r="C82" s="86" t="str">
        <f t="shared" si="7"/>
        <v>-</v>
      </c>
      <c r="D82" s="88" t="str">
        <f t="shared" si="8"/>
        <v>-</v>
      </c>
      <c r="E82" s="89" t="str">
        <f t="shared" si="9"/>
        <v>-</v>
      </c>
      <c r="F82" s="89" t="str">
        <f t="shared" si="10"/>
        <v>-</v>
      </c>
      <c r="G82" s="89">
        <f>IF(AND(E82=TEXT,F82=TEXT),VALUE,IF($G$5="Db",$G$6+SUM($E$10:E82)-SUM($F$10:F82),$G$6-SUM($E$10:E82)+SUM($F$10:F82)))</f>
        <v>0</v>
      </c>
    </row>
    <row r="83" spans="1:7" x14ac:dyDescent="0.2">
      <c r="A83" s="90">
        <f t="shared" si="11"/>
        <v>74</v>
      </c>
      <c r="B83" s="154" t="str">
        <f t="shared" si="6"/>
        <v>-</v>
      </c>
      <c r="C83" s="86" t="str">
        <f t="shared" si="7"/>
        <v>-</v>
      </c>
      <c r="D83" s="88" t="str">
        <f t="shared" si="8"/>
        <v>-</v>
      </c>
      <c r="E83" s="89" t="str">
        <f t="shared" si="9"/>
        <v>-</v>
      </c>
      <c r="F83" s="89" t="str">
        <f t="shared" si="10"/>
        <v>-</v>
      </c>
      <c r="G83" s="89">
        <f>IF(AND(E83=TEXT,F83=TEXT),VALUE,IF($G$5="Db",$G$6+SUM($E$10:E83)-SUM($F$10:F83),$G$6-SUM($E$10:E83)+SUM($F$10:F83)))</f>
        <v>0</v>
      </c>
    </row>
    <row r="84" spans="1:7" x14ac:dyDescent="0.2">
      <c r="A84" s="90">
        <f t="shared" si="11"/>
        <v>75</v>
      </c>
      <c r="B84" s="154" t="str">
        <f t="shared" si="6"/>
        <v>-</v>
      </c>
      <c r="C84" s="86" t="str">
        <f t="shared" si="7"/>
        <v>-</v>
      </c>
      <c r="D84" s="88" t="str">
        <f t="shared" si="8"/>
        <v>-</v>
      </c>
      <c r="E84" s="89" t="str">
        <f t="shared" si="9"/>
        <v>-</v>
      </c>
      <c r="F84" s="89" t="str">
        <f t="shared" si="10"/>
        <v>-</v>
      </c>
      <c r="G84" s="89">
        <f>IF(AND(E84=TEXT,F84=TEXT),VALUE,IF($G$5="Db",$G$6+SUM($E$10:E84)-SUM($F$10:F84),$G$6-SUM($E$10:E84)+SUM($F$10:F84)))</f>
        <v>0</v>
      </c>
    </row>
    <row r="85" spans="1:7" x14ac:dyDescent="0.2">
      <c r="A85" s="90">
        <f t="shared" si="11"/>
        <v>76</v>
      </c>
      <c r="B85" s="154" t="str">
        <f t="shared" si="6"/>
        <v>-</v>
      </c>
      <c r="C85" s="86" t="str">
        <f t="shared" si="7"/>
        <v>-</v>
      </c>
      <c r="D85" s="88" t="str">
        <f t="shared" si="8"/>
        <v>-</v>
      </c>
      <c r="E85" s="89" t="str">
        <f t="shared" si="9"/>
        <v>-</v>
      </c>
      <c r="F85" s="89" t="str">
        <f t="shared" si="10"/>
        <v>-</v>
      </c>
      <c r="G85" s="89">
        <f>IF(AND(E85=TEXT,F85=TEXT),VALUE,IF($G$5="Db",$G$6+SUM($E$10:E85)-SUM($F$10:F85),$G$6-SUM($E$10:E85)+SUM($F$10:F85)))</f>
        <v>0</v>
      </c>
    </row>
    <row r="86" spans="1:7" x14ac:dyDescent="0.2">
      <c r="A86" s="90">
        <f t="shared" si="11"/>
        <v>77</v>
      </c>
      <c r="B86" s="154" t="str">
        <f t="shared" si="6"/>
        <v>-</v>
      </c>
      <c r="C86" s="86" t="str">
        <f t="shared" si="7"/>
        <v>-</v>
      </c>
      <c r="D86" s="88" t="str">
        <f t="shared" si="8"/>
        <v>-</v>
      </c>
      <c r="E86" s="89" t="str">
        <f t="shared" si="9"/>
        <v>-</v>
      </c>
      <c r="F86" s="89" t="str">
        <f t="shared" si="10"/>
        <v>-</v>
      </c>
      <c r="G86" s="89">
        <f>IF(AND(E86=TEXT,F86=TEXT),VALUE,IF($G$5="Db",$G$6+SUM($E$10:E86)-SUM($F$10:F86),$G$6-SUM($E$10:E86)+SUM($F$10:F86)))</f>
        <v>0</v>
      </c>
    </row>
    <row r="87" spans="1:7" x14ac:dyDescent="0.2">
      <c r="A87" s="90">
        <f t="shared" si="11"/>
        <v>78</v>
      </c>
      <c r="B87" s="154" t="str">
        <f t="shared" si="6"/>
        <v>-</v>
      </c>
      <c r="C87" s="86" t="str">
        <f t="shared" si="7"/>
        <v>-</v>
      </c>
      <c r="D87" s="88" t="str">
        <f t="shared" si="8"/>
        <v>-</v>
      </c>
      <c r="E87" s="89" t="str">
        <f t="shared" si="9"/>
        <v>-</v>
      </c>
      <c r="F87" s="89" t="str">
        <f t="shared" si="10"/>
        <v>-</v>
      </c>
      <c r="G87" s="89">
        <f>IF(AND(E87=TEXT,F87=TEXT),VALUE,IF($G$5="Db",$G$6+SUM($E$10:E87)-SUM($F$10:F87),$G$6-SUM($E$10:E87)+SUM($F$10:F87)))</f>
        <v>0</v>
      </c>
    </row>
    <row r="88" spans="1:7" x14ac:dyDescent="0.2">
      <c r="A88" s="90">
        <f t="shared" si="11"/>
        <v>79</v>
      </c>
      <c r="B88" s="154" t="str">
        <f t="shared" si="6"/>
        <v>-</v>
      </c>
      <c r="C88" s="86" t="str">
        <f t="shared" si="7"/>
        <v>-</v>
      </c>
      <c r="D88" s="88" t="str">
        <f t="shared" si="8"/>
        <v>-</v>
      </c>
      <c r="E88" s="89" t="str">
        <f t="shared" si="9"/>
        <v>-</v>
      </c>
      <c r="F88" s="89" t="str">
        <f t="shared" si="10"/>
        <v>-</v>
      </c>
      <c r="G88" s="89">
        <f>IF(AND(E88=TEXT,F88=TEXT),VALUE,IF($G$5="Db",$G$6+SUM($E$10:E88)-SUM($F$10:F88),$G$6-SUM($E$10:E88)+SUM($F$10:F88)))</f>
        <v>0</v>
      </c>
    </row>
    <row r="89" spans="1:7" x14ac:dyDescent="0.2">
      <c r="A89" s="90">
        <f t="shared" si="11"/>
        <v>80</v>
      </c>
      <c r="B89" s="154" t="str">
        <f t="shared" si="6"/>
        <v>-</v>
      </c>
      <c r="C89" s="86" t="str">
        <f t="shared" si="7"/>
        <v>-</v>
      </c>
      <c r="D89" s="88" t="str">
        <f t="shared" si="8"/>
        <v>-</v>
      </c>
      <c r="E89" s="89" t="str">
        <f t="shared" si="9"/>
        <v>-</v>
      </c>
      <c r="F89" s="89" t="str">
        <f t="shared" si="10"/>
        <v>-</v>
      </c>
      <c r="G89" s="89">
        <f>IF(AND(E89=TEXT,F89=TEXT),VALUE,IF($G$5="Db",$G$6+SUM($E$10:E89)-SUM($F$10:F89),$G$6-SUM($E$10:E89)+SUM($F$10:F89)))</f>
        <v>0</v>
      </c>
    </row>
    <row r="90" spans="1:7" x14ac:dyDescent="0.2">
      <c r="A90" s="90">
        <f t="shared" si="11"/>
        <v>81</v>
      </c>
      <c r="B90" s="154" t="str">
        <f t="shared" si="6"/>
        <v>-</v>
      </c>
      <c r="C90" s="86" t="str">
        <f t="shared" si="7"/>
        <v>-</v>
      </c>
      <c r="D90" s="88" t="str">
        <f t="shared" si="8"/>
        <v>-</v>
      </c>
      <c r="E90" s="89" t="str">
        <f t="shared" si="9"/>
        <v>-</v>
      </c>
      <c r="F90" s="89" t="str">
        <f t="shared" si="10"/>
        <v>-</v>
      </c>
      <c r="G90" s="89">
        <f>IF(AND(E90=TEXT,F90=TEXT),VALUE,IF($G$5="Db",$G$6+SUM($E$10:E90)-SUM($F$10:F90),$G$6-SUM($E$10:E90)+SUM($F$10:F90)))</f>
        <v>0</v>
      </c>
    </row>
    <row r="91" spans="1:7" x14ac:dyDescent="0.2">
      <c r="A91" s="90">
        <f t="shared" si="11"/>
        <v>82</v>
      </c>
      <c r="B91" s="154" t="str">
        <f t="shared" si="6"/>
        <v>-</v>
      </c>
      <c r="C91" s="86" t="str">
        <f t="shared" si="7"/>
        <v>-</v>
      </c>
      <c r="D91" s="88" t="str">
        <f t="shared" si="8"/>
        <v>-</v>
      </c>
      <c r="E91" s="89" t="str">
        <f t="shared" si="9"/>
        <v>-</v>
      </c>
      <c r="F91" s="89" t="str">
        <f t="shared" si="10"/>
        <v>-</v>
      </c>
      <c r="G91" s="89">
        <f>IF(AND(E91=TEXT,F91=TEXT),VALUE,IF($G$5="Db",$G$6+SUM($E$10:E91)-SUM($F$10:F91),$G$6-SUM($E$10:E91)+SUM($F$10:F91)))</f>
        <v>0</v>
      </c>
    </row>
    <row r="92" spans="1:7" x14ac:dyDescent="0.2">
      <c r="A92" s="90">
        <f t="shared" si="11"/>
        <v>83</v>
      </c>
      <c r="B92" s="154" t="str">
        <f t="shared" si="6"/>
        <v>-</v>
      </c>
      <c r="C92" s="86" t="str">
        <f t="shared" si="7"/>
        <v>-</v>
      </c>
      <c r="D92" s="88" t="str">
        <f t="shared" si="8"/>
        <v>-</v>
      </c>
      <c r="E92" s="89" t="str">
        <f t="shared" si="9"/>
        <v>-</v>
      </c>
      <c r="F92" s="89" t="str">
        <f t="shared" si="10"/>
        <v>-</v>
      </c>
      <c r="G92" s="89">
        <f>IF(AND(E92=TEXT,F92=TEXT),VALUE,IF($G$5="Db",$G$6+SUM($E$10:E92)-SUM($F$10:F92),$G$6-SUM($E$10:E92)+SUM($F$10:F92)))</f>
        <v>0</v>
      </c>
    </row>
    <row r="93" spans="1:7" x14ac:dyDescent="0.2">
      <c r="A93" s="90">
        <f t="shared" si="11"/>
        <v>84</v>
      </c>
      <c r="B93" s="154" t="str">
        <f t="shared" si="6"/>
        <v>-</v>
      </c>
      <c r="C93" s="86" t="str">
        <f t="shared" si="7"/>
        <v>-</v>
      </c>
      <c r="D93" s="88" t="str">
        <f t="shared" si="8"/>
        <v>-</v>
      </c>
      <c r="E93" s="89" t="str">
        <f t="shared" si="9"/>
        <v>-</v>
      </c>
      <c r="F93" s="89" t="str">
        <f t="shared" si="10"/>
        <v>-</v>
      </c>
      <c r="G93" s="89">
        <f>IF(AND(E93=TEXT,F93=TEXT),VALUE,IF($G$5="Db",$G$6+SUM($E$10:E93)-SUM($F$10:F93),$G$6-SUM($E$10:E93)+SUM($F$10:F93)))</f>
        <v>0</v>
      </c>
    </row>
    <row r="94" spans="1:7" x14ac:dyDescent="0.2">
      <c r="A94" s="90">
        <f t="shared" si="11"/>
        <v>85</v>
      </c>
      <c r="B94" s="154" t="str">
        <f t="shared" ref="B94:B100" si="12">IF(OR(ISERROR=FALSE,ISERROR(VLOOKUP(A94&amp;C$5&amp;TEXT(BLN,"mmmm"),JU_AKUN,6,FALSE))=TRUE),TEXT,VLOOKUP(A94&amp;C$5&amp;TEXT(BLN,"mmmm"),JU_AKUN,6,FALSE))</f>
        <v>-</v>
      </c>
      <c r="C94" s="86" t="str">
        <f t="shared" ref="C94:C100" si="13">IF(OR(ISERROR=FALSE,ISERROR(VLOOKUP(A94&amp;C$5&amp;TEXT(BLN,"mmmm"),JU_AKUN,7,FALSE))=TRUE),TEXT,VLOOKUP(A94&amp;C$5&amp;TEXT(BLN,"mmmm"),JU_AKUN,7,FALSE))</f>
        <v>-</v>
      </c>
      <c r="D94" s="88" t="str">
        <f t="shared" ref="D94:D100" si="14">IF(OR(ISERROR=FALSE,ISERROR(VLOOKUP(A94&amp;C$5&amp;TEXT(BLN,"mmmm"),JU_AKUN,8,FALSE))=TRUE),TEXT,VLOOKUP(A94&amp;C$5&amp;TEXT(BLN,"mmmm"),JU_AKUN,8,FALSE))</f>
        <v>-</v>
      </c>
      <c r="E94" s="89" t="str">
        <f t="shared" ref="E94:E100" si="15">IF(OR(ISERROR=FALSE,ISERROR(VLOOKUP(A94&amp;C$5&amp;TEXT(BLN,"mmmm"),JU_AKUN,12,FALSE))=TRUE),TEXT,VLOOKUP(A94&amp;C$5&amp;TEXT(BLN,"mmmm"),JU_AKUN,12,FALSE))</f>
        <v>-</v>
      </c>
      <c r="F94" s="89" t="str">
        <f t="shared" ref="F94:F100" si="16">IF(OR(ISERROR=FALSE,ISERROR(VLOOKUP(A94&amp;C$5&amp;TEXT(BLN,"mmmm"),JU_AKUN,13,FALSE))=TRUE),TEXT,VLOOKUP(A94&amp;C$5&amp;TEXT(BLN,"mmmm"),JU_AKUN,13,FALSE))</f>
        <v>-</v>
      </c>
      <c r="G94" s="89">
        <f>IF(AND(E94=TEXT,F94=TEXT),VALUE,IF($G$5="Db",$G$6+SUM($E$10:E94)-SUM($F$10:F94),$G$6-SUM($E$10:E94)+SUM($F$10:F94)))</f>
        <v>0</v>
      </c>
    </row>
    <row r="95" spans="1:7" x14ac:dyDescent="0.2">
      <c r="A95" s="90">
        <f t="shared" si="11"/>
        <v>86</v>
      </c>
      <c r="B95" s="154" t="str">
        <f t="shared" si="12"/>
        <v>-</v>
      </c>
      <c r="C95" s="86" t="str">
        <f t="shared" si="13"/>
        <v>-</v>
      </c>
      <c r="D95" s="88" t="str">
        <f t="shared" si="14"/>
        <v>-</v>
      </c>
      <c r="E95" s="89" t="str">
        <f t="shared" si="15"/>
        <v>-</v>
      </c>
      <c r="F95" s="89" t="str">
        <f t="shared" si="16"/>
        <v>-</v>
      </c>
      <c r="G95" s="89">
        <f>IF(AND(E95=TEXT,F95=TEXT),VALUE,IF($G$5="Db",$G$6+SUM($E$10:E95)-SUM($F$10:F95),$G$6-SUM($E$10:E95)+SUM($F$10:F95)))</f>
        <v>0</v>
      </c>
    </row>
    <row r="96" spans="1:7" x14ac:dyDescent="0.2">
      <c r="A96" s="90">
        <f t="shared" si="11"/>
        <v>87</v>
      </c>
      <c r="B96" s="154" t="str">
        <f t="shared" si="12"/>
        <v>-</v>
      </c>
      <c r="C96" s="86" t="str">
        <f t="shared" si="13"/>
        <v>-</v>
      </c>
      <c r="D96" s="88" t="str">
        <f t="shared" si="14"/>
        <v>-</v>
      </c>
      <c r="E96" s="89" t="str">
        <f t="shared" si="15"/>
        <v>-</v>
      </c>
      <c r="F96" s="89" t="str">
        <f t="shared" si="16"/>
        <v>-</v>
      </c>
      <c r="G96" s="89">
        <f>IF(AND(E96=TEXT,F96=TEXT),VALUE,IF($G$5="Db",$G$6+SUM($E$10:E96)-SUM($F$10:F96),$G$6-SUM($E$10:E96)+SUM($F$10:F96)))</f>
        <v>0</v>
      </c>
    </row>
    <row r="97" spans="1:7" x14ac:dyDescent="0.2">
      <c r="A97" s="90">
        <f t="shared" si="11"/>
        <v>88</v>
      </c>
      <c r="B97" s="154" t="str">
        <f t="shared" si="12"/>
        <v>-</v>
      </c>
      <c r="C97" s="86" t="str">
        <f t="shared" si="13"/>
        <v>-</v>
      </c>
      <c r="D97" s="88" t="str">
        <f t="shared" si="14"/>
        <v>-</v>
      </c>
      <c r="E97" s="89" t="str">
        <f t="shared" si="15"/>
        <v>-</v>
      </c>
      <c r="F97" s="89" t="str">
        <f t="shared" si="16"/>
        <v>-</v>
      </c>
      <c r="G97" s="89">
        <f>IF(AND(E97=TEXT,F97=TEXT),VALUE,IF($G$5="Db",$G$6+SUM($E$10:E97)-SUM($F$10:F97),$G$6-SUM($E$10:E97)+SUM($F$10:F97)))</f>
        <v>0</v>
      </c>
    </row>
    <row r="98" spans="1:7" x14ac:dyDescent="0.2">
      <c r="A98" s="90">
        <f t="shared" si="11"/>
        <v>89</v>
      </c>
      <c r="B98" s="154" t="str">
        <f t="shared" si="12"/>
        <v>-</v>
      </c>
      <c r="C98" s="86" t="str">
        <f t="shared" si="13"/>
        <v>-</v>
      </c>
      <c r="D98" s="88" t="str">
        <f t="shared" si="14"/>
        <v>-</v>
      </c>
      <c r="E98" s="89" t="str">
        <f t="shared" si="15"/>
        <v>-</v>
      </c>
      <c r="F98" s="89" t="str">
        <f t="shared" si="16"/>
        <v>-</v>
      </c>
      <c r="G98" s="89">
        <f>IF(AND(E98=TEXT,F98=TEXT),VALUE,IF($G$5="Db",$G$6+SUM($E$10:E98)-SUM($F$10:F98),$G$6-SUM($E$10:E98)+SUM($F$10:F98)))</f>
        <v>0</v>
      </c>
    </row>
    <row r="99" spans="1:7" x14ac:dyDescent="0.2">
      <c r="A99" s="90">
        <f t="shared" si="11"/>
        <v>90</v>
      </c>
      <c r="B99" s="154" t="str">
        <f t="shared" si="12"/>
        <v>-</v>
      </c>
      <c r="C99" s="86" t="str">
        <f t="shared" si="13"/>
        <v>-</v>
      </c>
      <c r="D99" s="88" t="str">
        <f t="shared" si="14"/>
        <v>-</v>
      </c>
      <c r="E99" s="89" t="str">
        <f t="shared" si="15"/>
        <v>-</v>
      </c>
      <c r="F99" s="89" t="str">
        <f t="shared" si="16"/>
        <v>-</v>
      </c>
      <c r="G99" s="89">
        <f>IF(AND(E99=TEXT,F99=TEXT),VALUE,IF($G$5="Db",$G$6+SUM($E$10:E99)-SUM($F$10:F99),$G$6-SUM($E$10:E99)+SUM($F$10:F99)))</f>
        <v>0</v>
      </c>
    </row>
    <row r="100" spans="1:7" x14ac:dyDescent="0.2">
      <c r="A100" s="90">
        <f t="shared" si="11"/>
        <v>91</v>
      </c>
      <c r="B100" s="154" t="str">
        <f t="shared" si="12"/>
        <v>-</v>
      </c>
      <c r="C100" s="86" t="str">
        <f t="shared" si="13"/>
        <v>-</v>
      </c>
      <c r="D100" s="88" t="str">
        <f t="shared" si="14"/>
        <v>-</v>
      </c>
      <c r="E100" s="89" t="str">
        <f t="shared" si="15"/>
        <v>-</v>
      </c>
      <c r="F100" s="89" t="str">
        <f t="shared" si="16"/>
        <v>-</v>
      </c>
      <c r="G100" s="89">
        <f>IF(AND(E100=TEXT,F100=TEXT),VALUE,IF($G$5="Db",$G$6+SUM($E$10:E100)-SUM($F$10:F100),$G$6-SUM($E$10:E100)+SUM($F$10:F100)))</f>
        <v>0</v>
      </c>
    </row>
    <row r="101" spans="1:7" x14ac:dyDescent="0.2">
      <c r="A101" s="90">
        <f t="shared" si="11"/>
        <v>92</v>
      </c>
      <c r="B101" s="154" t="str">
        <f t="shared" ref="B101:B108" si="17">IF(OR(ISERROR=FALSE,ISERROR(VLOOKUP(A101&amp;C$5&amp;TEXT(BLN,"mmmm"),JU_AKUN,6,FALSE))=TRUE),TEXT,VLOOKUP(A101&amp;C$5&amp;TEXT(BLN,"mmmm"),JU_AKUN,6,FALSE))</f>
        <v>-</v>
      </c>
      <c r="C101" s="86" t="str">
        <f t="shared" ref="C101:C108" si="18">IF(OR(ISERROR=FALSE,ISERROR(VLOOKUP(A101&amp;C$5&amp;TEXT(BLN,"mmmm"),JU_AKUN,7,FALSE))=TRUE),TEXT,VLOOKUP(A101&amp;C$5&amp;TEXT(BLN,"mmmm"),JU_AKUN,7,FALSE))</f>
        <v>-</v>
      </c>
      <c r="D101" s="88" t="str">
        <f t="shared" ref="D101:D108" si="19">IF(OR(ISERROR=FALSE,ISERROR(VLOOKUP(A101&amp;C$5&amp;TEXT(BLN,"mmmm"),JU_AKUN,8,FALSE))=TRUE),TEXT,VLOOKUP(A101&amp;C$5&amp;TEXT(BLN,"mmmm"),JU_AKUN,8,FALSE))</f>
        <v>-</v>
      </c>
      <c r="E101" s="89" t="str">
        <f t="shared" ref="E101:E108" si="20">IF(OR(ISERROR=FALSE,ISERROR(VLOOKUP(A101&amp;C$5&amp;TEXT(BLN,"mmmm"),JU_AKUN,12,FALSE))=TRUE),TEXT,VLOOKUP(A101&amp;C$5&amp;TEXT(BLN,"mmmm"),JU_AKUN,12,FALSE))</f>
        <v>-</v>
      </c>
      <c r="F101" s="89" t="str">
        <f t="shared" ref="F101:F108" si="21">IF(OR(ISERROR=FALSE,ISERROR(VLOOKUP(A101&amp;C$5&amp;TEXT(BLN,"mmmm"),JU_AKUN,13,FALSE))=TRUE),TEXT,VLOOKUP(A101&amp;C$5&amp;TEXT(BLN,"mmmm"),JU_AKUN,13,FALSE))</f>
        <v>-</v>
      </c>
      <c r="G101" s="89">
        <f>IF(AND(E101=TEXT,F101=TEXT),VALUE,IF($G$5="Db",$G$6+SUM($E$10:E101)-SUM($F$10:F101),$G$6-SUM($E$10:E101)+SUM($F$10:F101)))</f>
        <v>0</v>
      </c>
    </row>
    <row r="102" spans="1:7" x14ac:dyDescent="0.2">
      <c r="A102" s="90">
        <f t="shared" si="11"/>
        <v>93</v>
      </c>
      <c r="B102" s="154" t="str">
        <f t="shared" si="17"/>
        <v>-</v>
      </c>
      <c r="C102" s="86" t="str">
        <f t="shared" si="18"/>
        <v>-</v>
      </c>
      <c r="D102" s="88" t="str">
        <f t="shared" si="19"/>
        <v>-</v>
      </c>
      <c r="E102" s="89" t="str">
        <f t="shared" si="20"/>
        <v>-</v>
      </c>
      <c r="F102" s="89" t="str">
        <f t="shared" si="21"/>
        <v>-</v>
      </c>
      <c r="G102" s="89">
        <f>IF(AND(E102=TEXT,F102=TEXT),VALUE,IF($G$5="Db",$G$6+SUM($E$10:E102)-SUM($F$10:F102),$G$6-SUM($E$10:E102)+SUM($F$10:F102)))</f>
        <v>0</v>
      </c>
    </row>
    <row r="103" spans="1:7" x14ac:dyDescent="0.2">
      <c r="A103" s="90">
        <f t="shared" si="11"/>
        <v>94</v>
      </c>
      <c r="B103" s="154" t="str">
        <f t="shared" si="17"/>
        <v>-</v>
      </c>
      <c r="C103" s="86" t="str">
        <f t="shared" si="18"/>
        <v>-</v>
      </c>
      <c r="D103" s="88" t="str">
        <f t="shared" si="19"/>
        <v>-</v>
      </c>
      <c r="E103" s="89" t="str">
        <f t="shared" si="20"/>
        <v>-</v>
      </c>
      <c r="F103" s="89" t="str">
        <f t="shared" si="21"/>
        <v>-</v>
      </c>
      <c r="G103" s="89">
        <f>IF(AND(E103=TEXT,F103=TEXT),VALUE,IF($G$5="Db",$G$6+SUM($E$10:E103)-SUM($F$10:F103),$G$6-SUM($E$10:E103)+SUM($F$10:F103)))</f>
        <v>0</v>
      </c>
    </row>
    <row r="104" spans="1:7" x14ac:dyDescent="0.2">
      <c r="A104" s="90">
        <f t="shared" si="11"/>
        <v>95</v>
      </c>
      <c r="B104" s="154" t="str">
        <f t="shared" si="17"/>
        <v>-</v>
      </c>
      <c r="C104" s="86" t="str">
        <f t="shared" si="18"/>
        <v>-</v>
      </c>
      <c r="D104" s="88" t="str">
        <f t="shared" si="19"/>
        <v>-</v>
      </c>
      <c r="E104" s="89" t="str">
        <f t="shared" si="20"/>
        <v>-</v>
      </c>
      <c r="F104" s="89" t="str">
        <f t="shared" si="21"/>
        <v>-</v>
      </c>
      <c r="G104" s="89">
        <f>IF(AND(E104=TEXT,F104=TEXT),VALUE,IF($G$5="Db",$G$6+SUM($E$10:E104)-SUM($F$10:F104),$G$6-SUM($E$10:E104)+SUM($F$10:F104)))</f>
        <v>0</v>
      </c>
    </row>
    <row r="105" spans="1:7" x14ac:dyDescent="0.2">
      <c r="A105" s="90">
        <f t="shared" si="11"/>
        <v>96</v>
      </c>
      <c r="B105" s="154" t="str">
        <f t="shared" si="17"/>
        <v>-</v>
      </c>
      <c r="C105" s="86" t="str">
        <f t="shared" si="18"/>
        <v>-</v>
      </c>
      <c r="D105" s="88" t="str">
        <f t="shared" si="19"/>
        <v>-</v>
      </c>
      <c r="E105" s="89" t="str">
        <f t="shared" si="20"/>
        <v>-</v>
      </c>
      <c r="F105" s="89" t="str">
        <f t="shared" si="21"/>
        <v>-</v>
      </c>
      <c r="G105" s="89">
        <f>IF(AND(E105=TEXT,F105=TEXT),VALUE,IF($G$5="Db",$G$6+SUM($E$10:E105)-SUM($F$10:F105),$G$6-SUM($E$10:E105)+SUM($F$10:F105)))</f>
        <v>0</v>
      </c>
    </row>
    <row r="106" spans="1:7" x14ac:dyDescent="0.2">
      <c r="A106" s="90">
        <f t="shared" si="11"/>
        <v>97</v>
      </c>
      <c r="B106" s="154" t="str">
        <f t="shared" si="17"/>
        <v>-</v>
      </c>
      <c r="C106" s="86" t="str">
        <f t="shared" si="18"/>
        <v>-</v>
      </c>
      <c r="D106" s="88" t="str">
        <f t="shared" si="19"/>
        <v>-</v>
      </c>
      <c r="E106" s="89" t="str">
        <f t="shared" si="20"/>
        <v>-</v>
      </c>
      <c r="F106" s="89" t="str">
        <f t="shared" si="21"/>
        <v>-</v>
      </c>
      <c r="G106" s="89">
        <f>IF(AND(E106=TEXT,F106=TEXT),VALUE,IF($G$5="Db",$G$6+SUM($E$10:E106)-SUM($F$10:F106),$G$6-SUM($E$10:E106)+SUM($F$10:F106)))</f>
        <v>0</v>
      </c>
    </row>
    <row r="107" spans="1:7" x14ac:dyDescent="0.2">
      <c r="A107" s="90">
        <f t="shared" si="11"/>
        <v>98</v>
      </c>
      <c r="B107" s="154" t="str">
        <f t="shared" si="17"/>
        <v>-</v>
      </c>
      <c r="C107" s="86" t="str">
        <f t="shared" si="18"/>
        <v>-</v>
      </c>
      <c r="D107" s="88" t="str">
        <f t="shared" si="19"/>
        <v>-</v>
      </c>
      <c r="E107" s="89" t="str">
        <f t="shared" si="20"/>
        <v>-</v>
      </c>
      <c r="F107" s="89" t="str">
        <f t="shared" si="21"/>
        <v>-</v>
      </c>
      <c r="G107" s="89">
        <f>IF(AND(E107=TEXT,F107=TEXT),VALUE,IF($G$5="Db",$G$6+SUM($E$10:E107)-SUM($F$10:F107),$G$6-SUM($E$10:E107)+SUM($F$10:F107)))</f>
        <v>0</v>
      </c>
    </row>
    <row r="108" spans="1:7" x14ac:dyDescent="0.2">
      <c r="A108" s="90">
        <f t="shared" si="11"/>
        <v>99</v>
      </c>
      <c r="B108" s="154" t="str">
        <f t="shared" si="17"/>
        <v>-</v>
      </c>
      <c r="C108" s="86" t="str">
        <f t="shared" si="18"/>
        <v>-</v>
      </c>
      <c r="D108" s="88" t="str">
        <f t="shared" si="19"/>
        <v>-</v>
      </c>
      <c r="E108" s="89" t="str">
        <f t="shared" si="20"/>
        <v>-</v>
      </c>
      <c r="F108" s="89" t="str">
        <f t="shared" si="21"/>
        <v>-</v>
      </c>
      <c r="G108" s="89">
        <f>IF(AND(E108=TEXT,F108=TEXT),VALUE,IF($G$5="Db",$G$6+SUM($E$10:E108)-SUM($F$10:F108),$G$6-SUM($E$10:E108)+SUM($F$10:F108)))</f>
        <v>0</v>
      </c>
    </row>
  </sheetData>
  <conditionalFormatting sqref="A1">
    <cfRule type="cellIs" dxfId="20" priority="1" stopIfTrue="1" operator="equal">
      <formula>0</formula>
    </cfRule>
  </conditionalFormatting>
  <printOptions horizontalCentered="1"/>
  <pageMargins left="0.39370078740157499" right="0.39370078740157499" top="0.59055118110236204" bottom="0.59055118110236204" header="0.39370078740157499" footer="0.39370078740157499"/>
  <pageSetup paperSize="9" scale="57" fitToHeight="0" orientation="portrait" blackAndWhite="1"/>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indexed="19"/>
    <pageSetUpPr fitToPage="1"/>
  </sheetPr>
  <dimension ref="A1:K207"/>
  <sheetViews>
    <sheetView showGridLines="0" zoomScale="90" zoomScaleNormal="90" workbookViewId="0">
      <pane xSplit="10" ySplit="6" topLeftCell="K69" activePane="bottomRight" state="frozen"/>
      <selection pane="topRight"/>
      <selection pane="bottomLeft"/>
      <selection pane="bottomRight" activeCell="E190" sqref="E190"/>
    </sheetView>
  </sheetViews>
  <sheetFormatPr defaultColWidth="9" defaultRowHeight="12.75" x14ac:dyDescent="0.2"/>
  <cols>
    <col min="1" max="1" width="13.7109375" customWidth="1"/>
    <col min="2" max="2" width="50.7109375" customWidth="1"/>
    <col min="3" max="3" width="6.28515625" customWidth="1"/>
    <col min="4" max="5" width="15.7109375" customWidth="1"/>
    <col min="6" max="6" width="8.28515625" customWidth="1"/>
    <col min="7" max="10" width="15.7109375" customWidth="1"/>
  </cols>
  <sheetData>
    <row r="1" spans="1:10" ht="15.75" x14ac:dyDescent="0.25">
      <c r="A1" s="70" t="str">
        <f>NAMA</f>
        <v>ARYA USAHA TIRTA, CV</v>
      </c>
    </row>
    <row r="2" spans="1:10" ht="15.75" x14ac:dyDescent="0.25">
      <c r="A2" s="71" t="s">
        <v>438</v>
      </c>
    </row>
    <row r="3" spans="1:10" ht="15.75" x14ac:dyDescent="0.25">
      <c r="A3" s="70" t="str">
        <f>"S/D Bulan : "&amp;TEXT(BLN,"mmmm")&amp;" "&amp;THN</f>
        <v>S/D Bulan : July 2026</v>
      </c>
    </row>
    <row r="5" spans="1:10" x14ac:dyDescent="0.2">
      <c r="A5" s="93" t="s">
        <v>7</v>
      </c>
      <c r="B5" s="94" t="s">
        <v>8</v>
      </c>
      <c r="C5" s="94" t="s">
        <v>9</v>
      </c>
      <c r="D5" s="133" t="s">
        <v>439</v>
      </c>
      <c r="E5" s="134"/>
      <c r="F5" s="94" t="s">
        <v>9</v>
      </c>
      <c r="G5" s="133" t="s">
        <v>440</v>
      </c>
      <c r="H5" s="134"/>
      <c r="I5" s="133" t="s">
        <v>441</v>
      </c>
      <c r="J5" s="135"/>
    </row>
    <row r="6" spans="1:10" x14ac:dyDescent="0.2">
      <c r="A6" s="96" t="s">
        <v>11</v>
      </c>
      <c r="B6" s="97"/>
      <c r="C6" s="97" t="s">
        <v>12</v>
      </c>
      <c r="D6" s="97" t="s">
        <v>14</v>
      </c>
      <c r="E6" s="97" t="s">
        <v>15</v>
      </c>
      <c r="F6" s="97" t="s">
        <v>13</v>
      </c>
      <c r="G6" s="97" t="s">
        <v>14</v>
      </c>
      <c r="H6" s="97" t="s">
        <v>15</v>
      </c>
      <c r="I6" s="97" t="s">
        <v>14</v>
      </c>
      <c r="J6" s="136" t="s">
        <v>15</v>
      </c>
    </row>
    <row r="7" spans="1:10" x14ac:dyDescent="0.2">
      <c r="A7" s="137">
        <v>100000000</v>
      </c>
      <c r="B7" s="138" t="str">
        <f t="shared" ref="B7:B50" si="0">VLOOKUP(A7,DAF_AKUN,2,FALSE)</f>
        <v>AKTIVA</v>
      </c>
      <c r="C7" s="139">
        <f t="shared" ref="C7:C50" si="1">VLOOKUP(A7,DAF_AKUN,3,FALSE)</f>
        <v>0</v>
      </c>
      <c r="D7" s="140">
        <f t="shared" ref="D7:D30" si="2">IF(AND(ISERROR=TRUE,C7="Db"),SUMIF(AKUN1,A7,AKUN2)+SUMIF(JURN2,"1"&amp;A7,JURN3)-SUMIF(JURN2,"1"&amp;A7,JURN4)+SUMIF(JURN1,A7&amp;TEXT(BLN,"mmmm"),JURN3)-SUMIF(JURN1,A7&amp;TEXT(BLN,"mmmm"),JURN4),VALUE)</f>
        <v>0</v>
      </c>
      <c r="E7" s="141">
        <f t="shared" ref="E7:E30" si="3">IF(AND(ISERROR=TRUE,C7="Kr"),SUMIF(AKUN1,A7,AKUN3)-SUMIF(JURN2,"1"&amp;A7,JURN3)+SUMIF(JURN2,"1"&amp;A7,JURN4)+SUMIF(JURN1,A7&amp;TEXT(BLN,"mmmm"),JURN4)-SUMIF(JURN1,A7&amp;TEXT(BLN,"mmmm"),JURN3),VALUE)</f>
        <v>0</v>
      </c>
      <c r="F7" s="139">
        <f t="shared" ref="F7:F50" si="4">VLOOKUP(A7,DAF_AKUN,4,FALSE)</f>
        <v>0</v>
      </c>
      <c r="G7" s="140">
        <f t="shared" ref="G7:G30" si="5">IF(D7=TEXT,VALUE,IF(F7="LR",D7,0))</f>
        <v>0</v>
      </c>
      <c r="H7" s="141">
        <f t="shared" ref="H7:H30" si="6">IF(E7=TEXT,VALUE,IF(F7="LR",E7,0))</f>
        <v>0</v>
      </c>
      <c r="I7" s="140">
        <f t="shared" ref="I7:I30" si="7">IF(D7=TEXT,VALUE,IF(F7="NRC",D7,0))</f>
        <v>0</v>
      </c>
      <c r="J7" s="141">
        <f t="shared" ref="J7:J30" si="8">IF(E7=TEXT,VALUE,IF(F7="NRC",E7,0))</f>
        <v>0</v>
      </c>
    </row>
    <row r="8" spans="1:10" x14ac:dyDescent="0.2">
      <c r="A8" s="126" t="s">
        <v>19</v>
      </c>
      <c r="B8" s="138" t="str">
        <f t="shared" si="0"/>
        <v>Kas dan Bank</v>
      </c>
      <c r="C8" s="139" t="str">
        <f t="shared" si="1"/>
        <v>Db</v>
      </c>
      <c r="D8" s="140">
        <f t="shared" si="2"/>
        <v>0</v>
      </c>
      <c r="E8" s="141">
        <f t="shared" si="3"/>
        <v>0</v>
      </c>
      <c r="F8" s="139" t="str">
        <f t="shared" si="4"/>
        <v>NRC</v>
      </c>
      <c r="G8" s="140">
        <f t="shared" si="5"/>
        <v>0</v>
      </c>
      <c r="H8" s="141">
        <f t="shared" si="6"/>
        <v>0</v>
      </c>
      <c r="I8" s="140">
        <f t="shared" si="7"/>
        <v>0</v>
      </c>
      <c r="J8" s="141">
        <f t="shared" si="8"/>
        <v>0</v>
      </c>
    </row>
    <row r="9" spans="1:10" x14ac:dyDescent="0.2">
      <c r="A9" s="90" t="s">
        <v>23</v>
      </c>
      <c r="B9" s="142" t="str">
        <f t="shared" si="0"/>
        <v xml:space="preserve">   Petty Cash</v>
      </c>
      <c r="C9" s="139" t="str">
        <f t="shared" si="1"/>
        <v>Db</v>
      </c>
      <c r="D9" s="140">
        <f t="shared" si="2"/>
        <v>0</v>
      </c>
      <c r="E9" s="141">
        <f t="shared" si="3"/>
        <v>0</v>
      </c>
      <c r="F9" s="139" t="str">
        <f t="shared" si="4"/>
        <v>NRC</v>
      </c>
      <c r="G9" s="140">
        <f t="shared" si="5"/>
        <v>0</v>
      </c>
      <c r="H9" s="141">
        <f t="shared" si="6"/>
        <v>0</v>
      </c>
      <c r="I9" s="140">
        <f t="shared" si="7"/>
        <v>0</v>
      </c>
      <c r="J9" s="141">
        <f t="shared" si="8"/>
        <v>0</v>
      </c>
    </row>
    <row r="10" spans="1:10" x14ac:dyDescent="0.2">
      <c r="A10" s="90" t="s">
        <v>25</v>
      </c>
      <c r="B10" s="142" t="str">
        <f t="shared" si="0"/>
        <v xml:space="preserve">   CIMB Niaga - Acc. No: 800171592300</v>
      </c>
      <c r="C10" s="139" t="str">
        <f t="shared" si="1"/>
        <v>Db</v>
      </c>
      <c r="D10" s="140">
        <f t="shared" si="2"/>
        <v>3043241</v>
      </c>
      <c r="E10" s="141">
        <f t="shared" si="3"/>
        <v>0</v>
      </c>
      <c r="F10" s="139" t="str">
        <f t="shared" si="4"/>
        <v>NRC</v>
      </c>
      <c r="G10" s="140">
        <f t="shared" si="5"/>
        <v>0</v>
      </c>
      <c r="H10" s="141">
        <f t="shared" si="6"/>
        <v>0</v>
      </c>
      <c r="I10" s="140">
        <f t="shared" si="7"/>
        <v>3043241</v>
      </c>
      <c r="J10" s="141">
        <f t="shared" si="8"/>
        <v>0</v>
      </c>
    </row>
    <row r="11" spans="1:10" x14ac:dyDescent="0.2">
      <c r="A11" s="90" t="s">
        <v>27</v>
      </c>
      <c r="B11" s="142" t="str">
        <f t="shared" si="0"/>
        <v>Bank 2</v>
      </c>
      <c r="C11" s="139" t="str">
        <f t="shared" si="1"/>
        <v>Db</v>
      </c>
      <c r="D11" s="140">
        <f t="shared" si="2"/>
        <v>0</v>
      </c>
      <c r="E11" s="141">
        <f t="shared" si="3"/>
        <v>0</v>
      </c>
      <c r="F11" s="139" t="str">
        <f t="shared" si="4"/>
        <v>NRC</v>
      </c>
      <c r="G11" s="140">
        <f t="shared" si="5"/>
        <v>0</v>
      </c>
      <c r="H11" s="141">
        <f t="shared" si="6"/>
        <v>0</v>
      </c>
      <c r="I11" s="140">
        <f t="shared" si="7"/>
        <v>0</v>
      </c>
      <c r="J11" s="141">
        <f t="shared" si="8"/>
        <v>0</v>
      </c>
    </row>
    <row r="12" spans="1:10" x14ac:dyDescent="0.2">
      <c r="A12" s="90" t="s">
        <v>29</v>
      </c>
      <c r="B12" s="142" t="str">
        <f t="shared" si="0"/>
        <v>Bank 3</v>
      </c>
      <c r="C12" s="139" t="str">
        <f t="shared" si="1"/>
        <v>Db</v>
      </c>
      <c r="D12" s="140">
        <f t="shared" si="2"/>
        <v>0</v>
      </c>
      <c r="E12" s="141">
        <f t="shared" si="3"/>
        <v>0</v>
      </c>
      <c r="F12" s="139" t="str">
        <f t="shared" si="4"/>
        <v>NRC</v>
      </c>
      <c r="G12" s="140">
        <f t="shared" si="5"/>
        <v>0</v>
      </c>
      <c r="H12" s="141">
        <f t="shared" si="6"/>
        <v>0</v>
      </c>
      <c r="I12" s="140">
        <f t="shared" si="7"/>
        <v>0</v>
      </c>
      <c r="J12" s="141">
        <f t="shared" si="8"/>
        <v>0</v>
      </c>
    </row>
    <row r="13" spans="1:10" s="69" customFormat="1" x14ac:dyDescent="0.2">
      <c r="A13" s="75" t="s">
        <v>31</v>
      </c>
      <c r="B13" s="142" t="str">
        <f t="shared" si="0"/>
        <v>BAnk 4</v>
      </c>
      <c r="C13" s="139" t="str">
        <f t="shared" si="1"/>
        <v>Db</v>
      </c>
      <c r="D13" s="140">
        <f t="shared" si="2"/>
        <v>0</v>
      </c>
      <c r="E13" s="141">
        <f t="shared" si="3"/>
        <v>0</v>
      </c>
      <c r="F13" s="139" t="str">
        <f t="shared" si="4"/>
        <v>NRC</v>
      </c>
      <c r="G13" s="140">
        <f t="shared" si="5"/>
        <v>0</v>
      </c>
      <c r="H13" s="141">
        <f t="shared" si="6"/>
        <v>0</v>
      </c>
      <c r="I13" s="140">
        <f t="shared" si="7"/>
        <v>0</v>
      </c>
      <c r="J13" s="141">
        <f t="shared" si="8"/>
        <v>0</v>
      </c>
    </row>
    <row r="14" spans="1:10" x14ac:dyDescent="0.2">
      <c r="A14" s="90" t="s">
        <v>33</v>
      </c>
      <c r="B14" s="142" t="str">
        <f t="shared" si="0"/>
        <v>Bank Deposit</v>
      </c>
      <c r="C14" s="139" t="str">
        <f t="shared" si="1"/>
        <v>Db</v>
      </c>
      <c r="D14" s="140">
        <f t="shared" si="2"/>
        <v>0</v>
      </c>
      <c r="E14" s="141">
        <f t="shared" si="3"/>
        <v>0</v>
      </c>
      <c r="F14" s="139" t="str">
        <f t="shared" si="4"/>
        <v>NRC</v>
      </c>
      <c r="G14" s="140">
        <f t="shared" si="5"/>
        <v>0</v>
      </c>
      <c r="H14" s="141">
        <f t="shared" si="6"/>
        <v>0</v>
      </c>
      <c r="I14" s="140">
        <f t="shared" si="7"/>
        <v>0</v>
      </c>
      <c r="J14" s="141">
        <f t="shared" si="8"/>
        <v>0</v>
      </c>
    </row>
    <row r="15" spans="1:10" x14ac:dyDescent="0.2">
      <c r="A15" s="90" t="s">
        <v>35</v>
      </c>
      <c r="B15" s="142" t="str">
        <f t="shared" si="0"/>
        <v>Others Deposit</v>
      </c>
      <c r="C15" s="139" t="str">
        <f t="shared" si="1"/>
        <v>Db</v>
      </c>
      <c r="D15" s="140">
        <f t="shared" si="2"/>
        <v>0</v>
      </c>
      <c r="E15" s="141">
        <f t="shared" si="3"/>
        <v>0</v>
      </c>
      <c r="F15" s="139" t="str">
        <f t="shared" si="4"/>
        <v>NRC</v>
      </c>
      <c r="G15" s="140">
        <f t="shared" si="5"/>
        <v>0</v>
      </c>
      <c r="H15" s="141">
        <f t="shared" si="6"/>
        <v>0</v>
      </c>
      <c r="I15" s="140">
        <f t="shared" si="7"/>
        <v>0</v>
      </c>
      <c r="J15" s="141">
        <f t="shared" si="8"/>
        <v>0</v>
      </c>
    </row>
    <row r="16" spans="1:10" s="69" customFormat="1" x14ac:dyDescent="0.2">
      <c r="A16" s="75" t="s">
        <v>37</v>
      </c>
      <c r="B16" s="142" t="str">
        <f t="shared" si="0"/>
        <v xml:space="preserve">   Cash In Transit</v>
      </c>
      <c r="C16" s="139" t="str">
        <f t="shared" si="1"/>
        <v>Db</v>
      </c>
      <c r="D16" s="140">
        <f t="shared" si="2"/>
        <v>0</v>
      </c>
      <c r="E16" s="141">
        <f t="shared" si="3"/>
        <v>0</v>
      </c>
      <c r="F16" s="139" t="str">
        <f t="shared" si="4"/>
        <v>NRC</v>
      </c>
      <c r="G16" s="140">
        <f t="shared" si="5"/>
        <v>0</v>
      </c>
      <c r="H16" s="141">
        <f t="shared" si="6"/>
        <v>0</v>
      </c>
      <c r="I16" s="140">
        <f t="shared" si="7"/>
        <v>0</v>
      </c>
      <c r="J16" s="141">
        <f t="shared" si="8"/>
        <v>0</v>
      </c>
    </row>
    <row r="17" spans="1:10" x14ac:dyDescent="0.2">
      <c r="A17" s="90" t="s">
        <v>39</v>
      </c>
      <c r="B17" s="142" t="str">
        <f t="shared" si="0"/>
        <v>Account Receivable</v>
      </c>
      <c r="C17" s="139" t="str">
        <f t="shared" si="1"/>
        <v>Db</v>
      </c>
      <c r="D17" s="140">
        <f t="shared" si="2"/>
        <v>0</v>
      </c>
      <c r="E17" s="141">
        <f t="shared" si="3"/>
        <v>0</v>
      </c>
      <c r="F17" s="139" t="str">
        <f t="shared" si="4"/>
        <v>NRC</v>
      </c>
      <c r="G17" s="140">
        <f t="shared" si="5"/>
        <v>0</v>
      </c>
      <c r="H17" s="141">
        <f t="shared" si="6"/>
        <v>0</v>
      </c>
      <c r="I17" s="140">
        <f t="shared" si="7"/>
        <v>0</v>
      </c>
      <c r="J17" s="141">
        <f t="shared" si="8"/>
        <v>0</v>
      </c>
    </row>
    <row r="18" spans="1:10" x14ac:dyDescent="0.2">
      <c r="A18" s="90" t="s">
        <v>41</v>
      </c>
      <c r="B18" s="142" t="str">
        <f t="shared" si="0"/>
        <v>Receivable - Trade</v>
      </c>
      <c r="C18" s="139" t="str">
        <f t="shared" si="1"/>
        <v>Db</v>
      </c>
      <c r="D18" s="140">
        <f t="shared" si="2"/>
        <v>277134525</v>
      </c>
      <c r="E18" s="141">
        <f t="shared" si="3"/>
        <v>0</v>
      </c>
      <c r="F18" s="139" t="str">
        <f t="shared" si="4"/>
        <v>NRC</v>
      </c>
      <c r="G18" s="140">
        <f t="shared" si="5"/>
        <v>0</v>
      </c>
      <c r="H18" s="141">
        <f t="shared" si="6"/>
        <v>0</v>
      </c>
      <c r="I18" s="140">
        <f t="shared" si="7"/>
        <v>277134525</v>
      </c>
      <c r="J18" s="141">
        <f t="shared" si="8"/>
        <v>0</v>
      </c>
    </row>
    <row r="19" spans="1:10" x14ac:dyDescent="0.2">
      <c r="A19" s="90" t="s">
        <v>43</v>
      </c>
      <c r="B19" s="142" t="str">
        <f t="shared" si="0"/>
        <v>Employee Receivable</v>
      </c>
      <c r="C19" s="139" t="str">
        <f t="shared" si="1"/>
        <v>Db</v>
      </c>
      <c r="D19" s="140">
        <f t="shared" si="2"/>
        <v>0</v>
      </c>
      <c r="E19" s="141">
        <f t="shared" si="3"/>
        <v>0</v>
      </c>
      <c r="F19" s="139" t="str">
        <f t="shared" si="4"/>
        <v>NRC</v>
      </c>
      <c r="G19" s="140">
        <f t="shared" si="5"/>
        <v>0</v>
      </c>
      <c r="H19" s="141">
        <f t="shared" si="6"/>
        <v>0</v>
      </c>
      <c r="I19" s="140">
        <f t="shared" si="7"/>
        <v>0</v>
      </c>
      <c r="J19" s="141">
        <f t="shared" si="8"/>
        <v>0</v>
      </c>
    </row>
    <row r="20" spans="1:10" x14ac:dyDescent="0.2">
      <c r="A20" s="90" t="s">
        <v>45</v>
      </c>
      <c r="B20" s="142" t="str">
        <f t="shared" si="0"/>
        <v>Prepayment / Uang Muka</v>
      </c>
      <c r="C20" s="139" t="str">
        <f t="shared" si="1"/>
        <v>Db</v>
      </c>
      <c r="D20" s="140">
        <f t="shared" si="2"/>
        <v>0</v>
      </c>
      <c r="E20" s="141">
        <f t="shared" si="3"/>
        <v>0</v>
      </c>
      <c r="F20" s="139" t="str">
        <f t="shared" si="4"/>
        <v>NRC</v>
      </c>
      <c r="G20" s="140">
        <f t="shared" si="5"/>
        <v>0</v>
      </c>
      <c r="H20" s="141">
        <f t="shared" si="6"/>
        <v>0</v>
      </c>
      <c r="I20" s="140">
        <f t="shared" si="7"/>
        <v>0</v>
      </c>
      <c r="J20" s="141">
        <f t="shared" si="8"/>
        <v>0</v>
      </c>
    </row>
    <row r="21" spans="1:10" x14ac:dyDescent="0.2">
      <c r="A21" s="90" t="s">
        <v>47</v>
      </c>
      <c r="B21" s="142" t="str">
        <f t="shared" si="0"/>
        <v>Other Receivable</v>
      </c>
      <c r="C21" s="139" t="str">
        <f t="shared" si="1"/>
        <v>Db</v>
      </c>
      <c r="D21" s="140">
        <f t="shared" si="2"/>
        <v>0</v>
      </c>
      <c r="E21" s="141">
        <f t="shared" si="3"/>
        <v>0</v>
      </c>
      <c r="F21" s="139" t="str">
        <f t="shared" si="4"/>
        <v>NRC</v>
      </c>
      <c r="G21" s="140">
        <f t="shared" si="5"/>
        <v>0</v>
      </c>
      <c r="H21" s="141">
        <f t="shared" si="6"/>
        <v>0</v>
      </c>
      <c r="I21" s="140">
        <f t="shared" si="7"/>
        <v>0</v>
      </c>
      <c r="J21" s="141">
        <f t="shared" si="8"/>
        <v>0</v>
      </c>
    </row>
    <row r="22" spans="1:10" x14ac:dyDescent="0.2">
      <c r="A22" s="90" t="s">
        <v>49</v>
      </c>
      <c r="B22" s="142" t="str">
        <f t="shared" si="0"/>
        <v>Persediaan</v>
      </c>
      <c r="C22" s="139" t="str">
        <f t="shared" si="1"/>
        <v>Db</v>
      </c>
      <c r="D22" s="140">
        <f t="shared" si="2"/>
        <v>0</v>
      </c>
      <c r="E22" s="141">
        <f t="shared" si="3"/>
        <v>0</v>
      </c>
      <c r="F22" s="139" t="str">
        <f t="shared" si="4"/>
        <v>NRC</v>
      </c>
      <c r="G22" s="140">
        <f t="shared" si="5"/>
        <v>0</v>
      </c>
      <c r="H22" s="141">
        <f t="shared" si="6"/>
        <v>0</v>
      </c>
      <c r="I22" s="140">
        <f t="shared" si="7"/>
        <v>0</v>
      </c>
      <c r="J22" s="141">
        <f t="shared" si="8"/>
        <v>0</v>
      </c>
    </row>
    <row r="23" spans="1:10" x14ac:dyDescent="0.2">
      <c r="A23" s="90" t="s">
        <v>51</v>
      </c>
      <c r="B23" s="142" t="str">
        <f t="shared" si="0"/>
        <v>Shareholder's - Receivable</v>
      </c>
      <c r="C23" s="139" t="str">
        <f t="shared" si="1"/>
        <v>Db</v>
      </c>
      <c r="D23" s="140">
        <f t="shared" si="2"/>
        <v>0</v>
      </c>
      <c r="E23" s="141">
        <f t="shared" si="3"/>
        <v>0</v>
      </c>
      <c r="F23" s="139" t="str">
        <f t="shared" si="4"/>
        <v>NRC</v>
      </c>
      <c r="G23" s="140">
        <f t="shared" si="5"/>
        <v>0</v>
      </c>
      <c r="H23" s="141">
        <f t="shared" si="6"/>
        <v>0</v>
      </c>
      <c r="I23" s="140">
        <f t="shared" si="7"/>
        <v>0</v>
      </c>
      <c r="J23" s="141">
        <f t="shared" si="8"/>
        <v>0</v>
      </c>
    </row>
    <row r="24" spans="1:10" x14ac:dyDescent="0.2">
      <c r="A24" s="90" t="s">
        <v>53</v>
      </c>
      <c r="B24" s="142" t="str">
        <f t="shared" si="0"/>
        <v>Due To/From Subsidiary/Affiliate Company</v>
      </c>
      <c r="C24" s="139" t="str">
        <f t="shared" si="1"/>
        <v>Db</v>
      </c>
      <c r="D24" s="140">
        <f t="shared" si="2"/>
        <v>0</v>
      </c>
      <c r="E24" s="141">
        <f t="shared" si="3"/>
        <v>0</v>
      </c>
      <c r="F24" s="139" t="str">
        <f t="shared" si="4"/>
        <v>NRC</v>
      </c>
      <c r="G24" s="140">
        <f t="shared" si="5"/>
        <v>0</v>
      </c>
      <c r="H24" s="141">
        <f t="shared" si="6"/>
        <v>0</v>
      </c>
      <c r="I24" s="140">
        <f t="shared" si="7"/>
        <v>0</v>
      </c>
      <c r="J24" s="141">
        <f t="shared" si="8"/>
        <v>0</v>
      </c>
    </row>
    <row r="25" spans="1:10" x14ac:dyDescent="0.2">
      <c r="A25" s="90" t="s">
        <v>55</v>
      </c>
      <c r="B25" s="142" t="str">
        <f t="shared" si="0"/>
        <v>Jaya Impian Abadi PT</v>
      </c>
      <c r="C25" s="139" t="str">
        <f t="shared" si="1"/>
        <v>Db</v>
      </c>
      <c r="D25" s="140">
        <f t="shared" si="2"/>
        <v>0</v>
      </c>
      <c r="E25" s="141">
        <f t="shared" si="3"/>
        <v>0</v>
      </c>
      <c r="F25" s="139" t="str">
        <f t="shared" si="4"/>
        <v>NRC</v>
      </c>
      <c r="G25" s="140">
        <f t="shared" si="5"/>
        <v>0</v>
      </c>
      <c r="H25" s="141">
        <f t="shared" si="6"/>
        <v>0</v>
      </c>
      <c r="I25" s="140">
        <f t="shared" si="7"/>
        <v>0</v>
      </c>
      <c r="J25" s="141">
        <f t="shared" si="8"/>
        <v>0</v>
      </c>
    </row>
    <row r="26" spans="1:10" x14ac:dyDescent="0.2">
      <c r="A26" s="90" t="s">
        <v>57</v>
      </c>
      <c r="B26" s="142" t="str">
        <f t="shared" si="0"/>
        <v>Citra Perkasa CV</v>
      </c>
      <c r="C26" s="139" t="str">
        <f t="shared" si="1"/>
        <v>Db</v>
      </c>
      <c r="D26" s="140">
        <f t="shared" si="2"/>
        <v>0</v>
      </c>
      <c r="E26" s="141">
        <f t="shared" si="3"/>
        <v>0</v>
      </c>
      <c r="F26" s="139" t="str">
        <f t="shared" si="4"/>
        <v>NRC</v>
      </c>
      <c r="G26" s="140">
        <f t="shared" si="5"/>
        <v>0</v>
      </c>
      <c r="H26" s="141">
        <f t="shared" si="6"/>
        <v>0</v>
      </c>
      <c r="I26" s="140">
        <f t="shared" si="7"/>
        <v>0</v>
      </c>
      <c r="J26" s="141">
        <f t="shared" si="8"/>
        <v>0</v>
      </c>
    </row>
    <row r="27" spans="1:10" x14ac:dyDescent="0.2">
      <c r="A27" s="90" t="s">
        <v>59</v>
      </c>
      <c r="B27" s="142" t="str">
        <f t="shared" si="0"/>
        <v>Prepaid Expenses</v>
      </c>
      <c r="C27" s="139" t="str">
        <f t="shared" si="1"/>
        <v>Db</v>
      </c>
      <c r="D27" s="140">
        <f t="shared" si="2"/>
        <v>0</v>
      </c>
      <c r="E27" s="141">
        <f t="shared" si="3"/>
        <v>0</v>
      </c>
      <c r="F27" s="139" t="str">
        <f t="shared" si="4"/>
        <v>NRC</v>
      </c>
      <c r="G27" s="140">
        <f t="shared" si="5"/>
        <v>0</v>
      </c>
      <c r="H27" s="141">
        <f t="shared" si="6"/>
        <v>0</v>
      </c>
      <c r="I27" s="140">
        <f t="shared" si="7"/>
        <v>0</v>
      </c>
      <c r="J27" s="141">
        <f t="shared" si="8"/>
        <v>0</v>
      </c>
    </row>
    <row r="28" spans="1:10" x14ac:dyDescent="0.2">
      <c r="A28" s="90" t="s">
        <v>61</v>
      </c>
      <c r="B28" s="142" t="str">
        <f t="shared" si="0"/>
        <v xml:space="preserve">   Work In Progress</v>
      </c>
      <c r="C28" s="139" t="str">
        <f t="shared" si="1"/>
        <v>Db</v>
      </c>
      <c r="D28" s="140">
        <f t="shared" si="2"/>
        <v>0</v>
      </c>
      <c r="E28" s="141">
        <f t="shared" si="3"/>
        <v>0</v>
      </c>
      <c r="F28" s="139" t="str">
        <f t="shared" si="4"/>
        <v>NRC</v>
      </c>
      <c r="G28" s="140">
        <f t="shared" si="5"/>
        <v>0</v>
      </c>
      <c r="H28" s="141">
        <f t="shared" si="6"/>
        <v>0</v>
      </c>
      <c r="I28" s="140">
        <f t="shared" si="7"/>
        <v>0</v>
      </c>
      <c r="J28" s="141">
        <f t="shared" si="8"/>
        <v>0</v>
      </c>
    </row>
    <row r="29" spans="1:10" x14ac:dyDescent="0.2">
      <c r="A29" s="90" t="s">
        <v>63</v>
      </c>
      <c r="B29" s="142" t="str">
        <f t="shared" si="0"/>
        <v xml:space="preserve">   Prepaid Insurance</v>
      </c>
      <c r="C29" s="139" t="str">
        <f t="shared" si="1"/>
        <v>Db</v>
      </c>
      <c r="D29" s="140">
        <f t="shared" si="2"/>
        <v>0</v>
      </c>
      <c r="E29" s="141">
        <f t="shared" si="3"/>
        <v>0</v>
      </c>
      <c r="F29" s="139" t="str">
        <f t="shared" si="4"/>
        <v>NRC</v>
      </c>
      <c r="G29" s="140">
        <f t="shared" si="5"/>
        <v>0</v>
      </c>
      <c r="H29" s="141">
        <f t="shared" si="6"/>
        <v>0</v>
      </c>
      <c r="I29" s="140">
        <f t="shared" si="7"/>
        <v>0</v>
      </c>
      <c r="J29" s="141">
        <f t="shared" si="8"/>
        <v>0</v>
      </c>
    </row>
    <row r="30" spans="1:10" x14ac:dyDescent="0.2">
      <c r="A30" s="90" t="s">
        <v>65</v>
      </c>
      <c r="B30" s="142" t="str">
        <f t="shared" si="0"/>
        <v xml:space="preserve">   Prepaid Office Rental</v>
      </c>
      <c r="C30" s="139" t="str">
        <f t="shared" si="1"/>
        <v>Db</v>
      </c>
      <c r="D30" s="140">
        <f t="shared" si="2"/>
        <v>0</v>
      </c>
      <c r="E30" s="141">
        <f t="shared" si="3"/>
        <v>0</v>
      </c>
      <c r="F30" s="139" t="str">
        <f t="shared" si="4"/>
        <v>NRC</v>
      </c>
      <c r="G30" s="140">
        <f t="shared" si="5"/>
        <v>0</v>
      </c>
      <c r="H30" s="141">
        <f t="shared" si="6"/>
        <v>0</v>
      </c>
      <c r="I30" s="140">
        <f t="shared" si="7"/>
        <v>0</v>
      </c>
      <c r="J30" s="141">
        <f t="shared" si="8"/>
        <v>0</v>
      </c>
    </row>
    <row r="31" spans="1:10" x14ac:dyDescent="0.2">
      <c r="A31" s="90" t="s">
        <v>67</v>
      </c>
      <c r="B31" s="142" t="str">
        <f t="shared" si="0"/>
        <v xml:space="preserve">   Prepaid - Others</v>
      </c>
      <c r="C31" s="139" t="str">
        <f t="shared" si="1"/>
        <v>Db</v>
      </c>
      <c r="D31" s="140">
        <f t="shared" ref="D31:D36" si="9">IF(AND(ISERROR=TRUE,C31="Db"),SUMIF(AKUN1,A31,AKUN2)+SUMIF(JURN2,"1"&amp;A31,JURN3)-SUMIF(JURN2,"1"&amp;A31,JURN4)+SUMIF(JURN1,A31&amp;TEXT(BLN,"mmmm"),JURN3)-SUMIF(JURN1,A31&amp;TEXT(BLN,"mmmm"),JURN4),VALUE)</f>
        <v>0</v>
      </c>
      <c r="E31" s="141">
        <f t="shared" ref="E31:E36" si="10">IF(AND(ISERROR=TRUE,C31="Kr"),SUMIF(AKUN1,A31,AKUN3)-SUMIF(JURN2,"1"&amp;A31,JURN3)+SUMIF(JURN2,"1"&amp;A31,JURN4)+SUMIF(JURN1,A31&amp;TEXT(BLN,"mmmm"),JURN4)-SUMIF(JURN1,A31&amp;TEXT(BLN,"mmmm"),JURN3),VALUE)</f>
        <v>0</v>
      </c>
      <c r="F31" s="139" t="str">
        <f t="shared" si="4"/>
        <v>NRC</v>
      </c>
      <c r="G31" s="140">
        <f t="shared" ref="G31:G36" si="11">IF(D31=TEXT,VALUE,IF(F31="LR",D31,0))</f>
        <v>0</v>
      </c>
      <c r="H31" s="141">
        <f t="shared" ref="H31:H36" si="12">IF(E31=TEXT,VALUE,IF(F31="LR",E31,0))</f>
        <v>0</v>
      </c>
      <c r="I31" s="140">
        <f t="shared" ref="I31:I36" si="13">IF(D31=TEXT,VALUE,IF(F31="NRC",D31,0))</f>
        <v>0</v>
      </c>
      <c r="J31" s="141">
        <f t="shared" ref="J31:J36" si="14">IF(E31=TEXT,VALUE,IF(F31="NRC",E31,0))</f>
        <v>0</v>
      </c>
    </row>
    <row r="32" spans="1:10" x14ac:dyDescent="0.2">
      <c r="A32" s="90" t="s">
        <v>69</v>
      </c>
      <c r="B32" s="142" t="str">
        <f t="shared" si="0"/>
        <v>Prepaid Taxes</v>
      </c>
      <c r="C32" s="139" t="str">
        <f t="shared" si="1"/>
        <v>Db</v>
      </c>
      <c r="D32" s="140">
        <f t="shared" si="9"/>
        <v>0</v>
      </c>
      <c r="E32" s="141">
        <f t="shared" si="10"/>
        <v>0</v>
      </c>
      <c r="F32" s="139" t="str">
        <f t="shared" si="4"/>
        <v>NRC</v>
      </c>
      <c r="G32" s="140">
        <f t="shared" si="11"/>
        <v>0</v>
      </c>
      <c r="H32" s="141">
        <f t="shared" si="12"/>
        <v>0</v>
      </c>
      <c r="I32" s="140">
        <f t="shared" si="13"/>
        <v>0</v>
      </c>
      <c r="J32" s="141">
        <f t="shared" si="14"/>
        <v>0</v>
      </c>
    </row>
    <row r="33" spans="1:10" x14ac:dyDescent="0.2">
      <c r="A33" s="90" t="s">
        <v>71</v>
      </c>
      <c r="B33" s="142" t="str">
        <f t="shared" si="0"/>
        <v xml:space="preserve">   Prepaid PPh 22</v>
      </c>
      <c r="C33" s="139" t="str">
        <f t="shared" si="1"/>
        <v>Db</v>
      </c>
      <c r="D33" s="140">
        <f t="shared" si="9"/>
        <v>0</v>
      </c>
      <c r="E33" s="141">
        <f t="shared" si="10"/>
        <v>0</v>
      </c>
      <c r="F33" s="139" t="str">
        <f t="shared" si="4"/>
        <v>NRC</v>
      </c>
      <c r="G33" s="140">
        <f t="shared" si="11"/>
        <v>0</v>
      </c>
      <c r="H33" s="141">
        <f t="shared" si="12"/>
        <v>0</v>
      </c>
      <c r="I33" s="140">
        <f t="shared" si="13"/>
        <v>0</v>
      </c>
      <c r="J33" s="141">
        <f t="shared" si="14"/>
        <v>0</v>
      </c>
    </row>
    <row r="34" spans="1:10" x14ac:dyDescent="0.2">
      <c r="A34" s="90" t="s">
        <v>73</v>
      </c>
      <c r="B34" s="142" t="str">
        <f t="shared" si="0"/>
        <v xml:space="preserve">   Prepaid PPh 23</v>
      </c>
      <c r="C34" s="139" t="str">
        <f t="shared" si="1"/>
        <v>Db</v>
      </c>
      <c r="D34" s="140">
        <f t="shared" si="9"/>
        <v>0</v>
      </c>
      <c r="E34" s="141">
        <f t="shared" si="10"/>
        <v>0</v>
      </c>
      <c r="F34" s="139" t="str">
        <f t="shared" si="4"/>
        <v>NRC</v>
      </c>
      <c r="G34" s="140">
        <f t="shared" si="11"/>
        <v>0</v>
      </c>
      <c r="H34" s="141">
        <f t="shared" si="12"/>
        <v>0</v>
      </c>
      <c r="I34" s="140">
        <f t="shared" si="13"/>
        <v>0</v>
      </c>
      <c r="J34" s="141">
        <f t="shared" si="14"/>
        <v>0</v>
      </c>
    </row>
    <row r="35" spans="1:10" x14ac:dyDescent="0.2">
      <c r="A35" s="90" t="s">
        <v>75</v>
      </c>
      <c r="B35" s="142" t="str">
        <f t="shared" si="0"/>
        <v xml:space="preserve">   Prepaid PPh 25</v>
      </c>
      <c r="C35" s="139" t="str">
        <f t="shared" si="1"/>
        <v>Db</v>
      </c>
      <c r="D35" s="140">
        <f t="shared" si="9"/>
        <v>0</v>
      </c>
      <c r="E35" s="141">
        <f t="shared" si="10"/>
        <v>0</v>
      </c>
      <c r="F35" s="139" t="str">
        <f t="shared" si="4"/>
        <v>NRC</v>
      </c>
      <c r="G35" s="140">
        <f t="shared" si="11"/>
        <v>0</v>
      </c>
      <c r="H35" s="141">
        <f t="shared" si="12"/>
        <v>0</v>
      </c>
      <c r="I35" s="140">
        <f t="shared" si="13"/>
        <v>0</v>
      </c>
      <c r="J35" s="141">
        <f t="shared" si="14"/>
        <v>0</v>
      </c>
    </row>
    <row r="36" spans="1:10" x14ac:dyDescent="0.2">
      <c r="A36" s="90" t="s">
        <v>77</v>
      </c>
      <c r="B36" s="142" t="str">
        <f t="shared" si="0"/>
        <v>Value Added Tax</v>
      </c>
      <c r="C36" s="139" t="str">
        <f t="shared" si="1"/>
        <v>Db</v>
      </c>
      <c r="D36" s="140">
        <f t="shared" si="9"/>
        <v>0</v>
      </c>
      <c r="E36" s="141">
        <f t="shared" si="10"/>
        <v>0</v>
      </c>
      <c r="F36" s="139" t="str">
        <f t="shared" si="4"/>
        <v>NRC</v>
      </c>
      <c r="G36" s="140">
        <f t="shared" si="11"/>
        <v>0</v>
      </c>
      <c r="H36" s="141">
        <f t="shared" si="12"/>
        <v>0</v>
      </c>
      <c r="I36" s="140">
        <f t="shared" si="13"/>
        <v>0</v>
      </c>
      <c r="J36" s="141">
        <f t="shared" si="14"/>
        <v>0</v>
      </c>
    </row>
    <row r="37" spans="1:10" x14ac:dyDescent="0.2">
      <c r="A37" s="90" t="s">
        <v>79</v>
      </c>
      <c r="B37" s="142" t="str">
        <f t="shared" si="0"/>
        <v xml:space="preserve">   Input</v>
      </c>
      <c r="C37" s="139" t="str">
        <f t="shared" si="1"/>
        <v>Db</v>
      </c>
      <c r="D37" s="140">
        <f t="shared" ref="D37:D42" si="15">IF(AND(ISERROR=TRUE,C37="Db"),SUMIF(AKUN1,A37,AKUN2)+SUMIF(JURN2,"1"&amp;A37,JURN3)-SUMIF(JURN2,"1"&amp;A37,JURN4)+SUMIF(JURN1,A37&amp;TEXT(BLN,"mmmm"),JURN3)-SUMIF(JURN1,A37&amp;TEXT(BLN,"mmmm"),JURN4),VALUE)</f>
        <v>0</v>
      </c>
      <c r="E37" s="141">
        <f t="shared" ref="E37:E42" si="16">IF(AND(ISERROR=TRUE,C37="Kr"),SUMIF(AKUN1,A37,AKUN3)-SUMIF(JURN2,"1"&amp;A37,JURN3)+SUMIF(JURN2,"1"&amp;A37,JURN4)+SUMIF(JURN1,A37&amp;TEXT(BLN,"mmmm"),JURN4)-SUMIF(JURN1,A37&amp;TEXT(BLN,"mmmm"),JURN3),VALUE)</f>
        <v>0</v>
      </c>
      <c r="F37" s="139" t="str">
        <f t="shared" si="4"/>
        <v>NRC</v>
      </c>
      <c r="G37" s="140">
        <f t="shared" ref="G37:G42" si="17">IF(D37=TEXT,VALUE,IF(F37="LR",D37,0))</f>
        <v>0</v>
      </c>
      <c r="H37" s="141">
        <f t="shared" ref="H37:H42" si="18">IF(E37=TEXT,VALUE,IF(F37="LR",E37,0))</f>
        <v>0</v>
      </c>
      <c r="I37" s="140">
        <f t="shared" ref="I37:I42" si="19">IF(D37=TEXT,VALUE,IF(F37="NRC",D37,0))</f>
        <v>0</v>
      </c>
      <c r="J37" s="141">
        <f t="shared" ref="J37:J42" si="20">IF(E37=TEXT,VALUE,IF(F37="NRC",E37,0))</f>
        <v>0</v>
      </c>
    </row>
    <row r="38" spans="1:10" x14ac:dyDescent="0.2">
      <c r="A38" s="90" t="s">
        <v>81</v>
      </c>
      <c r="B38" s="142" t="str">
        <f t="shared" si="0"/>
        <v xml:space="preserve">   Output</v>
      </c>
      <c r="C38" s="139" t="str">
        <f t="shared" si="1"/>
        <v>Db</v>
      </c>
      <c r="D38" s="140">
        <f t="shared" si="15"/>
        <v>0</v>
      </c>
      <c r="E38" s="141">
        <f t="shared" si="16"/>
        <v>0</v>
      </c>
      <c r="F38" s="139" t="str">
        <f t="shared" si="4"/>
        <v>NRC</v>
      </c>
      <c r="G38" s="140">
        <f t="shared" si="17"/>
        <v>0</v>
      </c>
      <c r="H38" s="141">
        <f t="shared" si="18"/>
        <v>0</v>
      </c>
      <c r="I38" s="140">
        <f t="shared" si="19"/>
        <v>0</v>
      </c>
      <c r="J38" s="141">
        <f t="shared" si="20"/>
        <v>0</v>
      </c>
    </row>
    <row r="39" spans="1:10" x14ac:dyDescent="0.2">
      <c r="A39" s="90" t="s">
        <v>83</v>
      </c>
      <c r="B39" s="142" t="str">
        <f t="shared" si="0"/>
        <v>Investment</v>
      </c>
      <c r="C39" s="139" t="str">
        <f t="shared" si="1"/>
        <v>Db</v>
      </c>
      <c r="D39" s="140">
        <f t="shared" si="15"/>
        <v>0</v>
      </c>
      <c r="E39" s="141">
        <f t="shared" si="16"/>
        <v>0</v>
      </c>
      <c r="F39" s="139" t="str">
        <f t="shared" si="4"/>
        <v>NRC</v>
      </c>
      <c r="G39" s="140">
        <f t="shared" si="17"/>
        <v>0</v>
      </c>
      <c r="H39" s="141">
        <f t="shared" si="18"/>
        <v>0</v>
      </c>
      <c r="I39" s="140">
        <f t="shared" si="19"/>
        <v>0</v>
      </c>
      <c r="J39" s="141">
        <f t="shared" si="20"/>
        <v>0</v>
      </c>
    </row>
    <row r="40" spans="1:10" x14ac:dyDescent="0.2">
      <c r="A40" s="90" t="s">
        <v>85</v>
      </c>
      <c r="B40" s="142" t="str">
        <f t="shared" si="0"/>
        <v>Mekari Pay Escrow Account</v>
      </c>
      <c r="C40" s="139" t="str">
        <f t="shared" si="1"/>
        <v>Db</v>
      </c>
      <c r="D40" s="140">
        <f t="shared" si="15"/>
        <v>0</v>
      </c>
      <c r="E40" s="141">
        <f t="shared" si="16"/>
        <v>0</v>
      </c>
      <c r="F40" s="139" t="str">
        <f t="shared" si="4"/>
        <v>NRC</v>
      </c>
      <c r="G40" s="140">
        <f t="shared" si="17"/>
        <v>0</v>
      </c>
      <c r="H40" s="141">
        <f t="shared" si="18"/>
        <v>0</v>
      </c>
      <c r="I40" s="140">
        <f t="shared" si="19"/>
        <v>0</v>
      </c>
      <c r="J40" s="141">
        <f t="shared" si="20"/>
        <v>0</v>
      </c>
    </row>
    <row r="41" spans="1:10" x14ac:dyDescent="0.2">
      <c r="A41" s="90" t="s">
        <v>87</v>
      </c>
      <c r="B41" s="142" t="str">
        <f t="shared" si="0"/>
        <v>Fixed Assets</v>
      </c>
      <c r="C41" s="139" t="str">
        <f t="shared" si="1"/>
        <v>Db</v>
      </c>
      <c r="D41" s="140">
        <f t="shared" si="15"/>
        <v>0</v>
      </c>
      <c r="E41" s="141">
        <f t="shared" si="16"/>
        <v>0</v>
      </c>
      <c r="F41" s="139" t="str">
        <f t="shared" si="4"/>
        <v>NRC</v>
      </c>
      <c r="G41" s="140">
        <f t="shared" si="17"/>
        <v>0</v>
      </c>
      <c r="H41" s="141">
        <f t="shared" si="18"/>
        <v>0</v>
      </c>
      <c r="I41" s="140">
        <f t="shared" si="19"/>
        <v>0</v>
      </c>
      <c r="J41" s="141">
        <f t="shared" si="20"/>
        <v>0</v>
      </c>
    </row>
    <row r="42" spans="1:10" x14ac:dyDescent="0.2">
      <c r="A42" s="90" t="s">
        <v>89</v>
      </c>
      <c r="B42" s="142" t="str">
        <f t="shared" si="0"/>
        <v xml:space="preserve">   Building</v>
      </c>
      <c r="C42" s="139" t="str">
        <f t="shared" si="1"/>
        <v>Db</v>
      </c>
      <c r="D42" s="140">
        <f t="shared" si="15"/>
        <v>0</v>
      </c>
      <c r="E42" s="141">
        <f t="shared" si="16"/>
        <v>0</v>
      </c>
      <c r="F42" s="139" t="str">
        <f t="shared" si="4"/>
        <v>NRC</v>
      </c>
      <c r="G42" s="140">
        <f t="shared" si="17"/>
        <v>0</v>
      </c>
      <c r="H42" s="141">
        <f t="shared" si="18"/>
        <v>0</v>
      </c>
      <c r="I42" s="140">
        <f t="shared" si="19"/>
        <v>0</v>
      </c>
      <c r="J42" s="141">
        <f t="shared" si="20"/>
        <v>0</v>
      </c>
    </row>
    <row r="43" spans="1:10" x14ac:dyDescent="0.2">
      <c r="A43" s="90" t="s">
        <v>91</v>
      </c>
      <c r="B43" s="142" t="str">
        <f t="shared" si="0"/>
        <v xml:space="preserve">   Building Improvement</v>
      </c>
      <c r="C43" s="139" t="str">
        <f t="shared" si="1"/>
        <v>Db</v>
      </c>
      <c r="D43" s="140">
        <f t="shared" ref="D43:D50" si="21">IF(AND(ISERROR=TRUE,C43="Db"),SUMIF(AKUN1,A43,AKUN2)+SUMIF(JURN2,"1"&amp;A43,JURN3)-SUMIF(JURN2,"1"&amp;A43,JURN4)+SUMIF(JURN1,A43&amp;TEXT(BLN,"mmmm"),JURN3)-SUMIF(JURN1,A43&amp;TEXT(BLN,"mmmm"),JURN4),VALUE)</f>
        <v>0</v>
      </c>
      <c r="E43" s="141">
        <f t="shared" ref="E43:E50" si="22">IF(AND(ISERROR=TRUE,C43="Kr"),SUMIF(AKUN1,A43,AKUN3)-SUMIF(JURN2,"1"&amp;A43,JURN3)+SUMIF(JURN2,"1"&amp;A43,JURN4)+SUMIF(JURN1,A43&amp;TEXT(BLN,"mmmm"),JURN4)-SUMIF(JURN1,A43&amp;TEXT(BLN,"mmmm"),JURN3),VALUE)</f>
        <v>0</v>
      </c>
      <c r="F43" s="139" t="str">
        <f t="shared" si="4"/>
        <v>NRC</v>
      </c>
      <c r="G43" s="140">
        <f t="shared" ref="G43:G50" si="23">IF(D43=TEXT,VALUE,IF(F43="LR",D43,0))</f>
        <v>0</v>
      </c>
      <c r="H43" s="141">
        <f t="shared" ref="H43:H50" si="24">IF(E43=TEXT,VALUE,IF(F43="LR",E43,0))</f>
        <v>0</v>
      </c>
      <c r="I43" s="140">
        <f t="shared" ref="I43:I50" si="25">IF(D43=TEXT,VALUE,IF(F43="NRC",D43,0))</f>
        <v>0</v>
      </c>
      <c r="J43" s="141">
        <f t="shared" ref="J43:J50" si="26">IF(E43=TEXT,VALUE,IF(F43="NRC",E43,0))</f>
        <v>0</v>
      </c>
    </row>
    <row r="44" spans="1:10" x14ac:dyDescent="0.2">
      <c r="A44" s="90" t="s">
        <v>93</v>
      </c>
      <c r="B44" s="142" t="str">
        <f t="shared" si="0"/>
        <v xml:space="preserve">   Motor Vehicles</v>
      </c>
      <c r="C44" s="139" t="str">
        <f t="shared" si="1"/>
        <v>Db</v>
      </c>
      <c r="D44" s="140">
        <f t="shared" si="21"/>
        <v>0</v>
      </c>
      <c r="E44" s="141">
        <f t="shared" si="22"/>
        <v>0</v>
      </c>
      <c r="F44" s="139" t="str">
        <f t="shared" si="4"/>
        <v>NRC</v>
      </c>
      <c r="G44" s="140">
        <f t="shared" si="23"/>
        <v>0</v>
      </c>
      <c r="H44" s="141">
        <f t="shared" si="24"/>
        <v>0</v>
      </c>
      <c r="I44" s="140">
        <f t="shared" si="25"/>
        <v>0</v>
      </c>
      <c r="J44" s="141">
        <f t="shared" si="26"/>
        <v>0</v>
      </c>
    </row>
    <row r="45" spans="1:10" x14ac:dyDescent="0.2">
      <c r="A45" s="90" t="s">
        <v>95</v>
      </c>
      <c r="B45" s="142" t="str">
        <f t="shared" si="0"/>
        <v xml:space="preserve">   Office Furniture &amp; Equipment</v>
      </c>
      <c r="C45" s="139" t="str">
        <f t="shared" si="1"/>
        <v>Db</v>
      </c>
      <c r="D45" s="140">
        <f t="shared" si="21"/>
        <v>0</v>
      </c>
      <c r="E45" s="141">
        <f t="shared" si="22"/>
        <v>0</v>
      </c>
      <c r="F45" s="139" t="str">
        <f t="shared" si="4"/>
        <v>NRC</v>
      </c>
      <c r="G45" s="140">
        <f t="shared" si="23"/>
        <v>0</v>
      </c>
      <c r="H45" s="141">
        <f t="shared" si="24"/>
        <v>0</v>
      </c>
      <c r="I45" s="140">
        <f t="shared" si="25"/>
        <v>0</v>
      </c>
      <c r="J45" s="141">
        <f t="shared" si="26"/>
        <v>0</v>
      </c>
    </row>
    <row r="46" spans="1:10" x14ac:dyDescent="0.2">
      <c r="A46" s="90" t="s">
        <v>97</v>
      </c>
      <c r="B46" s="142" t="str">
        <f t="shared" si="0"/>
        <v xml:space="preserve">   Electronics &amp; IT Equipment</v>
      </c>
      <c r="C46" s="139" t="str">
        <f t="shared" si="1"/>
        <v>Db</v>
      </c>
      <c r="D46" s="140">
        <f t="shared" si="21"/>
        <v>9550321</v>
      </c>
      <c r="E46" s="141">
        <f t="shared" si="22"/>
        <v>0</v>
      </c>
      <c r="F46" s="139" t="str">
        <f t="shared" si="4"/>
        <v>NRC</v>
      </c>
      <c r="G46" s="140">
        <f t="shared" si="23"/>
        <v>0</v>
      </c>
      <c r="H46" s="141">
        <f t="shared" si="24"/>
        <v>0</v>
      </c>
      <c r="I46" s="140">
        <f t="shared" si="25"/>
        <v>9550321</v>
      </c>
      <c r="J46" s="141">
        <f t="shared" si="26"/>
        <v>0</v>
      </c>
    </row>
    <row r="47" spans="1:10" x14ac:dyDescent="0.2">
      <c r="A47" s="90" t="s">
        <v>98</v>
      </c>
      <c r="B47" s="142" t="str">
        <f t="shared" si="0"/>
        <v>Acc. Depreciation - Land &amp; Building</v>
      </c>
      <c r="C47" s="139" t="str">
        <f t="shared" si="1"/>
        <v>Db</v>
      </c>
      <c r="D47" s="140">
        <f t="shared" si="21"/>
        <v>0</v>
      </c>
      <c r="E47" s="141">
        <f t="shared" si="22"/>
        <v>0</v>
      </c>
      <c r="F47" s="139" t="str">
        <f t="shared" si="4"/>
        <v>NRC</v>
      </c>
      <c r="G47" s="140">
        <f t="shared" si="23"/>
        <v>0</v>
      </c>
      <c r="H47" s="141">
        <f t="shared" si="24"/>
        <v>0</v>
      </c>
      <c r="I47" s="140">
        <f t="shared" si="25"/>
        <v>0</v>
      </c>
      <c r="J47" s="141">
        <f t="shared" si="26"/>
        <v>0</v>
      </c>
    </row>
    <row r="48" spans="1:10" x14ac:dyDescent="0.2">
      <c r="A48" s="90" t="s">
        <v>100</v>
      </c>
      <c r="B48" s="142" t="str">
        <f t="shared" si="0"/>
        <v>Acc. Depreciation - Building Improvement</v>
      </c>
      <c r="C48" s="139" t="str">
        <f t="shared" si="1"/>
        <v>Db</v>
      </c>
      <c r="D48" s="140">
        <f t="shared" si="21"/>
        <v>0</v>
      </c>
      <c r="E48" s="141">
        <f t="shared" si="22"/>
        <v>0</v>
      </c>
      <c r="F48" s="139" t="str">
        <f t="shared" si="4"/>
        <v>NRC</v>
      </c>
      <c r="G48" s="140">
        <f t="shared" si="23"/>
        <v>0</v>
      </c>
      <c r="H48" s="141">
        <f t="shared" si="24"/>
        <v>0</v>
      </c>
      <c r="I48" s="140">
        <f t="shared" si="25"/>
        <v>0</v>
      </c>
      <c r="J48" s="141">
        <f t="shared" si="26"/>
        <v>0</v>
      </c>
    </row>
    <row r="49" spans="1:10" x14ac:dyDescent="0.2">
      <c r="A49" s="90" t="s">
        <v>102</v>
      </c>
      <c r="B49" s="142" t="str">
        <f t="shared" si="0"/>
        <v>Acc. Depreciation - Motor Vehicles</v>
      </c>
      <c r="C49" s="139" t="str">
        <f t="shared" si="1"/>
        <v>Db</v>
      </c>
      <c r="D49" s="140">
        <f t="shared" si="21"/>
        <v>0</v>
      </c>
      <c r="E49" s="141">
        <f t="shared" si="22"/>
        <v>0</v>
      </c>
      <c r="F49" s="139" t="str">
        <f t="shared" si="4"/>
        <v>NRC</v>
      </c>
      <c r="G49" s="140">
        <f t="shared" si="23"/>
        <v>0</v>
      </c>
      <c r="H49" s="141">
        <f t="shared" si="24"/>
        <v>0</v>
      </c>
      <c r="I49" s="140">
        <f t="shared" si="25"/>
        <v>0</v>
      </c>
      <c r="J49" s="141">
        <f t="shared" si="26"/>
        <v>0</v>
      </c>
    </row>
    <row r="50" spans="1:10" x14ac:dyDescent="0.2">
      <c r="A50" s="90" t="s">
        <v>104</v>
      </c>
      <c r="B50" s="142" t="str">
        <f t="shared" si="0"/>
        <v>Acc. Depreciation - Office Furniture &amp; Equipment</v>
      </c>
      <c r="C50" s="139" t="str">
        <f t="shared" si="1"/>
        <v>Db</v>
      </c>
      <c r="D50" s="140">
        <f t="shared" si="21"/>
        <v>0</v>
      </c>
      <c r="E50" s="141">
        <f t="shared" si="22"/>
        <v>0</v>
      </c>
      <c r="F50" s="139" t="str">
        <f t="shared" si="4"/>
        <v>NRC</v>
      </c>
      <c r="G50" s="140">
        <f t="shared" si="23"/>
        <v>0</v>
      </c>
      <c r="H50" s="141">
        <f t="shared" si="24"/>
        <v>0</v>
      </c>
      <c r="I50" s="140">
        <f t="shared" si="25"/>
        <v>0</v>
      </c>
      <c r="J50" s="141">
        <f t="shared" si="26"/>
        <v>0</v>
      </c>
    </row>
    <row r="51" spans="1:10" x14ac:dyDescent="0.2">
      <c r="A51" s="90" t="s">
        <v>106</v>
      </c>
      <c r="B51" s="142" t="str">
        <f t="shared" ref="B51:B91" si="27">VLOOKUP(A51,DAF_AKUN,2,FALSE)</f>
        <v>Acc. Depreciation - Electronics &amp; IT Equipment</v>
      </c>
      <c r="C51" s="139" t="str">
        <f t="shared" ref="C51:C91" si="28">VLOOKUP(A51,DAF_AKUN,3,FALSE)</f>
        <v>Db</v>
      </c>
      <c r="D51" s="140">
        <f t="shared" ref="D51:D91" si="29">IF(AND(ISERROR=TRUE,C51="Db"),SUMIF(AKUN1,A51,AKUN2)+SUMIF(JURN2,"1"&amp;A51,JURN3)-SUMIF(JURN2,"1"&amp;A51,JURN4)+SUMIF(JURN1,A51&amp;TEXT(BLN,"mmmm"),JURN3)-SUMIF(JURN1,A51&amp;TEXT(BLN,"mmmm"),JURN4),VALUE)</f>
        <v>-476032</v>
      </c>
      <c r="E51" s="141">
        <f t="shared" ref="E51:E85" si="30">IF(AND(ISERROR=TRUE,C51="Kr"),SUMIF(AKUN1,A51,AKUN3)-SUMIF(JURN2,"1"&amp;A51,JURN3)+SUMIF(JURN2,"1"&amp;A51,JURN4)+SUMIF(JURN1,A51&amp;TEXT(BLN,"mmmm"),JURN4)-SUMIF(JURN1,A51&amp;TEXT(BLN,"mmmm"),JURN3),VALUE)</f>
        <v>0</v>
      </c>
      <c r="F51" s="139" t="str">
        <f t="shared" ref="F51:F91" si="31">VLOOKUP(A51,DAF_AKUN,4,FALSE)</f>
        <v>NRC</v>
      </c>
      <c r="G51" s="140">
        <f t="shared" ref="G51:G80" si="32">IF(D51=TEXT,VALUE,IF(F51="LR",D51,0))</f>
        <v>0</v>
      </c>
      <c r="H51" s="141">
        <f t="shared" ref="H51:H80" si="33">IF(E51=TEXT,VALUE,IF(F51="LR",E51,0))</f>
        <v>0</v>
      </c>
      <c r="I51" s="140">
        <f t="shared" ref="I51:I80" si="34">IF(D51=TEXT,VALUE,IF(F51="NRC",D51,0))</f>
        <v>-476032</v>
      </c>
      <c r="J51" s="141">
        <f t="shared" ref="J51:J91" si="35">IF(E51=TEXT,VALUE,IF(F51="NRC",E51,0))</f>
        <v>0</v>
      </c>
    </row>
    <row r="52" spans="1:10" x14ac:dyDescent="0.2">
      <c r="A52" s="75" t="s">
        <v>107</v>
      </c>
      <c r="B52" s="142" t="str">
        <f t="shared" si="27"/>
        <v>Other Asset</v>
      </c>
      <c r="C52" s="139" t="str">
        <f t="shared" ref="C52" si="36">VLOOKUP(A52,DAF_AKUN,3,FALSE)</f>
        <v>Db</v>
      </c>
      <c r="D52" s="140">
        <f t="shared" ref="D52" si="37">IF(AND(ISERROR=TRUE,C52="Db"),SUMIF(AKUN1,A52,AKUN2)+SUMIF(JURN2,"1"&amp;A52,JURN3)-SUMIF(JURN2,"1"&amp;A52,JURN4)+SUMIF(JURN1,A52&amp;TEXT(BLN,"mmmm"),JURN3)-SUMIF(JURN1,A52&amp;TEXT(BLN,"mmmm"),JURN4),VALUE)</f>
        <v>0</v>
      </c>
      <c r="E52" s="141">
        <f t="shared" ref="E52" si="38">IF(AND(ISERROR=TRUE,C52="Kr"),SUMIF(AKUN1,A52,AKUN3)-SUMIF(JURN2,"1"&amp;A52,JURN3)+SUMIF(JURN2,"1"&amp;A52,JURN4)+SUMIF(JURN1,A52&amp;TEXT(BLN,"mmmm"),JURN4)-SUMIF(JURN1,A52&amp;TEXT(BLN,"mmmm"),JURN3),VALUE)</f>
        <v>0</v>
      </c>
      <c r="F52" s="139" t="str">
        <f t="shared" ref="F52" si="39">VLOOKUP(A52,DAF_AKUN,4,FALSE)</f>
        <v>NRC</v>
      </c>
      <c r="G52" s="140">
        <f t="shared" ref="G52" si="40">IF(D52=TEXT,VALUE,IF(F52="LR",D52,0))</f>
        <v>0</v>
      </c>
      <c r="H52" s="141">
        <f t="shared" ref="H52" si="41">IF(E52=TEXT,VALUE,IF(F52="LR",E52,0))</f>
        <v>0</v>
      </c>
      <c r="I52" s="140">
        <f t="shared" ref="I52" si="42">IF(D52=TEXT,VALUE,IF(F52="NRC",D52,0))</f>
        <v>0</v>
      </c>
      <c r="J52" s="141">
        <f t="shared" ref="J52" si="43">IF(E52=TEXT,VALUE,IF(F52="NRC",E52,0))</f>
        <v>0</v>
      </c>
    </row>
    <row r="53" spans="1:10" x14ac:dyDescent="0.2">
      <c r="A53" s="90" t="s">
        <v>109</v>
      </c>
      <c r="B53" s="142" t="str">
        <f t="shared" si="27"/>
        <v>Account Payable</v>
      </c>
      <c r="C53" s="139" t="str">
        <f t="shared" si="28"/>
        <v>Kr</v>
      </c>
      <c r="D53" s="140">
        <f t="shared" si="29"/>
        <v>0</v>
      </c>
      <c r="E53" s="141">
        <f t="shared" si="30"/>
        <v>0</v>
      </c>
      <c r="F53" s="139" t="str">
        <f t="shared" si="31"/>
        <v>NRC</v>
      </c>
      <c r="G53" s="140">
        <f t="shared" si="32"/>
        <v>0</v>
      </c>
      <c r="H53" s="141">
        <f t="shared" si="33"/>
        <v>0</v>
      </c>
      <c r="I53" s="140">
        <f t="shared" si="34"/>
        <v>0</v>
      </c>
      <c r="J53" s="141">
        <f t="shared" si="35"/>
        <v>0</v>
      </c>
    </row>
    <row r="54" spans="1:10" x14ac:dyDescent="0.2">
      <c r="A54" s="90" t="s">
        <v>112</v>
      </c>
      <c r="B54" s="142" t="str">
        <f t="shared" si="27"/>
        <v xml:space="preserve">   Account Payable - Trade</v>
      </c>
      <c r="C54" s="139" t="str">
        <f t="shared" si="28"/>
        <v>Kr</v>
      </c>
      <c r="D54" s="140">
        <f t="shared" si="29"/>
        <v>0</v>
      </c>
      <c r="E54" s="141">
        <f t="shared" si="30"/>
        <v>0</v>
      </c>
      <c r="F54" s="139" t="str">
        <f t="shared" si="31"/>
        <v>NRC</v>
      </c>
      <c r="G54" s="140">
        <f t="shared" si="32"/>
        <v>0</v>
      </c>
      <c r="H54" s="141">
        <f t="shared" si="33"/>
        <v>0</v>
      </c>
      <c r="I54" s="140">
        <f t="shared" si="34"/>
        <v>0</v>
      </c>
      <c r="J54" s="141">
        <f t="shared" si="35"/>
        <v>0</v>
      </c>
    </row>
    <row r="55" spans="1:10" x14ac:dyDescent="0.2">
      <c r="A55" s="90" t="s">
        <v>114</v>
      </c>
      <c r="B55" s="142" t="str">
        <f t="shared" si="27"/>
        <v>Other Payable</v>
      </c>
      <c r="C55" s="139" t="str">
        <f t="shared" si="28"/>
        <v>Kr</v>
      </c>
      <c r="D55" s="140">
        <f t="shared" si="29"/>
        <v>0</v>
      </c>
      <c r="E55" s="141">
        <f t="shared" si="30"/>
        <v>0</v>
      </c>
      <c r="F55" s="139" t="str">
        <f t="shared" si="31"/>
        <v>NRC</v>
      </c>
      <c r="G55" s="140">
        <f t="shared" si="32"/>
        <v>0</v>
      </c>
      <c r="H55" s="141">
        <f t="shared" si="33"/>
        <v>0</v>
      </c>
      <c r="I55" s="140">
        <f t="shared" si="34"/>
        <v>0</v>
      </c>
      <c r="J55" s="141">
        <f t="shared" si="35"/>
        <v>0</v>
      </c>
    </row>
    <row r="56" spans="1:10" x14ac:dyDescent="0.2">
      <c r="A56" s="90" t="s">
        <v>116</v>
      </c>
      <c r="B56" s="142" t="str">
        <f t="shared" si="27"/>
        <v xml:space="preserve">   Salary Payable</v>
      </c>
      <c r="C56" s="139" t="str">
        <f t="shared" si="28"/>
        <v>Kr</v>
      </c>
      <c r="D56" s="140">
        <f t="shared" si="29"/>
        <v>0</v>
      </c>
      <c r="E56" s="141">
        <f t="shared" si="30"/>
        <v>0</v>
      </c>
      <c r="F56" s="139" t="str">
        <f t="shared" si="31"/>
        <v>NRC</v>
      </c>
      <c r="G56" s="140">
        <f t="shared" si="32"/>
        <v>0</v>
      </c>
      <c r="H56" s="141">
        <f t="shared" si="33"/>
        <v>0</v>
      </c>
      <c r="I56" s="140">
        <f t="shared" si="34"/>
        <v>0</v>
      </c>
      <c r="J56" s="141">
        <f t="shared" si="35"/>
        <v>0</v>
      </c>
    </row>
    <row r="57" spans="1:10" x14ac:dyDescent="0.2">
      <c r="A57" s="90" t="s">
        <v>118</v>
      </c>
      <c r="B57" s="142" t="str">
        <f>VLOOKUP(A57,DAF_AKUN,2,FALSE)</f>
        <v xml:space="preserve">   BPJS Payable</v>
      </c>
      <c r="C57" s="139" t="str">
        <f>VLOOKUP(A57,DAF_AKUN,3,FALSE)</f>
        <v>Kr</v>
      </c>
      <c r="D57" s="140">
        <f>IF(AND(ISERROR=TRUE,C57="Db"),SUMIF(AKUN1,A57,AKUN2)+SUMIF(JURN2,"1"&amp;A57,JURN3)-SUMIF(JURN2,"1"&amp;A57,JURN4)+SUMIF(JURN1,A57&amp;TEXT(BLN,"mmmm"),JURN3)-SUMIF(JURN1,A57&amp;TEXT(BLN,"mmmm"),JURN4),VALUE)</f>
        <v>0</v>
      </c>
      <c r="E57" s="141">
        <f>IF(AND(ISERROR=TRUE,C57="Kr"),SUMIF(AKUN1,A57,AKUN3)-SUMIF(JURN2,"1"&amp;A57,JURN3)+SUMIF(JURN2,"1"&amp;A57,JURN4)+SUMIF(JURN1,A57&amp;TEXT(BLN,"mmmm"),JURN4)-SUMIF(JURN1,A57&amp;TEXT(BLN,"mmmm"),JURN3),VALUE)</f>
        <v>0</v>
      </c>
      <c r="F57" s="139" t="str">
        <f>VLOOKUP(A57,DAF_AKUN,4,FALSE)</f>
        <v>NRC</v>
      </c>
      <c r="G57" s="140">
        <f>IF(D57=TEXT,VALUE,IF(F57="LR",D57,0))</f>
        <v>0</v>
      </c>
      <c r="H57" s="141">
        <f>IF(E57=TEXT,VALUE,IF(F57="LR",E57,0))</f>
        <v>0</v>
      </c>
      <c r="I57" s="140">
        <f>IF(D57=TEXT,VALUE,IF(F57="NRC",D57,0))</f>
        <v>0</v>
      </c>
      <c r="J57" s="141">
        <f>IF(E57=TEXT,VALUE,IF(F57="NRC",E57,0))</f>
        <v>0</v>
      </c>
    </row>
    <row r="58" spans="1:10" x14ac:dyDescent="0.2">
      <c r="A58" s="90" t="s">
        <v>120</v>
      </c>
      <c r="B58" s="142" t="str">
        <f t="shared" si="27"/>
        <v xml:space="preserve">   Accrued Expenses - General</v>
      </c>
      <c r="C58" s="139" t="str">
        <f t="shared" si="28"/>
        <v>Kr</v>
      </c>
      <c r="D58" s="140">
        <f t="shared" si="29"/>
        <v>0</v>
      </c>
      <c r="E58" s="141">
        <f t="shared" si="30"/>
        <v>0</v>
      </c>
      <c r="F58" s="139" t="str">
        <f t="shared" si="31"/>
        <v>NRC</v>
      </c>
      <c r="G58" s="140">
        <f t="shared" si="32"/>
        <v>0</v>
      </c>
      <c r="H58" s="141">
        <f t="shared" si="33"/>
        <v>0</v>
      </c>
      <c r="I58" s="140">
        <f t="shared" si="34"/>
        <v>0</v>
      </c>
      <c r="J58" s="141">
        <f t="shared" si="35"/>
        <v>0</v>
      </c>
    </row>
    <row r="59" spans="1:10" x14ac:dyDescent="0.2">
      <c r="A59" s="90" t="s">
        <v>122</v>
      </c>
      <c r="B59" s="142" t="str">
        <f t="shared" si="27"/>
        <v xml:space="preserve">   Accrued Expenses - Project</v>
      </c>
      <c r="C59" s="139" t="str">
        <f t="shared" si="28"/>
        <v>Kr</v>
      </c>
      <c r="D59" s="140">
        <f t="shared" si="29"/>
        <v>0</v>
      </c>
      <c r="E59" s="141">
        <f t="shared" si="30"/>
        <v>0</v>
      </c>
      <c r="F59" s="139" t="str">
        <f t="shared" si="31"/>
        <v>NRC</v>
      </c>
      <c r="G59" s="140">
        <f t="shared" si="32"/>
        <v>0</v>
      </c>
      <c r="H59" s="141">
        <f t="shared" si="33"/>
        <v>0</v>
      </c>
      <c r="I59" s="140">
        <f t="shared" si="34"/>
        <v>0</v>
      </c>
      <c r="J59" s="141">
        <f t="shared" si="35"/>
        <v>0</v>
      </c>
    </row>
    <row r="60" spans="1:10" x14ac:dyDescent="0.2">
      <c r="A60" s="90" t="s">
        <v>124</v>
      </c>
      <c r="B60" s="142" t="str">
        <f t="shared" si="27"/>
        <v xml:space="preserve">   Tax Payable - PPh Ps 21/26</v>
      </c>
      <c r="C60" s="139" t="str">
        <f t="shared" si="28"/>
        <v>Kr</v>
      </c>
      <c r="D60" s="140">
        <f t="shared" si="29"/>
        <v>0</v>
      </c>
      <c r="E60" s="141">
        <f t="shared" si="30"/>
        <v>0</v>
      </c>
      <c r="F60" s="139" t="str">
        <f t="shared" si="31"/>
        <v>NRC</v>
      </c>
      <c r="G60" s="140">
        <f t="shared" si="32"/>
        <v>0</v>
      </c>
      <c r="H60" s="141">
        <f t="shared" si="33"/>
        <v>0</v>
      </c>
      <c r="I60" s="140">
        <f t="shared" si="34"/>
        <v>0</v>
      </c>
      <c r="J60" s="141">
        <f t="shared" si="35"/>
        <v>0</v>
      </c>
    </row>
    <row r="61" spans="1:10" x14ac:dyDescent="0.2">
      <c r="A61" s="90" t="s">
        <v>126</v>
      </c>
      <c r="B61" s="142" t="str">
        <f t="shared" si="27"/>
        <v xml:space="preserve">   Tax Payable - PPh Ps 23</v>
      </c>
      <c r="C61" s="139" t="str">
        <f t="shared" si="28"/>
        <v>Kr</v>
      </c>
      <c r="D61" s="140">
        <f t="shared" si="29"/>
        <v>0</v>
      </c>
      <c r="E61" s="141">
        <f t="shared" si="30"/>
        <v>0</v>
      </c>
      <c r="F61" s="139" t="str">
        <f t="shared" si="31"/>
        <v>NRC</v>
      </c>
      <c r="G61" s="140">
        <f t="shared" si="32"/>
        <v>0</v>
      </c>
      <c r="H61" s="141">
        <f t="shared" si="33"/>
        <v>0</v>
      </c>
      <c r="I61" s="140">
        <f t="shared" si="34"/>
        <v>0</v>
      </c>
      <c r="J61" s="141">
        <f t="shared" si="35"/>
        <v>0</v>
      </c>
    </row>
    <row r="62" spans="1:10" s="69" customFormat="1" x14ac:dyDescent="0.2">
      <c r="A62" s="75" t="s">
        <v>128</v>
      </c>
      <c r="B62" s="142" t="str">
        <f t="shared" si="27"/>
        <v xml:space="preserve">   Tax Payable - PPh Ps 29</v>
      </c>
      <c r="C62" s="139" t="str">
        <f t="shared" si="28"/>
        <v>Kr</v>
      </c>
      <c r="D62" s="140">
        <f t="shared" si="29"/>
        <v>0</v>
      </c>
      <c r="E62" s="141">
        <f t="shared" si="30"/>
        <v>0</v>
      </c>
      <c r="F62" s="139" t="str">
        <f t="shared" si="31"/>
        <v>NRC</v>
      </c>
      <c r="G62" s="140">
        <f t="shared" si="32"/>
        <v>0</v>
      </c>
      <c r="H62" s="141">
        <f t="shared" si="33"/>
        <v>0</v>
      </c>
      <c r="I62" s="140">
        <f t="shared" si="34"/>
        <v>0</v>
      </c>
      <c r="J62" s="141">
        <f t="shared" si="35"/>
        <v>0</v>
      </c>
    </row>
    <row r="63" spans="1:10" x14ac:dyDescent="0.2">
      <c r="A63" s="90" t="s">
        <v>130</v>
      </c>
      <c r="B63" s="142" t="str">
        <f t="shared" si="27"/>
        <v xml:space="preserve">   Tax Payable - PPh Ps 4 (2)</v>
      </c>
      <c r="C63" s="139" t="str">
        <f t="shared" si="28"/>
        <v>Kr</v>
      </c>
      <c r="D63" s="140">
        <f t="shared" si="29"/>
        <v>0</v>
      </c>
      <c r="E63" s="141">
        <f t="shared" si="30"/>
        <v>0</v>
      </c>
      <c r="F63" s="139" t="str">
        <f t="shared" si="31"/>
        <v>NRC</v>
      </c>
      <c r="G63" s="140">
        <f t="shared" si="32"/>
        <v>0</v>
      </c>
      <c r="H63" s="141">
        <f t="shared" si="33"/>
        <v>0</v>
      </c>
      <c r="I63" s="140">
        <f t="shared" si="34"/>
        <v>0</v>
      </c>
      <c r="J63" s="141">
        <f t="shared" si="35"/>
        <v>0</v>
      </c>
    </row>
    <row r="64" spans="1:10" x14ac:dyDescent="0.2">
      <c r="A64" s="90" t="s">
        <v>132</v>
      </c>
      <c r="B64" s="142" t="str">
        <f t="shared" si="27"/>
        <v xml:space="preserve">   Dividend Payable</v>
      </c>
      <c r="C64" s="139" t="str">
        <f t="shared" si="28"/>
        <v>Kr</v>
      </c>
      <c r="D64" s="140">
        <f t="shared" si="29"/>
        <v>0</v>
      </c>
      <c r="E64" s="141">
        <f t="shared" si="30"/>
        <v>0</v>
      </c>
      <c r="F64" s="139" t="str">
        <f t="shared" si="31"/>
        <v>NRC</v>
      </c>
      <c r="G64" s="140">
        <f t="shared" si="32"/>
        <v>0</v>
      </c>
      <c r="H64" s="141">
        <f t="shared" si="33"/>
        <v>0</v>
      </c>
      <c r="I64" s="140">
        <f t="shared" si="34"/>
        <v>0</v>
      </c>
      <c r="J64" s="141">
        <f t="shared" si="35"/>
        <v>0</v>
      </c>
    </row>
    <row r="65" spans="1:10" x14ac:dyDescent="0.2">
      <c r="A65" s="90" t="s">
        <v>134</v>
      </c>
      <c r="B65" s="142" t="str">
        <f t="shared" si="27"/>
        <v xml:space="preserve">   Interest Payable</v>
      </c>
      <c r="C65" s="139" t="str">
        <f t="shared" si="28"/>
        <v>Kr</v>
      </c>
      <c r="D65" s="140">
        <f t="shared" si="29"/>
        <v>0</v>
      </c>
      <c r="E65" s="141">
        <f t="shared" si="30"/>
        <v>0</v>
      </c>
      <c r="F65" s="139" t="str">
        <f t="shared" si="31"/>
        <v>NRC</v>
      </c>
      <c r="G65" s="140">
        <f t="shared" si="32"/>
        <v>0</v>
      </c>
      <c r="H65" s="141">
        <f t="shared" si="33"/>
        <v>0</v>
      </c>
      <c r="I65" s="140">
        <f t="shared" si="34"/>
        <v>0</v>
      </c>
      <c r="J65" s="141">
        <f t="shared" si="35"/>
        <v>0</v>
      </c>
    </row>
    <row r="66" spans="1:10" x14ac:dyDescent="0.2">
      <c r="A66" s="90" t="s">
        <v>136</v>
      </c>
      <c r="B66" s="142" t="str">
        <f t="shared" si="27"/>
        <v xml:space="preserve">   Others Payable</v>
      </c>
      <c r="C66" s="139" t="str">
        <f t="shared" si="28"/>
        <v>Kr</v>
      </c>
      <c r="D66" s="140">
        <f t="shared" si="29"/>
        <v>0</v>
      </c>
      <c r="E66" s="141">
        <f t="shared" si="30"/>
        <v>10000</v>
      </c>
      <c r="F66" s="139" t="str">
        <f t="shared" si="31"/>
        <v>NRC</v>
      </c>
      <c r="G66" s="140">
        <f t="shared" si="32"/>
        <v>0</v>
      </c>
      <c r="H66" s="141">
        <f t="shared" si="33"/>
        <v>0</v>
      </c>
      <c r="I66" s="140">
        <f t="shared" si="34"/>
        <v>0</v>
      </c>
      <c r="J66" s="141">
        <f t="shared" si="35"/>
        <v>10000</v>
      </c>
    </row>
    <row r="67" spans="1:10" s="69" customFormat="1" x14ac:dyDescent="0.2">
      <c r="A67" s="75" t="s">
        <v>138</v>
      </c>
      <c r="B67" s="142" t="str">
        <f t="shared" si="27"/>
        <v>Shareholder's Payable</v>
      </c>
      <c r="C67" s="139" t="str">
        <f t="shared" si="28"/>
        <v>Kr</v>
      </c>
      <c r="D67" s="140">
        <f t="shared" si="29"/>
        <v>0</v>
      </c>
      <c r="E67" s="141">
        <f t="shared" si="30"/>
        <v>0</v>
      </c>
      <c r="F67" s="139" t="str">
        <f t="shared" si="31"/>
        <v>NRC</v>
      </c>
      <c r="G67" s="140">
        <f t="shared" si="32"/>
        <v>0</v>
      </c>
      <c r="H67" s="141">
        <f t="shared" si="33"/>
        <v>0</v>
      </c>
      <c r="I67" s="140">
        <f t="shared" si="34"/>
        <v>0</v>
      </c>
      <c r="J67" s="141">
        <f t="shared" si="35"/>
        <v>0</v>
      </c>
    </row>
    <row r="68" spans="1:10" x14ac:dyDescent="0.2">
      <c r="A68" s="90" t="s">
        <v>140</v>
      </c>
      <c r="B68" s="142" t="str">
        <f t="shared" si="27"/>
        <v>Advance Payment/Accrued Income</v>
      </c>
      <c r="C68" s="139" t="str">
        <f t="shared" si="28"/>
        <v>Kr</v>
      </c>
      <c r="D68" s="140">
        <f t="shared" si="29"/>
        <v>0</v>
      </c>
      <c r="E68" s="141">
        <f t="shared" si="30"/>
        <v>0</v>
      </c>
      <c r="F68" s="139" t="str">
        <f t="shared" si="31"/>
        <v>NRC</v>
      </c>
      <c r="G68" s="140">
        <f t="shared" si="32"/>
        <v>0</v>
      </c>
      <c r="H68" s="141">
        <f t="shared" si="33"/>
        <v>0</v>
      </c>
      <c r="I68" s="140">
        <f t="shared" si="34"/>
        <v>0</v>
      </c>
      <c r="J68" s="141">
        <f t="shared" si="35"/>
        <v>0</v>
      </c>
    </row>
    <row r="69" spans="1:10" x14ac:dyDescent="0.2">
      <c r="A69" s="90" t="s">
        <v>142</v>
      </c>
      <c r="B69" s="142" t="str">
        <f t="shared" si="27"/>
        <v xml:space="preserve">   Advance Payment from Client</v>
      </c>
      <c r="C69" s="139" t="str">
        <f t="shared" si="28"/>
        <v>Kr</v>
      </c>
      <c r="D69" s="140">
        <f t="shared" si="29"/>
        <v>0</v>
      </c>
      <c r="E69" s="141">
        <f t="shared" si="30"/>
        <v>0</v>
      </c>
      <c r="F69" s="139" t="str">
        <f t="shared" si="31"/>
        <v>NRC</v>
      </c>
      <c r="G69" s="140">
        <f t="shared" si="32"/>
        <v>0</v>
      </c>
      <c r="H69" s="141">
        <f t="shared" si="33"/>
        <v>0</v>
      </c>
      <c r="I69" s="140">
        <f t="shared" si="34"/>
        <v>0</v>
      </c>
      <c r="J69" s="141">
        <f t="shared" si="35"/>
        <v>0</v>
      </c>
    </row>
    <row r="70" spans="1:10" x14ac:dyDescent="0.2">
      <c r="A70" s="90" t="s">
        <v>144</v>
      </c>
      <c r="B70" s="142" t="str">
        <f t="shared" si="27"/>
        <v xml:space="preserve">   Overpayment from Client</v>
      </c>
      <c r="C70" s="139" t="str">
        <f t="shared" si="28"/>
        <v>Kr</v>
      </c>
      <c r="D70" s="140">
        <f t="shared" si="29"/>
        <v>0</v>
      </c>
      <c r="E70" s="141">
        <f t="shared" si="30"/>
        <v>0</v>
      </c>
      <c r="F70" s="139" t="str">
        <f t="shared" si="31"/>
        <v>NRC</v>
      </c>
      <c r="G70" s="140">
        <f t="shared" si="32"/>
        <v>0</v>
      </c>
      <c r="H70" s="141">
        <f t="shared" si="33"/>
        <v>0</v>
      </c>
      <c r="I70" s="140">
        <f t="shared" si="34"/>
        <v>0</v>
      </c>
      <c r="J70" s="141">
        <f t="shared" si="35"/>
        <v>0</v>
      </c>
    </row>
    <row r="71" spans="1:10" x14ac:dyDescent="0.2">
      <c r="A71" s="90" t="s">
        <v>146</v>
      </c>
      <c r="B71" s="142" t="str">
        <f t="shared" si="27"/>
        <v xml:space="preserve">   Doubtful Payable</v>
      </c>
      <c r="C71" s="139" t="str">
        <f t="shared" si="28"/>
        <v>Kr</v>
      </c>
      <c r="D71" s="140">
        <f t="shared" si="29"/>
        <v>0</v>
      </c>
      <c r="E71" s="141">
        <f t="shared" si="30"/>
        <v>0</v>
      </c>
      <c r="F71" s="139" t="str">
        <f t="shared" si="31"/>
        <v>NRC</v>
      </c>
      <c r="G71" s="140">
        <f t="shared" si="32"/>
        <v>0</v>
      </c>
      <c r="H71" s="141">
        <f t="shared" si="33"/>
        <v>0</v>
      </c>
      <c r="I71" s="140">
        <f t="shared" si="34"/>
        <v>0</v>
      </c>
      <c r="J71" s="141">
        <f t="shared" si="35"/>
        <v>0</v>
      </c>
    </row>
    <row r="72" spans="1:10" x14ac:dyDescent="0.2">
      <c r="A72" s="90" t="s">
        <v>148</v>
      </c>
      <c r="B72" s="142" t="str">
        <f t="shared" si="27"/>
        <v>Third Party Loan</v>
      </c>
      <c r="C72" s="139" t="str">
        <f t="shared" si="28"/>
        <v>Kr</v>
      </c>
      <c r="D72" s="140">
        <f t="shared" si="29"/>
        <v>0</v>
      </c>
      <c r="E72" s="141">
        <f t="shared" si="30"/>
        <v>0</v>
      </c>
      <c r="F72" s="139" t="str">
        <f t="shared" si="31"/>
        <v>NRC</v>
      </c>
      <c r="G72" s="140">
        <f t="shared" si="32"/>
        <v>0</v>
      </c>
      <c r="H72" s="141">
        <f t="shared" si="33"/>
        <v>0</v>
      </c>
      <c r="I72" s="140">
        <f t="shared" si="34"/>
        <v>0</v>
      </c>
      <c r="J72" s="141">
        <f t="shared" si="35"/>
        <v>0</v>
      </c>
    </row>
    <row r="73" spans="1:10" x14ac:dyDescent="0.2">
      <c r="A73" s="90" t="s">
        <v>150</v>
      </c>
      <c r="B73" s="142" t="str">
        <f t="shared" si="27"/>
        <v>Bank &amp; Financial Institution Loan</v>
      </c>
      <c r="C73" s="139" t="str">
        <f t="shared" si="28"/>
        <v>Kr</v>
      </c>
      <c r="D73" s="140">
        <f t="shared" si="29"/>
        <v>0</v>
      </c>
      <c r="E73" s="141">
        <f t="shared" si="30"/>
        <v>0</v>
      </c>
      <c r="F73" s="139" t="str">
        <f t="shared" si="31"/>
        <v>NRC</v>
      </c>
      <c r="G73" s="140">
        <f t="shared" si="32"/>
        <v>0</v>
      </c>
      <c r="H73" s="141">
        <f t="shared" si="33"/>
        <v>0</v>
      </c>
      <c r="I73" s="140">
        <f t="shared" si="34"/>
        <v>0</v>
      </c>
      <c r="J73" s="141">
        <f t="shared" si="35"/>
        <v>0</v>
      </c>
    </row>
    <row r="74" spans="1:10" x14ac:dyDescent="0.2">
      <c r="A74" s="90" t="s">
        <v>152</v>
      </c>
      <c r="B74" s="142" t="str">
        <f t="shared" ref="B74:B77" si="44">VLOOKUP(A74,DAF_AKUN,2,FALSE)</f>
        <v>Bank BRI</v>
      </c>
      <c r="C74" s="139" t="str">
        <f t="shared" ref="C74:C77" si="45">VLOOKUP(A74,DAF_AKUN,3,FALSE)</f>
        <v>Kr</v>
      </c>
      <c r="D74" s="140">
        <f t="shared" ref="D74:D77" si="46">IF(AND(ISERROR=TRUE,C74="Db"),SUMIF(AKUN1,A74,AKUN2)+SUMIF(JURN2,"1"&amp;A74,JURN3)-SUMIF(JURN2,"1"&amp;A74,JURN4)+SUMIF(JURN1,A74&amp;TEXT(BLN,"mmmm"),JURN3)-SUMIF(JURN1,A74&amp;TEXT(BLN,"mmmm"),JURN4),VALUE)</f>
        <v>0</v>
      </c>
      <c r="E74" s="141">
        <f t="shared" ref="E74:E77" si="47">IF(AND(ISERROR=TRUE,C74="Kr"),SUMIF(AKUN1,A74,AKUN3)-SUMIF(JURN2,"1"&amp;A74,JURN3)+SUMIF(JURN2,"1"&amp;A74,JURN4)+SUMIF(JURN1,A74&amp;TEXT(BLN,"mmmm"),JURN4)-SUMIF(JURN1,A74&amp;TEXT(BLN,"mmmm"),JURN3),VALUE)</f>
        <v>0</v>
      </c>
      <c r="F74" s="139" t="str">
        <f t="shared" ref="F74:F77" si="48">VLOOKUP(A74,DAF_AKUN,4,FALSE)</f>
        <v>NRC</v>
      </c>
      <c r="G74" s="140">
        <f t="shared" ref="G74:G77" si="49">IF(D74=TEXT,VALUE,IF(F74="LR",D74,0))</f>
        <v>0</v>
      </c>
      <c r="H74" s="141">
        <f t="shared" ref="H74:H77" si="50">IF(E74=TEXT,VALUE,IF(F74="LR",E74,0))</f>
        <v>0</v>
      </c>
      <c r="I74" s="140">
        <f t="shared" ref="I74:I77" si="51">IF(D74=TEXT,VALUE,IF(F74="NRC",D74,0))</f>
        <v>0</v>
      </c>
      <c r="J74" s="141">
        <f t="shared" ref="J74:J77" si="52">IF(E74=TEXT,VALUE,IF(F74="NRC",E74,0))</f>
        <v>0</v>
      </c>
    </row>
    <row r="75" spans="1:10" x14ac:dyDescent="0.2">
      <c r="A75" s="90" t="s">
        <v>154</v>
      </c>
      <c r="B75" s="142" t="str">
        <f t="shared" si="44"/>
        <v>Bank 2</v>
      </c>
      <c r="C75" s="139" t="str">
        <f t="shared" si="45"/>
        <v>Kr</v>
      </c>
      <c r="D75" s="140">
        <f t="shared" si="46"/>
        <v>0</v>
      </c>
      <c r="E75" s="141">
        <f t="shared" si="47"/>
        <v>0</v>
      </c>
      <c r="F75" s="139" t="str">
        <f t="shared" si="48"/>
        <v>NRC</v>
      </c>
      <c r="G75" s="140">
        <f t="shared" si="49"/>
        <v>0</v>
      </c>
      <c r="H75" s="141">
        <f t="shared" si="50"/>
        <v>0</v>
      </c>
      <c r="I75" s="140">
        <f t="shared" si="51"/>
        <v>0</v>
      </c>
      <c r="J75" s="141">
        <f t="shared" si="52"/>
        <v>0</v>
      </c>
    </row>
    <row r="76" spans="1:10" x14ac:dyDescent="0.2">
      <c r="A76" s="90" t="s">
        <v>155</v>
      </c>
      <c r="B76" s="142" t="str">
        <f t="shared" si="44"/>
        <v>Fin. Institution 1</v>
      </c>
      <c r="C76" s="139" t="str">
        <f t="shared" si="45"/>
        <v>Kr</v>
      </c>
      <c r="D76" s="140">
        <f t="shared" si="46"/>
        <v>0</v>
      </c>
      <c r="E76" s="141">
        <f t="shared" si="47"/>
        <v>0</v>
      </c>
      <c r="F76" s="139" t="str">
        <f t="shared" si="48"/>
        <v>NRC</v>
      </c>
      <c r="G76" s="140">
        <f t="shared" si="49"/>
        <v>0</v>
      </c>
      <c r="H76" s="141">
        <f t="shared" si="50"/>
        <v>0</v>
      </c>
      <c r="I76" s="140">
        <f t="shared" si="51"/>
        <v>0</v>
      </c>
      <c r="J76" s="141">
        <f t="shared" si="52"/>
        <v>0</v>
      </c>
    </row>
    <row r="77" spans="1:10" x14ac:dyDescent="0.2">
      <c r="A77" s="90" t="s">
        <v>157</v>
      </c>
      <c r="B77" s="142" t="str">
        <f t="shared" si="44"/>
        <v>Fin. Institution 2</v>
      </c>
      <c r="C77" s="139" t="str">
        <f t="shared" si="45"/>
        <v>Kr</v>
      </c>
      <c r="D77" s="140">
        <f t="shared" si="46"/>
        <v>0</v>
      </c>
      <c r="E77" s="141">
        <f t="shared" si="47"/>
        <v>0</v>
      </c>
      <c r="F77" s="139" t="str">
        <f t="shared" si="48"/>
        <v>NRC</v>
      </c>
      <c r="G77" s="140">
        <f t="shared" si="49"/>
        <v>0</v>
      </c>
      <c r="H77" s="141">
        <f t="shared" si="50"/>
        <v>0</v>
      </c>
      <c r="I77" s="140">
        <f t="shared" si="51"/>
        <v>0</v>
      </c>
      <c r="J77" s="141">
        <f t="shared" si="52"/>
        <v>0</v>
      </c>
    </row>
    <row r="78" spans="1:10" x14ac:dyDescent="0.2">
      <c r="A78" s="90" t="s">
        <v>159</v>
      </c>
      <c r="B78" s="142" t="str">
        <f t="shared" si="27"/>
        <v>Hutang Belum Ditagih</v>
      </c>
      <c r="C78" s="139" t="str">
        <f t="shared" si="28"/>
        <v>Kr</v>
      </c>
      <c r="D78" s="140">
        <f t="shared" si="29"/>
        <v>0</v>
      </c>
      <c r="E78" s="141">
        <f t="shared" si="30"/>
        <v>0</v>
      </c>
      <c r="F78" s="139" t="str">
        <f t="shared" si="31"/>
        <v>NRC</v>
      </c>
      <c r="G78" s="140">
        <f t="shared" si="32"/>
        <v>0</v>
      </c>
      <c r="H78" s="141">
        <f t="shared" si="33"/>
        <v>0</v>
      </c>
      <c r="I78" s="140">
        <f t="shared" si="34"/>
        <v>0</v>
      </c>
      <c r="J78" s="141">
        <f t="shared" si="35"/>
        <v>0</v>
      </c>
    </row>
    <row r="79" spans="1:10" s="69" customFormat="1" x14ac:dyDescent="0.2">
      <c r="A79" s="75" t="s">
        <v>161</v>
      </c>
      <c r="B79" s="142" t="str">
        <f t="shared" si="27"/>
        <v>PPN Keluaran</v>
      </c>
      <c r="C79" s="139" t="str">
        <f t="shared" si="28"/>
        <v>Kr</v>
      </c>
      <c r="D79" s="140">
        <f t="shared" si="29"/>
        <v>0</v>
      </c>
      <c r="E79" s="141">
        <f t="shared" si="30"/>
        <v>0</v>
      </c>
      <c r="F79" s="139" t="str">
        <f t="shared" si="31"/>
        <v>NRC</v>
      </c>
      <c r="G79" s="140">
        <f t="shared" si="32"/>
        <v>0</v>
      </c>
      <c r="H79" s="141">
        <f t="shared" si="33"/>
        <v>0</v>
      </c>
      <c r="I79" s="140">
        <f t="shared" si="34"/>
        <v>0</v>
      </c>
      <c r="J79" s="141">
        <f t="shared" si="35"/>
        <v>0</v>
      </c>
    </row>
    <row r="80" spans="1:10" x14ac:dyDescent="0.2">
      <c r="A80" s="90" t="s">
        <v>163</v>
      </c>
      <c r="B80" s="142" t="str">
        <f t="shared" si="27"/>
        <v>Equities &amp; Retained Earnings</v>
      </c>
      <c r="C80" s="139" t="str">
        <f t="shared" si="28"/>
        <v>Kr</v>
      </c>
      <c r="D80" s="140">
        <f t="shared" si="29"/>
        <v>0</v>
      </c>
      <c r="E80" s="141">
        <f t="shared" si="30"/>
        <v>0</v>
      </c>
      <c r="F80" s="139" t="str">
        <f t="shared" si="31"/>
        <v>NRC</v>
      </c>
      <c r="G80" s="140">
        <f t="shared" si="32"/>
        <v>0</v>
      </c>
      <c r="H80" s="141">
        <f t="shared" si="33"/>
        <v>0</v>
      </c>
      <c r="I80" s="140">
        <f t="shared" si="34"/>
        <v>0</v>
      </c>
      <c r="J80" s="141">
        <f t="shared" si="35"/>
        <v>0</v>
      </c>
    </row>
    <row r="81" spans="1:10" x14ac:dyDescent="0.2">
      <c r="A81" s="90" t="s">
        <v>165</v>
      </c>
      <c r="B81" s="142" t="str">
        <f>VLOOKUP(A81,DAF_AKUN,2,FALSE)</f>
        <v>Shareholdership</v>
      </c>
      <c r="C81" s="139" t="str">
        <f>VLOOKUP(A81,DAF_AKUN,3,FALSE)</f>
        <v>Kr</v>
      </c>
      <c r="D81" s="140">
        <f>IF(AND(ISERROR=TRUE,C81="Db"),SUMIF(AKUN1,A81,AKUN2)+SUMIF(JURN2,"1"&amp;A81,JURN3)-SUMIF(JURN2,"1"&amp;A81,JURN4)+SUMIF(JURN1,A81&amp;TEXT(BLN,"mmmm"),JURN3)-SUMIF(JURN1,A81&amp;TEXT(BLN,"mmmm"),JURN4),VALUE)</f>
        <v>0</v>
      </c>
      <c r="E81" s="141">
        <f>IF(AND(ISERROR=TRUE,C81="Kr"),SUMIF(AKUN1,A81,AKUN3)-SUMIF(JURN2,"1"&amp;A81,JURN3)+SUMIF(JURN2,"1"&amp;A81,JURN4)+SUMIF(JURN1,A81&amp;TEXT(BLN,"mmmm"),JURN4)-SUMIF(JURN1,A81&amp;TEXT(BLN,"mmmm"),JURN3),VALUE)</f>
        <v>0</v>
      </c>
      <c r="F81" s="139" t="str">
        <f>VLOOKUP(A81,DAF_AKUN,4,FALSE)</f>
        <v>NRC</v>
      </c>
      <c r="G81" s="140">
        <f t="shared" ref="G81:G112" si="53">IF(D81=TEXT,VALUE,IF(F81="LR",D81,0))</f>
        <v>0</v>
      </c>
      <c r="H81" s="141">
        <f t="shared" ref="H81:H112" si="54">IF(E81=TEXT,VALUE,IF(F81="LR",E81,0))</f>
        <v>0</v>
      </c>
      <c r="I81" s="140">
        <f t="shared" ref="I81:I112" si="55">IF(D81=TEXT,VALUE,IF(F81="NRC",D81,0))</f>
        <v>0</v>
      </c>
      <c r="J81" s="141">
        <f>IF(E81=TEXT,VALUE,IF(F81="NRC",E81,0))</f>
        <v>0</v>
      </c>
    </row>
    <row r="82" spans="1:10" x14ac:dyDescent="0.2">
      <c r="A82" s="90" t="s">
        <v>167</v>
      </c>
      <c r="B82" s="142" t="str">
        <f>VLOOKUP(A82,DAF_AKUN,2,FALSE)</f>
        <v xml:space="preserve">   Paid-up Capital</v>
      </c>
      <c r="C82" s="139" t="str">
        <f>VLOOKUP(A82,DAF_AKUN,3,FALSE)</f>
        <v>Kr</v>
      </c>
      <c r="D82" s="140">
        <f>IF(AND(ISERROR=TRUE,C82="Db"),SUMIF(AKUN1,A82,AKUN2)+SUMIF(JURN2,"1"&amp;A82,JURN3)-SUMIF(JURN2,"1"&amp;A82,JURN4)+SUMIF(JURN1,A82&amp;TEXT(BLN,"mmmm"),JURN3)-SUMIF(JURN1,A82&amp;TEXT(BLN,"mmmm"),JURN4),VALUE)</f>
        <v>0</v>
      </c>
      <c r="E82" s="141">
        <f>IF(AND(ISERROR=TRUE,C82="Kr"),SUMIF(AKUN1,A82,AKUN3)-SUMIF(JURN2,"1"&amp;A82,JURN3)+SUMIF(JURN2,"1"&amp;A82,JURN4)+SUMIF(JURN1,A82&amp;TEXT(BLN,"mmmm"),JURN4)-SUMIF(JURN1,A82&amp;TEXT(BLN,"mmmm"),JURN3),VALUE)</f>
        <v>0</v>
      </c>
      <c r="F82" s="139" t="str">
        <f>VLOOKUP(A82,DAF_AKUN,4,FALSE)</f>
        <v>NRC</v>
      </c>
      <c r="G82" s="140">
        <f t="shared" si="53"/>
        <v>0</v>
      </c>
      <c r="H82" s="141">
        <f t="shared" si="54"/>
        <v>0</v>
      </c>
      <c r="I82" s="140">
        <f t="shared" si="55"/>
        <v>0</v>
      </c>
      <c r="J82" s="141">
        <f>IF(E82=TEXT,VALUE,IF(F82="NRC",E82,0))</f>
        <v>0</v>
      </c>
    </row>
    <row r="83" spans="1:10" x14ac:dyDescent="0.2">
      <c r="A83" s="90" t="s">
        <v>169</v>
      </c>
      <c r="B83" s="142" t="str">
        <f>VLOOKUP(A83,DAF_AKUN,2,FALSE)</f>
        <v>Retained Earnings</v>
      </c>
      <c r="C83" s="139" t="str">
        <f>VLOOKUP(A83,DAF_AKUN,3,FALSE)</f>
        <v>Kr</v>
      </c>
      <c r="D83" s="140">
        <f>IF(AND(ISERROR=TRUE,C83="Db"),SUMIF(AKUN1,A83,AKUN2)+SUMIF(JURN2,"1"&amp;A83,JURN3)-SUMIF(JURN2,"1"&amp;A83,JURN4)+SUMIF(JURN1,A83&amp;TEXT(BLN,"mmmm"),JURN3)-SUMIF(JURN1,A83&amp;TEXT(BLN,"mmmm"),JURN4),VALUE)</f>
        <v>0</v>
      </c>
      <c r="E83" s="141">
        <f>IF(AND(ISERROR=TRUE,C83="Kr"),SUMIF(AKUN1,A83,AKUN3)-SUMIF(JURN2,"1"&amp;A83,JURN3)+SUMIF(JURN2,"1"&amp;A83,JURN4)+SUMIF(JURN1,A83&amp;TEXT(BLN,"mmmm"),JURN4)-SUMIF(JURN1,A83&amp;TEXT(BLN,"mmmm"),JURN3),VALUE)</f>
        <v>0</v>
      </c>
      <c r="F83" s="139" t="str">
        <f>VLOOKUP(A83,DAF_AKUN,4,FALSE)</f>
        <v>NRC</v>
      </c>
      <c r="G83" s="140">
        <f t="shared" si="53"/>
        <v>0</v>
      </c>
      <c r="H83" s="141">
        <f t="shared" si="54"/>
        <v>0</v>
      </c>
      <c r="I83" s="140">
        <f t="shared" si="55"/>
        <v>0</v>
      </c>
      <c r="J83" s="141">
        <f>IF(E83=TEXT,VALUE,IF(F83="NRC",E83,0))</f>
        <v>0</v>
      </c>
    </row>
    <row r="84" spans="1:10" x14ac:dyDescent="0.2">
      <c r="A84" s="90" t="s">
        <v>171</v>
      </c>
      <c r="B84" s="142" t="str">
        <f t="shared" si="27"/>
        <v xml:space="preserve">   Accumulated Profit/(Loss)</v>
      </c>
      <c r="C84" s="139" t="str">
        <f t="shared" si="28"/>
        <v>Kr</v>
      </c>
      <c r="D84" s="140">
        <f t="shared" si="29"/>
        <v>0</v>
      </c>
      <c r="E84" s="141">
        <f t="shared" si="30"/>
        <v>4315514</v>
      </c>
      <c r="F84" s="139" t="str">
        <f t="shared" si="31"/>
        <v>NRC</v>
      </c>
      <c r="G84" s="140">
        <f t="shared" si="53"/>
        <v>0</v>
      </c>
      <c r="H84" s="141">
        <f t="shared" si="54"/>
        <v>0</v>
      </c>
      <c r="I84" s="140">
        <f t="shared" si="55"/>
        <v>0</v>
      </c>
      <c r="J84" s="141">
        <f t="shared" si="35"/>
        <v>4315514</v>
      </c>
    </row>
    <row r="85" spans="1:10" s="69" customFormat="1" x14ac:dyDescent="0.2">
      <c r="A85" s="75" t="s">
        <v>173</v>
      </c>
      <c r="B85" s="142" t="str">
        <f t="shared" si="27"/>
        <v xml:space="preserve">   Prior Year's Adjustment</v>
      </c>
      <c r="C85" s="139" t="str">
        <f t="shared" si="28"/>
        <v>Kr</v>
      </c>
      <c r="D85" s="140">
        <f t="shared" si="29"/>
        <v>0</v>
      </c>
      <c r="E85" s="141">
        <f t="shared" si="30"/>
        <v>1677186</v>
      </c>
      <c r="F85" s="139" t="str">
        <f t="shared" si="31"/>
        <v>NRC</v>
      </c>
      <c r="G85" s="140">
        <f t="shared" si="53"/>
        <v>0</v>
      </c>
      <c r="H85" s="141">
        <f t="shared" si="54"/>
        <v>0</v>
      </c>
      <c r="I85" s="140">
        <f t="shared" si="55"/>
        <v>0</v>
      </c>
      <c r="J85" s="141">
        <f t="shared" si="35"/>
        <v>1677186</v>
      </c>
    </row>
    <row r="86" spans="1:10" x14ac:dyDescent="0.2">
      <c r="A86" s="90" t="s">
        <v>175</v>
      </c>
      <c r="B86" s="142" t="str">
        <f>VLOOKUP(A86,DAF_AKUN,2,FALSE)</f>
        <v xml:space="preserve">   Current Year Profit/(Loss)</v>
      </c>
      <c r="C86" s="139" t="str">
        <f>VLOOKUP(A86,DAF_AKUN,3,FALSE)</f>
        <v>Kr</v>
      </c>
      <c r="D86" s="140">
        <f>IF(AND(ISERROR=TRUE,C86="Db"),SUMIF(AKUN1,A86,AKUN2)+SUMIF(JURN2,"1"&amp;A86,JURN3)-SUMIF(JURN2,"1"&amp;A86,JURN4)+SUMIF(JURN1,A86&amp;TEXT(BLN,"mmmm"),JURN3)-SUMIF(JURN1,A86&amp;TEXT(BLN,"mmmm"),JURN4),VALUE)</f>
        <v>0</v>
      </c>
      <c r="E86" s="141">
        <f t="shared" ref="E86:E98" si="56">IF(AND(ISERROR=TRUE,C86="Kr"),SUMIF(AKUN1,A86,AKUN3)-SUMIF(JURN2,"1"&amp;A86,JURN3)+SUMIF(JURN2,"1"&amp;A86,JURN4)+SUMIF(JURN1,A86&amp;TEXT(BLN,"mmmm"),JURN4)-SUMIF(JURN1,A86&amp;TEXT(BLN,"mmmm"),JURN3),VALUE)</f>
        <v>0</v>
      </c>
      <c r="F86" s="139" t="str">
        <f>VLOOKUP(A86,DAF_AKUN,4,FALSE)</f>
        <v>NRC</v>
      </c>
      <c r="G86" s="140">
        <f t="shared" si="53"/>
        <v>0</v>
      </c>
      <c r="H86" s="141">
        <f t="shared" si="54"/>
        <v>0</v>
      </c>
      <c r="I86" s="140">
        <f t="shared" si="55"/>
        <v>0</v>
      </c>
      <c r="J86" s="141">
        <f>IF(E86=TEXT,VALUE,IF(F86="NRC",E86,0))</f>
        <v>0</v>
      </c>
    </row>
    <row r="87" spans="1:10" x14ac:dyDescent="0.2">
      <c r="A87" s="90" t="s">
        <v>177</v>
      </c>
      <c r="B87" s="142" t="s">
        <v>178</v>
      </c>
      <c r="C87" s="139" t="s">
        <v>111</v>
      </c>
      <c r="D87" s="140">
        <f>IF(AND(ISERROR=TRUE,C87="Db"),SUMIF(AKUN1,A87,AKUN2)+SUMIF(JURN2,"1"&amp;A87,JURN3)-SUMIF(JURN2,"1"&amp;A87,JURN4)+SUMIF(JURN1,A87&amp;TEXT(BLN,"mmmm"),JURN3)-SUMIF(JURN1,A87&amp;TEXT(BLN,"mmmm"),JURN4),VALUE)</f>
        <v>0</v>
      </c>
      <c r="E87" s="141">
        <f t="shared" ref="E87" si="57">IF(AND(ISERROR=TRUE,C87="Kr"),SUMIF(AKUN1,A87,AKUN3)-SUMIF(JURN2,"1"&amp;A87,JURN3)+SUMIF(JURN2,"1"&amp;A87,JURN4)+SUMIF(JURN1,A87&amp;TEXT(BLN,"mmmm"),JURN4)-SUMIF(JURN1,A87&amp;TEXT(BLN,"mmmm"),JURN3),VALUE)</f>
        <v>19663808</v>
      </c>
      <c r="F87" s="139" t="s">
        <v>22</v>
      </c>
      <c r="G87" s="140">
        <f t="shared" ref="G87" si="58">IF(D87=TEXT,VALUE,IF(F87="LR",D87,0))</f>
        <v>0</v>
      </c>
      <c r="H87" s="141">
        <f t="shared" ref="H87" si="59">IF(E87=TEXT,VALUE,IF(F87="LR",E87,0))</f>
        <v>0</v>
      </c>
      <c r="I87" s="140">
        <f t="shared" ref="I87" si="60">IF(D87=TEXT,VALUE,IF(F87="NRC",D87,0))</f>
        <v>0</v>
      </c>
      <c r="J87" s="141">
        <f>IF(E87=TEXT,VALUE,IF(F87="NRC",E87,0))</f>
        <v>19663808</v>
      </c>
    </row>
    <row r="88" spans="1:10" x14ac:dyDescent="0.2">
      <c r="A88" s="90" t="s">
        <v>180</v>
      </c>
      <c r="B88" s="142" t="str">
        <f>VLOOKUP(A88,DAF_AKUN,2,FALSE)</f>
        <v>Total Revenue</v>
      </c>
      <c r="C88" s="139" t="str">
        <f>VLOOKUP(A88,DAF_AKUN,3,FALSE)</f>
        <v>Kr</v>
      </c>
      <c r="D88" s="140">
        <f>IF(AND(ISERROR=TRUE,C88="Db"),SUMIF(AKUN1,A88,AKUN2)+SUMIF(JURN2,"1"&amp;A88,JURN3)-SUMIF(JURN2,"1"&amp;A88,JURN4)+SUMIF(JURN1,A88&amp;TEXT(BLN,"mmmm"),JURN3)-SUMIF(JURN1,A88&amp;TEXT(BLN,"mmmm"),JURN4),VALUE)</f>
        <v>0</v>
      </c>
      <c r="E88" s="141">
        <f t="shared" si="56"/>
        <v>0</v>
      </c>
      <c r="F88" s="139" t="str">
        <f>VLOOKUP(A88,DAF_AKUN,4,FALSE)</f>
        <v>LR</v>
      </c>
      <c r="G88" s="140">
        <f t="shared" si="53"/>
        <v>0</v>
      </c>
      <c r="H88" s="141">
        <f t="shared" si="54"/>
        <v>0</v>
      </c>
      <c r="I88" s="140">
        <f t="shared" si="55"/>
        <v>0</v>
      </c>
      <c r="J88" s="141">
        <f>IF(E88=TEXT,VALUE,IF(F88="NRC",E88,0))</f>
        <v>0</v>
      </c>
    </row>
    <row r="89" spans="1:10" x14ac:dyDescent="0.2">
      <c r="A89" s="90" t="s">
        <v>182</v>
      </c>
      <c r="B89" s="142" t="str">
        <f>VLOOKUP(A89,DAF_AKUN,2,FALSE)</f>
        <v>Total Event Management Services Income</v>
      </c>
      <c r="C89" s="139" t="str">
        <f>VLOOKUP(A89,DAF_AKUN,3,FALSE)</f>
        <v>Kr</v>
      </c>
      <c r="D89" s="140">
        <f>IF(AND(ISERROR=TRUE,C89="Db"),SUMIF(AKUN1,A89,AKUN2)+SUMIF(JURN2,"1"&amp;A89,JURN3)-SUMIF(JURN2,"1"&amp;A89,JURN4)+SUMIF(JURN1,A89&amp;TEXT(BLN,"mmmm"),JURN3)-SUMIF(JURN1,A89&amp;TEXT(BLN,"mmmm"),JURN4),VALUE)</f>
        <v>0</v>
      </c>
      <c r="E89" s="141">
        <f t="shared" si="56"/>
        <v>0</v>
      </c>
      <c r="F89" s="139" t="str">
        <f>VLOOKUP(A89,DAF_AKUN,4,FALSE)</f>
        <v>LR</v>
      </c>
      <c r="G89" s="140">
        <f t="shared" si="53"/>
        <v>0</v>
      </c>
      <c r="H89" s="141">
        <f t="shared" si="54"/>
        <v>0</v>
      </c>
      <c r="I89" s="140">
        <f t="shared" si="55"/>
        <v>0</v>
      </c>
      <c r="J89" s="141">
        <f>IF(E89=TEXT,VALUE,IF(F89="NRC",E89,0))</f>
        <v>0</v>
      </c>
    </row>
    <row r="90" spans="1:10" x14ac:dyDescent="0.2">
      <c r="A90" s="90" t="s">
        <v>184</v>
      </c>
      <c r="B90" s="142" t="str">
        <f>VLOOKUP(A90,DAF_AKUN,2,FALSE)</f>
        <v>Pendapatan Usaha</v>
      </c>
      <c r="C90" s="139" t="str">
        <f>VLOOKUP(A90,DAF_AKUN,3,FALSE)</f>
        <v>Kr</v>
      </c>
      <c r="D90" s="140">
        <f>IF(AND(ISERROR=TRUE,C90="Db"),SUMIF(AKUN1,A90,AKUN2)+SUMIF(JURN2,"1"&amp;A90,JURN3)-SUMIF(JURN2,"1"&amp;A90,JURN4)+SUMIF(JURN1,A90&amp;TEXT(BLN,"mmmm"),JURN3)-SUMIF(JURN1,A90&amp;TEXT(BLN,"mmmm"),JURN4),VALUE)</f>
        <v>0</v>
      </c>
      <c r="E90" s="141">
        <f t="shared" si="56"/>
        <v>310838800</v>
      </c>
      <c r="F90" s="139" t="str">
        <f>VLOOKUP(A90,DAF_AKUN,4,FALSE)</f>
        <v>LR</v>
      </c>
      <c r="G90" s="140">
        <f t="shared" si="53"/>
        <v>0</v>
      </c>
      <c r="H90" s="141">
        <f t="shared" si="54"/>
        <v>310838800</v>
      </c>
      <c r="I90" s="140">
        <f t="shared" si="55"/>
        <v>0</v>
      </c>
      <c r="J90" s="141">
        <f>IF(E90=TEXT,VALUE,IF(F90="NRC",E90,0))</f>
        <v>0</v>
      </c>
    </row>
    <row r="91" spans="1:10" x14ac:dyDescent="0.2">
      <c r="A91" s="90" t="s">
        <v>186</v>
      </c>
      <c r="B91" s="142" t="str">
        <f t="shared" si="27"/>
        <v>Pendapatan ....</v>
      </c>
      <c r="C91" s="139" t="str">
        <f t="shared" si="28"/>
        <v>Kr</v>
      </c>
      <c r="D91" s="140">
        <f t="shared" si="29"/>
        <v>0</v>
      </c>
      <c r="E91" s="141">
        <f t="shared" si="56"/>
        <v>0</v>
      </c>
      <c r="F91" s="139" t="str">
        <f t="shared" si="31"/>
        <v>LR</v>
      </c>
      <c r="G91" s="140">
        <f t="shared" si="53"/>
        <v>0</v>
      </c>
      <c r="H91" s="141">
        <f t="shared" si="54"/>
        <v>0</v>
      </c>
      <c r="I91" s="140">
        <f t="shared" si="55"/>
        <v>0</v>
      </c>
      <c r="J91" s="141">
        <f t="shared" si="35"/>
        <v>0</v>
      </c>
    </row>
    <row r="92" spans="1:10" x14ac:dyDescent="0.2">
      <c r="A92" s="90" t="s">
        <v>188</v>
      </c>
      <c r="B92" s="142" t="str">
        <f>VLOOKUP(A92,DAF_AKUN,2,FALSE)</f>
        <v>Pendapatan ....</v>
      </c>
      <c r="C92" s="139" t="str">
        <f>VLOOKUP(A92,DAF_AKUN,3,FALSE)</f>
        <v>Kr</v>
      </c>
      <c r="D92" s="140">
        <f>IF(AND(ISERROR=TRUE,C92="Db"),SUMIF(AKUN1,A92,AKUN2)+SUMIF(JURN2,"1"&amp;A92,JURN3)-SUMIF(JURN2,"1"&amp;A92,JURN4)+SUMIF(JURN1,A92&amp;TEXT(BLN,"mmmm"),JURN3)-SUMIF(JURN1,A92&amp;TEXT(BLN,"mmmm"),JURN4),VALUE)</f>
        <v>0</v>
      </c>
      <c r="E92" s="141">
        <f t="shared" si="56"/>
        <v>0</v>
      </c>
      <c r="F92" s="139" t="str">
        <f>VLOOKUP(A92,DAF_AKUN,4,FALSE)</f>
        <v>LR</v>
      </c>
      <c r="G92" s="140">
        <f t="shared" si="53"/>
        <v>0</v>
      </c>
      <c r="H92" s="141">
        <f t="shared" si="54"/>
        <v>0</v>
      </c>
      <c r="I92" s="140">
        <f t="shared" si="55"/>
        <v>0</v>
      </c>
      <c r="J92" s="141">
        <f>IF(E92=TEXT,VALUE,IF(F92="NRC",E92,0))</f>
        <v>0</v>
      </c>
    </row>
    <row r="93" spans="1:10" x14ac:dyDescent="0.2">
      <c r="A93" s="90" t="s">
        <v>189</v>
      </c>
      <c r="B93" s="142" t="str">
        <f>VLOOKUP(A93,DAF_AKUN,2,FALSE)</f>
        <v>Pendapatan ....</v>
      </c>
      <c r="C93" s="139" t="str">
        <f>VLOOKUP(A93,DAF_AKUN,3,FALSE)</f>
        <v>Kr</v>
      </c>
      <c r="D93" s="140">
        <f>IF(AND(ISERROR=TRUE,C93="Db"),SUMIF(AKUN1,A93,AKUN2)+SUMIF(JURN2,"1"&amp;A93,JURN3)-SUMIF(JURN2,"1"&amp;A93,JURN4)+SUMIF(JURN1,A93&amp;TEXT(BLN,"mmmm"),JURN3)-SUMIF(JURN1,A93&amp;TEXT(BLN,"mmmm"),JURN4),VALUE)</f>
        <v>0</v>
      </c>
      <c r="E93" s="141">
        <f t="shared" si="56"/>
        <v>0</v>
      </c>
      <c r="F93" s="139" t="str">
        <f>VLOOKUP(A93,DAF_AKUN,4,FALSE)</f>
        <v>LR</v>
      </c>
      <c r="G93" s="140">
        <f t="shared" si="53"/>
        <v>0</v>
      </c>
      <c r="H93" s="141">
        <f t="shared" si="54"/>
        <v>0</v>
      </c>
      <c r="I93" s="140">
        <f t="shared" si="55"/>
        <v>0</v>
      </c>
      <c r="J93" s="141">
        <f>IF(E93=TEXT,VALUE,IF(F93="NRC",E93,0))</f>
        <v>0</v>
      </c>
    </row>
    <row r="94" spans="1:10" x14ac:dyDescent="0.2">
      <c r="A94" s="90" t="s">
        <v>190</v>
      </c>
      <c r="B94" s="142" t="str">
        <f t="shared" ref="B94:B111" si="61">VLOOKUP(A94,DAF_AKUN,2,FALSE)</f>
        <v>Pendapatan ....</v>
      </c>
      <c r="C94" s="139" t="str">
        <f t="shared" ref="C94:C111" si="62">VLOOKUP(A94,DAF_AKUN,3,FALSE)</f>
        <v>Kr</v>
      </c>
      <c r="D94" s="140">
        <f t="shared" ref="D94:D111" si="63">IF(AND(ISERROR=TRUE,C94="Db"),SUMIF(AKUN1,A94,AKUN2)+SUMIF(JURN2,"1"&amp;A94,JURN3)-SUMIF(JURN2,"1"&amp;A94,JURN4)+SUMIF(JURN1,A94&amp;TEXT(BLN,"mmmm"),JURN3)-SUMIF(JURN1,A94&amp;TEXT(BLN,"mmmm"),JURN4),VALUE)</f>
        <v>0</v>
      </c>
      <c r="E94" s="141">
        <f t="shared" si="56"/>
        <v>0</v>
      </c>
      <c r="F94" s="139" t="str">
        <f t="shared" ref="F94:F111" si="64">VLOOKUP(A94,DAF_AKUN,4,FALSE)</f>
        <v>LR</v>
      </c>
      <c r="G94" s="140">
        <f t="shared" si="53"/>
        <v>0</v>
      </c>
      <c r="H94" s="141">
        <f t="shared" si="54"/>
        <v>0</v>
      </c>
      <c r="I94" s="140">
        <f t="shared" si="55"/>
        <v>0</v>
      </c>
      <c r="J94" s="141">
        <f t="shared" ref="J94:J111" si="65">IF(E94=TEXT,VALUE,IF(F94="NRC",E94,0))</f>
        <v>0</v>
      </c>
    </row>
    <row r="95" spans="1:10" x14ac:dyDescent="0.2">
      <c r="A95" s="90" t="s">
        <v>191</v>
      </c>
      <c r="B95" s="142" t="str">
        <f t="shared" si="61"/>
        <v>Pendapatan ....</v>
      </c>
      <c r="C95" s="139" t="str">
        <f t="shared" si="62"/>
        <v>Kr</v>
      </c>
      <c r="D95" s="140">
        <f t="shared" si="63"/>
        <v>0</v>
      </c>
      <c r="E95" s="141">
        <f t="shared" si="56"/>
        <v>0</v>
      </c>
      <c r="F95" s="139" t="str">
        <f t="shared" si="64"/>
        <v>LR</v>
      </c>
      <c r="G95" s="140">
        <f t="shared" si="53"/>
        <v>0</v>
      </c>
      <c r="H95" s="141">
        <f t="shared" si="54"/>
        <v>0</v>
      </c>
      <c r="I95" s="140">
        <f t="shared" si="55"/>
        <v>0</v>
      </c>
      <c r="J95" s="141">
        <f t="shared" si="65"/>
        <v>0</v>
      </c>
    </row>
    <row r="96" spans="1:10" x14ac:dyDescent="0.2">
      <c r="A96" s="90" t="s">
        <v>192</v>
      </c>
      <c r="B96" s="142" t="str">
        <f t="shared" si="61"/>
        <v>Pendapatan ....</v>
      </c>
      <c r="C96" s="139" t="str">
        <f t="shared" si="62"/>
        <v>Kr</v>
      </c>
      <c r="D96" s="140">
        <f t="shared" si="63"/>
        <v>0</v>
      </c>
      <c r="E96" s="141">
        <f t="shared" si="56"/>
        <v>0</v>
      </c>
      <c r="F96" s="139" t="str">
        <f t="shared" si="64"/>
        <v>LR</v>
      </c>
      <c r="G96" s="140">
        <f t="shared" si="53"/>
        <v>0</v>
      </c>
      <c r="H96" s="141">
        <f t="shared" si="54"/>
        <v>0</v>
      </c>
      <c r="I96" s="140">
        <f t="shared" si="55"/>
        <v>0</v>
      </c>
      <c r="J96" s="141">
        <f t="shared" si="65"/>
        <v>0</v>
      </c>
    </row>
    <row r="97" spans="1:10" x14ac:dyDescent="0.2">
      <c r="A97" s="90" t="s">
        <v>193</v>
      </c>
      <c r="B97" s="142" t="str">
        <f t="shared" si="61"/>
        <v>Pendapatan ....</v>
      </c>
      <c r="C97" s="139" t="str">
        <f t="shared" si="62"/>
        <v>Kr</v>
      </c>
      <c r="D97" s="140">
        <f t="shared" si="63"/>
        <v>0</v>
      </c>
      <c r="E97" s="141">
        <f t="shared" si="56"/>
        <v>0</v>
      </c>
      <c r="F97" s="139" t="str">
        <f t="shared" si="64"/>
        <v>LR</v>
      </c>
      <c r="G97" s="140">
        <f t="shared" si="53"/>
        <v>0</v>
      </c>
      <c r="H97" s="141">
        <f t="shared" si="54"/>
        <v>0</v>
      </c>
      <c r="I97" s="140">
        <f t="shared" si="55"/>
        <v>0</v>
      </c>
      <c r="J97" s="141">
        <f t="shared" si="65"/>
        <v>0</v>
      </c>
    </row>
    <row r="98" spans="1:10" x14ac:dyDescent="0.2">
      <c r="A98" s="90" t="s">
        <v>194</v>
      </c>
      <c r="B98" s="142" t="str">
        <f t="shared" si="61"/>
        <v>Pendapatan ....</v>
      </c>
      <c r="C98" s="139" t="str">
        <f t="shared" si="62"/>
        <v>Kr</v>
      </c>
      <c r="D98" s="140">
        <f t="shared" si="63"/>
        <v>0</v>
      </c>
      <c r="E98" s="141">
        <f t="shared" si="56"/>
        <v>0</v>
      </c>
      <c r="F98" s="139" t="str">
        <f t="shared" si="64"/>
        <v>LR</v>
      </c>
      <c r="G98" s="140">
        <f t="shared" si="53"/>
        <v>0</v>
      </c>
      <c r="H98" s="141">
        <f t="shared" si="54"/>
        <v>0</v>
      </c>
      <c r="I98" s="140">
        <f t="shared" si="55"/>
        <v>0</v>
      </c>
      <c r="J98" s="141">
        <f t="shared" si="65"/>
        <v>0</v>
      </c>
    </row>
    <row r="99" spans="1:10" x14ac:dyDescent="0.2">
      <c r="A99" s="90" t="s">
        <v>195</v>
      </c>
      <c r="B99" s="142" t="str">
        <f t="shared" si="61"/>
        <v xml:space="preserve">   Agency Service Fee</v>
      </c>
      <c r="C99" s="139" t="str">
        <f t="shared" si="62"/>
        <v>Kr</v>
      </c>
      <c r="D99" s="140">
        <f t="shared" si="63"/>
        <v>0</v>
      </c>
      <c r="E99" s="141">
        <f t="shared" ref="E99:E111" si="66">IF(AND(ISERROR=TRUE,C99="Kr"),SUMIF(AKUN1,A99,AKUN3)-SUMIF(JURN2,"1"&amp;A99,JURN3)+SUMIF(JURN2,"1"&amp;A99,JURN4)+SUMIF(JURN1,A99&amp;TEXT(BLN,"mmmm"),JURN4)-SUMIF(JURN1,A99&amp;TEXT(BLN,"mmmm"),JURN3),VALUE)</f>
        <v>0</v>
      </c>
      <c r="F99" s="139" t="str">
        <f t="shared" si="64"/>
        <v>LR</v>
      </c>
      <c r="G99" s="140">
        <f t="shared" si="53"/>
        <v>0</v>
      </c>
      <c r="H99" s="141">
        <f t="shared" si="54"/>
        <v>0</v>
      </c>
      <c r="I99" s="140">
        <f t="shared" si="55"/>
        <v>0</v>
      </c>
      <c r="J99" s="141">
        <f t="shared" si="65"/>
        <v>0</v>
      </c>
    </row>
    <row r="100" spans="1:10" x14ac:dyDescent="0.2">
      <c r="A100" s="90" t="s">
        <v>197</v>
      </c>
      <c r="B100" s="142" t="str">
        <f t="shared" si="61"/>
        <v>Total Exhibition, Conference &amp; Sponsorship Income</v>
      </c>
      <c r="C100" s="139" t="str">
        <f t="shared" si="62"/>
        <v>Kr</v>
      </c>
      <c r="D100" s="140">
        <f t="shared" si="63"/>
        <v>0</v>
      </c>
      <c r="E100" s="141">
        <f t="shared" si="66"/>
        <v>0</v>
      </c>
      <c r="F100" s="139" t="str">
        <f t="shared" si="64"/>
        <v>LR</v>
      </c>
      <c r="G100" s="140">
        <f t="shared" si="53"/>
        <v>0</v>
      </c>
      <c r="H100" s="141">
        <f t="shared" si="54"/>
        <v>0</v>
      </c>
      <c r="I100" s="140">
        <f t="shared" si="55"/>
        <v>0</v>
      </c>
      <c r="J100" s="141">
        <f t="shared" si="65"/>
        <v>0</v>
      </c>
    </row>
    <row r="101" spans="1:10" x14ac:dyDescent="0.2">
      <c r="A101" s="90" t="s">
        <v>199</v>
      </c>
      <c r="B101" s="142" t="str">
        <f t="shared" si="61"/>
        <v xml:space="preserve">   Exhibition Revenue</v>
      </c>
      <c r="C101" s="139" t="str">
        <f t="shared" si="62"/>
        <v>Kr</v>
      </c>
      <c r="D101" s="140">
        <f t="shared" si="63"/>
        <v>0</v>
      </c>
      <c r="E101" s="141">
        <f t="shared" si="66"/>
        <v>0</v>
      </c>
      <c r="F101" s="139" t="str">
        <f t="shared" si="64"/>
        <v>LR</v>
      </c>
      <c r="G101" s="140">
        <f t="shared" si="53"/>
        <v>0</v>
      </c>
      <c r="H101" s="141">
        <f t="shared" si="54"/>
        <v>0</v>
      </c>
      <c r="I101" s="140">
        <f t="shared" si="55"/>
        <v>0</v>
      </c>
      <c r="J101" s="141">
        <f t="shared" si="65"/>
        <v>0</v>
      </c>
    </row>
    <row r="102" spans="1:10" x14ac:dyDescent="0.2">
      <c r="A102" s="90" t="s">
        <v>201</v>
      </c>
      <c r="B102" s="142" t="str">
        <f t="shared" si="61"/>
        <v xml:space="preserve">   Conference Revenue</v>
      </c>
      <c r="C102" s="139" t="str">
        <f t="shared" si="62"/>
        <v>Kr</v>
      </c>
      <c r="D102" s="140">
        <f t="shared" si="63"/>
        <v>0</v>
      </c>
      <c r="E102" s="141">
        <f t="shared" si="66"/>
        <v>0</v>
      </c>
      <c r="F102" s="139" t="str">
        <f t="shared" si="64"/>
        <v>LR</v>
      </c>
      <c r="G102" s="140">
        <f t="shared" si="53"/>
        <v>0</v>
      </c>
      <c r="H102" s="141">
        <f t="shared" si="54"/>
        <v>0</v>
      </c>
      <c r="I102" s="140">
        <f t="shared" si="55"/>
        <v>0</v>
      </c>
      <c r="J102" s="141">
        <f t="shared" si="65"/>
        <v>0</v>
      </c>
    </row>
    <row r="103" spans="1:10" x14ac:dyDescent="0.2">
      <c r="A103" s="90" t="s">
        <v>203</v>
      </c>
      <c r="B103" s="142" t="str">
        <f t="shared" si="61"/>
        <v xml:space="preserve">   Sponsorship Revenue</v>
      </c>
      <c r="C103" s="139" t="str">
        <f t="shared" si="62"/>
        <v>Kr</v>
      </c>
      <c r="D103" s="140">
        <f t="shared" si="63"/>
        <v>0</v>
      </c>
      <c r="E103" s="141">
        <f t="shared" si="66"/>
        <v>0</v>
      </c>
      <c r="F103" s="139" t="str">
        <f t="shared" si="64"/>
        <v>LR</v>
      </c>
      <c r="G103" s="140">
        <f t="shared" si="53"/>
        <v>0</v>
      </c>
      <c r="H103" s="141">
        <f t="shared" si="54"/>
        <v>0</v>
      </c>
      <c r="I103" s="140">
        <f t="shared" si="55"/>
        <v>0</v>
      </c>
      <c r="J103" s="141">
        <f t="shared" si="65"/>
        <v>0</v>
      </c>
    </row>
    <row r="104" spans="1:10" x14ac:dyDescent="0.2">
      <c r="A104" s="90" t="s">
        <v>205</v>
      </c>
      <c r="B104" s="142" t="str">
        <f t="shared" si="61"/>
        <v>Total Other Income</v>
      </c>
      <c r="C104" s="139" t="str">
        <f t="shared" si="62"/>
        <v>Kr</v>
      </c>
      <c r="D104" s="140">
        <f t="shared" si="63"/>
        <v>0</v>
      </c>
      <c r="E104" s="141">
        <f t="shared" si="66"/>
        <v>0</v>
      </c>
      <c r="F104" s="139" t="str">
        <f t="shared" si="64"/>
        <v>LR</v>
      </c>
      <c r="G104" s="140">
        <f t="shared" si="53"/>
        <v>0</v>
      </c>
      <c r="H104" s="141">
        <f t="shared" si="54"/>
        <v>0</v>
      </c>
      <c r="I104" s="140">
        <f t="shared" si="55"/>
        <v>0</v>
      </c>
      <c r="J104" s="141">
        <f t="shared" si="65"/>
        <v>0</v>
      </c>
    </row>
    <row r="105" spans="1:10" x14ac:dyDescent="0.2">
      <c r="A105" s="90" t="s">
        <v>207</v>
      </c>
      <c r="B105" s="142" t="str">
        <f t="shared" si="61"/>
        <v xml:space="preserve">   Additional Power</v>
      </c>
      <c r="C105" s="139" t="str">
        <f t="shared" si="62"/>
        <v>Kr</v>
      </c>
      <c r="D105" s="140">
        <f t="shared" si="63"/>
        <v>0</v>
      </c>
      <c r="E105" s="141">
        <f t="shared" si="66"/>
        <v>0</v>
      </c>
      <c r="F105" s="139" t="str">
        <f t="shared" si="64"/>
        <v>LR</v>
      </c>
      <c r="G105" s="140">
        <f t="shared" si="53"/>
        <v>0</v>
      </c>
      <c r="H105" s="141">
        <f t="shared" si="54"/>
        <v>0</v>
      </c>
      <c r="I105" s="140">
        <f t="shared" si="55"/>
        <v>0</v>
      </c>
      <c r="J105" s="141">
        <f t="shared" si="65"/>
        <v>0</v>
      </c>
    </row>
    <row r="106" spans="1:10" x14ac:dyDescent="0.2">
      <c r="A106" s="90" t="s">
        <v>209</v>
      </c>
      <c r="B106" s="142" t="str">
        <f t="shared" si="61"/>
        <v xml:space="preserve">   Additional Furniture</v>
      </c>
      <c r="C106" s="139" t="str">
        <f t="shared" si="62"/>
        <v>Kr</v>
      </c>
      <c r="D106" s="140">
        <f t="shared" si="63"/>
        <v>0</v>
      </c>
      <c r="E106" s="141">
        <f t="shared" si="66"/>
        <v>0</v>
      </c>
      <c r="F106" s="139" t="str">
        <f t="shared" si="64"/>
        <v>LR</v>
      </c>
      <c r="G106" s="140">
        <f t="shared" si="53"/>
        <v>0</v>
      </c>
      <c r="H106" s="141">
        <f t="shared" si="54"/>
        <v>0</v>
      </c>
      <c r="I106" s="140">
        <f t="shared" si="55"/>
        <v>0</v>
      </c>
      <c r="J106" s="141">
        <f t="shared" si="65"/>
        <v>0</v>
      </c>
    </row>
    <row r="107" spans="1:10" x14ac:dyDescent="0.2">
      <c r="A107" s="90" t="s">
        <v>211</v>
      </c>
      <c r="B107" s="142" t="str">
        <f t="shared" si="61"/>
        <v xml:space="preserve">   Additional Equipment</v>
      </c>
      <c r="C107" s="139" t="str">
        <f t="shared" si="62"/>
        <v>Kr</v>
      </c>
      <c r="D107" s="140">
        <f t="shared" si="63"/>
        <v>0</v>
      </c>
      <c r="E107" s="141">
        <f t="shared" si="66"/>
        <v>0</v>
      </c>
      <c r="F107" s="139" t="str">
        <f t="shared" si="64"/>
        <v>LR</v>
      </c>
      <c r="G107" s="140">
        <f t="shared" si="53"/>
        <v>0</v>
      </c>
      <c r="H107" s="141">
        <f t="shared" si="54"/>
        <v>0</v>
      </c>
      <c r="I107" s="140">
        <f t="shared" si="55"/>
        <v>0</v>
      </c>
      <c r="J107" s="141">
        <f t="shared" si="65"/>
        <v>0</v>
      </c>
    </row>
    <row r="108" spans="1:10" x14ac:dyDescent="0.2">
      <c r="A108" s="90" t="s">
        <v>213</v>
      </c>
      <c r="B108" s="142" t="str">
        <f t="shared" si="61"/>
        <v xml:space="preserve">   Entrance Ticket</v>
      </c>
      <c r="C108" s="139" t="str">
        <f t="shared" si="62"/>
        <v>Kr</v>
      </c>
      <c r="D108" s="140">
        <f t="shared" si="63"/>
        <v>0</v>
      </c>
      <c r="E108" s="141">
        <f t="shared" si="66"/>
        <v>0</v>
      </c>
      <c r="F108" s="139" t="str">
        <f t="shared" si="64"/>
        <v>LR</v>
      </c>
      <c r="G108" s="140">
        <f t="shared" si="53"/>
        <v>0</v>
      </c>
      <c r="H108" s="141">
        <f t="shared" si="54"/>
        <v>0</v>
      </c>
      <c r="I108" s="140">
        <f t="shared" si="55"/>
        <v>0</v>
      </c>
      <c r="J108" s="141">
        <f t="shared" si="65"/>
        <v>0</v>
      </c>
    </row>
    <row r="109" spans="1:10" x14ac:dyDescent="0.2">
      <c r="A109" s="90" t="s">
        <v>215</v>
      </c>
      <c r="B109" s="142" t="str">
        <f t="shared" si="61"/>
        <v xml:space="preserve">   Others</v>
      </c>
      <c r="C109" s="139" t="str">
        <f t="shared" si="62"/>
        <v>Kr</v>
      </c>
      <c r="D109" s="140">
        <f t="shared" si="63"/>
        <v>0</v>
      </c>
      <c r="E109" s="141">
        <f t="shared" si="66"/>
        <v>0</v>
      </c>
      <c r="F109" s="139" t="str">
        <f t="shared" si="64"/>
        <v>LR</v>
      </c>
      <c r="G109" s="140">
        <f t="shared" si="53"/>
        <v>0</v>
      </c>
      <c r="H109" s="141">
        <f t="shared" si="54"/>
        <v>0</v>
      </c>
      <c r="I109" s="140">
        <f t="shared" si="55"/>
        <v>0</v>
      </c>
      <c r="J109" s="141">
        <f t="shared" si="65"/>
        <v>0</v>
      </c>
    </row>
    <row r="110" spans="1:10" x14ac:dyDescent="0.2">
      <c r="A110" s="90" t="s">
        <v>217</v>
      </c>
      <c r="B110" s="142" t="str">
        <f t="shared" si="61"/>
        <v>Discount/Sales Return &amp; Commissions</v>
      </c>
      <c r="C110" s="139" t="str">
        <f t="shared" si="62"/>
        <v>Kr</v>
      </c>
      <c r="D110" s="140">
        <f t="shared" si="63"/>
        <v>0</v>
      </c>
      <c r="E110" s="141">
        <f t="shared" si="66"/>
        <v>0</v>
      </c>
      <c r="F110" s="139" t="str">
        <f t="shared" si="64"/>
        <v>LR</v>
      </c>
      <c r="G110" s="140">
        <f t="shared" si="53"/>
        <v>0</v>
      </c>
      <c r="H110" s="141">
        <f t="shared" si="54"/>
        <v>0</v>
      </c>
      <c r="I110" s="140">
        <f t="shared" si="55"/>
        <v>0</v>
      </c>
      <c r="J110" s="141">
        <f t="shared" si="65"/>
        <v>0</v>
      </c>
    </row>
    <row r="111" spans="1:10" x14ac:dyDescent="0.2">
      <c r="A111" s="90" t="s">
        <v>219</v>
      </c>
      <c r="B111" s="142" t="str">
        <f t="shared" si="61"/>
        <v xml:space="preserve">   Sales Discount</v>
      </c>
      <c r="C111" s="139" t="str">
        <f t="shared" si="62"/>
        <v>Kr</v>
      </c>
      <c r="D111" s="140">
        <f t="shared" si="63"/>
        <v>0</v>
      </c>
      <c r="E111" s="141">
        <f t="shared" si="66"/>
        <v>0</v>
      </c>
      <c r="F111" s="139" t="str">
        <f t="shared" si="64"/>
        <v>LR</v>
      </c>
      <c r="G111" s="140">
        <f t="shared" si="53"/>
        <v>0</v>
      </c>
      <c r="H111" s="141">
        <f t="shared" si="54"/>
        <v>0</v>
      </c>
      <c r="I111" s="140">
        <f t="shared" si="55"/>
        <v>0</v>
      </c>
      <c r="J111" s="141">
        <f t="shared" si="65"/>
        <v>0</v>
      </c>
    </row>
    <row r="112" spans="1:10" x14ac:dyDescent="0.2">
      <c r="A112" s="90" t="s">
        <v>221</v>
      </c>
      <c r="B112" s="142" t="str">
        <f>VLOOKUP(A112,DAF_AKUN,2,FALSE)</f>
        <v xml:space="preserve">   Sales Return &amp; Allowance</v>
      </c>
      <c r="C112" s="139" t="str">
        <f>VLOOKUP(A112,DAF_AKUN,3,FALSE)</f>
        <v>Kr</v>
      </c>
      <c r="D112" s="140">
        <f>IF(AND(ISERROR=TRUE,C112="Db"),SUMIF(AKUN1,A112,AKUN2)+SUMIF(JURN2,"1"&amp;A112,JURN3)-SUMIF(JURN2,"1"&amp;A112,JURN4)+SUMIF(JURN1,A112&amp;TEXT(BLN,"mmmm"),JURN3)-SUMIF(JURN1,A112&amp;TEXT(BLN,"mmmm"),JURN4),VALUE)</f>
        <v>0</v>
      </c>
      <c r="E112" s="141">
        <f>IF(AND(ISERROR=TRUE,C112="Kr"),SUMIF(AKUN1,A112,AKUN3)-SUMIF(JURN2,"1"&amp;A112,JURN3)+SUMIF(JURN2,"1"&amp;A112,JURN4)+SUMIF(JURN1,A112&amp;TEXT(BLN,"mmmm"),JURN4)-SUMIF(JURN1,A112&amp;TEXT(BLN,"mmmm"),JURN3),VALUE)</f>
        <v>0</v>
      </c>
      <c r="F112" s="139" t="str">
        <f>VLOOKUP(A112,DAF_AKUN,4,FALSE)</f>
        <v>LR</v>
      </c>
      <c r="G112" s="140">
        <f t="shared" si="53"/>
        <v>0</v>
      </c>
      <c r="H112" s="141">
        <f t="shared" si="54"/>
        <v>0</v>
      </c>
      <c r="I112" s="140">
        <f t="shared" si="55"/>
        <v>0</v>
      </c>
      <c r="J112" s="141">
        <f>IF(E112=TEXT,VALUE,IF(F112="NRC",E112,0))</f>
        <v>0</v>
      </c>
    </row>
    <row r="113" spans="1:10" x14ac:dyDescent="0.2">
      <c r="A113" s="90" t="s">
        <v>223</v>
      </c>
      <c r="B113" s="142" t="str">
        <f t="shared" ref="B113:B176" si="67">VLOOKUP(A113,DAF_AKUN,2,FALSE)</f>
        <v xml:space="preserve">   Sales Commisions - Agent</v>
      </c>
      <c r="C113" s="139" t="str">
        <f t="shared" ref="C113:C176" si="68">VLOOKUP(A113,DAF_AKUN,3,FALSE)</f>
        <v>Kr</v>
      </c>
      <c r="D113" s="140">
        <f t="shared" ref="D113:D176" si="69">IF(AND(ISERROR=TRUE,C113="Db"),SUMIF(AKUN1,A113,AKUN2)+SUMIF(JURN2,"1"&amp;A113,JURN3)-SUMIF(JURN2,"1"&amp;A113,JURN4)+SUMIF(JURN1,A113&amp;TEXT(BLN,"mmmm"),JURN3)-SUMIF(JURN1,A113&amp;TEXT(BLN,"mmmm"),JURN4),VALUE)</f>
        <v>0</v>
      </c>
      <c r="E113" s="141">
        <f t="shared" ref="E113:E176" si="70">IF(AND(ISERROR=TRUE,C113="Kr"),SUMIF(AKUN1,A113,AKUN3)-SUMIF(JURN2,"1"&amp;A113,JURN3)+SUMIF(JURN2,"1"&amp;A113,JURN4)+SUMIF(JURN1,A113&amp;TEXT(BLN,"mmmm"),JURN4)-SUMIF(JURN1,A113&amp;TEXT(BLN,"mmmm"),JURN3),VALUE)</f>
        <v>0</v>
      </c>
      <c r="F113" s="139" t="str">
        <f t="shared" ref="F113:F176" si="71">VLOOKUP(A113,DAF_AKUN,4,FALSE)</f>
        <v>LR</v>
      </c>
      <c r="G113" s="140">
        <f t="shared" ref="G113:G176" si="72">IF(D113=TEXT,VALUE,IF(F113="LR",D113,0))</f>
        <v>0</v>
      </c>
      <c r="H113" s="141">
        <f t="shared" ref="H113:H176" si="73">IF(E113=TEXT,VALUE,IF(F113="LR",E113,0))</f>
        <v>0</v>
      </c>
      <c r="I113" s="140">
        <f t="shared" ref="I113:I176" si="74">IF(D113=TEXT,VALUE,IF(F113="NRC",D113,0))</f>
        <v>0</v>
      </c>
      <c r="J113" s="141">
        <f t="shared" ref="J113:J176" si="75">IF(E113=TEXT,VALUE,IF(F113="NRC",E113,0))</f>
        <v>0</v>
      </c>
    </row>
    <row r="114" spans="1:10" x14ac:dyDescent="0.2">
      <c r="A114" s="90" t="s">
        <v>225</v>
      </c>
      <c r="B114" s="142" t="str">
        <f t="shared" si="67"/>
        <v xml:space="preserve">   Sales Commisions - Staff</v>
      </c>
      <c r="C114" s="139" t="str">
        <f t="shared" si="68"/>
        <v>Kr</v>
      </c>
      <c r="D114" s="140">
        <f t="shared" si="69"/>
        <v>0</v>
      </c>
      <c r="E114" s="141">
        <f t="shared" si="70"/>
        <v>0</v>
      </c>
      <c r="F114" s="139" t="str">
        <f t="shared" si="71"/>
        <v>LR</v>
      </c>
      <c r="G114" s="140">
        <f t="shared" si="72"/>
        <v>0</v>
      </c>
      <c r="H114" s="141">
        <f t="shared" si="73"/>
        <v>0</v>
      </c>
      <c r="I114" s="140">
        <f t="shared" si="74"/>
        <v>0</v>
      </c>
      <c r="J114" s="141">
        <f t="shared" si="75"/>
        <v>0</v>
      </c>
    </row>
    <row r="115" spans="1:10" x14ac:dyDescent="0.2">
      <c r="A115" s="90" t="s">
        <v>227</v>
      </c>
      <c r="B115" s="142" t="str">
        <f t="shared" si="67"/>
        <v>Pendapatan Belum Ditagih</v>
      </c>
      <c r="C115" s="139" t="str">
        <f t="shared" si="68"/>
        <v>Kr</v>
      </c>
      <c r="D115" s="140">
        <f t="shared" si="69"/>
        <v>0</v>
      </c>
      <c r="E115" s="141">
        <f t="shared" si="70"/>
        <v>0</v>
      </c>
      <c r="F115" s="139" t="str">
        <f t="shared" si="71"/>
        <v>LR</v>
      </c>
      <c r="G115" s="140">
        <f t="shared" si="72"/>
        <v>0</v>
      </c>
      <c r="H115" s="141">
        <f t="shared" si="73"/>
        <v>0</v>
      </c>
      <c r="I115" s="140">
        <f t="shared" si="74"/>
        <v>0</v>
      </c>
      <c r="J115" s="141">
        <f t="shared" si="75"/>
        <v>0</v>
      </c>
    </row>
    <row r="116" spans="1:10" x14ac:dyDescent="0.2">
      <c r="A116" s="90" t="s">
        <v>229</v>
      </c>
      <c r="B116" s="142" t="str">
        <f t="shared" si="67"/>
        <v>Total Sales Cost</v>
      </c>
      <c r="C116" s="139" t="str">
        <f t="shared" si="68"/>
        <v>Db</v>
      </c>
      <c r="D116" s="140">
        <f t="shared" si="69"/>
        <v>0</v>
      </c>
      <c r="E116" s="141">
        <f t="shared" si="70"/>
        <v>0</v>
      </c>
      <c r="F116" s="139" t="str">
        <f t="shared" si="71"/>
        <v>LR</v>
      </c>
      <c r="G116" s="140">
        <f t="shared" si="72"/>
        <v>0</v>
      </c>
      <c r="H116" s="141">
        <f t="shared" si="73"/>
        <v>0</v>
      </c>
      <c r="I116" s="140">
        <f t="shared" si="74"/>
        <v>0</v>
      </c>
      <c r="J116" s="141">
        <f t="shared" si="75"/>
        <v>0</v>
      </c>
    </row>
    <row r="117" spans="1:10" x14ac:dyDescent="0.2">
      <c r="A117" s="90" t="s">
        <v>230</v>
      </c>
      <c r="B117" s="142" t="str">
        <f t="shared" si="67"/>
        <v>Total Sales Cost ASC</v>
      </c>
      <c r="C117" s="139" t="str">
        <f t="shared" si="68"/>
        <v>Db</v>
      </c>
      <c r="D117" s="140">
        <f t="shared" si="69"/>
        <v>0</v>
      </c>
      <c r="E117" s="141">
        <f t="shared" si="70"/>
        <v>0</v>
      </c>
      <c r="F117" s="139" t="str">
        <f t="shared" si="71"/>
        <v>LR</v>
      </c>
      <c r="G117" s="140">
        <f t="shared" si="72"/>
        <v>0</v>
      </c>
      <c r="H117" s="141">
        <f t="shared" si="73"/>
        <v>0</v>
      </c>
      <c r="I117" s="140">
        <f t="shared" si="74"/>
        <v>0</v>
      </c>
      <c r="J117" s="141">
        <f t="shared" si="75"/>
        <v>0</v>
      </c>
    </row>
    <row r="118" spans="1:10" x14ac:dyDescent="0.2">
      <c r="A118" s="90" t="s">
        <v>231</v>
      </c>
      <c r="B118" s="142" t="str">
        <f t="shared" si="67"/>
        <v>Operational Cost</v>
      </c>
      <c r="C118" s="139" t="str">
        <f t="shared" si="68"/>
        <v>Db</v>
      </c>
      <c r="D118" s="140">
        <f t="shared" si="69"/>
        <v>0</v>
      </c>
      <c r="E118" s="141">
        <f t="shared" si="70"/>
        <v>0</v>
      </c>
      <c r="F118" s="139" t="str">
        <f t="shared" si="71"/>
        <v>LR</v>
      </c>
      <c r="G118" s="140">
        <f t="shared" si="72"/>
        <v>0</v>
      </c>
      <c r="H118" s="141">
        <f t="shared" si="73"/>
        <v>0</v>
      </c>
      <c r="I118" s="140">
        <f t="shared" si="74"/>
        <v>0</v>
      </c>
      <c r="J118" s="141">
        <f t="shared" si="75"/>
        <v>0</v>
      </c>
    </row>
    <row r="119" spans="1:10" x14ac:dyDescent="0.2">
      <c r="A119" s="90" t="s">
        <v>232</v>
      </c>
      <c r="B119" s="142" t="str">
        <f t="shared" si="67"/>
        <v>Tour &amp; Surfing Cost</v>
      </c>
      <c r="C119" s="139" t="str">
        <f t="shared" si="68"/>
        <v>Db</v>
      </c>
      <c r="D119" s="140">
        <f t="shared" si="69"/>
        <v>0</v>
      </c>
      <c r="E119" s="141">
        <f t="shared" si="70"/>
        <v>0</v>
      </c>
      <c r="F119" s="139" t="str">
        <f t="shared" si="71"/>
        <v>LR</v>
      </c>
      <c r="G119" s="140">
        <f t="shared" si="72"/>
        <v>0</v>
      </c>
      <c r="H119" s="141">
        <f t="shared" si="73"/>
        <v>0</v>
      </c>
      <c r="I119" s="140">
        <f t="shared" si="74"/>
        <v>0</v>
      </c>
      <c r="J119" s="141">
        <f t="shared" si="75"/>
        <v>0</v>
      </c>
    </row>
    <row r="120" spans="1:10" x14ac:dyDescent="0.2">
      <c r="A120" s="90" t="s">
        <v>233</v>
      </c>
      <c r="B120" s="142" t="str">
        <f t="shared" si="67"/>
        <v>Transaction Cost</v>
      </c>
      <c r="C120" s="139" t="str">
        <f t="shared" si="68"/>
        <v>Db</v>
      </c>
      <c r="D120" s="140">
        <f t="shared" si="69"/>
        <v>47253253</v>
      </c>
      <c r="E120" s="141">
        <f t="shared" si="70"/>
        <v>0</v>
      </c>
      <c r="F120" s="139" t="str">
        <f t="shared" si="71"/>
        <v>LR</v>
      </c>
      <c r="G120" s="140">
        <f t="shared" si="72"/>
        <v>47253253</v>
      </c>
      <c r="H120" s="141">
        <f t="shared" si="73"/>
        <v>0</v>
      </c>
      <c r="I120" s="140">
        <f t="shared" si="74"/>
        <v>0</v>
      </c>
      <c r="J120" s="141">
        <f t="shared" si="75"/>
        <v>0</v>
      </c>
    </row>
    <row r="121" spans="1:10" x14ac:dyDescent="0.2">
      <c r="A121" s="90" t="s">
        <v>234</v>
      </c>
      <c r="B121" s="142" t="str">
        <f t="shared" si="67"/>
        <v xml:space="preserve">   Licence &amp; Permit Cost </v>
      </c>
      <c r="C121" s="139" t="str">
        <f t="shared" si="68"/>
        <v>Db</v>
      </c>
      <c r="D121" s="140">
        <f t="shared" si="69"/>
        <v>0</v>
      </c>
      <c r="E121" s="141">
        <f t="shared" si="70"/>
        <v>0</v>
      </c>
      <c r="F121" s="139" t="str">
        <f t="shared" si="71"/>
        <v>LR</v>
      </c>
      <c r="G121" s="140">
        <f t="shared" si="72"/>
        <v>0</v>
      </c>
      <c r="H121" s="141">
        <f t="shared" si="73"/>
        <v>0</v>
      </c>
      <c r="I121" s="140">
        <f t="shared" si="74"/>
        <v>0</v>
      </c>
      <c r="J121" s="141">
        <f t="shared" si="75"/>
        <v>0</v>
      </c>
    </row>
    <row r="122" spans="1:10" x14ac:dyDescent="0.2">
      <c r="A122" s="90" t="s">
        <v>235</v>
      </c>
      <c r="B122" s="142" t="str">
        <f t="shared" si="67"/>
        <v xml:space="preserve">   Product Purchase Cost </v>
      </c>
      <c r="C122" s="139" t="str">
        <f t="shared" si="68"/>
        <v>Db</v>
      </c>
      <c r="D122" s="140">
        <f t="shared" si="69"/>
        <v>0</v>
      </c>
      <c r="E122" s="141">
        <f t="shared" si="70"/>
        <v>0</v>
      </c>
      <c r="F122" s="139" t="str">
        <f t="shared" si="71"/>
        <v>LR</v>
      </c>
      <c r="G122" s="140">
        <f t="shared" si="72"/>
        <v>0</v>
      </c>
      <c r="H122" s="141">
        <f t="shared" si="73"/>
        <v>0</v>
      </c>
      <c r="I122" s="140">
        <f t="shared" si="74"/>
        <v>0</v>
      </c>
      <c r="J122" s="141">
        <f t="shared" si="75"/>
        <v>0</v>
      </c>
    </row>
    <row r="123" spans="1:10" x14ac:dyDescent="0.2">
      <c r="A123" s="90" t="s">
        <v>236</v>
      </c>
      <c r="B123" s="142" t="str">
        <f t="shared" si="67"/>
        <v xml:space="preserve">   Other Operating Cost</v>
      </c>
      <c r="C123" s="139" t="str">
        <f t="shared" si="68"/>
        <v>Db</v>
      </c>
      <c r="D123" s="140">
        <f t="shared" si="69"/>
        <v>0</v>
      </c>
      <c r="E123" s="141">
        <f t="shared" si="70"/>
        <v>0</v>
      </c>
      <c r="F123" s="139" t="str">
        <f t="shared" si="71"/>
        <v>LR</v>
      </c>
      <c r="G123" s="140">
        <f t="shared" si="72"/>
        <v>0</v>
      </c>
      <c r="H123" s="141">
        <f t="shared" si="73"/>
        <v>0</v>
      </c>
      <c r="I123" s="140">
        <f t="shared" si="74"/>
        <v>0</v>
      </c>
      <c r="J123" s="141">
        <f t="shared" si="75"/>
        <v>0</v>
      </c>
    </row>
    <row r="124" spans="1:10" x14ac:dyDescent="0.2">
      <c r="A124" s="90" t="s">
        <v>237</v>
      </c>
      <c r="B124" s="142" t="str">
        <f t="shared" si="67"/>
        <v>Total Exhibition &amp; Conference Cost</v>
      </c>
      <c r="C124" s="139" t="str">
        <f t="shared" si="68"/>
        <v>Db</v>
      </c>
      <c r="D124" s="140">
        <f t="shared" si="69"/>
        <v>0</v>
      </c>
      <c r="E124" s="141">
        <f t="shared" si="70"/>
        <v>0</v>
      </c>
      <c r="F124" s="139" t="str">
        <f t="shared" si="71"/>
        <v>LR</v>
      </c>
      <c r="G124" s="140">
        <f t="shared" si="72"/>
        <v>0</v>
      </c>
      <c r="H124" s="141">
        <f t="shared" si="73"/>
        <v>0</v>
      </c>
      <c r="I124" s="140">
        <f t="shared" si="74"/>
        <v>0</v>
      </c>
      <c r="J124" s="141">
        <f t="shared" si="75"/>
        <v>0</v>
      </c>
    </row>
    <row r="125" spans="1:10" x14ac:dyDescent="0.2">
      <c r="A125" s="90" t="s">
        <v>239</v>
      </c>
      <c r="B125" s="142" t="str">
        <f t="shared" si="67"/>
        <v xml:space="preserve">   Space Rental - Exhibition</v>
      </c>
      <c r="C125" s="139" t="str">
        <f t="shared" si="68"/>
        <v>Db</v>
      </c>
      <c r="D125" s="140">
        <f t="shared" si="69"/>
        <v>0</v>
      </c>
      <c r="E125" s="141">
        <f t="shared" si="70"/>
        <v>0</v>
      </c>
      <c r="F125" s="139" t="str">
        <f t="shared" si="71"/>
        <v>LR</v>
      </c>
      <c r="G125" s="140">
        <f t="shared" si="72"/>
        <v>0</v>
      </c>
      <c r="H125" s="141">
        <f t="shared" si="73"/>
        <v>0</v>
      </c>
      <c r="I125" s="140">
        <f t="shared" si="74"/>
        <v>0</v>
      </c>
      <c r="J125" s="141">
        <f t="shared" si="75"/>
        <v>0</v>
      </c>
    </row>
    <row r="126" spans="1:10" x14ac:dyDescent="0.2">
      <c r="A126" s="90" t="s">
        <v>241</v>
      </c>
      <c r="B126" s="142" t="str">
        <f t="shared" si="67"/>
        <v xml:space="preserve">   Shell Scheme Rental - Exhibition</v>
      </c>
      <c r="C126" s="139" t="str">
        <f t="shared" si="68"/>
        <v>Db</v>
      </c>
      <c r="D126" s="140">
        <f t="shared" si="69"/>
        <v>0</v>
      </c>
      <c r="E126" s="141">
        <f t="shared" si="70"/>
        <v>0</v>
      </c>
      <c r="F126" s="139" t="str">
        <f t="shared" si="71"/>
        <v>LR</v>
      </c>
      <c r="G126" s="140">
        <f t="shared" si="72"/>
        <v>0</v>
      </c>
      <c r="H126" s="141">
        <f t="shared" si="73"/>
        <v>0</v>
      </c>
      <c r="I126" s="140">
        <f t="shared" si="74"/>
        <v>0</v>
      </c>
      <c r="J126" s="141">
        <f t="shared" si="75"/>
        <v>0</v>
      </c>
    </row>
    <row r="127" spans="1:10" x14ac:dyDescent="0.2">
      <c r="A127" s="90" t="s">
        <v>243</v>
      </c>
      <c r="B127" s="142" t="str">
        <f t="shared" si="67"/>
        <v xml:space="preserve">   Conference Cost</v>
      </c>
      <c r="C127" s="139" t="str">
        <f t="shared" si="68"/>
        <v>Db</v>
      </c>
      <c r="D127" s="140">
        <f t="shared" si="69"/>
        <v>0</v>
      </c>
      <c r="E127" s="141">
        <f t="shared" si="70"/>
        <v>0</v>
      </c>
      <c r="F127" s="139" t="str">
        <f t="shared" si="71"/>
        <v>LR</v>
      </c>
      <c r="G127" s="140">
        <f t="shared" si="72"/>
        <v>0</v>
      </c>
      <c r="H127" s="141">
        <f t="shared" si="73"/>
        <v>0</v>
      </c>
      <c r="I127" s="140">
        <f t="shared" si="74"/>
        <v>0</v>
      </c>
      <c r="J127" s="141">
        <f t="shared" si="75"/>
        <v>0</v>
      </c>
    </row>
    <row r="128" spans="1:10" x14ac:dyDescent="0.2">
      <c r="A128" s="90" t="s">
        <v>245</v>
      </c>
      <c r="B128" s="142" t="str">
        <f t="shared" si="67"/>
        <v xml:space="preserve">   Man Power Cost - Exhibiton</v>
      </c>
      <c r="C128" s="139" t="str">
        <f t="shared" si="68"/>
        <v>Db</v>
      </c>
      <c r="D128" s="140">
        <f t="shared" si="69"/>
        <v>0</v>
      </c>
      <c r="E128" s="141">
        <f t="shared" si="70"/>
        <v>0</v>
      </c>
      <c r="F128" s="139" t="str">
        <f t="shared" si="71"/>
        <v>LR</v>
      </c>
      <c r="G128" s="140">
        <f t="shared" si="72"/>
        <v>0</v>
      </c>
      <c r="H128" s="141">
        <f t="shared" si="73"/>
        <v>0</v>
      </c>
      <c r="I128" s="140">
        <f t="shared" si="74"/>
        <v>0</v>
      </c>
      <c r="J128" s="141">
        <f t="shared" si="75"/>
        <v>0</v>
      </c>
    </row>
    <row r="129" spans="1:10" x14ac:dyDescent="0.2">
      <c r="A129" s="90" t="s">
        <v>247</v>
      </c>
      <c r="B129" s="142" t="str">
        <f t="shared" si="67"/>
        <v xml:space="preserve">   Sponsorship Cost</v>
      </c>
      <c r="C129" s="139" t="str">
        <f t="shared" si="68"/>
        <v>Db</v>
      </c>
      <c r="D129" s="140">
        <f t="shared" si="69"/>
        <v>0</v>
      </c>
      <c r="E129" s="141">
        <f t="shared" si="70"/>
        <v>0</v>
      </c>
      <c r="F129" s="139" t="str">
        <f t="shared" si="71"/>
        <v>LR</v>
      </c>
      <c r="G129" s="140">
        <f t="shared" si="72"/>
        <v>0</v>
      </c>
      <c r="H129" s="141">
        <f t="shared" si="73"/>
        <v>0</v>
      </c>
      <c r="I129" s="140">
        <f t="shared" si="74"/>
        <v>0</v>
      </c>
      <c r="J129" s="141">
        <f t="shared" si="75"/>
        <v>0</v>
      </c>
    </row>
    <row r="130" spans="1:10" x14ac:dyDescent="0.2">
      <c r="A130" s="90" t="s">
        <v>249</v>
      </c>
      <c r="B130" s="142" t="str">
        <f t="shared" si="67"/>
        <v xml:space="preserve">   Other Operating Cost - Exhibition</v>
      </c>
      <c r="C130" s="139" t="str">
        <f t="shared" si="68"/>
        <v>Db</v>
      </c>
      <c r="D130" s="140">
        <f t="shared" si="69"/>
        <v>0</v>
      </c>
      <c r="E130" s="141">
        <f t="shared" si="70"/>
        <v>0</v>
      </c>
      <c r="F130" s="139" t="str">
        <f t="shared" si="71"/>
        <v>LR</v>
      </c>
      <c r="G130" s="140">
        <f t="shared" si="72"/>
        <v>0</v>
      </c>
      <c r="H130" s="141">
        <f t="shared" si="73"/>
        <v>0</v>
      </c>
      <c r="I130" s="140">
        <f t="shared" si="74"/>
        <v>0</v>
      </c>
      <c r="J130" s="141">
        <f t="shared" si="75"/>
        <v>0</v>
      </c>
    </row>
    <row r="131" spans="1:10" x14ac:dyDescent="0.2">
      <c r="A131" s="90" t="s">
        <v>251</v>
      </c>
      <c r="B131" s="142" t="str">
        <f t="shared" si="67"/>
        <v>Pengiriman &amp; Pengangkutan</v>
      </c>
      <c r="C131" s="139" t="str">
        <f t="shared" si="68"/>
        <v>Db</v>
      </c>
      <c r="D131" s="140">
        <f t="shared" si="69"/>
        <v>0</v>
      </c>
      <c r="E131" s="141">
        <f t="shared" si="70"/>
        <v>0</v>
      </c>
      <c r="F131" s="139" t="str">
        <f t="shared" si="71"/>
        <v>LR</v>
      </c>
      <c r="G131" s="140">
        <f t="shared" si="72"/>
        <v>0</v>
      </c>
      <c r="H131" s="141">
        <f t="shared" si="73"/>
        <v>0</v>
      </c>
      <c r="I131" s="140">
        <f t="shared" si="74"/>
        <v>0</v>
      </c>
      <c r="J131" s="141">
        <f t="shared" si="75"/>
        <v>0</v>
      </c>
    </row>
    <row r="132" spans="1:10" x14ac:dyDescent="0.2">
      <c r="A132" s="90" t="s">
        <v>253</v>
      </c>
      <c r="B132" s="142" t="str">
        <f t="shared" si="67"/>
        <v>Biaya Produksi</v>
      </c>
      <c r="C132" s="139" t="str">
        <f t="shared" si="68"/>
        <v>Db</v>
      </c>
      <c r="D132" s="140">
        <f t="shared" si="69"/>
        <v>0</v>
      </c>
      <c r="E132" s="141">
        <f t="shared" si="70"/>
        <v>0</v>
      </c>
      <c r="F132" s="139" t="str">
        <f t="shared" si="71"/>
        <v>LR</v>
      </c>
      <c r="G132" s="140">
        <f t="shared" si="72"/>
        <v>0</v>
      </c>
      <c r="H132" s="141">
        <f t="shared" si="73"/>
        <v>0</v>
      </c>
      <c r="I132" s="140">
        <f t="shared" si="74"/>
        <v>0</v>
      </c>
      <c r="J132" s="141">
        <f t="shared" si="75"/>
        <v>0</v>
      </c>
    </row>
    <row r="133" spans="1:10" x14ac:dyDescent="0.2">
      <c r="A133" s="90" t="s">
        <v>255</v>
      </c>
      <c r="B133" s="142" t="str">
        <f t="shared" si="67"/>
        <v>Office Overhead</v>
      </c>
      <c r="C133" s="139" t="str">
        <f t="shared" si="68"/>
        <v>Db</v>
      </c>
      <c r="D133" s="140">
        <f t="shared" si="69"/>
        <v>0</v>
      </c>
      <c r="E133" s="141">
        <f t="shared" si="70"/>
        <v>0</v>
      </c>
      <c r="F133" s="139" t="str">
        <f t="shared" si="71"/>
        <v>LR</v>
      </c>
      <c r="G133" s="140">
        <f t="shared" si="72"/>
        <v>0</v>
      </c>
      <c r="H133" s="141">
        <f t="shared" si="73"/>
        <v>0</v>
      </c>
      <c r="I133" s="140">
        <f t="shared" si="74"/>
        <v>0</v>
      </c>
      <c r="J133" s="141">
        <f t="shared" si="75"/>
        <v>0</v>
      </c>
    </row>
    <row r="134" spans="1:10" x14ac:dyDescent="0.2">
      <c r="A134" s="90" t="s">
        <v>257</v>
      </c>
      <c r="B134" s="142" t="str">
        <f t="shared" si="67"/>
        <v>Staff Cost</v>
      </c>
      <c r="C134" s="139" t="str">
        <f t="shared" si="68"/>
        <v>Db</v>
      </c>
      <c r="D134" s="140">
        <f t="shared" si="69"/>
        <v>0</v>
      </c>
      <c r="E134" s="141">
        <f t="shared" si="70"/>
        <v>0</v>
      </c>
      <c r="F134" s="139" t="str">
        <f t="shared" si="71"/>
        <v>LR</v>
      </c>
      <c r="G134" s="140">
        <f t="shared" si="72"/>
        <v>0</v>
      </c>
      <c r="H134" s="141">
        <f t="shared" si="73"/>
        <v>0</v>
      </c>
      <c r="I134" s="140">
        <f t="shared" si="74"/>
        <v>0</v>
      </c>
      <c r="J134" s="141">
        <f t="shared" si="75"/>
        <v>0</v>
      </c>
    </row>
    <row r="135" spans="1:10" x14ac:dyDescent="0.2">
      <c r="A135" s="90" t="s">
        <v>259</v>
      </c>
      <c r="B135" s="142" t="str">
        <f t="shared" si="67"/>
        <v xml:space="preserve">   Salary &amp; Allowance</v>
      </c>
      <c r="C135" s="139" t="str">
        <f t="shared" si="68"/>
        <v>Db</v>
      </c>
      <c r="D135" s="140">
        <f t="shared" si="69"/>
        <v>0</v>
      </c>
      <c r="E135" s="141">
        <f t="shared" si="70"/>
        <v>0</v>
      </c>
      <c r="F135" s="139" t="str">
        <f t="shared" si="71"/>
        <v>LR</v>
      </c>
      <c r="G135" s="140">
        <f t="shared" si="72"/>
        <v>0</v>
      </c>
      <c r="H135" s="141">
        <f t="shared" si="73"/>
        <v>0</v>
      </c>
      <c r="I135" s="140">
        <f t="shared" si="74"/>
        <v>0</v>
      </c>
      <c r="J135" s="141">
        <f t="shared" si="75"/>
        <v>0</v>
      </c>
    </row>
    <row r="136" spans="1:10" x14ac:dyDescent="0.2">
      <c r="A136" s="90" t="s">
        <v>261</v>
      </c>
      <c r="B136" s="142" t="str">
        <f t="shared" si="67"/>
        <v xml:space="preserve">   13th Month Salary</v>
      </c>
      <c r="C136" s="139" t="str">
        <f t="shared" si="68"/>
        <v>Db</v>
      </c>
      <c r="D136" s="140">
        <f t="shared" si="69"/>
        <v>0</v>
      </c>
      <c r="E136" s="141">
        <f t="shared" si="70"/>
        <v>0</v>
      </c>
      <c r="F136" s="139" t="str">
        <f t="shared" si="71"/>
        <v>LR</v>
      </c>
      <c r="G136" s="140">
        <f t="shared" si="72"/>
        <v>0</v>
      </c>
      <c r="H136" s="141">
        <f t="shared" si="73"/>
        <v>0</v>
      </c>
      <c r="I136" s="140">
        <f t="shared" si="74"/>
        <v>0</v>
      </c>
      <c r="J136" s="141">
        <f t="shared" si="75"/>
        <v>0</v>
      </c>
    </row>
    <row r="137" spans="1:10" x14ac:dyDescent="0.2">
      <c r="A137" s="90" t="s">
        <v>263</v>
      </c>
      <c r="B137" s="142" t="str">
        <f t="shared" si="67"/>
        <v xml:space="preserve">   Bonus</v>
      </c>
      <c r="C137" s="139" t="str">
        <f t="shared" si="68"/>
        <v>Db</v>
      </c>
      <c r="D137" s="140">
        <f t="shared" si="69"/>
        <v>0</v>
      </c>
      <c r="E137" s="141">
        <f t="shared" si="70"/>
        <v>0</v>
      </c>
      <c r="F137" s="139" t="str">
        <f t="shared" si="71"/>
        <v>LR</v>
      </c>
      <c r="G137" s="140">
        <f t="shared" si="72"/>
        <v>0</v>
      </c>
      <c r="H137" s="141">
        <f t="shared" si="73"/>
        <v>0</v>
      </c>
      <c r="I137" s="140">
        <f t="shared" si="74"/>
        <v>0</v>
      </c>
      <c r="J137" s="141">
        <f t="shared" si="75"/>
        <v>0</v>
      </c>
    </row>
    <row r="138" spans="1:10" x14ac:dyDescent="0.2">
      <c r="A138" s="90" t="s">
        <v>265</v>
      </c>
      <c r="B138" s="142" t="str">
        <f t="shared" si="67"/>
        <v xml:space="preserve">   Overtime</v>
      </c>
      <c r="C138" s="139" t="str">
        <f t="shared" si="68"/>
        <v>Db</v>
      </c>
      <c r="D138" s="140">
        <f t="shared" si="69"/>
        <v>0</v>
      </c>
      <c r="E138" s="141">
        <f t="shared" si="70"/>
        <v>0</v>
      </c>
      <c r="F138" s="139" t="str">
        <f t="shared" si="71"/>
        <v>LR</v>
      </c>
      <c r="G138" s="140">
        <f t="shared" si="72"/>
        <v>0</v>
      </c>
      <c r="H138" s="141">
        <f t="shared" si="73"/>
        <v>0</v>
      </c>
      <c r="I138" s="140">
        <f t="shared" si="74"/>
        <v>0</v>
      </c>
      <c r="J138" s="141">
        <f t="shared" si="75"/>
        <v>0</v>
      </c>
    </row>
    <row r="139" spans="1:10" x14ac:dyDescent="0.2">
      <c r="A139" s="90" t="s">
        <v>267</v>
      </c>
      <c r="B139" s="142" t="str">
        <f t="shared" si="67"/>
        <v xml:space="preserve">   Medical Allowance</v>
      </c>
      <c r="C139" s="139" t="str">
        <f t="shared" si="68"/>
        <v>Db</v>
      </c>
      <c r="D139" s="140">
        <f t="shared" si="69"/>
        <v>0</v>
      </c>
      <c r="E139" s="141">
        <f t="shared" si="70"/>
        <v>0</v>
      </c>
      <c r="F139" s="139" t="str">
        <f t="shared" si="71"/>
        <v>LR</v>
      </c>
      <c r="G139" s="140">
        <f t="shared" si="72"/>
        <v>0</v>
      </c>
      <c r="H139" s="141">
        <f t="shared" si="73"/>
        <v>0</v>
      </c>
      <c r="I139" s="140">
        <f t="shared" si="74"/>
        <v>0</v>
      </c>
      <c r="J139" s="141">
        <f t="shared" si="75"/>
        <v>0</v>
      </c>
    </row>
    <row r="140" spans="1:10" x14ac:dyDescent="0.2">
      <c r="A140" s="90" t="s">
        <v>269</v>
      </c>
      <c r="B140" s="142" t="str">
        <f t="shared" si="67"/>
        <v xml:space="preserve">   BPJS - Pension</v>
      </c>
      <c r="C140" s="139" t="str">
        <f t="shared" si="68"/>
        <v>Db</v>
      </c>
      <c r="D140" s="140">
        <f t="shared" si="69"/>
        <v>0</v>
      </c>
      <c r="E140" s="141">
        <f t="shared" si="70"/>
        <v>0</v>
      </c>
      <c r="F140" s="139" t="str">
        <f t="shared" si="71"/>
        <v>LR</v>
      </c>
      <c r="G140" s="140">
        <f t="shared" si="72"/>
        <v>0</v>
      </c>
      <c r="H140" s="141">
        <f t="shared" si="73"/>
        <v>0</v>
      </c>
      <c r="I140" s="140">
        <f t="shared" si="74"/>
        <v>0</v>
      </c>
      <c r="J140" s="141">
        <f t="shared" si="75"/>
        <v>0</v>
      </c>
    </row>
    <row r="141" spans="1:10" x14ac:dyDescent="0.2">
      <c r="A141" s="90" t="s">
        <v>271</v>
      </c>
      <c r="B141" s="142" t="str">
        <f t="shared" si="67"/>
        <v xml:space="preserve">   BPJS - Health</v>
      </c>
      <c r="C141" s="139" t="str">
        <f t="shared" si="68"/>
        <v>Db</v>
      </c>
      <c r="D141" s="140">
        <f t="shared" si="69"/>
        <v>0</v>
      </c>
      <c r="E141" s="141">
        <f t="shared" si="70"/>
        <v>0</v>
      </c>
      <c r="F141" s="139" t="str">
        <f t="shared" si="71"/>
        <v>LR</v>
      </c>
      <c r="G141" s="140">
        <f t="shared" si="72"/>
        <v>0</v>
      </c>
      <c r="H141" s="141">
        <f t="shared" si="73"/>
        <v>0</v>
      </c>
      <c r="I141" s="140">
        <f t="shared" si="74"/>
        <v>0</v>
      </c>
      <c r="J141" s="141">
        <f t="shared" si="75"/>
        <v>0</v>
      </c>
    </row>
    <row r="142" spans="1:10" x14ac:dyDescent="0.2">
      <c r="A142" s="90" t="s">
        <v>273</v>
      </c>
      <c r="B142" s="142" t="str">
        <f t="shared" si="67"/>
        <v>PPh - 21</v>
      </c>
      <c r="C142" s="139" t="str">
        <f t="shared" si="68"/>
        <v>Db</v>
      </c>
      <c r="D142" s="140">
        <f t="shared" si="69"/>
        <v>0</v>
      </c>
      <c r="E142" s="141">
        <f t="shared" si="70"/>
        <v>0</v>
      </c>
      <c r="F142" s="139" t="str">
        <f t="shared" si="71"/>
        <v>LR</v>
      </c>
      <c r="G142" s="140">
        <f t="shared" si="72"/>
        <v>0</v>
      </c>
      <c r="H142" s="141">
        <f t="shared" si="73"/>
        <v>0</v>
      </c>
      <c r="I142" s="140">
        <f t="shared" si="74"/>
        <v>0</v>
      </c>
      <c r="J142" s="141">
        <f t="shared" si="75"/>
        <v>0</v>
      </c>
    </row>
    <row r="143" spans="1:10" x14ac:dyDescent="0.2">
      <c r="A143" s="90" t="s">
        <v>274</v>
      </c>
      <c r="B143" s="142" t="str">
        <f t="shared" si="67"/>
        <v xml:space="preserve">   Recruitmen</v>
      </c>
      <c r="C143" s="139" t="str">
        <f t="shared" si="68"/>
        <v>Db</v>
      </c>
      <c r="D143" s="140">
        <f t="shared" si="69"/>
        <v>0</v>
      </c>
      <c r="E143" s="141">
        <f t="shared" si="70"/>
        <v>0</v>
      </c>
      <c r="F143" s="139" t="str">
        <f t="shared" si="71"/>
        <v>LR</v>
      </c>
      <c r="G143" s="140">
        <f t="shared" si="72"/>
        <v>0</v>
      </c>
      <c r="H143" s="141">
        <f t="shared" si="73"/>
        <v>0</v>
      </c>
      <c r="I143" s="140">
        <f t="shared" si="74"/>
        <v>0</v>
      </c>
      <c r="J143" s="141">
        <f t="shared" si="75"/>
        <v>0</v>
      </c>
    </row>
    <row r="144" spans="1:10" x14ac:dyDescent="0.2">
      <c r="A144" s="90" t="s">
        <v>276</v>
      </c>
      <c r="B144" s="142" t="str">
        <f t="shared" si="67"/>
        <v xml:space="preserve">   Training &amp; Development</v>
      </c>
      <c r="C144" s="139" t="str">
        <f t="shared" si="68"/>
        <v>Db</v>
      </c>
      <c r="D144" s="140">
        <f t="shared" si="69"/>
        <v>0</v>
      </c>
      <c r="E144" s="141">
        <f t="shared" si="70"/>
        <v>0</v>
      </c>
      <c r="F144" s="139" t="str">
        <f t="shared" si="71"/>
        <v>LR</v>
      </c>
      <c r="G144" s="140">
        <f t="shared" si="72"/>
        <v>0</v>
      </c>
      <c r="H144" s="141">
        <f t="shared" si="73"/>
        <v>0</v>
      </c>
      <c r="I144" s="140">
        <f t="shared" si="74"/>
        <v>0</v>
      </c>
      <c r="J144" s="141">
        <f t="shared" si="75"/>
        <v>0</v>
      </c>
    </row>
    <row r="145" spans="1:10" x14ac:dyDescent="0.2">
      <c r="A145" s="90" t="s">
        <v>278</v>
      </c>
      <c r="B145" s="142" t="str">
        <f t="shared" si="67"/>
        <v xml:space="preserve">   Uniform</v>
      </c>
      <c r="C145" s="139" t="str">
        <f t="shared" si="68"/>
        <v>Db</v>
      </c>
      <c r="D145" s="140">
        <f t="shared" si="69"/>
        <v>0</v>
      </c>
      <c r="E145" s="141">
        <f t="shared" si="70"/>
        <v>0</v>
      </c>
      <c r="F145" s="139" t="str">
        <f t="shared" si="71"/>
        <v>LR</v>
      </c>
      <c r="G145" s="140">
        <f t="shared" si="72"/>
        <v>0</v>
      </c>
      <c r="H145" s="141">
        <f t="shared" si="73"/>
        <v>0</v>
      </c>
      <c r="I145" s="140">
        <f t="shared" si="74"/>
        <v>0</v>
      </c>
      <c r="J145" s="141">
        <f t="shared" si="75"/>
        <v>0</v>
      </c>
    </row>
    <row r="146" spans="1:10" x14ac:dyDescent="0.2">
      <c r="A146" s="90" t="s">
        <v>280</v>
      </c>
      <c r="B146" s="142" t="str">
        <f t="shared" si="67"/>
        <v xml:space="preserve">   Meals (Food &amp; Snack)</v>
      </c>
      <c r="C146" s="139" t="str">
        <f t="shared" si="68"/>
        <v>Db</v>
      </c>
      <c r="D146" s="140">
        <f t="shared" si="69"/>
        <v>0</v>
      </c>
      <c r="E146" s="141">
        <f t="shared" si="70"/>
        <v>0</v>
      </c>
      <c r="F146" s="139" t="str">
        <f t="shared" si="71"/>
        <v>LR</v>
      </c>
      <c r="G146" s="140">
        <f t="shared" si="72"/>
        <v>0</v>
      </c>
      <c r="H146" s="141">
        <f t="shared" si="73"/>
        <v>0</v>
      </c>
      <c r="I146" s="140">
        <f t="shared" si="74"/>
        <v>0</v>
      </c>
      <c r="J146" s="141">
        <f t="shared" si="75"/>
        <v>0</v>
      </c>
    </row>
    <row r="147" spans="1:10" x14ac:dyDescent="0.2">
      <c r="A147" s="90" t="s">
        <v>282</v>
      </c>
      <c r="B147" s="142" t="str">
        <f t="shared" si="67"/>
        <v xml:space="preserve">   Staff Party</v>
      </c>
      <c r="C147" s="139" t="str">
        <f t="shared" si="68"/>
        <v>Db</v>
      </c>
      <c r="D147" s="140">
        <f t="shared" si="69"/>
        <v>0</v>
      </c>
      <c r="E147" s="141">
        <f t="shared" si="70"/>
        <v>0</v>
      </c>
      <c r="F147" s="139" t="str">
        <f t="shared" si="71"/>
        <v>LR</v>
      </c>
      <c r="G147" s="140">
        <f t="shared" si="72"/>
        <v>0</v>
      </c>
      <c r="H147" s="141">
        <f t="shared" si="73"/>
        <v>0</v>
      </c>
      <c r="I147" s="140">
        <f t="shared" si="74"/>
        <v>0</v>
      </c>
      <c r="J147" s="141">
        <f t="shared" si="75"/>
        <v>0</v>
      </c>
    </row>
    <row r="148" spans="1:10" x14ac:dyDescent="0.2">
      <c r="A148" s="90" t="s">
        <v>284</v>
      </c>
      <c r="B148" s="142" t="str">
        <f t="shared" si="67"/>
        <v xml:space="preserve">   Retreat/Outing</v>
      </c>
      <c r="C148" s="139" t="str">
        <f t="shared" si="68"/>
        <v>Db</v>
      </c>
      <c r="D148" s="140">
        <f t="shared" si="69"/>
        <v>0</v>
      </c>
      <c r="E148" s="141">
        <f t="shared" si="70"/>
        <v>0</v>
      </c>
      <c r="F148" s="139" t="str">
        <f t="shared" si="71"/>
        <v>LR</v>
      </c>
      <c r="G148" s="140">
        <f t="shared" si="72"/>
        <v>0</v>
      </c>
      <c r="H148" s="141">
        <f t="shared" si="73"/>
        <v>0</v>
      </c>
      <c r="I148" s="140">
        <f t="shared" si="74"/>
        <v>0</v>
      </c>
      <c r="J148" s="141">
        <f t="shared" si="75"/>
        <v>0</v>
      </c>
    </row>
    <row r="149" spans="1:10" x14ac:dyDescent="0.2">
      <c r="A149" s="90" t="s">
        <v>286</v>
      </c>
      <c r="B149" s="142" t="str">
        <f t="shared" si="67"/>
        <v>Office Cost</v>
      </c>
      <c r="C149" s="139" t="str">
        <f t="shared" si="68"/>
        <v>Db</v>
      </c>
      <c r="D149" s="140">
        <f t="shared" si="69"/>
        <v>0</v>
      </c>
      <c r="E149" s="141">
        <f t="shared" si="70"/>
        <v>0</v>
      </c>
      <c r="F149" s="139" t="str">
        <f t="shared" si="71"/>
        <v>LR</v>
      </c>
      <c r="G149" s="140">
        <f t="shared" si="72"/>
        <v>0</v>
      </c>
      <c r="H149" s="141">
        <f t="shared" si="73"/>
        <v>0</v>
      </c>
      <c r="I149" s="140">
        <f t="shared" si="74"/>
        <v>0</v>
      </c>
      <c r="J149" s="141">
        <f t="shared" si="75"/>
        <v>0</v>
      </c>
    </row>
    <row r="150" spans="1:10" x14ac:dyDescent="0.2">
      <c r="A150" s="90" t="s">
        <v>288</v>
      </c>
      <c r="B150" s="142" t="str">
        <f t="shared" si="67"/>
        <v xml:space="preserve">   Office Rental</v>
      </c>
      <c r="C150" s="139" t="str">
        <f t="shared" si="68"/>
        <v>Db</v>
      </c>
      <c r="D150" s="140">
        <f t="shared" si="69"/>
        <v>0</v>
      </c>
      <c r="E150" s="141">
        <f t="shared" si="70"/>
        <v>0</v>
      </c>
      <c r="F150" s="139" t="str">
        <f t="shared" si="71"/>
        <v>LR</v>
      </c>
      <c r="G150" s="140">
        <f t="shared" si="72"/>
        <v>0</v>
      </c>
      <c r="H150" s="141">
        <f t="shared" si="73"/>
        <v>0</v>
      </c>
      <c r="I150" s="140">
        <f t="shared" si="74"/>
        <v>0</v>
      </c>
      <c r="J150" s="141">
        <f t="shared" si="75"/>
        <v>0</v>
      </c>
    </row>
    <row r="151" spans="1:10" x14ac:dyDescent="0.2">
      <c r="A151" s="90" t="s">
        <v>290</v>
      </c>
      <c r="B151" s="142" t="str">
        <f t="shared" si="67"/>
        <v xml:space="preserve">   Service Charge</v>
      </c>
      <c r="C151" s="139" t="str">
        <f t="shared" si="68"/>
        <v>Db</v>
      </c>
      <c r="D151" s="140">
        <f t="shared" si="69"/>
        <v>0</v>
      </c>
      <c r="E151" s="141">
        <f t="shared" si="70"/>
        <v>0</v>
      </c>
      <c r="F151" s="139" t="str">
        <f t="shared" si="71"/>
        <v>LR</v>
      </c>
      <c r="G151" s="140">
        <f t="shared" si="72"/>
        <v>0</v>
      </c>
      <c r="H151" s="141">
        <f t="shared" si="73"/>
        <v>0</v>
      </c>
      <c r="I151" s="140">
        <f t="shared" si="74"/>
        <v>0</v>
      </c>
      <c r="J151" s="141">
        <f t="shared" si="75"/>
        <v>0</v>
      </c>
    </row>
    <row r="152" spans="1:10" x14ac:dyDescent="0.2">
      <c r="A152" s="90" t="s">
        <v>292</v>
      </c>
      <c r="B152" s="142" t="str">
        <f t="shared" si="67"/>
        <v xml:space="preserve">   Building repair &amp; maintenance</v>
      </c>
      <c r="C152" s="139" t="str">
        <f t="shared" si="68"/>
        <v>Db</v>
      </c>
      <c r="D152" s="140">
        <f t="shared" si="69"/>
        <v>0</v>
      </c>
      <c r="E152" s="141">
        <f t="shared" si="70"/>
        <v>0</v>
      </c>
      <c r="F152" s="139" t="str">
        <f t="shared" si="71"/>
        <v>LR</v>
      </c>
      <c r="G152" s="140">
        <f t="shared" si="72"/>
        <v>0</v>
      </c>
      <c r="H152" s="141">
        <f t="shared" si="73"/>
        <v>0</v>
      </c>
      <c r="I152" s="140">
        <f t="shared" si="74"/>
        <v>0</v>
      </c>
      <c r="J152" s="141">
        <f t="shared" si="75"/>
        <v>0</v>
      </c>
    </row>
    <row r="153" spans="1:10" x14ac:dyDescent="0.2">
      <c r="A153" s="90" t="s">
        <v>294</v>
      </c>
      <c r="B153" s="142" t="str">
        <f t="shared" si="67"/>
        <v xml:space="preserve">   Office equipment repair &amp; maintenance</v>
      </c>
      <c r="C153" s="139" t="str">
        <f t="shared" si="68"/>
        <v>Db</v>
      </c>
      <c r="D153" s="140">
        <f t="shared" si="69"/>
        <v>0</v>
      </c>
      <c r="E153" s="141">
        <f t="shared" si="70"/>
        <v>0</v>
      </c>
      <c r="F153" s="139" t="str">
        <f t="shared" si="71"/>
        <v>LR</v>
      </c>
      <c r="G153" s="140">
        <f t="shared" si="72"/>
        <v>0</v>
      </c>
      <c r="H153" s="141">
        <f t="shared" si="73"/>
        <v>0</v>
      </c>
      <c r="I153" s="140">
        <f t="shared" si="74"/>
        <v>0</v>
      </c>
      <c r="J153" s="141">
        <f t="shared" si="75"/>
        <v>0</v>
      </c>
    </row>
    <row r="154" spans="1:10" x14ac:dyDescent="0.2">
      <c r="A154" s="90" t="s">
        <v>296</v>
      </c>
      <c r="B154" s="142" t="str">
        <f t="shared" si="67"/>
        <v xml:space="preserve">   Cleaning, garbage pickup &amp; security</v>
      </c>
      <c r="C154" s="139" t="str">
        <f t="shared" si="68"/>
        <v>Db</v>
      </c>
      <c r="D154" s="140">
        <f t="shared" si="69"/>
        <v>0</v>
      </c>
      <c r="E154" s="141">
        <f t="shared" si="70"/>
        <v>0</v>
      </c>
      <c r="F154" s="139" t="str">
        <f t="shared" si="71"/>
        <v>LR</v>
      </c>
      <c r="G154" s="140">
        <f t="shared" si="72"/>
        <v>0</v>
      </c>
      <c r="H154" s="141">
        <f t="shared" si="73"/>
        <v>0</v>
      </c>
      <c r="I154" s="140">
        <f t="shared" si="74"/>
        <v>0</v>
      </c>
      <c r="J154" s="141">
        <f t="shared" si="75"/>
        <v>0</v>
      </c>
    </row>
    <row r="155" spans="1:10" x14ac:dyDescent="0.2">
      <c r="A155" s="90" t="s">
        <v>298</v>
      </c>
      <c r="B155" s="142" t="str">
        <f t="shared" si="67"/>
        <v xml:space="preserve">   Electricity &amp; Water</v>
      </c>
      <c r="C155" s="139" t="str">
        <f t="shared" si="68"/>
        <v>Db</v>
      </c>
      <c r="D155" s="140">
        <f t="shared" si="69"/>
        <v>0</v>
      </c>
      <c r="E155" s="141">
        <f t="shared" si="70"/>
        <v>0</v>
      </c>
      <c r="F155" s="139" t="str">
        <f t="shared" si="71"/>
        <v>LR</v>
      </c>
      <c r="G155" s="140">
        <f t="shared" si="72"/>
        <v>0</v>
      </c>
      <c r="H155" s="141">
        <f t="shared" si="73"/>
        <v>0</v>
      </c>
      <c r="I155" s="140">
        <f t="shared" si="74"/>
        <v>0</v>
      </c>
      <c r="J155" s="141">
        <f t="shared" si="75"/>
        <v>0</v>
      </c>
    </row>
    <row r="156" spans="1:10" x14ac:dyDescent="0.2">
      <c r="A156" s="90" t="s">
        <v>300</v>
      </c>
      <c r="B156" s="142" t="str">
        <f t="shared" si="67"/>
        <v xml:space="preserve">   Internet &amp; Telephone</v>
      </c>
      <c r="C156" s="139" t="str">
        <f t="shared" si="68"/>
        <v>Db</v>
      </c>
      <c r="D156" s="140">
        <f t="shared" si="69"/>
        <v>0</v>
      </c>
      <c r="E156" s="141">
        <f t="shared" si="70"/>
        <v>0</v>
      </c>
      <c r="F156" s="139" t="str">
        <f t="shared" si="71"/>
        <v>LR</v>
      </c>
      <c r="G156" s="140">
        <f t="shared" si="72"/>
        <v>0</v>
      </c>
      <c r="H156" s="141">
        <f t="shared" si="73"/>
        <v>0</v>
      </c>
      <c r="I156" s="140">
        <f t="shared" si="74"/>
        <v>0</v>
      </c>
      <c r="J156" s="141">
        <f t="shared" si="75"/>
        <v>0</v>
      </c>
    </row>
    <row r="157" spans="1:10" x14ac:dyDescent="0.2">
      <c r="A157" s="90" t="s">
        <v>302</v>
      </c>
      <c r="B157" s="142" t="str">
        <f t="shared" si="67"/>
        <v xml:space="preserve">   Postage, Courier &amp; Stamp Duty</v>
      </c>
      <c r="C157" s="139" t="str">
        <f t="shared" si="68"/>
        <v>Db</v>
      </c>
      <c r="D157" s="140">
        <f t="shared" si="69"/>
        <v>0</v>
      </c>
      <c r="E157" s="141">
        <f t="shared" si="70"/>
        <v>0</v>
      </c>
      <c r="F157" s="139" t="str">
        <f t="shared" si="71"/>
        <v>LR</v>
      </c>
      <c r="G157" s="140">
        <f t="shared" si="72"/>
        <v>0</v>
      </c>
      <c r="H157" s="141">
        <f t="shared" si="73"/>
        <v>0</v>
      </c>
      <c r="I157" s="140">
        <f t="shared" si="74"/>
        <v>0</v>
      </c>
      <c r="J157" s="141">
        <f t="shared" si="75"/>
        <v>0</v>
      </c>
    </row>
    <row r="158" spans="1:10" x14ac:dyDescent="0.2">
      <c r="A158" s="90" t="s">
        <v>304</v>
      </c>
      <c r="B158" s="142" t="str">
        <f t="shared" si="67"/>
        <v xml:space="preserve">   Office Supplies &amp; Printing</v>
      </c>
      <c r="C158" s="139" t="str">
        <f t="shared" si="68"/>
        <v>Db</v>
      </c>
      <c r="D158" s="140">
        <f t="shared" si="69"/>
        <v>0</v>
      </c>
      <c r="E158" s="141">
        <f t="shared" si="70"/>
        <v>0</v>
      </c>
      <c r="F158" s="139" t="str">
        <f t="shared" si="71"/>
        <v>LR</v>
      </c>
      <c r="G158" s="140">
        <f t="shared" si="72"/>
        <v>0</v>
      </c>
      <c r="H158" s="141">
        <f t="shared" si="73"/>
        <v>0</v>
      </c>
      <c r="I158" s="140">
        <f t="shared" si="74"/>
        <v>0</v>
      </c>
      <c r="J158" s="141">
        <f t="shared" si="75"/>
        <v>0</v>
      </c>
    </row>
    <row r="159" spans="1:10" x14ac:dyDescent="0.2">
      <c r="A159" s="90" t="s">
        <v>306</v>
      </c>
      <c r="B159" s="142" t="str">
        <f t="shared" si="67"/>
        <v xml:space="preserve">   Petrol,Tol, Parking &amp; repair/service</v>
      </c>
      <c r="C159" s="139" t="str">
        <f t="shared" si="68"/>
        <v>Db</v>
      </c>
      <c r="D159" s="140">
        <f t="shared" si="69"/>
        <v>0</v>
      </c>
      <c r="E159" s="141">
        <f t="shared" si="70"/>
        <v>0</v>
      </c>
      <c r="F159" s="139" t="str">
        <f t="shared" si="71"/>
        <v>LR</v>
      </c>
      <c r="G159" s="140">
        <f t="shared" si="72"/>
        <v>0</v>
      </c>
      <c r="H159" s="141">
        <f t="shared" si="73"/>
        <v>0</v>
      </c>
      <c r="I159" s="140">
        <f t="shared" si="74"/>
        <v>0</v>
      </c>
      <c r="J159" s="141">
        <f t="shared" si="75"/>
        <v>0</v>
      </c>
    </row>
    <row r="160" spans="1:10" x14ac:dyDescent="0.2">
      <c r="A160" s="90" t="s">
        <v>308</v>
      </c>
      <c r="B160" s="142" t="str">
        <f t="shared" si="67"/>
        <v xml:space="preserve">   Meals &amp; Groceries</v>
      </c>
      <c r="C160" s="139" t="str">
        <f t="shared" si="68"/>
        <v>Db</v>
      </c>
      <c r="D160" s="140">
        <f t="shared" si="69"/>
        <v>0</v>
      </c>
      <c r="E160" s="141">
        <f t="shared" si="70"/>
        <v>0</v>
      </c>
      <c r="F160" s="139" t="str">
        <f t="shared" si="71"/>
        <v>LR</v>
      </c>
      <c r="G160" s="140">
        <f t="shared" si="72"/>
        <v>0</v>
      </c>
      <c r="H160" s="141">
        <f t="shared" si="73"/>
        <v>0</v>
      </c>
      <c r="I160" s="140">
        <f t="shared" si="74"/>
        <v>0</v>
      </c>
      <c r="J160" s="141">
        <f t="shared" si="75"/>
        <v>0</v>
      </c>
    </row>
    <row r="161" spans="1:10" x14ac:dyDescent="0.2">
      <c r="A161" s="90" t="s">
        <v>309</v>
      </c>
      <c r="B161" s="142" t="str">
        <f t="shared" si="67"/>
        <v xml:space="preserve">   Travel &amp; Accomodation</v>
      </c>
      <c r="C161" s="139" t="str">
        <f t="shared" si="68"/>
        <v>Db</v>
      </c>
      <c r="D161" s="140">
        <f t="shared" si="69"/>
        <v>0</v>
      </c>
      <c r="E161" s="141">
        <f t="shared" si="70"/>
        <v>0</v>
      </c>
      <c r="F161" s="139" t="str">
        <f t="shared" si="71"/>
        <v>LR</v>
      </c>
      <c r="G161" s="140">
        <f t="shared" si="72"/>
        <v>0</v>
      </c>
      <c r="H161" s="141">
        <f t="shared" si="73"/>
        <v>0</v>
      </c>
      <c r="I161" s="140">
        <f t="shared" si="74"/>
        <v>0</v>
      </c>
      <c r="J161" s="141">
        <f t="shared" si="75"/>
        <v>0</v>
      </c>
    </row>
    <row r="162" spans="1:10" x14ac:dyDescent="0.2">
      <c r="A162" s="90" t="s">
        <v>311</v>
      </c>
      <c r="B162" s="142" t="str">
        <f t="shared" si="67"/>
        <v xml:space="preserve">   Donation</v>
      </c>
      <c r="C162" s="139" t="str">
        <f t="shared" si="68"/>
        <v>Db</v>
      </c>
      <c r="D162" s="140">
        <f t="shared" si="69"/>
        <v>0</v>
      </c>
      <c r="E162" s="141">
        <f t="shared" si="70"/>
        <v>0</v>
      </c>
      <c r="F162" s="139" t="str">
        <f t="shared" si="71"/>
        <v>LR</v>
      </c>
      <c r="G162" s="140">
        <f t="shared" si="72"/>
        <v>0</v>
      </c>
      <c r="H162" s="141">
        <f t="shared" si="73"/>
        <v>0</v>
      </c>
      <c r="I162" s="140">
        <f t="shared" si="74"/>
        <v>0</v>
      </c>
      <c r="J162" s="141">
        <f t="shared" si="75"/>
        <v>0</v>
      </c>
    </row>
    <row r="163" spans="1:10" x14ac:dyDescent="0.2">
      <c r="A163" s="90" t="s">
        <v>313</v>
      </c>
      <c r="B163" s="142" t="str">
        <f t="shared" si="67"/>
        <v xml:space="preserve">   Insurance</v>
      </c>
      <c r="C163" s="139" t="str">
        <f t="shared" si="68"/>
        <v>Db</v>
      </c>
      <c r="D163" s="140">
        <f t="shared" si="69"/>
        <v>0</v>
      </c>
      <c r="E163" s="141">
        <f t="shared" si="70"/>
        <v>0</v>
      </c>
      <c r="F163" s="139" t="str">
        <f t="shared" si="71"/>
        <v>LR</v>
      </c>
      <c r="G163" s="140">
        <f t="shared" si="72"/>
        <v>0</v>
      </c>
      <c r="H163" s="141">
        <f t="shared" si="73"/>
        <v>0</v>
      </c>
      <c r="I163" s="140">
        <f t="shared" si="74"/>
        <v>0</v>
      </c>
      <c r="J163" s="141">
        <f t="shared" si="75"/>
        <v>0</v>
      </c>
    </row>
    <row r="164" spans="1:10" x14ac:dyDescent="0.2">
      <c r="A164" s="90" t="s">
        <v>315</v>
      </c>
      <c r="B164" s="142" t="str">
        <f t="shared" si="67"/>
        <v xml:space="preserve">   Entertaiment/Marketing</v>
      </c>
      <c r="C164" s="139" t="str">
        <f t="shared" si="68"/>
        <v>Db</v>
      </c>
      <c r="D164" s="140">
        <f t="shared" si="69"/>
        <v>0</v>
      </c>
      <c r="E164" s="141">
        <f t="shared" si="70"/>
        <v>0</v>
      </c>
      <c r="F164" s="139" t="str">
        <f t="shared" si="71"/>
        <v>LR</v>
      </c>
      <c r="G164" s="140">
        <f t="shared" si="72"/>
        <v>0</v>
      </c>
      <c r="H164" s="141">
        <f t="shared" si="73"/>
        <v>0</v>
      </c>
      <c r="I164" s="140">
        <f t="shared" si="74"/>
        <v>0</v>
      </c>
      <c r="J164" s="141">
        <f t="shared" si="75"/>
        <v>0</v>
      </c>
    </row>
    <row r="165" spans="1:10" x14ac:dyDescent="0.2">
      <c r="A165" s="90" t="s">
        <v>317</v>
      </c>
      <c r="B165" s="142" t="str">
        <f t="shared" si="67"/>
        <v xml:space="preserve">   Moving Expenses</v>
      </c>
      <c r="C165" s="139" t="str">
        <f t="shared" si="68"/>
        <v>Db</v>
      </c>
      <c r="D165" s="140">
        <f t="shared" si="69"/>
        <v>0</v>
      </c>
      <c r="E165" s="141">
        <f t="shared" si="70"/>
        <v>0</v>
      </c>
      <c r="F165" s="139" t="str">
        <f t="shared" si="71"/>
        <v>LR</v>
      </c>
      <c r="G165" s="140">
        <f t="shared" si="72"/>
        <v>0</v>
      </c>
      <c r="H165" s="141">
        <f t="shared" si="73"/>
        <v>0</v>
      </c>
      <c r="I165" s="140">
        <f t="shared" si="74"/>
        <v>0</v>
      </c>
      <c r="J165" s="141">
        <f t="shared" si="75"/>
        <v>0</v>
      </c>
    </row>
    <row r="166" spans="1:10" x14ac:dyDescent="0.2">
      <c r="A166" s="90" t="s">
        <v>319</v>
      </c>
      <c r="B166" s="142" t="str">
        <f t="shared" si="67"/>
        <v xml:space="preserve">   Miscellaneous Expenses</v>
      </c>
      <c r="C166" s="139" t="str">
        <f t="shared" si="68"/>
        <v>Db</v>
      </c>
      <c r="D166" s="140">
        <f t="shared" si="69"/>
        <v>0</v>
      </c>
      <c r="E166" s="141">
        <f t="shared" si="70"/>
        <v>0</v>
      </c>
      <c r="F166" s="139" t="str">
        <f t="shared" si="71"/>
        <v>LR</v>
      </c>
      <c r="G166" s="140">
        <f t="shared" si="72"/>
        <v>0</v>
      </c>
      <c r="H166" s="141">
        <f t="shared" si="73"/>
        <v>0</v>
      </c>
      <c r="I166" s="140">
        <f t="shared" si="74"/>
        <v>0</v>
      </c>
      <c r="J166" s="141">
        <f t="shared" si="75"/>
        <v>0</v>
      </c>
    </row>
    <row r="167" spans="1:10" x14ac:dyDescent="0.2">
      <c r="A167" s="90" t="s">
        <v>321</v>
      </c>
      <c r="B167" s="142" t="str">
        <f t="shared" si="67"/>
        <v>Professional &amp; Finance Cost</v>
      </c>
      <c r="C167" s="139" t="str">
        <f t="shared" si="68"/>
        <v>Db</v>
      </c>
      <c r="D167" s="140">
        <f t="shared" si="69"/>
        <v>0</v>
      </c>
      <c r="E167" s="141">
        <f t="shared" si="70"/>
        <v>0</v>
      </c>
      <c r="F167" s="139" t="str">
        <f t="shared" si="71"/>
        <v>LR</v>
      </c>
      <c r="G167" s="140">
        <f t="shared" si="72"/>
        <v>0</v>
      </c>
      <c r="H167" s="141">
        <f t="shared" si="73"/>
        <v>0</v>
      </c>
      <c r="I167" s="140">
        <f t="shared" si="74"/>
        <v>0</v>
      </c>
      <c r="J167" s="141">
        <f t="shared" si="75"/>
        <v>0</v>
      </c>
    </row>
    <row r="168" spans="1:10" x14ac:dyDescent="0.2">
      <c r="A168" s="90" t="s">
        <v>323</v>
      </c>
      <c r="B168" s="142" t="str">
        <f t="shared" si="67"/>
        <v xml:space="preserve">   Legal Expenses</v>
      </c>
      <c r="C168" s="139" t="str">
        <f t="shared" si="68"/>
        <v>Db</v>
      </c>
      <c r="D168" s="140">
        <f t="shared" si="69"/>
        <v>0</v>
      </c>
      <c r="E168" s="141">
        <f t="shared" si="70"/>
        <v>0</v>
      </c>
      <c r="F168" s="139" t="str">
        <f t="shared" si="71"/>
        <v>LR</v>
      </c>
      <c r="G168" s="140">
        <f t="shared" si="72"/>
        <v>0</v>
      </c>
      <c r="H168" s="141">
        <f t="shared" si="73"/>
        <v>0</v>
      </c>
      <c r="I168" s="140">
        <f t="shared" si="74"/>
        <v>0</v>
      </c>
      <c r="J168" s="141">
        <f t="shared" si="75"/>
        <v>0</v>
      </c>
    </row>
    <row r="169" spans="1:10" x14ac:dyDescent="0.2">
      <c r="A169" s="90" t="s">
        <v>325</v>
      </c>
      <c r="B169" s="142" t="str">
        <f t="shared" si="67"/>
        <v xml:space="preserve">   Tax / Business Consultancy</v>
      </c>
      <c r="C169" s="139" t="str">
        <f t="shared" si="68"/>
        <v>Db</v>
      </c>
      <c r="D169" s="140">
        <f t="shared" si="69"/>
        <v>0</v>
      </c>
      <c r="E169" s="141">
        <f t="shared" si="70"/>
        <v>0</v>
      </c>
      <c r="F169" s="139" t="str">
        <f t="shared" si="71"/>
        <v>LR</v>
      </c>
      <c r="G169" s="140">
        <f t="shared" si="72"/>
        <v>0</v>
      </c>
      <c r="H169" s="141">
        <f t="shared" si="73"/>
        <v>0</v>
      </c>
      <c r="I169" s="140">
        <f t="shared" si="74"/>
        <v>0</v>
      </c>
      <c r="J169" s="141">
        <f t="shared" si="75"/>
        <v>0</v>
      </c>
    </row>
    <row r="170" spans="1:10" x14ac:dyDescent="0.2">
      <c r="A170" s="90" t="s">
        <v>327</v>
      </c>
      <c r="B170" s="142" t="str">
        <f t="shared" si="67"/>
        <v xml:space="preserve">   Accounting Services/System</v>
      </c>
      <c r="C170" s="139" t="str">
        <f t="shared" si="68"/>
        <v>Db</v>
      </c>
      <c r="D170" s="140">
        <f t="shared" si="69"/>
        <v>0</v>
      </c>
      <c r="E170" s="141">
        <f t="shared" si="70"/>
        <v>0</v>
      </c>
      <c r="F170" s="139" t="str">
        <f t="shared" si="71"/>
        <v>LR</v>
      </c>
      <c r="G170" s="140">
        <f t="shared" si="72"/>
        <v>0</v>
      </c>
      <c r="H170" s="141">
        <f t="shared" si="73"/>
        <v>0</v>
      </c>
      <c r="I170" s="140">
        <f t="shared" si="74"/>
        <v>0</v>
      </c>
      <c r="J170" s="141">
        <f t="shared" si="75"/>
        <v>0</v>
      </c>
    </row>
    <row r="171" spans="1:10" x14ac:dyDescent="0.2">
      <c r="A171" s="90" t="s">
        <v>329</v>
      </c>
      <c r="B171" s="142" t="str">
        <f t="shared" si="67"/>
        <v xml:space="preserve">   Association Fee</v>
      </c>
      <c r="C171" s="139" t="str">
        <f t="shared" si="68"/>
        <v>Db</v>
      </c>
      <c r="D171" s="140">
        <f t="shared" si="69"/>
        <v>0</v>
      </c>
      <c r="E171" s="141">
        <f t="shared" si="70"/>
        <v>0</v>
      </c>
      <c r="F171" s="139" t="str">
        <f t="shared" si="71"/>
        <v>LR</v>
      </c>
      <c r="G171" s="140">
        <f t="shared" si="72"/>
        <v>0</v>
      </c>
      <c r="H171" s="141">
        <f t="shared" si="73"/>
        <v>0</v>
      </c>
      <c r="I171" s="140">
        <f t="shared" si="74"/>
        <v>0</v>
      </c>
      <c r="J171" s="141">
        <f t="shared" si="75"/>
        <v>0</v>
      </c>
    </row>
    <row r="172" spans="1:10" x14ac:dyDescent="0.2">
      <c r="A172" s="90" t="s">
        <v>331</v>
      </c>
      <c r="B172" s="142" t="str">
        <f t="shared" si="67"/>
        <v xml:space="preserve">   Debt collection fee</v>
      </c>
      <c r="C172" s="139" t="str">
        <f t="shared" si="68"/>
        <v>Db</v>
      </c>
      <c r="D172" s="140">
        <f t="shared" si="69"/>
        <v>0</v>
      </c>
      <c r="E172" s="141">
        <f t="shared" si="70"/>
        <v>0</v>
      </c>
      <c r="F172" s="139" t="str">
        <f t="shared" si="71"/>
        <v>LR</v>
      </c>
      <c r="G172" s="140">
        <f t="shared" si="72"/>
        <v>0</v>
      </c>
      <c r="H172" s="141">
        <f t="shared" si="73"/>
        <v>0</v>
      </c>
      <c r="I172" s="140">
        <f t="shared" si="74"/>
        <v>0</v>
      </c>
      <c r="J172" s="141">
        <f t="shared" si="75"/>
        <v>0</v>
      </c>
    </row>
    <row r="173" spans="1:10" x14ac:dyDescent="0.2">
      <c r="A173" s="90" t="s">
        <v>333</v>
      </c>
      <c r="B173" s="142" t="str">
        <f t="shared" si="67"/>
        <v xml:space="preserve">   Advertisement cost</v>
      </c>
      <c r="C173" s="139" t="str">
        <f t="shared" si="68"/>
        <v>Db</v>
      </c>
      <c r="D173" s="140">
        <f t="shared" si="69"/>
        <v>0</v>
      </c>
      <c r="E173" s="141">
        <f t="shared" si="70"/>
        <v>0</v>
      </c>
      <c r="F173" s="139" t="str">
        <f t="shared" si="71"/>
        <v>LR</v>
      </c>
      <c r="G173" s="140">
        <f t="shared" si="72"/>
        <v>0</v>
      </c>
      <c r="H173" s="141">
        <f t="shared" si="73"/>
        <v>0</v>
      </c>
      <c r="I173" s="140">
        <f t="shared" si="74"/>
        <v>0</v>
      </c>
      <c r="J173" s="141">
        <f t="shared" si="75"/>
        <v>0</v>
      </c>
    </row>
    <row r="174" spans="1:10" x14ac:dyDescent="0.2">
      <c r="A174" s="90" t="s">
        <v>335</v>
      </c>
      <c r="B174" s="142" t="str">
        <f t="shared" si="67"/>
        <v xml:space="preserve">   Bad Debt expenses</v>
      </c>
      <c r="C174" s="139" t="str">
        <f t="shared" si="68"/>
        <v>Db</v>
      </c>
      <c r="D174" s="140">
        <f t="shared" si="69"/>
        <v>0</v>
      </c>
      <c r="E174" s="141">
        <f t="shared" si="70"/>
        <v>0</v>
      </c>
      <c r="F174" s="139" t="str">
        <f t="shared" si="71"/>
        <v>LR</v>
      </c>
      <c r="G174" s="140">
        <f t="shared" si="72"/>
        <v>0</v>
      </c>
      <c r="H174" s="141">
        <f t="shared" si="73"/>
        <v>0</v>
      </c>
      <c r="I174" s="140">
        <f t="shared" si="74"/>
        <v>0</v>
      </c>
      <c r="J174" s="141">
        <f t="shared" si="75"/>
        <v>0</v>
      </c>
    </row>
    <row r="175" spans="1:10" x14ac:dyDescent="0.2">
      <c r="A175" s="90" t="s">
        <v>337</v>
      </c>
      <c r="B175" s="142" t="str">
        <f t="shared" si="67"/>
        <v>Depreciation &amp; Amortization</v>
      </c>
      <c r="C175" s="139" t="str">
        <f t="shared" si="68"/>
        <v>Db</v>
      </c>
      <c r="D175" s="140">
        <f t="shared" si="69"/>
        <v>0</v>
      </c>
      <c r="E175" s="141">
        <f t="shared" si="70"/>
        <v>0</v>
      </c>
      <c r="F175" s="139" t="str">
        <f t="shared" si="71"/>
        <v>LR</v>
      </c>
      <c r="G175" s="140">
        <f t="shared" si="72"/>
        <v>0</v>
      </c>
      <c r="H175" s="141">
        <f t="shared" si="73"/>
        <v>0</v>
      </c>
      <c r="I175" s="140">
        <f t="shared" si="74"/>
        <v>0</v>
      </c>
      <c r="J175" s="141">
        <f t="shared" si="75"/>
        <v>0</v>
      </c>
    </row>
    <row r="176" spans="1:10" x14ac:dyDescent="0.2">
      <c r="A176" s="90" t="s">
        <v>339</v>
      </c>
      <c r="B176" s="142" t="str">
        <f t="shared" si="67"/>
        <v xml:space="preserve">   Depr. Expenses - Builidng</v>
      </c>
      <c r="C176" s="139" t="str">
        <f t="shared" si="68"/>
        <v>Db</v>
      </c>
      <c r="D176" s="140">
        <f t="shared" si="69"/>
        <v>0</v>
      </c>
      <c r="E176" s="141">
        <f t="shared" si="70"/>
        <v>0</v>
      </c>
      <c r="F176" s="139" t="str">
        <f t="shared" si="71"/>
        <v>LR</v>
      </c>
      <c r="G176" s="140">
        <f t="shared" si="72"/>
        <v>0</v>
      </c>
      <c r="H176" s="141">
        <f t="shared" si="73"/>
        <v>0</v>
      </c>
      <c r="I176" s="140">
        <f t="shared" si="74"/>
        <v>0</v>
      </c>
      <c r="J176" s="141">
        <f t="shared" si="75"/>
        <v>0</v>
      </c>
    </row>
    <row r="177" spans="1:10" x14ac:dyDescent="0.2">
      <c r="A177" s="90" t="s">
        <v>341</v>
      </c>
      <c r="B177" s="142" t="str">
        <f t="shared" ref="B177:B200" si="76">VLOOKUP(A177,DAF_AKUN,2,FALSE)</f>
        <v xml:space="preserve">   Depr. Expenses - Building Improvement</v>
      </c>
      <c r="C177" s="139" t="str">
        <f t="shared" ref="C177:C200" si="77">VLOOKUP(A177,DAF_AKUN,3,FALSE)</f>
        <v>Db</v>
      </c>
      <c r="D177" s="140">
        <f t="shared" ref="D177:D200" si="78">IF(AND(ISERROR=TRUE,C177="Db"),SUMIF(AKUN1,A177,AKUN2)+SUMIF(JURN2,"1"&amp;A177,JURN3)-SUMIF(JURN2,"1"&amp;A177,JURN4)+SUMIF(JURN1,A177&amp;TEXT(BLN,"mmmm"),JURN3)-SUMIF(JURN1,A177&amp;TEXT(BLN,"mmmm"),JURN4),VALUE)</f>
        <v>0</v>
      </c>
      <c r="E177" s="141">
        <f t="shared" ref="E177:E200" si="79">IF(AND(ISERROR=TRUE,C177="Kr"),SUMIF(AKUN1,A177,AKUN3)-SUMIF(JURN2,"1"&amp;A177,JURN3)+SUMIF(JURN2,"1"&amp;A177,JURN4)+SUMIF(JURN1,A177&amp;TEXT(BLN,"mmmm"),JURN4)-SUMIF(JURN1,A177&amp;TEXT(BLN,"mmmm"),JURN3),VALUE)</f>
        <v>0</v>
      </c>
      <c r="F177" s="139" t="str">
        <f t="shared" ref="F177:F200" si="80">VLOOKUP(A177,DAF_AKUN,4,FALSE)</f>
        <v>LR</v>
      </c>
      <c r="G177" s="140">
        <f t="shared" ref="G177:G200" si="81">IF(D177=TEXT,VALUE,IF(F177="LR",D177,0))</f>
        <v>0</v>
      </c>
      <c r="H177" s="141">
        <f t="shared" ref="H177:H200" si="82">IF(E177=TEXT,VALUE,IF(F177="LR",E177,0))</f>
        <v>0</v>
      </c>
      <c r="I177" s="140">
        <f t="shared" ref="I177:I200" si="83">IF(D177=TEXT,VALUE,IF(F177="NRC",D177,0))</f>
        <v>0</v>
      </c>
      <c r="J177" s="141">
        <f t="shared" ref="J177:J200" si="84">IF(E177=TEXT,VALUE,IF(F177="NRC",E177,0))</f>
        <v>0</v>
      </c>
    </row>
    <row r="178" spans="1:10" x14ac:dyDescent="0.2">
      <c r="A178" s="90" t="s">
        <v>343</v>
      </c>
      <c r="B178" s="142" t="str">
        <f t="shared" si="76"/>
        <v xml:space="preserve">   Depr. Expenses - Motor Vehicles</v>
      </c>
      <c r="C178" s="139" t="str">
        <f t="shared" si="77"/>
        <v>Db</v>
      </c>
      <c r="D178" s="140">
        <f t="shared" si="78"/>
        <v>0</v>
      </c>
      <c r="E178" s="141">
        <f t="shared" si="79"/>
        <v>0</v>
      </c>
      <c r="F178" s="139" t="str">
        <f t="shared" si="80"/>
        <v>LR</v>
      </c>
      <c r="G178" s="140">
        <f t="shared" si="81"/>
        <v>0</v>
      </c>
      <c r="H178" s="141">
        <f t="shared" si="82"/>
        <v>0</v>
      </c>
      <c r="I178" s="140">
        <f t="shared" si="83"/>
        <v>0</v>
      </c>
      <c r="J178" s="141">
        <f t="shared" si="84"/>
        <v>0</v>
      </c>
    </row>
    <row r="179" spans="1:10" x14ac:dyDescent="0.2">
      <c r="A179" s="90" t="s">
        <v>345</v>
      </c>
      <c r="B179" s="142" t="str">
        <f t="shared" si="76"/>
        <v xml:space="preserve">   Depr. Expenses - Office Furniture</v>
      </c>
      <c r="C179" s="139" t="str">
        <f t="shared" si="77"/>
        <v>Db</v>
      </c>
      <c r="D179" s="140">
        <f t="shared" si="78"/>
        <v>0</v>
      </c>
      <c r="E179" s="141">
        <f t="shared" si="79"/>
        <v>0</v>
      </c>
      <c r="F179" s="139" t="str">
        <f t="shared" si="80"/>
        <v>LR</v>
      </c>
      <c r="G179" s="140">
        <f t="shared" si="81"/>
        <v>0</v>
      </c>
      <c r="H179" s="141">
        <f t="shared" si="82"/>
        <v>0</v>
      </c>
      <c r="I179" s="140">
        <f t="shared" si="83"/>
        <v>0</v>
      </c>
      <c r="J179" s="141">
        <f t="shared" si="84"/>
        <v>0</v>
      </c>
    </row>
    <row r="180" spans="1:10" x14ac:dyDescent="0.2">
      <c r="A180" s="90" t="s">
        <v>347</v>
      </c>
      <c r="B180" s="142" t="str">
        <f t="shared" si="76"/>
        <v xml:space="preserve">   Depr. Expenses - IT Equipment</v>
      </c>
      <c r="C180" s="139" t="str">
        <f t="shared" si="77"/>
        <v>Db</v>
      </c>
      <c r="D180" s="140">
        <f t="shared" si="78"/>
        <v>0</v>
      </c>
      <c r="E180" s="141">
        <f t="shared" si="79"/>
        <v>0</v>
      </c>
      <c r="F180" s="139" t="str">
        <f t="shared" si="80"/>
        <v>LR</v>
      </c>
      <c r="G180" s="140">
        <f t="shared" si="81"/>
        <v>0</v>
      </c>
      <c r="H180" s="141">
        <f t="shared" si="82"/>
        <v>0</v>
      </c>
      <c r="I180" s="140">
        <f t="shared" si="83"/>
        <v>0</v>
      </c>
      <c r="J180" s="141">
        <f t="shared" si="84"/>
        <v>0</v>
      </c>
    </row>
    <row r="181" spans="1:10" x14ac:dyDescent="0.2">
      <c r="A181" s="90" t="s">
        <v>349</v>
      </c>
      <c r="B181" s="142" t="str">
        <f t="shared" si="76"/>
        <v>Pengeluaran Barang Rusak</v>
      </c>
      <c r="C181" s="139" t="str">
        <f t="shared" si="77"/>
        <v>Db</v>
      </c>
      <c r="D181" s="140">
        <f t="shared" si="78"/>
        <v>0</v>
      </c>
      <c r="E181" s="141">
        <f t="shared" si="79"/>
        <v>0</v>
      </c>
      <c r="F181" s="139" t="str">
        <f t="shared" si="80"/>
        <v>LR</v>
      </c>
      <c r="G181" s="140">
        <f t="shared" si="81"/>
        <v>0</v>
      </c>
      <c r="H181" s="141">
        <f t="shared" si="82"/>
        <v>0</v>
      </c>
      <c r="I181" s="140">
        <f t="shared" si="83"/>
        <v>0</v>
      </c>
      <c r="J181" s="141">
        <f t="shared" si="84"/>
        <v>0</v>
      </c>
    </row>
    <row r="182" spans="1:10" x14ac:dyDescent="0.2">
      <c r="A182" s="90" t="s">
        <v>351</v>
      </c>
      <c r="B182" s="142" t="str">
        <f t="shared" si="76"/>
        <v>Non operating Income</v>
      </c>
      <c r="C182" s="139" t="str">
        <f t="shared" si="77"/>
        <v>Kr</v>
      </c>
      <c r="D182" s="140">
        <f t="shared" si="78"/>
        <v>0</v>
      </c>
      <c r="E182" s="141">
        <f t="shared" si="79"/>
        <v>0</v>
      </c>
      <c r="F182" s="139" t="str">
        <f t="shared" si="80"/>
        <v>LR</v>
      </c>
      <c r="G182" s="140">
        <f t="shared" si="81"/>
        <v>0</v>
      </c>
      <c r="H182" s="141">
        <f t="shared" si="82"/>
        <v>0</v>
      </c>
      <c r="I182" s="140">
        <f t="shared" si="83"/>
        <v>0</v>
      </c>
      <c r="J182" s="141">
        <f t="shared" si="84"/>
        <v>0</v>
      </c>
    </row>
    <row r="183" spans="1:10" x14ac:dyDescent="0.2">
      <c r="A183" s="90" t="s">
        <v>353</v>
      </c>
      <c r="B183" s="142" t="str">
        <f t="shared" si="76"/>
        <v xml:space="preserve">   Interest Income</v>
      </c>
      <c r="C183" s="139" t="str">
        <f t="shared" si="77"/>
        <v>Kr</v>
      </c>
      <c r="D183" s="140">
        <f t="shared" si="78"/>
        <v>0</v>
      </c>
      <c r="E183" s="141">
        <f t="shared" si="79"/>
        <v>0</v>
      </c>
      <c r="F183" s="139" t="str">
        <f t="shared" si="80"/>
        <v>LR</v>
      </c>
      <c r="G183" s="140">
        <f t="shared" si="81"/>
        <v>0</v>
      </c>
      <c r="H183" s="141">
        <f t="shared" si="82"/>
        <v>0</v>
      </c>
      <c r="I183" s="140">
        <f t="shared" si="83"/>
        <v>0</v>
      </c>
      <c r="J183" s="141">
        <f t="shared" si="84"/>
        <v>0</v>
      </c>
    </row>
    <row r="184" spans="1:10" x14ac:dyDescent="0.2">
      <c r="A184" s="90" t="s">
        <v>355</v>
      </c>
      <c r="B184" s="142" t="str">
        <f t="shared" si="76"/>
        <v xml:space="preserve">   Profit From Forex</v>
      </c>
      <c r="C184" s="139" t="str">
        <f t="shared" si="77"/>
        <v>Kr</v>
      </c>
      <c r="D184" s="140">
        <f t="shared" si="78"/>
        <v>0</v>
      </c>
      <c r="E184" s="141">
        <f t="shared" si="79"/>
        <v>0</v>
      </c>
      <c r="F184" s="139" t="str">
        <f t="shared" si="80"/>
        <v>LR</v>
      </c>
      <c r="G184" s="140">
        <f t="shared" si="81"/>
        <v>0</v>
      </c>
      <c r="H184" s="141">
        <f t="shared" si="82"/>
        <v>0</v>
      </c>
      <c r="I184" s="140">
        <f t="shared" si="83"/>
        <v>0</v>
      </c>
      <c r="J184" s="141">
        <f t="shared" si="84"/>
        <v>0</v>
      </c>
    </row>
    <row r="185" spans="1:10" x14ac:dyDescent="0.2">
      <c r="A185" s="90" t="s">
        <v>357</v>
      </c>
      <c r="B185" s="142" t="str">
        <f t="shared" si="76"/>
        <v xml:space="preserve">   Profit from disposal/sales of fixed assets</v>
      </c>
      <c r="C185" s="139" t="str">
        <f t="shared" si="77"/>
        <v>Kr</v>
      </c>
      <c r="D185" s="140">
        <f t="shared" si="78"/>
        <v>0</v>
      </c>
      <c r="E185" s="141">
        <f t="shared" si="79"/>
        <v>0</v>
      </c>
      <c r="F185" s="139" t="str">
        <f t="shared" si="80"/>
        <v>LR</v>
      </c>
      <c r="G185" s="140">
        <f t="shared" si="81"/>
        <v>0</v>
      </c>
      <c r="H185" s="141">
        <f t="shared" si="82"/>
        <v>0</v>
      </c>
      <c r="I185" s="140">
        <f t="shared" si="83"/>
        <v>0</v>
      </c>
      <c r="J185" s="141">
        <f t="shared" si="84"/>
        <v>0</v>
      </c>
    </row>
    <row r="186" spans="1:10" x14ac:dyDescent="0.2">
      <c r="A186" s="90" t="s">
        <v>359</v>
      </c>
      <c r="B186" s="142" t="str">
        <f t="shared" si="76"/>
        <v>Rounding</v>
      </c>
      <c r="C186" s="139" t="str">
        <f t="shared" si="77"/>
        <v>Kr</v>
      </c>
      <c r="D186" s="140">
        <f t="shared" si="78"/>
        <v>0</v>
      </c>
      <c r="E186" s="141">
        <f t="shared" si="79"/>
        <v>0</v>
      </c>
      <c r="F186" s="139" t="str">
        <f t="shared" si="80"/>
        <v>LR</v>
      </c>
      <c r="G186" s="140">
        <f t="shared" si="81"/>
        <v>0</v>
      </c>
      <c r="H186" s="141">
        <f t="shared" si="82"/>
        <v>0</v>
      </c>
      <c r="I186" s="140">
        <f t="shared" si="83"/>
        <v>0</v>
      </c>
      <c r="J186" s="141">
        <f t="shared" si="84"/>
        <v>0</v>
      </c>
    </row>
    <row r="187" spans="1:10" x14ac:dyDescent="0.2">
      <c r="A187" s="90" t="s">
        <v>361</v>
      </c>
      <c r="B187" s="142" t="str">
        <f t="shared" si="76"/>
        <v>Pendapatan Lain - lain</v>
      </c>
      <c r="C187" s="139" t="str">
        <f t="shared" si="77"/>
        <v>Kr</v>
      </c>
      <c r="D187" s="140">
        <f t="shared" si="78"/>
        <v>0</v>
      </c>
      <c r="E187" s="141">
        <f t="shared" si="79"/>
        <v>0</v>
      </c>
      <c r="F187" s="139" t="str">
        <f t="shared" si="80"/>
        <v>LR</v>
      </c>
      <c r="G187" s="140">
        <f t="shared" si="81"/>
        <v>0</v>
      </c>
      <c r="H187" s="141">
        <f t="shared" si="82"/>
        <v>0</v>
      </c>
      <c r="I187" s="140">
        <f t="shared" si="83"/>
        <v>0</v>
      </c>
      <c r="J187" s="141">
        <f t="shared" si="84"/>
        <v>0</v>
      </c>
    </row>
    <row r="188" spans="1:10" x14ac:dyDescent="0.2">
      <c r="A188" s="90" t="s">
        <v>363</v>
      </c>
      <c r="B188" s="142" t="str">
        <f t="shared" si="76"/>
        <v>Non operating Expenses</v>
      </c>
      <c r="C188" s="139" t="str">
        <f t="shared" si="77"/>
        <v>Db</v>
      </c>
      <c r="D188" s="140">
        <f t="shared" si="78"/>
        <v>0</v>
      </c>
      <c r="E188" s="141">
        <f t="shared" si="79"/>
        <v>0</v>
      </c>
      <c r="F188" s="139" t="str">
        <f t="shared" si="80"/>
        <v>LR</v>
      </c>
      <c r="G188" s="140">
        <f t="shared" si="81"/>
        <v>0</v>
      </c>
      <c r="H188" s="141">
        <f t="shared" si="82"/>
        <v>0</v>
      </c>
      <c r="I188" s="140">
        <f t="shared" si="83"/>
        <v>0</v>
      </c>
      <c r="J188" s="141">
        <f t="shared" si="84"/>
        <v>0</v>
      </c>
    </row>
    <row r="189" spans="1:10" x14ac:dyDescent="0.2">
      <c r="A189" s="90" t="s">
        <v>365</v>
      </c>
      <c r="B189" s="142" t="str">
        <f t="shared" si="76"/>
        <v xml:space="preserve">   Bank Admin Charges</v>
      </c>
      <c r="C189" s="139" t="str">
        <f t="shared" si="77"/>
        <v>Db</v>
      </c>
      <c r="D189" s="140">
        <f t="shared" si="78"/>
        <v>0</v>
      </c>
      <c r="E189" s="141">
        <f t="shared" si="79"/>
        <v>0</v>
      </c>
      <c r="F189" s="139" t="str">
        <f t="shared" si="80"/>
        <v>LR</v>
      </c>
      <c r="G189" s="140">
        <f t="shared" si="81"/>
        <v>0</v>
      </c>
      <c r="H189" s="141">
        <f t="shared" si="82"/>
        <v>0</v>
      </c>
      <c r="I189" s="140">
        <f t="shared" si="83"/>
        <v>0</v>
      </c>
      <c r="J189" s="141">
        <f t="shared" si="84"/>
        <v>0</v>
      </c>
    </row>
    <row r="190" spans="1:10" x14ac:dyDescent="0.2">
      <c r="A190" s="90" t="s">
        <v>367</v>
      </c>
      <c r="B190" s="142" t="str">
        <f t="shared" si="76"/>
        <v xml:space="preserve">   Bank Provisional Cost</v>
      </c>
      <c r="C190" s="139" t="str">
        <f t="shared" si="77"/>
        <v>Db</v>
      </c>
      <c r="D190" s="140">
        <f t="shared" si="78"/>
        <v>0</v>
      </c>
      <c r="E190" s="141">
        <f t="shared" si="79"/>
        <v>0</v>
      </c>
      <c r="F190" s="139" t="str">
        <f t="shared" si="80"/>
        <v>LR</v>
      </c>
      <c r="G190" s="140">
        <f t="shared" si="81"/>
        <v>0</v>
      </c>
      <c r="H190" s="141">
        <f t="shared" si="82"/>
        <v>0</v>
      </c>
      <c r="I190" s="140">
        <f t="shared" si="83"/>
        <v>0</v>
      </c>
      <c r="J190" s="141">
        <f t="shared" si="84"/>
        <v>0</v>
      </c>
    </row>
    <row r="191" spans="1:10" x14ac:dyDescent="0.2">
      <c r="A191" s="90" t="s">
        <v>369</v>
      </c>
      <c r="B191" s="142" t="str">
        <f t="shared" si="76"/>
        <v xml:space="preserve">   Tax on interest earned</v>
      </c>
      <c r="C191" s="139" t="str">
        <f t="shared" si="77"/>
        <v>Db</v>
      </c>
      <c r="D191" s="140">
        <f t="shared" si="78"/>
        <v>0</v>
      </c>
      <c r="E191" s="141">
        <f t="shared" si="79"/>
        <v>0</v>
      </c>
      <c r="F191" s="139" t="str">
        <f t="shared" si="80"/>
        <v>LR</v>
      </c>
      <c r="G191" s="140">
        <f t="shared" si="81"/>
        <v>0</v>
      </c>
      <c r="H191" s="141">
        <f t="shared" si="82"/>
        <v>0</v>
      </c>
      <c r="I191" s="140">
        <f t="shared" si="83"/>
        <v>0</v>
      </c>
      <c r="J191" s="141">
        <f t="shared" si="84"/>
        <v>0</v>
      </c>
    </row>
    <row r="192" spans="1:10" x14ac:dyDescent="0.2">
      <c r="A192" s="90" t="s">
        <v>371</v>
      </c>
      <c r="B192" s="142" t="str">
        <f t="shared" si="76"/>
        <v xml:space="preserve">   Interest Expenses</v>
      </c>
      <c r="C192" s="139" t="str">
        <f t="shared" si="77"/>
        <v>Db</v>
      </c>
      <c r="D192" s="140">
        <f t="shared" si="78"/>
        <v>0</v>
      </c>
      <c r="E192" s="141">
        <f t="shared" si="79"/>
        <v>0</v>
      </c>
      <c r="F192" s="139" t="str">
        <f t="shared" si="80"/>
        <v>LR</v>
      </c>
      <c r="G192" s="140">
        <f t="shared" si="81"/>
        <v>0</v>
      </c>
      <c r="H192" s="141">
        <f t="shared" si="82"/>
        <v>0</v>
      </c>
      <c r="I192" s="140">
        <f t="shared" si="83"/>
        <v>0</v>
      </c>
      <c r="J192" s="141">
        <f t="shared" si="84"/>
        <v>0</v>
      </c>
    </row>
    <row r="193" spans="1:11" x14ac:dyDescent="0.2">
      <c r="A193" s="90" t="s">
        <v>373</v>
      </c>
      <c r="B193" s="142" t="str">
        <f t="shared" si="76"/>
        <v xml:space="preserve">   Loss from disposal of assets</v>
      </c>
      <c r="C193" s="139" t="str">
        <f t="shared" si="77"/>
        <v>Db</v>
      </c>
      <c r="D193" s="140">
        <f t="shared" si="78"/>
        <v>0</v>
      </c>
      <c r="E193" s="141">
        <f t="shared" si="79"/>
        <v>0</v>
      </c>
      <c r="F193" s="139" t="str">
        <f t="shared" si="80"/>
        <v>LR</v>
      </c>
      <c r="G193" s="140">
        <f t="shared" si="81"/>
        <v>0</v>
      </c>
      <c r="H193" s="141">
        <f t="shared" si="82"/>
        <v>0</v>
      </c>
      <c r="I193" s="140">
        <f t="shared" si="83"/>
        <v>0</v>
      </c>
      <c r="J193" s="141">
        <f t="shared" si="84"/>
        <v>0</v>
      </c>
    </row>
    <row r="194" spans="1:11" x14ac:dyDescent="0.2">
      <c r="A194" s="90" t="s">
        <v>375</v>
      </c>
      <c r="B194" s="142" t="str">
        <f t="shared" si="76"/>
        <v xml:space="preserve">   Loss from forex</v>
      </c>
      <c r="C194" s="139" t="str">
        <f t="shared" si="77"/>
        <v>Db</v>
      </c>
      <c r="D194" s="140">
        <f t="shared" si="78"/>
        <v>0</v>
      </c>
      <c r="E194" s="141">
        <f t="shared" si="79"/>
        <v>0</v>
      </c>
      <c r="F194" s="139" t="str">
        <f t="shared" si="80"/>
        <v>LR</v>
      </c>
      <c r="G194" s="140">
        <f t="shared" si="81"/>
        <v>0</v>
      </c>
      <c r="H194" s="141">
        <f t="shared" si="82"/>
        <v>0</v>
      </c>
      <c r="I194" s="140">
        <f t="shared" si="83"/>
        <v>0</v>
      </c>
      <c r="J194" s="141">
        <f t="shared" si="84"/>
        <v>0</v>
      </c>
    </row>
    <row r="195" spans="1:11" x14ac:dyDescent="0.2">
      <c r="A195" s="90" t="s">
        <v>377</v>
      </c>
      <c r="B195" s="142" t="str">
        <f t="shared" ref="B195" si="85">VLOOKUP(A195,DAF_AKUN,2,FALSE)</f>
        <v>Other Tax and Retribution</v>
      </c>
      <c r="C195" s="139" t="str">
        <f t="shared" ref="C195" si="86">VLOOKUP(A195,DAF_AKUN,3,FALSE)</f>
        <v>Db</v>
      </c>
      <c r="D195" s="140">
        <f t="shared" ref="D195" si="87">IF(AND(ISERROR=TRUE,C195="Db"),SUMIF(AKUN1,A195,AKUN2)+SUMIF(JURN2,"1"&amp;A195,JURN3)-SUMIF(JURN2,"1"&amp;A195,JURN4)+SUMIF(JURN1,A195&amp;TEXT(BLN,"mmmm"),JURN3)-SUMIF(JURN1,A195&amp;TEXT(BLN,"mmmm"),JURN4),VALUE)</f>
        <v>0</v>
      </c>
      <c r="E195" s="141">
        <f t="shared" ref="E195" si="88">IF(AND(ISERROR=TRUE,C195="Kr"),SUMIF(AKUN1,A195,AKUN3)-SUMIF(JURN2,"1"&amp;A195,JURN3)+SUMIF(JURN2,"1"&amp;A195,JURN4)+SUMIF(JURN1,A195&amp;TEXT(BLN,"mmmm"),JURN4)-SUMIF(JURN1,A195&amp;TEXT(BLN,"mmmm"),JURN3),VALUE)</f>
        <v>0</v>
      </c>
      <c r="F195" s="139" t="str">
        <f t="shared" ref="F195" si="89">VLOOKUP(A195,DAF_AKUN,4,FALSE)</f>
        <v>LR</v>
      </c>
      <c r="G195" s="140">
        <f t="shared" ref="G195" si="90">IF(D195=TEXT,VALUE,IF(F195="LR",D195,0))</f>
        <v>0</v>
      </c>
      <c r="H195" s="141">
        <f t="shared" ref="H195" si="91">IF(E195=TEXT,VALUE,IF(F195="LR",E195,0))</f>
        <v>0</v>
      </c>
      <c r="I195" s="140">
        <f t="shared" ref="I195" si="92">IF(D195=TEXT,VALUE,IF(F195="NRC",D195,0))</f>
        <v>0</v>
      </c>
      <c r="J195" s="141">
        <f t="shared" ref="J195" si="93">IF(E195=TEXT,VALUE,IF(F195="NRC",E195,0))</f>
        <v>0</v>
      </c>
    </row>
    <row r="196" spans="1:11" x14ac:dyDescent="0.2">
      <c r="A196" s="90" t="s">
        <v>379</v>
      </c>
      <c r="B196" s="142" t="str">
        <f t="shared" si="76"/>
        <v>Penyesuaian Persediaan</v>
      </c>
      <c r="C196" s="139" t="str">
        <f t="shared" si="77"/>
        <v>Db</v>
      </c>
      <c r="D196" s="140">
        <f t="shared" si="78"/>
        <v>0</v>
      </c>
      <c r="E196" s="141">
        <f t="shared" si="79"/>
        <v>0</v>
      </c>
      <c r="F196" s="139" t="str">
        <f t="shared" si="80"/>
        <v>LR</v>
      </c>
      <c r="G196" s="140">
        <f t="shared" si="81"/>
        <v>0</v>
      </c>
      <c r="H196" s="141">
        <f t="shared" si="82"/>
        <v>0</v>
      </c>
      <c r="I196" s="140">
        <f t="shared" si="83"/>
        <v>0</v>
      </c>
      <c r="J196" s="141">
        <f t="shared" si="84"/>
        <v>0</v>
      </c>
    </row>
    <row r="197" spans="1:11" x14ac:dyDescent="0.2">
      <c r="A197" s="90" t="s">
        <v>381</v>
      </c>
      <c r="B197" s="142" t="str">
        <f t="shared" si="76"/>
        <v>Corporate Income Tax</v>
      </c>
      <c r="C197" s="139" t="str">
        <f t="shared" si="77"/>
        <v>Db</v>
      </c>
      <c r="D197" s="140">
        <f t="shared" si="78"/>
        <v>0</v>
      </c>
      <c r="E197" s="141">
        <f t="shared" si="79"/>
        <v>0</v>
      </c>
      <c r="F197" s="139" t="str">
        <f t="shared" si="80"/>
        <v>LR</v>
      </c>
      <c r="G197" s="140">
        <f t="shared" si="81"/>
        <v>0</v>
      </c>
      <c r="H197" s="141">
        <f t="shared" si="82"/>
        <v>0</v>
      </c>
      <c r="I197" s="140">
        <f t="shared" si="83"/>
        <v>0</v>
      </c>
      <c r="J197" s="141">
        <f t="shared" si="84"/>
        <v>0</v>
      </c>
    </row>
    <row r="198" spans="1:11" x14ac:dyDescent="0.2">
      <c r="A198" s="90" t="s">
        <v>383</v>
      </c>
      <c r="B198" s="142" t="str">
        <f t="shared" si="76"/>
        <v xml:space="preserve">   Income Tax - PPh Ps 29</v>
      </c>
      <c r="C198" s="139" t="str">
        <f t="shared" si="77"/>
        <v>Db</v>
      </c>
      <c r="D198" s="140">
        <f t="shared" si="78"/>
        <v>0</v>
      </c>
      <c r="E198" s="141">
        <f t="shared" si="79"/>
        <v>0</v>
      </c>
      <c r="F198" s="139" t="str">
        <f t="shared" si="80"/>
        <v>LR</v>
      </c>
      <c r="G198" s="140">
        <f t="shared" si="81"/>
        <v>0</v>
      </c>
      <c r="H198" s="141">
        <f t="shared" si="82"/>
        <v>0</v>
      </c>
      <c r="I198" s="140">
        <f t="shared" si="83"/>
        <v>0</v>
      </c>
      <c r="J198" s="141">
        <f t="shared" si="84"/>
        <v>0</v>
      </c>
    </row>
    <row r="199" spans="1:11" x14ac:dyDescent="0.2">
      <c r="A199" s="90" t="s">
        <v>385</v>
      </c>
      <c r="B199" s="142" t="str">
        <f t="shared" si="76"/>
        <v>Dividend</v>
      </c>
      <c r="C199" s="139" t="str">
        <f t="shared" si="77"/>
        <v>Db</v>
      </c>
      <c r="D199" s="140">
        <f t="shared" si="78"/>
        <v>0</v>
      </c>
      <c r="E199" s="141">
        <f t="shared" si="79"/>
        <v>0</v>
      </c>
      <c r="F199" s="139" t="str">
        <f t="shared" si="80"/>
        <v>LR</v>
      </c>
      <c r="G199" s="140">
        <f t="shared" si="81"/>
        <v>0</v>
      </c>
      <c r="H199" s="141">
        <f t="shared" si="82"/>
        <v>0</v>
      </c>
      <c r="I199" s="140">
        <f t="shared" si="83"/>
        <v>0</v>
      </c>
      <c r="J199" s="141">
        <f t="shared" si="84"/>
        <v>0</v>
      </c>
    </row>
    <row r="200" spans="1:11" x14ac:dyDescent="0.2">
      <c r="A200" s="90" t="s">
        <v>387</v>
      </c>
      <c r="B200" s="142" t="str">
        <f t="shared" si="76"/>
        <v xml:space="preserve">   Dividend Expense</v>
      </c>
      <c r="C200" s="139" t="str">
        <f t="shared" si="77"/>
        <v>Db</v>
      </c>
      <c r="D200" s="140">
        <f t="shared" si="78"/>
        <v>0</v>
      </c>
      <c r="E200" s="141">
        <f t="shared" si="79"/>
        <v>0</v>
      </c>
      <c r="F200" s="139" t="str">
        <f t="shared" si="80"/>
        <v>LR</v>
      </c>
      <c r="G200" s="140">
        <f t="shared" si="81"/>
        <v>0</v>
      </c>
      <c r="H200" s="141">
        <f t="shared" si="82"/>
        <v>0</v>
      </c>
      <c r="I200" s="140">
        <f t="shared" si="83"/>
        <v>0</v>
      </c>
      <c r="J200" s="141">
        <f t="shared" si="84"/>
        <v>0</v>
      </c>
    </row>
    <row r="201" spans="1:11" x14ac:dyDescent="0.2">
      <c r="A201" s="143"/>
      <c r="B201" s="144"/>
      <c r="C201" s="143"/>
      <c r="D201" s="145"/>
      <c r="E201" s="146"/>
      <c r="F201" s="143"/>
      <c r="G201" s="145"/>
      <c r="H201" s="146"/>
      <c r="I201" s="145"/>
      <c r="J201" s="146"/>
    </row>
    <row r="202" spans="1:11" x14ac:dyDescent="0.2">
      <c r="A202" s="147"/>
      <c r="B202" s="147"/>
      <c r="C202" s="147"/>
      <c r="D202" s="145"/>
      <c r="E202" s="146"/>
      <c r="F202" s="147"/>
      <c r="G202" s="145"/>
      <c r="H202" s="146"/>
      <c r="I202" s="145"/>
      <c r="J202" s="146"/>
    </row>
    <row r="203" spans="1:11" x14ac:dyDescent="0.2">
      <c r="A203" s="148"/>
      <c r="B203" s="148" t="s">
        <v>389</v>
      </c>
      <c r="C203" s="148"/>
      <c r="D203" s="149">
        <f>SUM(D7:D202)</f>
        <v>336505308</v>
      </c>
      <c r="E203" s="149">
        <f>SUM(E7:E202)</f>
        <v>336505308</v>
      </c>
      <c r="F203" s="148"/>
      <c r="G203" s="149">
        <f>SUM(G7:G202)</f>
        <v>47253253</v>
      </c>
      <c r="H203" s="149">
        <f>SUM(H7:H202)</f>
        <v>310838800</v>
      </c>
      <c r="I203" s="149">
        <f>SUM(I7:I202)</f>
        <v>289252055</v>
      </c>
      <c r="J203" s="149">
        <f>SUM(J7:J202)</f>
        <v>25666508</v>
      </c>
    </row>
    <row r="204" spans="1:11" x14ac:dyDescent="0.2">
      <c r="A204" s="148"/>
      <c r="B204" s="148" t="s">
        <v>442</v>
      </c>
      <c r="C204" s="148"/>
      <c r="D204" s="149"/>
      <c r="E204" s="149"/>
      <c r="F204" s="148"/>
      <c r="G204" s="149"/>
      <c r="H204" s="149">
        <f>H203-G203</f>
        <v>263585547</v>
      </c>
      <c r="I204" s="149"/>
      <c r="J204" s="149">
        <f>H204</f>
        <v>263585547</v>
      </c>
      <c r="K204" s="129"/>
    </row>
    <row r="205" spans="1:11" x14ac:dyDescent="0.2">
      <c r="A205" s="148"/>
      <c r="B205" s="148" t="s">
        <v>389</v>
      </c>
      <c r="C205" s="148"/>
      <c r="D205" s="149"/>
      <c r="E205" s="149"/>
      <c r="F205" s="148"/>
      <c r="G205" s="149"/>
      <c r="H205" s="149"/>
      <c r="I205" s="149">
        <f>SUM(I203:I204)</f>
        <v>289252055</v>
      </c>
      <c r="J205" s="149">
        <f>SUM(J203:J204)</f>
        <v>289252055</v>
      </c>
    </row>
    <row r="206" spans="1:11" x14ac:dyDescent="0.2">
      <c r="E206" s="117">
        <f>D203-E203</f>
        <v>0</v>
      </c>
    </row>
    <row r="207" spans="1:11" x14ac:dyDescent="0.2">
      <c r="B207" s="117"/>
    </row>
  </sheetData>
  <conditionalFormatting sqref="A1">
    <cfRule type="cellIs" dxfId="19" priority="1" stopIfTrue="1" operator="equal">
      <formula>0</formula>
    </cfRule>
  </conditionalFormatting>
  <printOptions horizontalCentered="1"/>
  <pageMargins left="0.39370078740157499" right="0.39370078740157499" top="0.59055118110236204" bottom="0.59055118110236204" header="0.39370078740157499" footer="0.39370078740157499"/>
  <pageSetup paperSize="9" scale="81" fitToHeight="0" orientation="landscape" blackAndWhite="1"/>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300"/>
  <sheetViews>
    <sheetView topLeftCell="XFD1" workbookViewId="0">
      <selection sqref="A1:IV65536"/>
    </sheetView>
  </sheetViews>
  <sheetFormatPr defaultColWidth="0" defaultRowHeight="12.75" x14ac:dyDescent="0.2"/>
  <cols>
    <col min="1" max="1" width="11.140625" style="130" hidden="1" customWidth="1"/>
    <col min="2" max="2" width="6.85546875" style="130" hidden="1" customWidth="1"/>
    <col min="3" max="3" width="9.140625" style="130" hidden="1" customWidth="1"/>
    <col min="4" max="4" width="27.7109375" style="130" hidden="1" customWidth="1"/>
    <col min="5" max="16384" width="9.140625" style="130" hidden="1"/>
  </cols>
  <sheetData>
    <row r="1" spans="1:7" x14ac:dyDescent="0.2">
      <c r="A1" s="131">
        <f t="shared" ref="A1:A12" si="0">DATE(0,B1,1)</f>
        <v>1</v>
      </c>
      <c r="B1" s="132">
        <v>1</v>
      </c>
      <c r="D1" s="132">
        <f>IF(User!D6=D4,0,"#")</f>
        <v>0</v>
      </c>
      <c r="F1" s="130" t="str">
        <f>IF(OR(INDEX(Kode!C:C,0,1)="Piutang",INDEX(Kode!C:C,0,1)="Hutang"),INDEX(Kode!A:A,0,1),"")</f>
        <v/>
      </c>
      <c r="G1" s="130" t="str">
        <f>IF(OR(INDEX(Akun!C:C,0,1)="Db",INDEX(Akun!C:C,0,1)="Kr"),INDEX(Akun!A:A,0,1),"")</f>
        <v/>
      </c>
    </row>
    <row r="2" spans="1:7" x14ac:dyDescent="0.2">
      <c r="A2" s="131">
        <f t="shared" si="0"/>
        <v>32</v>
      </c>
      <c r="B2" s="132">
        <v>2</v>
      </c>
      <c r="D2" s="132" t="b">
        <f>User!D6=D4</f>
        <v>1</v>
      </c>
      <c r="F2" s="130" t="str">
        <f>IF(OR(INDEX(Kode!C:C,0,1)="Piutang",INDEX(Kode!C:C,0,1)="Hutang"),INDEX(Kode!A:A,0,1),"")</f>
        <v/>
      </c>
      <c r="G2" s="130" t="str">
        <f>IF(OR(INDEX(Akun!C:C,0,1)="Db",INDEX(Akun!C:C,0,1)="Kr"),INDEX(Akun!A:A,0,1),"")</f>
        <v/>
      </c>
    </row>
    <row r="3" spans="1:7" x14ac:dyDescent="0.2">
      <c r="A3" s="131">
        <f t="shared" si="0"/>
        <v>61</v>
      </c>
      <c r="B3" s="132">
        <v>3</v>
      </c>
      <c r="D3" s="132" t="str">
        <f>IF(User!D6=D4,"-","#")</f>
        <v>-</v>
      </c>
      <c r="F3" s="130" t="str">
        <f>IF(OR(INDEX(Kode!C:C,0,1)="Piutang",INDEX(Kode!C:C,0,1)="Hutang"),INDEX(Kode!A:A,0,1),"")</f>
        <v/>
      </c>
      <c r="G3" s="130" t="str">
        <f>IF(OR(INDEX(Akun!C:C,0,1)="Db",INDEX(Akun!C:C,0,1)="Kr"),INDEX(Akun!A:A,0,1),"")</f>
        <v/>
      </c>
    </row>
    <row r="4" spans="1:7" x14ac:dyDescent="0.2">
      <c r="A4" s="131">
        <f t="shared" si="0"/>
        <v>92</v>
      </c>
      <c r="B4" s="132">
        <v>4</v>
      </c>
      <c r="D4" s="132" t="s">
        <v>1</v>
      </c>
      <c r="F4" s="130" t="str">
        <f>IF(OR(INDEX(Kode!C:C,0,1)="Piutang",INDEX(Kode!C:C,0,1)="Hutang"),INDEX(Kode!A:A,0,1),"")</f>
        <v/>
      </c>
      <c r="G4" s="130" t="str">
        <f>IF(OR(INDEX(Akun!C:C,0,1)="Db",INDEX(Akun!C:C,0,1)="Kr"),INDEX(Akun!A:A,0,1),"")</f>
        <v/>
      </c>
    </row>
    <row r="5" spans="1:7" x14ac:dyDescent="0.2">
      <c r="A5" s="131">
        <f t="shared" si="0"/>
        <v>122</v>
      </c>
      <c r="B5" s="132">
        <v>5</v>
      </c>
      <c r="F5" s="130" t="str">
        <f>IF(OR(INDEX(Kode!C:C,0,1)="Piutang",INDEX(Kode!C:C,0,1)="Hutang"),INDEX(Kode!A:A,0,1),"")</f>
        <v/>
      </c>
      <c r="G5" s="130" t="str">
        <f>IF(OR(INDEX(Akun!C:C,0,1)="Db",INDEX(Akun!C:C,0,1)="Kr"),INDEX(Akun!A:A,0,1),"")</f>
        <v/>
      </c>
    </row>
    <row r="6" spans="1:7" x14ac:dyDescent="0.2">
      <c r="A6" s="131">
        <f t="shared" si="0"/>
        <v>153</v>
      </c>
      <c r="B6" s="132">
        <v>6</v>
      </c>
      <c r="F6" s="130" t="str">
        <f>IF(OR(INDEX(Kode!C:C,0,1)="Piutang",INDEX(Kode!C:C,0,1)="Hutang"),INDEX(Kode!A:A,0,1),"")</f>
        <v/>
      </c>
      <c r="G6" s="130" t="str">
        <f>IF(OR(INDEX(Akun!C:C,0,1)="Db",INDEX(Akun!C:C,0,1)="Kr"),INDEX(Akun!A:A,0,1),"")</f>
        <v/>
      </c>
    </row>
    <row r="7" spans="1:7" x14ac:dyDescent="0.2">
      <c r="A7" s="131">
        <f t="shared" si="0"/>
        <v>183</v>
      </c>
      <c r="B7" s="132">
        <v>7</v>
      </c>
      <c r="F7" s="130" t="str">
        <f>IF(OR(INDEX(Kode!C:C,0,1)="Piutang",INDEX(Kode!C:C,0,1)="Hutang"),INDEX(Kode!A:A,0,1),"")</f>
        <v/>
      </c>
      <c r="G7" s="130" t="str">
        <f>IF(OR(INDEX(Akun!C:C,0,1)="Db",INDEX(Akun!C:C,0,1)="Kr"),INDEX(Akun!A:A,0,1),"")</f>
        <v/>
      </c>
    </row>
    <row r="8" spans="1:7" x14ac:dyDescent="0.2">
      <c r="A8" s="131">
        <f t="shared" si="0"/>
        <v>214</v>
      </c>
      <c r="B8" s="132">
        <v>8</v>
      </c>
      <c r="F8" s="130" t="str">
        <f>IF(OR(INDEX(Kode!C:C,0,1)="Piutang",INDEX(Kode!C:C,0,1)="Hutang"),INDEX(Kode!A:A,0,1),"")</f>
        <v/>
      </c>
      <c r="G8" s="130" t="str">
        <f>IF(OR(INDEX(Akun!C:C,0,1)="Db",INDEX(Akun!C:C,0,1)="Kr"),INDEX(Akun!A:A,0,1),"")</f>
        <v/>
      </c>
    </row>
    <row r="9" spans="1:7" x14ac:dyDescent="0.2">
      <c r="A9" s="131">
        <f t="shared" si="0"/>
        <v>245</v>
      </c>
      <c r="B9" s="132">
        <v>9</v>
      </c>
      <c r="F9" s="130" t="str">
        <f>IF(OR(INDEX(Kode!C:C,0,1)="Piutang",INDEX(Kode!C:C,0,1)="Hutang"),INDEX(Kode!A:A,0,1),"")</f>
        <v/>
      </c>
      <c r="G9" s="130" t="str">
        <f>IF(OR(INDEX(Akun!C:C,0,1)="Db",INDEX(Akun!C:C,0,1)="Kr"),INDEX(Akun!A:A,0,1),"")</f>
        <v>1-101-000</v>
      </c>
    </row>
    <row r="10" spans="1:7" x14ac:dyDescent="0.2">
      <c r="A10" s="131">
        <f t="shared" si="0"/>
        <v>275</v>
      </c>
      <c r="B10" s="132">
        <v>10</v>
      </c>
      <c r="F10" s="130" t="str">
        <f>IF(OR(INDEX(Kode!C:C,0,1)="Piutang",INDEX(Kode!C:C,0,1)="Hutang"),INDEX(Kode!A:A,0,1),"")</f>
        <v/>
      </c>
      <c r="G10" s="130" t="str">
        <f>IF(OR(INDEX(Akun!C:C,0,1)="Db",INDEX(Akun!C:C,0,1)="Kr"),INDEX(Akun!A:A,0,1),"")</f>
        <v>1-101-001</v>
      </c>
    </row>
    <row r="11" spans="1:7" x14ac:dyDescent="0.2">
      <c r="A11" s="131">
        <f t="shared" si="0"/>
        <v>306</v>
      </c>
      <c r="B11" s="132">
        <v>11</v>
      </c>
      <c r="F11" s="130" t="str">
        <f>IF(OR(INDEX(Kode!C:C,0,1)="Piutang",INDEX(Kode!C:C,0,1)="Hutang"),INDEX(Kode!A:A,0,1),"")</f>
        <v/>
      </c>
      <c r="G11" s="130" t="str">
        <f>IF(OR(INDEX(Akun!C:C,0,1)="Db",INDEX(Akun!C:C,0,1)="Kr"),INDEX(Akun!A:A,0,1),"")</f>
        <v>1-101-010</v>
      </c>
    </row>
    <row r="12" spans="1:7" x14ac:dyDescent="0.2">
      <c r="A12" s="131">
        <f t="shared" si="0"/>
        <v>336</v>
      </c>
      <c r="B12" s="132">
        <v>12</v>
      </c>
      <c r="F12" s="130" t="str">
        <f>IF(OR(INDEX(Kode!C:C,0,1)="Piutang",INDEX(Kode!C:C,0,1)="Hutang"),INDEX(Kode!A:A,0,1),"")</f>
        <v/>
      </c>
      <c r="G12" s="130" t="str">
        <f>IF(OR(INDEX(Akun!C:C,0,1)="Db",INDEX(Akun!C:C,0,1)="Kr"),INDEX(Akun!A:A,0,1),"")</f>
        <v>1-101-011</v>
      </c>
    </row>
    <row r="13" spans="1:7" x14ac:dyDescent="0.2">
      <c r="F13" s="130" t="str">
        <f>IF(OR(INDEX(Kode!C:C,0,1)="Piutang",INDEX(Kode!C:C,0,1)="Hutang"),INDEX(Kode!A:A,0,1),"")</f>
        <v/>
      </c>
      <c r="G13" s="130" t="str">
        <f>IF(OR(INDEX(Akun!C:C,0,1)="Db",INDEX(Akun!C:C,0,1)="Kr"),INDEX(Akun!A:A,0,1),"")</f>
        <v>1-101-012</v>
      </c>
    </row>
    <row r="14" spans="1:7" x14ac:dyDescent="0.2">
      <c r="F14" s="130" t="str">
        <f>IF(OR(INDEX(Kode!C:C,0,1)="Piutang",INDEX(Kode!C:C,0,1)="Hutang"),INDEX(Kode!A:A,0,1),"")</f>
        <v/>
      </c>
      <c r="G14" s="130" t="str">
        <f>IF(OR(INDEX(Akun!C:C,0,1)="Db",INDEX(Akun!C:C,0,1)="Kr"),INDEX(Akun!A:A,0,1),"")</f>
        <v>1-101-013</v>
      </c>
    </row>
    <row r="15" spans="1:7" x14ac:dyDescent="0.2">
      <c r="F15" s="130" t="str">
        <f>IF(OR(INDEX(Kode!C:C,0,1)="Piutang",INDEX(Kode!C:C,0,1)="Hutang"),INDEX(Kode!A:A,0,1),"")</f>
        <v/>
      </c>
      <c r="G15" s="130" t="str">
        <f>IF(OR(INDEX(Akun!C:C,0,1)="Db",INDEX(Akun!C:C,0,1)="Kr"),INDEX(Akun!A:A,0,1),"")</f>
        <v>1-101-100</v>
      </c>
    </row>
    <row r="16" spans="1:7" x14ac:dyDescent="0.2">
      <c r="F16" s="130" t="str">
        <f>IF(OR(INDEX(Kode!C:C,0,1)="Piutang",INDEX(Kode!C:C,0,1)="Hutang"),INDEX(Kode!A:A,0,1),"")</f>
        <v/>
      </c>
      <c r="G16" s="130" t="str">
        <f>IF(OR(INDEX(Akun!C:C,0,1)="Db",INDEX(Akun!C:C,0,1)="Kr"),INDEX(Akun!A:A,0,1),"")</f>
        <v>1-101-101</v>
      </c>
    </row>
    <row r="17" spans="6:7" x14ac:dyDescent="0.2">
      <c r="F17" s="130" t="str">
        <f>IF(OR(INDEX(Kode!C:C,0,1)="Piutang",INDEX(Kode!C:C,0,1)="Hutang"),INDEX(Kode!A:A,0,1),"")</f>
        <v/>
      </c>
      <c r="G17" s="130" t="str">
        <f>IF(OR(INDEX(Akun!C:C,0,1)="Db",INDEX(Akun!C:C,0,1)="Kr"),INDEX(Akun!A:A,0,1),"")</f>
        <v>1-101-200</v>
      </c>
    </row>
    <row r="18" spans="6:7" x14ac:dyDescent="0.2">
      <c r="F18" s="130" t="str">
        <f>IF(OR(INDEX(Kode!C:C,0,1)="Piutang",INDEX(Kode!C:C,0,1)="Hutang"),INDEX(Kode!A:A,0,1),"")</f>
        <v>CT-001</v>
      </c>
      <c r="G18" s="130" t="str">
        <f>IF(OR(INDEX(Akun!C:C,0,1)="Db",INDEX(Akun!C:C,0,1)="Kr"),INDEX(Akun!A:A,0,1),"")</f>
        <v>1-102-000</v>
      </c>
    </row>
    <row r="19" spans="6:7" x14ac:dyDescent="0.2">
      <c r="F19" s="130" t="str">
        <f>IF(OR(INDEX(Kode!C:C,0,1)="Piutang",INDEX(Kode!C:C,0,1)="Hutang"),INDEX(Kode!A:A,0,1),"")</f>
        <v>CT-002</v>
      </c>
      <c r="G19" s="130" t="str">
        <f>IF(OR(INDEX(Akun!C:C,0,1)="Db",INDEX(Akun!C:C,0,1)="Kr"),INDEX(Akun!A:A,0,1),"")</f>
        <v>1-102-001</v>
      </c>
    </row>
    <row r="20" spans="6:7" x14ac:dyDescent="0.2">
      <c r="F20" s="130" t="str">
        <f>IF(OR(INDEX(Kode!C:C,0,1)="Piutang",INDEX(Kode!C:C,0,1)="Hutang"),INDEX(Kode!A:A,0,1),"")</f>
        <v>CT-003</v>
      </c>
      <c r="G20" s="130" t="str">
        <f>IF(OR(INDEX(Akun!C:C,0,1)="Db",INDEX(Akun!C:C,0,1)="Kr"),INDEX(Akun!A:A,0,1),"")</f>
        <v>1-102-002</v>
      </c>
    </row>
    <row r="21" spans="6:7" x14ac:dyDescent="0.2">
      <c r="F21" s="130" t="str">
        <f>IF(OR(INDEX(Kode!C:C,0,1)="Piutang",INDEX(Kode!C:C,0,1)="Hutang"),INDEX(Kode!A:A,0,1),"")</f>
        <v>SH-001</v>
      </c>
      <c r="G21" s="130" t="str">
        <f>IF(OR(INDEX(Akun!C:C,0,1)="Db",INDEX(Akun!C:C,0,1)="Kr"),INDEX(Akun!A:A,0,1),"")</f>
        <v>1-102-003</v>
      </c>
    </row>
    <row r="22" spans="6:7" x14ac:dyDescent="0.2">
      <c r="F22" s="130" t="str">
        <f>IF(OR(INDEX(Kode!C:C,0,1)="Piutang",INDEX(Kode!C:C,0,1)="Hutang"),INDEX(Kode!A:A,0,1),"")</f>
        <v>SH-002</v>
      </c>
      <c r="G22" s="130" t="str">
        <f>IF(OR(INDEX(Akun!C:C,0,1)="Db",INDEX(Akun!C:C,0,1)="Kr"),INDEX(Akun!A:A,0,1),"")</f>
        <v>1-102-004</v>
      </c>
    </row>
    <row r="23" spans="6:7" x14ac:dyDescent="0.2">
      <c r="F23" s="130" t="str">
        <f>IF(OR(INDEX(Kode!C:C,0,1)="Piutang",INDEX(Kode!C:C,0,1)="Hutang"),INDEX(Kode!A:A,0,1),"")</f>
        <v>SH-003</v>
      </c>
      <c r="G23" s="130" t="str">
        <f>IF(OR(INDEX(Akun!C:C,0,1)="Db",INDEX(Akun!C:C,0,1)="Kr"),INDEX(Akun!A:A,0,1),"")</f>
        <v>1-103-000</v>
      </c>
    </row>
    <row r="24" spans="6:7" x14ac:dyDescent="0.2">
      <c r="F24" s="130" t="str">
        <f>IF(OR(INDEX(Kode!C:C,0,1)="Piutang",INDEX(Kode!C:C,0,1)="Hutang"),INDEX(Kode!A:A,0,1),"")</f>
        <v>SH-004</v>
      </c>
      <c r="G24" s="130" t="str">
        <f>IF(OR(INDEX(Akun!C:C,0,1)="Db",INDEX(Akun!C:C,0,1)="Kr"),INDEX(Akun!A:A,0,1),"")</f>
        <v>1-104-000</v>
      </c>
    </row>
    <row r="25" spans="6:7" x14ac:dyDescent="0.2">
      <c r="F25" s="130">
        <f>IF(OR(INDEX(Kode!C:C,0,1)="Piutang",INDEX(Kode!C:C,0,1)="Hutang"),INDEX(Kode!A:A,0,1),"")</f>
        <v>0</v>
      </c>
      <c r="G25" s="130" t="str">
        <f>IF(OR(INDEX(Akun!C:C,0,1)="Db",INDEX(Akun!C:C,0,1)="Kr"),INDEX(Akun!A:A,0,1),"")</f>
        <v>1-105-000</v>
      </c>
    </row>
    <row r="26" spans="6:7" x14ac:dyDescent="0.2">
      <c r="F26" s="130">
        <f>IF(OR(INDEX(Kode!C:C,0,1)="Piutang",INDEX(Kode!C:C,0,1)="Hutang"),INDEX(Kode!A:A,0,1),"")</f>
        <v>0</v>
      </c>
      <c r="G26" s="130" t="str">
        <f>IF(OR(INDEX(Akun!C:C,0,1)="Db",INDEX(Akun!C:C,0,1)="Kr"),INDEX(Akun!A:A,0,1),"")</f>
        <v>1-105-001</v>
      </c>
    </row>
    <row r="27" spans="6:7" x14ac:dyDescent="0.2">
      <c r="F27" s="130" t="str">
        <f>IF(OR(INDEX(Kode!C:C,0,1)="Piutang",INDEX(Kode!C:C,0,1)="Hutang"),INDEX(Kode!A:A,0,1),"")</f>
        <v/>
      </c>
      <c r="G27" s="130" t="str">
        <f>IF(OR(INDEX(Akun!C:C,0,1)="Db",INDEX(Akun!C:C,0,1)="Kr"),INDEX(Akun!A:A,0,1),"")</f>
        <v>1-105-002</v>
      </c>
    </row>
    <row r="28" spans="6:7" x14ac:dyDescent="0.2">
      <c r="F28" s="130" t="str">
        <f>IF(OR(INDEX(Kode!C:C,0,1)="Piutang",INDEX(Kode!C:C,0,1)="Hutang"),INDEX(Kode!A:A,0,1),"")</f>
        <v/>
      </c>
      <c r="G28" s="130" t="str">
        <f>IF(OR(INDEX(Akun!C:C,0,1)="Db",INDEX(Akun!C:C,0,1)="Kr"),INDEX(Akun!A:A,0,1),"")</f>
        <v>1-106-000</v>
      </c>
    </row>
    <row r="29" spans="6:7" x14ac:dyDescent="0.2">
      <c r="F29" s="130" t="str">
        <f>IF(OR(INDEX(Kode!C:C,0,1)="Piutang",INDEX(Kode!C:C,0,1)="Hutang"),INDEX(Kode!A:A,0,1),"")</f>
        <v/>
      </c>
      <c r="G29" s="130" t="str">
        <f>IF(OR(INDEX(Akun!C:C,0,1)="Db",INDEX(Akun!C:C,0,1)="Kr"),INDEX(Akun!A:A,0,1),"")</f>
        <v>1-106-001</v>
      </c>
    </row>
    <row r="30" spans="6:7" x14ac:dyDescent="0.2">
      <c r="F30" s="130" t="str">
        <f>IF(OR(INDEX(Kode!C:C,0,1)="Piutang",INDEX(Kode!C:C,0,1)="Hutang"),INDEX(Kode!A:A,0,1),"")</f>
        <v/>
      </c>
      <c r="G30" s="130" t="str">
        <f>IF(OR(INDEX(Akun!C:C,0,1)="Db",INDEX(Akun!C:C,0,1)="Kr"),INDEX(Akun!A:A,0,1),"")</f>
        <v>1-106-010</v>
      </c>
    </row>
    <row r="31" spans="6:7" x14ac:dyDescent="0.2">
      <c r="F31" s="130" t="str">
        <f>IF(OR(INDEX(Kode!C:C,0,1)="Piutang",INDEX(Kode!C:C,0,1)="Hutang"),INDEX(Kode!A:A,0,1),"")</f>
        <v>AP-001</v>
      </c>
      <c r="G31" s="130" t="str">
        <f>IF(OR(INDEX(Akun!C:C,0,1)="Db",INDEX(Akun!C:C,0,1)="Kr"),INDEX(Akun!A:A,0,1),"")</f>
        <v>1-106-011</v>
      </c>
    </row>
    <row r="32" spans="6:7" x14ac:dyDescent="0.2">
      <c r="F32" s="130" t="str">
        <f>IF(OR(INDEX(Kode!C:C,0,1)="Piutang",INDEX(Kode!C:C,0,1)="Hutang"),INDEX(Kode!A:A,0,1),"")</f>
        <v>AP-002</v>
      </c>
      <c r="G32" s="130" t="str">
        <f>IF(OR(INDEX(Akun!C:C,0,1)="Db",INDEX(Akun!C:C,0,1)="Kr"),INDEX(Akun!A:A,0,1),"")</f>
        <v>1-106-099</v>
      </c>
    </row>
    <row r="33" spans="6:7" x14ac:dyDescent="0.2">
      <c r="F33" s="130">
        <f>IF(OR(INDEX(Kode!C:C,0,1)="Piutang",INDEX(Kode!C:C,0,1)="Hutang"),INDEX(Kode!A:A,0,1),"")</f>
        <v>0</v>
      </c>
      <c r="G33" s="130" t="str">
        <f>IF(OR(INDEX(Akun!C:C,0,1)="Db",INDEX(Akun!C:C,0,1)="Kr"),INDEX(Akun!A:A,0,1),"")</f>
        <v>1-107-000</v>
      </c>
    </row>
    <row r="34" spans="6:7" x14ac:dyDescent="0.2">
      <c r="F34" s="130">
        <f>IF(OR(INDEX(Kode!C:C,0,1)="Piutang",INDEX(Kode!C:C,0,1)="Hutang"),INDEX(Kode!A:A,0,1),"")</f>
        <v>0</v>
      </c>
      <c r="G34" s="130" t="str">
        <f>IF(OR(INDEX(Akun!C:C,0,1)="Db",INDEX(Akun!C:C,0,1)="Kr"),INDEX(Akun!A:A,0,1),"")</f>
        <v>1-107-001</v>
      </c>
    </row>
    <row r="35" spans="6:7" x14ac:dyDescent="0.2">
      <c r="F35" s="130">
        <f>IF(OR(INDEX(Kode!C:C,0,1)="Piutang",INDEX(Kode!C:C,0,1)="Hutang"),INDEX(Kode!A:A,0,1),"")</f>
        <v>0</v>
      </c>
      <c r="G35" s="130" t="str">
        <f>IF(OR(INDEX(Akun!C:C,0,1)="Db",INDEX(Akun!C:C,0,1)="Kr"),INDEX(Akun!A:A,0,1),"")</f>
        <v>1-107-002</v>
      </c>
    </row>
    <row r="36" spans="6:7" x14ac:dyDescent="0.2">
      <c r="F36" s="130" t="str">
        <f>IF(OR(INDEX(Kode!C:C,0,1)="Piutang",INDEX(Kode!C:C,0,1)="Hutang"),INDEX(Kode!A:A,0,1),"")</f>
        <v/>
      </c>
      <c r="G36" s="130" t="str">
        <f>IF(OR(INDEX(Akun!C:C,0,1)="Db",INDEX(Akun!C:C,0,1)="Kr"),INDEX(Akun!A:A,0,1),"")</f>
        <v>1-107-003</v>
      </c>
    </row>
    <row r="37" spans="6:7" x14ac:dyDescent="0.2">
      <c r="F37" s="130" t="str">
        <f>IF(OR(INDEX(Kode!C:C,0,1)="Piutang",INDEX(Kode!C:C,0,1)="Hutang"),INDEX(Kode!A:A,0,1),"")</f>
        <v/>
      </c>
      <c r="G37" s="130" t="str">
        <f>IF(OR(INDEX(Akun!C:C,0,1)="Db",INDEX(Akun!C:C,0,1)="Kr"),INDEX(Akun!A:A,0,1),"")</f>
        <v>1-108-000</v>
      </c>
    </row>
    <row r="38" spans="6:7" x14ac:dyDescent="0.2">
      <c r="F38" s="130" t="str">
        <f>IF(OR(INDEX(Kode!C:C,0,1)="Piutang",INDEX(Kode!C:C,0,1)="Hutang"),INDEX(Kode!A:A,0,1),"")</f>
        <v/>
      </c>
      <c r="G38" s="130" t="str">
        <f>IF(OR(INDEX(Akun!C:C,0,1)="Db",INDEX(Akun!C:C,0,1)="Kr"),INDEX(Akun!A:A,0,1),"")</f>
        <v>1-108-001</v>
      </c>
    </row>
    <row r="39" spans="6:7" x14ac:dyDescent="0.2">
      <c r="F39" s="130" t="str">
        <f>IF(OR(INDEX(Kode!C:C,0,1)="Piutang",INDEX(Kode!C:C,0,1)="Hutang"),INDEX(Kode!A:A,0,1),"")</f>
        <v/>
      </c>
      <c r="G39" s="130" t="str">
        <f>IF(OR(INDEX(Akun!C:C,0,1)="Db",INDEX(Akun!C:C,0,1)="Kr"),INDEX(Akun!A:A,0,1),"")</f>
        <v>1-108-010</v>
      </c>
    </row>
    <row r="40" spans="6:7" x14ac:dyDescent="0.2">
      <c r="F40" s="130" t="str">
        <f>IF(OR(INDEX(Kode!C:C,0,1)="Piutang",INDEX(Kode!C:C,0,1)="Hutang"),INDEX(Kode!A:A,0,1),"")</f>
        <v/>
      </c>
      <c r="G40" s="130" t="str">
        <f>IF(OR(INDEX(Akun!C:C,0,1)="Db",INDEX(Akun!C:C,0,1)="Kr"),INDEX(Akun!A:A,0,1),"")</f>
        <v>1-109-000</v>
      </c>
    </row>
    <row r="41" spans="6:7" x14ac:dyDescent="0.2">
      <c r="F41" s="130" t="str">
        <f>IF(OR(INDEX(Kode!C:C,0,1)="Piutang",INDEX(Kode!C:C,0,1)="Hutang"),INDEX(Kode!A:A,0,1),"")</f>
        <v/>
      </c>
      <c r="G41" s="130" t="str">
        <f>IF(OR(INDEX(Akun!C:C,0,1)="Db",INDEX(Akun!C:C,0,1)="Kr"),INDEX(Akun!A:A,0,1),"")</f>
        <v>1-10999</v>
      </c>
    </row>
    <row r="42" spans="6:7" x14ac:dyDescent="0.2">
      <c r="F42" s="130" t="str">
        <f>IF(OR(INDEX(Kode!C:C,0,1)="Piutang",INDEX(Kode!C:C,0,1)="Hutang"),INDEX(Kode!A:A,0,1),"")</f>
        <v/>
      </c>
      <c r="G42" s="130" t="str">
        <f>IF(OR(INDEX(Akun!C:C,0,1)="Db",INDEX(Akun!C:C,0,1)="Kr"),INDEX(Akun!A:A,0,1),"")</f>
        <v>1-120-000</v>
      </c>
    </row>
    <row r="43" spans="6:7" x14ac:dyDescent="0.2">
      <c r="F43" s="130" t="str">
        <f>IF(OR(INDEX(Kode!C:C,0,1)="Piutang",INDEX(Kode!C:C,0,1)="Hutang"),INDEX(Kode!A:A,0,1),"")</f>
        <v/>
      </c>
      <c r="G43" s="130" t="str">
        <f>IF(OR(INDEX(Akun!C:C,0,1)="Db",INDEX(Akun!C:C,0,1)="Kr"),INDEX(Akun!A:A,0,1),"")</f>
        <v>1-120-001</v>
      </c>
    </row>
    <row r="44" spans="6:7" x14ac:dyDescent="0.2">
      <c r="F44" s="130" t="str">
        <f>IF(OR(INDEX(Kode!C:C,0,1)="Piutang",INDEX(Kode!C:C,0,1)="Hutang"),INDEX(Kode!A:A,0,1),"")</f>
        <v/>
      </c>
      <c r="G44" s="130" t="str">
        <f>IF(OR(INDEX(Akun!C:C,0,1)="Db",INDEX(Akun!C:C,0,1)="Kr"),INDEX(Akun!A:A,0,1),"")</f>
        <v>1-120-002</v>
      </c>
    </row>
    <row r="45" spans="6:7" x14ac:dyDescent="0.2">
      <c r="F45" s="130" t="str">
        <f>IF(OR(INDEX(Kode!C:C,0,1)="Piutang",INDEX(Kode!C:C,0,1)="Hutang"),INDEX(Kode!A:A,0,1),"")</f>
        <v/>
      </c>
      <c r="G45" s="130" t="str">
        <f>IF(OR(INDEX(Akun!C:C,0,1)="Db",INDEX(Akun!C:C,0,1)="Kr"),INDEX(Akun!A:A,0,1),"")</f>
        <v>1-120-003</v>
      </c>
    </row>
    <row r="46" spans="6:7" x14ac:dyDescent="0.2">
      <c r="F46" s="130" t="str">
        <f>IF(OR(INDEX(Kode!C:C,0,1)="Piutang",INDEX(Kode!C:C,0,1)="Hutang"),INDEX(Kode!A:A,0,1),"")</f>
        <v/>
      </c>
      <c r="G46" s="130" t="str">
        <f>IF(OR(INDEX(Akun!C:C,0,1)="Db",INDEX(Akun!C:C,0,1)="Kr"),INDEX(Akun!A:A,0,1),"")</f>
        <v>1-120-004</v>
      </c>
    </row>
    <row r="47" spans="6:7" x14ac:dyDescent="0.2">
      <c r="F47" s="130" t="str">
        <f>IF(OR(INDEX(Kode!C:C,0,1)="Piutang",INDEX(Kode!C:C,0,1)="Hutang"),INDEX(Kode!A:A,0,1),"")</f>
        <v/>
      </c>
      <c r="G47" s="130" t="str">
        <f>IF(OR(INDEX(Akun!C:C,0,1)="Db",INDEX(Akun!C:C,0,1)="Kr"),INDEX(Akun!A:A,0,1),"")</f>
        <v>1-120-005</v>
      </c>
    </row>
    <row r="48" spans="6:7" x14ac:dyDescent="0.2">
      <c r="F48" s="130" t="str">
        <f>IF(OR(INDEX(Kode!C:C,0,1)="Piutang",INDEX(Kode!C:C,0,1)="Hutang"),INDEX(Kode!A:A,0,1),"")</f>
        <v/>
      </c>
      <c r="G48" s="130" t="str">
        <f>IF(OR(INDEX(Akun!C:C,0,1)="Db",INDEX(Akun!C:C,0,1)="Kr"),INDEX(Akun!A:A,0,1),"")</f>
        <v>1-120-101</v>
      </c>
    </row>
    <row r="49" spans="6:7" x14ac:dyDescent="0.2">
      <c r="F49" s="130" t="str">
        <f>IF(OR(INDEX(Kode!C:C,0,1)="Piutang",INDEX(Kode!C:C,0,1)="Hutang"),INDEX(Kode!A:A,0,1),"")</f>
        <v/>
      </c>
      <c r="G49" s="130" t="str">
        <f>IF(OR(INDEX(Akun!C:C,0,1)="Db",INDEX(Akun!C:C,0,1)="Kr"),INDEX(Akun!A:A,0,1),"")</f>
        <v>1-120-102</v>
      </c>
    </row>
    <row r="50" spans="6:7" x14ac:dyDescent="0.2">
      <c r="F50" s="130" t="str">
        <f>IF(OR(INDEX(Kode!C:C,0,1)="Piutang",INDEX(Kode!C:C,0,1)="Hutang"),INDEX(Kode!A:A,0,1),"")</f>
        <v/>
      </c>
      <c r="G50" s="130" t="str">
        <f>IF(OR(INDEX(Akun!C:C,0,1)="Db",INDEX(Akun!C:C,0,1)="Kr"),INDEX(Akun!A:A,0,1),"")</f>
        <v>1-120-103</v>
      </c>
    </row>
    <row r="51" spans="6:7" x14ac:dyDescent="0.2">
      <c r="F51" s="130" t="str">
        <f>IF(OR(INDEX(Kode!C:C,0,1)="Piutang",INDEX(Kode!C:C,0,1)="Hutang"),INDEX(Kode!A:A,0,1),"")</f>
        <v/>
      </c>
      <c r="G51" s="130" t="str">
        <f>IF(OR(INDEX(Akun!C:C,0,1)="Db",INDEX(Akun!C:C,0,1)="Kr"),INDEX(Akun!A:A,0,1),"")</f>
        <v>1-120-104</v>
      </c>
    </row>
    <row r="52" spans="6:7" x14ac:dyDescent="0.2">
      <c r="F52" s="130" t="str">
        <f>IF(OR(INDEX(Kode!C:C,0,1)="Piutang",INDEX(Kode!C:C,0,1)="Hutang"),INDEX(Kode!A:A,0,1),"")</f>
        <v/>
      </c>
      <c r="G52" s="130" t="str">
        <f>IF(OR(INDEX(Akun!C:C,0,1)="Db",INDEX(Akun!C:C,0,1)="Kr"),INDEX(Akun!A:A,0,1),"")</f>
        <v>1-120-105</v>
      </c>
    </row>
    <row r="53" spans="6:7" x14ac:dyDescent="0.2">
      <c r="F53" s="130" t="str">
        <f>IF(OR(INDEX(Kode!C:C,0,1)="Piutang",INDEX(Kode!C:C,0,1)="Hutang"),INDEX(Kode!A:A,0,1),"")</f>
        <v/>
      </c>
      <c r="G53" s="130" t="str">
        <f>IF(OR(INDEX(Akun!C:C,0,1)="Db",INDEX(Akun!C:C,0,1)="Kr"),INDEX(Akun!A:A,0,1),"")</f>
        <v>1-120-999</v>
      </c>
    </row>
    <row r="54" spans="6:7" x14ac:dyDescent="0.2">
      <c r="F54" s="130" t="str">
        <f>IF(OR(INDEX(Kode!C:C,0,1)="Piutang",INDEX(Kode!C:C,0,1)="Hutang"),INDEX(Kode!A:A,0,1),"")</f>
        <v/>
      </c>
      <c r="G54" s="130" t="str">
        <f>IF(OR(INDEX(Akun!C:C,0,1)="Db",INDEX(Akun!C:C,0,1)="Kr"),INDEX(Akun!A:A,0,1),"")</f>
        <v>2-130-000</v>
      </c>
    </row>
    <row r="55" spans="6:7" x14ac:dyDescent="0.2">
      <c r="F55" s="130" t="str">
        <f>IF(OR(INDEX(Kode!C:C,0,1)="Piutang",INDEX(Kode!C:C,0,1)="Hutang"),INDEX(Kode!A:A,0,1),"")</f>
        <v/>
      </c>
      <c r="G55" s="130" t="str">
        <f>IF(OR(INDEX(Akun!C:C,0,1)="Db",INDEX(Akun!C:C,0,1)="Kr"),INDEX(Akun!A:A,0,1),"")</f>
        <v>2-130-001</v>
      </c>
    </row>
    <row r="56" spans="6:7" x14ac:dyDescent="0.2">
      <c r="F56" s="130" t="str">
        <f>IF(OR(INDEX(Kode!C:C,0,1)="Piutang",INDEX(Kode!C:C,0,1)="Hutang"),INDEX(Kode!A:A,0,1),"")</f>
        <v/>
      </c>
      <c r="G56" s="130" t="str">
        <f>IF(OR(INDEX(Akun!C:C,0,1)="Db",INDEX(Akun!C:C,0,1)="Kr"),INDEX(Akun!A:A,0,1),"")</f>
        <v>2-140-000</v>
      </c>
    </row>
    <row r="57" spans="6:7" x14ac:dyDescent="0.2">
      <c r="F57" s="130" t="str">
        <f>IF(OR(INDEX(Kode!C:C,0,1)="Piutang",INDEX(Kode!C:C,0,1)="Hutang"),INDEX(Kode!A:A,0,1),"")</f>
        <v/>
      </c>
      <c r="G57" s="130" t="str">
        <f>IF(OR(INDEX(Akun!C:C,0,1)="Db",INDEX(Akun!C:C,0,1)="Kr"),INDEX(Akun!A:A,0,1),"")</f>
        <v>2-140-001</v>
      </c>
    </row>
    <row r="58" spans="6:7" x14ac:dyDescent="0.2">
      <c r="F58" s="130" t="str">
        <f>IF(OR(INDEX(Kode!C:C,0,1)="Piutang",INDEX(Kode!C:C,0,1)="Hutang"),INDEX(Kode!A:A,0,1),"")</f>
        <v/>
      </c>
      <c r="G58" s="130" t="str">
        <f>IF(OR(INDEX(Akun!C:C,0,1)="Db",INDEX(Akun!C:C,0,1)="Kr"),INDEX(Akun!A:A,0,1),"")</f>
        <v>2-140-010</v>
      </c>
    </row>
    <row r="59" spans="6:7" x14ac:dyDescent="0.2">
      <c r="F59" s="130" t="str">
        <f>IF(OR(INDEX(Kode!C:C,0,1)="Piutang",INDEX(Kode!C:C,0,1)="Hutang"),INDEX(Kode!A:A,0,1),"")</f>
        <v/>
      </c>
      <c r="G59" s="130" t="str">
        <f>IF(OR(INDEX(Akun!C:C,0,1)="Db",INDEX(Akun!C:C,0,1)="Kr"),INDEX(Akun!A:A,0,1),"")</f>
        <v>2-140-020</v>
      </c>
    </row>
    <row r="60" spans="6:7" x14ac:dyDescent="0.2">
      <c r="F60" s="130" t="str">
        <f>IF(OR(INDEX(Kode!C:C,0,1)="Piutang",INDEX(Kode!C:C,0,1)="Hutang"),INDEX(Kode!A:A,0,1),"")</f>
        <v/>
      </c>
      <c r="G60" s="130" t="str">
        <f>IF(OR(INDEX(Akun!C:C,0,1)="Db",INDEX(Akun!C:C,0,1)="Kr"),INDEX(Akun!A:A,0,1),"")</f>
        <v>2-140-021</v>
      </c>
    </row>
    <row r="61" spans="6:7" x14ac:dyDescent="0.2">
      <c r="F61" s="130" t="str">
        <f>IF(OR(INDEX(Kode!C:C,0,1)="Piutang",INDEX(Kode!C:C,0,1)="Hutang"),INDEX(Kode!A:A,0,1),"")</f>
        <v/>
      </c>
      <c r="G61" s="130" t="str">
        <f>IF(OR(INDEX(Akun!C:C,0,1)="Db",INDEX(Akun!C:C,0,1)="Kr"),INDEX(Akun!A:A,0,1),"")</f>
        <v>2-140-030</v>
      </c>
    </row>
    <row r="62" spans="6:7" x14ac:dyDescent="0.2">
      <c r="F62" s="130" t="str">
        <f>IF(OR(INDEX(Kode!C:C,0,1)="Piutang",INDEX(Kode!C:C,0,1)="Hutang"),INDEX(Kode!A:A,0,1),"")</f>
        <v/>
      </c>
      <c r="G62" s="130" t="str">
        <f>IF(OR(INDEX(Akun!C:C,0,1)="Db",INDEX(Akun!C:C,0,1)="Kr"),INDEX(Akun!A:A,0,1),"")</f>
        <v>2-140-031</v>
      </c>
    </row>
    <row r="63" spans="6:7" x14ac:dyDescent="0.2">
      <c r="F63" s="130" t="str">
        <f>IF(OR(INDEX(Kode!C:C,0,1)="Piutang",INDEX(Kode!C:C,0,1)="Hutang"),INDEX(Kode!A:A,0,1),"")</f>
        <v/>
      </c>
      <c r="G63" s="130" t="str">
        <f>IF(OR(INDEX(Akun!C:C,0,1)="Db",INDEX(Akun!C:C,0,1)="Kr"),INDEX(Akun!A:A,0,1),"")</f>
        <v>2-140-032</v>
      </c>
    </row>
    <row r="64" spans="6:7" x14ac:dyDescent="0.2">
      <c r="F64" s="130" t="str">
        <f>IF(OR(INDEX(Kode!C:C,0,1)="Piutang",INDEX(Kode!C:C,0,1)="Hutang"),INDEX(Kode!A:A,0,1),"")</f>
        <v/>
      </c>
      <c r="G64" s="130" t="str">
        <f>IF(OR(INDEX(Akun!C:C,0,1)="Db",INDEX(Akun!C:C,0,1)="Kr"),INDEX(Akun!A:A,0,1),"")</f>
        <v>2-140-033</v>
      </c>
    </row>
    <row r="65" spans="6:7" x14ac:dyDescent="0.2">
      <c r="F65" s="130" t="str">
        <f>IF(OR(INDEX(Kode!C:C,0,1)="Piutang",INDEX(Kode!C:C,0,1)="Hutang"),INDEX(Kode!A:A,0,1),"")</f>
        <v/>
      </c>
      <c r="G65" s="130" t="str">
        <f>IF(OR(INDEX(Akun!C:C,0,1)="Db",INDEX(Akun!C:C,0,1)="Kr"),INDEX(Akun!A:A,0,1),"")</f>
        <v>2-140-040</v>
      </c>
    </row>
    <row r="66" spans="6:7" x14ac:dyDescent="0.2">
      <c r="F66" s="130" t="str">
        <f>IF(OR(INDEX(Kode!C:C,0,1)="Piutang",INDEX(Kode!C:C,0,1)="Hutang"),INDEX(Kode!A:A,0,1),"")</f>
        <v/>
      </c>
      <c r="G66" s="130" t="str">
        <f>IF(OR(INDEX(Akun!C:C,0,1)="Db",INDEX(Akun!C:C,0,1)="Kr"),INDEX(Akun!A:A,0,1),"")</f>
        <v>2-140-050</v>
      </c>
    </row>
    <row r="67" spans="6:7" x14ac:dyDescent="0.2">
      <c r="F67" s="130" t="str">
        <f>IF(OR(INDEX(Kode!C:C,0,1)="Piutang",INDEX(Kode!C:C,0,1)="Hutang"),INDEX(Kode!A:A,0,1),"")</f>
        <v/>
      </c>
      <c r="G67" s="130" t="str">
        <f>IF(OR(INDEX(Akun!C:C,0,1)="Db",INDEX(Akun!C:C,0,1)="Kr"),INDEX(Akun!A:A,0,1),"")</f>
        <v>2-140-099</v>
      </c>
    </row>
    <row r="68" spans="6:7" x14ac:dyDescent="0.2">
      <c r="F68" s="130" t="str">
        <f>IF(OR(INDEX(Kode!C:C,0,1)="Piutang",INDEX(Kode!C:C,0,1)="Hutang"),INDEX(Kode!A:A,0,1),"")</f>
        <v/>
      </c>
      <c r="G68" s="130" t="str">
        <f>IF(OR(INDEX(Akun!C:C,0,1)="Db",INDEX(Akun!C:C,0,1)="Kr"),INDEX(Akun!A:A,0,1),"")</f>
        <v>2-150-000</v>
      </c>
    </row>
    <row r="69" spans="6:7" x14ac:dyDescent="0.2">
      <c r="F69" s="130" t="str">
        <f>IF(OR(INDEX(Kode!C:C,0,1)="Piutang",INDEX(Kode!C:C,0,1)="Hutang"),INDEX(Kode!A:A,0,1),"")</f>
        <v/>
      </c>
      <c r="G69" s="130" t="str">
        <f>IF(OR(INDEX(Akun!C:C,0,1)="Db",INDEX(Akun!C:C,0,1)="Kr"),INDEX(Akun!A:A,0,1),"")</f>
        <v>2-151-000</v>
      </c>
    </row>
    <row r="70" spans="6:7" x14ac:dyDescent="0.2">
      <c r="F70" s="130" t="str">
        <f>IF(OR(INDEX(Kode!C:C,0,1)="Piutang",INDEX(Kode!C:C,0,1)="Hutang"),INDEX(Kode!A:A,0,1),"")</f>
        <v/>
      </c>
      <c r="G70" s="130" t="str">
        <f>IF(OR(INDEX(Akun!C:C,0,1)="Db",INDEX(Akun!C:C,0,1)="Kr"),INDEX(Akun!A:A,0,1),"")</f>
        <v>2-151-001</v>
      </c>
    </row>
    <row r="71" spans="6:7" x14ac:dyDescent="0.2">
      <c r="F71" s="130" t="str">
        <f>IF(OR(INDEX(Kode!C:C,0,1)="Piutang",INDEX(Kode!C:C,0,1)="Hutang"),INDEX(Kode!A:A,0,1),"")</f>
        <v/>
      </c>
      <c r="G71" s="130" t="str">
        <f>IF(OR(INDEX(Akun!C:C,0,1)="Db",INDEX(Akun!C:C,0,1)="Kr"),INDEX(Akun!A:A,0,1),"")</f>
        <v>2-151-002</v>
      </c>
    </row>
    <row r="72" spans="6:7" x14ac:dyDescent="0.2">
      <c r="F72" s="130" t="str">
        <f>IF(OR(INDEX(Kode!C:C,0,1)="Piutang",INDEX(Kode!C:C,0,1)="Hutang"),INDEX(Kode!A:A,0,1),"")</f>
        <v/>
      </c>
      <c r="G72" s="130" t="str">
        <f>IF(OR(INDEX(Akun!C:C,0,1)="Db",INDEX(Akun!C:C,0,1)="Kr"),INDEX(Akun!A:A,0,1),"")</f>
        <v>2-151-003</v>
      </c>
    </row>
    <row r="73" spans="6:7" x14ac:dyDescent="0.2">
      <c r="F73" s="130" t="str">
        <f>IF(OR(INDEX(Kode!C:C,0,1)="Piutang",INDEX(Kode!C:C,0,1)="Hutang"),INDEX(Kode!A:A,0,1),"")</f>
        <v/>
      </c>
      <c r="G73" s="130" t="str">
        <f>IF(OR(INDEX(Akun!C:C,0,1)="Db",INDEX(Akun!C:C,0,1)="Kr"),INDEX(Akun!A:A,0,1),"")</f>
        <v>2-160-000</v>
      </c>
    </row>
    <row r="74" spans="6:7" x14ac:dyDescent="0.2">
      <c r="F74" s="130" t="str">
        <f>IF(OR(INDEX(Kode!C:C,0,1)="Piutang",INDEX(Kode!C:C,0,1)="Hutang"),INDEX(Kode!A:A,0,1),"")</f>
        <v/>
      </c>
      <c r="G74" s="130" t="str">
        <f>IF(OR(INDEX(Akun!C:C,0,1)="Db",INDEX(Akun!C:C,0,1)="Kr"),INDEX(Akun!A:A,0,1),"")</f>
        <v>2-170-000</v>
      </c>
    </row>
    <row r="75" spans="6:7" x14ac:dyDescent="0.2">
      <c r="F75" s="130" t="str">
        <f>IF(OR(INDEX(Kode!C:C,0,1)="Piutang",INDEX(Kode!C:C,0,1)="Hutang"),INDEX(Kode!A:A,0,1),"")</f>
        <v/>
      </c>
      <c r="G75" s="130" t="str">
        <f>IF(OR(INDEX(Akun!C:C,0,1)="Db",INDEX(Akun!C:C,0,1)="Kr"),INDEX(Akun!A:A,0,1),"")</f>
        <v>2-170-001</v>
      </c>
    </row>
    <row r="76" spans="6:7" x14ac:dyDescent="0.2">
      <c r="F76" s="130" t="str">
        <f>IF(OR(INDEX(Kode!C:C,0,1)="Piutang",INDEX(Kode!C:C,0,1)="Hutang"),INDEX(Kode!A:A,0,1),"")</f>
        <v/>
      </c>
      <c r="G76" s="130" t="str">
        <f>IF(OR(INDEX(Akun!C:C,0,1)="Db",INDEX(Akun!C:C,0,1)="Kr"),INDEX(Akun!A:A,0,1),"")</f>
        <v>2-170-002</v>
      </c>
    </row>
    <row r="77" spans="6:7" x14ac:dyDescent="0.2">
      <c r="F77" s="130" t="str">
        <f>IF(OR(INDEX(Kode!C:C,0,1)="Piutang",INDEX(Kode!C:C,0,1)="Hutang"),INDEX(Kode!A:A,0,1),"")</f>
        <v/>
      </c>
      <c r="G77" s="130" t="str">
        <f>IF(OR(INDEX(Akun!C:C,0,1)="Db",INDEX(Akun!C:C,0,1)="Kr"),INDEX(Akun!A:A,0,1),"")</f>
        <v>2-170-003</v>
      </c>
    </row>
    <row r="78" spans="6:7" x14ac:dyDescent="0.2">
      <c r="F78" s="130" t="str">
        <f>IF(OR(INDEX(Kode!C:C,0,1)="Piutang",INDEX(Kode!C:C,0,1)="Hutang"),INDEX(Kode!A:A,0,1),"")</f>
        <v/>
      </c>
      <c r="G78" s="130" t="str">
        <f>IF(OR(INDEX(Akun!C:C,0,1)="Db",INDEX(Akun!C:C,0,1)="Kr"),INDEX(Akun!A:A,0,1),"")</f>
        <v>2-170-004</v>
      </c>
    </row>
    <row r="79" spans="6:7" x14ac:dyDescent="0.2">
      <c r="F79" s="130" t="str">
        <f>IF(OR(INDEX(Kode!C:C,0,1)="Piutang",INDEX(Kode!C:C,0,1)="Hutang"),INDEX(Kode!A:A,0,1),"")</f>
        <v/>
      </c>
      <c r="G79" s="130" t="str">
        <f>IF(OR(INDEX(Akun!C:C,0,1)="Db",INDEX(Akun!C:C,0,1)="Kr"),INDEX(Akun!A:A,0,1),"")</f>
        <v>2-170-005</v>
      </c>
    </row>
    <row r="80" spans="6:7" x14ac:dyDescent="0.2">
      <c r="F80" s="130" t="str">
        <f>IF(OR(INDEX(Kode!C:C,0,1)="Piutang",INDEX(Kode!C:C,0,1)="Hutang"),INDEX(Kode!A:A,0,1),"")</f>
        <v/>
      </c>
      <c r="G80" s="130" t="str">
        <f>IF(OR(INDEX(Akun!C:C,0,1)="Db",INDEX(Akun!C:C,0,1)="Kr"),INDEX(Akun!A:A,0,1),"")</f>
        <v>2-170-006</v>
      </c>
    </row>
    <row r="81" spans="6:7" x14ac:dyDescent="0.2">
      <c r="F81" s="130" t="str">
        <f>IF(OR(INDEX(Kode!C:C,0,1)="Piutang",INDEX(Kode!C:C,0,1)="Hutang"),INDEX(Kode!A:A,0,1),"")</f>
        <v/>
      </c>
      <c r="G81" s="130" t="str">
        <f>IF(OR(INDEX(Akun!C:C,0,1)="Db",INDEX(Akun!C:C,0,1)="Kr"),INDEX(Akun!A:A,0,1),"")</f>
        <v>3-100-000</v>
      </c>
    </row>
    <row r="82" spans="6:7" x14ac:dyDescent="0.2">
      <c r="F82" s="130" t="str">
        <f>IF(OR(INDEX(Kode!C:C,0,1)="Piutang",INDEX(Kode!C:C,0,1)="Hutang"),INDEX(Kode!A:A,0,1),"")</f>
        <v/>
      </c>
      <c r="G82" s="130" t="str">
        <f>IF(OR(INDEX(Akun!C:C,0,1)="Db",INDEX(Akun!C:C,0,1)="Kr"),INDEX(Akun!A:A,0,1),"")</f>
        <v>3-101-000</v>
      </c>
    </row>
    <row r="83" spans="6:7" x14ac:dyDescent="0.2">
      <c r="F83" s="130" t="str">
        <f>IF(OR(INDEX(Kode!C:C,0,1)="Piutang",INDEX(Kode!C:C,0,1)="Hutang"),INDEX(Kode!A:A,0,1),"")</f>
        <v/>
      </c>
      <c r="G83" s="130" t="str">
        <f>IF(OR(INDEX(Akun!C:C,0,1)="Db",INDEX(Akun!C:C,0,1)="Kr"),INDEX(Akun!A:A,0,1),"")</f>
        <v>3-101-001</v>
      </c>
    </row>
    <row r="84" spans="6:7" x14ac:dyDescent="0.2">
      <c r="F84" s="130" t="str">
        <f>IF(OR(INDEX(Kode!C:C,0,1)="Piutang",INDEX(Kode!C:C,0,1)="Hutang"),INDEX(Kode!A:A,0,1),"")</f>
        <v/>
      </c>
      <c r="G84" s="130" t="str">
        <f>IF(OR(INDEX(Akun!C:C,0,1)="Db",INDEX(Akun!C:C,0,1)="Kr"),INDEX(Akun!A:A,0,1),"")</f>
        <v>3-102-000</v>
      </c>
    </row>
    <row r="85" spans="6:7" x14ac:dyDescent="0.2">
      <c r="F85" s="130" t="str">
        <f>IF(OR(INDEX(Kode!C:C,0,1)="Piutang",INDEX(Kode!C:C,0,1)="Hutang"),INDEX(Kode!A:A,0,1),"")</f>
        <v/>
      </c>
      <c r="G85" s="130" t="str">
        <f>IF(OR(INDEX(Akun!C:C,0,1)="Db",INDEX(Akun!C:C,0,1)="Kr"),INDEX(Akun!A:A,0,1),"")</f>
        <v>3-102-001</v>
      </c>
    </row>
    <row r="86" spans="6:7" x14ac:dyDescent="0.2">
      <c r="F86" s="130" t="str">
        <f>IF(OR(INDEX(Kode!C:C,0,1)="Piutang",INDEX(Kode!C:C,0,1)="Hutang"),INDEX(Kode!A:A,0,1),"")</f>
        <v/>
      </c>
      <c r="G86" s="130" t="str">
        <f>IF(OR(INDEX(Akun!C:C,0,1)="Db",INDEX(Akun!C:C,0,1)="Kr"),INDEX(Akun!A:A,0,1),"")</f>
        <v>3-102-002</v>
      </c>
    </row>
    <row r="87" spans="6:7" x14ac:dyDescent="0.2">
      <c r="F87" s="130" t="str">
        <f>IF(OR(INDEX(Kode!C:C,0,1)="Piutang",INDEX(Kode!C:C,0,1)="Hutang"),INDEX(Kode!A:A,0,1),"")</f>
        <v/>
      </c>
      <c r="G87" s="130" t="str">
        <f>IF(OR(INDEX(Akun!C:C,0,1)="Db",INDEX(Akun!C:C,0,1)="Kr"),INDEX(Akun!A:A,0,1),"")</f>
        <v>3-102-003</v>
      </c>
    </row>
    <row r="88" spans="6:7" x14ac:dyDescent="0.2">
      <c r="F88" s="130" t="str">
        <f>IF(OR(INDEX(Kode!C:C,0,1)="Piutang",INDEX(Kode!C:C,0,1)="Hutang"),INDEX(Kode!A:A,0,1),"")</f>
        <v/>
      </c>
      <c r="G88" s="130" t="str">
        <f>IF(OR(INDEX(Akun!C:C,0,1)="Db",INDEX(Akun!C:C,0,1)="Kr"),INDEX(Akun!A:A,0,1),"")</f>
        <v>3-102-004</v>
      </c>
    </row>
    <row r="89" spans="6:7" x14ac:dyDescent="0.2">
      <c r="F89" s="130" t="str">
        <f>IF(OR(INDEX(Kode!C:C,0,1)="Piutang",INDEX(Kode!C:C,0,1)="Hutang"),INDEX(Kode!A:A,0,1),"")</f>
        <v/>
      </c>
      <c r="G89" s="130" t="str">
        <f>IF(OR(INDEX(Akun!C:C,0,1)="Db",INDEX(Akun!C:C,0,1)="Kr"),INDEX(Akun!A:A,0,1),"")</f>
        <v>4-100-000</v>
      </c>
    </row>
    <row r="90" spans="6:7" x14ac:dyDescent="0.2">
      <c r="F90" s="130" t="str">
        <f>IF(OR(INDEX(Kode!C:C,0,1)="Piutang",INDEX(Kode!C:C,0,1)="Hutang"),INDEX(Kode!A:A,0,1),"")</f>
        <v/>
      </c>
      <c r="G90" s="130" t="str">
        <f>IF(OR(INDEX(Akun!C:C,0,1)="Db",INDEX(Akun!C:C,0,1)="Kr"),INDEX(Akun!A:A,0,1),"")</f>
        <v>4-101-000</v>
      </c>
    </row>
    <row r="91" spans="6:7" x14ac:dyDescent="0.2">
      <c r="F91" s="130" t="str">
        <f>IF(OR(INDEX(Kode!C:C,0,1)="Piutang",INDEX(Kode!C:C,0,1)="Hutang"),INDEX(Kode!A:A,0,1),"")</f>
        <v/>
      </c>
      <c r="G91" s="130" t="str">
        <f>IF(OR(INDEX(Akun!C:C,0,1)="Db",INDEX(Akun!C:C,0,1)="Kr"),INDEX(Akun!A:A,0,1),"")</f>
        <v>4-101-001</v>
      </c>
    </row>
    <row r="92" spans="6:7" x14ac:dyDescent="0.2">
      <c r="F92" s="130" t="str">
        <f>IF(OR(INDEX(Kode!C:C,0,1)="Piutang",INDEX(Kode!C:C,0,1)="Hutang"),INDEX(Kode!A:A,0,1),"")</f>
        <v/>
      </c>
      <c r="G92" s="130" t="str">
        <f>IF(OR(INDEX(Akun!C:C,0,1)="Db",INDEX(Akun!C:C,0,1)="Kr"),INDEX(Akun!A:A,0,1),"")</f>
        <v>4-101-002</v>
      </c>
    </row>
    <row r="93" spans="6:7" x14ac:dyDescent="0.2">
      <c r="F93" s="130" t="str">
        <f>IF(OR(INDEX(Kode!C:C,0,1)="Piutang",INDEX(Kode!C:C,0,1)="Hutang"),INDEX(Kode!A:A,0,1),"")</f>
        <v/>
      </c>
      <c r="G93" s="130" t="str">
        <f>IF(OR(INDEX(Akun!C:C,0,1)="Db",INDEX(Akun!C:C,0,1)="Kr"),INDEX(Akun!A:A,0,1),"")</f>
        <v>4-101-003</v>
      </c>
    </row>
    <row r="94" spans="6:7" x14ac:dyDescent="0.2">
      <c r="F94" s="130" t="str">
        <f>IF(OR(INDEX(Kode!C:C,0,1)="Piutang",INDEX(Kode!C:C,0,1)="Hutang"),INDEX(Kode!A:A,0,1),"")</f>
        <v/>
      </c>
      <c r="G94" s="130" t="str">
        <f>IF(OR(INDEX(Akun!C:C,0,1)="Db",INDEX(Akun!C:C,0,1)="Kr"),INDEX(Akun!A:A,0,1),"")</f>
        <v>4-101-004</v>
      </c>
    </row>
    <row r="95" spans="6:7" x14ac:dyDescent="0.2">
      <c r="F95" s="130" t="str">
        <f>IF(OR(INDEX(Kode!C:C,0,1)="Piutang",INDEX(Kode!C:C,0,1)="Hutang"),INDEX(Kode!A:A,0,1),"")</f>
        <v/>
      </c>
      <c r="G95" s="130" t="str">
        <f>IF(OR(INDEX(Akun!C:C,0,1)="Db",INDEX(Akun!C:C,0,1)="Kr"),INDEX(Akun!A:A,0,1),"")</f>
        <v>4-101-005</v>
      </c>
    </row>
    <row r="96" spans="6:7" x14ac:dyDescent="0.2">
      <c r="F96" s="130" t="str">
        <f>IF(OR(INDEX(Kode!C:C,0,1)="Piutang",INDEX(Kode!C:C,0,1)="Hutang"),INDEX(Kode!A:A,0,1),"")</f>
        <v/>
      </c>
      <c r="G96" s="130" t="str">
        <f>IF(OR(INDEX(Akun!C:C,0,1)="Db",INDEX(Akun!C:C,0,1)="Kr"),INDEX(Akun!A:A,0,1),"")</f>
        <v>4-101-006</v>
      </c>
    </row>
    <row r="97" spans="6:7" x14ac:dyDescent="0.2">
      <c r="F97" s="130" t="str">
        <f>IF(OR(INDEX(Kode!C:C,0,1)="Piutang",INDEX(Kode!C:C,0,1)="Hutang"),INDEX(Kode!A:A,0,1),"")</f>
        <v/>
      </c>
      <c r="G97" s="130" t="str">
        <f>IF(OR(INDEX(Akun!C:C,0,1)="Db",INDEX(Akun!C:C,0,1)="Kr"),INDEX(Akun!A:A,0,1),"")</f>
        <v>4-101-007</v>
      </c>
    </row>
    <row r="98" spans="6:7" x14ac:dyDescent="0.2">
      <c r="F98" s="130" t="str">
        <f>IF(OR(INDEX(Kode!C:C,0,1)="Piutang",INDEX(Kode!C:C,0,1)="Hutang"),INDEX(Kode!A:A,0,1),"")</f>
        <v/>
      </c>
      <c r="G98" s="130" t="str">
        <f>IF(OR(INDEX(Akun!C:C,0,1)="Db",INDEX(Akun!C:C,0,1)="Kr"),INDEX(Akun!A:A,0,1),"")</f>
        <v>4-101-008</v>
      </c>
    </row>
    <row r="99" spans="6:7" x14ac:dyDescent="0.2">
      <c r="F99" s="130" t="str">
        <f>IF(OR(INDEX(Kode!C:C,0,1)="Piutang",INDEX(Kode!C:C,0,1)="Hutang"),INDEX(Kode!A:A,0,1),"")</f>
        <v/>
      </c>
      <c r="G99" s="130" t="str">
        <f>IF(OR(INDEX(Akun!C:C,0,1)="Db",INDEX(Akun!C:C,0,1)="Kr"),INDEX(Akun!A:A,0,1),"")</f>
        <v>4-101-020</v>
      </c>
    </row>
    <row r="100" spans="6:7" x14ac:dyDescent="0.2">
      <c r="F100" s="130" t="str">
        <f>IF(OR(INDEX(Kode!C:C,0,1)="Piutang",INDEX(Kode!C:C,0,1)="Hutang"),INDEX(Kode!A:A,0,1),"")</f>
        <v/>
      </c>
      <c r="G100" s="130" t="str">
        <f>IF(OR(INDEX(Akun!C:C,0,1)="Db",INDEX(Akun!C:C,0,1)="Kr"),INDEX(Akun!A:A,0,1),"")</f>
        <v>4-101-100</v>
      </c>
    </row>
    <row r="101" spans="6:7" x14ac:dyDescent="0.2">
      <c r="F101" s="130" t="str">
        <f>IF(OR(INDEX(Kode!C:C,0,1)="Piutang",INDEX(Kode!C:C,0,1)="Hutang"),INDEX(Kode!A:A,0,1),"")</f>
        <v/>
      </c>
      <c r="G101" s="130" t="str">
        <f>IF(OR(INDEX(Akun!C:C,0,1)="Db",INDEX(Akun!C:C,0,1)="Kr"),INDEX(Akun!A:A,0,1),"")</f>
        <v>4-102-000</v>
      </c>
    </row>
    <row r="102" spans="6:7" x14ac:dyDescent="0.2">
      <c r="F102" s="130" t="str">
        <f>IF(OR(INDEX(Kode!C:C,0,1)="Piutang",INDEX(Kode!C:C,0,1)="Hutang"),INDEX(Kode!A:A,0,1),"")</f>
        <v/>
      </c>
      <c r="G102" s="130" t="str">
        <f>IF(OR(INDEX(Akun!C:C,0,1)="Db",INDEX(Akun!C:C,0,1)="Kr"),INDEX(Akun!A:A,0,1),"")</f>
        <v>4-102-001</v>
      </c>
    </row>
    <row r="103" spans="6:7" x14ac:dyDescent="0.2">
      <c r="F103" s="130" t="str">
        <f>IF(OR(INDEX(Kode!C:C,0,1)="Piutang",INDEX(Kode!C:C,0,1)="Hutang"),INDEX(Kode!A:A,0,1),"")</f>
        <v/>
      </c>
      <c r="G103" s="130" t="str">
        <f>IF(OR(INDEX(Akun!C:C,0,1)="Db",INDEX(Akun!C:C,0,1)="Kr"),INDEX(Akun!A:A,0,1),"")</f>
        <v>4-102-002</v>
      </c>
    </row>
    <row r="104" spans="6:7" x14ac:dyDescent="0.2">
      <c r="F104" s="130" t="str">
        <f>IF(OR(INDEX(Kode!C:C,0,1)="Piutang",INDEX(Kode!C:C,0,1)="Hutang"),INDEX(Kode!A:A,0,1),"")</f>
        <v/>
      </c>
      <c r="G104" s="130" t="str">
        <f>IF(OR(INDEX(Akun!C:C,0,1)="Db",INDEX(Akun!C:C,0,1)="Kr"),INDEX(Akun!A:A,0,1),"")</f>
        <v>4-102-003</v>
      </c>
    </row>
    <row r="105" spans="6:7" x14ac:dyDescent="0.2">
      <c r="F105" s="130" t="str">
        <f>IF(OR(INDEX(Kode!C:C,0,1)="Piutang",INDEX(Kode!C:C,0,1)="Hutang"),INDEX(Kode!A:A,0,1),"")</f>
        <v/>
      </c>
      <c r="G105" s="130" t="str">
        <f>IF(OR(INDEX(Akun!C:C,0,1)="Db",INDEX(Akun!C:C,0,1)="Kr"),INDEX(Akun!A:A,0,1),"")</f>
        <v>4-103-000</v>
      </c>
    </row>
    <row r="106" spans="6:7" x14ac:dyDescent="0.2">
      <c r="F106" s="130" t="str">
        <f>IF(OR(INDEX(Kode!C:C,0,1)="Piutang",INDEX(Kode!C:C,0,1)="Hutang"),INDEX(Kode!A:A,0,1),"")</f>
        <v/>
      </c>
      <c r="G106" s="130" t="str">
        <f>IF(OR(INDEX(Akun!C:C,0,1)="Db",INDEX(Akun!C:C,0,1)="Kr"),INDEX(Akun!A:A,0,1),"")</f>
        <v>4-103-001</v>
      </c>
    </row>
    <row r="107" spans="6:7" x14ac:dyDescent="0.2">
      <c r="F107" s="130" t="str">
        <f>IF(OR(INDEX(Kode!C:C,0,1)="Piutang",INDEX(Kode!C:C,0,1)="Hutang"),INDEX(Kode!A:A,0,1),"")</f>
        <v/>
      </c>
      <c r="G107" s="130" t="str">
        <f>IF(OR(INDEX(Akun!C:C,0,1)="Db",INDEX(Akun!C:C,0,1)="Kr"),INDEX(Akun!A:A,0,1),"")</f>
        <v>4-103-002</v>
      </c>
    </row>
    <row r="108" spans="6:7" x14ac:dyDescent="0.2">
      <c r="F108" s="130" t="str">
        <f>IF(OR(INDEX(Kode!C:C,0,1)="Piutang",INDEX(Kode!C:C,0,1)="Hutang"),INDEX(Kode!A:A,0,1),"")</f>
        <v/>
      </c>
      <c r="G108" s="130" t="str">
        <f>IF(OR(INDEX(Akun!C:C,0,1)="Db",INDEX(Akun!C:C,0,1)="Kr"),INDEX(Akun!A:A,0,1),"")</f>
        <v>4-103-003</v>
      </c>
    </row>
    <row r="109" spans="6:7" x14ac:dyDescent="0.2">
      <c r="F109" s="130" t="str">
        <f>IF(OR(INDEX(Kode!C:C,0,1)="Piutang",INDEX(Kode!C:C,0,1)="Hutang"),INDEX(Kode!A:A,0,1),"")</f>
        <v/>
      </c>
      <c r="G109" s="130" t="str">
        <f>IF(OR(INDEX(Akun!C:C,0,1)="Db",INDEX(Akun!C:C,0,1)="Kr"),INDEX(Akun!A:A,0,1),"")</f>
        <v>4-103-004</v>
      </c>
    </row>
    <row r="110" spans="6:7" x14ac:dyDescent="0.2">
      <c r="F110" s="130" t="str">
        <f>IF(OR(INDEX(Kode!C:C,0,1)="Piutang",INDEX(Kode!C:C,0,1)="Hutang"),INDEX(Kode!A:A,0,1),"")</f>
        <v/>
      </c>
      <c r="G110" s="130" t="str">
        <f>IF(OR(INDEX(Akun!C:C,0,1)="Db",INDEX(Akun!C:C,0,1)="Kr"),INDEX(Akun!A:A,0,1),"")</f>
        <v>4-103-100</v>
      </c>
    </row>
    <row r="111" spans="6:7" x14ac:dyDescent="0.2">
      <c r="F111" s="130" t="str">
        <f>IF(OR(INDEX(Kode!C:C,0,1)="Piutang",INDEX(Kode!C:C,0,1)="Hutang"),INDEX(Kode!A:A,0,1),"")</f>
        <v/>
      </c>
      <c r="G111" s="130" t="str">
        <f>IF(OR(INDEX(Akun!C:C,0,1)="Db",INDEX(Akun!C:C,0,1)="Kr"),INDEX(Akun!A:A,0,1),"")</f>
        <v>4-106-000</v>
      </c>
    </row>
    <row r="112" spans="6:7" x14ac:dyDescent="0.2">
      <c r="F112" s="130" t="str">
        <f>IF(OR(INDEX(Kode!C:C,0,1)="Piutang",INDEX(Kode!C:C,0,1)="Hutang"),INDEX(Kode!A:A,0,1),"")</f>
        <v/>
      </c>
      <c r="G112" s="130" t="str">
        <f>IF(OR(INDEX(Akun!C:C,0,1)="Db",INDEX(Akun!C:C,0,1)="Kr"),INDEX(Akun!A:A,0,1),"")</f>
        <v>4-106-001</v>
      </c>
    </row>
    <row r="113" spans="6:7" x14ac:dyDescent="0.2">
      <c r="F113" s="130" t="str">
        <f>IF(OR(INDEX(Kode!C:C,0,1)="Piutang",INDEX(Kode!C:C,0,1)="Hutang"),INDEX(Kode!A:A,0,1),"")</f>
        <v/>
      </c>
      <c r="G113" s="130" t="str">
        <f>IF(OR(INDEX(Akun!C:C,0,1)="Db",INDEX(Akun!C:C,0,1)="Kr"),INDEX(Akun!A:A,0,1),"")</f>
        <v>4-106-002</v>
      </c>
    </row>
    <row r="114" spans="6:7" x14ac:dyDescent="0.2">
      <c r="F114" s="130" t="str">
        <f>IF(OR(INDEX(Kode!C:C,0,1)="Piutang",INDEX(Kode!C:C,0,1)="Hutang"),INDEX(Kode!A:A,0,1),"")</f>
        <v/>
      </c>
      <c r="G114" s="130" t="str">
        <f>IF(OR(INDEX(Akun!C:C,0,1)="Db",INDEX(Akun!C:C,0,1)="Kr"),INDEX(Akun!A:A,0,1),"")</f>
        <v>4-106-003</v>
      </c>
    </row>
    <row r="115" spans="6:7" x14ac:dyDescent="0.2">
      <c r="F115" s="130" t="str">
        <f>IF(OR(INDEX(Kode!C:C,0,1)="Piutang",INDEX(Kode!C:C,0,1)="Hutang"),INDEX(Kode!A:A,0,1),"")</f>
        <v/>
      </c>
      <c r="G115" s="130" t="str">
        <f>IF(OR(INDEX(Akun!C:C,0,1)="Db",INDEX(Akun!C:C,0,1)="Kr"),INDEX(Akun!A:A,0,1),"")</f>
        <v>4-106-004</v>
      </c>
    </row>
    <row r="116" spans="6:7" x14ac:dyDescent="0.2">
      <c r="F116" s="130" t="str">
        <f>IF(OR(INDEX(Kode!C:C,0,1)="Piutang",INDEX(Kode!C:C,0,1)="Hutang"),INDEX(Kode!A:A,0,1),"")</f>
        <v/>
      </c>
      <c r="G116" s="130" t="str">
        <f>IF(OR(INDEX(Akun!C:C,0,1)="Db",INDEX(Akun!C:C,0,1)="Kr"),INDEX(Akun!A:A,0,1),"")</f>
        <v>4-402-001</v>
      </c>
    </row>
    <row r="117" spans="6:7" x14ac:dyDescent="0.2">
      <c r="F117" s="130" t="str">
        <f>IF(OR(INDEX(Kode!C:C,0,1)="Piutang",INDEX(Kode!C:C,0,1)="Hutang"),INDEX(Kode!A:A,0,1),"")</f>
        <v/>
      </c>
      <c r="G117" s="130" t="str">
        <f>IF(OR(INDEX(Akun!C:C,0,1)="Db",INDEX(Akun!C:C,0,1)="Kr"),INDEX(Akun!A:A,0,1),"")</f>
        <v>5-100-000</v>
      </c>
    </row>
    <row r="118" spans="6:7" x14ac:dyDescent="0.2">
      <c r="F118" s="130" t="str">
        <f>IF(OR(INDEX(Kode!C:C,0,1)="Piutang",INDEX(Kode!C:C,0,1)="Hutang"),INDEX(Kode!A:A,0,1),"")</f>
        <v/>
      </c>
      <c r="G118" s="130" t="str">
        <f>IF(OR(INDEX(Akun!C:C,0,1)="Db",INDEX(Akun!C:C,0,1)="Kr"),INDEX(Akun!A:A,0,1),"")</f>
        <v>5-101-000</v>
      </c>
    </row>
    <row r="119" spans="6:7" x14ac:dyDescent="0.2">
      <c r="F119" s="130" t="str">
        <f>IF(OR(INDEX(Kode!C:C,0,1)="Piutang",INDEX(Kode!C:C,0,1)="Hutang"),INDEX(Kode!A:A,0,1),"")</f>
        <v/>
      </c>
      <c r="G119" s="130" t="str">
        <f>IF(OR(INDEX(Akun!C:C,0,1)="Db",INDEX(Akun!C:C,0,1)="Kr"),INDEX(Akun!A:A,0,1),"")</f>
        <v>5-101-001</v>
      </c>
    </row>
    <row r="120" spans="6:7" x14ac:dyDescent="0.2">
      <c r="F120" s="130" t="str">
        <f>IF(OR(INDEX(Kode!C:C,0,1)="Piutang",INDEX(Kode!C:C,0,1)="Hutang"),INDEX(Kode!A:A,0,1),"")</f>
        <v/>
      </c>
      <c r="G120" s="130" t="str">
        <f>IF(OR(INDEX(Akun!C:C,0,1)="Db",INDEX(Akun!C:C,0,1)="Kr"),INDEX(Akun!A:A,0,1),"")</f>
        <v>5-101-002</v>
      </c>
    </row>
    <row r="121" spans="6:7" x14ac:dyDescent="0.2">
      <c r="F121" s="130" t="str">
        <f>IF(OR(INDEX(Kode!C:C,0,1)="Piutang",INDEX(Kode!C:C,0,1)="Hutang"),INDEX(Kode!A:A,0,1),"")</f>
        <v/>
      </c>
      <c r="G121" s="130" t="str">
        <f>IF(OR(INDEX(Akun!C:C,0,1)="Db",INDEX(Akun!C:C,0,1)="Kr"),INDEX(Akun!A:A,0,1),"")</f>
        <v>5-101-003</v>
      </c>
    </row>
    <row r="122" spans="6:7" x14ac:dyDescent="0.2">
      <c r="F122" s="130" t="str">
        <f>IF(OR(INDEX(Kode!C:C,0,1)="Piutang",INDEX(Kode!C:C,0,1)="Hutang"),INDEX(Kode!A:A,0,1),"")</f>
        <v/>
      </c>
      <c r="G122" s="130" t="str">
        <f>IF(OR(INDEX(Akun!C:C,0,1)="Db",INDEX(Akun!C:C,0,1)="Kr"),INDEX(Akun!A:A,0,1),"")</f>
        <v>5-101-004</v>
      </c>
    </row>
    <row r="123" spans="6:7" x14ac:dyDescent="0.2">
      <c r="F123" s="130" t="str">
        <f>IF(OR(INDEX(Kode!C:C,0,1)="Piutang",INDEX(Kode!C:C,0,1)="Hutang"),INDEX(Kode!A:A,0,1),"")</f>
        <v/>
      </c>
      <c r="G123" s="130" t="str">
        <f>IF(OR(INDEX(Akun!C:C,0,1)="Db",INDEX(Akun!C:C,0,1)="Kr"),INDEX(Akun!A:A,0,1),"")</f>
        <v>5-101-005</v>
      </c>
    </row>
    <row r="124" spans="6:7" x14ac:dyDescent="0.2">
      <c r="F124" s="130" t="str">
        <f>IF(OR(INDEX(Kode!C:C,0,1)="Piutang",INDEX(Kode!C:C,0,1)="Hutang"),INDEX(Kode!A:A,0,1),"")</f>
        <v/>
      </c>
      <c r="G124" s="130" t="str">
        <f>IF(OR(INDEX(Akun!C:C,0,1)="Db",INDEX(Akun!C:C,0,1)="Kr"),INDEX(Akun!A:A,0,1),"")</f>
        <v>5-101-006</v>
      </c>
    </row>
    <row r="125" spans="6:7" x14ac:dyDescent="0.2">
      <c r="F125" s="130" t="str">
        <f>IF(OR(INDEX(Kode!C:C,0,1)="Piutang",INDEX(Kode!C:C,0,1)="Hutang"),INDEX(Kode!A:A,0,1),"")</f>
        <v/>
      </c>
      <c r="G125" s="130" t="str">
        <f>IF(OR(INDEX(Akun!C:C,0,1)="Db",INDEX(Akun!C:C,0,1)="Kr"),INDEX(Akun!A:A,0,1),"")</f>
        <v>5-111-000</v>
      </c>
    </row>
    <row r="126" spans="6:7" x14ac:dyDescent="0.2">
      <c r="F126" s="130" t="str">
        <f>IF(OR(INDEX(Kode!C:C,0,1)="Piutang",INDEX(Kode!C:C,0,1)="Hutang"),INDEX(Kode!A:A,0,1),"")</f>
        <v/>
      </c>
      <c r="G126" s="130" t="str">
        <f>IF(OR(INDEX(Akun!C:C,0,1)="Db",INDEX(Akun!C:C,0,1)="Kr"),INDEX(Akun!A:A,0,1),"")</f>
        <v>5-111-001</v>
      </c>
    </row>
    <row r="127" spans="6:7" x14ac:dyDescent="0.2">
      <c r="F127" s="130" t="str">
        <f>IF(OR(INDEX(Kode!C:C,0,1)="Piutang",INDEX(Kode!C:C,0,1)="Hutang"),INDEX(Kode!A:A,0,1),"")</f>
        <v/>
      </c>
      <c r="G127" s="130" t="str">
        <f>IF(OR(INDEX(Akun!C:C,0,1)="Db",INDEX(Akun!C:C,0,1)="Kr"),INDEX(Akun!A:A,0,1),"")</f>
        <v>5-111-002</v>
      </c>
    </row>
    <row r="128" spans="6:7" x14ac:dyDescent="0.2">
      <c r="F128" s="130" t="str">
        <f>IF(OR(INDEX(Kode!C:C,0,1)="Piutang",INDEX(Kode!C:C,0,1)="Hutang"),INDEX(Kode!A:A,0,1),"")</f>
        <v/>
      </c>
      <c r="G128" s="130" t="str">
        <f>IF(OR(INDEX(Akun!C:C,0,1)="Db",INDEX(Akun!C:C,0,1)="Kr"),INDEX(Akun!A:A,0,1),"")</f>
        <v>5-111-003</v>
      </c>
    </row>
    <row r="129" spans="6:7" x14ac:dyDescent="0.2">
      <c r="F129" s="130" t="str">
        <f>IF(OR(INDEX(Kode!C:C,0,1)="Piutang",INDEX(Kode!C:C,0,1)="Hutang"),INDEX(Kode!A:A,0,1),"")</f>
        <v/>
      </c>
      <c r="G129" s="130" t="str">
        <f>IF(OR(INDEX(Akun!C:C,0,1)="Db",INDEX(Akun!C:C,0,1)="Kr"),INDEX(Akun!A:A,0,1),"")</f>
        <v>5-111-004</v>
      </c>
    </row>
    <row r="130" spans="6:7" x14ac:dyDescent="0.2">
      <c r="F130" s="130" t="str">
        <f>IF(OR(INDEX(Kode!C:C,0,1)="Piutang",INDEX(Kode!C:C,0,1)="Hutang"),INDEX(Kode!A:A,0,1),"")</f>
        <v/>
      </c>
      <c r="G130" s="130" t="str">
        <f>IF(OR(INDEX(Akun!C:C,0,1)="Db",INDEX(Akun!C:C,0,1)="Kr"),INDEX(Akun!A:A,0,1),"")</f>
        <v>5-111-005</v>
      </c>
    </row>
    <row r="131" spans="6:7" x14ac:dyDescent="0.2">
      <c r="F131" s="130" t="str">
        <f>IF(OR(INDEX(Kode!C:C,0,1)="Piutang",INDEX(Kode!C:C,0,1)="Hutang"),INDEX(Kode!A:A,0,1),"")</f>
        <v/>
      </c>
      <c r="G131" s="130" t="str">
        <f>IF(OR(INDEX(Akun!C:C,0,1)="Db",INDEX(Akun!C:C,0,1)="Kr"),INDEX(Akun!A:A,0,1),"")</f>
        <v>5-111-006</v>
      </c>
    </row>
    <row r="132" spans="6:7" x14ac:dyDescent="0.2">
      <c r="F132" s="130" t="str">
        <f>IF(OR(INDEX(Kode!C:C,0,1)="Piutang",INDEX(Kode!C:C,0,1)="Hutang"),INDEX(Kode!A:A,0,1),"")</f>
        <v/>
      </c>
      <c r="G132" s="130" t="str">
        <f>IF(OR(INDEX(Akun!C:C,0,1)="Db",INDEX(Akun!C:C,0,1)="Kr"),INDEX(Akun!A:A,0,1),"")</f>
        <v>5-111-007</v>
      </c>
    </row>
    <row r="133" spans="6:7" x14ac:dyDescent="0.2">
      <c r="F133" s="130" t="str">
        <f>IF(OR(INDEX(Kode!C:C,0,1)="Piutang",INDEX(Kode!C:C,0,1)="Hutang"),INDEX(Kode!A:A,0,1),"")</f>
        <v/>
      </c>
      <c r="G133" s="130" t="str">
        <f>IF(OR(INDEX(Akun!C:C,0,1)="Db",INDEX(Akun!C:C,0,1)="Kr"),INDEX(Akun!A:A,0,1),"")</f>
        <v>5-111-008</v>
      </c>
    </row>
    <row r="134" spans="6:7" x14ac:dyDescent="0.2">
      <c r="F134" s="130" t="str">
        <f>IF(OR(INDEX(Kode!C:C,0,1)="Piutang",INDEX(Kode!C:C,0,1)="Hutang"),INDEX(Kode!A:A,0,1),"")</f>
        <v/>
      </c>
      <c r="G134" s="130" t="str">
        <f>IF(OR(INDEX(Akun!C:C,0,1)="Db",INDEX(Akun!C:C,0,1)="Kr"),INDEX(Akun!A:A,0,1),"")</f>
        <v>6-100-000</v>
      </c>
    </row>
    <row r="135" spans="6:7" x14ac:dyDescent="0.2">
      <c r="F135" s="130" t="str">
        <f>IF(OR(INDEX(Kode!C:C,0,1)="Piutang",INDEX(Kode!C:C,0,1)="Hutang"),INDEX(Kode!A:A,0,1),"")</f>
        <v/>
      </c>
      <c r="G135" s="130" t="str">
        <f>IF(OR(INDEX(Akun!C:C,0,1)="Db",INDEX(Akun!C:C,0,1)="Kr"),INDEX(Akun!A:A,0,1),"")</f>
        <v>6-101-000</v>
      </c>
    </row>
    <row r="136" spans="6:7" x14ac:dyDescent="0.2">
      <c r="F136" s="130" t="str">
        <f>IF(OR(INDEX(Kode!C:C,0,1)="Piutang",INDEX(Kode!C:C,0,1)="Hutang"),INDEX(Kode!A:A,0,1),"")</f>
        <v/>
      </c>
      <c r="G136" s="200" t="str">
        <f>IF(OR(INDEX(Akun!C:C,0,1)="Db",INDEX(Akun!C:C,0,1)="Kr"),INDEX(Akun!A:A,0,1),"")</f>
        <v>6-101-001</v>
      </c>
    </row>
    <row r="137" spans="6:7" x14ac:dyDescent="0.2">
      <c r="F137" s="130" t="str">
        <f>IF(OR(INDEX(Kode!C:C,0,1)="Piutang",INDEX(Kode!C:C,0,1)="Hutang"),INDEX(Kode!A:A,0,1),"")</f>
        <v/>
      </c>
      <c r="G137" s="200" t="str">
        <f>IF(OR(INDEX(Akun!C:C,0,1)="Db",INDEX(Akun!C:C,0,1)="Kr"),INDEX(Akun!A:A,0,1),"")</f>
        <v>6-101-002</v>
      </c>
    </row>
    <row r="138" spans="6:7" x14ac:dyDescent="0.2">
      <c r="F138" s="130" t="str">
        <f>IF(OR(INDEX(Kode!C:C,0,1)="Piutang",INDEX(Kode!C:C,0,1)="Hutang"),INDEX(Kode!A:A,0,1),"")</f>
        <v/>
      </c>
      <c r="G138" s="200" t="str">
        <f>IF(OR(INDEX(Akun!C:C,0,1)="Db",INDEX(Akun!C:C,0,1)="Kr"),INDEX(Akun!A:A,0,1),"")</f>
        <v>6-101-003</v>
      </c>
    </row>
    <row r="139" spans="6:7" x14ac:dyDescent="0.2">
      <c r="F139" s="130" t="str">
        <f>IF(OR(INDEX(Kode!C:C,0,1)="Piutang",INDEX(Kode!C:C,0,1)="Hutang"),INDEX(Kode!A:A,0,1),"")</f>
        <v/>
      </c>
      <c r="G139" s="200" t="str">
        <f>IF(OR(INDEX(Akun!C:C,0,1)="Db",INDEX(Akun!C:C,0,1)="Kr"),INDEX(Akun!A:A,0,1),"")</f>
        <v>6-101-004</v>
      </c>
    </row>
    <row r="140" spans="6:7" x14ac:dyDescent="0.2">
      <c r="F140" s="130" t="str">
        <f>IF(OR(INDEX(Kode!C:C,0,1)="Piutang",INDEX(Kode!C:C,0,1)="Hutang"),INDEX(Kode!A:A,0,1),"")</f>
        <v/>
      </c>
      <c r="G140" s="200" t="str">
        <f>IF(OR(INDEX(Akun!C:C,0,1)="Db",INDEX(Akun!C:C,0,1)="Kr"),INDEX(Akun!A:A,0,1),"")</f>
        <v>6-101-005</v>
      </c>
    </row>
    <row r="141" spans="6:7" x14ac:dyDescent="0.2">
      <c r="F141" s="130" t="str">
        <f>IF(OR(INDEX(Kode!C:C,0,1)="Piutang",INDEX(Kode!C:C,0,1)="Hutang"),INDEX(Kode!A:A,0,1),"")</f>
        <v/>
      </c>
      <c r="G141" s="200" t="str">
        <f>IF(OR(INDEX(Akun!C:C,0,1)="Db",INDEX(Akun!C:C,0,1)="Kr"),INDEX(Akun!A:A,0,1),"")</f>
        <v>6-101-006</v>
      </c>
    </row>
    <row r="142" spans="6:7" x14ac:dyDescent="0.2">
      <c r="F142" s="130" t="str">
        <f>IF(OR(INDEX(Kode!C:C,0,1)="Piutang",INDEX(Kode!C:C,0,1)="Hutang"),INDEX(Kode!A:A,0,1),"")</f>
        <v/>
      </c>
      <c r="G142" s="200" t="str">
        <f>IF(OR(INDEX(Akun!C:C,0,1)="Db",INDEX(Akun!C:C,0,1)="Kr"),INDEX(Akun!A:A,0,1),"")</f>
        <v>6-101-007</v>
      </c>
    </row>
    <row r="143" spans="6:7" x14ac:dyDescent="0.2">
      <c r="F143" s="130" t="str">
        <f>IF(OR(INDEX(Kode!C:C,0,1)="Piutang",INDEX(Kode!C:C,0,1)="Hutang"),INDEX(Kode!A:A,0,1),"")</f>
        <v/>
      </c>
      <c r="G143" s="200" t="str">
        <f>IF(OR(INDEX(Akun!C:C,0,1)="Db",INDEX(Akun!C:C,0,1)="Kr"),INDEX(Akun!A:A,0,1),"")</f>
        <v>6-101-020</v>
      </c>
    </row>
    <row r="144" spans="6:7" x14ac:dyDescent="0.2">
      <c r="F144" s="130" t="str">
        <f>IF(OR(INDEX(Kode!C:C,0,1)="Piutang",INDEX(Kode!C:C,0,1)="Hutang"),INDEX(Kode!A:A,0,1),"")</f>
        <v/>
      </c>
      <c r="G144" s="200" t="str">
        <f>IF(OR(INDEX(Akun!C:C,0,1)="Db",INDEX(Akun!C:C,0,1)="Kr"),INDEX(Akun!A:A,0,1),"")</f>
        <v>6-101-031</v>
      </c>
    </row>
    <row r="145" spans="6:7" x14ac:dyDescent="0.2">
      <c r="F145" s="130" t="str">
        <f>IF(OR(INDEX(Kode!C:C,0,1)="Piutang",INDEX(Kode!C:C,0,1)="Hutang"),INDEX(Kode!A:A,0,1),"")</f>
        <v/>
      </c>
      <c r="G145" s="200" t="str">
        <f>IF(OR(INDEX(Akun!C:C,0,1)="Db",INDEX(Akun!C:C,0,1)="Kr"),INDEX(Akun!A:A,0,1),"")</f>
        <v>6-101-032</v>
      </c>
    </row>
    <row r="146" spans="6:7" x14ac:dyDescent="0.2">
      <c r="F146" s="130" t="str">
        <f>IF(OR(INDEX(Kode!C:C,0,1)="Piutang",INDEX(Kode!C:C,0,1)="Hutang"),INDEX(Kode!A:A,0,1),"")</f>
        <v/>
      </c>
      <c r="G146" s="200" t="str">
        <f>IF(OR(INDEX(Akun!C:C,0,1)="Db",INDEX(Akun!C:C,0,1)="Kr"),INDEX(Akun!A:A,0,1),"")</f>
        <v>6-101-033</v>
      </c>
    </row>
    <row r="147" spans="6:7" x14ac:dyDescent="0.2">
      <c r="F147" s="130" t="str">
        <f>IF(OR(INDEX(Kode!C:C,0,1)="Piutang",INDEX(Kode!C:C,0,1)="Hutang"),INDEX(Kode!A:A,0,1),"")</f>
        <v/>
      </c>
      <c r="G147" s="200" t="str">
        <f>IF(OR(INDEX(Akun!C:C,0,1)="Db",INDEX(Akun!C:C,0,1)="Kr"),INDEX(Akun!A:A,0,1),"")</f>
        <v>6-101-034</v>
      </c>
    </row>
    <row r="148" spans="6:7" x14ac:dyDescent="0.2">
      <c r="F148" s="130" t="str">
        <f>IF(OR(INDEX(Kode!C:C,0,1)="Piutang",INDEX(Kode!C:C,0,1)="Hutang"),INDEX(Kode!A:A,0,1),"")</f>
        <v/>
      </c>
      <c r="G148" s="200" t="str">
        <f>IF(OR(INDEX(Akun!C:C,0,1)="Db",INDEX(Akun!C:C,0,1)="Kr"),INDEX(Akun!A:A,0,1),"")</f>
        <v>6-101-035</v>
      </c>
    </row>
    <row r="149" spans="6:7" x14ac:dyDescent="0.2">
      <c r="F149" s="130" t="str">
        <f>IF(OR(INDEX(Kode!C:C,0,1)="Piutang",INDEX(Kode!C:C,0,1)="Hutang"),INDEX(Kode!A:A,0,1),"")</f>
        <v/>
      </c>
      <c r="G149" s="200" t="str">
        <f>IF(OR(INDEX(Akun!C:C,0,1)="Db",INDEX(Akun!C:C,0,1)="Kr"),INDEX(Akun!A:A,0,1),"")</f>
        <v>6-101-040</v>
      </c>
    </row>
    <row r="150" spans="6:7" x14ac:dyDescent="0.2">
      <c r="F150" s="130" t="str">
        <f>IF(OR(INDEX(Kode!C:C,0,1)="Piutang",INDEX(Kode!C:C,0,1)="Hutang"),INDEX(Kode!A:A,0,1),"")</f>
        <v/>
      </c>
      <c r="G150" s="200" t="str">
        <f>IF(OR(INDEX(Akun!C:C,0,1)="Db",INDEX(Akun!C:C,0,1)="Kr"),INDEX(Akun!A:A,0,1),"")</f>
        <v>6-102-000</v>
      </c>
    </row>
    <row r="151" spans="6:7" x14ac:dyDescent="0.2">
      <c r="F151" s="130" t="str">
        <f>IF(OR(INDEX(Kode!C:C,0,1)="Piutang",INDEX(Kode!C:C,0,1)="Hutang"),INDEX(Kode!A:A,0,1),"")</f>
        <v/>
      </c>
      <c r="G151" s="200" t="str">
        <f>IF(OR(INDEX(Akun!C:C,0,1)="Db",INDEX(Akun!C:C,0,1)="Kr"),INDEX(Akun!A:A,0,1),"")</f>
        <v>6-102-001</v>
      </c>
    </row>
    <row r="152" spans="6:7" x14ac:dyDescent="0.2">
      <c r="F152" s="130" t="str">
        <f>IF(OR(INDEX(Kode!C:C,0,1)="Piutang",INDEX(Kode!C:C,0,1)="Hutang"),INDEX(Kode!A:A,0,1),"")</f>
        <v/>
      </c>
      <c r="G152" s="200" t="str">
        <f>IF(OR(INDEX(Akun!C:C,0,1)="Db",INDEX(Akun!C:C,0,1)="Kr"),INDEX(Akun!A:A,0,1),"")</f>
        <v>6-102-002</v>
      </c>
    </row>
    <row r="153" spans="6:7" x14ac:dyDescent="0.2">
      <c r="F153" s="130" t="str">
        <f>IF(OR(INDEX(Kode!C:C,0,1)="Piutang",INDEX(Kode!C:C,0,1)="Hutang"),INDEX(Kode!A:A,0,1),"")</f>
        <v/>
      </c>
      <c r="G153" s="200" t="str">
        <f>IF(OR(INDEX(Akun!C:C,0,1)="Db",INDEX(Akun!C:C,0,1)="Kr"),INDEX(Akun!A:A,0,1),"")</f>
        <v>6-102-003</v>
      </c>
    </row>
    <row r="154" spans="6:7" x14ac:dyDescent="0.2">
      <c r="F154" s="130" t="str">
        <f>IF(OR(INDEX(Kode!C:C,0,1)="Piutang",INDEX(Kode!C:C,0,1)="Hutang"),INDEX(Kode!A:A,0,1),"")</f>
        <v/>
      </c>
      <c r="G154" s="200" t="str">
        <f>IF(OR(INDEX(Akun!C:C,0,1)="Db",INDEX(Akun!C:C,0,1)="Kr"),INDEX(Akun!A:A,0,1),"")</f>
        <v>6-102-004</v>
      </c>
    </row>
    <row r="155" spans="6:7" x14ac:dyDescent="0.2">
      <c r="F155" s="130" t="str">
        <f>IF(OR(INDEX(Kode!C:C,0,1)="Piutang",INDEX(Kode!C:C,0,1)="Hutang"),INDEX(Kode!A:A,0,1),"")</f>
        <v/>
      </c>
      <c r="G155" s="200" t="str">
        <f>IF(OR(INDEX(Akun!C:C,0,1)="Db",INDEX(Akun!C:C,0,1)="Kr"),INDEX(Akun!A:A,0,1),"")</f>
        <v>6-102-005</v>
      </c>
    </row>
    <row r="156" spans="6:7" x14ac:dyDescent="0.2">
      <c r="F156" s="130" t="str">
        <f>IF(OR(INDEX(Kode!C:C,0,1)="Piutang",INDEX(Kode!C:C,0,1)="Hutang"),INDEX(Kode!A:A,0,1),"")</f>
        <v/>
      </c>
      <c r="G156" s="200" t="str">
        <f>IF(OR(INDEX(Akun!C:C,0,1)="Db",INDEX(Akun!C:C,0,1)="Kr"),INDEX(Akun!A:A,0,1),"")</f>
        <v>6-102-006</v>
      </c>
    </row>
    <row r="157" spans="6:7" x14ac:dyDescent="0.2">
      <c r="F157" s="130" t="str">
        <f>IF(OR(INDEX(Kode!C:C,0,1)="Piutang",INDEX(Kode!C:C,0,1)="Hutang"),INDEX(Kode!A:A,0,1),"")</f>
        <v/>
      </c>
      <c r="G157" s="200" t="str">
        <f>IF(OR(INDEX(Akun!C:C,0,1)="Db",INDEX(Akun!C:C,0,1)="Kr"),INDEX(Akun!A:A,0,1),"")</f>
        <v>6-102-011</v>
      </c>
    </row>
    <row r="158" spans="6:7" x14ac:dyDescent="0.2">
      <c r="F158" s="130" t="str">
        <f>IF(OR(INDEX(Kode!C:C,0,1)="Piutang",INDEX(Kode!C:C,0,1)="Hutang"),INDEX(Kode!A:A,0,1),"")</f>
        <v/>
      </c>
      <c r="G158" s="200" t="str">
        <f>IF(OR(INDEX(Akun!C:C,0,1)="Db",INDEX(Akun!C:C,0,1)="Kr"),INDEX(Akun!A:A,0,1),"")</f>
        <v>6-102-012</v>
      </c>
    </row>
    <row r="159" spans="6:7" x14ac:dyDescent="0.2">
      <c r="F159" s="130" t="str">
        <f>IF(OR(INDEX(Kode!C:C,0,1)="Piutang",INDEX(Kode!C:C,0,1)="Hutang"),INDEX(Kode!A:A,0,1),"")</f>
        <v/>
      </c>
      <c r="G159" s="200" t="str">
        <f>IF(OR(INDEX(Akun!C:C,0,1)="Db",INDEX(Akun!C:C,0,1)="Kr"),INDEX(Akun!A:A,0,1),"")</f>
        <v>6-102-013</v>
      </c>
    </row>
    <row r="160" spans="6:7" x14ac:dyDescent="0.2">
      <c r="F160" s="130" t="str">
        <f>IF(OR(INDEX(Kode!C:C,0,1)="Piutang",INDEX(Kode!C:C,0,1)="Hutang"),INDEX(Kode!A:A,0,1),"")</f>
        <v/>
      </c>
      <c r="G160" s="200" t="str">
        <f>IF(OR(INDEX(Akun!C:C,0,1)="Db",INDEX(Akun!C:C,0,1)="Kr"),INDEX(Akun!A:A,0,1),"")</f>
        <v>6-102-021</v>
      </c>
    </row>
    <row r="161" spans="6:7" x14ac:dyDescent="0.2">
      <c r="F161" s="130" t="str">
        <f>IF(OR(INDEX(Kode!C:C,0,1)="Piutang",INDEX(Kode!C:C,0,1)="Hutang"),INDEX(Kode!A:A,0,1),"")</f>
        <v/>
      </c>
      <c r="G161" s="200" t="str">
        <f>IF(OR(INDEX(Akun!C:C,0,1)="Db",INDEX(Akun!C:C,0,1)="Kr"),INDEX(Akun!A:A,0,1),"")</f>
        <v>6-102-022</v>
      </c>
    </row>
    <row r="162" spans="6:7" x14ac:dyDescent="0.2">
      <c r="F162" s="130" t="str">
        <f>IF(OR(INDEX(Kode!C:C,0,1)="Piutang",INDEX(Kode!C:C,0,1)="Hutang"),INDEX(Kode!A:A,0,1),"")</f>
        <v/>
      </c>
      <c r="G162" s="200" t="str">
        <f>IF(OR(INDEX(Akun!C:C,0,1)="Db",INDEX(Akun!C:C,0,1)="Kr"),INDEX(Akun!A:A,0,1),"")</f>
        <v>6-102-023</v>
      </c>
    </row>
    <row r="163" spans="6:7" x14ac:dyDescent="0.2">
      <c r="F163" s="130" t="str">
        <f>IF(OR(INDEX(Kode!C:C,0,1)="Piutang",INDEX(Kode!C:C,0,1)="Hutang"),INDEX(Kode!A:A,0,1),"")</f>
        <v/>
      </c>
      <c r="G163" s="200" t="str">
        <f>IF(OR(INDEX(Akun!C:C,0,1)="Db",INDEX(Akun!C:C,0,1)="Kr"),INDEX(Akun!A:A,0,1),"")</f>
        <v>6-102-024</v>
      </c>
    </row>
    <row r="164" spans="6:7" x14ac:dyDescent="0.2">
      <c r="F164" s="130" t="str">
        <f>IF(OR(INDEX(Kode!C:C,0,1)="Piutang",INDEX(Kode!C:C,0,1)="Hutang"),INDEX(Kode!A:A,0,1),"")</f>
        <v/>
      </c>
      <c r="G164" s="200" t="str">
        <f>IF(OR(INDEX(Akun!C:C,0,1)="Db",INDEX(Akun!C:C,0,1)="Kr"),INDEX(Akun!A:A,0,1),"")</f>
        <v>6-102-025</v>
      </c>
    </row>
    <row r="165" spans="6:7" x14ac:dyDescent="0.2">
      <c r="F165" s="130" t="str">
        <f>IF(OR(INDEX(Kode!C:C,0,1)="Piutang",INDEX(Kode!C:C,0,1)="Hutang"),INDEX(Kode!A:A,0,1),"")</f>
        <v/>
      </c>
      <c r="G165" s="200" t="str">
        <f>IF(OR(INDEX(Akun!C:C,0,1)="Db",INDEX(Akun!C:C,0,1)="Kr"),INDEX(Akun!A:A,0,1),"")</f>
        <v>6-102-026</v>
      </c>
    </row>
    <row r="166" spans="6:7" x14ac:dyDescent="0.2">
      <c r="F166" s="130" t="str">
        <f>IF(OR(INDEX(Kode!C:C,0,1)="Piutang",INDEX(Kode!C:C,0,1)="Hutang"),INDEX(Kode!A:A,0,1),"")</f>
        <v/>
      </c>
      <c r="G166" s="200" t="str">
        <f>IF(OR(INDEX(Akun!C:C,0,1)="Db",INDEX(Akun!C:C,0,1)="Kr"),INDEX(Akun!A:A,0,1),"")</f>
        <v>6-102-027</v>
      </c>
    </row>
    <row r="167" spans="6:7" x14ac:dyDescent="0.2">
      <c r="F167" s="130" t="str">
        <f>IF(OR(INDEX(Kode!C:C,0,1)="Piutang",INDEX(Kode!C:C,0,1)="Hutang"),INDEX(Kode!A:A,0,1),"")</f>
        <v/>
      </c>
      <c r="G167" s="200" t="str">
        <f>IF(OR(INDEX(Akun!C:C,0,1)="Db",INDEX(Akun!C:C,0,1)="Kr"),INDEX(Akun!A:A,0,1),"")</f>
        <v>6-102-099</v>
      </c>
    </row>
    <row r="168" spans="6:7" x14ac:dyDescent="0.2">
      <c r="F168" s="130" t="str">
        <f>IF(OR(INDEX(Kode!C:C,0,1)="Piutang",INDEX(Kode!C:C,0,1)="Hutang"),INDEX(Kode!A:A,0,1),"")</f>
        <v/>
      </c>
      <c r="G168" s="200" t="str">
        <f>IF(OR(INDEX(Akun!C:C,0,1)="Db",INDEX(Akun!C:C,0,1)="Kr"),INDEX(Akun!A:A,0,1),"")</f>
        <v>6-103-000</v>
      </c>
    </row>
    <row r="169" spans="6:7" x14ac:dyDescent="0.2">
      <c r="F169" s="130" t="str">
        <f>IF(OR(INDEX(Kode!C:C,0,1)="Piutang",INDEX(Kode!C:C,0,1)="Hutang"),INDEX(Kode!A:A,0,1),"")</f>
        <v/>
      </c>
      <c r="G169" s="200" t="str">
        <f>IF(OR(INDEX(Akun!C:C,0,1)="Db",INDEX(Akun!C:C,0,1)="Kr"),INDEX(Akun!A:A,0,1),"")</f>
        <v>6-103-001</v>
      </c>
    </row>
    <row r="170" spans="6:7" x14ac:dyDescent="0.2">
      <c r="F170" s="130" t="str">
        <f>IF(OR(INDEX(Kode!C:C,0,1)="Piutang",INDEX(Kode!C:C,0,1)="Hutang"),INDEX(Kode!A:A,0,1),"")</f>
        <v/>
      </c>
      <c r="G170" s="200" t="str">
        <f>IF(OR(INDEX(Akun!C:C,0,1)="Db",INDEX(Akun!C:C,0,1)="Kr"),INDEX(Akun!A:A,0,1),"")</f>
        <v>6-103-002</v>
      </c>
    </row>
    <row r="171" spans="6:7" x14ac:dyDescent="0.2">
      <c r="F171" s="130" t="str">
        <f>IF(OR(INDEX(Kode!C:C,0,1)="Piutang",INDEX(Kode!C:C,0,1)="Hutang"),INDEX(Kode!A:A,0,1),"")</f>
        <v/>
      </c>
      <c r="G171" s="200" t="str">
        <f>IF(OR(INDEX(Akun!C:C,0,1)="Db",INDEX(Akun!C:C,0,1)="Kr"),INDEX(Akun!A:A,0,1),"")</f>
        <v>6-103-003</v>
      </c>
    </row>
    <row r="172" spans="6:7" x14ac:dyDescent="0.2">
      <c r="F172" s="130" t="str">
        <f>IF(OR(INDEX(Kode!C:C,0,1)="Piutang",INDEX(Kode!C:C,0,1)="Hutang"),INDEX(Kode!A:A,0,1),"")</f>
        <v/>
      </c>
      <c r="G172" s="200" t="str">
        <f>IF(OR(INDEX(Akun!C:C,0,1)="Db",INDEX(Akun!C:C,0,1)="Kr"),INDEX(Akun!A:A,0,1),"")</f>
        <v>6-103-004</v>
      </c>
    </row>
    <row r="173" spans="6:7" x14ac:dyDescent="0.2">
      <c r="F173" s="130" t="str">
        <f>IF(OR(INDEX(Kode!C:C,0,1)="Piutang",INDEX(Kode!C:C,0,1)="Hutang"),INDEX(Kode!A:A,0,1),"")</f>
        <v/>
      </c>
      <c r="G173" s="200" t="str">
        <f>IF(OR(INDEX(Akun!C:C,0,1)="Db",INDEX(Akun!C:C,0,1)="Kr"),INDEX(Akun!A:A,0,1),"")</f>
        <v>6-103-005</v>
      </c>
    </row>
    <row r="174" spans="6:7" x14ac:dyDescent="0.2">
      <c r="F174" s="130" t="str">
        <f>IF(OR(INDEX(Kode!C:C,0,1)="Piutang",INDEX(Kode!C:C,0,1)="Hutang"),INDEX(Kode!A:A,0,1),"")</f>
        <v/>
      </c>
      <c r="G174" s="200" t="str">
        <f>IF(OR(INDEX(Akun!C:C,0,1)="Db",INDEX(Akun!C:C,0,1)="Kr"),INDEX(Akun!A:A,0,1),"")</f>
        <v>6-103-006</v>
      </c>
    </row>
    <row r="175" spans="6:7" x14ac:dyDescent="0.2">
      <c r="F175" s="130" t="str">
        <f>IF(OR(INDEX(Kode!C:C,0,1)="Piutang",INDEX(Kode!C:C,0,1)="Hutang"),INDEX(Kode!A:A,0,1),"")</f>
        <v/>
      </c>
      <c r="G175" s="200" t="str">
        <f>IF(OR(INDEX(Akun!C:C,0,1)="Db",INDEX(Akun!C:C,0,1)="Kr"),INDEX(Akun!A:A,0,1),"")</f>
        <v>6-103-007</v>
      </c>
    </row>
    <row r="176" spans="6:7" x14ac:dyDescent="0.2">
      <c r="F176" s="130" t="str">
        <f>IF(OR(INDEX(Kode!C:C,0,1)="Piutang",INDEX(Kode!C:C,0,1)="Hutang"),INDEX(Kode!A:A,0,1),"")</f>
        <v/>
      </c>
      <c r="G176" s="200" t="str">
        <f>IF(OR(INDEX(Akun!C:C,0,1)="Db",INDEX(Akun!C:C,0,1)="Kr"),INDEX(Akun!A:A,0,1),"")</f>
        <v>6-201-000</v>
      </c>
    </row>
    <row r="177" spans="6:7" x14ac:dyDescent="0.2">
      <c r="F177" s="130" t="str">
        <f>IF(OR(INDEX(Kode!C:C,0,1)="Piutang",INDEX(Kode!C:C,0,1)="Hutang"),INDEX(Kode!A:A,0,1),"")</f>
        <v/>
      </c>
      <c r="G177" s="200" t="str">
        <f>IF(OR(INDEX(Akun!C:C,0,1)="Db",INDEX(Akun!C:C,0,1)="Kr"),INDEX(Akun!A:A,0,1),"")</f>
        <v>6-201-001</v>
      </c>
    </row>
    <row r="178" spans="6:7" x14ac:dyDescent="0.2">
      <c r="F178" s="130" t="str">
        <f>IF(OR(INDEX(Kode!C:C,0,1)="Piutang",INDEX(Kode!C:C,0,1)="Hutang"),INDEX(Kode!A:A,0,1),"")</f>
        <v/>
      </c>
      <c r="G178" s="200" t="str">
        <f>IF(OR(INDEX(Akun!C:C,0,1)="Db",INDEX(Akun!C:C,0,1)="Kr"),INDEX(Akun!A:A,0,1),"")</f>
        <v>6-201-002</v>
      </c>
    </row>
    <row r="179" spans="6:7" x14ac:dyDescent="0.2">
      <c r="F179" s="130" t="str">
        <f>IF(OR(INDEX(Kode!C:C,0,1)="Piutang",INDEX(Kode!C:C,0,1)="Hutang"),INDEX(Kode!A:A,0,1),"")</f>
        <v/>
      </c>
      <c r="G179" s="200" t="str">
        <f>IF(OR(INDEX(Akun!C:C,0,1)="Db",INDEX(Akun!C:C,0,1)="Kr"),INDEX(Akun!A:A,0,1),"")</f>
        <v>6-201-003</v>
      </c>
    </row>
    <row r="180" spans="6:7" x14ac:dyDescent="0.2">
      <c r="F180" s="130" t="str">
        <f>IF(OR(INDEX(Kode!C:C,0,1)="Piutang",INDEX(Kode!C:C,0,1)="Hutang"),INDEX(Kode!A:A,0,1),"")</f>
        <v/>
      </c>
      <c r="G180" s="200" t="str">
        <f>IF(OR(INDEX(Akun!C:C,0,1)="Db",INDEX(Akun!C:C,0,1)="Kr"),INDEX(Akun!A:A,0,1),"")</f>
        <v>6-201-004</v>
      </c>
    </row>
    <row r="181" spans="6:7" x14ac:dyDescent="0.2">
      <c r="F181" s="130" t="str">
        <f>IF(OR(INDEX(Kode!C:C,0,1)="Piutang",INDEX(Kode!C:C,0,1)="Hutang"),INDEX(Kode!A:A,0,1),"")</f>
        <v/>
      </c>
      <c r="G181" s="200" t="str">
        <f>IF(OR(INDEX(Akun!C:C,0,1)="Db",INDEX(Akun!C:C,0,1)="Kr"),INDEX(Akun!A:A,0,1),"")</f>
        <v>6-201-005</v>
      </c>
    </row>
    <row r="182" spans="6:7" x14ac:dyDescent="0.2">
      <c r="F182" s="130" t="str">
        <f>IF(OR(INDEX(Kode!C:C,0,1)="Piutang",INDEX(Kode!C:C,0,1)="Hutang"),INDEX(Kode!A:A,0,1),"")</f>
        <v/>
      </c>
      <c r="G182" s="200" t="str">
        <f>IF(OR(INDEX(Akun!C:C,0,1)="Db",INDEX(Akun!C:C,0,1)="Kr"),INDEX(Akun!A:A,0,1),"")</f>
        <v>6-60216</v>
      </c>
    </row>
    <row r="183" spans="6:7" x14ac:dyDescent="0.2">
      <c r="F183" s="130" t="str">
        <f>IF(OR(INDEX(Kode!C:C,0,1)="Piutang",INDEX(Kode!C:C,0,1)="Hutang"),INDEX(Kode!A:A,0,1),"")</f>
        <v/>
      </c>
      <c r="G183" s="200" t="str">
        <f>IF(OR(INDEX(Akun!C:C,0,1)="Db",INDEX(Akun!C:C,0,1)="Kr"),INDEX(Akun!A:A,0,1),"")</f>
        <v>7-101-000</v>
      </c>
    </row>
    <row r="184" spans="6:7" x14ac:dyDescent="0.2">
      <c r="F184" s="130" t="str">
        <f>IF(OR(INDEX(Kode!C:C,0,1)="Piutang",INDEX(Kode!C:C,0,1)="Hutang"),INDEX(Kode!A:A,0,1),"")</f>
        <v/>
      </c>
      <c r="G184" s="200" t="str">
        <f>IF(OR(INDEX(Akun!C:C,0,1)="Db",INDEX(Akun!C:C,0,1)="Kr"),INDEX(Akun!A:A,0,1),"")</f>
        <v>7-101-001</v>
      </c>
    </row>
    <row r="185" spans="6:7" x14ac:dyDescent="0.2">
      <c r="F185" s="130" t="str">
        <f>IF(OR(INDEX(Kode!C:C,0,1)="Piutang",INDEX(Kode!C:C,0,1)="Hutang"),INDEX(Kode!A:A,0,1),"")</f>
        <v/>
      </c>
      <c r="G185" s="200" t="str">
        <f>IF(OR(INDEX(Akun!C:C,0,1)="Db",INDEX(Akun!C:C,0,1)="Kr"),INDEX(Akun!A:A,0,1),"")</f>
        <v>7-101-002</v>
      </c>
    </row>
    <row r="186" spans="6:7" x14ac:dyDescent="0.2">
      <c r="F186" s="130" t="str">
        <f>IF(OR(INDEX(Kode!C:C,0,1)="Piutang",INDEX(Kode!C:C,0,1)="Hutang"),INDEX(Kode!A:A,0,1),"")</f>
        <v/>
      </c>
      <c r="G186" s="200" t="str">
        <f>IF(OR(INDEX(Akun!C:C,0,1)="Db",INDEX(Akun!C:C,0,1)="Kr"),INDEX(Akun!A:A,0,1),"")</f>
        <v>7-101-003</v>
      </c>
    </row>
    <row r="187" spans="6:7" x14ac:dyDescent="0.2">
      <c r="F187" s="130" t="str">
        <f>IF(OR(INDEX(Kode!C:C,0,1)="Piutang",INDEX(Kode!C:C,0,1)="Hutang"),INDEX(Kode!A:A,0,1),"")</f>
        <v/>
      </c>
      <c r="G187" s="200" t="str">
        <f>IF(OR(INDEX(Akun!C:C,0,1)="Db",INDEX(Akun!C:C,0,1)="Kr"),INDEX(Akun!A:A,0,1),"")</f>
        <v>7-70003</v>
      </c>
    </row>
    <row r="188" spans="6:7" x14ac:dyDescent="0.2">
      <c r="F188" s="130" t="str">
        <f>IF(OR(INDEX(Kode!C:C,0,1)="Piutang",INDEX(Kode!C:C,0,1)="Hutang"),INDEX(Kode!A:A,0,1),"")</f>
        <v/>
      </c>
      <c r="G188" s="200" t="str">
        <f>IF(OR(INDEX(Akun!C:C,0,1)="Db",INDEX(Akun!C:C,0,1)="Kr"),INDEX(Akun!A:A,0,1),"")</f>
        <v>7-70099</v>
      </c>
    </row>
    <row r="189" spans="6:7" x14ac:dyDescent="0.2">
      <c r="F189" s="130" t="str">
        <f>IF(OR(INDEX(Kode!C:C,0,1)="Piutang",INDEX(Kode!C:C,0,1)="Hutang"),INDEX(Kode!A:A,0,1),"")</f>
        <v/>
      </c>
      <c r="G189" s="200" t="str">
        <f>IF(OR(INDEX(Akun!C:C,0,1)="Db",INDEX(Akun!C:C,0,1)="Kr"),INDEX(Akun!A:A,0,1),"")</f>
        <v>8-101-000</v>
      </c>
    </row>
    <row r="190" spans="6:7" x14ac:dyDescent="0.2">
      <c r="F190" s="130" t="str">
        <f>IF(OR(INDEX(Kode!C:C,0,1)="Piutang",INDEX(Kode!C:C,0,1)="Hutang"),INDEX(Kode!A:A,0,1),"")</f>
        <v/>
      </c>
      <c r="G190" s="200" t="str">
        <f>IF(OR(INDEX(Akun!C:C,0,1)="Db",INDEX(Akun!C:C,0,1)="Kr"),INDEX(Akun!A:A,0,1),"")</f>
        <v>8-101-001</v>
      </c>
    </row>
    <row r="191" spans="6:7" x14ac:dyDescent="0.2">
      <c r="F191" s="130" t="str">
        <f>IF(OR(INDEX(Kode!C:C,0,1)="Piutang",INDEX(Kode!C:C,0,1)="Hutang"),INDEX(Kode!A:A,0,1),"")</f>
        <v/>
      </c>
      <c r="G191" s="200" t="str">
        <f>IF(OR(INDEX(Akun!C:C,0,1)="Db",INDEX(Akun!C:C,0,1)="Kr"),INDEX(Akun!A:A,0,1),"")</f>
        <v>8-101-002</v>
      </c>
    </row>
    <row r="192" spans="6:7" x14ac:dyDescent="0.2">
      <c r="F192" s="130" t="str">
        <f>IF(OR(INDEX(Kode!C:C,0,1)="Piutang",INDEX(Kode!C:C,0,1)="Hutang"),INDEX(Kode!A:A,0,1),"")</f>
        <v/>
      </c>
      <c r="G192" s="200" t="str">
        <f>IF(OR(INDEX(Akun!C:C,0,1)="Db",INDEX(Akun!C:C,0,1)="Kr"),INDEX(Akun!A:A,0,1),"")</f>
        <v>8-101-003</v>
      </c>
    </row>
    <row r="193" spans="6:7" x14ac:dyDescent="0.2">
      <c r="F193" s="130" t="str">
        <f>IF(OR(INDEX(Kode!C:C,0,1)="Piutang",INDEX(Kode!C:C,0,1)="Hutang"),INDEX(Kode!A:A,0,1),"")</f>
        <v/>
      </c>
      <c r="G193" s="200" t="str">
        <f>IF(OR(INDEX(Akun!C:C,0,1)="Db",INDEX(Akun!C:C,0,1)="Kr"),INDEX(Akun!A:A,0,1),"")</f>
        <v>8-101-004</v>
      </c>
    </row>
    <row r="194" spans="6:7" x14ac:dyDescent="0.2">
      <c r="F194" s="130" t="str">
        <f>IF(OR(INDEX(Kode!C:C,0,1)="Piutang",INDEX(Kode!C:C,0,1)="Hutang"),INDEX(Kode!A:A,0,1),"")</f>
        <v/>
      </c>
      <c r="G194" s="200" t="str">
        <f>IF(OR(INDEX(Akun!C:C,0,1)="Db",INDEX(Akun!C:C,0,1)="Kr"),INDEX(Akun!A:A,0,1),"")</f>
        <v>8-101-005</v>
      </c>
    </row>
    <row r="195" spans="6:7" x14ac:dyDescent="0.2">
      <c r="F195" s="130" t="str">
        <f>IF(OR(INDEX(Kode!C:C,0,1)="Piutang",INDEX(Kode!C:C,0,1)="Hutang"),INDEX(Kode!A:A,0,1),"")</f>
        <v/>
      </c>
      <c r="G195" s="200" t="str">
        <f>IF(OR(INDEX(Akun!C:C,0,1)="Db",INDEX(Akun!C:C,0,1)="Kr"),INDEX(Akun!A:A,0,1),"")</f>
        <v>8-101-006</v>
      </c>
    </row>
    <row r="196" spans="6:7" x14ac:dyDescent="0.2">
      <c r="F196" s="130" t="str">
        <f>IF(OR(INDEX(Kode!C:C,0,1)="Piutang",INDEX(Kode!C:C,0,1)="Hutang"),INDEX(Kode!A:A,0,1),"")</f>
        <v/>
      </c>
      <c r="G196" s="200" t="str">
        <f>IF(OR(INDEX(Akun!C:C,0,1)="Db",INDEX(Akun!C:C,0,1)="Kr"),INDEX(Akun!A:A,0,1),"")</f>
        <v>8-101-007</v>
      </c>
    </row>
    <row r="197" spans="6:7" x14ac:dyDescent="0.2">
      <c r="F197" s="130" t="str">
        <f>IF(OR(INDEX(Kode!C:C,0,1)="Piutang",INDEX(Kode!C:C,0,1)="Hutang"),INDEX(Kode!A:A,0,1),"")</f>
        <v/>
      </c>
      <c r="G197" s="200" t="str">
        <f>IF(OR(INDEX(Akun!C:C,0,1)="Db",INDEX(Akun!C:C,0,1)="Kr"),INDEX(Akun!A:A,0,1),"")</f>
        <v>8-80100</v>
      </c>
    </row>
    <row r="198" spans="6:7" x14ac:dyDescent="0.2">
      <c r="F198" s="130" t="str">
        <f>IF(OR(INDEX(Kode!C:C,0,1)="Piutang",INDEX(Kode!C:C,0,1)="Hutang"),INDEX(Kode!A:A,0,1),"")</f>
        <v/>
      </c>
      <c r="G198" s="200" t="str">
        <f>IF(OR(INDEX(Akun!C:C,0,1)="Db",INDEX(Akun!C:C,0,1)="Kr"),INDEX(Akun!A:A,0,1),"")</f>
        <v>9-101-000</v>
      </c>
    </row>
    <row r="199" spans="6:7" x14ac:dyDescent="0.2">
      <c r="F199" s="130" t="str">
        <f>IF(OR(INDEX(Kode!C:C,0,1)="Piutang",INDEX(Kode!C:C,0,1)="Hutang"),INDEX(Kode!A:A,0,1),"")</f>
        <v/>
      </c>
      <c r="G199" s="200" t="str">
        <f>IF(OR(INDEX(Akun!C:C,0,1)="Db",INDEX(Akun!C:C,0,1)="Kr"),INDEX(Akun!A:A,0,1),"")</f>
        <v>9-101-001</v>
      </c>
    </row>
    <row r="200" spans="6:7" x14ac:dyDescent="0.2">
      <c r="F200" s="130" t="str">
        <f>IF(OR(INDEX(Kode!C:C,0,1)="Piutang",INDEX(Kode!C:C,0,1)="Hutang"),INDEX(Kode!A:A,0,1),"")</f>
        <v/>
      </c>
      <c r="G200" s="200" t="str">
        <f>IF(OR(INDEX(Akun!C:C,0,1)="Db",INDEX(Akun!C:C,0,1)="Kr"),INDEX(Akun!A:A,0,1),"")</f>
        <v>9-102-000</v>
      </c>
    </row>
    <row r="201" spans="6:7" x14ac:dyDescent="0.2">
      <c r="F201" s="130" t="str">
        <f>IF(OR(INDEX(Kode!C:C,0,1)="Piutang",INDEX(Kode!C:C,0,1)="Hutang"),INDEX(Kode!A:A,0,1),"")</f>
        <v/>
      </c>
      <c r="G201" s="200" t="str">
        <f>IF(OR(INDEX(Akun!C:C,0,1)="Db",INDEX(Akun!C:C,0,1)="Kr"),INDEX(Akun!A:A,0,1),"")</f>
        <v>9-102-001</v>
      </c>
    </row>
    <row r="202" spans="6:7" x14ac:dyDescent="0.2">
      <c r="F202" s="130" t="str">
        <f>IF(OR(INDEX(Kode!C:C,0,1)="Piutang",INDEX(Kode!C:C,0,1)="Hutang"),INDEX(Kode!A:A,0,1),"")</f>
        <v/>
      </c>
      <c r="G202" s="130" t="str">
        <f>IF(OR(INDEX(Akun!C:C,0,1)="Db",INDEX(Akun!C:C,0,1)="Kr"),INDEX(Akun!A:A,0,1),"")</f>
        <v/>
      </c>
    </row>
    <row r="203" spans="6:7" x14ac:dyDescent="0.2">
      <c r="F203" s="130" t="str">
        <f>IF(OR(INDEX(Kode!C:C,0,1)="Piutang",INDEX(Kode!C:C,0,1)="Hutang"),INDEX(Kode!A:A,0,1),"")</f>
        <v/>
      </c>
      <c r="G203" s="130" t="str">
        <f>IF(OR(INDEX(Akun!C:C,0,1)="Db",INDEX(Akun!C:C,0,1)="Kr"),INDEX(Akun!A:A,0,1),"")</f>
        <v/>
      </c>
    </row>
    <row r="204" spans="6:7" x14ac:dyDescent="0.2">
      <c r="F204" s="130" t="str">
        <f>IF(OR(INDEX(Kode!C:C,0,1)="Piutang",INDEX(Kode!C:C,0,1)="Hutang"),INDEX(Kode!A:A,0,1),"")</f>
        <v/>
      </c>
      <c r="G204" s="130" t="str">
        <f>IF(OR(INDEX(Akun!C:C,0,1)="Db",INDEX(Akun!C:C,0,1)="Kr"),INDEX(Akun!A:A,0,1),"")</f>
        <v/>
      </c>
    </row>
    <row r="205" spans="6:7" x14ac:dyDescent="0.2">
      <c r="F205" s="130" t="str">
        <f>IF(OR(INDEX(Kode!C:C,0,1)="Piutang",INDEX(Kode!C:C,0,1)="Hutang"),INDEX(Kode!A:A,0,1),"")</f>
        <v/>
      </c>
      <c r="G205" s="130" t="str">
        <f>IF(OR(INDEX(Akun!C:C,0,1)="Db",INDEX(Akun!C:C,0,1)="Kr"),INDEX(Akun!A:A,0,1),"")</f>
        <v/>
      </c>
    </row>
    <row r="206" spans="6:7" x14ac:dyDescent="0.2">
      <c r="F206" s="130" t="str">
        <f>IF(OR(INDEX(Kode!C:C,0,1)="Piutang",INDEX(Kode!C:C,0,1)="Hutang"),INDEX(Kode!A:A,0,1),"")</f>
        <v/>
      </c>
      <c r="G206" s="130" t="str">
        <f>IF(OR(INDEX(Akun!C:C,0,1)="Db",INDEX(Akun!C:C,0,1)="Kr"),INDEX(Akun!A:A,0,1),"")</f>
        <v/>
      </c>
    </row>
    <row r="207" spans="6:7" x14ac:dyDescent="0.2">
      <c r="F207" s="130" t="str">
        <f>IF(OR(INDEX(Kode!C:C,0,1)="Piutang",INDEX(Kode!C:C,0,1)="Hutang"),INDEX(Kode!A:A,0,1),"")</f>
        <v/>
      </c>
      <c r="G207" s="130" t="str">
        <f>IF(OR(INDEX(Akun!C:C,0,1)="Db",INDEX(Akun!C:C,0,1)="Kr"),INDEX(Akun!A:A,0,1),"")</f>
        <v/>
      </c>
    </row>
    <row r="208" spans="6:7" x14ac:dyDescent="0.2">
      <c r="F208" s="130" t="str">
        <f>IF(OR(INDEX(Kode!C:C,0,1)="Piutang",INDEX(Kode!C:C,0,1)="Hutang"),INDEX(Kode!A:A,0,1),"")</f>
        <v/>
      </c>
      <c r="G208" s="130" t="str">
        <f>IF(OR(INDEX(Akun!C:C,0,1)="Db",INDEX(Akun!C:C,0,1)="Kr"),INDEX(Akun!A:A,0,1),"")</f>
        <v/>
      </c>
    </row>
    <row r="209" spans="6:7" x14ac:dyDescent="0.2">
      <c r="F209" s="130" t="str">
        <f>IF(OR(INDEX(Kode!C:C,0,1)="Piutang",INDEX(Kode!C:C,0,1)="Hutang"),INDEX(Kode!A:A,0,1),"")</f>
        <v/>
      </c>
      <c r="G209" s="130" t="str">
        <f>IF(OR(INDEX(Akun!C:C,0,1)="Db",INDEX(Akun!C:C,0,1)="Kr"),INDEX(Akun!A:A,0,1),"")</f>
        <v/>
      </c>
    </row>
    <row r="210" spans="6:7" x14ac:dyDescent="0.2">
      <c r="F210" s="130" t="str">
        <f>IF(OR(INDEX(Kode!C:C,0,1)="Piutang",INDEX(Kode!C:C,0,1)="Hutang"),INDEX(Kode!A:A,0,1),"")</f>
        <v/>
      </c>
      <c r="G210" s="130" t="str">
        <f>IF(OR(INDEX(Akun!C:C,0,1)="Db",INDEX(Akun!C:C,0,1)="Kr"),INDEX(Akun!A:A,0,1),"")</f>
        <v/>
      </c>
    </row>
    <row r="211" spans="6:7" x14ac:dyDescent="0.2">
      <c r="F211" s="130" t="str">
        <f>IF(OR(INDEX(Kode!C:C,0,1)="Piutang",INDEX(Kode!C:C,0,1)="Hutang"),INDEX(Kode!A:A,0,1),"")</f>
        <v/>
      </c>
      <c r="G211" s="130" t="str">
        <f>IF(OR(INDEX(Akun!C:C,0,1)="Db",INDEX(Akun!C:C,0,1)="Kr"),INDEX(Akun!A:A,0,1),"")</f>
        <v/>
      </c>
    </row>
    <row r="212" spans="6:7" x14ac:dyDescent="0.2">
      <c r="F212" s="130" t="str">
        <f>IF(OR(INDEX(Kode!C:C,0,1)="Piutang",INDEX(Kode!C:C,0,1)="Hutang"),INDEX(Kode!A:A,0,1),"")</f>
        <v/>
      </c>
      <c r="G212" s="130" t="str">
        <f>IF(OR(INDEX(Akun!C:C,0,1)="Db",INDEX(Akun!C:C,0,1)="Kr"),INDEX(Akun!A:A,0,1),"")</f>
        <v/>
      </c>
    </row>
    <row r="213" spans="6:7" x14ac:dyDescent="0.2">
      <c r="F213" s="130" t="str">
        <f>IF(OR(INDEX(Kode!C:C,0,1)="Piutang",INDEX(Kode!C:C,0,1)="Hutang"),INDEX(Kode!A:A,0,1),"")</f>
        <v/>
      </c>
      <c r="G213" s="130" t="str">
        <f>IF(OR(INDEX(Akun!C:C,0,1)="Db",INDEX(Akun!C:C,0,1)="Kr"),INDEX(Akun!A:A,0,1),"")</f>
        <v/>
      </c>
    </row>
    <row r="214" spans="6:7" x14ac:dyDescent="0.2">
      <c r="F214" s="130" t="str">
        <f>IF(OR(INDEX(Kode!C:C,0,1)="Piutang",INDEX(Kode!C:C,0,1)="Hutang"),INDEX(Kode!A:A,0,1),"")</f>
        <v/>
      </c>
      <c r="G214" s="130" t="str">
        <f>IF(OR(INDEX(Akun!C:C,0,1)="Db",INDEX(Akun!C:C,0,1)="Kr"),INDEX(Akun!A:A,0,1),"")</f>
        <v/>
      </c>
    </row>
    <row r="215" spans="6:7" x14ac:dyDescent="0.2">
      <c r="F215" s="130" t="str">
        <f>IF(OR(INDEX(Kode!C:C,0,1)="Piutang",INDEX(Kode!C:C,0,1)="Hutang"),INDEX(Kode!A:A,0,1),"")</f>
        <v/>
      </c>
      <c r="G215" s="130" t="str">
        <f>IF(OR(INDEX(Akun!C:C,0,1)="Db",INDEX(Akun!C:C,0,1)="Kr"),INDEX(Akun!A:A,0,1),"")</f>
        <v/>
      </c>
    </row>
    <row r="216" spans="6:7" x14ac:dyDescent="0.2">
      <c r="F216" s="130" t="str">
        <f>IF(OR(INDEX(Kode!C:C,0,1)="Piutang",INDEX(Kode!C:C,0,1)="Hutang"),INDEX(Kode!A:A,0,1),"")</f>
        <v/>
      </c>
      <c r="G216" s="130" t="str">
        <f>IF(OR(INDEX(Akun!C:C,0,1)="Db",INDEX(Akun!C:C,0,1)="Kr"),INDEX(Akun!A:A,0,1),"")</f>
        <v/>
      </c>
    </row>
    <row r="217" spans="6:7" x14ac:dyDescent="0.2">
      <c r="F217" s="130" t="str">
        <f>IF(OR(INDEX(Kode!C:C,0,1)="Piutang",INDEX(Kode!C:C,0,1)="Hutang"),INDEX(Kode!A:A,0,1),"")</f>
        <v/>
      </c>
      <c r="G217" s="130" t="str">
        <f>IF(OR(INDEX(Akun!C:C,0,1)="Db",INDEX(Akun!C:C,0,1)="Kr"),INDEX(Akun!A:A,0,1),"")</f>
        <v/>
      </c>
    </row>
    <row r="218" spans="6:7" x14ac:dyDescent="0.2">
      <c r="F218" s="130" t="str">
        <f>IF(OR(INDEX(Kode!C:C,0,1)="Piutang",INDEX(Kode!C:C,0,1)="Hutang"),INDEX(Kode!A:A,0,1),"")</f>
        <v/>
      </c>
      <c r="G218" s="130" t="str">
        <f>IF(OR(INDEX(Akun!C:C,0,1)="Db",INDEX(Akun!C:C,0,1)="Kr"),INDEX(Akun!A:A,0,1),"")</f>
        <v/>
      </c>
    </row>
    <row r="219" spans="6:7" x14ac:dyDescent="0.2">
      <c r="F219" s="130" t="str">
        <f>IF(OR(INDEX(Kode!C:C,0,1)="Piutang",INDEX(Kode!C:C,0,1)="Hutang"),INDEX(Kode!A:A,0,1),"")</f>
        <v/>
      </c>
      <c r="G219" s="130" t="str">
        <f>IF(OR(INDEX(Akun!C:C,0,1)="Db",INDEX(Akun!C:C,0,1)="Kr"),INDEX(Akun!A:A,0,1),"")</f>
        <v/>
      </c>
    </row>
    <row r="220" spans="6:7" x14ac:dyDescent="0.2">
      <c r="F220" s="130" t="str">
        <f>IF(OR(INDEX(Kode!C:C,0,1)="Piutang",INDEX(Kode!C:C,0,1)="Hutang"),INDEX(Kode!A:A,0,1),"")</f>
        <v/>
      </c>
      <c r="G220" s="130" t="str">
        <f>IF(OR(INDEX(Akun!C:C,0,1)="Db",INDEX(Akun!C:C,0,1)="Kr"),INDEX(Akun!A:A,0,1),"")</f>
        <v/>
      </c>
    </row>
    <row r="221" spans="6:7" x14ac:dyDescent="0.2">
      <c r="F221" s="130" t="str">
        <f>IF(OR(INDEX(Kode!C:C,0,1)="Piutang",INDEX(Kode!C:C,0,1)="Hutang"),INDEX(Kode!A:A,0,1),"")</f>
        <v/>
      </c>
      <c r="G221" s="130" t="str">
        <f>IF(OR(INDEX(Akun!C:C,0,1)="Db",INDEX(Akun!C:C,0,1)="Kr"),INDEX(Akun!A:A,0,1),"")</f>
        <v/>
      </c>
    </row>
    <row r="222" spans="6:7" x14ac:dyDescent="0.2">
      <c r="F222" s="130" t="str">
        <f>IF(OR(INDEX(Kode!C:C,0,1)="Piutang",INDEX(Kode!C:C,0,1)="Hutang"),INDEX(Kode!A:A,0,1),"")</f>
        <v/>
      </c>
      <c r="G222" s="130" t="str">
        <f>IF(OR(INDEX(Akun!C:C,0,1)="Db",INDEX(Akun!C:C,0,1)="Kr"),INDEX(Akun!A:A,0,1),"")</f>
        <v/>
      </c>
    </row>
    <row r="223" spans="6:7" x14ac:dyDescent="0.2">
      <c r="F223" s="130" t="str">
        <f>IF(OR(INDEX(Kode!C:C,0,1)="Piutang",INDEX(Kode!C:C,0,1)="Hutang"),INDEX(Kode!A:A,0,1),"")</f>
        <v/>
      </c>
      <c r="G223" s="130" t="str">
        <f>IF(OR(INDEX(Akun!C:C,0,1)="Db",INDEX(Akun!C:C,0,1)="Kr"),INDEX(Akun!A:A,0,1),"")</f>
        <v/>
      </c>
    </row>
    <row r="224" spans="6:7" x14ac:dyDescent="0.2">
      <c r="F224" s="130" t="str">
        <f>IF(OR(INDEX(Kode!C:C,0,1)="Piutang",INDEX(Kode!C:C,0,1)="Hutang"),INDEX(Kode!A:A,0,1),"")</f>
        <v/>
      </c>
      <c r="G224" s="130" t="str">
        <f>IF(OR(INDEX(Akun!C:C,0,1)="Db",INDEX(Akun!C:C,0,1)="Kr"),INDEX(Akun!A:A,0,1),"")</f>
        <v/>
      </c>
    </row>
    <row r="225" spans="6:7" x14ac:dyDescent="0.2">
      <c r="F225" s="130" t="str">
        <f>IF(OR(INDEX(Kode!C:C,0,1)="Piutang",INDEX(Kode!C:C,0,1)="Hutang"),INDEX(Kode!A:A,0,1),"")</f>
        <v/>
      </c>
      <c r="G225" s="130" t="str">
        <f>IF(OR(INDEX(Akun!C:C,0,1)="Db",INDEX(Akun!C:C,0,1)="Kr"),INDEX(Akun!A:A,0,1),"")</f>
        <v/>
      </c>
    </row>
    <row r="226" spans="6:7" x14ac:dyDescent="0.2">
      <c r="F226" s="130" t="str">
        <f>IF(OR(INDEX(Kode!C:C,0,1)="Piutang",INDEX(Kode!C:C,0,1)="Hutang"),INDEX(Kode!A:A,0,1),"")</f>
        <v/>
      </c>
      <c r="G226" s="130" t="str">
        <f>IF(OR(INDEX(Akun!C:C,0,1)="Db",INDEX(Akun!C:C,0,1)="Kr"),INDEX(Akun!A:A,0,1),"")</f>
        <v/>
      </c>
    </row>
    <row r="227" spans="6:7" x14ac:dyDescent="0.2">
      <c r="F227" s="130" t="str">
        <f>IF(OR(INDEX(Kode!C:C,0,1)="Piutang",INDEX(Kode!C:C,0,1)="Hutang"),INDEX(Kode!A:A,0,1),"")</f>
        <v/>
      </c>
      <c r="G227" s="130" t="str">
        <f>IF(OR(INDEX(Akun!C:C,0,1)="Db",INDEX(Akun!C:C,0,1)="Kr"),INDEX(Akun!A:A,0,1),"")</f>
        <v/>
      </c>
    </row>
    <row r="228" spans="6:7" x14ac:dyDescent="0.2">
      <c r="F228" s="130" t="str">
        <f>IF(OR(INDEX(Kode!C:C,0,1)="Piutang",INDEX(Kode!C:C,0,1)="Hutang"),INDEX(Kode!A:A,0,1),"")</f>
        <v/>
      </c>
      <c r="G228" s="130" t="str">
        <f>IF(OR(INDEX(Akun!C:C,0,1)="Db",INDEX(Akun!C:C,0,1)="Kr"),INDEX(Akun!A:A,0,1),"")</f>
        <v/>
      </c>
    </row>
    <row r="229" spans="6:7" x14ac:dyDescent="0.2">
      <c r="F229" s="130" t="str">
        <f>IF(OR(INDEX(Kode!C:C,0,1)="Piutang",INDEX(Kode!C:C,0,1)="Hutang"),INDEX(Kode!A:A,0,1),"")</f>
        <v/>
      </c>
      <c r="G229" s="130" t="str">
        <f>IF(OR(INDEX(Akun!C:C,0,1)="Db",INDEX(Akun!C:C,0,1)="Kr"),INDEX(Akun!A:A,0,1),"")</f>
        <v/>
      </c>
    </row>
    <row r="230" spans="6:7" x14ac:dyDescent="0.2">
      <c r="F230" s="130" t="str">
        <f>IF(OR(INDEX(Kode!C:C,0,1)="Piutang",INDEX(Kode!C:C,0,1)="Hutang"),INDEX(Kode!A:A,0,1),"")</f>
        <v/>
      </c>
      <c r="G230" s="130" t="str">
        <f>IF(OR(INDEX(Akun!C:C,0,1)="Db",INDEX(Akun!C:C,0,1)="Kr"),INDEX(Akun!A:A,0,1),"")</f>
        <v/>
      </c>
    </row>
    <row r="231" spans="6:7" x14ac:dyDescent="0.2">
      <c r="F231" s="130" t="str">
        <f>IF(OR(INDEX(Kode!C:C,0,1)="Piutang",INDEX(Kode!C:C,0,1)="Hutang"),INDEX(Kode!A:A,0,1),"")</f>
        <v/>
      </c>
      <c r="G231" s="130" t="str">
        <f>IF(OR(INDEX(Akun!C:C,0,1)="Db",INDEX(Akun!C:C,0,1)="Kr"),INDEX(Akun!A:A,0,1),"")</f>
        <v/>
      </c>
    </row>
    <row r="232" spans="6:7" x14ac:dyDescent="0.2">
      <c r="F232" s="130" t="str">
        <f>IF(OR(INDEX(Kode!C:C,0,1)="Piutang",INDEX(Kode!C:C,0,1)="Hutang"),INDEX(Kode!A:A,0,1),"")</f>
        <v/>
      </c>
      <c r="G232" s="130" t="str">
        <f>IF(OR(INDEX(Akun!C:C,0,1)="Db",INDEX(Akun!C:C,0,1)="Kr"),INDEX(Akun!A:A,0,1),"")</f>
        <v/>
      </c>
    </row>
    <row r="233" spans="6:7" x14ac:dyDescent="0.2">
      <c r="F233" s="130" t="str">
        <f>IF(OR(INDEX(Kode!C:C,0,1)="Piutang",INDEX(Kode!C:C,0,1)="Hutang"),INDEX(Kode!A:A,0,1),"")</f>
        <v/>
      </c>
      <c r="G233" s="130" t="str">
        <f>IF(OR(INDEX(Akun!C:C,0,1)="Db",INDEX(Akun!C:C,0,1)="Kr"),INDEX(Akun!A:A,0,1),"")</f>
        <v/>
      </c>
    </row>
    <row r="234" spans="6:7" x14ac:dyDescent="0.2">
      <c r="F234" s="130" t="str">
        <f>IF(OR(INDEX(Kode!C:C,0,1)="Piutang",INDEX(Kode!C:C,0,1)="Hutang"),INDEX(Kode!A:A,0,1),"")</f>
        <v/>
      </c>
      <c r="G234" s="130" t="str">
        <f>IF(OR(INDEX(Akun!C:C,0,1)="Db",INDEX(Akun!C:C,0,1)="Kr"),INDEX(Akun!A:A,0,1),"")</f>
        <v/>
      </c>
    </row>
    <row r="235" spans="6:7" x14ac:dyDescent="0.2">
      <c r="F235" s="130" t="str">
        <f>IF(OR(INDEX(Kode!C:C,0,1)="Piutang",INDEX(Kode!C:C,0,1)="Hutang"),INDEX(Kode!A:A,0,1),"")</f>
        <v/>
      </c>
      <c r="G235" s="130" t="str">
        <f>IF(OR(INDEX(Akun!C:C,0,1)="Db",INDEX(Akun!C:C,0,1)="Kr"),INDEX(Akun!A:A,0,1),"")</f>
        <v/>
      </c>
    </row>
    <row r="236" spans="6:7" x14ac:dyDescent="0.2">
      <c r="F236" s="130" t="str">
        <f>IF(OR(INDEX(Kode!C:C,0,1)="Piutang",INDEX(Kode!C:C,0,1)="Hutang"),INDEX(Kode!A:A,0,1),"")</f>
        <v/>
      </c>
      <c r="G236" s="130" t="str">
        <f>IF(OR(INDEX(Akun!C:C,0,1)="Db",INDEX(Akun!C:C,0,1)="Kr"),INDEX(Akun!A:A,0,1),"")</f>
        <v/>
      </c>
    </row>
    <row r="237" spans="6:7" x14ac:dyDescent="0.2">
      <c r="F237" s="130" t="str">
        <f>IF(OR(INDEX(Kode!C:C,0,1)="Piutang",INDEX(Kode!C:C,0,1)="Hutang"),INDEX(Kode!A:A,0,1),"")</f>
        <v/>
      </c>
      <c r="G237" s="130" t="str">
        <f>IF(OR(INDEX(Akun!C:C,0,1)="Db",INDEX(Akun!C:C,0,1)="Kr"),INDEX(Akun!A:A,0,1),"")</f>
        <v/>
      </c>
    </row>
    <row r="238" spans="6:7" x14ac:dyDescent="0.2">
      <c r="F238" s="130" t="str">
        <f>IF(OR(INDEX(Kode!C:C,0,1)="Piutang",INDEX(Kode!C:C,0,1)="Hutang"),INDEX(Kode!A:A,0,1),"")</f>
        <v/>
      </c>
      <c r="G238" s="130" t="str">
        <f>IF(OR(INDEX(Akun!C:C,0,1)="Db",INDEX(Akun!C:C,0,1)="Kr"),INDEX(Akun!A:A,0,1),"")</f>
        <v/>
      </c>
    </row>
    <row r="239" spans="6:7" x14ac:dyDescent="0.2">
      <c r="F239" s="130" t="str">
        <f>IF(OR(INDEX(Kode!C:C,0,1)="Piutang",INDEX(Kode!C:C,0,1)="Hutang"),INDEX(Kode!A:A,0,1),"")</f>
        <v/>
      </c>
      <c r="G239" s="130" t="str">
        <f>IF(OR(INDEX(Akun!C:C,0,1)="Db",INDEX(Akun!C:C,0,1)="Kr"),INDEX(Akun!A:A,0,1),"")</f>
        <v/>
      </c>
    </row>
    <row r="240" spans="6:7" x14ac:dyDescent="0.2">
      <c r="F240" s="130" t="str">
        <f>IF(OR(INDEX(Kode!C:C,0,1)="Piutang",INDEX(Kode!C:C,0,1)="Hutang"),INDEX(Kode!A:A,0,1),"")</f>
        <v/>
      </c>
      <c r="G240" s="130" t="str">
        <f>IF(OR(INDEX(Akun!C:C,0,1)="Db",INDEX(Akun!C:C,0,1)="Kr"),INDEX(Akun!A:A,0,1),"")</f>
        <v/>
      </c>
    </row>
    <row r="241" spans="6:7" x14ac:dyDescent="0.2">
      <c r="F241" s="130" t="str">
        <f>IF(OR(INDEX(Kode!C:C,0,1)="Piutang",INDEX(Kode!C:C,0,1)="Hutang"),INDEX(Kode!A:A,0,1),"")</f>
        <v/>
      </c>
      <c r="G241" s="130" t="str">
        <f>IF(OR(INDEX(Akun!C:C,0,1)="Db",INDEX(Akun!C:C,0,1)="Kr"),INDEX(Akun!A:A,0,1),"")</f>
        <v/>
      </c>
    </row>
    <row r="242" spans="6:7" x14ac:dyDescent="0.2">
      <c r="F242" s="130" t="str">
        <f>IF(OR(INDEX(Kode!C:C,0,1)="Piutang",INDEX(Kode!C:C,0,1)="Hutang"),INDEX(Kode!A:A,0,1),"")</f>
        <v/>
      </c>
      <c r="G242" s="130" t="str">
        <f>IF(OR(INDEX(Akun!C:C,0,1)="Db",INDEX(Akun!C:C,0,1)="Kr"),INDEX(Akun!A:A,0,1),"")</f>
        <v/>
      </c>
    </row>
    <row r="243" spans="6:7" x14ac:dyDescent="0.2">
      <c r="F243" s="130" t="str">
        <f>IF(OR(INDEX(Kode!C:C,0,1)="Piutang",INDEX(Kode!C:C,0,1)="Hutang"),INDEX(Kode!A:A,0,1),"")</f>
        <v/>
      </c>
      <c r="G243" s="130" t="str">
        <f>IF(OR(INDEX(Akun!C:C,0,1)="Db",INDEX(Akun!C:C,0,1)="Kr"),INDEX(Akun!A:A,0,1),"")</f>
        <v/>
      </c>
    </row>
    <row r="244" spans="6:7" x14ac:dyDescent="0.2">
      <c r="F244" s="130" t="str">
        <f>IF(OR(INDEX(Kode!C:C,0,1)="Piutang",INDEX(Kode!C:C,0,1)="Hutang"),INDEX(Kode!A:A,0,1),"")</f>
        <v/>
      </c>
      <c r="G244" s="130" t="str">
        <f>IF(OR(INDEX(Akun!C:C,0,1)="Db",INDEX(Akun!C:C,0,1)="Kr"),INDEX(Akun!A:A,0,1),"")</f>
        <v/>
      </c>
    </row>
    <row r="245" spans="6:7" x14ac:dyDescent="0.2">
      <c r="F245" s="130" t="str">
        <f>IF(OR(INDEX(Kode!C:C,0,1)="Piutang",INDEX(Kode!C:C,0,1)="Hutang"),INDEX(Kode!A:A,0,1),"")</f>
        <v/>
      </c>
      <c r="G245" s="130" t="str">
        <f>IF(OR(INDEX(Akun!C:C,0,1)="Db",INDEX(Akun!C:C,0,1)="Kr"),INDEX(Akun!A:A,0,1),"")</f>
        <v/>
      </c>
    </row>
    <row r="246" spans="6:7" x14ac:dyDescent="0.2">
      <c r="F246" s="130" t="str">
        <f>IF(OR(INDEX(Kode!C:C,0,1)="Piutang",INDEX(Kode!C:C,0,1)="Hutang"),INDEX(Kode!A:A,0,1),"")</f>
        <v/>
      </c>
      <c r="G246" s="130" t="str">
        <f>IF(OR(INDEX(Akun!C:C,0,1)="Db",INDEX(Akun!C:C,0,1)="Kr"),INDEX(Akun!A:A,0,1),"")</f>
        <v/>
      </c>
    </row>
    <row r="247" spans="6:7" x14ac:dyDescent="0.2">
      <c r="F247" s="130" t="str">
        <f>IF(OR(INDEX(Kode!C:C,0,1)="Piutang",INDEX(Kode!C:C,0,1)="Hutang"),INDEX(Kode!A:A,0,1),"")</f>
        <v/>
      </c>
      <c r="G247" s="130" t="str">
        <f>IF(OR(INDEX(Akun!C:C,0,1)="Db",INDEX(Akun!C:C,0,1)="Kr"),INDEX(Akun!A:A,0,1),"")</f>
        <v/>
      </c>
    </row>
    <row r="248" spans="6:7" x14ac:dyDescent="0.2">
      <c r="F248" s="130" t="str">
        <f>IF(OR(INDEX(Kode!C:C,0,1)="Piutang",INDEX(Kode!C:C,0,1)="Hutang"),INDEX(Kode!A:A,0,1),"")</f>
        <v/>
      </c>
      <c r="G248" s="130" t="str">
        <f>IF(OR(INDEX(Akun!C:C,0,1)="Db",INDEX(Akun!C:C,0,1)="Kr"),INDEX(Akun!A:A,0,1),"")</f>
        <v/>
      </c>
    </row>
    <row r="249" spans="6:7" x14ac:dyDescent="0.2">
      <c r="F249" s="130" t="str">
        <f>IF(OR(INDEX(Kode!C:C,0,1)="Piutang",INDEX(Kode!C:C,0,1)="Hutang"),INDEX(Kode!A:A,0,1),"")</f>
        <v/>
      </c>
      <c r="G249" s="130" t="str">
        <f>IF(OR(INDEX(Akun!C:C,0,1)="Db",INDEX(Akun!C:C,0,1)="Kr"),INDEX(Akun!A:A,0,1),"")</f>
        <v/>
      </c>
    </row>
    <row r="250" spans="6:7" x14ac:dyDescent="0.2">
      <c r="F250" s="130" t="str">
        <f>IF(OR(INDEX(Kode!C:C,0,1)="Piutang",INDEX(Kode!C:C,0,1)="Hutang"),INDEX(Kode!A:A,0,1),"")</f>
        <v/>
      </c>
      <c r="G250" s="130" t="str">
        <f>IF(OR(INDEX(Akun!C:C,0,1)="Db",INDEX(Akun!C:C,0,1)="Kr"),INDEX(Akun!A:A,0,1),"")</f>
        <v/>
      </c>
    </row>
    <row r="251" spans="6:7" x14ac:dyDescent="0.2">
      <c r="F251" s="130" t="str">
        <f>IF(OR(INDEX(Kode!C:C,0,1)="Piutang",INDEX(Kode!C:C,0,1)="Hutang"),INDEX(Kode!A:A,0,1),"")</f>
        <v/>
      </c>
      <c r="G251" s="130" t="str">
        <f>IF(OR(INDEX(Akun!C:C,0,1)="Db",INDEX(Akun!C:C,0,1)="Kr"),INDEX(Akun!A:A,0,1),"")</f>
        <v/>
      </c>
    </row>
    <row r="252" spans="6:7" x14ac:dyDescent="0.2">
      <c r="F252" s="130" t="str">
        <f>IF(OR(INDEX(Kode!C:C,0,1)="Piutang",INDEX(Kode!C:C,0,1)="Hutang"),INDEX(Kode!A:A,0,1),"")</f>
        <v/>
      </c>
      <c r="G252" s="130" t="str">
        <f>IF(OR(INDEX(Akun!C:C,0,1)="Db",INDEX(Akun!C:C,0,1)="Kr"),INDEX(Akun!A:A,0,1),"")</f>
        <v/>
      </c>
    </row>
    <row r="253" spans="6:7" x14ac:dyDescent="0.2">
      <c r="F253" s="130" t="str">
        <f>IF(OR(INDEX(Kode!C:C,0,1)="Piutang",INDEX(Kode!C:C,0,1)="Hutang"),INDEX(Kode!A:A,0,1),"")</f>
        <v/>
      </c>
      <c r="G253" s="130" t="str">
        <f>IF(OR(INDEX(Akun!C:C,0,1)="Db",INDEX(Akun!C:C,0,1)="Kr"),INDEX(Akun!A:A,0,1),"")</f>
        <v/>
      </c>
    </row>
    <row r="254" spans="6:7" x14ac:dyDescent="0.2">
      <c r="F254" s="130" t="str">
        <f>IF(OR(INDEX(Kode!C:C,0,1)="Piutang",INDEX(Kode!C:C,0,1)="Hutang"),INDEX(Kode!A:A,0,1),"")</f>
        <v/>
      </c>
      <c r="G254" s="130" t="str">
        <f>IF(OR(INDEX(Akun!C:C,0,1)="Db",INDEX(Akun!C:C,0,1)="Kr"),INDEX(Akun!A:A,0,1),"")</f>
        <v/>
      </c>
    </row>
    <row r="255" spans="6:7" x14ac:dyDescent="0.2">
      <c r="F255" s="130" t="str">
        <f>IF(OR(INDEX(Kode!C:C,0,1)="Piutang",INDEX(Kode!C:C,0,1)="Hutang"),INDEX(Kode!A:A,0,1),"")</f>
        <v/>
      </c>
      <c r="G255" s="130" t="str">
        <f>IF(OR(INDEX(Akun!C:C,0,1)="Db",INDEX(Akun!C:C,0,1)="Kr"),INDEX(Akun!A:A,0,1),"")</f>
        <v/>
      </c>
    </row>
    <row r="256" spans="6:7" x14ac:dyDescent="0.2">
      <c r="F256" s="130" t="str">
        <f>IF(OR(INDEX(Kode!C:C,0,1)="Piutang",INDEX(Kode!C:C,0,1)="Hutang"),INDEX(Kode!A:A,0,1),"")</f>
        <v/>
      </c>
      <c r="G256" s="130" t="str">
        <f>IF(OR(INDEX(Akun!C:C,0,1)="Db",INDEX(Akun!C:C,0,1)="Kr"),INDEX(Akun!A:A,0,1),"")</f>
        <v/>
      </c>
    </row>
    <row r="257" spans="6:7" x14ac:dyDescent="0.2">
      <c r="F257" s="130" t="str">
        <f>IF(OR(INDEX(Kode!C:C,0,1)="Piutang",INDEX(Kode!C:C,0,1)="Hutang"),INDEX(Kode!A:A,0,1),"")</f>
        <v/>
      </c>
      <c r="G257" s="130" t="str">
        <f>IF(OR(INDEX(Akun!C:C,0,1)="Db",INDEX(Akun!C:C,0,1)="Kr"),INDEX(Akun!A:A,0,1),"")</f>
        <v/>
      </c>
    </row>
    <row r="258" spans="6:7" x14ac:dyDescent="0.2">
      <c r="F258" s="130" t="str">
        <f>IF(OR(INDEX(Kode!C:C,0,1)="Piutang",INDEX(Kode!C:C,0,1)="Hutang"),INDEX(Kode!A:A,0,1),"")</f>
        <v/>
      </c>
      <c r="G258" s="130" t="str">
        <f>IF(OR(INDEX(Akun!C:C,0,1)="Db",INDEX(Akun!C:C,0,1)="Kr"),INDEX(Akun!A:A,0,1),"")</f>
        <v/>
      </c>
    </row>
    <row r="259" spans="6:7" x14ac:dyDescent="0.2">
      <c r="F259" s="130" t="str">
        <f>IF(OR(INDEX(Kode!C:C,0,1)="Piutang",INDEX(Kode!C:C,0,1)="Hutang"),INDEX(Kode!A:A,0,1),"")</f>
        <v/>
      </c>
      <c r="G259" s="130" t="str">
        <f>IF(OR(INDEX(Akun!C:C,0,1)="Db",INDEX(Akun!C:C,0,1)="Kr"),INDEX(Akun!A:A,0,1),"")</f>
        <v/>
      </c>
    </row>
    <row r="260" spans="6:7" x14ac:dyDescent="0.2">
      <c r="F260" s="130" t="str">
        <f>IF(OR(INDEX(Kode!C:C,0,1)="Piutang",INDEX(Kode!C:C,0,1)="Hutang"),INDEX(Kode!A:A,0,1),"")</f>
        <v/>
      </c>
      <c r="G260" s="130" t="str">
        <f>IF(OR(INDEX(Akun!C:C,0,1)="Db",INDEX(Akun!C:C,0,1)="Kr"),INDEX(Akun!A:A,0,1),"")</f>
        <v/>
      </c>
    </row>
    <row r="261" spans="6:7" x14ac:dyDescent="0.2">
      <c r="F261" s="130" t="str">
        <f>IF(OR(INDEX(Kode!C:C,0,1)="Piutang",INDEX(Kode!C:C,0,1)="Hutang"),INDEX(Kode!A:A,0,1),"")</f>
        <v/>
      </c>
      <c r="G261" s="130" t="str">
        <f>IF(OR(INDEX(Akun!C:C,0,1)="Db",INDEX(Akun!C:C,0,1)="Kr"),INDEX(Akun!A:A,0,1),"")</f>
        <v/>
      </c>
    </row>
    <row r="262" spans="6:7" x14ac:dyDescent="0.2">
      <c r="F262" s="130" t="str">
        <f>IF(OR(INDEX(Kode!C:C,0,1)="Piutang",INDEX(Kode!C:C,0,1)="Hutang"),INDEX(Kode!A:A,0,1),"")</f>
        <v/>
      </c>
      <c r="G262" s="130" t="str">
        <f>IF(OR(INDEX(Akun!C:C,0,1)="Db",INDEX(Akun!C:C,0,1)="Kr"),INDEX(Akun!A:A,0,1),"")</f>
        <v/>
      </c>
    </row>
    <row r="263" spans="6:7" x14ac:dyDescent="0.2">
      <c r="F263" s="130" t="str">
        <f>IF(OR(INDEX(Kode!C:C,0,1)="Piutang",INDEX(Kode!C:C,0,1)="Hutang"),INDEX(Kode!A:A,0,1),"")</f>
        <v/>
      </c>
      <c r="G263" s="130" t="str">
        <f>IF(OR(INDEX(Akun!C:C,0,1)="Db",INDEX(Akun!C:C,0,1)="Kr"),INDEX(Akun!A:A,0,1),"")</f>
        <v/>
      </c>
    </row>
    <row r="264" spans="6:7" x14ac:dyDescent="0.2">
      <c r="F264" s="130" t="str">
        <f>IF(OR(INDEX(Kode!C:C,0,1)="Piutang",INDEX(Kode!C:C,0,1)="Hutang"),INDEX(Kode!A:A,0,1),"")</f>
        <v/>
      </c>
      <c r="G264" s="130" t="str">
        <f>IF(OR(INDEX(Akun!C:C,0,1)="Db",INDEX(Akun!C:C,0,1)="Kr"),INDEX(Akun!A:A,0,1),"")</f>
        <v/>
      </c>
    </row>
    <row r="265" spans="6:7" x14ac:dyDescent="0.2">
      <c r="F265" s="130" t="str">
        <f>IF(OR(INDEX(Kode!C:C,0,1)="Piutang",INDEX(Kode!C:C,0,1)="Hutang"),INDEX(Kode!A:A,0,1),"")</f>
        <v/>
      </c>
      <c r="G265" s="130" t="str">
        <f>IF(OR(INDEX(Akun!C:C,0,1)="Db",INDEX(Akun!C:C,0,1)="Kr"),INDEX(Akun!A:A,0,1),"")</f>
        <v/>
      </c>
    </row>
    <row r="266" spans="6:7" x14ac:dyDescent="0.2">
      <c r="F266" s="130" t="str">
        <f>IF(OR(INDEX(Kode!C:C,0,1)="Piutang",INDEX(Kode!C:C,0,1)="Hutang"),INDEX(Kode!A:A,0,1),"")</f>
        <v/>
      </c>
      <c r="G266" s="130" t="str">
        <f>IF(OR(INDEX(Akun!C:C,0,1)="Db",INDEX(Akun!C:C,0,1)="Kr"),INDEX(Akun!A:A,0,1),"")</f>
        <v/>
      </c>
    </row>
    <row r="267" spans="6:7" x14ac:dyDescent="0.2">
      <c r="F267" s="130" t="str">
        <f>IF(OR(INDEX(Kode!C:C,0,1)="Piutang",INDEX(Kode!C:C,0,1)="Hutang"),INDEX(Kode!A:A,0,1),"")</f>
        <v/>
      </c>
      <c r="G267" s="130" t="str">
        <f>IF(OR(INDEX(Akun!C:C,0,1)="Db",INDEX(Akun!C:C,0,1)="Kr"),INDEX(Akun!A:A,0,1),"")</f>
        <v/>
      </c>
    </row>
    <row r="268" spans="6:7" x14ac:dyDescent="0.2">
      <c r="F268" s="130" t="str">
        <f>IF(OR(INDEX(Kode!C:C,0,1)="Piutang",INDEX(Kode!C:C,0,1)="Hutang"),INDEX(Kode!A:A,0,1),"")</f>
        <v/>
      </c>
      <c r="G268" s="130" t="str">
        <f>IF(OR(INDEX(Akun!C:C,0,1)="Db",INDEX(Akun!C:C,0,1)="Kr"),INDEX(Akun!A:A,0,1),"")</f>
        <v/>
      </c>
    </row>
    <row r="269" spans="6:7" x14ac:dyDescent="0.2">
      <c r="F269" s="130" t="str">
        <f>IF(OR(INDEX(Kode!C:C,0,1)="Piutang",INDEX(Kode!C:C,0,1)="Hutang"),INDEX(Kode!A:A,0,1),"")</f>
        <v/>
      </c>
      <c r="G269" s="130" t="str">
        <f>IF(OR(INDEX(Akun!C:C,0,1)="Db",INDEX(Akun!C:C,0,1)="Kr"),INDEX(Akun!A:A,0,1),"")</f>
        <v/>
      </c>
    </row>
    <row r="270" spans="6:7" x14ac:dyDescent="0.2">
      <c r="F270" s="130" t="str">
        <f>IF(OR(INDEX(Kode!C:C,0,1)="Piutang",INDEX(Kode!C:C,0,1)="Hutang"),INDEX(Kode!A:A,0,1),"")</f>
        <v/>
      </c>
      <c r="G270" s="130" t="str">
        <f>IF(OR(INDEX(Akun!C:C,0,1)="Db",INDEX(Akun!C:C,0,1)="Kr"),INDEX(Akun!A:A,0,1),"")</f>
        <v/>
      </c>
    </row>
    <row r="271" spans="6:7" x14ac:dyDescent="0.2">
      <c r="F271" s="130" t="str">
        <f>IF(OR(INDEX(Kode!C:C,0,1)="Piutang",INDEX(Kode!C:C,0,1)="Hutang"),INDEX(Kode!A:A,0,1),"")</f>
        <v/>
      </c>
      <c r="G271" s="130" t="str">
        <f>IF(OR(INDEX(Akun!C:C,0,1)="Db",INDEX(Akun!C:C,0,1)="Kr"),INDEX(Akun!A:A,0,1),"")</f>
        <v/>
      </c>
    </row>
    <row r="272" spans="6:7" x14ac:dyDescent="0.2">
      <c r="F272" s="130" t="str">
        <f>IF(OR(INDEX(Kode!C:C,0,1)="Piutang",INDEX(Kode!C:C,0,1)="Hutang"),INDEX(Kode!A:A,0,1),"")</f>
        <v/>
      </c>
      <c r="G272" s="130" t="str">
        <f>IF(OR(INDEX(Akun!C:C,0,1)="Db",INDEX(Akun!C:C,0,1)="Kr"),INDEX(Akun!A:A,0,1),"")</f>
        <v/>
      </c>
    </row>
    <row r="273" spans="6:7" x14ac:dyDescent="0.2">
      <c r="F273" s="130" t="str">
        <f>IF(OR(INDEX(Kode!C:C,0,1)="Piutang",INDEX(Kode!C:C,0,1)="Hutang"),INDEX(Kode!A:A,0,1),"")</f>
        <v/>
      </c>
      <c r="G273" s="130" t="str">
        <f>IF(OR(INDEX(Akun!C:C,0,1)="Db",INDEX(Akun!C:C,0,1)="Kr"),INDEX(Akun!A:A,0,1),"")</f>
        <v/>
      </c>
    </row>
    <row r="274" spans="6:7" x14ac:dyDescent="0.2">
      <c r="F274" s="130" t="str">
        <f>IF(OR(INDEX(Kode!C:C,0,1)="Piutang",INDEX(Kode!C:C,0,1)="Hutang"),INDEX(Kode!A:A,0,1),"")</f>
        <v/>
      </c>
      <c r="G274" s="130" t="str">
        <f>IF(OR(INDEX(Akun!C:C,0,1)="Db",INDEX(Akun!C:C,0,1)="Kr"),INDEX(Akun!A:A,0,1),"")</f>
        <v/>
      </c>
    </row>
    <row r="275" spans="6:7" x14ac:dyDescent="0.2">
      <c r="F275" s="130" t="str">
        <f>IF(OR(INDEX(Kode!C:C,0,1)="Piutang",INDEX(Kode!C:C,0,1)="Hutang"),INDEX(Kode!A:A,0,1),"")</f>
        <v/>
      </c>
      <c r="G275" s="130" t="str">
        <f>IF(OR(INDEX(Akun!C:C,0,1)="Db",INDEX(Akun!C:C,0,1)="Kr"),INDEX(Akun!A:A,0,1),"")</f>
        <v/>
      </c>
    </row>
    <row r="276" spans="6:7" x14ac:dyDescent="0.2">
      <c r="F276" s="130" t="str">
        <f>IF(OR(INDEX(Kode!C:C,0,1)="Piutang",INDEX(Kode!C:C,0,1)="Hutang"),INDEX(Kode!A:A,0,1),"")</f>
        <v/>
      </c>
      <c r="G276" s="130" t="str">
        <f>IF(OR(INDEX(Akun!C:C,0,1)="Db",INDEX(Akun!C:C,0,1)="Kr"),INDEX(Akun!A:A,0,1),"")</f>
        <v/>
      </c>
    </row>
    <row r="277" spans="6:7" x14ac:dyDescent="0.2">
      <c r="F277" s="130" t="str">
        <f>IF(OR(INDEX(Kode!C:C,0,1)="Piutang",INDEX(Kode!C:C,0,1)="Hutang"),INDEX(Kode!A:A,0,1),"")</f>
        <v/>
      </c>
      <c r="G277" s="130" t="str">
        <f>IF(OR(INDEX(Akun!C:C,0,1)="Db",INDEX(Akun!C:C,0,1)="Kr"),INDEX(Akun!A:A,0,1),"")</f>
        <v/>
      </c>
    </row>
    <row r="278" spans="6:7" x14ac:dyDescent="0.2">
      <c r="F278" s="130" t="str">
        <f>IF(OR(INDEX(Kode!C:C,0,1)="Piutang",INDEX(Kode!C:C,0,1)="Hutang"),INDEX(Kode!A:A,0,1),"")</f>
        <v/>
      </c>
      <c r="G278" s="130" t="str">
        <f>IF(OR(INDEX(Akun!C:C,0,1)="Db",INDEX(Akun!C:C,0,1)="Kr"),INDEX(Akun!A:A,0,1),"")</f>
        <v/>
      </c>
    </row>
    <row r="279" spans="6:7" x14ac:dyDescent="0.2">
      <c r="F279" s="130" t="str">
        <f>IF(OR(INDEX(Kode!C:C,0,1)="Piutang",INDEX(Kode!C:C,0,1)="Hutang"),INDEX(Kode!A:A,0,1),"")</f>
        <v/>
      </c>
      <c r="G279" s="130" t="str">
        <f>IF(OR(INDEX(Akun!C:C,0,1)="Db",INDEX(Akun!C:C,0,1)="Kr"),INDEX(Akun!A:A,0,1),"")</f>
        <v/>
      </c>
    </row>
    <row r="280" spans="6:7" x14ac:dyDescent="0.2">
      <c r="F280" s="130" t="str">
        <f>IF(OR(INDEX(Kode!C:C,0,1)="Piutang",INDEX(Kode!C:C,0,1)="Hutang"),INDEX(Kode!A:A,0,1),"")</f>
        <v/>
      </c>
      <c r="G280" s="130" t="str">
        <f>IF(OR(INDEX(Akun!C:C,0,1)="Db",INDEX(Akun!C:C,0,1)="Kr"),INDEX(Akun!A:A,0,1),"")</f>
        <v/>
      </c>
    </row>
    <row r="281" spans="6:7" x14ac:dyDescent="0.2">
      <c r="F281" s="130" t="str">
        <f>IF(OR(INDEX(Kode!C:C,0,1)="Piutang",INDEX(Kode!C:C,0,1)="Hutang"),INDEX(Kode!A:A,0,1),"")</f>
        <v/>
      </c>
      <c r="G281" s="130" t="str">
        <f>IF(OR(INDEX(Akun!C:C,0,1)="Db",INDEX(Akun!C:C,0,1)="Kr"),INDEX(Akun!A:A,0,1),"")</f>
        <v/>
      </c>
    </row>
    <row r="282" spans="6:7" x14ac:dyDescent="0.2">
      <c r="F282" s="130" t="str">
        <f>IF(OR(INDEX(Kode!C:C,0,1)="Piutang",INDEX(Kode!C:C,0,1)="Hutang"),INDEX(Kode!A:A,0,1),"")</f>
        <v/>
      </c>
      <c r="G282" s="130" t="str">
        <f>IF(OR(INDEX(Akun!C:C,0,1)="Db",INDEX(Akun!C:C,0,1)="Kr"),INDEX(Akun!A:A,0,1),"")</f>
        <v/>
      </c>
    </row>
    <row r="283" spans="6:7" x14ac:dyDescent="0.2">
      <c r="F283" s="130" t="str">
        <f>IF(OR(INDEX(Kode!C:C,0,1)="Piutang",INDEX(Kode!C:C,0,1)="Hutang"),INDEX(Kode!A:A,0,1),"")</f>
        <v/>
      </c>
      <c r="G283" s="130" t="str">
        <f>IF(OR(INDEX(Akun!C:C,0,1)="Db",INDEX(Akun!C:C,0,1)="Kr"),INDEX(Akun!A:A,0,1),"")</f>
        <v/>
      </c>
    </row>
    <row r="284" spans="6:7" x14ac:dyDescent="0.2">
      <c r="F284" s="130" t="str">
        <f>IF(OR(INDEX(Kode!C:C,0,1)="Piutang",INDEX(Kode!C:C,0,1)="Hutang"),INDEX(Kode!A:A,0,1),"")</f>
        <v/>
      </c>
      <c r="G284" s="130" t="str">
        <f>IF(OR(INDEX(Akun!C:C,0,1)="Db",INDEX(Akun!C:C,0,1)="Kr"),INDEX(Akun!A:A,0,1),"")</f>
        <v/>
      </c>
    </row>
    <row r="285" spans="6:7" x14ac:dyDescent="0.2">
      <c r="F285" s="130" t="str">
        <f>IF(OR(INDEX(Kode!C:C,0,1)="Piutang",INDEX(Kode!C:C,0,1)="Hutang"),INDEX(Kode!A:A,0,1),"")</f>
        <v/>
      </c>
      <c r="G285" s="130" t="str">
        <f>IF(OR(INDEX(Akun!C:C,0,1)="Db",INDEX(Akun!C:C,0,1)="Kr"),INDEX(Akun!A:A,0,1),"")</f>
        <v/>
      </c>
    </row>
    <row r="286" spans="6:7" x14ac:dyDescent="0.2">
      <c r="F286" s="130" t="str">
        <f>IF(OR(INDEX(Kode!C:C,0,1)="Piutang",INDEX(Kode!C:C,0,1)="Hutang"),INDEX(Kode!A:A,0,1),"")</f>
        <v/>
      </c>
      <c r="G286" s="130" t="str">
        <f>IF(OR(INDEX(Akun!C:C,0,1)="Db",INDEX(Akun!C:C,0,1)="Kr"),INDEX(Akun!A:A,0,1),"")</f>
        <v/>
      </c>
    </row>
    <row r="287" spans="6:7" x14ac:dyDescent="0.2">
      <c r="F287" s="130" t="str">
        <f>IF(OR(INDEX(Kode!C:C,0,1)="Piutang",INDEX(Kode!C:C,0,1)="Hutang"),INDEX(Kode!A:A,0,1),"")</f>
        <v/>
      </c>
      <c r="G287" s="130" t="str">
        <f>IF(OR(INDEX(Akun!C:C,0,1)="Db",INDEX(Akun!C:C,0,1)="Kr"),INDEX(Akun!A:A,0,1),"")</f>
        <v/>
      </c>
    </row>
    <row r="288" spans="6:7" x14ac:dyDescent="0.2">
      <c r="F288" s="130" t="str">
        <f>IF(OR(INDEX(Kode!C:C,0,1)="Piutang",INDEX(Kode!C:C,0,1)="Hutang"),INDEX(Kode!A:A,0,1),"")</f>
        <v/>
      </c>
      <c r="G288" s="130" t="str">
        <f>IF(OR(INDEX(Akun!C:C,0,1)="Db",INDEX(Akun!C:C,0,1)="Kr"),INDEX(Akun!A:A,0,1),"")</f>
        <v/>
      </c>
    </row>
    <row r="289" spans="6:7" x14ac:dyDescent="0.2">
      <c r="F289" s="130" t="str">
        <f>IF(OR(INDEX(Kode!C:C,0,1)="Piutang",INDEX(Kode!C:C,0,1)="Hutang"),INDEX(Kode!A:A,0,1),"")</f>
        <v/>
      </c>
      <c r="G289" s="130" t="str">
        <f>IF(OR(INDEX(Akun!C:C,0,1)="Db",INDEX(Akun!C:C,0,1)="Kr"),INDEX(Akun!A:A,0,1),"")</f>
        <v/>
      </c>
    </row>
    <row r="290" spans="6:7" x14ac:dyDescent="0.2">
      <c r="F290" s="130" t="str">
        <f>IF(OR(INDEX(Kode!C:C,0,1)="Piutang",INDEX(Kode!C:C,0,1)="Hutang"),INDEX(Kode!A:A,0,1),"")</f>
        <v/>
      </c>
      <c r="G290" s="130" t="str">
        <f>IF(OR(INDEX(Akun!C:C,0,1)="Db",INDEX(Akun!C:C,0,1)="Kr"),INDEX(Akun!A:A,0,1),"")</f>
        <v/>
      </c>
    </row>
    <row r="291" spans="6:7" x14ac:dyDescent="0.2">
      <c r="F291" s="130" t="str">
        <f>IF(OR(INDEX(Kode!C:C,0,1)="Piutang",INDEX(Kode!C:C,0,1)="Hutang"),INDEX(Kode!A:A,0,1),"")</f>
        <v/>
      </c>
      <c r="G291" s="130" t="str">
        <f>IF(OR(INDEX(Akun!C:C,0,1)="Db",INDEX(Akun!C:C,0,1)="Kr"),INDEX(Akun!A:A,0,1),"")</f>
        <v/>
      </c>
    </row>
    <row r="292" spans="6:7" x14ac:dyDescent="0.2">
      <c r="F292" s="130" t="str">
        <f>IF(OR(INDEX(Kode!C:C,0,1)="Piutang",INDEX(Kode!C:C,0,1)="Hutang"),INDEX(Kode!A:A,0,1),"")</f>
        <v/>
      </c>
      <c r="G292" s="130" t="str">
        <f>IF(OR(INDEX(Akun!C:C,0,1)="Db",INDEX(Akun!C:C,0,1)="Kr"),INDEX(Akun!A:A,0,1),"")</f>
        <v/>
      </c>
    </row>
    <row r="293" spans="6:7" x14ac:dyDescent="0.2">
      <c r="F293" s="130" t="str">
        <f>IF(OR(INDEX(Kode!C:C,0,1)="Piutang",INDEX(Kode!C:C,0,1)="Hutang"),INDEX(Kode!A:A,0,1),"")</f>
        <v/>
      </c>
      <c r="G293" s="130" t="str">
        <f>IF(OR(INDEX(Akun!C:C,0,1)="Db",INDEX(Akun!C:C,0,1)="Kr"),INDEX(Akun!A:A,0,1),"")</f>
        <v/>
      </c>
    </row>
    <row r="294" spans="6:7" x14ac:dyDescent="0.2">
      <c r="F294" s="130" t="str">
        <f>IF(OR(INDEX(Kode!C:C,0,1)="Piutang",INDEX(Kode!C:C,0,1)="Hutang"),INDEX(Kode!A:A,0,1),"")</f>
        <v/>
      </c>
      <c r="G294" s="130" t="str">
        <f>IF(OR(INDEX(Akun!C:C,0,1)="Db",INDEX(Akun!C:C,0,1)="Kr"),INDEX(Akun!A:A,0,1),"")</f>
        <v/>
      </c>
    </row>
    <row r="295" spans="6:7" x14ac:dyDescent="0.2">
      <c r="F295" s="130" t="str">
        <f>IF(OR(INDEX(Kode!C:C,0,1)="Piutang",INDEX(Kode!C:C,0,1)="Hutang"),INDEX(Kode!A:A,0,1),"")</f>
        <v/>
      </c>
      <c r="G295" s="130" t="str">
        <f>IF(OR(INDEX(Akun!C:C,0,1)="Db",INDEX(Akun!C:C,0,1)="Kr"),INDEX(Akun!A:A,0,1),"")</f>
        <v/>
      </c>
    </row>
    <row r="296" spans="6:7" x14ac:dyDescent="0.2">
      <c r="F296" s="130" t="str">
        <f>IF(OR(INDEX(Kode!C:C,0,1)="Piutang",INDEX(Kode!C:C,0,1)="Hutang"),INDEX(Kode!A:A,0,1),"")</f>
        <v/>
      </c>
      <c r="G296" s="130" t="str">
        <f>IF(OR(INDEX(Akun!C:C,0,1)="Db",INDEX(Akun!C:C,0,1)="Kr"),INDEX(Akun!A:A,0,1),"")</f>
        <v/>
      </c>
    </row>
    <row r="297" spans="6:7" x14ac:dyDescent="0.2">
      <c r="F297" s="130" t="str">
        <f>IF(OR(INDEX(Kode!C:C,0,1)="Piutang",INDEX(Kode!C:C,0,1)="Hutang"),INDEX(Kode!A:A,0,1),"")</f>
        <v/>
      </c>
      <c r="G297" s="130" t="str">
        <f>IF(OR(INDEX(Akun!C:C,0,1)="Db",INDEX(Akun!C:C,0,1)="Kr"),INDEX(Akun!A:A,0,1),"")</f>
        <v/>
      </c>
    </row>
    <row r="298" spans="6:7" x14ac:dyDescent="0.2">
      <c r="F298" s="130" t="str">
        <f>IF(OR(INDEX(Kode!C:C,0,1)="Piutang",INDEX(Kode!C:C,0,1)="Hutang"),INDEX(Kode!A:A,0,1),"")</f>
        <v/>
      </c>
      <c r="G298" s="130" t="str">
        <f>IF(OR(INDEX(Akun!C:C,0,1)="Db",INDEX(Akun!C:C,0,1)="Kr"),INDEX(Akun!A:A,0,1),"")</f>
        <v/>
      </c>
    </row>
    <row r="299" spans="6:7" x14ac:dyDescent="0.2">
      <c r="F299" s="130" t="str">
        <f>IF(OR(INDEX(Kode!C:C,0,1)="Piutang",INDEX(Kode!C:C,0,1)="Hutang"),INDEX(Kode!A:A,0,1),"")</f>
        <v/>
      </c>
      <c r="G299" s="130" t="str">
        <f>IF(OR(INDEX(Akun!C:C,0,1)="Db",INDEX(Akun!C:C,0,1)="Kr"),INDEX(Akun!A:A,0,1),"")</f>
        <v/>
      </c>
    </row>
    <row r="300" spans="6:7" x14ac:dyDescent="0.2">
      <c r="F300" s="130" t="str">
        <f>IF(OR(INDEX(Kode!C:C,0,1)="Piutang",INDEX(Kode!C:C,0,1)="Hutang"),INDEX(Kode!A:A,0,1),"")</f>
        <v/>
      </c>
      <c r="G300" s="130" t="str">
        <f>IF(OR(INDEX(Akun!C:C,0,1)="Db",INDEX(Akun!C:C,0,1)="Kr"),INDEX(Akun!A:A,0,1),"")</f>
        <v/>
      </c>
    </row>
  </sheetData>
  <sheetProtection password="F6A1" sheet="1" objects="1" scenarios="1"/>
  <pageMargins left="0.75" right="0.75" top="1" bottom="1" header="0.5" footer="0.5"/>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indexed="19"/>
  </sheetPr>
  <dimension ref="A1:H128"/>
  <sheetViews>
    <sheetView showGridLines="0" tabSelected="1" zoomScale="90" zoomScaleNormal="90" workbookViewId="0">
      <pane xSplit="5" ySplit="6" topLeftCell="F36" activePane="bottomRight" state="frozen"/>
      <selection pane="topRight"/>
      <selection pane="bottomLeft"/>
      <selection pane="bottomRight" activeCell="C42" sqref="C42"/>
    </sheetView>
  </sheetViews>
  <sheetFormatPr defaultColWidth="9" defaultRowHeight="12.75" x14ac:dyDescent="0.2"/>
  <cols>
    <col min="1" max="1" width="13.7109375" customWidth="1"/>
    <col min="2" max="2" width="50.7109375" customWidth="1"/>
    <col min="3" max="3" width="15.7109375" customWidth="1"/>
    <col min="4" max="4" width="16.7109375" customWidth="1"/>
    <col min="5" max="5" width="15.7109375" customWidth="1"/>
    <col min="7" max="7" width="18.85546875" customWidth="1"/>
  </cols>
  <sheetData>
    <row r="1" spans="1:7" ht="15.75" x14ac:dyDescent="0.25">
      <c r="A1" s="70" t="str">
        <f>NAMA</f>
        <v>ARYA USAHA TIRTA, CV</v>
      </c>
    </row>
    <row r="2" spans="1:7" ht="15.75" x14ac:dyDescent="0.25">
      <c r="A2" s="71" t="s">
        <v>443</v>
      </c>
    </row>
    <row r="3" spans="1:7" ht="15.75" x14ac:dyDescent="0.25">
      <c r="A3" s="92" t="str">
        <f>"Bulan : "&amp;TEXT(BLN,"mmmm")&amp;" "&amp;THN</f>
        <v>Bulan : July 2026</v>
      </c>
    </row>
    <row r="5" spans="1:7" x14ac:dyDescent="0.2">
      <c r="A5" s="93" t="s">
        <v>7</v>
      </c>
      <c r="B5" s="94" t="s">
        <v>8</v>
      </c>
      <c r="C5" s="94" t="s">
        <v>444</v>
      </c>
      <c r="D5" s="94" t="s">
        <v>431</v>
      </c>
      <c r="E5" s="119" t="s">
        <v>445</v>
      </c>
    </row>
    <row r="6" spans="1:7" x14ac:dyDescent="0.2">
      <c r="A6" s="96" t="s">
        <v>11</v>
      </c>
      <c r="B6" s="97"/>
      <c r="C6" s="97" t="s">
        <v>446</v>
      </c>
      <c r="D6" s="120">
        <f>BLN</f>
        <v>183</v>
      </c>
      <c r="E6" s="121">
        <f>BLN</f>
        <v>183</v>
      </c>
    </row>
    <row r="7" spans="1:7" x14ac:dyDescent="0.2">
      <c r="A7" s="99"/>
      <c r="B7" s="100"/>
      <c r="C7" s="122"/>
      <c r="D7" s="122"/>
      <c r="E7" s="122"/>
    </row>
    <row r="8" spans="1:7" x14ac:dyDescent="0.2">
      <c r="A8" s="102" t="s">
        <v>180</v>
      </c>
      <c r="B8" s="103" t="str">
        <f t="shared" ref="B8:B11" si="0">VLOOKUP(A8,DAF_AKUN,2,FALSE)</f>
        <v>Total Revenue</v>
      </c>
      <c r="C8" s="122">
        <f t="shared" ref="C8:C11" si="1">IF(ISERROR=TRUE,IF(VLOOKUP(A8,DAF_AKUN,3,FALSE)="Db",SUMIF(AKUN1,A8,AKUN2)+SUMIF(JURN2,"1"&amp;A8,JURN3)-SUMIF(JURN2,"1"&amp;A8,JURN4),SUMIF(AKUN1,A8,AKUN3)-SUMIF(JURN2,"1"&amp;A8,JURN3)+SUMIF(JURN2,"1"&amp;A8,JURN4)),VALUE)</f>
        <v>0</v>
      </c>
      <c r="D8" s="122">
        <f t="shared" ref="D8:D11" si="2">IF(ISERROR=TRUE,IF(VLOOKUP(A8,DAF_AKUN,3,FALSE)="Db",SUMIF(JURN1,A8&amp;TEXT(BLN,"mmmm"),JURN3)-SUMIF(JURN1,A8&amp;TEXT(BLN,"mmmm"),JURN4),SUMIF(JURN1,A8&amp;TEXT(BLN,"mmmm"),JURN4)-SUMIF(JURN1,A8&amp;TEXT(BLN,"mmmm"),JURN3)),VALUE)</f>
        <v>0</v>
      </c>
      <c r="E8" s="122">
        <f t="shared" ref="E8:E11" si="3">C8+D8</f>
        <v>0</v>
      </c>
    </row>
    <row r="9" spans="1:7" x14ac:dyDescent="0.2">
      <c r="A9" s="102" t="s">
        <v>182</v>
      </c>
      <c r="B9" s="103" t="str">
        <f t="shared" si="0"/>
        <v>Total Event Management Services Income</v>
      </c>
      <c r="C9" s="122">
        <f t="shared" si="1"/>
        <v>0</v>
      </c>
      <c r="D9" s="122">
        <f t="shared" si="2"/>
        <v>0</v>
      </c>
      <c r="E9" s="123">
        <f t="shared" si="3"/>
        <v>0</v>
      </c>
      <c r="G9" s="91"/>
    </row>
    <row r="10" spans="1:7" x14ac:dyDescent="0.2">
      <c r="A10" s="99" t="s">
        <v>184</v>
      </c>
      <c r="B10" s="100" t="str">
        <f t="shared" si="0"/>
        <v>Pendapatan Usaha</v>
      </c>
      <c r="C10" s="122">
        <f t="shared" si="1"/>
        <v>231360650</v>
      </c>
      <c r="D10" s="122">
        <f t="shared" si="2"/>
        <v>79478150</v>
      </c>
      <c r="E10" s="123">
        <f t="shared" si="3"/>
        <v>310838800</v>
      </c>
      <c r="G10" s="91"/>
    </row>
    <row r="11" spans="1:7" x14ac:dyDescent="0.2">
      <c r="A11" s="99" t="s">
        <v>186</v>
      </c>
      <c r="B11" s="100" t="str">
        <f t="shared" si="0"/>
        <v>Pendapatan ....</v>
      </c>
      <c r="C11" s="122">
        <f t="shared" si="1"/>
        <v>0</v>
      </c>
      <c r="D11" s="122">
        <f t="shared" si="2"/>
        <v>0</v>
      </c>
      <c r="E11" s="123">
        <f t="shared" si="3"/>
        <v>0</v>
      </c>
      <c r="G11" s="91"/>
    </row>
    <row r="12" spans="1:7" x14ac:dyDescent="0.2">
      <c r="A12" s="99" t="s">
        <v>188</v>
      </c>
      <c r="B12" s="100" t="str">
        <f t="shared" ref="B12:B35" si="4">VLOOKUP(A12,DAF_AKUN,2,FALSE)</f>
        <v>Pendapatan ....</v>
      </c>
      <c r="C12" s="122">
        <f t="shared" ref="C12:C34" si="5">IF(ISERROR=TRUE,IF(VLOOKUP(A12,DAF_AKUN,3,FALSE)="Db",SUMIF(AKUN1,A12,AKUN2)+SUMIF(JURN2,"1"&amp;A12,JURN3)-SUMIF(JURN2,"1"&amp;A12,JURN4),SUMIF(AKUN1,A12,AKUN3)-SUMIF(JURN2,"1"&amp;A12,JURN3)+SUMIF(JURN2,"1"&amp;A12,JURN4)),VALUE)</f>
        <v>0</v>
      </c>
      <c r="D12" s="122">
        <f t="shared" ref="D12:D34" si="6">IF(ISERROR=TRUE,IF(VLOOKUP(A12,DAF_AKUN,3,FALSE)="Db",SUMIF(JURN1,A12&amp;TEXT(BLN,"mmmm"),JURN3)-SUMIF(JURN1,A12&amp;TEXT(BLN,"mmmm"),JURN4),SUMIF(JURN1,A12&amp;TEXT(BLN,"mmmm"),JURN4)-SUMIF(JURN1,A12&amp;TEXT(BLN,"mmmm"),JURN3)),VALUE)</f>
        <v>0</v>
      </c>
      <c r="E12" s="123">
        <f t="shared" ref="E12:E34" si="7">C12+D12</f>
        <v>0</v>
      </c>
      <c r="G12" s="91"/>
    </row>
    <row r="13" spans="1:7" x14ac:dyDescent="0.2">
      <c r="A13" s="99" t="s">
        <v>189</v>
      </c>
      <c r="B13" s="100" t="str">
        <f t="shared" si="4"/>
        <v>Pendapatan ....</v>
      </c>
      <c r="C13" s="122">
        <f t="shared" si="5"/>
        <v>0</v>
      </c>
      <c r="D13" s="122">
        <f t="shared" si="6"/>
        <v>0</v>
      </c>
      <c r="E13" s="123">
        <f t="shared" si="7"/>
        <v>0</v>
      </c>
      <c r="G13" s="91"/>
    </row>
    <row r="14" spans="1:7" x14ac:dyDescent="0.2">
      <c r="A14" s="99" t="s">
        <v>190</v>
      </c>
      <c r="B14" s="100" t="str">
        <f t="shared" si="4"/>
        <v>Pendapatan ....</v>
      </c>
      <c r="C14" s="122">
        <f t="shared" si="5"/>
        <v>0</v>
      </c>
      <c r="D14" s="122">
        <f t="shared" si="6"/>
        <v>0</v>
      </c>
      <c r="E14" s="123">
        <f t="shared" si="7"/>
        <v>0</v>
      </c>
      <c r="G14" s="91"/>
    </row>
    <row r="15" spans="1:7" x14ac:dyDescent="0.2">
      <c r="A15" s="99" t="s">
        <v>191</v>
      </c>
      <c r="B15" s="100" t="str">
        <f t="shared" si="4"/>
        <v>Pendapatan ....</v>
      </c>
      <c r="C15" s="122">
        <f t="shared" si="5"/>
        <v>0</v>
      </c>
      <c r="D15" s="122">
        <f t="shared" si="6"/>
        <v>0</v>
      </c>
      <c r="E15" s="123">
        <f t="shared" si="7"/>
        <v>0</v>
      </c>
      <c r="G15" s="91"/>
    </row>
    <row r="16" spans="1:7" x14ac:dyDescent="0.2">
      <c r="A16" s="99" t="s">
        <v>192</v>
      </c>
      <c r="B16" s="100" t="str">
        <f t="shared" si="4"/>
        <v>Pendapatan ....</v>
      </c>
      <c r="C16" s="122">
        <f t="shared" si="5"/>
        <v>0</v>
      </c>
      <c r="D16" s="122">
        <f t="shared" si="6"/>
        <v>0</v>
      </c>
      <c r="E16" s="123">
        <f t="shared" si="7"/>
        <v>0</v>
      </c>
      <c r="G16" s="91"/>
    </row>
    <row r="17" spans="1:7" x14ac:dyDescent="0.2">
      <c r="A17" s="99" t="s">
        <v>193</v>
      </c>
      <c r="B17" s="100" t="str">
        <f t="shared" si="4"/>
        <v>Pendapatan ....</v>
      </c>
      <c r="C17" s="122">
        <f t="shared" si="5"/>
        <v>0</v>
      </c>
      <c r="D17" s="122">
        <f t="shared" si="6"/>
        <v>0</v>
      </c>
      <c r="E17" s="123">
        <f t="shared" si="7"/>
        <v>0</v>
      </c>
      <c r="G17" s="91"/>
    </row>
    <row r="18" spans="1:7" x14ac:dyDescent="0.2">
      <c r="A18" s="99" t="s">
        <v>194</v>
      </c>
      <c r="B18" s="100" t="str">
        <f t="shared" si="4"/>
        <v>Pendapatan ....</v>
      </c>
      <c r="C18" s="122">
        <f t="shared" si="5"/>
        <v>0</v>
      </c>
      <c r="D18" s="122">
        <f t="shared" si="6"/>
        <v>0</v>
      </c>
      <c r="E18" s="123">
        <f t="shared" si="7"/>
        <v>0</v>
      </c>
      <c r="G18" s="91"/>
    </row>
    <row r="19" spans="1:7" x14ac:dyDescent="0.2">
      <c r="A19" s="99" t="s">
        <v>195</v>
      </c>
      <c r="B19" s="100" t="str">
        <f t="shared" si="4"/>
        <v xml:space="preserve">   Agency Service Fee</v>
      </c>
      <c r="C19" s="122">
        <f t="shared" si="5"/>
        <v>0</v>
      </c>
      <c r="D19" s="122">
        <f t="shared" si="6"/>
        <v>0</v>
      </c>
      <c r="E19" s="123">
        <f t="shared" si="7"/>
        <v>0</v>
      </c>
      <c r="G19" s="91"/>
    </row>
    <row r="20" spans="1:7" x14ac:dyDescent="0.2">
      <c r="A20" s="99" t="s">
        <v>197</v>
      </c>
      <c r="B20" s="100" t="str">
        <f t="shared" si="4"/>
        <v>Total Exhibition, Conference &amp; Sponsorship Income</v>
      </c>
      <c r="C20" s="122">
        <f t="shared" si="5"/>
        <v>0</v>
      </c>
      <c r="D20" s="122">
        <f t="shared" si="6"/>
        <v>0</v>
      </c>
      <c r="E20" s="123">
        <f t="shared" si="7"/>
        <v>0</v>
      </c>
      <c r="G20" s="91"/>
    </row>
    <row r="21" spans="1:7" x14ac:dyDescent="0.2">
      <c r="A21" s="99" t="s">
        <v>199</v>
      </c>
      <c r="B21" s="100" t="str">
        <f t="shared" si="4"/>
        <v xml:space="preserve">   Exhibition Revenue</v>
      </c>
      <c r="C21" s="122">
        <f t="shared" si="5"/>
        <v>0</v>
      </c>
      <c r="D21" s="122">
        <f t="shared" si="6"/>
        <v>0</v>
      </c>
      <c r="E21" s="123">
        <f t="shared" si="7"/>
        <v>0</v>
      </c>
      <c r="G21" s="91"/>
    </row>
    <row r="22" spans="1:7" x14ac:dyDescent="0.2">
      <c r="A22" s="99" t="s">
        <v>201</v>
      </c>
      <c r="B22" s="100" t="str">
        <f t="shared" si="4"/>
        <v xml:space="preserve">   Conference Revenue</v>
      </c>
      <c r="C22" s="122">
        <f t="shared" si="5"/>
        <v>0</v>
      </c>
      <c r="D22" s="122">
        <f t="shared" si="6"/>
        <v>0</v>
      </c>
      <c r="E22" s="123">
        <f t="shared" si="7"/>
        <v>0</v>
      </c>
      <c r="G22" s="91"/>
    </row>
    <row r="23" spans="1:7" x14ac:dyDescent="0.2">
      <c r="A23" s="99" t="s">
        <v>203</v>
      </c>
      <c r="B23" s="100" t="str">
        <f t="shared" si="4"/>
        <v xml:space="preserve">   Sponsorship Revenue</v>
      </c>
      <c r="C23" s="122">
        <f t="shared" si="5"/>
        <v>0</v>
      </c>
      <c r="D23" s="122">
        <f t="shared" si="6"/>
        <v>0</v>
      </c>
      <c r="E23" s="123">
        <f t="shared" si="7"/>
        <v>0</v>
      </c>
      <c r="G23" s="91"/>
    </row>
    <row r="24" spans="1:7" x14ac:dyDescent="0.2">
      <c r="A24" s="99" t="s">
        <v>205</v>
      </c>
      <c r="B24" s="100" t="str">
        <f t="shared" si="4"/>
        <v>Total Other Income</v>
      </c>
      <c r="C24" s="122">
        <f t="shared" si="5"/>
        <v>0</v>
      </c>
      <c r="D24" s="122">
        <f t="shared" si="6"/>
        <v>0</v>
      </c>
      <c r="E24" s="123">
        <f t="shared" si="7"/>
        <v>0</v>
      </c>
      <c r="G24" s="91"/>
    </row>
    <row r="25" spans="1:7" x14ac:dyDescent="0.2">
      <c r="A25" s="99" t="s">
        <v>207</v>
      </c>
      <c r="B25" s="100" t="str">
        <f t="shared" si="4"/>
        <v xml:space="preserve">   Additional Power</v>
      </c>
      <c r="C25" s="122">
        <f t="shared" si="5"/>
        <v>0</v>
      </c>
      <c r="D25" s="122">
        <f t="shared" si="6"/>
        <v>0</v>
      </c>
      <c r="E25" s="123">
        <f t="shared" si="7"/>
        <v>0</v>
      </c>
      <c r="G25" s="91"/>
    </row>
    <row r="26" spans="1:7" x14ac:dyDescent="0.2">
      <c r="A26" s="99" t="s">
        <v>209</v>
      </c>
      <c r="B26" s="100" t="str">
        <f t="shared" si="4"/>
        <v xml:space="preserve">   Additional Furniture</v>
      </c>
      <c r="C26" s="122">
        <f t="shared" si="5"/>
        <v>0</v>
      </c>
      <c r="D26" s="122">
        <f t="shared" si="6"/>
        <v>0</v>
      </c>
      <c r="E26" s="123">
        <f t="shared" si="7"/>
        <v>0</v>
      </c>
      <c r="G26" s="91"/>
    </row>
    <row r="27" spans="1:7" x14ac:dyDescent="0.2">
      <c r="A27" s="99" t="s">
        <v>211</v>
      </c>
      <c r="B27" s="100" t="str">
        <f t="shared" si="4"/>
        <v xml:space="preserve">   Additional Equipment</v>
      </c>
      <c r="C27" s="122">
        <f t="shared" si="5"/>
        <v>0</v>
      </c>
      <c r="D27" s="122">
        <f t="shared" si="6"/>
        <v>0</v>
      </c>
      <c r="E27" s="123">
        <f t="shared" si="7"/>
        <v>0</v>
      </c>
      <c r="G27" s="91"/>
    </row>
    <row r="28" spans="1:7" x14ac:dyDescent="0.2">
      <c r="A28" s="99" t="s">
        <v>213</v>
      </c>
      <c r="B28" s="100" t="str">
        <f t="shared" si="4"/>
        <v xml:space="preserve">   Entrance Ticket</v>
      </c>
      <c r="C28" s="122">
        <f t="shared" si="5"/>
        <v>0</v>
      </c>
      <c r="D28" s="122">
        <f t="shared" si="6"/>
        <v>0</v>
      </c>
      <c r="E28" s="123">
        <f t="shared" si="7"/>
        <v>0</v>
      </c>
      <c r="G28" s="91"/>
    </row>
    <row r="29" spans="1:7" x14ac:dyDescent="0.2">
      <c r="A29" s="99" t="s">
        <v>215</v>
      </c>
      <c r="B29" s="100" t="str">
        <f t="shared" si="4"/>
        <v xml:space="preserve">   Others</v>
      </c>
      <c r="C29" s="122">
        <f t="shared" si="5"/>
        <v>0</v>
      </c>
      <c r="D29" s="122">
        <f t="shared" si="6"/>
        <v>0</v>
      </c>
      <c r="E29" s="123">
        <f t="shared" si="7"/>
        <v>0</v>
      </c>
      <c r="G29" s="91"/>
    </row>
    <row r="30" spans="1:7" x14ac:dyDescent="0.2">
      <c r="A30" s="99" t="s">
        <v>217</v>
      </c>
      <c r="B30" s="100" t="str">
        <f t="shared" si="4"/>
        <v>Discount/Sales Return &amp; Commissions</v>
      </c>
      <c r="C30" s="122">
        <f t="shared" si="5"/>
        <v>0</v>
      </c>
      <c r="D30" s="122">
        <f t="shared" si="6"/>
        <v>0</v>
      </c>
      <c r="E30" s="123">
        <f t="shared" si="7"/>
        <v>0</v>
      </c>
      <c r="G30" s="91"/>
    </row>
    <row r="31" spans="1:7" x14ac:dyDescent="0.2">
      <c r="A31" s="99" t="s">
        <v>219</v>
      </c>
      <c r="B31" s="100" t="str">
        <f t="shared" si="4"/>
        <v xml:space="preserve">   Sales Discount</v>
      </c>
      <c r="C31" s="122">
        <f t="shared" si="5"/>
        <v>0</v>
      </c>
      <c r="D31" s="122">
        <f t="shared" si="6"/>
        <v>0</v>
      </c>
      <c r="E31" s="123">
        <f t="shared" si="7"/>
        <v>0</v>
      </c>
      <c r="G31" s="91"/>
    </row>
    <row r="32" spans="1:7" x14ac:dyDescent="0.2">
      <c r="A32" s="99" t="s">
        <v>221</v>
      </c>
      <c r="B32" s="100" t="str">
        <f t="shared" si="4"/>
        <v xml:space="preserve">   Sales Return &amp; Allowance</v>
      </c>
      <c r="C32" s="122">
        <f t="shared" si="5"/>
        <v>0</v>
      </c>
      <c r="D32" s="122">
        <f t="shared" si="6"/>
        <v>0</v>
      </c>
      <c r="E32" s="123">
        <f t="shared" si="7"/>
        <v>0</v>
      </c>
      <c r="G32" s="91"/>
    </row>
    <row r="33" spans="1:7" x14ac:dyDescent="0.2">
      <c r="A33" s="99" t="s">
        <v>223</v>
      </c>
      <c r="B33" s="100" t="str">
        <f t="shared" si="4"/>
        <v xml:space="preserve">   Sales Commisions - Agent</v>
      </c>
      <c r="C33" s="122">
        <f t="shared" si="5"/>
        <v>0</v>
      </c>
      <c r="D33" s="122">
        <f t="shared" si="6"/>
        <v>0</v>
      </c>
      <c r="E33" s="123">
        <f t="shared" si="7"/>
        <v>0</v>
      </c>
      <c r="G33" s="91"/>
    </row>
    <row r="34" spans="1:7" x14ac:dyDescent="0.2">
      <c r="A34" s="99" t="s">
        <v>225</v>
      </c>
      <c r="B34" s="100" t="str">
        <f t="shared" si="4"/>
        <v xml:space="preserve">   Sales Commisions - Staff</v>
      </c>
      <c r="C34" s="122">
        <f t="shared" si="5"/>
        <v>0</v>
      </c>
      <c r="D34" s="122">
        <f t="shared" si="6"/>
        <v>0</v>
      </c>
      <c r="E34" s="123">
        <f t="shared" si="7"/>
        <v>0</v>
      </c>
      <c r="G34" s="91"/>
    </row>
    <row r="35" spans="1:7" x14ac:dyDescent="0.2">
      <c r="A35" s="99" t="s">
        <v>227</v>
      </c>
      <c r="B35" s="100" t="str">
        <f t="shared" si="4"/>
        <v>Pendapatan Belum Ditagih</v>
      </c>
      <c r="C35" s="122">
        <f t="shared" ref="C35" si="8">IF(ISERROR=TRUE,IF(VLOOKUP(A35,DAF_AKUN,3,FALSE)="Db",SUMIF(AKUN1,A35,AKUN2)+SUMIF(JURN2,"1"&amp;A35,JURN3)-SUMIF(JURN2,"1"&amp;A35,JURN4),SUMIF(AKUN1,A35,AKUN3)-SUMIF(JURN2,"1"&amp;A35,JURN3)+SUMIF(JURN2,"1"&amp;A35,JURN4)),VALUE)</f>
        <v>0</v>
      </c>
      <c r="D35" s="122">
        <f t="shared" ref="D35" si="9">IF(ISERROR=TRUE,IF(VLOOKUP(A35,DAF_AKUN,3,FALSE)="Db",SUMIF(JURN1,A35&amp;TEXT(BLN,"mmmm"),JURN3)-SUMIF(JURN1,A35&amp;TEXT(BLN,"mmmm"),JURN4),SUMIF(JURN1,A35&amp;TEXT(BLN,"mmmm"),JURN4)-SUMIF(JURN1,A35&amp;TEXT(BLN,"mmmm"),JURN3)),VALUE)</f>
        <v>0</v>
      </c>
      <c r="E35" s="123">
        <f t="shared" ref="E35" si="10">C35+D35</f>
        <v>0</v>
      </c>
      <c r="G35" s="91"/>
    </row>
    <row r="36" spans="1:7" x14ac:dyDescent="0.2">
      <c r="A36" s="90"/>
      <c r="B36" s="73" t="s">
        <v>447</v>
      </c>
      <c r="C36" s="124">
        <f>SUM(C8:C35)</f>
        <v>231360650</v>
      </c>
      <c r="D36" s="124">
        <f>SUM(D8:D35)</f>
        <v>79478150</v>
      </c>
      <c r="E36" s="124">
        <f>SUM(E8:E35)</f>
        <v>310838800</v>
      </c>
      <c r="G36" s="91"/>
    </row>
    <row r="37" spans="1:7" x14ac:dyDescent="0.2">
      <c r="A37" s="99"/>
      <c r="B37" s="100"/>
      <c r="C37" s="122"/>
      <c r="D37" s="122"/>
      <c r="E37" s="122"/>
      <c r="G37" s="91"/>
    </row>
    <row r="38" spans="1:7" x14ac:dyDescent="0.2">
      <c r="A38" s="102" t="s">
        <v>229</v>
      </c>
      <c r="B38" s="103" t="str">
        <f t="shared" ref="B38:B52" si="11">VLOOKUP(A38,DAF_AKUN,2,FALSE)</f>
        <v>Total Sales Cost</v>
      </c>
      <c r="C38" s="122">
        <f t="shared" ref="C38:C52" si="12">IF(ISERROR=TRUE,IF(VLOOKUP(A38,DAF_AKUN,3,FALSE)="Db",SUMIF(AKUN1,A38,AKUN2)+SUMIF(JURN2,"1"&amp;A38,JURN3)-SUMIF(JURN2,"1"&amp;A38,JURN4),SUMIF(AKUN1,A38,AKUN3)-SUMIF(JURN2,"1"&amp;A38,JURN3)+SUMIF(JURN2,"1"&amp;A38,JURN4)),VALUE)</f>
        <v>0</v>
      </c>
      <c r="D38" s="122">
        <f t="shared" ref="D38:D52" si="13">IF(ISERROR=TRUE,IF(VLOOKUP(A38,DAF_AKUN,3,FALSE)="Db",SUMIF(JURN1,A38&amp;TEXT(BLN,"mmmm"),JURN3)-SUMIF(JURN1,A38&amp;TEXT(BLN,"mmmm"),JURN4),SUMIF(JURN1,A38&amp;TEXT(BLN,"mmmm"),JURN4)-SUMIF(JURN1,A38&amp;TEXT(BLN,"mmmm"),JURN3)),VALUE)</f>
        <v>0</v>
      </c>
      <c r="E38" s="122">
        <f>C38+D38</f>
        <v>0</v>
      </c>
      <c r="G38" s="91"/>
    </row>
    <row r="39" spans="1:7" x14ac:dyDescent="0.2">
      <c r="A39" s="99" t="s">
        <v>230</v>
      </c>
      <c r="B39" s="100" t="str">
        <f t="shared" si="11"/>
        <v>Total Sales Cost ASC</v>
      </c>
      <c r="C39" s="122">
        <f t="shared" si="12"/>
        <v>0</v>
      </c>
      <c r="D39" s="122">
        <f t="shared" si="13"/>
        <v>0</v>
      </c>
      <c r="E39" s="122">
        <f>C39+D39</f>
        <v>0</v>
      </c>
      <c r="G39" s="91"/>
    </row>
    <row r="40" spans="1:7" x14ac:dyDescent="0.2">
      <c r="A40" s="99" t="s">
        <v>231</v>
      </c>
      <c r="B40" s="100" t="str">
        <f t="shared" si="11"/>
        <v>Operational Cost</v>
      </c>
      <c r="C40" s="122">
        <f t="shared" si="12"/>
        <v>0</v>
      </c>
      <c r="D40" s="122">
        <f t="shared" si="13"/>
        <v>0</v>
      </c>
      <c r="E40" s="122">
        <f>C40+D40</f>
        <v>0</v>
      </c>
      <c r="G40" s="91"/>
    </row>
    <row r="41" spans="1:7" x14ac:dyDescent="0.2">
      <c r="A41" s="99" t="s">
        <v>232</v>
      </c>
      <c r="B41" s="100" t="str">
        <f t="shared" si="11"/>
        <v>Tour &amp; Surfing Cost</v>
      </c>
      <c r="C41" s="122">
        <f t="shared" si="12"/>
        <v>0</v>
      </c>
      <c r="D41" s="122">
        <f t="shared" si="13"/>
        <v>0</v>
      </c>
      <c r="E41" s="122">
        <f t="shared" ref="E41:E52" si="14">C41+D41</f>
        <v>0</v>
      </c>
      <c r="G41" s="91"/>
    </row>
    <row r="42" spans="1:7" x14ac:dyDescent="0.2">
      <c r="A42" s="99" t="s">
        <v>233</v>
      </c>
      <c r="B42" s="100" t="str">
        <f t="shared" si="11"/>
        <v>Transaction Cost</v>
      </c>
      <c r="C42" s="122">
        <f t="shared" si="12"/>
        <v>36407618</v>
      </c>
      <c r="D42" s="122">
        <f t="shared" si="13"/>
        <v>10845635</v>
      </c>
      <c r="E42" s="122">
        <f t="shared" si="14"/>
        <v>47253253</v>
      </c>
      <c r="G42" s="91"/>
    </row>
    <row r="43" spans="1:7" x14ac:dyDescent="0.2">
      <c r="A43" s="99" t="s">
        <v>234</v>
      </c>
      <c r="B43" s="100" t="str">
        <f t="shared" si="11"/>
        <v xml:space="preserve">   Licence &amp; Permit Cost </v>
      </c>
      <c r="C43" s="122">
        <f t="shared" si="12"/>
        <v>0</v>
      </c>
      <c r="D43" s="122">
        <f t="shared" si="13"/>
        <v>0</v>
      </c>
      <c r="E43" s="122">
        <f t="shared" si="14"/>
        <v>0</v>
      </c>
      <c r="G43" s="91"/>
    </row>
    <row r="44" spans="1:7" x14ac:dyDescent="0.2">
      <c r="A44" s="99" t="s">
        <v>235</v>
      </c>
      <c r="B44" s="100" t="str">
        <f t="shared" si="11"/>
        <v xml:space="preserve">   Product Purchase Cost </v>
      </c>
      <c r="C44" s="122">
        <f t="shared" si="12"/>
        <v>0</v>
      </c>
      <c r="D44" s="122">
        <f t="shared" si="13"/>
        <v>0</v>
      </c>
      <c r="E44" s="122">
        <f t="shared" si="14"/>
        <v>0</v>
      </c>
      <c r="G44" s="91"/>
    </row>
    <row r="45" spans="1:7" x14ac:dyDescent="0.2">
      <c r="A45" s="99" t="s">
        <v>236</v>
      </c>
      <c r="B45" s="100" t="str">
        <f t="shared" si="11"/>
        <v xml:space="preserve">   Other Operating Cost</v>
      </c>
      <c r="C45" s="122">
        <f t="shared" si="12"/>
        <v>0</v>
      </c>
      <c r="D45" s="122">
        <f t="shared" si="13"/>
        <v>0</v>
      </c>
      <c r="E45" s="122">
        <f t="shared" si="14"/>
        <v>0</v>
      </c>
      <c r="G45" s="91"/>
    </row>
    <row r="46" spans="1:7" x14ac:dyDescent="0.2">
      <c r="A46" s="99" t="s">
        <v>237</v>
      </c>
      <c r="B46" s="100" t="str">
        <f t="shared" si="11"/>
        <v>Total Exhibition &amp; Conference Cost</v>
      </c>
      <c r="C46" s="122">
        <f t="shared" si="12"/>
        <v>0</v>
      </c>
      <c r="D46" s="122">
        <f t="shared" si="13"/>
        <v>0</v>
      </c>
      <c r="E46" s="122">
        <f t="shared" si="14"/>
        <v>0</v>
      </c>
      <c r="G46" s="91"/>
    </row>
    <row r="47" spans="1:7" x14ac:dyDescent="0.2">
      <c r="A47" s="99" t="s">
        <v>239</v>
      </c>
      <c r="B47" s="100" t="str">
        <f t="shared" si="11"/>
        <v xml:space="preserve">   Space Rental - Exhibition</v>
      </c>
      <c r="C47" s="122">
        <f t="shared" si="12"/>
        <v>0</v>
      </c>
      <c r="D47" s="122">
        <f t="shared" si="13"/>
        <v>0</v>
      </c>
      <c r="E47" s="122">
        <f t="shared" si="14"/>
        <v>0</v>
      </c>
      <c r="G47" s="91"/>
    </row>
    <row r="48" spans="1:7" x14ac:dyDescent="0.2">
      <c r="A48" s="99" t="s">
        <v>241</v>
      </c>
      <c r="B48" s="100" t="str">
        <f t="shared" si="11"/>
        <v xml:space="preserve">   Shell Scheme Rental - Exhibition</v>
      </c>
      <c r="C48" s="122">
        <f t="shared" si="12"/>
        <v>0</v>
      </c>
      <c r="D48" s="122">
        <f t="shared" si="13"/>
        <v>0</v>
      </c>
      <c r="E48" s="122">
        <f t="shared" si="14"/>
        <v>0</v>
      </c>
      <c r="G48" s="91"/>
    </row>
    <row r="49" spans="1:7" x14ac:dyDescent="0.2">
      <c r="A49" s="99" t="s">
        <v>243</v>
      </c>
      <c r="B49" s="100" t="str">
        <f t="shared" si="11"/>
        <v xml:space="preserve">   Conference Cost</v>
      </c>
      <c r="C49" s="122">
        <f t="shared" si="12"/>
        <v>0</v>
      </c>
      <c r="D49" s="122">
        <f t="shared" si="13"/>
        <v>0</v>
      </c>
      <c r="E49" s="122">
        <f t="shared" si="14"/>
        <v>0</v>
      </c>
      <c r="G49" s="91"/>
    </row>
    <row r="50" spans="1:7" x14ac:dyDescent="0.2">
      <c r="A50" s="99" t="s">
        <v>245</v>
      </c>
      <c r="B50" s="100" t="str">
        <f t="shared" si="11"/>
        <v xml:space="preserve">   Man Power Cost - Exhibiton</v>
      </c>
      <c r="C50" s="122">
        <f t="shared" si="12"/>
        <v>0</v>
      </c>
      <c r="D50" s="122">
        <f t="shared" si="13"/>
        <v>0</v>
      </c>
      <c r="E50" s="122">
        <f t="shared" si="14"/>
        <v>0</v>
      </c>
      <c r="G50" s="91"/>
    </row>
    <row r="51" spans="1:7" x14ac:dyDescent="0.2">
      <c r="A51" s="99" t="s">
        <v>247</v>
      </c>
      <c r="B51" s="100" t="str">
        <f t="shared" si="11"/>
        <v xml:space="preserve">   Sponsorship Cost</v>
      </c>
      <c r="C51" s="122">
        <f t="shared" si="12"/>
        <v>0</v>
      </c>
      <c r="D51" s="122">
        <f t="shared" si="13"/>
        <v>0</v>
      </c>
      <c r="E51" s="122">
        <f t="shared" si="14"/>
        <v>0</v>
      </c>
      <c r="G51" s="91"/>
    </row>
    <row r="52" spans="1:7" x14ac:dyDescent="0.2">
      <c r="A52" s="99" t="s">
        <v>249</v>
      </c>
      <c r="B52" s="100" t="str">
        <f t="shared" si="11"/>
        <v xml:space="preserve">   Other Operating Cost - Exhibition</v>
      </c>
      <c r="C52" s="122">
        <f t="shared" si="12"/>
        <v>0</v>
      </c>
      <c r="D52" s="122">
        <f t="shared" si="13"/>
        <v>0</v>
      </c>
      <c r="E52" s="122">
        <f t="shared" si="14"/>
        <v>0</v>
      </c>
      <c r="G52" s="91"/>
    </row>
    <row r="53" spans="1:7" x14ac:dyDescent="0.2">
      <c r="A53" s="99"/>
      <c r="B53" s="100"/>
      <c r="C53" s="122"/>
      <c r="D53" s="122"/>
      <c r="E53" s="122"/>
      <c r="G53" s="91"/>
    </row>
    <row r="54" spans="1:7" x14ac:dyDescent="0.2">
      <c r="A54" s="90"/>
      <c r="B54" s="73" t="s">
        <v>448</v>
      </c>
      <c r="C54" s="124">
        <f>SUM(C38:C53)</f>
        <v>36407618</v>
      </c>
      <c r="D54" s="124">
        <f>SUM(D38:D53)</f>
        <v>10845635</v>
      </c>
      <c r="E54" s="124">
        <f>SUM(E38:E53)</f>
        <v>47253253</v>
      </c>
      <c r="G54" s="91"/>
    </row>
    <row r="55" spans="1:7" x14ac:dyDescent="0.2">
      <c r="A55" s="99"/>
      <c r="B55" s="100"/>
      <c r="C55" s="122"/>
      <c r="D55" s="122"/>
      <c r="E55" s="122"/>
      <c r="G55" s="91"/>
    </row>
    <row r="56" spans="1:7" x14ac:dyDescent="0.2">
      <c r="A56" s="102" t="s">
        <v>255</v>
      </c>
      <c r="B56" s="103" t="str">
        <f>VLOOKUP(A56,DAF_AKUN,2,FALSE)</f>
        <v>Office Overhead</v>
      </c>
      <c r="C56" s="122">
        <f>IF(ISERROR=TRUE,IF(VLOOKUP(A56,DAF_AKUN,3,FALSE)="Db",SUMIF(AKUN1,A56,AKUN2)+SUMIF(JURN2,"1"&amp;A56,JURN3)-SUMIF(JURN2,"1"&amp;A56,JURN4),SUMIF(AKUN1,A56,AKUN3)-SUMIF(JURN2,"1"&amp;A56,JURN3)+SUMIF(JURN2,"1"&amp;A56,JURN4)),VALUE)</f>
        <v>0</v>
      </c>
      <c r="D56" s="122">
        <f>IF(ISERROR=TRUE,IF(VLOOKUP(A56,DAF_AKUN,3,FALSE)="Db",SUMIF(JURN1,A56&amp;TEXT(BLN,"mmmm"),JURN3)-SUMIF(JURN1,A56&amp;TEXT(BLN,"mmmm"),JURN4),SUMIF(JURN1,A56&amp;TEXT(BLN,"mmmm"),JURN4)-SUMIF(JURN1,A56&amp;TEXT(BLN,"mmmm"),JURN3)),VALUE)</f>
        <v>0</v>
      </c>
      <c r="E56" s="123">
        <f t="shared" ref="E56:E100" si="15">C56+D56</f>
        <v>0</v>
      </c>
      <c r="G56" s="91"/>
    </row>
    <row r="57" spans="1:7" x14ac:dyDescent="0.2">
      <c r="A57" s="99" t="s">
        <v>257</v>
      </c>
      <c r="B57" s="100" t="str">
        <f t="shared" ref="B57:B100" si="16">VLOOKUP(A57,DAF_AKUN,2,FALSE)</f>
        <v>Staff Cost</v>
      </c>
      <c r="C57" s="122">
        <f t="shared" ref="C57:C100" si="17">IF(ISERROR=TRUE,IF(VLOOKUP(A57,DAF_AKUN,3,FALSE)="Db",SUMIF(AKUN1,A57,AKUN2)+SUMIF(JURN2,"1"&amp;A57,JURN3)-SUMIF(JURN2,"1"&amp;A57,JURN4),SUMIF(AKUN1,A57,AKUN3)-SUMIF(JURN2,"1"&amp;A57,JURN3)+SUMIF(JURN2,"1"&amp;A57,JURN4)),VALUE)</f>
        <v>0</v>
      </c>
      <c r="D57" s="122">
        <f t="shared" ref="D57:D100" si="18">IF(ISERROR=TRUE,IF(VLOOKUP(A57,DAF_AKUN,3,FALSE)="Db",SUMIF(JURN1,A57&amp;TEXT(BLN,"mmmm"),JURN3)-SUMIF(JURN1,A57&amp;TEXT(BLN,"mmmm"),JURN4),SUMIF(JURN1,A57&amp;TEXT(BLN,"mmmm"),JURN4)-SUMIF(JURN1,A57&amp;TEXT(BLN,"mmmm"),JURN3)),VALUE)</f>
        <v>0</v>
      </c>
      <c r="E57" s="123">
        <f t="shared" si="15"/>
        <v>0</v>
      </c>
      <c r="G57" s="91"/>
    </row>
    <row r="58" spans="1:7" x14ac:dyDescent="0.2">
      <c r="A58" s="99" t="s">
        <v>259</v>
      </c>
      <c r="B58" s="100" t="str">
        <f t="shared" si="16"/>
        <v xml:space="preserve">   Salary &amp; Allowance</v>
      </c>
      <c r="C58" s="122">
        <f t="shared" si="17"/>
        <v>0</v>
      </c>
      <c r="D58" s="122">
        <f t="shared" si="18"/>
        <v>0</v>
      </c>
      <c r="E58" s="123">
        <f t="shared" si="15"/>
        <v>0</v>
      </c>
      <c r="G58" s="91"/>
    </row>
    <row r="59" spans="1:7" x14ac:dyDescent="0.2">
      <c r="A59" s="99" t="s">
        <v>261</v>
      </c>
      <c r="B59" s="100" t="str">
        <f t="shared" si="16"/>
        <v xml:space="preserve">   13th Month Salary</v>
      </c>
      <c r="C59" s="122">
        <f t="shared" si="17"/>
        <v>0</v>
      </c>
      <c r="D59" s="122">
        <f t="shared" si="18"/>
        <v>0</v>
      </c>
      <c r="E59" s="123">
        <f t="shared" si="15"/>
        <v>0</v>
      </c>
      <c r="G59" s="91"/>
    </row>
    <row r="60" spans="1:7" x14ac:dyDescent="0.2">
      <c r="A60" s="99" t="s">
        <v>263</v>
      </c>
      <c r="B60" s="100" t="str">
        <f t="shared" si="16"/>
        <v xml:space="preserve">   Bonus</v>
      </c>
      <c r="C60" s="122">
        <f t="shared" si="17"/>
        <v>0</v>
      </c>
      <c r="D60" s="122">
        <f t="shared" si="18"/>
        <v>0</v>
      </c>
      <c r="E60" s="123">
        <f t="shared" si="15"/>
        <v>0</v>
      </c>
      <c r="G60" s="91"/>
    </row>
    <row r="61" spans="1:7" x14ac:dyDescent="0.2">
      <c r="A61" s="99" t="s">
        <v>265</v>
      </c>
      <c r="B61" s="100" t="str">
        <f t="shared" si="16"/>
        <v xml:space="preserve">   Overtime</v>
      </c>
      <c r="C61" s="122">
        <f t="shared" si="17"/>
        <v>0</v>
      </c>
      <c r="D61" s="122">
        <f t="shared" si="18"/>
        <v>0</v>
      </c>
      <c r="E61" s="123">
        <f t="shared" si="15"/>
        <v>0</v>
      </c>
      <c r="G61" s="91"/>
    </row>
    <row r="62" spans="1:7" x14ac:dyDescent="0.2">
      <c r="A62" s="99" t="s">
        <v>267</v>
      </c>
      <c r="B62" s="100" t="str">
        <f t="shared" si="16"/>
        <v xml:space="preserve">   Medical Allowance</v>
      </c>
      <c r="C62" s="122">
        <f t="shared" si="17"/>
        <v>0</v>
      </c>
      <c r="D62" s="122">
        <f t="shared" si="18"/>
        <v>0</v>
      </c>
      <c r="E62" s="123">
        <f t="shared" si="15"/>
        <v>0</v>
      </c>
      <c r="G62" s="91"/>
    </row>
    <row r="63" spans="1:7" x14ac:dyDescent="0.2">
      <c r="A63" s="99" t="s">
        <v>269</v>
      </c>
      <c r="B63" s="100" t="str">
        <f t="shared" si="16"/>
        <v xml:space="preserve">   BPJS - Pension</v>
      </c>
      <c r="C63" s="122">
        <f t="shared" si="17"/>
        <v>0</v>
      </c>
      <c r="D63" s="122">
        <f t="shared" si="18"/>
        <v>0</v>
      </c>
      <c r="E63" s="123">
        <f t="shared" si="15"/>
        <v>0</v>
      </c>
      <c r="G63" s="91"/>
    </row>
    <row r="64" spans="1:7" x14ac:dyDescent="0.2">
      <c r="A64" s="99" t="s">
        <v>271</v>
      </c>
      <c r="B64" s="100" t="str">
        <f t="shared" si="16"/>
        <v xml:space="preserve">   BPJS - Health</v>
      </c>
      <c r="C64" s="122">
        <f t="shared" si="17"/>
        <v>0</v>
      </c>
      <c r="D64" s="122">
        <f t="shared" si="18"/>
        <v>0</v>
      </c>
      <c r="E64" s="123">
        <f t="shared" si="15"/>
        <v>0</v>
      </c>
      <c r="G64" s="91"/>
    </row>
    <row r="65" spans="1:7" x14ac:dyDescent="0.2">
      <c r="A65" s="99" t="s">
        <v>273</v>
      </c>
      <c r="B65" s="100" t="str">
        <f t="shared" si="16"/>
        <v>PPh - 21</v>
      </c>
      <c r="C65" s="122">
        <f t="shared" si="17"/>
        <v>0</v>
      </c>
      <c r="D65" s="122">
        <f t="shared" si="18"/>
        <v>0</v>
      </c>
      <c r="E65" s="123">
        <f t="shared" si="15"/>
        <v>0</v>
      </c>
      <c r="G65" s="91"/>
    </row>
    <row r="66" spans="1:7" x14ac:dyDescent="0.2">
      <c r="A66" s="99" t="s">
        <v>274</v>
      </c>
      <c r="B66" s="100" t="str">
        <f t="shared" si="16"/>
        <v xml:space="preserve">   Recruitmen</v>
      </c>
      <c r="C66" s="122">
        <f t="shared" si="17"/>
        <v>0</v>
      </c>
      <c r="D66" s="122">
        <f t="shared" si="18"/>
        <v>0</v>
      </c>
      <c r="E66" s="123">
        <f t="shared" si="15"/>
        <v>0</v>
      </c>
      <c r="G66" s="91"/>
    </row>
    <row r="67" spans="1:7" x14ac:dyDescent="0.2">
      <c r="A67" s="99" t="s">
        <v>276</v>
      </c>
      <c r="B67" s="100" t="str">
        <f t="shared" si="16"/>
        <v xml:space="preserve">   Training &amp; Development</v>
      </c>
      <c r="C67" s="122">
        <f t="shared" si="17"/>
        <v>0</v>
      </c>
      <c r="D67" s="122">
        <f t="shared" si="18"/>
        <v>0</v>
      </c>
      <c r="E67" s="123">
        <f t="shared" si="15"/>
        <v>0</v>
      </c>
      <c r="G67" s="91"/>
    </row>
    <row r="68" spans="1:7" x14ac:dyDescent="0.2">
      <c r="A68" s="99" t="s">
        <v>278</v>
      </c>
      <c r="B68" s="100" t="str">
        <f t="shared" si="16"/>
        <v xml:space="preserve">   Uniform</v>
      </c>
      <c r="C68" s="122">
        <f t="shared" si="17"/>
        <v>0</v>
      </c>
      <c r="D68" s="122">
        <f t="shared" si="18"/>
        <v>0</v>
      </c>
      <c r="E68" s="123">
        <f t="shared" si="15"/>
        <v>0</v>
      </c>
      <c r="G68" s="91"/>
    </row>
    <row r="69" spans="1:7" x14ac:dyDescent="0.2">
      <c r="A69" s="99" t="s">
        <v>280</v>
      </c>
      <c r="B69" s="100" t="str">
        <f t="shared" si="16"/>
        <v xml:space="preserve">   Meals (Food &amp; Snack)</v>
      </c>
      <c r="C69" s="122">
        <f t="shared" si="17"/>
        <v>0</v>
      </c>
      <c r="D69" s="122">
        <f t="shared" si="18"/>
        <v>0</v>
      </c>
      <c r="E69" s="123">
        <f t="shared" si="15"/>
        <v>0</v>
      </c>
      <c r="G69" s="91"/>
    </row>
    <row r="70" spans="1:7" x14ac:dyDescent="0.2">
      <c r="A70" s="99" t="s">
        <v>282</v>
      </c>
      <c r="B70" s="100" t="str">
        <f t="shared" si="16"/>
        <v xml:space="preserve">   Staff Party</v>
      </c>
      <c r="C70" s="122">
        <f t="shared" si="17"/>
        <v>0</v>
      </c>
      <c r="D70" s="122">
        <f t="shared" si="18"/>
        <v>0</v>
      </c>
      <c r="E70" s="123">
        <f t="shared" si="15"/>
        <v>0</v>
      </c>
      <c r="G70" s="91"/>
    </row>
    <row r="71" spans="1:7" x14ac:dyDescent="0.2">
      <c r="A71" s="99" t="s">
        <v>284</v>
      </c>
      <c r="B71" s="100" t="str">
        <f t="shared" si="16"/>
        <v xml:space="preserve">   Retreat/Outing</v>
      </c>
      <c r="C71" s="122">
        <f t="shared" si="17"/>
        <v>0</v>
      </c>
      <c r="D71" s="122">
        <f t="shared" si="18"/>
        <v>0</v>
      </c>
      <c r="E71" s="123">
        <f t="shared" si="15"/>
        <v>0</v>
      </c>
      <c r="G71" s="91"/>
    </row>
    <row r="72" spans="1:7" x14ac:dyDescent="0.2">
      <c r="A72" s="99" t="s">
        <v>286</v>
      </c>
      <c r="B72" s="100" t="str">
        <f t="shared" si="16"/>
        <v>Office Cost</v>
      </c>
      <c r="C72" s="122">
        <f t="shared" si="17"/>
        <v>0</v>
      </c>
      <c r="D72" s="122">
        <f t="shared" si="18"/>
        <v>0</v>
      </c>
      <c r="E72" s="123">
        <f t="shared" si="15"/>
        <v>0</v>
      </c>
      <c r="G72" s="91"/>
    </row>
    <row r="73" spans="1:7" x14ac:dyDescent="0.2">
      <c r="A73" s="99" t="s">
        <v>288</v>
      </c>
      <c r="B73" s="100" t="str">
        <f t="shared" si="16"/>
        <v xml:space="preserve">   Office Rental</v>
      </c>
      <c r="C73" s="122">
        <f t="shared" si="17"/>
        <v>0</v>
      </c>
      <c r="D73" s="122">
        <f t="shared" si="18"/>
        <v>0</v>
      </c>
      <c r="E73" s="123">
        <f t="shared" si="15"/>
        <v>0</v>
      </c>
      <c r="G73" s="91"/>
    </row>
    <row r="74" spans="1:7" x14ac:dyDescent="0.2">
      <c r="A74" s="99" t="s">
        <v>290</v>
      </c>
      <c r="B74" s="100" t="str">
        <f t="shared" si="16"/>
        <v xml:space="preserve">   Service Charge</v>
      </c>
      <c r="C74" s="122">
        <f t="shared" si="17"/>
        <v>0</v>
      </c>
      <c r="D74" s="122">
        <f t="shared" si="18"/>
        <v>0</v>
      </c>
      <c r="E74" s="123">
        <f t="shared" si="15"/>
        <v>0</v>
      </c>
      <c r="G74" s="91"/>
    </row>
    <row r="75" spans="1:7" x14ac:dyDescent="0.2">
      <c r="A75" s="99" t="s">
        <v>292</v>
      </c>
      <c r="B75" s="100" t="str">
        <f t="shared" si="16"/>
        <v xml:space="preserve">   Building repair &amp; maintenance</v>
      </c>
      <c r="C75" s="122">
        <f t="shared" si="17"/>
        <v>0</v>
      </c>
      <c r="D75" s="122">
        <f t="shared" si="18"/>
        <v>0</v>
      </c>
      <c r="E75" s="123">
        <f t="shared" si="15"/>
        <v>0</v>
      </c>
      <c r="G75" s="91"/>
    </row>
    <row r="76" spans="1:7" x14ac:dyDescent="0.2">
      <c r="A76" s="99" t="s">
        <v>294</v>
      </c>
      <c r="B76" s="100" t="str">
        <f t="shared" si="16"/>
        <v xml:space="preserve">   Office equipment repair &amp; maintenance</v>
      </c>
      <c r="C76" s="122">
        <f t="shared" si="17"/>
        <v>0</v>
      </c>
      <c r="D76" s="122">
        <f t="shared" si="18"/>
        <v>0</v>
      </c>
      <c r="E76" s="123">
        <f t="shared" si="15"/>
        <v>0</v>
      </c>
      <c r="G76" s="91"/>
    </row>
    <row r="77" spans="1:7" x14ac:dyDescent="0.2">
      <c r="A77" s="99" t="s">
        <v>296</v>
      </c>
      <c r="B77" s="100" t="str">
        <f>VLOOKUP(A77,DAF_AKUN,2,FALSE)</f>
        <v xml:space="preserve">   Cleaning, garbage pickup &amp; security</v>
      </c>
      <c r="C77" s="122">
        <f>IF(ISERROR=TRUE,IF(VLOOKUP(A77,DAF_AKUN,3,FALSE)="Db",SUMIF(AKUN1,A77,AKUN2)+SUMIF(JURN2,"1"&amp;A77,JURN3)-SUMIF(JURN2,"1"&amp;A77,JURN4),SUMIF(AKUN1,A77,AKUN3)-SUMIF(JURN2,"1"&amp;A77,JURN3)+SUMIF(JURN2,"1"&amp;A77,JURN4)),VALUE)</f>
        <v>0</v>
      </c>
      <c r="D77" s="122">
        <f>IF(ISERROR=TRUE,IF(VLOOKUP(A77,DAF_AKUN,3,FALSE)="Db",SUMIF(JURN1,A77&amp;TEXT(BLN,"mmmm"),JURN3)-SUMIF(JURN1,A77&amp;TEXT(BLN,"mmmm"),JURN4),SUMIF(JURN1,A77&amp;TEXT(BLN,"mmmm"),JURN4)-SUMIF(JURN1,A77&amp;TEXT(BLN,"mmmm"),JURN3)),VALUE)</f>
        <v>0</v>
      </c>
      <c r="E77" s="123">
        <f t="shared" si="15"/>
        <v>0</v>
      </c>
      <c r="G77" s="91"/>
    </row>
    <row r="78" spans="1:7" x14ac:dyDescent="0.2">
      <c r="A78" s="99" t="s">
        <v>298</v>
      </c>
      <c r="B78" s="100" t="str">
        <f>VLOOKUP(A78,DAF_AKUN,2,FALSE)</f>
        <v xml:space="preserve">   Electricity &amp; Water</v>
      </c>
      <c r="C78" s="122">
        <f>IF(ISERROR=TRUE,IF(VLOOKUP(A78,DAF_AKUN,3,FALSE)="Db",SUMIF(AKUN1,A78,AKUN2)+SUMIF(JURN2,"1"&amp;A78,JURN3)-SUMIF(JURN2,"1"&amp;A78,JURN4),SUMIF(AKUN1,A78,AKUN3)-SUMIF(JURN2,"1"&amp;A78,JURN3)+SUMIF(JURN2,"1"&amp;A78,JURN4)),VALUE)</f>
        <v>0</v>
      </c>
      <c r="D78" s="122">
        <f>IF(ISERROR=TRUE,IF(VLOOKUP(A78,DAF_AKUN,3,FALSE)="Db",SUMIF(JURN1,A78&amp;TEXT(BLN,"mmmm"),JURN3)-SUMIF(JURN1,A78&amp;TEXT(BLN,"mmmm"),JURN4),SUMIF(JURN1,A78&amp;TEXT(BLN,"mmmm"),JURN4)-SUMIF(JURN1,A78&amp;TEXT(BLN,"mmmm"),JURN3)),VALUE)</f>
        <v>0</v>
      </c>
      <c r="E78" s="123">
        <f t="shared" si="15"/>
        <v>0</v>
      </c>
      <c r="G78" s="91"/>
    </row>
    <row r="79" spans="1:7" x14ac:dyDescent="0.2">
      <c r="A79" s="99" t="s">
        <v>300</v>
      </c>
      <c r="B79" s="100" t="str">
        <f>VLOOKUP(A79,DAF_AKUN,2,FALSE)</f>
        <v xml:space="preserve">   Internet &amp; Telephone</v>
      </c>
      <c r="C79" s="122">
        <f>IF(ISERROR=TRUE,IF(VLOOKUP(A79,DAF_AKUN,3,FALSE)="Db",SUMIF(AKUN1,A79,AKUN2)+SUMIF(JURN2,"1"&amp;A79,JURN3)-SUMIF(JURN2,"1"&amp;A79,JURN4),SUMIF(AKUN1,A79,AKUN3)-SUMIF(JURN2,"1"&amp;A79,JURN3)+SUMIF(JURN2,"1"&amp;A79,JURN4)),VALUE)</f>
        <v>0</v>
      </c>
      <c r="D79" s="122">
        <f>IF(ISERROR=TRUE,IF(VLOOKUP(A79,DAF_AKUN,3,FALSE)="Db",SUMIF(JURN1,A79&amp;TEXT(BLN,"mmmm"),JURN3)-SUMIF(JURN1,A79&amp;TEXT(BLN,"mmmm"),JURN4),SUMIF(JURN1,A79&amp;TEXT(BLN,"mmmm"),JURN4)-SUMIF(JURN1,A79&amp;TEXT(BLN,"mmmm"),JURN3)),VALUE)</f>
        <v>0</v>
      </c>
      <c r="E79" s="123">
        <f t="shared" si="15"/>
        <v>0</v>
      </c>
      <c r="G79" s="91"/>
    </row>
    <row r="80" spans="1:7" x14ac:dyDescent="0.2">
      <c r="A80" s="99" t="s">
        <v>302</v>
      </c>
      <c r="B80" s="100" t="str">
        <f>VLOOKUP(A80,DAF_AKUN,2,FALSE)</f>
        <v xml:space="preserve">   Postage, Courier &amp; Stamp Duty</v>
      </c>
      <c r="C80" s="122">
        <f>IF(ISERROR=TRUE,IF(VLOOKUP(A80,DAF_AKUN,3,FALSE)="Db",SUMIF(AKUN1,A80,AKUN2)+SUMIF(JURN2,"1"&amp;A80,JURN3)-SUMIF(JURN2,"1"&amp;A80,JURN4),SUMIF(AKUN1,A80,AKUN3)-SUMIF(JURN2,"1"&amp;A80,JURN3)+SUMIF(JURN2,"1"&amp;A80,JURN4)),VALUE)</f>
        <v>0</v>
      </c>
      <c r="D80" s="122">
        <f>IF(ISERROR=TRUE,IF(VLOOKUP(A80,DAF_AKUN,3,FALSE)="Db",SUMIF(JURN1,A80&amp;TEXT(BLN,"mmmm"),JURN3)-SUMIF(JURN1,A80&amp;TEXT(BLN,"mmmm"),JURN4),SUMIF(JURN1,A80&amp;TEXT(BLN,"mmmm"),JURN4)-SUMIF(JURN1,A80&amp;TEXT(BLN,"mmmm"),JURN3)),VALUE)</f>
        <v>0</v>
      </c>
      <c r="E80" s="123">
        <f t="shared" si="15"/>
        <v>0</v>
      </c>
      <c r="G80" s="91"/>
    </row>
    <row r="81" spans="1:7" x14ac:dyDescent="0.2">
      <c r="A81" s="99" t="s">
        <v>304</v>
      </c>
      <c r="B81" s="100" t="str">
        <f t="shared" si="16"/>
        <v xml:space="preserve">   Office Supplies &amp; Printing</v>
      </c>
      <c r="C81" s="122">
        <f t="shared" si="17"/>
        <v>0</v>
      </c>
      <c r="D81" s="122">
        <f t="shared" si="18"/>
        <v>0</v>
      </c>
      <c r="E81" s="123">
        <f t="shared" si="15"/>
        <v>0</v>
      </c>
      <c r="G81" s="91"/>
    </row>
    <row r="82" spans="1:7" x14ac:dyDescent="0.2">
      <c r="A82" s="99" t="s">
        <v>306</v>
      </c>
      <c r="B82" s="100" t="str">
        <f t="shared" si="16"/>
        <v xml:space="preserve">   Petrol,Tol, Parking &amp; repair/service</v>
      </c>
      <c r="C82" s="122">
        <f t="shared" si="17"/>
        <v>0</v>
      </c>
      <c r="D82" s="122">
        <f t="shared" si="18"/>
        <v>0</v>
      </c>
      <c r="E82" s="123">
        <f t="shared" si="15"/>
        <v>0</v>
      </c>
      <c r="G82" s="91"/>
    </row>
    <row r="83" spans="1:7" x14ac:dyDescent="0.2">
      <c r="A83" s="99" t="s">
        <v>308</v>
      </c>
      <c r="B83" s="100" t="str">
        <f t="shared" si="16"/>
        <v xml:space="preserve">   Meals &amp; Groceries</v>
      </c>
      <c r="C83" s="122">
        <f t="shared" si="17"/>
        <v>0</v>
      </c>
      <c r="D83" s="122">
        <f t="shared" si="18"/>
        <v>0</v>
      </c>
      <c r="E83" s="123">
        <f t="shared" si="15"/>
        <v>0</v>
      </c>
      <c r="G83" s="91"/>
    </row>
    <row r="84" spans="1:7" x14ac:dyDescent="0.2">
      <c r="A84" s="99" t="s">
        <v>309</v>
      </c>
      <c r="B84" s="100" t="str">
        <f t="shared" si="16"/>
        <v xml:space="preserve">   Travel &amp; Accomodation</v>
      </c>
      <c r="C84" s="122">
        <f t="shared" si="17"/>
        <v>0</v>
      </c>
      <c r="D84" s="122">
        <f t="shared" si="18"/>
        <v>0</v>
      </c>
      <c r="E84" s="123">
        <f t="shared" si="15"/>
        <v>0</v>
      </c>
      <c r="G84" s="91"/>
    </row>
    <row r="85" spans="1:7" x14ac:dyDescent="0.2">
      <c r="A85" s="99" t="s">
        <v>311</v>
      </c>
      <c r="B85" s="100" t="str">
        <f t="shared" si="16"/>
        <v xml:space="preserve">   Donation</v>
      </c>
      <c r="C85" s="122">
        <f t="shared" si="17"/>
        <v>0</v>
      </c>
      <c r="D85" s="122">
        <f t="shared" si="18"/>
        <v>0</v>
      </c>
      <c r="E85" s="123">
        <f t="shared" si="15"/>
        <v>0</v>
      </c>
      <c r="G85" s="91"/>
    </row>
    <row r="86" spans="1:7" x14ac:dyDescent="0.2">
      <c r="A86" s="99" t="s">
        <v>313</v>
      </c>
      <c r="B86" s="100" t="str">
        <f t="shared" si="16"/>
        <v xml:space="preserve">   Insurance</v>
      </c>
      <c r="C86" s="122">
        <f t="shared" si="17"/>
        <v>0</v>
      </c>
      <c r="D86" s="122">
        <f t="shared" si="18"/>
        <v>0</v>
      </c>
      <c r="E86" s="123">
        <f t="shared" si="15"/>
        <v>0</v>
      </c>
      <c r="G86" s="91"/>
    </row>
    <row r="87" spans="1:7" x14ac:dyDescent="0.2">
      <c r="A87" s="99" t="s">
        <v>315</v>
      </c>
      <c r="B87" s="100" t="str">
        <f t="shared" si="16"/>
        <v xml:space="preserve">   Entertaiment/Marketing</v>
      </c>
      <c r="C87" s="122">
        <f t="shared" si="17"/>
        <v>0</v>
      </c>
      <c r="D87" s="122">
        <f t="shared" si="18"/>
        <v>0</v>
      </c>
      <c r="E87" s="123">
        <f t="shared" si="15"/>
        <v>0</v>
      </c>
      <c r="G87" s="91"/>
    </row>
    <row r="88" spans="1:7" x14ac:dyDescent="0.2">
      <c r="A88" s="99" t="s">
        <v>317</v>
      </c>
      <c r="B88" s="100" t="str">
        <f t="shared" si="16"/>
        <v xml:space="preserve">   Moving Expenses</v>
      </c>
      <c r="C88" s="122">
        <f t="shared" si="17"/>
        <v>0</v>
      </c>
      <c r="D88" s="122">
        <f t="shared" si="18"/>
        <v>0</v>
      </c>
      <c r="E88" s="123">
        <f t="shared" si="15"/>
        <v>0</v>
      </c>
      <c r="G88" s="91"/>
    </row>
    <row r="89" spans="1:7" x14ac:dyDescent="0.2">
      <c r="A89" s="99" t="s">
        <v>319</v>
      </c>
      <c r="B89" s="100" t="str">
        <f>VLOOKUP(A89,DAF_AKUN,2,FALSE)</f>
        <v xml:space="preserve">   Miscellaneous Expenses</v>
      </c>
      <c r="C89" s="122">
        <f>IF(ISERROR=TRUE,IF(VLOOKUP(A89,DAF_AKUN,3,FALSE)="Db",SUMIF(AKUN1,A89,AKUN2)+SUMIF(JURN2,"1"&amp;A89,JURN3)-SUMIF(JURN2,"1"&amp;A89,JURN4),SUMIF(AKUN1,A89,AKUN3)-SUMIF(JURN2,"1"&amp;A89,JURN3)+SUMIF(JURN2,"1"&amp;A89,JURN4)),VALUE)</f>
        <v>0</v>
      </c>
      <c r="D89" s="122">
        <f>IF(ISERROR=TRUE,IF(VLOOKUP(A89,DAF_AKUN,3,FALSE)="Db",SUMIF(JURN1,A89&amp;TEXT(BLN,"mmmm"),JURN3)-SUMIF(JURN1,A89&amp;TEXT(BLN,"mmmm"),JURN4),SUMIF(JURN1,A89&amp;TEXT(BLN,"mmmm"),JURN4)-SUMIF(JURN1,A89&amp;TEXT(BLN,"mmmm"),JURN3)),VALUE)</f>
        <v>0</v>
      </c>
      <c r="E89" s="123">
        <f t="shared" si="15"/>
        <v>0</v>
      </c>
      <c r="G89" s="91"/>
    </row>
    <row r="90" spans="1:7" x14ac:dyDescent="0.2">
      <c r="A90" s="99" t="s">
        <v>321</v>
      </c>
      <c r="B90" s="100" t="str">
        <f t="shared" si="16"/>
        <v>Professional &amp; Finance Cost</v>
      </c>
      <c r="C90" s="122">
        <f t="shared" si="17"/>
        <v>0</v>
      </c>
      <c r="D90" s="122">
        <f t="shared" si="18"/>
        <v>0</v>
      </c>
      <c r="E90" s="123">
        <f t="shared" si="15"/>
        <v>0</v>
      </c>
      <c r="G90" s="91"/>
    </row>
    <row r="91" spans="1:7" x14ac:dyDescent="0.2">
      <c r="A91" s="99" t="s">
        <v>323</v>
      </c>
      <c r="B91" s="100" t="str">
        <f t="shared" si="16"/>
        <v xml:space="preserve">   Legal Expenses</v>
      </c>
      <c r="C91" s="122">
        <f t="shared" si="17"/>
        <v>0</v>
      </c>
      <c r="D91" s="122">
        <f t="shared" si="18"/>
        <v>0</v>
      </c>
      <c r="E91" s="123">
        <f t="shared" si="15"/>
        <v>0</v>
      </c>
      <c r="G91" s="91"/>
    </row>
    <row r="92" spans="1:7" x14ac:dyDescent="0.2">
      <c r="A92" s="99" t="s">
        <v>325</v>
      </c>
      <c r="B92" s="100" t="str">
        <f t="shared" si="16"/>
        <v xml:space="preserve">   Tax / Business Consultancy</v>
      </c>
      <c r="C92" s="122">
        <f t="shared" si="17"/>
        <v>0</v>
      </c>
      <c r="D92" s="122">
        <f t="shared" si="18"/>
        <v>0</v>
      </c>
      <c r="E92" s="123">
        <f t="shared" si="15"/>
        <v>0</v>
      </c>
      <c r="G92" s="91"/>
    </row>
    <row r="93" spans="1:7" x14ac:dyDescent="0.2">
      <c r="A93" s="99" t="s">
        <v>327</v>
      </c>
      <c r="B93" s="100" t="str">
        <f>VLOOKUP(A93,DAF_AKUN,2,FALSE)</f>
        <v xml:space="preserve">   Accounting Services/System</v>
      </c>
      <c r="C93" s="122">
        <f>IF(ISERROR=TRUE,IF(VLOOKUP(A93,DAF_AKUN,3,FALSE)="Db",SUMIF(AKUN1,A93,AKUN2)+SUMIF(JURN2,"1"&amp;A93,JURN3)-SUMIF(JURN2,"1"&amp;A93,JURN4),SUMIF(AKUN1,A93,AKUN3)-SUMIF(JURN2,"1"&amp;A93,JURN3)+SUMIF(JURN2,"1"&amp;A93,JURN4)),VALUE)</f>
        <v>0</v>
      </c>
      <c r="D93" s="122">
        <f>IF(ISERROR=TRUE,IF(VLOOKUP(A93,DAF_AKUN,3,FALSE)="Db",SUMIF(JURN1,A93&amp;TEXT(BLN,"mmmm"),JURN3)-SUMIF(JURN1,A93&amp;TEXT(BLN,"mmmm"),JURN4),SUMIF(JURN1,A93&amp;TEXT(BLN,"mmmm"),JURN4)-SUMIF(JURN1,A93&amp;TEXT(BLN,"mmmm"),JURN3)),VALUE)</f>
        <v>0</v>
      </c>
      <c r="E93" s="123">
        <f t="shared" si="15"/>
        <v>0</v>
      </c>
      <c r="G93" s="91"/>
    </row>
    <row r="94" spans="1:7" x14ac:dyDescent="0.2">
      <c r="A94" s="99" t="s">
        <v>329</v>
      </c>
      <c r="B94" s="100" t="str">
        <f t="shared" si="16"/>
        <v xml:space="preserve">   Association Fee</v>
      </c>
      <c r="C94" s="122">
        <f t="shared" si="17"/>
        <v>0</v>
      </c>
      <c r="D94" s="122">
        <f t="shared" si="18"/>
        <v>0</v>
      </c>
      <c r="E94" s="123">
        <f t="shared" si="15"/>
        <v>0</v>
      </c>
      <c r="G94" s="91"/>
    </row>
    <row r="95" spans="1:7" x14ac:dyDescent="0.2">
      <c r="A95" s="99" t="s">
        <v>331</v>
      </c>
      <c r="B95" s="100" t="str">
        <f t="shared" si="16"/>
        <v xml:space="preserve">   Debt collection fee</v>
      </c>
      <c r="C95" s="122">
        <f t="shared" si="17"/>
        <v>0</v>
      </c>
      <c r="D95" s="122">
        <f t="shared" si="18"/>
        <v>0</v>
      </c>
      <c r="E95" s="123">
        <f t="shared" si="15"/>
        <v>0</v>
      </c>
      <c r="G95" s="91"/>
    </row>
    <row r="96" spans="1:7" x14ac:dyDescent="0.2">
      <c r="A96" s="99" t="s">
        <v>333</v>
      </c>
      <c r="B96" s="100" t="str">
        <f t="shared" si="16"/>
        <v xml:space="preserve">   Advertisement cost</v>
      </c>
      <c r="C96" s="122">
        <f t="shared" si="17"/>
        <v>0</v>
      </c>
      <c r="D96" s="122">
        <f t="shared" si="18"/>
        <v>0</v>
      </c>
      <c r="E96" s="123">
        <f t="shared" si="15"/>
        <v>0</v>
      </c>
      <c r="G96" s="91"/>
    </row>
    <row r="97" spans="1:7" x14ac:dyDescent="0.2">
      <c r="A97" s="99" t="s">
        <v>335</v>
      </c>
      <c r="B97" s="100" t="str">
        <f t="shared" si="16"/>
        <v xml:space="preserve">   Bad Debt expenses</v>
      </c>
      <c r="C97" s="122">
        <f t="shared" si="17"/>
        <v>0</v>
      </c>
      <c r="D97" s="122">
        <f t="shared" si="18"/>
        <v>0</v>
      </c>
      <c r="E97" s="123">
        <f t="shared" si="15"/>
        <v>0</v>
      </c>
      <c r="G97" s="91"/>
    </row>
    <row r="98" spans="1:7" x14ac:dyDescent="0.2">
      <c r="A98" s="99" t="s">
        <v>337</v>
      </c>
      <c r="B98" s="100" t="str">
        <f t="shared" si="16"/>
        <v>Depreciation &amp; Amortization</v>
      </c>
      <c r="C98" s="122">
        <f t="shared" si="17"/>
        <v>0</v>
      </c>
      <c r="D98" s="122">
        <f t="shared" si="18"/>
        <v>0</v>
      </c>
      <c r="E98" s="123">
        <f t="shared" si="15"/>
        <v>0</v>
      </c>
      <c r="G98" s="91"/>
    </row>
    <row r="99" spans="1:7" x14ac:dyDescent="0.2">
      <c r="A99" s="99" t="s">
        <v>339</v>
      </c>
      <c r="B99" s="100" t="str">
        <f t="shared" si="16"/>
        <v xml:space="preserve">   Depr. Expenses - Builidng</v>
      </c>
      <c r="C99" s="122">
        <f t="shared" si="17"/>
        <v>0</v>
      </c>
      <c r="D99" s="122">
        <f t="shared" si="18"/>
        <v>0</v>
      </c>
      <c r="E99" s="123">
        <f t="shared" si="15"/>
        <v>0</v>
      </c>
      <c r="G99" s="91"/>
    </row>
    <row r="100" spans="1:7" x14ac:dyDescent="0.2">
      <c r="A100" s="99" t="s">
        <v>341</v>
      </c>
      <c r="B100" s="100" t="str">
        <f t="shared" si="16"/>
        <v xml:space="preserve">   Depr. Expenses - Building Improvement</v>
      </c>
      <c r="C100" s="122">
        <f t="shared" si="17"/>
        <v>0</v>
      </c>
      <c r="D100" s="122">
        <f t="shared" si="18"/>
        <v>0</v>
      </c>
      <c r="E100" s="123">
        <f t="shared" si="15"/>
        <v>0</v>
      </c>
      <c r="G100" s="91"/>
    </row>
    <row r="101" spans="1:7" x14ac:dyDescent="0.2">
      <c r="A101" s="99" t="s">
        <v>343</v>
      </c>
      <c r="B101" s="100" t="str">
        <f t="shared" ref="B101:B123" si="19">VLOOKUP(A101,DAF_AKUN,2,FALSE)</f>
        <v xml:space="preserve">   Depr. Expenses - Motor Vehicles</v>
      </c>
      <c r="C101" s="122">
        <f t="shared" ref="C101:C123" si="20">IF(ISERROR=TRUE,IF(VLOOKUP(A101,DAF_AKUN,3,FALSE)="Db",SUMIF(AKUN1,A101,AKUN2)+SUMIF(JURN2,"1"&amp;A101,JURN3)-SUMIF(JURN2,"1"&amp;A101,JURN4),SUMIF(AKUN1,A101,AKUN3)-SUMIF(JURN2,"1"&amp;A101,JURN3)+SUMIF(JURN2,"1"&amp;A101,JURN4)),VALUE)</f>
        <v>0</v>
      </c>
      <c r="D101" s="122">
        <f t="shared" ref="D101:D123" si="21">IF(ISERROR=TRUE,IF(VLOOKUP(A101,DAF_AKUN,3,FALSE)="Db",SUMIF(JURN1,A101&amp;TEXT(BLN,"mmmm"),JURN3)-SUMIF(JURN1,A101&amp;TEXT(BLN,"mmmm"),JURN4),SUMIF(JURN1,A101&amp;TEXT(BLN,"mmmm"),JURN4)-SUMIF(JURN1,A101&amp;TEXT(BLN,"mmmm"),JURN3)),VALUE)</f>
        <v>0</v>
      </c>
      <c r="E101" s="123">
        <f t="shared" ref="E101:E123" si="22">C101+D101</f>
        <v>0</v>
      </c>
      <c r="G101" s="91"/>
    </row>
    <row r="102" spans="1:7" x14ac:dyDescent="0.2">
      <c r="A102" s="99" t="s">
        <v>345</v>
      </c>
      <c r="B102" s="100" t="str">
        <f t="shared" si="19"/>
        <v xml:space="preserve">   Depr. Expenses - Office Furniture</v>
      </c>
      <c r="C102" s="122">
        <f t="shared" si="20"/>
        <v>0</v>
      </c>
      <c r="D102" s="122">
        <f t="shared" si="21"/>
        <v>0</v>
      </c>
      <c r="E102" s="123">
        <f t="shared" si="22"/>
        <v>0</v>
      </c>
      <c r="G102" s="91"/>
    </row>
    <row r="103" spans="1:7" x14ac:dyDescent="0.2">
      <c r="A103" s="99" t="s">
        <v>347</v>
      </c>
      <c r="B103" s="100" t="str">
        <f t="shared" si="19"/>
        <v xml:space="preserve">   Depr. Expenses - IT Equipment</v>
      </c>
      <c r="C103" s="122">
        <f t="shared" si="20"/>
        <v>0</v>
      </c>
      <c r="D103" s="122">
        <f t="shared" si="21"/>
        <v>0</v>
      </c>
      <c r="E103" s="123">
        <f t="shared" si="22"/>
        <v>0</v>
      </c>
      <c r="G103" s="91"/>
    </row>
    <row r="104" spans="1:7" x14ac:dyDescent="0.2">
      <c r="A104" s="99" t="s">
        <v>349</v>
      </c>
      <c r="B104" s="100" t="str">
        <f t="shared" si="19"/>
        <v>Pengeluaran Barang Rusak</v>
      </c>
      <c r="C104" s="122">
        <f t="shared" si="20"/>
        <v>0</v>
      </c>
      <c r="D104" s="122">
        <f t="shared" si="21"/>
        <v>0</v>
      </c>
      <c r="E104" s="123">
        <f t="shared" si="22"/>
        <v>0</v>
      </c>
      <c r="G104" s="91"/>
    </row>
    <row r="105" spans="1:7" x14ac:dyDescent="0.2">
      <c r="A105" s="99" t="s">
        <v>351</v>
      </c>
      <c r="B105" s="100" t="str">
        <f t="shared" si="19"/>
        <v>Non operating Income</v>
      </c>
      <c r="C105" s="122">
        <f t="shared" si="20"/>
        <v>0</v>
      </c>
      <c r="D105" s="122">
        <f t="shared" si="21"/>
        <v>0</v>
      </c>
      <c r="E105" s="123">
        <f t="shared" si="22"/>
        <v>0</v>
      </c>
      <c r="G105" s="91"/>
    </row>
    <row r="106" spans="1:7" x14ac:dyDescent="0.2">
      <c r="A106" s="99" t="s">
        <v>353</v>
      </c>
      <c r="B106" s="100" t="str">
        <f t="shared" si="19"/>
        <v xml:space="preserve">   Interest Income</v>
      </c>
      <c r="C106" s="122">
        <f t="shared" si="20"/>
        <v>0</v>
      </c>
      <c r="D106" s="122">
        <f t="shared" si="21"/>
        <v>0</v>
      </c>
      <c r="E106" s="123">
        <f t="shared" si="22"/>
        <v>0</v>
      </c>
      <c r="G106" s="91"/>
    </row>
    <row r="107" spans="1:7" x14ac:dyDescent="0.2">
      <c r="A107" s="99" t="s">
        <v>355</v>
      </c>
      <c r="B107" s="100" t="str">
        <f t="shared" si="19"/>
        <v xml:space="preserve">   Profit From Forex</v>
      </c>
      <c r="C107" s="122">
        <f t="shared" si="20"/>
        <v>0</v>
      </c>
      <c r="D107" s="122">
        <f t="shared" si="21"/>
        <v>0</v>
      </c>
      <c r="E107" s="123">
        <f t="shared" si="22"/>
        <v>0</v>
      </c>
      <c r="G107" s="91"/>
    </row>
    <row r="108" spans="1:7" x14ac:dyDescent="0.2">
      <c r="A108" s="99" t="s">
        <v>357</v>
      </c>
      <c r="B108" s="100" t="str">
        <f t="shared" si="19"/>
        <v xml:space="preserve">   Profit from disposal/sales of fixed assets</v>
      </c>
      <c r="C108" s="122">
        <f t="shared" si="20"/>
        <v>0</v>
      </c>
      <c r="D108" s="122">
        <f t="shared" si="21"/>
        <v>0</v>
      </c>
      <c r="E108" s="123">
        <f t="shared" si="22"/>
        <v>0</v>
      </c>
      <c r="G108" s="91"/>
    </row>
    <row r="109" spans="1:7" x14ac:dyDescent="0.2">
      <c r="A109" s="99" t="s">
        <v>359</v>
      </c>
      <c r="B109" s="100" t="str">
        <f t="shared" si="19"/>
        <v>Rounding</v>
      </c>
      <c r="C109" s="122">
        <f t="shared" si="20"/>
        <v>0</v>
      </c>
      <c r="D109" s="122">
        <f t="shared" si="21"/>
        <v>0</v>
      </c>
      <c r="E109" s="123">
        <f t="shared" si="22"/>
        <v>0</v>
      </c>
      <c r="G109" s="91"/>
    </row>
    <row r="110" spans="1:7" x14ac:dyDescent="0.2">
      <c r="A110" s="99" t="s">
        <v>361</v>
      </c>
      <c r="B110" s="100" t="str">
        <f t="shared" si="19"/>
        <v>Pendapatan Lain - lain</v>
      </c>
      <c r="C110" s="122">
        <f t="shared" si="20"/>
        <v>0</v>
      </c>
      <c r="D110" s="122">
        <f t="shared" si="21"/>
        <v>0</v>
      </c>
      <c r="E110" s="123">
        <f t="shared" si="22"/>
        <v>0</v>
      </c>
      <c r="G110" s="91"/>
    </row>
    <row r="111" spans="1:7" x14ac:dyDescent="0.2">
      <c r="A111" s="99" t="s">
        <v>363</v>
      </c>
      <c r="B111" s="100" t="str">
        <f t="shared" si="19"/>
        <v>Non operating Expenses</v>
      </c>
      <c r="C111" s="122">
        <f t="shared" si="20"/>
        <v>0</v>
      </c>
      <c r="D111" s="122">
        <f t="shared" si="21"/>
        <v>0</v>
      </c>
      <c r="E111" s="123">
        <f t="shared" si="22"/>
        <v>0</v>
      </c>
      <c r="G111" s="91"/>
    </row>
    <row r="112" spans="1:7" x14ac:dyDescent="0.2">
      <c r="A112" s="99" t="s">
        <v>365</v>
      </c>
      <c r="B112" s="100" t="str">
        <f t="shared" si="19"/>
        <v xml:space="preserve">   Bank Admin Charges</v>
      </c>
      <c r="C112" s="122">
        <f t="shared" si="20"/>
        <v>0</v>
      </c>
      <c r="D112" s="122">
        <f t="shared" si="21"/>
        <v>0</v>
      </c>
      <c r="E112" s="123">
        <f t="shared" si="22"/>
        <v>0</v>
      </c>
      <c r="G112" s="91"/>
    </row>
    <row r="113" spans="1:8" x14ac:dyDescent="0.2">
      <c r="A113" s="99" t="s">
        <v>367</v>
      </c>
      <c r="B113" s="100" t="str">
        <f t="shared" si="19"/>
        <v xml:space="preserve">   Bank Provisional Cost</v>
      </c>
      <c r="C113" s="122">
        <f t="shared" si="20"/>
        <v>0</v>
      </c>
      <c r="D113" s="122">
        <f t="shared" si="21"/>
        <v>0</v>
      </c>
      <c r="E113" s="123">
        <f t="shared" si="22"/>
        <v>0</v>
      </c>
      <c r="G113" s="91"/>
    </row>
    <row r="114" spans="1:8" x14ac:dyDescent="0.2">
      <c r="A114" s="99" t="s">
        <v>369</v>
      </c>
      <c r="B114" s="100" t="str">
        <f t="shared" si="19"/>
        <v xml:space="preserve">   Tax on interest earned</v>
      </c>
      <c r="C114" s="122">
        <f t="shared" si="20"/>
        <v>0</v>
      </c>
      <c r="D114" s="122">
        <f t="shared" si="21"/>
        <v>0</v>
      </c>
      <c r="E114" s="123">
        <f t="shared" si="22"/>
        <v>0</v>
      </c>
      <c r="G114" s="91"/>
    </row>
    <row r="115" spans="1:8" x14ac:dyDescent="0.2">
      <c r="A115" s="99" t="s">
        <v>371</v>
      </c>
      <c r="B115" s="100" t="str">
        <f t="shared" si="19"/>
        <v xml:space="preserve">   Interest Expenses</v>
      </c>
      <c r="C115" s="122">
        <f t="shared" si="20"/>
        <v>0</v>
      </c>
      <c r="D115" s="122">
        <f t="shared" si="21"/>
        <v>0</v>
      </c>
      <c r="E115" s="123">
        <f t="shared" si="22"/>
        <v>0</v>
      </c>
      <c r="G115" s="91"/>
    </row>
    <row r="116" spans="1:8" x14ac:dyDescent="0.2">
      <c r="A116" s="99" t="s">
        <v>373</v>
      </c>
      <c r="B116" s="100" t="str">
        <f t="shared" si="19"/>
        <v xml:space="preserve">   Loss from disposal of assets</v>
      </c>
      <c r="C116" s="122">
        <f t="shared" si="20"/>
        <v>0</v>
      </c>
      <c r="D116" s="122">
        <f t="shared" si="21"/>
        <v>0</v>
      </c>
      <c r="E116" s="123">
        <f t="shared" si="22"/>
        <v>0</v>
      </c>
      <c r="G116" s="91"/>
    </row>
    <row r="117" spans="1:8" x14ac:dyDescent="0.2">
      <c r="A117" s="99" t="s">
        <v>375</v>
      </c>
      <c r="B117" s="100" t="str">
        <f t="shared" si="19"/>
        <v xml:space="preserve">   Loss from forex</v>
      </c>
      <c r="C117" s="122">
        <f t="shared" si="20"/>
        <v>0</v>
      </c>
      <c r="D117" s="122">
        <f t="shared" si="21"/>
        <v>0</v>
      </c>
      <c r="E117" s="123">
        <f t="shared" si="22"/>
        <v>0</v>
      </c>
      <c r="G117" s="91"/>
    </row>
    <row r="118" spans="1:8" x14ac:dyDescent="0.2">
      <c r="A118" s="99" t="s">
        <v>377</v>
      </c>
      <c r="B118" s="100" t="str">
        <f t="shared" si="19"/>
        <v>Other Tax and Retribution</v>
      </c>
      <c r="C118" s="122">
        <f t="shared" ref="C118" si="23">IF(ISERROR=TRUE,IF(VLOOKUP(A118,DAF_AKUN,3,FALSE)="Db",SUMIF(AKUN1,A118,AKUN2)+SUMIF(JURN2,"1"&amp;A118,JURN3)-SUMIF(JURN2,"1"&amp;A118,JURN4),SUMIF(AKUN1,A118,AKUN3)-SUMIF(JURN2,"1"&amp;A118,JURN3)+SUMIF(JURN2,"1"&amp;A118,JURN4)),VALUE)</f>
        <v>0</v>
      </c>
      <c r="D118" s="122">
        <f t="shared" ref="D118" si="24">IF(ISERROR=TRUE,IF(VLOOKUP(A118,DAF_AKUN,3,FALSE)="Db",SUMIF(JURN1,A118&amp;TEXT(BLN,"mmmm"),JURN3)-SUMIF(JURN1,A118&amp;TEXT(BLN,"mmmm"),JURN4),SUMIF(JURN1,A118&amp;TEXT(BLN,"mmmm"),JURN4)-SUMIF(JURN1,A118&amp;TEXT(BLN,"mmmm"),JURN3)),VALUE)</f>
        <v>0</v>
      </c>
      <c r="E118" s="123">
        <f t="shared" ref="E118" si="25">C118+D118</f>
        <v>0</v>
      </c>
      <c r="G118" s="91"/>
    </row>
    <row r="119" spans="1:8" x14ac:dyDescent="0.2">
      <c r="A119" s="99" t="s">
        <v>379</v>
      </c>
      <c r="B119" s="100" t="str">
        <f t="shared" si="19"/>
        <v>Penyesuaian Persediaan</v>
      </c>
      <c r="C119" s="122">
        <f t="shared" si="20"/>
        <v>0</v>
      </c>
      <c r="D119" s="122">
        <f t="shared" si="21"/>
        <v>0</v>
      </c>
      <c r="E119" s="123">
        <f t="shared" si="22"/>
        <v>0</v>
      </c>
      <c r="G119" s="91"/>
    </row>
    <row r="120" spans="1:8" x14ac:dyDescent="0.2">
      <c r="A120" s="99" t="s">
        <v>381</v>
      </c>
      <c r="B120" s="100" t="str">
        <f t="shared" si="19"/>
        <v>Corporate Income Tax</v>
      </c>
      <c r="C120" s="122">
        <f t="shared" si="20"/>
        <v>0</v>
      </c>
      <c r="D120" s="122">
        <f t="shared" si="21"/>
        <v>0</v>
      </c>
      <c r="E120" s="123">
        <f t="shared" si="22"/>
        <v>0</v>
      </c>
      <c r="G120" s="91"/>
    </row>
    <row r="121" spans="1:8" x14ac:dyDescent="0.2">
      <c r="A121" s="99" t="s">
        <v>383</v>
      </c>
      <c r="B121" s="100" t="str">
        <f t="shared" si="19"/>
        <v xml:space="preserve">   Income Tax - PPh Ps 29</v>
      </c>
      <c r="C121" s="122">
        <f t="shared" si="20"/>
        <v>0</v>
      </c>
      <c r="D121" s="122">
        <f t="shared" si="21"/>
        <v>0</v>
      </c>
      <c r="E121" s="123">
        <f t="shared" si="22"/>
        <v>0</v>
      </c>
      <c r="G121" s="91"/>
    </row>
    <row r="122" spans="1:8" x14ac:dyDescent="0.2">
      <c r="A122" s="99" t="s">
        <v>385</v>
      </c>
      <c r="B122" s="100" t="str">
        <f t="shared" si="19"/>
        <v>Dividend</v>
      </c>
      <c r="C122" s="122">
        <f t="shared" si="20"/>
        <v>0</v>
      </c>
      <c r="D122" s="122">
        <f t="shared" si="21"/>
        <v>0</v>
      </c>
      <c r="E122" s="123">
        <f t="shared" si="22"/>
        <v>0</v>
      </c>
      <c r="G122" s="91"/>
    </row>
    <row r="123" spans="1:8" x14ac:dyDescent="0.2">
      <c r="A123" s="99" t="s">
        <v>387</v>
      </c>
      <c r="B123" s="100" t="str">
        <f t="shared" si="19"/>
        <v xml:space="preserve">   Dividend Expense</v>
      </c>
      <c r="C123" s="122">
        <f t="shared" si="20"/>
        <v>0</v>
      </c>
      <c r="D123" s="122">
        <f t="shared" si="21"/>
        <v>0</v>
      </c>
      <c r="E123" s="123">
        <f t="shared" si="22"/>
        <v>0</v>
      </c>
      <c r="G123" s="91"/>
    </row>
    <row r="124" spans="1:8" x14ac:dyDescent="0.2">
      <c r="A124" s="99"/>
      <c r="B124" s="100"/>
      <c r="C124" s="122"/>
      <c r="D124" s="122"/>
      <c r="E124" s="123"/>
      <c r="G124" s="91"/>
    </row>
    <row r="125" spans="1:8" x14ac:dyDescent="0.2">
      <c r="A125" s="90"/>
      <c r="B125" s="73" t="s">
        <v>449</v>
      </c>
      <c r="C125" s="125">
        <f>SUM(C56:C104)+SUM(C112:C123)</f>
        <v>0</v>
      </c>
      <c r="D125" s="125">
        <f>SUM(D56:D104)+SUM(D112:D123)</f>
        <v>0</v>
      </c>
      <c r="E125" s="125">
        <f>SUM(E56:E104)+SUM(E112:E123)</f>
        <v>0</v>
      </c>
      <c r="G125" s="91"/>
    </row>
    <row r="126" spans="1:8" x14ac:dyDescent="0.2">
      <c r="A126" s="90"/>
      <c r="B126" s="73"/>
      <c r="C126" s="125"/>
      <c r="D126" s="125"/>
      <c r="E126" s="125"/>
      <c r="G126" s="91"/>
    </row>
    <row r="127" spans="1:8" x14ac:dyDescent="0.2">
      <c r="A127" s="126"/>
      <c r="B127" s="127" t="s">
        <v>450</v>
      </c>
      <c r="C127" s="128">
        <f t="shared" ref="C127:E127" si="26">C36-C54-C125+C106+C108+C110</f>
        <v>194953032</v>
      </c>
      <c r="D127" s="128">
        <f t="shared" si="26"/>
        <v>68632515</v>
      </c>
      <c r="E127" s="128">
        <f t="shared" si="26"/>
        <v>263585547</v>
      </c>
      <c r="F127" s="129"/>
      <c r="G127" s="91"/>
      <c r="H127" s="129"/>
    </row>
    <row r="128" spans="1:8" x14ac:dyDescent="0.2">
      <c r="G128" s="117"/>
    </row>
  </sheetData>
  <conditionalFormatting sqref="A1">
    <cfRule type="cellIs" dxfId="18" priority="1" stopIfTrue="1" operator="equal">
      <formula>0</formula>
    </cfRule>
  </conditionalFormatting>
  <printOptions horizontalCentered="1"/>
  <pageMargins left="0.39370078740157499" right="0.39370078740157499" top="0.59055118110236204" bottom="0.59055118110236204" header="0.39370078740157499" footer="0.39370078740157499"/>
  <pageSetup paperSize="9" fitToHeight="0" orientation="portrait" blackAndWhite="1"/>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tabColor indexed="19"/>
    <pageSetUpPr fitToPage="1"/>
  </sheetPr>
  <dimension ref="A1:I105"/>
  <sheetViews>
    <sheetView showGridLines="0" zoomScale="90" zoomScaleNormal="90" workbookViewId="0">
      <pane xSplit="4" ySplit="6" topLeftCell="E84" activePane="bottomRight" state="frozen"/>
      <selection pane="topRight"/>
      <selection pane="bottomLeft"/>
      <selection pane="bottomRight" activeCell="D95" sqref="D95"/>
    </sheetView>
  </sheetViews>
  <sheetFormatPr defaultColWidth="9" defaultRowHeight="12.75" x14ac:dyDescent="0.2"/>
  <cols>
    <col min="1" max="1" width="13.7109375" customWidth="1"/>
    <col min="2" max="2" width="60.7109375" customWidth="1"/>
    <col min="3" max="3" width="16.7109375" customWidth="1"/>
    <col min="4" max="4" width="15.7109375" customWidth="1"/>
    <col min="5" max="5" width="12.140625" customWidth="1"/>
    <col min="6" max="6" width="17.7109375" style="91" customWidth="1"/>
    <col min="7" max="7" width="18.42578125" customWidth="1"/>
    <col min="9" max="9" width="15" customWidth="1"/>
  </cols>
  <sheetData>
    <row r="1" spans="1:9" ht="15.75" x14ac:dyDescent="0.25">
      <c r="A1" s="70" t="str">
        <f>NAMA</f>
        <v>ARYA USAHA TIRTA, CV</v>
      </c>
    </row>
    <row r="2" spans="1:9" ht="15.75" x14ac:dyDescent="0.25">
      <c r="A2" s="71" t="s">
        <v>451</v>
      </c>
    </row>
    <row r="3" spans="1:9" ht="15.75" x14ac:dyDescent="0.25">
      <c r="A3" s="92" t="str">
        <f>"Akhir Bulan : "&amp;TEXT(BLN,"mmmm")&amp;" "&amp;THN</f>
        <v>Akhir Bulan : July 2026</v>
      </c>
    </row>
    <row r="5" spans="1:9" x14ac:dyDescent="0.2">
      <c r="A5" s="93" t="s">
        <v>7</v>
      </c>
      <c r="B5" s="94" t="s">
        <v>8</v>
      </c>
      <c r="C5" s="94" t="s">
        <v>452</v>
      </c>
      <c r="D5" s="95" t="s">
        <v>452</v>
      </c>
    </row>
    <row r="6" spans="1:9" x14ac:dyDescent="0.2">
      <c r="A6" s="96" t="s">
        <v>11</v>
      </c>
      <c r="B6" s="97"/>
      <c r="C6" s="97" t="s">
        <v>446</v>
      </c>
      <c r="D6" s="98">
        <f>BLN</f>
        <v>183</v>
      </c>
    </row>
    <row r="7" spans="1:9" x14ac:dyDescent="0.2">
      <c r="A7" s="99"/>
      <c r="B7" s="100"/>
      <c r="C7" s="101"/>
      <c r="D7" s="101"/>
    </row>
    <row r="8" spans="1:9" x14ac:dyDescent="0.2">
      <c r="A8" s="102">
        <v>100000000</v>
      </c>
      <c r="B8" s="103" t="str">
        <f>VLOOKUP(A8,DAF_AKUN,2,FALSE)</f>
        <v>AKTIVA</v>
      </c>
      <c r="C8" s="104">
        <f>IF(ISERROR=TRUE,IF(AND(ISERROR=TRUE,VLOOKUP(A8,DAF_AKUN,3,FALSE)="Db"),SUMIF(AKUN1,A8,AKUN2)+SUMIF(JURN2,"1"&amp;A8,JURN3)-SUMIF(JURN2,"1"&amp;A8,JURN4),SUMIF(AKUN1,A8,AKUN3)-SUMIF(JURN2,"1"&amp;A8,JURN3)+SUMIF(JURN2,"1"&amp;A8,JURN4)),VALUE)</f>
        <v>0</v>
      </c>
      <c r="D8" s="104">
        <f>IF(ISERROR=TRUE,IF(VLOOKUP(A8,DAF_AKUN,3,FALSE)="Db",SUMIF(AKUN1,A8,AKUN2)+SUMIF(JURN2,"1"&amp;A8,JURN3)-SUMIF(JURN2,"1"&amp;A8,JURN4)+SUMIF(JURN1,A8&amp;TEXT(BLN,"mmmm"),JURN3)-SUMIF(JURN1,A8&amp;TEXT(BLN,"mmmm"),JURN4),SUMIF(AKUN1,A8,AKUN3)-SUMIF(JURN2,"1"&amp;A8,JURN3)+SUMIF(JURN2,"1"&amp;A8,JURN4)+SUMIF(JURN1,A8&amp;TEXT(BLN,"mmmm"),JURN4)-SUMIF(JURN1,A8&amp;TEXT(BLN,"mmmm"),JURN3)),VALUE)</f>
        <v>0</v>
      </c>
    </row>
    <row r="9" spans="1:9" x14ac:dyDescent="0.2">
      <c r="A9" s="102" t="s">
        <v>19</v>
      </c>
      <c r="B9" s="103" t="str">
        <f t="shared" ref="B9:B41" si="0">VLOOKUP(A9,DAF_AKUN,2,FALSE)</f>
        <v>Kas dan Bank</v>
      </c>
      <c r="C9" s="104">
        <f t="shared" ref="C9:C41" si="1">IF(ISERROR=TRUE,IF(AND(ISERROR=TRUE,VLOOKUP(A9,DAF_AKUN,3,FALSE)="Db"),SUMIF(AKUN1,A9,AKUN2)+SUMIF(JURN2,"1"&amp;A9,JURN3)-SUMIF(JURN2,"1"&amp;A9,JURN4),SUMIF(AKUN1,A9,AKUN3)-SUMIF(JURN2,"1"&amp;A9,JURN3)+SUMIF(JURN2,"1"&amp;A9,JURN4)),VALUE)</f>
        <v>0</v>
      </c>
      <c r="D9" s="104">
        <f t="shared" ref="D9:D41" si="2">IF(ISERROR=TRUE,IF(VLOOKUP(A9,DAF_AKUN,3,FALSE)="Db",SUMIF(AKUN1,A9,AKUN2)+SUMIF(JURN2,"1"&amp;A9,JURN3)-SUMIF(JURN2,"1"&amp;A9,JURN4)+SUMIF(JURN1,A9&amp;TEXT(BLN,"mmmm"),JURN3)-SUMIF(JURN1,A9&amp;TEXT(BLN,"mmmm"),JURN4),SUMIF(AKUN1,A9,AKUN3)-SUMIF(JURN2,"1"&amp;A9,JURN3)+SUMIF(JURN2,"1"&amp;A9,JURN4)+SUMIF(JURN1,A9&amp;TEXT(BLN,"mmmm"),JURN4)-SUMIF(JURN1,A9&amp;TEXT(BLN,"mmmm"),JURN3)),VALUE)</f>
        <v>0</v>
      </c>
    </row>
    <row r="10" spans="1:9" x14ac:dyDescent="0.2">
      <c r="A10" s="99" t="s">
        <v>23</v>
      </c>
      <c r="B10" s="100" t="str">
        <f t="shared" si="0"/>
        <v xml:space="preserve">   Petty Cash</v>
      </c>
      <c r="C10" s="104">
        <f t="shared" si="1"/>
        <v>0</v>
      </c>
      <c r="D10" s="104">
        <f t="shared" si="2"/>
        <v>0</v>
      </c>
      <c r="G10" s="105"/>
    </row>
    <row r="11" spans="1:9" x14ac:dyDescent="0.2">
      <c r="A11" s="99" t="s">
        <v>25</v>
      </c>
      <c r="B11" s="100" t="str">
        <f t="shared" si="0"/>
        <v xml:space="preserve">   CIMB Niaga - Acc. No: 800171592300</v>
      </c>
      <c r="C11" s="104">
        <f t="shared" si="1"/>
        <v>3043241</v>
      </c>
      <c r="D11" s="104">
        <f t="shared" si="2"/>
        <v>3043241</v>
      </c>
      <c r="F11" s="91">
        <v>3043241</v>
      </c>
      <c r="G11" s="105">
        <f>F11-D11</f>
        <v>0</v>
      </c>
    </row>
    <row r="12" spans="1:9" x14ac:dyDescent="0.2">
      <c r="A12" s="99" t="s">
        <v>27</v>
      </c>
      <c r="B12" s="100" t="str">
        <f>VLOOKUP(A12,DAF_AKUN,2,FALSE)</f>
        <v>Bank 2</v>
      </c>
      <c r="C12" s="104">
        <f>IF(ISERROR=TRUE,IF(AND(ISERROR=TRUE,VLOOKUP(A12,DAF_AKUN,3,FALSE)="Db"),SUMIF(AKUN1,A12,AKUN2)+SUMIF(JURN2,"1"&amp;A12,JURN3)-SUMIF(JURN2,"1"&amp;A12,JURN4),SUMIF(AKUN1,A12,AKUN3)-SUMIF(JURN2,"1"&amp;A12,JURN3)+SUMIF(JURN2,"1"&amp;A12,JURN4)),VALUE)</f>
        <v>0</v>
      </c>
      <c r="D12" s="104">
        <f>IF(ISERROR=TRUE,IF(VLOOKUP(A12,DAF_AKUN,3,FALSE)="Db",SUMIF(AKUN1,A12,AKUN2)+SUMIF(JURN2,"1"&amp;A12,JURN3)-SUMIF(JURN2,"1"&amp;A12,JURN4)+SUMIF(JURN1,A12&amp;TEXT(BLN,"mmmm"),JURN3)-SUMIF(JURN1,A12&amp;TEXT(BLN,"mmmm"),JURN4),SUMIF(AKUN1,A12,AKUN3)-SUMIF(JURN2,"1"&amp;A12,JURN3)+SUMIF(JURN2,"1"&amp;A12,JURN4)+SUMIF(JURN1,A12&amp;TEXT(BLN,"mmmm"),JURN4)-SUMIF(JURN1,A12&amp;TEXT(BLN,"mmmm"),JURN3)),VALUE)</f>
        <v>0</v>
      </c>
      <c r="G12" s="105"/>
      <c r="I12" s="106"/>
    </row>
    <row r="13" spans="1:9" x14ac:dyDescent="0.2">
      <c r="A13" s="99" t="s">
        <v>29</v>
      </c>
      <c r="B13" s="100" t="str">
        <f>VLOOKUP(A13,DAF_AKUN,2,FALSE)</f>
        <v>Bank 3</v>
      </c>
      <c r="C13" s="104">
        <f>IF(ISERROR=TRUE,IF(AND(ISERROR=TRUE,VLOOKUP(A13,DAF_AKUN,3,FALSE)="Db"),SUMIF(AKUN1,A13,AKUN2)+SUMIF(JURN2,"1"&amp;A13,JURN3)-SUMIF(JURN2,"1"&amp;A13,JURN4),SUMIF(AKUN1,A13,AKUN3)-SUMIF(JURN2,"1"&amp;A13,JURN3)+SUMIF(JURN2,"1"&amp;A13,JURN4)),VALUE)</f>
        <v>0</v>
      </c>
      <c r="D13" s="104">
        <f>IF(ISERROR=TRUE,IF(VLOOKUP(A13,DAF_AKUN,3,FALSE)="Db",SUMIF(AKUN1,A13,AKUN2)+SUMIF(JURN2,"1"&amp;A13,JURN3)-SUMIF(JURN2,"1"&amp;A13,JURN4)+SUMIF(JURN1,A13&amp;TEXT(BLN,"mmmm"),JURN3)-SUMIF(JURN1,A13&amp;TEXT(BLN,"mmmm"),JURN4),SUMIF(AKUN1,A13,AKUN3)-SUMIF(JURN2,"1"&amp;A13,JURN3)+SUMIF(JURN2,"1"&amp;A13,JURN4)+SUMIF(JURN1,A13&amp;TEXT(BLN,"mmmm"),JURN4)-SUMIF(JURN1,A13&amp;TEXT(BLN,"mmmm"),JURN3)),VALUE)</f>
        <v>0</v>
      </c>
      <c r="G13" s="105"/>
    </row>
    <row r="14" spans="1:9" x14ac:dyDescent="0.2">
      <c r="A14" s="99" t="s">
        <v>31</v>
      </c>
      <c r="B14" s="100" t="str">
        <f t="shared" si="0"/>
        <v>BAnk 4</v>
      </c>
      <c r="C14" s="104">
        <f t="shared" si="1"/>
        <v>0</v>
      </c>
      <c r="D14" s="104">
        <f t="shared" si="2"/>
        <v>0</v>
      </c>
    </row>
    <row r="15" spans="1:9" x14ac:dyDescent="0.2">
      <c r="A15" s="99" t="s">
        <v>33</v>
      </c>
      <c r="B15" s="100" t="str">
        <f>VLOOKUP(A15,DAF_AKUN,2,FALSE)</f>
        <v>Bank Deposit</v>
      </c>
      <c r="C15" s="104">
        <f>IF(ISERROR=TRUE,IF(AND(ISERROR=TRUE,VLOOKUP(A15,DAF_AKUN,3,FALSE)="Db"),SUMIF(AKUN1,A15,AKUN2)+SUMIF(JURN2,"1"&amp;A15,JURN3)-SUMIF(JURN2,"1"&amp;A15,JURN4),SUMIF(AKUN1,A15,AKUN3)-SUMIF(JURN2,"1"&amp;A15,JURN3)+SUMIF(JURN2,"1"&amp;A15,JURN4)),VALUE)</f>
        <v>0</v>
      </c>
      <c r="D15" s="104">
        <f>IF(ISERROR=TRUE,IF(VLOOKUP(A15,DAF_AKUN,3,FALSE)="Db",SUMIF(AKUN1,A15,AKUN2)+SUMIF(JURN2,"1"&amp;A15,JURN3)-SUMIF(JURN2,"1"&amp;A15,JURN4)+SUMIF(JURN1,A15&amp;TEXT(BLN,"mmmm"),JURN3)-SUMIF(JURN1,A15&amp;TEXT(BLN,"mmmm"),JURN4),SUMIF(AKUN1,A15,AKUN3)-SUMIF(JURN2,"1"&amp;A15,JURN3)+SUMIF(JURN2,"1"&amp;A15,JURN4)+SUMIF(JURN1,A15&amp;TEXT(BLN,"mmmm"),JURN4)-SUMIF(JURN1,A15&amp;TEXT(BLN,"mmmm"),JURN3)),VALUE)</f>
        <v>0</v>
      </c>
    </row>
    <row r="16" spans="1:9" x14ac:dyDescent="0.2">
      <c r="A16" s="99" t="s">
        <v>35</v>
      </c>
      <c r="B16" s="100" t="str">
        <f>VLOOKUP(A16,DAF_AKUN,2,FALSE)</f>
        <v>Others Deposit</v>
      </c>
      <c r="C16" s="104">
        <f>IF(ISERROR=TRUE,IF(AND(ISERROR=TRUE,VLOOKUP(A16,DAF_AKUN,3,FALSE)="Db"),SUMIF(AKUN1,A16,AKUN2)+SUMIF(JURN2,"1"&amp;A16,JURN3)-SUMIF(JURN2,"1"&amp;A16,JURN4),SUMIF(AKUN1,A16,AKUN3)-SUMIF(JURN2,"1"&amp;A16,JURN3)+SUMIF(JURN2,"1"&amp;A16,JURN4)),VALUE)</f>
        <v>0</v>
      </c>
      <c r="D16" s="104">
        <f>IF(ISERROR=TRUE,IF(VLOOKUP(A16,DAF_AKUN,3,FALSE)="Db",SUMIF(AKUN1,A16,AKUN2)+SUMIF(JURN2,"1"&amp;A16,JURN3)-SUMIF(JURN2,"1"&amp;A16,JURN4)+SUMIF(JURN1,A16&amp;TEXT(BLN,"mmmm"),JURN3)-SUMIF(JURN1,A16&amp;TEXT(BLN,"mmmm"),JURN4),SUMIF(AKUN1,A16,AKUN3)-SUMIF(JURN2,"1"&amp;A16,JURN3)+SUMIF(JURN2,"1"&amp;A16,JURN4)+SUMIF(JURN1,A16&amp;TEXT(BLN,"mmmm"),JURN4)-SUMIF(JURN1,A16&amp;TEXT(BLN,"mmmm"),JURN3)),VALUE)</f>
        <v>0</v>
      </c>
      <c r="E16" s="107"/>
    </row>
    <row r="17" spans="1:5" x14ac:dyDescent="0.2">
      <c r="A17" s="99" t="s">
        <v>37</v>
      </c>
      <c r="B17" s="100" t="str">
        <f t="shared" si="0"/>
        <v xml:space="preserve">   Cash In Transit</v>
      </c>
      <c r="C17" s="104">
        <f t="shared" si="1"/>
        <v>0</v>
      </c>
      <c r="D17" s="104">
        <f t="shared" si="2"/>
        <v>0</v>
      </c>
      <c r="E17" s="108"/>
    </row>
    <row r="18" spans="1:5" x14ac:dyDescent="0.2">
      <c r="A18" s="99" t="s">
        <v>39</v>
      </c>
      <c r="B18" s="100" t="str">
        <f t="shared" si="0"/>
        <v>Account Receivable</v>
      </c>
      <c r="C18" s="104">
        <f t="shared" si="1"/>
        <v>0</v>
      </c>
      <c r="D18" s="104">
        <f t="shared" si="2"/>
        <v>0</v>
      </c>
      <c r="E18" s="107"/>
    </row>
    <row r="19" spans="1:5" x14ac:dyDescent="0.2">
      <c r="A19" s="99" t="s">
        <v>41</v>
      </c>
      <c r="B19" s="100" t="str">
        <f t="shared" si="0"/>
        <v>Receivable - Trade</v>
      </c>
      <c r="C19" s="104">
        <f t="shared" ref="C19" si="3">IF(ISERROR=TRUE,IF(AND(ISERROR=TRUE,VLOOKUP(A19,DAF_AKUN,3,FALSE)="Db"),SUMIF(AKUN1,A19,AKUN2)+SUMIF(JURN2,"1"&amp;A19,JURN3)-SUMIF(JURN2,"1"&amp;A19,JURN4),SUMIF(AKUN1,A19,AKUN3)-SUMIF(JURN2,"1"&amp;A19,JURN3)+SUMIF(JURN2,"1"&amp;A19,JURN4)),VALUE)</f>
        <v>208502010</v>
      </c>
      <c r="D19" s="104">
        <f t="shared" ref="D19" si="4">IF(ISERROR=TRUE,IF(VLOOKUP(A19,DAF_AKUN,3,FALSE)="Db",SUMIF(AKUN1,A19,AKUN2)+SUMIF(JURN2,"1"&amp;A19,JURN3)-SUMIF(JURN2,"1"&amp;A19,JURN4)+SUMIF(JURN1,A19&amp;TEXT(BLN,"mmmm"),JURN3)-SUMIF(JURN1,A19&amp;TEXT(BLN,"mmmm"),JURN4),SUMIF(AKUN1,A19,AKUN3)-SUMIF(JURN2,"1"&amp;A19,JURN3)+SUMIF(JURN2,"1"&amp;A19,JURN4)+SUMIF(JURN1,A19&amp;TEXT(BLN,"mmmm"),JURN4)-SUMIF(JURN1,A19&amp;TEXT(BLN,"mmmm"),JURN3)),VALUE)</f>
        <v>277134525</v>
      </c>
    </row>
    <row r="20" spans="1:5" x14ac:dyDescent="0.2">
      <c r="A20" s="99" t="s">
        <v>43</v>
      </c>
      <c r="B20" s="100" t="str">
        <f t="shared" si="0"/>
        <v>Employee Receivable</v>
      </c>
      <c r="C20" s="104">
        <f t="shared" si="1"/>
        <v>0</v>
      </c>
      <c r="D20" s="104">
        <f t="shared" si="2"/>
        <v>0</v>
      </c>
    </row>
    <row r="21" spans="1:5" x14ac:dyDescent="0.2">
      <c r="A21" s="99" t="s">
        <v>45</v>
      </c>
      <c r="B21" s="100" t="str">
        <f t="shared" si="0"/>
        <v>Prepayment / Uang Muka</v>
      </c>
      <c r="C21" s="104">
        <f t="shared" si="1"/>
        <v>0</v>
      </c>
      <c r="D21" s="104">
        <f t="shared" si="2"/>
        <v>0</v>
      </c>
    </row>
    <row r="22" spans="1:5" x14ac:dyDescent="0.2">
      <c r="A22" s="99" t="s">
        <v>47</v>
      </c>
      <c r="B22" s="100" t="str">
        <f t="shared" si="0"/>
        <v>Other Receivable</v>
      </c>
      <c r="C22" s="104">
        <f t="shared" si="1"/>
        <v>0</v>
      </c>
      <c r="D22" s="104">
        <f t="shared" si="2"/>
        <v>0</v>
      </c>
    </row>
    <row r="23" spans="1:5" x14ac:dyDescent="0.2">
      <c r="A23" s="99" t="s">
        <v>49</v>
      </c>
      <c r="B23" s="100" t="str">
        <f t="shared" si="0"/>
        <v>Persediaan</v>
      </c>
      <c r="C23" s="104">
        <f t="shared" si="1"/>
        <v>0</v>
      </c>
      <c r="D23" s="104">
        <f t="shared" si="2"/>
        <v>0</v>
      </c>
    </row>
    <row r="24" spans="1:5" x14ac:dyDescent="0.2">
      <c r="A24" s="99" t="s">
        <v>51</v>
      </c>
      <c r="B24" s="100" t="str">
        <f t="shared" si="0"/>
        <v>Shareholder's - Receivable</v>
      </c>
      <c r="C24" s="104">
        <f t="shared" si="1"/>
        <v>0</v>
      </c>
      <c r="D24" s="104">
        <f t="shared" si="2"/>
        <v>0</v>
      </c>
    </row>
    <row r="25" spans="1:5" x14ac:dyDescent="0.2">
      <c r="A25" s="99" t="s">
        <v>53</v>
      </c>
      <c r="B25" s="100" t="str">
        <f t="shared" si="0"/>
        <v>Due To/From Subsidiary/Affiliate Company</v>
      </c>
      <c r="C25" s="104">
        <f t="shared" si="1"/>
        <v>0</v>
      </c>
      <c r="D25" s="104">
        <f t="shared" si="2"/>
        <v>0</v>
      </c>
    </row>
    <row r="26" spans="1:5" x14ac:dyDescent="0.2">
      <c r="A26" s="99" t="s">
        <v>55</v>
      </c>
      <c r="B26" s="100" t="str">
        <f t="shared" ref="B26:B40" si="5">VLOOKUP(A26,DAF_AKUN,2,FALSE)</f>
        <v>Jaya Impian Abadi PT</v>
      </c>
      <c r="C26" s="104">
        <f t="shared" ref="C26:C40" si="6">IF(ISERROR=TRUE,IF(AND(ISERROR=TRUE,VLOOKUP(A26,DAF_AKUN,3,FALSE)="Db"),SUMIF(AKUN1,A26,AKUN2)+SUMIF(JURN2,"1"&amp;A26,JURN3)-SUMIF(JURN2,"1"&amp;A26,JURN4),SUMIF(AKUN1,A26,AKUN3)-SUMIF(JURN2,"1"&amp;A26,JURN3)+SUMIF(JURN2,"1"&amp;A26,JURN4)),VALUE)</f>
        <v>0</v>
      </c>
      <c r="D26" s="104">
        <f t="shared" ref="D26:D40" si="7">IF(ISERROR=TRUE,IF(VLOOKUP(A26,DAF_AKUN,3,FALSE)="Db",SUMIF(AKUN1,A26,AKUN2)+SUMIF(JURN2,"1"&amp;A26,JURN3)-SUMIF(JURN2,"1"&amp;A26,JURN4)+SUMIF(JURN1,A26&amp;TEXT(BLN,"mmmm"),JURN3)-SUMIF(JURN1,A26&amp;TEXT(BLN,"mmmm"),JURN4),SUMIF(AKUN1,A26,AKUN3)-SUMIF(JURN2,"1"&amp;A26,JURN3)+SUMIF(JURN2,"1"&amp;A26,JURN4)+SUMIF(JURN1,A26&amp;TEXT(BLN,"mmmm"),JURN4)-SUMIF(JURN1,A26&amp;TEXT(BLN,"mmmm"),JURN3)),VALUE)</f>
        <v>0</v>
      </c>
    </row>
    <row r="27" spans="1:5" x14ac:dyDescent="0.2">
      <c r="A27" s="99" t="s">
        <v>57</v>
      </c>
      <c r="B27" s="100" t="str">
        <f t="shared" si="5"/>
        <v>Citra Perkasa CV</v>
      </c>
      <c r="C27" s="104">
        <f t="shared" si="6"/>
        <v>0</v>
      </c>
      <c r="D27" s="104">
        <f t="shared" si="7"/>
        <v>0</v>
      </c>
    </row>
    <row r="28" spans="1:5" x14ac:dyDescent="0.2">
      <c r="A28" s="99" t="s">
        <v>59</v>
      </c>
      <c r="B28" s="100" t="str">
        <f t="shared" si="5"/>
        <v>Prepaid Expenses</v>
      </c>
      <c r="C28" s="104">
        <f t="shared" si="6"/>
        <v>0</v>
      </c>
      <c r="D28" s="104">
        <f t="shared" si="7"/>
        <v>0</v>
      </c>
    </row>
    <row r="29" spans="1:5" x14ac:dyDescent="0.2">
      <c r="A29" s="99" t="s">
        <v>61</v>
      </c>
      <c r="B29" s="100" t="str">
        <f t="shared" si="5"/>
        <v xml:space="preserve">   Work In Progress</v>
      </c>
      <c r="C29" s="104">
        <f t="shared" si="6"/>
        <v>0</v>
      </c>
      <c r="D29" s="104">
        <f t="shared" si="7"/>
        <v>0</v>
      </c>
    </row>
    <row r="30" spans="1:5" x14ac:dyDescent="0.2">
      <c r="A30" s="99" t="s">
        <v>63</v>
      </c>
      <c r="B30" s="100" t="str">
        <f t="shared" si="5"/>
        <v xml:space="preserve">   Prepaid Insurance</v>
      </c>
      <c r="C30" s="104">
        <f t="shared" si="6"/>
        <v>0</v>
      </c>
      <c r="D30" s="104">
        <f t="shared" si="7"/>
        <v>0</v>
      </c>
    </row>
    <row r="31" spans="1:5" x14ac:dyDescent="0.2">
      <c r="A31" s="99" t="s">
        <v>65</v>
      </c>
      <c r="B31" s="100" t="str">
        <f t="shared" si="5"/>
        <v xml:space="preserve">   Prepaid Office Rental</v>
      </c>
      <c r="C31" s="104">
        <f t="shared" si="6"/>
        <v>0</v>
      </c>
      <c r="D31" s="104">
        <f t="shared" si="7"/>
        <v>0</v>
      </c>
    </row>
    <row r="32" spans="1:5" x14ac:dyDescent="0.2">
      <c r="A32" s="99" t="s">
        <v>67</v>
      </c>
      <c r="B32" s="100" t="str">
        <f t="shared" si="5"/>
        <v xml:space="preserve">   Prepaid - Others</v>
      </c>
      <c r="C32" s="104">
        <f t="shared" si="6"/>
        <v>0</v>
      </c>
      <c r="D32" s="104">
        <f t="shared" si="7"/>
        <v>0</v>
      </c>
    </row>
    <row r="33" spans="1:4" x14ac:dyDescent="0.2">
      <c r="A33" s="99" t="s">
        <v>69</v>
      </c>
      <c r="B33" s="100" t="str">
        <f t="shared" si="5"/>
        <v>Prepaid Taxes</v>
      </c>
      <c r="C33" s="104">
        <f t="shared" si="6"/>
        <v>0</v>
      </c>
      <c r="D33" s="104">
        <f t="shared" si="7"/>
        <v>0</v>
      </c>
    </row>
    <row r="34" spans="1:4" x14ac:dyDescent="0.2">
      <c r="A34" s="99" t="s">
        <v>71</v>
      </c>
      <c r="B34" s="100" t="str">
        <f t="shared" si="5"/>
        <v xml:space="preserve">   Prepaid PPh 22</v>
      </c>
      <c r="C34" s="104">
        <f t="shared" si="6"/>
        <v>0</v>
      </c>
      <c r="D34" s="104">
        <f t="shared" si="7"/>
        <v>0</v>
      </c>
    </row>
    <row r="35" spans="1:4" x14ac:dyDescent="0.2">
      <c r="A35" s="99" t="s">
        <v>73</v>
      </c>
      <c r="B35" s="100" t="str">
        <f t="shared" si="5"/>
        <v xml:space="preserve">   Prepaid PPh 23</v>
      </c>
      <c r="C35" s="104">
        <f t="shared" si="6"/>
        <v>0</v>
      </c>
      <c r="D35" s="104">
        <f t="shared" si="7"/>
        <v>0</v>
      </c>
    </row>
    <row r="36" spans="1:4" x14ac:dyDescent="0.2">
      <c r="A36" s="99" t="s">
        <v>75</v>
      </c>
      <c r="B36" s="100" t="str">
        <f t="shared" si="5"/>
        <v xml:space="preserve">   Prepaid PPh 25</v>
      </c>
      <c r="C36" s="104">
        <f t="shared" si="6"/>
        <v>0</v>
      </c>
      <c r="D36" s="104">
        <f t="shared" si="7"/>
        <v>0</v>
      </c>
    </row>
    <row r="37" spans="1:4" x14ac:dyDescent="0.2">
      <c r="A37" s="99" t="s">
        <v>77</v>
      </c>
      <c r="B37" s="100" t="str">
        <f t="shared" si="5"/>
        <v>Value Added Tax</v>
      </c>
      <c r="C37" s="104">
        <f t="shared" si="6"/>
        <v>0</v>
      </c>
      <c r="D37" s="104">
        <f t="shared" si="7"/>
        <v>0</v>
      </c>
    </row>
    <row r="38" spans="1:4" x14ac:dyDescent="0.2">
      <c r="A38" s="99" t="s">
        <v>79</v>
      </c>
      <c r="B38" s="100" t="str">
        <f t="shared" si="5"/>
        <v xml:space="preserve">   Input</v>
      </c>
      <c r="C38" s="104">
        <f t="shared" si="6"/>
        <v>0</v>
      </c>
      <c r="D38" s="104">
        <f t="shared" si="7"/>
        <v>0</v>
      </c>
    </row>
    <row r="39" spans="1:4" x14ac:dyDescent="0.2">
      <c r="A39" s="99" t="s">
        <v>81</v>
      </c>
      <c r="B39" s="100" t="str">
        <f t="shared" si="5"/>
        <v xml:space="preserve">   Output</v>
      </c>
      <c r="C39" s="104">
        <f t="shared" si="6"/>
        <v>0</v>
      </c>
      <c r="D39" s="104">
        <f t="shared" si="7"/>
        <v>0</v>
      </c>
    </row>
    <row r="40" spans="1:4" x14ac:dyDescent="0.2">
      <c r="A40" s="99" t="s">
        <v>83</v>
      </c>
      <c r="B40" s="100" t="str">
        <f t="shared" si="5"/>
        <v>Investment</v>
      </c>
      <c r="C40" s="104">
        <f t="shared" si="6"/>
        <v>0</v>
      </c>
      <c r="D40" s="104">
        <f t="shared" si="7"/>
        <v>0</v>
      </c>
    </row>
    <row r="41" spans="1:4" x14ac:dyDescent="0.2">
      <c r="A41" s="99" t="s">
        <v>85</v>
      </c>
      <c r="B41" s="100" t="str">
        <f t="shared" si="0"/>
        <v>Mekari Pay Escrow Account</v>
      </c>
      <c r="C41" s="104">
        <f t="shared" si="1"/>
        <v>0</v>
      </c>
      <c r="D41" s="104">
        <f t="shared" si="2"/>
        <v>0</v>
      </c>
    </row>
    <row r="42" spans="1:4" x14ac:dyDescent="0.2">
      <c r="A42" s="90"/>
      <c r="B42" s="73" t="s">
        <v>453</v>
      </c>
      <c r="C42" s="109">
        <f>SUM(C8:C41)</f>
        <v>211545251</v>
      </c>
      <c r="D42" s="109">
        <f>SUM(D8:D41)</f>
        <v>280177766</v>
      </c>
    </row>
    <row r="43" spans="1:4" x14ac:dyDescent="0.2">
      <c r="A43" s="99"/>
      <c r="B43" s="100"/>
      <c r="C43" s="110"/>
      <c r="D43" s="110"/>
    </row>
    <row r="44" spans="1:4" x14ac:dyDescent="0.2">
      <c r="A44" s="102" t="s">
        <v>87</v>
      </c>
      <c r="B44" s="103" t="str">
        <f t="shared" ref="B44:B55" si="8">VLOOKUP(A44,DAF_AKUN,2,FALSE)</f>
        <v>Fixed Assets</v>
      </c>
      <c r="C44" s="104">
        <f t="shared" ref="C44:C55" si="9">IF(ISERROR=TRUE,IF(AND(ISERROR=TRUE,VLOOKUP(A44,DAF_AKUN,3,FALSE)="Db"),SUMIF(AKUN1,A44,AKUN2)+SUMIF(JURN2,"1"&amp;A44,JURN3)-SUMIF(JURN2,"1"&amp;A44,JURN4),SUMIF(AKUN1,A44,AKUN3)-SUMIF(JURN2,"1"&amp;A44,JURN3)+SUMIF(JURN2,"1"&amp;A44,JURN4)),VALUE)</f>
        <v>0</v>
      </c>
      <c r="D44" s="104">
        <f t="shared" ref="D44:D55" si="10">IF(ISERROR=TRUE,IF(VLOOKUP(A44,DAF_AKUN,3,FALSE)="Db",SUMIF(AKUN1,A44,AKUN2)+SUMIF(JURN2,"1"&amp;A44,JURN3)-SUMIF(JURN2,"1"&amp;A44,JURN4)+SUMIF(JURN1,A44&amp;TEXT(BLN,"mmmm"),JURN3)-SUMIF(JURN1,A44&amp;TEXT(BLN,"mmmm"),JURN4),SUMIF(AKUN1,A44,AKUN3)-SUMIF(JURN2,"1"&amp;A44,JURN3)+SUMIF(JURN2,"1"&amp;A44,JURN4)+SUMIF(JURN1,A44&amp;TEXT(BLN,"mmmm"),JURN4)-SUMIF(JURN1,A44&amp;TEXT(BLN,"mmmm"),JURN3)),VALUE)</f>
        <v>0</v>
      </c>
    </row>
    <row r="45" spans="1:4" x14ac:dyDescent="0.2">
      <c r="A45" s="99" t="s">
        <v>89</v>
      </c>
      <c r="B45" s="100" t="str">
        <f t="shared" si="8"/>
        <v xml:space="preserve">   Building</v>
      </c>
      <c r="C45" s="104">
        <f t="shared" si="9"/>
        <v>0</v>
      </c>
      <c r="D45" s="104">
        <f t="shared" si="10"/>
        <v>0</v>
      </c>
    </row>
    <row r="46" spans="1:4" x14ac:dyDescent="0.2">
      <c r="A46" s="99" t="s">
        <v>91</v>
      </c>
      <c r="B46" s="100" t="str">
        <f t="shared" si="8"/>
        <v xml:space="preserve">   Building Improvement</v>
      </c>
      <c r="C46" s="104">
        <f t="shared" si="9"/>
        <v>0</v>
      </c>
      <c r="D46" s="104">
        <f t="shared" si="10"/>
        <v>0</v>
      </c>
    </row>
    <row r="47" spans="1:4" x14ac:dyDescent="0.2">
      <c r="A47" s="99" t="s">
        <v>93</v>
      </c>
      <c r="B47" s="100" t="str">
        <f t="shared" si="8"/>
        <v xml:space="preserve">   Motor Vehicles</v>
      </c>
      <c r="C47" s="104">
        <f t="shared" si="9"/>
        <v>0</v>
      </c>
      <c r="D47" s="104">
        <f t="shared" si="10"/>
        <v>0</v>
      </c>
    </row>
    <row r="48" spans="1:4" x14ac:dyDescent="0.2">
      <c r="A48" s="99" t="s">
        <v>95</v>
      </c>
      <c r="B48" s="100" t="str">
        <f t="shared" si="8"/>
        <v xml:space="preserve">   Office Furniture &amp; Equipment</v>
      </c>
      <c r="C48" s="104">
        <f t="shared" si="9"/>
        <v>0</v>
      </c>
      <c r="D48" s="104">
        <f t="shared" si="10"/>
        <v>0</v>
      </c>
    </row>
    <row r="49" spans="1:4" x14ac:dyDescent="0.2">
      <c r="A49" s="99" t="s">
        <v>97</v>
      </c>
      <c r="B49" s="100" t="str">
        <f t="shared" si="8"/>
        <v xml:space="preserve">   Electronics &amp; IT Equipment</v>
      </c>
      <c r="C49" s="104">
        <f t="shared" si="9"/>
        <v>9550321</v>
      </c>
      <c r="D49" s="104">
        <f t="shared" si="10"/>
        <v>9550321</v>
      </c>
    </row>
    <row r="50" spans="1:4" x14ac:dyDescent="0.2">
      <c r="A50" s="99" t="s">
        <v>98</v>
      </c>
      <c r="B50" s="100" t="str">
        <f t="shared" si="8"/>
        <v>Acc. Depreciation - Land &amp; Building</v>
      </c>
      <c r="C50" s="104">
        <f t="shared" si="9"/>
        <v>0</v>
      </c>
      <c r="D50" s="104">
        <f t="shared" si="10"/>
        <v>0</v>
      </c>
    </row>
    <row r="51" spans="1:4" x14ac:dyDescent="0.2">
      <c r="A51" s="99" t="s">
        <v>100</v>
      </c>
      <c r="B51" s="100" t="str">
        <f t="shared" si="8"/>
        <v>Acc. Depreciation - Building Improvement</v>
      </c>
      <c r="C51" s="104">
        <f t="shared" si="9"/>
        <v>0</v>
      </c>
      <c r="D51" s="104">
        <f t="shared" si="10"/>
        <v>0</v>
      </c>
    </row>
    <row r="52" spans="1:4" x14ac:dyDescent="0.2">
      <c r="A52" s="99" t="s">
        <v>102</v>
      </c>
      <c r="B52" s="100" t="str">
        <f t="shared" si="8"/>
        <v>Acc. Depreciation - Motor Vehicles</v>
      </c>
      <c r="C52" s="104">
        <f t="shared" si="9"/>
        <v>0</v>
      </c>
      <c r="D52" s="104">
        <f t="shared" si="10"/>
        <v>0</v>
      </c>
    </row>
    <row r="53" spans="1:4" x14ac:dyDescent="0.2">
      <c r="A53" s="99" t="s">
        <v>104</v>
      </c>
      <c r="B53" s="100" t="str">
        <f t="shared" si="8"/>
        <v>Acc. Depreciation - Office Furniture &amp; Equipment</v>
      </c>
      <c r="C53" s="104">
        <f t="shared" si="9"/>
        <v>0</v>
      </c>
      <c r="D53" s="104">
        <f t="shared" si="10"/>
        <v>0</v>
      </c>
    </row>
    <row r="54" spans="1:4" x14ac:dyDescent="0.2">
      <c r="A54" s="99" t="s">
        <v>106</v>
      </c>
      <c r="B54" s="100" t="str">
        <f t="shared" si="8"/>
        <v>Acc. Depreciation - Electronics &amp; IT Equipment</v>
      </c>
      <c r="C54" s="104">
        <f t="shared" si="9"/>
        <v>-476032</v>
      </c>
      <c r="D54" s="104">
        <f t="shared" si="10"/>
        <v>-476032</v>
      </c>
    </row>
    <row r="55" spans="1:4" x14ac:dyDescent="0.2">
      <c r="A55" s="99" t="s">
        <v>107</v>
      </c>
      <c r="B55" s="100" t="str">
        <f t="shared" si="8"/>
        <v>Other Asset</v>
      </c>
      <c r="C55" s="104">
        <f t="shared" si="9"/>
        <v>0</v>
      </c>
      <c r="D55" s="104">
        <f t="shared" si="10"/>
        <v>0</v>
      </c>
    </row>
    <row r="56" spans="1:4" x14ac:dyDescent="0.2">
      <c r="A56" s="90"/>
      <c r="B56" s="73" t="s">
        <v>454</v>
      </c>
      <c r="C56" s="111">
        <f>SUM(C44:C55)</f>
        <v>9074289</v>
      </c>
      <c r="D56" s="111">
        <f>SUM(D44:D55)</f>
        <v>9074289</v>
      </c>
    </row>
    <row r="57" spans="1:4" x14ac:dyDescent="0.2">
      <c r="A57" s="90"/>
      <c r="B57" s="73"/>
      <c r="C57" s="111"/>
      <c r="D57" s="111"/>
    </row>
    <row r="58" spans="1:4" x14ac:dyDescent="0.2">
      <c r="A58" s="112"/>
      <c r="B58" s="113" t="s">
        <v>455</v>
      </c>
      <c r="C58" s="114">
        <f>C42+C56</f>
        <v>220619540</v>
      </c>
      <c r="D58" s="114">
        <f>D42+D56</f>
        <v>289252055</v>
      </c>
    </row>
    <row r="59" spans="1:4" x14ac:dyDescent="0.2">
      <c r="A59" s="99"/>
      <c r="B59" s="100"/>
      <c r="C59" s="104"/>
      <c r="D59" s="104"/>
    </row>
    <row r="60" spans="1:4" x14ac:dyDescent="0.2">
      <c r="A60" s="102" t="s">
        <v>109</v>
      </c>
      <c r="B60" s="103" t="str">
        <f t="shared" ref="B60:B86" si="11">VLOOKUP(A60,DAF_AKUN,2,FALSE)</f>
        <v>Account Payable</v>
      </c>
      <c r="C60" s="104">
        <f t="shared" ref="C60:C86" si="12">IF(ISERROR=TRUE,IF(AND(ISERROR=TRUE,VLOOKUP(A60,DAF_AKUN,3,FALSE)="Db"),SUMIF(AKUN1,A60,AKUN2)+SUMIF(JURN2,"1"&amp;A60,JURN3)-SUMIF(JURN2,"1"&amp;A60,JURN4),SUMIF(AKUN1,A60,AKUN3)-SUMIF(JURN2,"1"&amp;A60,JURN3)+SUMIF(JURN2,"1"&amp;A60,JURN4)),VALUE)</f>
        <v>0</v>
      </c>
      <c r="D60" s="104">
        <f t="shared" ref="D60:D86" si="13">IF(ISERROR=TRUE,IF(VLOOKUP(A60,DAF_AKUN,3,FALSE)="Db",SUMIF(AKUN1,A60,AKUN2)+SUMIF(JURN2,"1"&amp;A60,JURN3)-SUMIF(JURN2,"1"&amp;A60,JURN4)+SUMIF(JURN1,A60&amp;TEXT(BLN,"mmmm"),JURN3)-SUMIF(JURN1,A60&amp;TEXT(BLN,"mmmm"),JURN4),SUMIF(AKUN1,A60,AKUN3)-SUMIF(JURN2,"1"&amp;A60,JURN3)+SUMIF(JURN2,"1"&amp;A60,JURN4)+SUMIF(JURN1,A60&amp;TEXT(BLN,"mmmm"),JURN4)-SUMIF(JURN1,A60&amp;TEXT(BLN,"mmmm"),JURN3)),VALUE)</f>
        <v>0</v>
      </c>
    </row>
    <row r="61" spans="1:4" x14ac:dyDescent="0.2">
      <c r="A61" s="115" t="s">
        <v>112</v>
      </c>
      <c r="B61" s="116" t="str">
        <f t="shared" si="11"/>
        <v xml:space="preserve">   Account Payable - Trade</v>
      </c>
      <c r="C61" s="104">
        <f t="shared" si="12"/>
        <v>0</v>
      </c>
      <c r="D61" s="104">
        <f t="shared" si="13"/>
        <v>0</v>
      </c>
    </row>
    <row r="62" spans="1:4" x14ac:dyDescent="0.2">
      <c r="A62" s="99" t="s">
        <v>114</v>
      </c>
      <c r="B62" s="100" t="str">
        <f t="shared" si="11"/>
        <v>Other Payable</v>
      </c>
      <c r="C62" s="104">
        <f t="shared" si="12"/>
        <v>0</v>
      </c>
      <c r="D62" s="104">
        <f t="shared" si="13"/>
        <v>0</v>
      </c>
    </row>
    <row r="63" spans="1:4" x14ac:dyDescent="0.2">
      <c r="A63" s="99" t="s">
        <v>116</v>
      </c>
      <c r="B63" s="100" t="str">
        <f t="shared" si="11"/>
        <v xml:space="preserve">   Salary Payable</v>
      </c>
      <c r="C63" s="104">
        <f t="shared" si="12"/>
        <v>0</v>
      </c>
      <c r="D63" s="104">
        <f t="shared" si="13"/>
        <v>0</v>
      </c>
    </row>
    <row r="64" spans="1:4" x14ac:dyDescent="0.2">
      <c r="A64" s="99" t="s">
        <v>118</v>
      </c>
      <c r="B64" s="100" t="str">
        <f t="shared" si="11"/>
        <v xml:space="preserve">   BPJS Payable</v>
      </c>
      <c r="C64" s="104">
        <f t="shared" si="12"/>
        <v>0</v>
      </c>
      <c r="D64" s="104">
        <f t="shared" si="13"/>
        <v>0</v>
      </c>
    </row>
    <row r="65" spans="1:7" x14ac:dyDescent="0.2">
      <c r="A65" s="99" t="s">
        <v>120</v>
      </c>
      <c r="B65" s="100" t="str">
        <f t="shared" si="11"/>
        <v xml:space="preserve">   Accrued Expenses - General</v>
      </c>
      <c r="C65" s="104">
        <f t="shared" si="12"/>
        <v>0</v>
      </c>
      <c r="D65" s="104">
        <f t="shared" si="13"/>
        <v>0</v>
      </c>
    </row>
    <row r="66" spans="1:7" x14ac:dyDescent="0.2">
      <c r="A66" s="99" t="s">
        <v>122</v>
      </c>
      <c r="B66" s="100" t="str">
        <f t="shared" si="11"/>
        <v xml:space="preserve">   Accrued Expenses - Project</v>
      </c>
      <c r="C66" s="104">
        <f t="shared" si="12"/>
        <v>0</v>
      </c>
      <c r="D66" s="104">
        <f t="shared" si="13"/>
        <v>0</v>
      </c>
    </row>
    <row r="67" spans="1:7" x14ac:dyDescent="0.2">
      <c r="A67" s="99" t="s">
        <v>124</v>
      </c>
      <c r="B67" s="100" t="str">
        <f t="shared" si="11"/>
        <v xml:space="preserve">   Tax Payable - PPh Ps 21/26</v>
      </c>
      <c r="C67" s="104">
        <f t="shared" si="12"/>
        <v>0</v>
      </c>
      <c r="D67" s="104">
        <f t="shared" si="13"/>
        <v>0</v>
      </c>
    </row>
    <row r="68" spans="1:7" x14ac:dyDescent="0.2">
      <c r="A68" s="99" t="s">
        <v>126</v>
      </c>
      <c r="B68" s="100" t="str">
        <f t="shared" si="11"/>
        <v xml:space="preserve">   Tax Payable - PPh Ps 23</v>
      </c>
      <c r="C68" s="104">
        <f t="shared" si="12"/>
        <v>0</v>
      </c>
      <c r="D68" s="104">
        <f t="shared" si="13"/>
        <v>0</v>
      </c>
    </row>
    <row r="69" spans="1:7" x14ac:dyDescent="0.2">
      <c r="A69" s="99" t="s">
        <v>128</v>
      </c>
      <c r="B69" s="100" t="str">
        <f t="shared" si="11"/>
        <v xml:space="preserve">   Tax Payable - PPh Ps 29</v>
      </c>
      <c r="C69" s="104">
        <f t="shared" si="12"/>
        <v>0</v>
      </c>
      <c r="D69" s="104">
        <f t="shared" si="13"/>
        <v>0</v>
      </c>
    </row>
    <row r="70" spans="1:7" x14ac:dyDescent="0.2">
      <c r="A70" s="99" t="s">
        <v>130</v>
      </c>
      <c r="B70" s="100" t="str">
        <f t="shared" si="11"/>
        <v xml:space="preserve">   Tax Payable - PPh Ps 4 (2)</v>
      </c>
      <c r="C70" s="104">
        <f t="shared" si="12"/>
        <v>0</v>
      </c>
      <c r="D70" s="104">
        <f t="shared" si="13"/>
        <v>0</v>
      </c>
    </row>
    <row r="71" spans="1:7" x14ac:dyDescent="0.2">
      <c r="A71" s="99" t="s">
        <v>132</v>
      </c>
      <c r="B71" s="100" t="str">
        <f t="shared" si="11"/>
        <v xml:space="preserve">   Dividend Payable</v>
      </c>
      <c r="C71" s="104">
        <f t="shared" si="12"/>
        <v>0</v>
      </c>
      <c r="D71" s="104">
        <f t="shared" si="13"/>
        <v>0</v>
      </c>
    </row>
    <row r="72" spans="1:7" x14ac:dyDescent="0.2">
      <c r="A72" s="99" t="s">
        <v>134</v>
      </c>
      <c r="B72" s="100" t="str">
        <f t="shared" si="11"/>
        <v xml:space="preserve">   Interest Payable</v>
      </c>
      <c r="C72" s="104">
        <f t="shared" si="12"/>
        <v>0</v>
      </c>
      <c r="D72" s="104">
        <f t="shared" si="13"/>
        <v>0</v>
      </c>
    </row>
    <row r="73" spans="1:7" x14ac:dyDescent="0.2">
      <c r="A73" s="99" t="s">
        <v>136</v>
      </c>
      <c r="B73" s="100" t="str">
        <f t="shared" si="11"/>
        <v xml:space="preserve">   Others Payable</v>
      </c>
      <c r="C73" s="104">
        <f t="shared" si="12"/>
        <v>10000</v>
      </c>
      <c r="D73" s="104">
        <f t="shared" si="13"/>
        <v>10000</v>
      </c>
    </row>
    <row r="74" spans="1:7" x14ac:dyDescent="0.2">
      <c r="A74" s="99" t="s">
        <v>138</v>
      </c>
      <c r="B74" s="100" t="str">
        <f t="shared" si="11"/>
        <v>Shareholder's Payable</v>
      </c>
      <c r="C74" s="104">
        <f t="shared" si="12"/>
        <v>0</v>
      </c>
      <c r="D74" s="104">
        <f t="shared" si="13"/>
        <v>0</v>
      </c>
    </row>
    <row r="75" spans="1:7" x14ac:dyDescent="0.2">
      <c r="A75" s="99" t="s">
        <v>140</v>
      </c>
      <c r="B75" s="100" t="str">
        <f t="shared" si="11"/>
        <v>Advance Payment/Accrued Income</v>
      </c>
      <c r="C75" s="104">
        <f t="shared" si="12"/>
        <v>0</v>
      </c>
      <c r="D75" s="104">
        <f t="shared" si="13"/>
        <v>0</v>
      </c>
    </row>
    <row r="76" spans="1:7" x14ac:dyDescent="0.2">
      <c r="A76" s="99" t="s">
        <v>142</v>
      </c>
      <c r="B76" s="100" t="str">
        <f t="shared" ref="B76:B84" si="14">VLOOKUP(A76,DAF_AKUN,2,FALSE)</f>
        <v xml:space="preserve">   Advance Payment from Client</v>
      </c>
      <c r="C76" s="104">
        <f t="shared" ref="C76:C84" si="15">IF(ISERROR=TRUE,IF(AND(ISERROR=TRUE,VLOOKUP(A76,DAF_AKUN,3,FALSE)="Db"),SUMIF(AKUN1,A76,AKUN2)+SUMIF(JURN2,"1"&amp;A76,JURN3)-SUMIF(JURN2,"1"&amp;A76,JURN4),SUMIF(AKUN1,A76,AKUN3)-SUMIF(JURN2,"1"&amp;A76,JURN3)+SUMIF(JURN2,"1"&amp;A76,JURN4)),VALUE)</f>
        <v>0</v>
      </c>
      <c r="D76" s="104">
        <f t="shared" ref="D76:D84" si="16">IF(ISERROR=TRUE,IF(VLOOKUP(A76,DAF_AKUN,3,FALSE)="Db",SUMIF(AKUN1,A76,AKUN2)+SUMIF(JURN2,"1"&amp;A76,JURN3)-SUMIF(JURN2,"1"&amp;A76,JURN4)+SUMIF(JURN1,A76&amp;TEXT(BLN,"mmmm"),JURN3)-SUMIF(JURN1,A76&amp;TEXT(BLN,"mmmm"),JURN4),SUMIF(AKUN1,A76,AKUN3)-SUMIF(JURN2,"1"&amp;A76,JURN3)+SUMIF(JURN2,"1"&amp;A76,JURN4)+SUMIF(JURN1,A76&amp;TEXT(BLN,"mmmm"),JURN4)-SUMIF(JURN1,A76&amp;TEXT(BLN,"mmmm"),JURN3)),VALUE)</f>
        <v>0</v>
      </c>
    </row>
    <row r="77" spans="1:7" x14ac:dyDescent="0.2">
      <c r="A77" s="99" t="s">
        <v>144</v>
      </c>
      <c r="B77" s="100" t="str">
        <f t="shared" si="14"/>
        <v xml:space="preserve">   Overpayment from Client</v>
      </c>
      <c r="C77" s="104">
        <f t="shared" si="15"/>
        <v>0</v>
      </c>
      <c r="D77" s="104">
        <f t="shared" si="16"/>
        <v>0</v>
      </c>
    </row>
    <row r="78" spans="1:7" x14ac:dyDescent="0.2">
      <c r="A78" s="99" t="s">
        <v>146</v>
      </c>
      <c r="B78" s="100" t="str">
        <f t="shared" si="14"/>
        <v xml:space="preserve">   Doubtful Payable</v>
      </c>
      <c r="C78" s="104">
        <f t="shared" si="15"/>
        <v>0</v>
      </c>
      <c r="D78" s="104">
        <f t="shared" si="16"/>
        <v>0</v>
      </c>
    </row>
    <row r="79" spans="1:7" x14ac:dyDescent="0.2">
      <c r="A79" s="99" t="s">
        <v>148</v>
      </c>
      <c r="B79" s="100" t="str">
        <f t="shared" si="14"/>
        <v>Third Party Loan</v>
      </c>
      <c r="C79" s="104">
        <f t="shared" si="15"/>
        <v>0</v>
      </c>
      <c r="D79" s="104">
        <f t="shared" si="16"/>
        <v>0</v>
      </c>
      <c r="G79" s="106"/>
    </row>
    <row r="80" spans="1:7" x14ac:dyDescent="0.2">
      <c r="A80" s="99" t="s">
        <v>150</v>
      </c>
      <c r="B80" s="100" t="str">
        <f t="shared" si="14"/>
        <v>Bank &amp; Financial Institution Loan</v>
      </c>
      <c r="C80" s="104">
        <f t="shared" si="15"/>
        <v>0</v>
      </c>
      <c r="D80" s="104">
        <f t="shared" si="16"/>
        <v>0</v>
      </c>
    </row>
    <row r="81" spans="1:7" x14ac:dyDescent="0.2">
      <c r="A81" s="99" t="s">
        <v>152</v>
      </c>
      <c r="B81" s="100" t="str">
        <f t="shared" si="14"/>
        <v>Bank BRI</v>
      </c>
      <c r="C81" s="104">
        <f t="shared" si="15"/>
        <v>0</v>
      </c>
      <c r="D81" s="104">
        <f t="shared" si="16"/>
        <v>0</v>
      </c>
    </row>
    <row r="82" spans="1:7" x14ac:dyDescent="0.2">
      <c r="A82" s="99" t="s">
        <v>154</v>
      </c>
      <c r="B82" s="100" t="str">
        <f t="shared" si="14"/>
        <v>Bank 2</v>
      </c>
      <c r="C82" s="104">
        <f t="shared" si="15"/>
        <v>0</v>
      </c>
      <c r="D82" s="104">
        <f t="shared" si="16"/>
        <v>0</v>
      </c>
    </row>
    <row r="83" spans="1:7" x14ac:dyDescent="0.2">
      <c r="A83" s="99" t="s">
        <v>155</v>
      </c>
      <c r="B83" s="100" t="str">
        <f t="shared" si="14"/>
        <v>Fin. Institution 1</v>
      </c>
      <c r="C83" s="104">
        <f t="shared" si="15"/>
        <v>0</v>
      </c>
      <c r="D83" s="104">
        <f t="shared" si="16"/>
        <v>0</v>
      </c>
      <c r="G83" s="106"/>
    </row>
    <row r="84" spans="1:7" x14ac:dyDescent="0.2">
      <c r="A84" s="99" t="s">
        <v>157</v>
      </c>
      <c r="B84" s="100" t="str">
        <f t="shared" si="14"/>
        <v>Fin. Institution 2</v>
      </c>
      <c r="C84" s="104">
        <f t="shared" si="15"/>
        <v>0</v>
      </c>
      <c r="D84" s="104">
        <f t="shared" si="16"/>
        <v>0</v>
      </c>
    </row>
    <row r="85" spans="1:7" x14ac:dyDescent="0.2">
      <c r="A85" s="99" t="s">
        <v>159</v>
      </c>
      <c r="B85" s="100" t="str">
        <f t="shared" si="11"/>
        <v>Hutang Belum Ditagih</v>
      </c>
      <c r="C85" s="104">
        <f t="shared" si="12"/>
        <v>0</v>
      </c>
      <c r="D85" s="104">
        <f t="shared" si="13"/>
        <v>0</v>
      </c>
    </row>
    <row r="86" spans="1:7" x14ac:dyDescent="0.2">
      <c r="A86" s="99" t="s">
        <v>161</v>
      </c>
      <c r="B86" s="100" t="str">
        <f t="shared" si="11"/>
        <v>PPN Keluaran</v>
      </c>
      <c r="C86" s="104">
        <f t="shared" si="12"/>
        <v>0</v>
      </c>
      <c r="D86" s="104">
        <f t="shared" si="13"/>
        <v>0</v>
      </c>
    </row>
    <row r="87" spans="1:7" x14ac:dyDescent="0.2">
      <c r="A87" s="90"/>
      <c r="B87" s="73" t="s">
        <v>456</v>
      </c>
      <c r="C87" s="111">
        <f>SUM(C60:C86)</f>
        <v>10000</v>
      </c>
      <c r="D87" s="111">
        <f>SUM(D60:D86)</f>
        <v>10000</v>
      </c>
    </row>
    <row r="88" spans="1:7" x14ac:dyDescent="0.2">
      <c r="A88" s="99"/>
      <c r="B88" s="100"/>
      <c r="C88" s="104"/>
      <c r="D88" s="104"/>
    </row>
    <row r="89" spans="1:7" x14ac:dyDescent="0.2">
      <c r="A89" s="102" t="s">
        <v>163</v>
      </c>
      <c r="B89" s="103" t="str">
        <f t="shared" ref="B89:B96" si="17">VLOOKUP(A89,DAF_AKUN,2,FALSE)</f>
        <v>Equities &amp; Retained Earnings</v>
      </c>
      <c r="C89" s="104">
        <f t="shared" ref="C89:C93" si="18">IF(ISERROR=TRUE,IF(AND(ISERROR=TRUE,VLOOKUP(A89,DAF_AKUN,3,FALSE)="Db"),SUMIF(AKUN1,A89,AKUN2)+SUMIF(JURN2,"1"&amp;A89,JURN3)-SUMIF(JURN2,"1"&amp;A89,JURN4),SUMIF(AKUN1,A89,AKUN3)-SUMIF(JURN2,"1"&amp;A89,JURN3)+SUMIF(JURN2,"1"&amp;A89,JURN4)),VALUE)</f>
        <v>0</v>
      </c>
      <c r="D89" s="104">
        <f>IF(ISERROR=TRUE,IF(VLOOKUP(A89,DAF_AKUN,3,FALSE)="Db",SUMIF(AKUN1,A89,AKUN2)+SUMIF(JURN2,"1"&amp;A89,JURN3)-SUMIF(JURN2,"1"&amp;A89,JURN4)+SUMIF(JURN1,A89&amp;TEXT(BLN,"mmmm"),JURN3)-SUMIF(JURN1,A89&amp;TEXT(BLN,"mmmm"),JURN4),SUMIF(AKUN1,A89,AKUN3)-SUMIF(JURN2,"1"&amp;A89,JURN3)+SUMIF(JURN2,"1"&amp;A89,JURN4)+SUMIF(JURN1,A89&amp;TEXT(BLN,"mmmm"),JURN4)-SUMIF(JURN1,A89&amp;TEXT(BLN,"mmmm"),JURN3)),VALUE)</f>
        <v>0</v>
      </c>
    </row>
    <row r="90" spans="1:7" x14ac:dyDescent="0.2">
      <c r="A90" s="99" t="s">
        <v>165</v>
      </c>
      <c r="B90" s="100" t="str">
        <f t="shared" si="17"/>
        <v>Shareholdership</v>
      </c>
      <c r="C90" s="104">
        <f t="shared" si="18"/>
        <v>0</v>
      </c>
      <c r="D90" s="104">
        <f>IF(ISERROR=TRUE,IF(VLOOKUP(A90,DAF_AKUN,3,FALSE)="Db",SUMIF(AKUN1,A90,AKUN2)+SUMIF(JURN2,"1"&amp;A90,JURN3)-SUMIF(JURN2,"1"&amp;A90,JURN4)+SUMIF(JURN1,A90&amp;TEXT(BLN,"mmmm"),JURN3)-SUMIF(JURN1,A90&amp;TEXT(BLN,"mmmm"),JURN4),SUMIF(AKUN1,A90,AKUN3)-SUMIF(JURN2,"1"&amp;A90,JURN3)+SUMIF(JURN2,"1"&amp;A90,JURN4)+SUMIF(JURN1,A90&amp;TEXT(BLN,"mmmm"),JURN4)-SUMIF(JURN1,A90&amp;TEXT(BLN,"mmmm"),JURN3)),VALUE)</f>
        <v>0</v>
      </c>
    </row>
    <row r="91" spans="1:7" x14ac:dyDescent="0.2">
      <c r="A91" s="99" t="s">
        <v>167</v>
      </c>
      <c r="B91" s="100" t="str">
        <f t="shared" si="17"/>
        <v xml:space="preserve">   Paid-up Capital</v>
      </c>
      <c r="C91" s="104">
        <f t="shared" si="18"/>
        <v>0</v>
      </c>
      <c r="D91" s="104">
        <f>IF(ISERROR=TRUE,IF(VLOOKUP(A91,DAF_AKUN,3,FALSE)="Db",SUMIF(AKUN1,A91,AKUN2)+SUMIF(JURN2,"1"&amp;A91,JURN3)-SUMIF(JURN2,"1"&amp;A91,JURN4)+SUMIF(JURN1,A91&amp;TEXT(BLN,"mmmm"),JURN3)-SUMIF(JURN1,A91&amp;TEXT(BLN,"mmmm"),JURN4),SUMIF(AKUN1,A91,AKUN3)-SUMIF(JURN2,"1"&amp;A91,JURN3)+SUMIF(JURN2,"1"&amp;A91,JURN4)+SUMIF(JURN1,A91&amp;TEXT(BLN,"mmmm"),JURN4)-SUMIF(JURN1,A91&amp;TEXT(BLN,"mmmm"),JURN3)),VALUE)</f>
        <v>0</v>
      </c>
    </row>
    <row r="92" spans="1:7" x14ac:dyDescent="0.2">
      <c r="A92" s="99" t="s">
        <v>169</v>
      </c>
      <c r="B92" s="100" t="str">
        <f t="shared" si="17"/>
        <v>Retained Earnings</v>
      </c>
      <c r="C92" s="104">
        <f t="shared" si="18"/>
        <v>0</v>
      </c>
      <c r="D92" s="104">
        <f>IF(ISERROR=TRUE,IF(VLOOKUP(A92,DAF_AKUN,3,FALSE)="Db",SUMIF(AKUN1,A92,AKUN2)+SUMIF(JURN2,"1"&amp;A92,JURN3)-SUMIF(JURN2,"1"&amp;A92,JURN4)+SUMIF(JURN1,A92&amp;TEXT(BLN,"mmmm"),JURN3)-SUMIF(JURN1,A92&amp;TEXT(BLN,"mmmm"),JURN4),SUMIF(AKUN1,A92,AKUN3)-SUMIF(JURN2,"1"&amp;A92,JURN3)+SUMIF(JURN2,"1"&amp;A92,JURN4)+SUMIF(JURN1,A92&amp;TEXT(BLN,"mmmm"),JURN4)-SUMIF(JURN1,A92&amp;TEXT(BLN,"mmmm"),JURN3)),VALUE)</f>
        <v>0</v>
      </c>
    </row>
    <row r="93" spans="1:7" x14ac:dyDescent="0.2">
      <c r="A93" s="99" t="s">
        <v>171</v>
      </c>
      <c r="B93" s="100" t="str">
        <f t="shared" si="17"/>
        <v xml:space="preserve">   Accumulated Profit/(Loss)</v>
      </c>
      <c r="C93" s="104">
        <f t="shared" si="18"/>
        <v>4315514</v>
      </c>
      <c r="D93" s="104">
        <f>IF(ISERROR=TRUE,IF(VLOOKUP(A93,DAF_AKUN,3,FALSE)="Db",SUMIF(AKUN1,A93,AKUN2)+SUMIF(JURN2,"1"&amp;A93,JURN3)-SUMIF(JURN2,"1"&amp;A93,JURN4)+SUMIF(JURN1,A93&amp;TEXT(BLN,"mmmm"),JURN3)-SUMIF(JURN1,A93&amp;TEXT(BLN,"mmmm"),JURN4),SUMIF(AKUN1,A93,AKUN3)-SUMIF(JURN2,"1"&amp;A93,JURN3)+SUMIF(JURN2,"1"&amp;A93,JURN4)+SUMIF(JURN1,A93&amp;TEXT(BLN,"mmmm"),JURN4)-SUMIF(JURN1,A93&amp;TEXT(BLN,"mmmm"),JURN3)),VALUE)</f>
        <v>4315514</v>
      </c>
    </row>
    <row r="94" spans="1:7" x14ac:dyDescent="0.2">
      <c r="A94" s="99" t="s">
        <v>173</v>
      </c>
      <c r="B94" s="100" t="str">
        <f t="shared" si="17"/>
        <v xml:space="preserve">   Prior Year's Adjustment</v>
      </c>
      <c r="C94" s="104">
        <f>'Neraca Lajur'!E85</f>
        <v>1677186</v>
      </c>
      <c r="D94" s="104">
        <f>IF(ISERROR=TRUE,IF(VLOOKUP(A94,DAF_AKUN,3,FALSE)="Db",SUMIF(AKUN1,A94,AKUN2)+SUMIF(JURN2,"1"&amp;A94,JURN3)-SUMIF(JURN2,"1"&amp;A94,JURN4)+SUMIF(JURN1,A94&amp;TEXT(BLN,"mmmm"),JURN3)-SUMIF(JURN1,A94&amp;TEXT(BLN,"mmmm"),JURN4),SUMIF(AKUN1,A94,AKUN3)-SUMIF(JURN2,"1"&amp;A94,JURN3)+SUMIF(JURN2,"1"&amp;A94,JURN4)+SUMIF(JURN1,A94&amp;TEXT(BLN,"mmmm"),JURN4)-SUMIF(JURN1,A94&amp;TEXT(BLN,"mmmm"),JURN3)),VALUE)</f>
        <v>1677186</v>
      </c>
    </row>
    <row r="95" spans="1:7" x14ac:dyDescent="0.2">
      <c r="A95" s="99" t="s">
        <v>175</v>
      </c>
      <c r="B95" s="100" t="str">
        <f t="shared" si="17"/>
        <v xml:space="preserve">   Current Year Profit/(Loss)</v>
      </c>
      <c r="C95" s="104">
        <f>'Laba Rugi'!C127</f>
        <v>194953032</v>
      </c>
      <c r="D95" s="104">
        <f>'Laba Rugi'!E127</f>
        <v>263585547</v>
      </c>
    </row>
    <row r="96" spans="1:7" x14ac:dyDescent="0.2">
      <c r="A96" s="115" t="s">
        <v>177</v>
      </c>
      <c r="B96" s="100" t="str">
        <f t="shared" si="17"/>
        <v>Ekuitas Lainnya</v>
      </c>
      <c r="C96" s="104">
        <f>'Neraca Lajur'!E87</f>
        <v>19663808</v>
      </c>
      <c r="D96" s="104">
        <f>IF(ISERROR=TRUE,IF(VLOOKUP(A96,DAF_AKUN,3,FALSE)="Db",SUMIF(AKUN1,A96,AKUN2)+SUMIF(JURN2,"1"&amp;A96,JURN3)-SUMIF(JURN2,"1"&amp;A96,JURN4)+SUMIF(JURN1,A96&amp;TEXT(BLN,"mmmm"),JURN3)-SUMIF(JURN1,A96&amp;TEXT(BLN,"mmmm"),JURN4),SUMIF(AKUN1,A96,AKUN3)-SUMIF(JURN2,"1"&amp;A96,JURN3)+SUMIF(JURN2,"1"&amp;A96,JURN4)+SUMIF(JURN1,A96&amp;TEXT(BLN,"mmmm"),JURN4)-SUMIF(JURN1,A96&amp;TEXT(BLN,"mmmm"),JURN3)),VALUE)</f>
        <v>19663808</v>
      </c>
    </row>
    <row r="97" spans="1:4" x14ac:dyDescent="0.2">
      <c r="A97" s="90"/>
      <c r="B97" s="73" t="s">
        <v>457</v>
      </c>
      <c r="C97" s="111">
        <f>SUM(C89:C96)</f>
        <v>220609540</v>
      </c>
      <c r="D97" s="111">
        <f>SUM(D89:D96)</f>
        <v>289242055</v>
      </c>
    </row>
    <row r="98" spans="1:4" x14ac:dyDescent="0.2">
      <c r="A98" s="90"/>
      <c r="B98" s="73"/>
      <c r="C98" s="111"/>
      <c r="D98" s="111"/>
    </row>
    <row r="99" spans="1:4" x14ac:dyDescent="0.2">
      <c r="A99" s="118"/>
      <c r="B99" s="113" t="s">
        <v>458</v>
      </c>
      <c r="C99" s="114">
        <f>C87+C97</f>
        <v>220619540</v>
      </c>
      <c r="D99" s="114">
        <f>D87+D97</f>
        <v>289252055</v>
      </c>
    </row>
    <row r="101" spans="1:4" x14ac:dyDescent="0.2">
      <c r="C101" s="108">
        <f>C58-C99</f>
        <v>0</v>
      </c>
      <c r="D101" s="108">
        <f>D58-D99</f>
        <v>0</v>
      </c>
    </row>
    <row r="105" spans="1:4" x14ac:dyDescent="0.2">
      <c r="C105" s="108"/>
    </row>
  </sheetData>
  <conditionalFormatting sqref="A1">
    <cfRule type="cellIs" dxfId="17" priority="1" stopIfTrue="1" operator="equal">
      <formula>0</formula>
    </cfRule>
  </conditionalFormatting>
  <printOptions horizontalCentered="1"/>
  <pageMargins left="0.39370078740157499" right="0.39370078740157499" top="0.59055118110236204" bottom="0.59055118110236204" header="0.39370078740157499" footer="0.39370078740157499"/>
  <pageSetup paperSize="9" scale="91" fitToHeight="0" orientation="portrait" blackAndWhite="1"/>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5">
    <tabColor indexed="17"/>
  </sheetPr>
  <dimension ref="A1:G59"/>
  <sheetViews>
    <sheetView showGridLines="0" zoomScale="90" zoomScaleNormal="90" workbookViewId="0">
      <pane xSplit="7" ySplit="9" topLeftCell="H10" activePane="bottomRight" state="frozen"/>
      <selection pane="topRight"/>
      <selection pane="bottomLeft"/>
      <selection pane="bottomRight" activeCell="D18" sqref="D18"/>
    </sheetView>
  </sheetViews>
  <sheetFormatPr defaultColWidth="9" defaultRowHeight="12.75" x14ac:dyDescent="0.2"/>
  <cols>
    <col min="1" max="1" width="6.28515625" customWidth="1"/>
    <col min="2" max="2" width="10.7109375" customWidth="1" collapsed="1"/>
    <col min="3" max="3" width="14.140625" customWidth="1"/>
    <col min="4" max="4" width="40.7109375" customWidth="1"/>
    <col min="5" max="6" width="12.7109375" customWidth="1"/>
    <col min="7" max="7" width="13.7109375" customWidth="1"/>
  </cols>
  <sheetData>
    <row r="1" spans="1:7" ht="15.75" x14ac:dyDescent="0.25">
      <c r="A1" s="70" t="str">
        <f>NAMA</f>
        <v>ARYA USAHA TIRTA, CV</v>
      </c>
    </row>
    <row r="2" spans="1:7" ht="15.75" x14ac:dyDescent="0.25">
      <c r="A2" s="71" t="s">
        <v>459</v>
      </c>
    </row>
    <row r="3" spans="1:7" ht="15.75" x14ac:dyDescent="0.25">
      <c r="A3" s="70" t="str">
        <f>"Tahun : "&amp;THN</f>
        <v>Tahun : 2026</v>
      </c>
    </row>
    <row r="4" spans="1:7" s="69" customFormat="1" x14ac:dyDescent="0.2">
      <c r="B4" s="72"/>
    </row>
    <row r="5" spans="1:7" s="69" customFormat="1" x14ac:dyDescent="0.2">
      <c r="A5" s="72" t="s">
        <v>460</v>
      </c>
      <c r="C5" s="73"/>
      <c r="F5" s="74" t="s">
        <v>461</v>
      </c>
      <c r="G5" s="75" t="e">
        <f>VLOOKUP(C5,DAF_KODE,3,FALSE)</f>
        <v>#N/A</v>
      </c>
    </row>
    <row r="6" spans="1:7" s="69" customFormat="1" x14ac:dyDescent="0.2">
      <c r="A6" s="72" t="s">
        <v>462</v>
      </c>
      <c r="C6" s="76" t="e">
        <f>VLOOKUP(C5,DAF_KODE,2,FALSE)</f>
        <v>#N/A</v>
      </c>
      <c r="D6" s="77"/>
      <c r="F6" s="74" t="s">
        <v>435</v>
      </c>
      <c r="G6" s="78" t="e">
        <f>VLOOKUP(C5,DAF_KODE,4,FALSE)</f>
        <v>#N/A</v>
      </c>
    </row>
    <row r="7" spans="1:7" x14ac:dyDescent="0.2">
      <c r="G7" s="79"/>
    </row>
    <row r="8" spans="1:7" x14ac:dyDescent="0.2">
      <c r="A8" s="80" t="s">
        <v>436</v>
      </c>
      <c r="B8" s="81" t="s">
        <v>415</v>
      </c>
      <c r="C8" s="81" t="s">
        <v>416</v>
      </c>
      <c r="D8" s="81" t="s">
        <v>437</v>
      </c>
      <c r="E8" s="81" t="s">
        <v>14</v>
      </c>
      <c r="F8" s="81" t="s">
        <v>15</v>
      </c>
      <c r="G8" s="82" t="s">
        <v>12</v>
      </c>
    </row>
    <row r="9" spans="1:7" x14ac:dyDescent="0.2">
      <c r="A9" s="83"/>
      <c r="B9" s="84"/>
      <c r="C9" s="84"/>
      <c r="D9" s="84"/>
      <c r="E9" s="84"/>
      <c r="F9" s="84"/>
      <c r="G9" s="85"/>
    </row>
    <row r="10" spans="1:7" x14ac:dyDescent="0.2">
      <c r="A10" s="86">
        <f>A9+1</f>
        <v>1</v>
      </c>
      <c r="B10" s="87" t="str">
        <f t="shared" ref="B10:B41" si="0">IF(OR(ISERROR=FALSE,ISERROR(VLOOKUP(A10&amp;C$5,JU_KODE,4,FALSE))=TRUE),TEXT,VLOOKUP(A10&amp;C$5,JU_KODE,4,FALSE))</f>
        <v>-</v>
      </c>
      <c r="C10" s="88" t="str">
        <f t="shared" ref="C10:C41" si="1">IF(OR(ISERROR=FALSE,ISERROR(VLOOKUP(A10&amp;C$5,JU_KODE,5,FALSE))=TRUE),TEXT,VLOOKUP(A10&amp;C$5,JU_KODE,5,FALSE))</f>
        <v>-</v>
      </c>
      <c r="D10" s="88" t="str">
        <f t="shared" ref="D10:D41" si="2">IF(OR(ISERROR=FALSE,ISERROR(VLOOKUP(A10&amp;C$5,JU_KODE,6,FALSE))=TRUE),TEXT,VLOOKUP(A10&amp;C$5,JU_KODE,6,FALSE))</f>
        <v>-</v>
      </c>
      <c r="E10" s="89" t="str">
        <f t="shared" ref="E10:E41" si="3">IF(OR(ISERROR=FALSE,ISERROR(VLOOKUP(A10&amp;C$5,JU_KODE,10,FALSE))=TRUE),TEXT,VLOOKUP(A10&amp;C$5,JU_KODE,10,FALSE))</f>
        <v>-</v>
      </c>
      <c r="F10" s="89" t="str">
        <f t="shared" ref="F10:F41" si="4">IF(OR(ISERROR=FALSE,ISERROR(VLOOKUP(A10&amp;C$5,JU_KODE,11,FALSE))=TRUE),TEXT,VLOOKUP(A10&amp;C$5,JU_KODE,11,FALSE))</f>
        <v>-</v>
      </c>
      <c r="G10" s="89">
        <f>IF(AND(E10=TEXT,F10=TEXT),VALUE,IF($G$5="Piutang",$G$6+SUM($E$10:E10)-SUM($F$10:F10),$G$6-SUM($E$10:E10)+SUM($F$10:F10)))</f>
        <v>0</v>
      </c>
    </row>
    <row r="11" spans="1:7" x14ac:dyDescent="0.2">
      <c r="A11" s="90">
        <f t="shared" ref="A11:A59" si="5">A10+1</f>
        <v>2</v>
      </c>
      <c r="B11" s="87" t="str">
        <f t="shared" si="0"/>
        <v>-</v>
      </c>
      <c r="C11" s="88" t="str">
        <f t="shared" si="1"/>
        <v>-</v>
      </c>
      <c r="D11" s="88" t="str">
        <f t="shared" si="2"/>
        <v>-</v>
      </c>
      <c r="E11" s="89" t="str">
        <f t="shared" si="3"/>
        <v>-</v>
      </c>
      <c r="F11" s="89" t="str">
        <f t="shared" si="4"/>
        <v>-</v>
      </c>
      <c r="G11" s="89">
        <f>IF(AND(E11=TEXT,F11=TEXT),VALUE,IF($G$5="Piutang",$G$6+SUM($E$10:E11)-SUM($F$10:F11),$G$6-SUM($E$10:E11)+SUM($F$10:F11)))</f>
        <v>0</v>
      </c>
    </row>
    <row r="12" spans="1:7" x14ac:dyDescent="0.2">
      <c r="A12" s="90">
        <f t="shared" si="5"/>
        <v>3</v>
      </c>
      <c r="B12" s="87" t="str">
        <f t="shared" si="0"/>
        <v>-</v>
      </c>
      <c r="C12" s="88" t="str">
        <f t="shared" si="1"/>
        <v>-</v>
      </c>
      <c r="D12" s="88" t="str">
        <f t="shared" si="2"/>
        <v>-</v>
      </c>
      <c r="E12" s="89" t="str">
        <f t="shared" si="3"/>
        <v>-</v>
      </c>
      <c r="F12" s="89" t="str">
        <f t="shared" si="4"/>
        <v>-</v>
      </c>
      <c r="G12" s="89">
        <f>IF(AND(E12=TEXT,F12=TEXT),VALUE,IF($G$5="Piutang",$G$6+SUM($E$10:E12)-SUM($F$10:F12),$G$6-SUM($E$10:E12)+SUM($F$10:F12)))</f>
        <v>0</v>
      </c>
    </row>
    <row r="13" spans="1:7" x14ac:dyDescent="0.2">
      <c r="A13" s="90">
        <f t="shared" si="5"/>
        <v>4</v>
      </c>
      <c r="B13" s="87" t="str">
        <f t="shared" si="0"/>
        <v>-</v>
      </c>
      <c r="C13" s="88" t="str">
        <f t="shared" si="1"/>
        <v>-</v>
      </c>
      <c r="D13" s="88" t="str">
        <f t="shared" si="2"/>
        <v>-</v>
      </c>
      <c r="E13" s="89" t="str">
        <f t="shared" si="3"/>
        <v>-</v>
      </c>
      <c r="F13" s="89" t="str">
        <f t="shared" si="4"/>
        <v>-</v>
      </c>
      <c r="G13" s="89">
        <f>IF(AND(E13=TEXT,F13=TEXT),VALUE,IF($G$5="Piutang",$G$6+SUM($E$10:E13)-SUM($F$10:F13),$G$6-SUM($E$10:E13)+SUM($F$10:F13)))</f>
        <v>0</v>
      </c>
    </row>
    <row r="14" spans="1:7" x14ac:dyDescent="0.2">
      <c r="A14" s="90">
        <f t="shared" si="5"/>
        <v>5</v>
      </c>
      <c r="B14" s="87" t="str">
        <f t="shared" si="0"/>
        <v>-</v>
      </c>
      <c r="C14" s="88" t="str">
        <f t="shared" si="1"/>
        <v>-</v>
      </c>
      <c r="D14" s="88" t="str">
        <f t="shared" si="2"/>
        <v>-</v>
      </c>
      <c r="E14" s="89" t="str">
        <f t="shared" si="3"/>
        <v>-</v>
      </c>
      <c r="F14" s="89" t="str">
        <f t="shared" si="4"/>
        <v>-</v>
      </c>
      <c r="G14" s="89">
        <f>IF(AND(E14=TEXT,F14=TEXT),VALUE,IF($G$5="Piutang",$G$6+SUM($E$10:E14)-SUM($F$10:F14),$G$6-SUM($E$10:E14)+SUM($F$10:F14)))</f>
        <v>0</v>
      </c>
    </row>
    <row r="15" spans="1:7" x14ac:dyDescent="0.2">
      <c r="A15" s="90">
        <f t="shared" si="5"/>
        <v>6</v>
      </c>
      <c r="B15" s="87" t="str">
        <f t="shared" si="0"/>
        <v>-</v>
      </c>
      <c r="C15" s="88" t="str">
        <f t="shared" si="1"/>
        <v>-</v>
      </c>
      <c r="D15" s="88" t="str">
        <f t="shared" si="2"/>
        <v>-</v>
      </c>
      <c r="E15" s="89" t="str">
        <f t="shared" si="3"/>
        <v>-</v>
      </c>
      <c r="F15" s="89" t="str">
        <f t="shared" si="4"/>
        <v>-</v>
      </c>
      <c r="G15" s="89">
        <f>IF(AND(E15=TEXT,F15=TEXT),VALUE,IF($G$5="Piutang",$G$6+SUM($E$10:E15)-SUM($F$10:F15),$G$6-SUM($E$10:E15)+SUM($F$10:F15)))</f>
        <v>0</v>
      </c>
    </row>
    <row r="16" spans="1:7" x14ac:dyDescent="0.2">
      <c r="A16" s="90">
        <f t="shared" si="5"/>
        <v>7</v>
      </c>
      <c r="B16" s="87" t="str">
        <f t="shared" si="0"/>
        <v>-</v>
      </c>
      <c r="C16" s="88" t="str">
        <f t="shared" si="1"/>
        <v>-</v>
      </c>
      <c r="D16" s="88" t="str">
        <f t="shared" si="2"/>
        <v>-</v>
      </c>
      <c r="E16" s="89" t="str">
        <f t="shared" si="3"/>
        <v>-</v>
      </c>
      <c r="F16" s="89" t="str">
        <f t="shared" si="4"/>
        <v>-</v>
      </c>
      <c r="G16" s="89">
        <f>IF(AND(E16=TEXT,F16=TEXT),VALUE,IF($G$5="Piutang",$G$6+SUM($E$10:E16)-SUM($F$10:F16),$G$6-SUM($E$10:E16)+SUM($F$10:F16)))</f>
        <v>0</v>
      </c>
    </row>
    <row r="17" spans="1:7" x14ac:dyDescent="0.2">
      <c r="A17" s="90">
        <f t="shared" si="5"/>
        <v>8</v>
      </c>
      <c r="B17" s="87" t="str">
        <f t="shared" si="0"/>
        <v>-</v>
      </c>
      <c r="C17" s="88" t="str">
        <f t="shared" si="1"/>
        <v>-</v>
      </c>
      <c r="D17" s="88" t="str">
        <f t="shared" si="2"/>
        <v>-</v>
      </c>
      <c r="E17" s="89" t="str">
        <f t="shared" si="3"/>
        <v>-</v>
      </c>
      <c r="F17" s="89" t="str">
        <f t="shared" si="4"/>
        <v>-</v>
      </c>
      <c r="G17" s="89">
        <f>IF(AND(E17=TEXT,F17=TEXT),VALUE,IF($G$5="Piutang",$G$6+SUM($E$10:E17)-SUM($F$10:F17),$G$6-SUM($E$10:E17)+SUM($F$10:F17)))</f>
        <v>0</v>
      </c>
    </row>
    <row r="18" spans="1:7" x14ac:dyDescent="0.2">
      <c r="A18" s="90">
        <f t="shared" si="5"/>
        <v>9</v>
      </c>
      <c r="B18" s="87" t="str">
        <f t="shared" si="0"/>
        <v>-</v>
      </c>
      <c r="C18" s="88" t="str">
        <f t="shared" si="1"/>
        <v>-</v>
      </c>
      <c r="D18" s="88" t="str">
        <f t="shared" si="2"/>
        <v>-</v>
      </c>
      <c r="E18" s="89" t="str">
        <f t="shared" si="3"/>
        <v>-</v>
      </c>
      <c r="F18" s="89" t="str">
        <f t="shared" si="4"/>
        <v>-</v>
      </c>
      <c r="G18" s="89">
        <f>IF(AND(E18=TEXT,F18=TEXT),VALUE,IF($G$5="Piutang",$G$6+SUM($E$10:E18)-SUM($F$10:F18),$G$6-SUM($E$10:E18)+SUM($F$10:F18)))</f>
        <v>0</v>
      </c>
    </row>
    <row r="19" spans="1:7" x14ac:dyDescent="0.2">
      <c r="A19" s="90">
        <f t="shared" si="5"/>
        <v>10</v>
      </c>
      <c r="B19" s="87" t="str">
        <f t="shared" si="0"/>
        <v>-</v>
      </c>
      <c r="C19" s="88" t="str">
        <f t="shared" si="1"/>
        <v>-</v>
      </c>
      <c r="D19" s="88" t="str">
        <f t="shared" si="2"/>
        <v>-</v>
      </c>
      <c r="E19" s="89" t="str">
        <f t="shared" si="3"/>
        <v>-</v>
      </c>
      <c r="F19" s="89" t="str">
        <f t="shared" si="4"/>
        <v>-</v>
      </c>
      <c r="G19" s="89">
        <f>IF(AND(E19=TEXT,F19=TEXT),VALUE,IF($G$5="Piutang",$G$6+SUM($E$10:E19)-SUM($F$10:F19),$G$6-SUM($E$10:E19)+SUM($F$10:F19)))</f>
        <v>0</v>
      </c>
    </row>
    <row r="20" spans="1:7" x14ac:dyDescent="0.2">
      <c r="A20" s="90">
        <f t="shared" si="5"/>
        <v>11</v>
      </c>
      <c r="B20" s="87" t="str">
        <f t="shared" si="0"/>
        <v>-</v>
      </c>
      <c r="C20" s="88" t="str">
        <f t="shared" si="1"/>
        <v>-</v>
      </c>
      <c r="D20" s="88" t="str">
        <f t="shared" si="2"/>
        <v>-</v>
      </c>
      <c r="E20" s="89" t="str">
        <f t="shared" si="3"/>
        <v>-</v>
      </c>
      <c r="F20" s="89" t="str">
        <f t="shared" si="4"/>
        <v>-</v>
      </c>
      <c r="G20" s="89">
        <f>IF(AND(E20=TEXT,F20=TEXT),VALUE,IF($G$5="Piutang",$G$6+SUM($E$10:E20)-SUM($F$10:F20),$G$6-SUM($E$10:E20)+SUM($F$10:F20)))</f>
        <v>0</v>
      </c>
    </row>
    <row r="21" spans="1:7" x14ac:dyDescent="0.2">
      <c r="A21" s="90">
        <f t="shared" si="5"/>
        <v>12</v>
      </c>
      <c r="B21" s="87" t="str">
        <f t="shared" si="0"/>
        <v>-</v>
      </c>
      <c r="C21" s="86" t="str">
        <f t="shared" si="1"/>
        <v>-</v>
      </c>
      <c r="D21" s="88" t="str">
        <f t="shared" si="2"/>
        <v>-</v>
      </c>
      <c r="E21" s="89" t="str">
        <f t="shared" si="3"/>
        <v>-</v>
      </c>
      <c r="F21" s="89" t="str">
        <f t="shared" si="4"/>
        <v>-</v>
      </c>
      <c r="G21" s="89">
        <f>IF(AND(E21=TEXT,F21=TEXT),VALUE,IF($G$5="Piutang",$G$6+SUM($E$10:E21)-SUM($F$10:F21),$G$6-SUM($E$10:E21)+SUM($F$10:F21)))</f>
        <v>0</v>
      </c>
    </row>
    <row r="22" spans="1:7" x14ac:dyDescent="0.2">
      <c r="A22" s="90">
        <f t="shared" si="5"/>
        <v>13</v>
      </c>
      <c r="B22" s="87" t="str">
        <f t="shared" si="0"/>
        <v>-</v>
      </c>
      <c r="C22" s="86" t="str">
        <f t="shared" si="1"/>
        <v>-</v>
      </c>
      <c r="D22" s="88" t="str">
        <f t="shared" si="2"/>
        <v>-</v>
      </c>
      <c r="E22" s="89" t="str">
        <f t="shared" si="3"/>
        <v>-</v>
      </c>
      <c r="F22" s="89" t="str">
        <f t="shared" si="4"/>
        <v>-</v>
      </c>
      <c r="G22" s="89">
        <f>IF(AND(E22=TEXT,F22=TEXT),VALUE,IF($G$5="Piutang",$G$6+SUM($E$10:E22)-SUM($F$10:F22),$G$6-SUM($E$10:E22)+SUM($F$10:F22)))</f>
        <v>0</v>
      </c>
    </row>
    <row r="23" spans="1:7" x14ac:dyDescent="0.2">
      <c r="A23" s="90">
        <f t="shared" si="5"/>
        <v>14</v>
      </c>
      <c r="B23" s="87" t="str">
        <f t="shared" si="0"/>
        <v>-</v>
      </c>
      <c r="C23" s="86" t="str">
        <f t="shared" si="1"/>
        <v>-</v>
      </c>
      <c r="D23" s="88" t="str">
        <f t="shared" si="2"/>
        <v>-</v>
      </c>
      <c r="E23" s="89" t="str">
        <f t="shared" si="3"/>
        <v>-</v>
      </c>
      <c r="F23" s="89" t="str">
        <f t="shared" si="4"/>
        <v>-</v>
      </c>
      <c r="G23" s="89">
        <f>IF(AND(E23=TEXT,F23=TEXT),VALUE,IF($G$5="Piutang",$G$6+SUM($E$10:E23)-SUM($F$10:F23),$G$6-SUM($E$10:E23)+SUM($F$10:F23)))</f>
        <v>0</v>
      </c>
    </row>
    <row r="24" spans="1:7" x14ac:dyDescent="0.2">
      <c r="A24" s="90">
        <f t="shared" si="5"/>
        <v>15</v>
      </c>
      <c r="B24" s="87" t="str">
        <f t="shared" si="0"/>
        <v>-</v>
      </c>
      <c r="C24" s="86" t="str">
        <f t="shared" si="1"/>
        <v>-</v>
      </c>
      <c r="D24" s="88" t="str">
        <f t="shared" si="2"/>
        <v>-</v>
      </c>
      <c r="E24" s="89" t="str">
        <f t="shared" si="3"/>
        <v>-</v>
      </c>
      <c r="F24" s="89" t="str">
        <f t="shared" si="4"/>
        <v>-</v>
      </c>
      <c r="G24" s="89">
        <f>IF(AND(E24=TEXT,F24=TEXT),VALUE,IF($G$5="Piutang",$G$6+SUM($E$10:E24)-SUM($F$10:F24),$G$6-SUM($E$10:E24)+SUM($F$10:F24)))</f>
        <v>0</v>
      </c>
    </row>
    <row r="25" spans="1:7" x14ac:dyDescent="0.2">
      <c r="A25" s="90">
        <f t="shared" si="5"/>
        <v>16</v>
      </c>
      <c r="B25" s="87" t="str">
        <f t="shared" si="0"/>
        <v>-</v>
      </c>
      <c r="C25" s="86" t="str">
        <f t="shared" si="1"/>
        <v>-</v>
      </c>
      <c r="D25" s="88" t="str">
        <f t="shared" si="2"/>
        <v>-</v>
      </c>
      <c r="E25" s="89" t="str">
        <f t="shared" si="3"/>
        <v>-</v>
      </c>
      <c r="F25" s="89" t="str">
        <f t="shared" si="4"/>
        <v>-</v>
      </c>
      <c r="G25" s="89">
        <f>IF(AND(E25=TEXT,F25=TEXT),VALUE,IF($G$5="Piutang",$G$6+SUM($E$10:E25)-SUM($F$10:F25),$G$6-SUM($E$10:E25)+SUM($F$10:F25)))</f>
        <v>0</v>
      </c>
    </row>
    <row r="26" spans="1:7" x14ac:dyDescent="0.2">
      <c r="A26" s="90">
        <f t="shared" si="5"/>
        <v>17</v>
      </c>
      <c r="B26" s="87" t="str">
        <f t="shared" si="0"/>
        <v>-</v>
      </c>
      <c r="C26" s="86" t="str">
        <f t="shared" si="1"/>
        <v>-</v>
      </c>
      <c r="D26" s="88" t="str">
        <f t="shared" si="2"/>
        <v>-</v>
      </c>
      <c r="E26" s="89" t="str">
        <f t="shared" si="3"/>
        <v>-</v>
      </c>
      <c r="F26" s="89" t="str">
        <f t="shared" si="4"/>
        <v>-</v>
      </c>
      <c r="G26" s="89">
        <f>IF(AND(E26=TEXT,F26=TEXT),VALUE,IF($G$5="Piutang",$G$6+SUM($E$10:E26)-SUM($F$10:F26),$G$6-SUM($E$10:E26)+SUM($F$10:F26)))</f>
        <v>0</v>
      </c>
    </row>
    <row r="27" spans="1:7" x14ac:dyDescent="0.2">
      <c r="A27" s="90">
        <f t="shared" si="5"/>
        <v>18</v>
      </c>
      <c r="B27" s="87" t="str">
        <f t="shared" si="0"/>
        <v>-</v>
      </c>
      <c r="C27" s="86" t="str">
        <f t="shared" si="1"/>
        <v>-</v>
      </c>
      <c r="D27" s="88" t="str">
        <f t="shared" si="2"/>
        <v>-</v>
      </c>
      <c r="E27" s="89" t="str">
        <f t="shared" si="3"/>
        <v>-</v>
      </c>
      <c r="F27" s="89" t="str">
        <f t="shared" si="4"/>
        <v>-</v>
      </c>
      <c r="G27" s="89">
        <f>IF(AND(E27=TEXT,F27=TEXT),VALUE,IF($G$5="Piutang",$G$6+SUM($E$10:E27)-SUM($F$10:F27),$G$6-SUM($E$10:E27)+SUM($F$10:F27)))</f>
        <v>0</v>
      </c>
    </row>
    <row r="28" spans="1:7" x14ac:dyDescent="0.2">
      <c r="A28" s="90">
        <f t="shared" si="5"/>
        <v>19</v>
      </c>
      <c r="B28" s="87" t="str">
        <f t="shared" si="0"/>
        <v>-</v>
      </c>
      <c r="C28" s="86" t="str">
        <f t="shared" si="1"/>
        <v>-</v>
      </c>
      <c r="D28" s="88" t="str">
        <f t="shared" si="2"/>
        <v>-</v>
      </c>
      <c r="E28" s="89" t="str">
        <f t="shared" si="3"/>
        <v>-</v>
      </c>
      <c r="F28" s="89" t="str">
        <f t="shared" si="4"/>
        <v>-</v>
      </c>
      <c r="G28" s="89">
        <f>IF(AND(E28=TEXT,F28=TEXT),VALUE,IF($G$5="Piutang",$G$6+SUM($E$10:E28)-SUM($F$10:F28),$G$6-SUM($E$10:E28)+SUM($F$10:F28)))</f>
        <v>0</v>
      </c>
    </row>
    <row r="29" spans="1:7" x14ac:dyDescent="0.2">
      <c r="A29" s="90">
        <f t="shared" si="5"/>
        <v>20</v>
      </c>
      <c r="B29" s="87" t="str">
        <f t="shared" si="0"/>
        <v>-</v>
      </c>
      <c r="C29" s="86" t="str">
        <f t="shared" si="1"/>
        <v>-</v>
      </c>
      <c r="D29" s="88" t="str">
        <f t="shared" si="2"/>
        <v>-</v>
      </c>
      <c r="E29" s="89" t="str">
        <f t="shared" si="3"/>
        <v>-</v>
      </c>
      <c r="F29" s="89" t="str">
        <f t="shared" si="4"/>
        <v>-</v>
      </c>
      <c r="G29" s="89">
        <f>IF(AND(E29=TEXT,F29=TEXT),VALUE,IF($G$5="Piutang",$G$6+SUM($E$10:E29)-SUM($F$10:F29),$G$6-SUM($E$10:E29)+SUM($F$10:F29)))</f>
        <v>0</v>
      </c>
    </row>
    <row r="30" spans="1:7" x14ac:dyDescent="0.2">
      <c r="A30" s="90">
        <f t="shared" si="5"/>
        <v>21</v>
      </c>
      <c r="B30" s="87" t="str">
        <f t="shared" si="0"/>
        <v>-</v>
      </c>
      <c r="C30" s="86" t="str">
        <f t="shared" si="1"/>
        <v>-</v>
      </c>
      <c r="D30" s="88" t="str">
        <f t="shared" si="2"/>
        <v>-</v>
      </c>
      <c r="E30" s="89" t="str">
        <f t="shared" si="3"/>
        <v>-</v>
      </c>
      <c r="F30" s="89" t="str">
        <f t="shared" si="4"/>
        <v>-</v>
      </c>
      <c r="G30" s="89">
        <f>IF(AND(E30=TEXT,F30=TEXT),VALUE,IF($G$5="Piutang",$G$6+SUM($E$10:E30)-SUM($F$10:F30),$G$6-SUM($E$10:E30)+SUM($F$10:F30)))</f>
        <v>0</v>
      </c>
    </row>
    <row r="31" spans="1:7" x14ac:dyDescent="0.2">
      <c r="A31" s="90">
        <f t="shared" si="5"/>
        <v>22</v>
      </c>
      <c r="B31" s="87" t="str">
        <f t="shared" si="0"/>
        <v>-</v>
      </c>
      <c r="C31" s="86" t="str">
        <f t="shared" si="1"/>
        <v>-</v>
      </c>
      <c r="D31" s="88" t="str">
        <f t="shared" si="2"/>
        <v>-</v>
      </c>
      <c r="E31" s="89" t="str">
        <f t="shared" si="3"/>
        <v>-</v>
      </c>
      <c r="F31" s="89" t="str">
        <f t="shared" si="4"/>
        <v>-</v>
      </c>
      <c r="G31" s="89">
        <f>IF(AND(E31=TEXT,F31=TEXT),VALUE,IF($G$5="Piutang",$G$6+SUM($E$10:E31)-SUM($F$10:F31),$G$6-SUM($E$10:E31)+SUM($F$10:F31)))</f>
        <v>0</v>
      </c>
    </row>
    <row r="32" spans="1:7" x14ac:dyDescent="0.2">
      <c r="A32" s="90">
        <f t="shared" si="5"/>
        <v>23</v>
      </c>
      <c r="B32" s="87" t="str">
        <f t="shared" si="0"/>
        <v>-</v>
      </c>
      <c r="C32" s="86" t="str">
        <f t="shared" si="1"/>
        <v>-</v>
      </c>
      <c r="D32" s="88" t="str">
        <f t="shared" si="2"/>
        <v>-</v>
      </c>
      <c r="E32" s="89" t="str">
        <f t="shared" si="3"/>
        <v>-</v>
      </c>
      <c r="F32" s="89" t="str">
        <f t="shared" si="4"/>
        <v>-</v>
      </c>
      <c r="G32" s="89">
        <f>IF(AND(E32=TEXT,F32=TEXT),VALUE,IF($G$5="Piutang",$G$6+SUM($E$10:E32)-SUM($F$10:F32),$G$6-SUM($E$10:E32)+SUM($F$10:F32)))</f>
        <v>0</v>
      </c>
    </row>
    <row r="33" spans="1:7" x14ac:dyDescent="0.2">
      <c r="A33" s="90">
        <f t="shared" si="5"/>
        <v>24</v>
      </c>
      <c r="B33" s="87" t="str">
        <f t="shared" si="0"/>
        <v>-</v>
      </c>
      <c r="C33" s="86" t="str">
        <f t="shared" si="1"/>
        <v>-</v>
      </c>
      <c r="D33" s="88" t="str">
        <f t="shared" si="2"/>
        <v>-</v>
      </c>
      <c r="E33" s="89" t="str">
        <f t="shared" si="3"/>
        <v>-</v>
      </c>
      <c r="F33" s="89" t="str">
        <f t="shared" si="4"/>
        <v>-</v>
      </c>
      <c r="G33" s="89">
        <f>IF(AND(E33=TEXT,F33=TEXT),VALUE,IF($G$5="Piutang",$G$6+SUM($E$10:E33)-SUM($F$10:F33),$G$6-SUM($E$10:E33)+SUM($F$10:F33)))</f>
        <v>0</v>
      </c>
    </row>
    <row r="34" spans="1:7" x14ac:dyDescent="0.2">
      <c r="A34" s="90">
        <f t="shared" si="5"/>
        <v>25</v>
      </c>
      <c r="B34" s="87" t="str">
        <f t="shared" si="0"/>
        <v>-</v>
      </c>
      <c r="C34" s="86" t="str">
        <f t="shared" si="1"/>
        <v>-</v>
      </c>
      <c r="D34" s="88" t="str">
        <f t="shared" si="2"/>
        <v>-</v>
      </c>
      <c r="E34" s="89" t="str">
        <f t="shared" si="3"/>
        <v>-</v>
      </c>
      <c r="F34" s="89" t="str">
        <f t="shared" si="4"/>
        <v>-</v>
      </c>
      <c r="G34" s="89">
        <f>IF(AND(E34=TEXT,F34=TEXT),VALUE,IF($G$5="Piutang",$G$6+SUM($E$10:E34)-SUM($F$10:F34),$G$6-SUM($E$10:E34)+SUM($F$10:F34)))</f>
        <v>0</v>
      </c>
    </row>
    <row r="35" spans="1:7" x14ac:dyDescent="0.2">
      <c r="A35" s="90">
        <f t="shared" si="5"/>
        <v>26</v>
      </c>
      <c r="B35" s="87" t="str">
        <f t="shared" si="0"/>
        <v>-</v>
      </c>
      <c r="C35" s="86" t="str">
        <f t="shared" si="1"/>
        <v>-</v>
      </c>
      <c r="D35" s="88" t="str">
        <f t="shared" si="2"/>
        <v>-</v>
      </c>
      <c r="E35" s="89" t="str">
        <f t="shared" si="3"/>
        <v>-</v>
      </c>
      <c r="F35" s="89" t="str">
        <f t="shared" si="4"/>
        <v>-</v>
      </c>
      <c r="G35" s="89">
        <f>IF(AND(E35=TEXT,F35=TEXT),VALUE,IF($G$5="Piutang",$G$6+SUM($E$10:E35)-SUM($F$10:F35),$G$6-SUM($E$10:E35)+SUM($F$10:F35)))</f>
        <v>0</v>
      </c>
    </row>
    <row r="36" spans="1:7" x14ac:dyDescent="0.2">
      <c r="A36" s="90">
        <f t="shared" si="5"/>
        <v>27</v>
      </c>
      <c r="B36" s="87" t="str">
        <f t="shared" si="0"/>
        <v>-</v>
      </c>
      <c r="C36" s="86" t="str">
        <f t="shared" si="1"/>
        <v>-</v>
      </c>
      <c r="D36" s="88" t="str">
        <f t="shared" si="2"/>
        <v>-</v>
      </c>
      <c r="E36" s="89" t="str">
        <f t="shared" si="3"/>
        <v>-</v>
      </c>
      <c r="F36" s="89" t="str">
        <f t="shared" si="4"/>
        <v>-</v>
      </c>
      <c r="G36" s="89">
        <f>IF(AND(E36=TEXT,F36=TEXT),VALUE,IF($G$5="Piutang",$G$6+SUM($E$10:E36)-SUM($F$10:F36),$G$6-SUM($E$10:E36)+SUM($F$10:F36)))</f>
        <v>0</v>
      </c>
    </row>
    <row r="37" spans="1:7" x14ac:dyDescent="0.2">
      <c r="A37" s="90">
        <f t="shared" si="5"/>
        <v>28</v>
      </c>
      <c r="B37" s="87" t="str">
        <f t="shared" si="0"/>
        <v>-</v>
      </c>
      <c r="C37" s="86" t="str">
        <f t="shared" si="1"/>
        <v>-</v>
      </c>
      <c r="D37" s="88" t="str">
        <f t="shared" si="2"/>
        <v>-</v>
      </c>
      <c r="E37" s="89" t="str">
        <f t="shared" si="3"/>
        <v>-</v>
      </c>
      <c r="F37" s="89" t="str">
        <f t="shared" si="4"/>
        <v>-</v>
      </c>
      <c r="G37" s="89">
        <f>IF(AND(E37=TEXT,F37=TEXT),VALUE,IF($G$5="Piutang",$G$6+SUM($E$10:E37)-SUM($F$10:F37),$G$6-SUM($E$10:E37)+SUM($F$10:F37)))</f>
        <v>0</v>
      </c>
    </row>
    <row r="38" spans="1:7" x14ac:dyDescent="0.2">
      <c r="A38" s="90">
        <f t="shared" si="5"/>
        <v>29</v>
      </c>
      <c r="B38" s="87" t="str">
        <f t="shared" si="0"/>
        <v>-</v>
      </c>
      <c r="C38" s="86" t="str">
        <f t="shared" si="1"/>
        <v>-</v>
      </c>
      <c r="D38" s="88" t="str">
        <f t="shared" si="2"/>
        <v>-</v>
      </c>
      <c r="E38" s="89" t="str">
        <f t="shared" si="3"/>
        <v>-</v>
      </c>
      <c r="F38" s="89" t="str">
        <f t="shared" si="4"/>
        <v>-</v>
      </c>
      <c r="G38" s="89">
        <f>IF(AND(E38=TEXT,F38=TEXT),VALUE,IF($G$5="Piutang",$G$6+SUM($E$10:E38)-SUM($F$10:F38),$G$6-SUM($E$10:E38)+SUM($F$10:F38)))</f>
        <v>0</v>
      </c>
    </row>
    <row r="39" spans="1:7" x14ac:dyDescent="0.2">
      <c r="A39" s="90">
        <f t="shared" si="5"/>
        <v>30</v>
      </c>
      <c r="B39" s="87" t="str">
        <f t="shared" si="0"/>
        <v>-</v>
      </c>
      <c r="C39" s="86" t="str">
        <f t="shared" si="1"/>
        <v>-</v>
      </c>
      <c r="D39" s="88" t="str">
        <f t="shared" si="2"/>
        <v>-</v>
      </c>
      <c r="E39" s="89" t="str">
        <f t="shared" si="3"/>
        <v>-</v>
      </c>
      <c r="F39" s="89" t="str">
        <f t="shared" si="4"/>
        <v>-</v>
      </c>
      <c r="G39" s="89">
        <f>IF(AND(E39=TEXT,F39=TEXT),VALUE,IF($G$5="Piutang",$G$6+SUM($E$10:E39)-SUM($F$10:F39),$G$6-SUM($E$10:E39)+SUM($F$10:F39)))</f>
        <v>0</v>
      </c>
    </row>
    <row r="40" spans="1:7" x14ac:dyDescent="0.2">
      <c r="A40" s="90">
        <f t="shared" si="5"/>
        <v>31</v>
      </c>
      <c r="B40" s="87" t="str">
        <f t="shared" si="0"/>
        <v>-</v>
      </c>
      <c r="C40" s="86" t="str">
        <f t="shared" si="1"/>
        <v>-</v>
      </c>
      <c r="D40" s="88" t="str">
        <f t="shared" si="2"/>
        <v>-</v>
      </c>
      <c r="E40" s="89" t="str">
        <f t="shared" si="3"/>
        <v>-</v>
      </c>
      <c r="F40" s="89" t="str">
        <f t="shared" si="4"/>
        <v>-</v>
      </c>
      <c r="G40" s="89">
        <f>IF(AND(E40=TEXT,F40=TEXT),VALUE,IF($G$5="Piutang",$G$6+SUM($E$10:E40)-SUM($F$10:F40),$G$6-SUM($E$10:E40)+SUM($F$10:F40)))</f>
        <v>0</v>
      </c>
    </row>
    <row r="41" spans="1:7" x14ac:dyDescent="0.2">
      <c r="A41" s="90">
        <f t="shared" si="5"/>
        <v>32</v>
      </c>
      <c r="B41" s="87" t="str">
        <f t="shared" si="0"/>
        <v>-</v>
      </c>
      <c r="C41" s="86" t="str">
        <f t="shared" si="1"/>
        <v>-</v>
      </c>
      <c r="D41" s="88" t="str">
        <f t="shared" si="2"/>
        <v>-</v>
      </c>
      <c r="E41" s="89" t="str">
        <f t="shared" si="3"/>
        <v>-</v>
      </c>
      <c r="F41" s="89" t="str">
        <f t="shared" si="4"/>
        <v>-</v>
      </c>
      <c r="G41" s="89">
        <f>IF(AND(E41=TEXT,F41=TEXT),VALUE,IF($G$5="Piutang",$G$6+SUM($E$10:E41)-SUM($F$10:F41),$G$6-SUM($E$10:E41)+SUM($F$10:F41)))</f>
        <v>0</v>
      </c>
    </row>
    <row r="42" spans="1:7" x14ac:dyDescent="0.2">
      <c r="A42" s="90">
        <f t="shared" si="5"/>
        <v>33</v>
      </c>
      <c r="B42" s="87" t="str">
        <f t="shared" ref="B42:B59" si="6">IF(OR(ISERROR=FALSE,ISERROR(VLOOKUP(A42&amp;C$5,JU_KODE,4,FALSE))=TRUE),TEXT,VLOOKUP(A42&amp;C$5,JU_KODE,4,FALSE))</f>
        <v>-</v>
      </c>
      <c r="C42" s="86" t="str">
        <f t="shared" ref="C42:C59" si="7">IF(OR(ISERROR=FALSE,ISERROR(VLOOKUP(A42&amp;C$5,JU_KODE,5,FALSE))=TRUE),TEXT,VLOOKUP(A42&amp;C$5,JU_KODE,5,FALSE))</f>
        <v>-</v>
      </c>
      <c r="D42" s="88" t="str">
        <f t="shared" ref="D42:D59" si="8">IF(OR(ISERROR=FALSE,ISERROR(VLOOKUP(A42&amp;C$5,JU_KODE,6,FALSE))=TRUE),TEXT,VLOOKUP(A42&amp;C$5,JU_KODE,6,FALSE))</f>
        <v>-</v>
      </c>
      <c r="E42" s="89" t="str">
        <f t="shared" ref="E42:E59" si="9">IF(OR(ISERROR=FALSE,ISERROR(VLOOKUP(A42&amp;C$5,JU_KODE,10,FALSE))=TRUE),TEXT,VLOOKUP(A42&amp;C$5,JU_KODE,10,FALSE))</f>
        <v>-</v>
      </c>
      <c r="F42" s="89" t="str">
        <f t="shared" ref="F42:F59" si="10">IF(OR(ISERROR=FALSE,ISERROR(VLOOKUP(A42&amp;C$5,JU_KODE,11,FALSE))=TRUE),TEXT,VLOOKUP(A42&amp;C$5,JU_KODE,11,FALSE))</f>
        <v>-</v>
      </c>
      <c r="G42" s="89">
        <f>IF(AND(E42=TEXT,F42=TEXT),VALUE,IF($G$5="Piutang",$G$6+SUM($E$10:E42)-SUM($F$10:F42),$G$6-SUM($E$10:E42)+SUM($F$10:F42)))</f>
        <v>0</v>
      </c>
    </row>
    <row r="43" spans="1:7" x14ac:dyDescent="0.2">
      <c r="A43" s="90">
        <f t="shared" si="5"/>
        <v>34</v>
      </c>
      <c r="B43" s="87" t="str">
        <f t="shared" si="6"/>
        <v>-</v>
      </c>
      <c r="C43" s="86" t="str">
        <f t="shared" si="7"/>
        <v>-</v>
      </c>
      <c r="D43" s="88" t="str">
        <f t="shared" si="8"/>
        <v>-</v>
      </c>
      <c r="E43" s="89" t="str">
        <f t="shared" si="9"/>
        <v>-</v>
      </c>
      <c r="F43" s="89" t="str">
        <f t="shared" si="10"/>
        <v>-</v>
      </c>
      <c r="G43" s="89">
        <f>IF(AND(E43=TEXT,F43=TEXT),VALUE,IF($G$5="Piutang",$G$6+SUM($E$10:E43)-SUM($F$10:F43),$G$6-SUM($E$10:E43)+SUM($F$10:F43)))</f>
        <v>0</v>
      </c>
    </row>
    <row r="44" spans="1:7" x14ac:dyDescent="0.2">
      <c r="A44" s="90">
        <f t="shared" si="5"/>
        <v>35</v>
      </c>
      <c r="B44" s="87" t="str">
        <f t="shared" si="6"/>
        <v>-</v>
      </c>
      <c r="C44" s="86" t="str">
        <f t="shared" si="7"/>
        <v>-</v>
      </c>
      <c r="D44" s="88" t="str">
        <f t="shared" si="8"/>
        <v>-</v>
      </c>
      <c r="E44" s="89" t="str">
        <f t="shared" si="9"/>
        <v>-</v>
      </c>
      <c r="F44" s="89" t="str">
        <f t="shared" si="10"/>
        <v>-</v>
      </c>
      <c r="G44" s="89">
        <f>IF(AND(E44=TEXT,F44=TEXT),VALUE,IF($G$5="Piutang",$G$6+SUM($E$10:E44)-SUM($F$10:F44),$G$6-SUM($E$10:E44)+SUM($F$10:F44)))</f>
        <v>0</v>
      </c>
    </row>
    <row r="45" spans="1:7" x14ac:dyDescent="0.2">
      <c r="A45" s="90">
        <f t="shared" si="5"/>
        <v>36</v>
      </c>
      <c r="B45" s="87" t="str">
        <f t="shared" si="6"/>
        <v>-</v>
      </c>
      <c r="C45" s="86" t="str">
        <f t="shared" si="7"/>
        <v>-</v>
      </c>
      <c r="D45" s="88" t="str">
        <f t="shared" si="8"/>
        <v>-</v>
      </c>
      <c r="E45" s="89" t="str">
        <f t="shared" si="9"/>
        <v>-</v>
      </c>
      <c r="F45" s="89" t="str">
        <f t="shared" si="10"/>
        <v>-</v>
      </c>
      <c r="G45" s="89">
        <f>IF(AND(E45=TEXT,F45=TEXT),VALUE,IF($G$5="Piutang",$G$6+SUM($E$10:E45)-SUM($F$10:F45),$G$6-SUM($E$10:E45)+SUM($F$10:F45)))</f>
        <v>0</v>
      </c>
    </row>
    <row r="46" spans="1:7" x14ac:dyDescent="0.2">
      <c r="A46" s="90">
        <f t="shared" si="5"/>
        <v>37</v>
      </c>
      <c r="B46" s="87" t="str">
        <f t="shared" si="6"/>
        <v>-</v>
      </c>
      <c r="C46" s="86" t="str">
        <f t="shared" si="7"/>
        <v>-</v>
      </c>
      <c r="D46" s="88" t="str">
        <f t="shared" si="8"/>
        <v>-</v>
      </c>
      <c r="E46" s="89" t="str">
        <f t="shared" si="9"/>
        <v>-</v>
      </c>
      <c r="F46" s="89" t="str">
        <f t="shared" si="10"/>
        <v>-</v>
      </c>
      <c r="G46" s="89">
        <f>IF(AND(E46=TEXT,F46=TEXT),VALUE,IF($G$5="Piutang",$G$6+SUM($E$10:E46)-SUM($F$10:F46),$G$6-SUM($E$10:E46)+SUM($F$10:F46)))</f>
        <v>0</v>
      </c>
    </row>
    <row r="47" spans="1:7" x14ac:dyDescent="0.2">
      <c r="A47" s="90">
        <f t="shared" si="5"/>
        <v>38</v>
      </c>
      <c r="B47" s="87" t="str">
        <f t="shared" si="6"/>
        <v>-</v>
      </c>
      <c r="C47" s="86" t="str">
        <f t="shared" si="7"/>
        <v>-</v>
      </c>
      <c r="D47" s="88" t="str">
        <f t="shared" si="8"/>
        <v>-</v>
      </c>
      <c r="E47" s="89" t="str">
        <f t="shared" si="9"/>
        <v>-</v>
      </c>
      <c r="F47" s="89" t="str">
        <f t="shared" si="10"/>
        <v>-</v>
      </c>
      <c r="G47" s="89">
        <f>IF(AND(E47=TEXT,F47=TEXT),VALUE,IF($G$5="Piutang",$G$6+SUM($E$10:E47)-SUM($F$10:F47),$G$6-SUM($E$10:E47)+SUM($F$10:F47)))</f>
        <v>0</v>
      </c>
    </row>
    <row r="48" spans="1:7" x14ac:dyDescent="0.2">
      <c r="A48" s="90">
        <f t="shared" si="5"/>
        <v>39</v>
      </c>
      <c r="B48" s="87" t="str">
        <f t="shared" si="6"/>
        <v>-</v>
      </c>
      <c r="C48" s="86" t="str">
        <f t="shared" si="7"/>
        <v>-</v>
      </c>
      <c r="D48" s="88" t="str">
        <f t="shared" si="8"/>
        <v>-</v>
      </c>
      <c r="E48" s="89" t="str">
        <f t="shared" si="9"/>
        <v>-</v>
      </c>
      <c r="F48" s="89" t="str">
        <f t="shared" si="10"/>
        <v>-</v>
      </c>
      <c r="G48" s="89">
        <f>IF(AND(E48=TEXT,F48=TEXT),VALUE,IF($G$5="Piutang",$G$6+SUM($E$10:E48)-SUM($F$10:F48),$G$6-SUM($E$10:E48)+SUM($F$10:F48)))</f>
        <v>0</v>
      </c>
    </row>
    <row r="49" spans="1:7" x14ac:dyDescent="0.2">
      <c r="A49" s="90">
        <f t="shared" si="5"/>
        <v>40</v>
      </c>
      <c r="B49" s="87" t="str">
        <f t="shared" si="6"/>
        <v>-</v>
      </c>
      <c r="C49" s="86" t="str">
        <f t="shared" si="7"/>
        <v>-</v>
      </c>
      <c r="D49" s="88" t="str">
        <f t="shared" si="8"/>
        <v>-</v>
      </c>
      <c r="E49" s="89" t="str">
        <f t="shared" si="9"/>
        <v>-</v>
      </c>
      <c r="F49" s="89" t="str">
        <f t="shared" si="10"/>
        <v>-</v>
      </c>
      <c r="G49" s="89">
        <f>IF(AND(E49=TEXT,F49=TEXT),VALUE,IF($G$5="Piutang",$G$6+SUM($E$10:E49)-SUM($F$10:F49),$G$6-SUM($E$10:E49)+SUM($F$10:F49)))</f>
        <v>0</v>
      </c>
    </row>
    <row r="50" spans="1:7" x14ac:dyDescent="0.2">
      <c r="A50" s="90">
        <f t="shared" si="5"/>
        <v>41</v>
      </c>
      <c r="B50" s="87" t="str">
        <f t="shared" si="6"/>
        <v>-</v>
      </c>
      <c r="C50" s="86" t="str">
        <f t="shared" si="7"/>
        <v>-</v>
      </c>
      <c r="D50" s="88" t="str">
        <f t="shared" si="8"/>
        <v>-</v>
      </c>
      <c r="E50" s="89" t="str">
        <f t="shared" si="9"/>
        <v>-</v>
      </c>
      <c r="F50" s="89" t="str">
        <f t="shared" si="10"/>
        <v>-</v>
      </c>
      <c r="G50" s="89">
        <f>IF(AND(E50=TEXT,F50=TEXT),VALUE,IF($G$5="Piutang",$G$6+SUM($E$10:E50)-SUM($F$10:F50),$G$6-SUM($E$10:E50)+SUM($F$10:F50)))</f>
        <v>0</v>
      </c>
    </row>
    <row r="51" spans="1:7" x14ac:dyDescent="0.2">
      <c r="A51" s="90">
        <f t="shared" si="5"/>
        <v>42</v>
      </c>
      <c r="B51" s="87" t="str">
        <f t="shared" si="6"/>
        <v>-</v>
      </c>
      <c r="C51" s="86" t="str">
        <f t="shared" si="7"/>
        <v>-</v>
      </c>
      <c r="D51" s="88" t="str">
        <f t="shared" si="8"/>
        <v>-</v>
      </c>
      <c r="E51" s="89" t="str">
        <f t="shared" si="9"/>
        <v>-</v>
      </c>
      <c r="F51" s="89" t="str">
        <f t="shared" si="10"/>
        <v>-</v>
      </c>
      <c r="G51" s="89">
        <f>IF(AND(E51=TEXT,F51=TEXT),VALUE,IF($G$5="Piutang",$G$6+SUM($E$10:E51)-SUM($F$10:F51),$G$6-SUM($E$10:E51)+SUM($F$10:F51)))</f>
        <v>0</v>
      </c>
    </row>
    <row r="52" spans="1:7" x14ac:dyDescent="0.2">
      <c r="A52" s="90">
        <f t="shared" si="5"/>
        <v>43</v>
      </c>
      <c r="B52" s="87" t="str">
        <f t="shared" si="6"/>
        <v>-</v>
      </c>
      <c r="C52" s="86" t="str">
        <f t="shared" si="7"/>
        <v>-</v>
      </c>
      <c r="D52" s="88" t="str">
        <f t="shared" si="8"/>
        <v>-</v>
      </c>
      <c r="E52" s="89" t="str">
        <f t="shared" si="9"/>
        <v>-</v>
      </c>
      <c r="F52" s="89" t="str">
        <f t="shared" si="10"/>
        <v>-</v>
      </c>
      <c r="G52" s="89">
        <f>IF(AND(E52=TEXT,F52=TEXT),VALUE,IF($G$5="Piutang",$G$6+SUM($E$10:E52)-SUM($F$10:F52),$G$6-SUM($E$10:E52)+SUM($F$10:F52)))</f>
        <v>0</v>
      </c>
    </row>
    <row r="53" spans="1:7" x14ac:dyDescent="0.2">
      <c r="A53" s="90">
        <f t="shared" si="5"/>
        <v>44</v>
      </c>
      <c r="B53" s="87" t="str">
        <f t="shared" si="6"/>
        <v>-</v>
      </c>
      <c r="C53" s="86" t="str">
        <f t="shared" si="7"/>
        <v>-</v>
      </c>
      <c r="D53" s="88" t="str">
        <f t="shared" si="8"/>
        <v>-</v>
      </c>
      <c r="E53" s="89" t="str">
        <f t="shared" si="9"/>
        <v>-</v>
      </c>
      <c r="F53" s="89" t="str">
        <f t="shared" si="10"/>
        <v>-</v>
      </c>
      <c r="G53" s="89">
        <f>IF(AND(E53=TEXT,F53=TEXT),VALUE,IF($G$5="Piutang",$G$6+SUM($E$10:E53)-SUM($F$10:F53),$G$6-SUM($E$10:E53)+SUM($F$10:F53)))</f>
        <v>0</v>
      </c>
    </row>
    <row r="54" spans="1:7" x14ac:dyDescent="0.2">
      <c r="A54" s="90">
        <f t="shared" si="5"/>
        <v>45</v>
      </c>
      <c r="B54" s="87" t="str">
        <f t="shared" si="6"/>
        <v>-</v>
      </c>
      <c r="C54" s="86" t="str">
        <f t="shared" si="7"/>
        <v>-</v>
      </c>
      <c r="D54" s="88" t="str">
        <f t="shared" si="8"/>
        <v>-</v>
      </c>
      <c r="E54" s="89" t="str">
        <f t="shared" si="9"/>
        <v>-</v>
      </c>
      <c r="F54" s="89" t="str">
        <f t="shared" si="10"/>
        <v>-</v>
      </c>
      <c r="G54" s="89">
        <f>IF(AND(E54=TEXT,F54=TEXT),VALUE,IF($G$5="Piutang",$G$6+SUM($E$10:E54)-SUM($F$10:F54),$G$6-SUM($E$10:E54)+SUM($F$10:F54)))</f>
        <v>0</v>
      </c>
    </row>
    <row r="55" spans="1:7" x14ac:dyDescent="0.2">
      <c r="A55" s="90">
        <f t="shared" si="5"/>
        <v>46</v>
      </c>
      <c r="B55" s="87" t="str">
        <f t="shared" si="6"/>
        <v>-</v>
      </c>
      <c r="C55" s="86" t="str">
        <f t="shared" si="7"/>
        <v>-</v>
      </c>
      <c r="D55" s="88" t="str">
        <f t="shared" si="8"/>
        <v>-</v>
      </c>
      <c r="E55" s="89" t="str">
        <f t="shared" si="9"/>
        <v>-</v>
      </c>
      <c r="F55" s="89" t="str">
        <f t="shared" si="10"/>
        <v>-</v>
      </c>
      <c r="G55" s="89">
        <f>IF(AND(E55=TEXT,F55=TEXT),VALUE,IF($G$5="Piutang",$G$6+SUM($E$10:E55)-SUM($F$10:F55),$G$6-SUM($E$10:E55)+SUM($F$10:F55)))</f>
        <v>0</v>
      </c>
    </row>
    <row r="56" spans="1:7" x14ac:dyDescent="0.2">
      <c r="A56" s="90">
        <f t="shared" si="5"/>
        <v>47</v>
      </c>
      <c r="B56" s="87" t="str">
        <f t="shared" si="6"/>
        <v>-</v>
      </c>
      <c r="C56" s="86" t="str">
        <f t="shared" si="7"/>
        <v>-</v>
      </c>
      <c r="D56" s="88" t="str">
        <f t="shared" si="8"/>
        <v>-</v>
      </c>
      <c r="E56" s="89" t="str">
        <f t="shared" si="9"/>
        <v>-</v>
      </c>
      <c r="F56" s="89" t="str">
        <f t="shared" si="10"/>
        <v>-</v>
      </c>
      <c r="G56" s="89">
        <f>IF(AND(E56=TEXT,F56=TEXT),VALUE,IF($G$5="Piutang",$G$6+SUM($E$10:E56)-SUM($F$10:F56),$G$6-SUM($E$10:E56)+SUM($F$10:F56)))</f>
        <v>0</v>
      </c>
    </row>
    <row r="57" spans="1:7" x14ac:dyDescent="0.2">
      <c r="A57" s="90">
        <f t="shared" si="5"/>
        <v>48</v>
      </c>
      <c r="B57" s="87" t="str">
        <f t="shared" si="6"/>
        <v>-</v>
      </c>
      <c r="C57" s="86" t="str">
        <f t="shared" si="7"/>
        <v>-</v>
      </c>
      <c r="D57" s="88" t="str">
        <f t="shared" si="8"/>
        <v>-</v>
      </c>
      <c r="E57" s="89" t="str">
        <f t="shared" si="9"/>
        <v>-</v>
      </c>
      <c r="F57" s="89" t="str">
        <f t="shared" si="10"/>
        <v>-</v>
      </c>
      <c r="G57" s="89">
        <f>IF(AND(E57=TEXT,F57=TEXT),VALUE,IF($G$5="Piutang",$G$6+SUM($E$10:E57)-SUM($F$10:F57),$G$6-SUM($E$10:E57)+SUM($F$10:F57)))</f>
        <v>0</v>
      </c>
    </row>
    <row r="58" spans="1:7" x14ac:dyDescent="0.2">
      <c r="A58" s="90">
        <f t="shared" si="5"/>
        <v>49</v>
      </c>
      <c r="B58" s="87" t="str">
        <f t="shared" si="6"/>
        <v>-</v>
      </c>
      <c r="C58" s="86" t="str">
        <f t="shared" si="7"/>
        <v>-</v>
      </c>
      <c r="D58" s="88" t="str">
        <f t="shared" si="8"/>
        <v>-</v>
      </c>
      <c r="E58" s="89" t="str">
        <f t="shared" si="9"/>
        <v>-</v>
      </c>
      <c r="F58" s="89" t="str">
        <f t="shared" si="10"/>
        <v>-</v>
      </c>
      <c r="G58" s="89">
        <f>IF(AND(E58=TEXT,F58=TEXT),VALUE,IF($G$5="Piutang",$G$6+SUM($E$10:E58)-SUM($F$10:F58),$G$6-SUM($E$10:E58)+SUM($F$10:F58)))</f>
        <v>0</v>
      </c>
    </row>
    <row r="59" spans="1:7" x14ac:dyDescent="0.2">
      <c r="A59" s="90">
        <f t="shared" si="5"/>
        <v>50</v>
      </c>
      <c r="B59" s="87" t="str">
        <f t="shared" si="6"/>
        <v>-</v>
      </c>
      <c r="C59" s="86" t="str">
        <f t="shared" si="7"/>
        <v>-</v>
      </c>
      <c r="D59" s="88" t="str">
        <f t="shared" si="8"/>
        <v>-</v>
      </c>
      <c r="E59" s="89" t="str">
        <f t="shared" si="9"/>
        <v>-</v>
      </c>
      <c r="F59" s="89" t="str">
        <f t="shared" si="10"/>
        <v>-</v>
      </c>
      <c r="G59" s="89">
        <f>IF(AND(E59=TEXT,F59=TEXT),VALUE,IF($G$5="Piutang",$G$6+SUM($E$10:E59)-SUM($F$10:F59),$G$6-SUM($E$10:E59)+SUM($F$10:F59)))</f>
        <v>0</v>
      </c>
    </row>
  </sheetData>
  <conditionalFormatting sqref="A1">
    <cfRule type="cellIs" dxfId="16" priority="1" stopIfTrue="1" operator="equal">
      <formula>0</formula>
    </cfRule>
  </conditionalFormatting>
  <dataValidations count="1">
    <dataValidation type="list" showInputMessage="1" showErrorMessage="1" error="MAAF ! KODE SALAH" sqref="C5" xr:uid="{00000000-0002-0000-0B00-000000000000}">
      <formula1>KODE</formula1>
    </dataValidation>
  </dataValidations>
  <printOptions horizontalCentered="1"/>
  <pageMargins left="0.39370078740157499" right="0.39370078740157499" top="0.59055118110236204" bottom="0.59055118110236204" header="0.39370078740157499" footer="0.39370078740157499"/>
  <pageSetup paperSize="9" scale="85" fitToHeight="0" orientation="portrait" blackAndWhite="1"/>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H108"/>
  <sheetViews>
    <sheetView showGridLines="0" topLeftCell="A10" zoomScale="115" zoomScaleNormal="115" workbookViewId="0">
      <selection activeCell="E14" sqref="E14"/>
    </sheetView>
  </sheetViews>
  <sheetFormatPr defaultColWidth="9.140625" defaultRowHeight="12.75" x14ac:dyDescent="0.2"/>
  <cols>
    <col min="1" max="1" width="5.7109375" style="19" customWidth="1"/>
    <col min="2" max="2" width="17.42578125" style="19" customWidth="1"/>
    <col min="3" max="3" width="9.28515625" style="19" customWidth="1"/>
    <col min="4" max="4" width="23.140625" style="19" customWidth="1"/>
    <col min="5" max="5" width="14.85546875" style="28" customWidth="1"/>
    <col min="6" max="6" width="1.85546875" style="19" customWidth="1"/>
    <col min="7" max="8" width="15" style="19" customWidth="1"/>
    <col min="9" max="16384" width="9.140625" style="19"/>
  </cols>
  <sheetData>
    <row r="1" spans="2:8" ht="16.5" x14ac:dyDescent="0.3">
      <c r="B1" s="22" t="str">
        <f>Neraca!A1</f>
        <v>ARYA USAHA TIRTA, CV</v>
      </c>
      <c r="C1" s="22"/>
      <c r="D1" s="22"/>
      <c r="E1" s="27"/>
    </row>
    <row r="2" spans="2:8" ht="16.5" x14ac:dyDescent="0.3">
      <c r="B2" s="22" t="s">
        <v>463</v>
      </c>
      <c r="C2" s="22"/>
      <c r="D2" s="22"/>
      <c r="E2" s="27"/>
    </row>
    <row r="3" spans="2:8" x14ac:dyDescent="0.2">
      <c r="B3" s="22" t="s">
        <v>464</v>
      </c>
      <c r="C3" s="4">
        <f>Neraca!D6</f>
        <v>183</v>
      </c>
      <c r="D3" s="5">
        <v>2025</v>
      </c>
      <c r="E3" s="6"/>
      <c r="F3" s="21"/>
    </row>
    <row r="4" spans="2:8" x14ac:dyDescent="0.2">
      <c r="E4" s="24"/>
      <c r="F4" s="25"/>
    </row>
    <row r="5" spans="2:8" x14ac:dyDescent="0.2">
      <c r="E5" s="58">
        <v>2025</v>
      </c>
      <c r="F5" s="25"/>
    </row>
    <row r="6" spans="2:8" ht="16.5" x14ac:dyDescent="0.3">
      <c r="B6" s="27" t="s">
        <v>465</v>
      </c>
      <c r="C6" s="27"/>
      <c r="D6" s="27"/>
      <c r="E6" s="19"/>
    </row>
    <row r="7" spans="2:8" ht="16.5" x14ac:dyDescent="0.3">
      <c r="B7" s="35" t="s">
        <v>466</v>
      </c>
      <c r="C7" s="35"/>
      <c r="D7" s="35"/>
    </row>
    <row r="8" spans="2:8" ht="16.5" x14ac:dyDescent="0.3">
      <c r="B8" s="30" t="s">
        <v>467</v>
      </c>
      <c r="C8" s="30"/>
      <c r="D8" s="30"/>
    </row>
    <row r="9" spans="2:8" x14ac:dyDescent="0.2">
      <c r="B9" s="31" t="s">
        <v>468</v>
      </c>
      <c r="C9" s="31"/>
      <c r="D9" s="31"/>
      <c r="E9" s="28">
        <v>0</v>
      </c>
    </row>
    <row r="10" spans="2:8" x14ac:dyDescent="0.2">
      <c r="B10" s="31" t="s">
        <v>469</v>
      </c>
      <c r="C10" s="31"/>
      <c r="D10" s="31"/>
      <c r="E10" s="28">
        <v>0</v>
      </c>
    </row>
    <row r="11" spans="2:8" x14ac:dyDescent="0.2">
      <c r="B11" s="31" t="s">
        <v>470</v>
      </c>
      <c r="C11" s="31"/>
      <c r="D11" s="31"/>
      <c r="E11" s="28">
        <v>0</v>
      </c>
    </row>
    <row r="12" spans="2:8" x14ac:dyDescent="0.2">
      <c r="B12" s="31" t="s">
        <v>471</v>
      </c>
      <c r="C12" s="31"/>
      <c r="D12" s="31"/>
      <c r="E12" s="28">
        <v>0</v>
      </c>
    </row>
    <row r="13" spans="2:8" x14ac:dyDescent="0.2">
      <c r="B13" s="31" t="str">
        <f>Neraca!B10</f>
        <v xml:space="preserve">   Petty Cash</v>
      </c>
      <c r="C13" s="31"/>
      <c r="D13" s="31"/>
      <c r="E13" s="28">
        <f>Neraca!D10</f>
        <v>0</v>
      </c>
    </row>
    <row r="14" spans="2:8" x14ac:dyDescent="0.2">
      <c r="B14" s="31" t="str">
        <f>Neraca!B11</f>
        <v xml:space="preserve">   CIMB Niaga - Acc. No: 800171592300</v>
      </c>
      <c r="C14" s="31"/>
      <c r="D14" s="31"/>
      <c r="E14" s="28">
        <f>Neraca!D11</f>
        <v>3043241</v>
      </c>
    </row>
    <row r="15" spans="2:8" x14ac:dyDescent="0.2">
      <c r="B15" s="31" t="str">
        <f>Neraca!B12</f>
        <v>Bank 2</v>
      </c>
      <c r="C15" s="31"/>
      <c r="D15" s="31"/>
      <c r="E15" s="28">
        <f>Neraca!D12</f>
        <v>0</v>
      </c>
      <c r="G15" s="52"/>
      <c r="H15" s="52"/>
    </row>
    <row r="16" spans="2:8" x14ac:dyDescent="0.2">
      <c r="B16" s="31" t="str">
        <f>Neraca!B13</f>
        <v>Bank 3</v>
      </c>
      <c r="C16" s="31"/>
      <c r="D16" s="31"/>
      <c r="E16" s="28">
        <f>Neraca!D13</f>
        <v>0</v>
      </c>
      <c r="G16" s="51"/>
      <c r="H16" s="68"/>
    </row>
    <row r="17" spans="2:5" x14ac:dyDescent="0.2">
      <c r="B17" s="31" t="str">
        <f>Neraca!B14</f>
        <v>BAnk 4</v>
      </c>
      <c r="C17" s="31"/>
      <c r="D17" s="31"/>
      <c r="E17" s="28">
        <f>Neraca!D14</f>
        <v>0</v>
      </c>
    </row>
    <row r="18" spans="2:5" x14ac:dyDescent="0.2">
      <c r="B18" s="31" t="str">
        <f>Neraca!B15</f>
        <v>Bank Deposit</v>
      </c>
      <c r="C18" s="31"/>
      <c r="D18" s="31"/>
      <c r="E18" s="28">
        <f>Neraca!D15</f>
        <v>0</v>
      </c>
    </row>
    <row r="19" spans="2:5" x14ac:dyDescent="0.2">
      <c r="B19" s="31" t="str">
        <f>Neraca!B16</f>
        <v>Others Deposit</v>
      </c>
      <c r="C19" s="31"/>
      <c r="D19" s="31"/>
      <c r="E19" s="28">
        <f>Neraca!D16</f>
        <v>0</v>
      </c>
    </row>
    <row r="20" spans="2:5" x14ac:dyDescent="0.2">
      <c r="B20" s="31" t="str">
        <f>Neraca!B17</f>
        <v xml:space="preserve">   Cash In Transit</v>
      </c>
      <c r="C20" s="31"/>
      <c r="D20" s="31"/>
      <c r="E20" s="28">
        <f>Neraca!D17</f>
        <v>0</v>
      </c>
    </row>
    <row r="21" spans="2:5" x14ac:dyDescent="0.2">
      <c r="B21" s="31" t="str">
        <f>Neraca!B18</f>
        <v>Account Receivable</v>
      </c>
      <c r="C21" s="31"/>
      <c r="D21" s="31"/>
      <c r="E21" s="28">
        <f>Neraca!D18</f>
        <v>0</v>
      </c>
    </row>
    <row r="22" spans="2:5" x14ac:dyDescent="0.2">
      <c r="B22" s="31" t="str">
        <f>Neraca!B19</f>
        <v>Receivable - Trade</v>
      </c>
      <c r="C22" s="31"/>
      <c r="D22" s="31"/>
      <c r="E22" s="28">
        <f>Neraca!D19</f>
        <v>277134525</v>
      </c>
    </row>
    <row r="23" spans="2:5" x14ac:dyDescent="0.2">
      <c r="B23" s="31" t="str">
        <f>Neraca!B20</f>
        <v>Employee Receivable</v>
      </c>
      <c r="C23" s="31"/>
      <c r="D23" s="31"/>
      <c r="E23" s="28">
        <f>Neraca!D20</f>
        <v>0</v>
      </c>
    </row>
    <row r="24" spans="2:5" x14ac:dyDescent="0.2">
      <c r="B24" s="31" t="s">
        <v>472</v>
      </c>
      <c r="C24" s="31"/>
      <c r="D24" s="31"/>
      <c r="E24" s="28">
        <f>Neraca!D21</f>
        <v>0</v>
      </c>
    </row>
    <row r="25" spans="2:5" x14ac:dyDescent="0.2">
      <c r="B25" s="31" t="s">
        <v>473</v>
      </c>
      <c r="C25" s="31"/>
      <c r="D25" s="31"/>
      <c r="E25" s="28">
        <f>Neraca!D22</f>
        <v>0</v>
      </c>
    </row>
    <row r="26" spans="2:5" x14ac:dyDescent="0.2">
      <c r="B26" s="31" t="str">
        <f>Neraca!B23</f>
        <v>Persediaan</v>
      </c>
      <c r="C26" s="31"/>
      <c r="D26" s="31"/>
      <c r="E26" s="28">
        <f>Neraca!D23</f>
        <v>0</v>
      </c>
    </row>
    <row r="27" spans="2:5" x14ac:dyDescent="0.2">
      <c r="B27" s="31" t="str">
        <f>Neraca!B24</f>
        <v>Shareholder's - Receivable</v>
      </c>
      <c r="C27" s="31"/>
      <c r="D27" s="31"/>
      <c r="E27" s="28">
        <f>Neraca!D24</f>
        <v>0</v>
      </c>
    </row>
    <row r="28" spans="2:5" x14ac:dyDescent="0.2">
      <c r="B28" s="31" t="str">
        <f>Neraca!B25</f>
        <v>Due To/From Subsidiary/Affiliate Company</v>
      </c>
      <c r="C28" s="31"/>
      <c r="D28" s="31"/>
      <c r="E28" s="28">
        <f>Neraca!D25</f>
        <v>0</v>
      </c>
    </row>
    <row r="29" spans="2:5" x14ac:dyDescent="0.2">
      <c r="B29" s="31" t="str">
        <f>Neraca!B26</f>
        <v>Jaya Impian Abadi PT</v>
      </c>
      <c r="C29" s="31"/>
      <c r="D29" s="31"/>
      <c r="E29" s="28">
        <f>Neraca!D26</f>
        <v>0</v>
      </c>
    </row>
    <row r="30" spans="2:5" x14ac:dyDescent="0.2">
      <c r="B30" s="31" t="str">
        <f>Neraca!B27</f>
        <v>Citra Perkasa CV</v>
      </c>
      <c r="C30" s="31"/>
      <c r="D30" s="31"/>
      <c r="E30" s="28">
        <f>Neraca!D27</f>
        <v>0</v>
      </c>
    </row>
    <row r="31" spans="2:5" x14ac:dyDescent="0.2">
      <c r="B31" s="31" t="str">
        <f>Neraca!B28</f>
        <v>Prepaid Expenses</v>
      </c>
      <c r="C31" s="31"/>
      <c r="D31" s="31"/>
      <c r="E31" s="28">
        <f>Neraca!D28</f>
        <v>0</v>
      </c>
    </row>
    <row r="32" spans="2:5" x14ac:dyDescent="0.2">
      <c r="B32" s="31" t="str">
        <f>Neraca!B29</f>
        <v xml:space="preserve">   Work In Progress</v>
      </c>
      <c r="C32" s="31"/>
      <c r="D32" s="31"/>
      <c r="E32" s="28">
        <f>Neraca!D29</f>
        <v>0</v>
      </c>
    </row>
    <row r="33" spans="2:5" x14ac:dyDescent="0.2">
      <c r="B33" s="31" t="str">
        <f>Neraca!B30</f>
        <v xml:space="preserve">   Prepaid Insurance</v>
      </c>
      <c r="C33" s="31"/>
      <c r="D33" s="31"/>
      <c r="E33" s="28">
        <f>Neraca!D30</f>
        <v>0</v>
      </c>
    </row>
    <row r="34" spans="2:5" x14ac:dyDescent="0.2">
      <c r="B34" s="31" t="str">
        <f>Neraca!B31</f>
        <v xml:space="preserve">   Prepaid Office Rental</v>
      </c>
      <c r="C34" s="31"/>
      <c r="D34" s="31"/>
      <c r="E34" s="28">
        <f>Neraca!D31</f>
        <v>0</v>
      </c>
    </row>
    <row r="35" spans="2:5" x14ac:dyDescent="0.2">
      <c r="B35" s="31" t="str">
        <f>Neraca!B32</f>
        <v xml:space="preserve">   Prepaid - Others</v>
      </c>
      <c r="C35" s="31"/>
      <c r="D35" s="31"/>
      <c r="E35" s="28">
        <f>Neraca!D32</f>
        <v>0</v>
      </c>
    </row>
    <row r="36" spans="2:5" x14ac:dyDescent="0.2">
      <c r="B36" s="31" t="str">
        <f>Neraca!B33</f>
        <v>Prepaid Taxes</v>
      </c>
      <c r="C36" s="31"/>
      <c r="D36" s="31"/>
      <c r="E36" s="28">
        <f>Neraca!D33</f>
        <v>0</v>
      </c>
    </row>
    <row r="37" spans="2:5" x14ac:dyDescent="0.2">
      <c r="B37" s="31" t="str">
        <f>Neraca!B34</f>
        <v xml:space="preserve">   Prepaid PPh 22</v>
      </c>
      <c r="C37" s="31"/>
      <c r="D37" s="31"/>
      <c r="E37" s="28">
        <f>Neraca!D34</f>
        <v>0</v>
      </c>
    </row>
    <row r="38" spans="2:5" x14ac:dyDescent="0.2">
      <c r="B38" s="31" t="str">
        <f>Neraca!B35</f>
        <v xml:space="preserve">   Prepaid PPh 23</v>
      </c>
      <c r="C38" s="31"/>
      <c r="D38" s="31"/>
      <c r="E38" s="28">
        <f>Neraca!D35</f>
        <v>0</v>
      </c>
    </row>
    <row r="39" spans="2:5" x14ac:dyDescent="0.2">
      <c r="B39" s="31" t="str">
        <f>Neraca!B36</f>
        <v xml:space="preserve">   Prepaid PPh 25</v>
      </c>
      <c r="C39" s="31"/>
      <c r="D39" s="31"/>
      <c r="E39" s="28">
        <f>Neraca!D36</f>
        <v>0</v>
      </c>
    </row>
    <row r="40" spans="2:5" x14ac:dyDescent="0.2">
      <c r="B40" s="31" t="str">
        <f>Neraca!B37</f>
        <v>Value Added Tax</v>
      </c>
      <c r="C40" s="31"/>
      <c r="D40" s="31"/>
      <c r="E40" s="28">
        <f>Neraca!D37</f>
        <v>0</v>
      </c>
    </row>
    <row r="41" spans="2:5" x14ac:dyDescent="0.2">
      <c r="B41" s="31" t="str">
        <f>Neraca!B38</f>
        <v xml:space="preserve">   Input</v>
      </c>
      <c r="C41" s="31"/>
      <c r="D41" s="31"/>
      <c r="E41" s="28">
        <f>Neraca!D38</f>
        <v>0</v>
      </c>
    </row>
    <row r="42" spans="2:5" x14ac:dyDescent="0.2">
      <c r="B42" s="31" t="str">
        <f>Neraca!B39</f>
        <v xml:space="preserve">   Output</v>
      </c>
      <c r="C42" s="31"/>
      <c r="D42" s="31"/>
      <c r="E42" s="28">
        <f>Neraca!D39</f>
        <v>0</v>
      </c>
    </row>
    <row r="43" spans="2:5" x14ac:dyDescent="0.2">
      <c r="B43" s="31" t="str">
        <f>Neraca!B40</f>
        <v>Investment</v>
      </c>
      <c r="C43" s="31"/>
      <c r="D43" s="31"/>
      <c r="E43" s="28">
        <f>Neraca!D40</f>
        <v>0</v>
      </c>
    </row>
    <row r="44" spans="2:5" x14ac:dyDescent="0.2">
      <c r="B44" s="31" t="str">
        <f>Neraca!B41</f>
        <v>Mekari Pay Escrow Account</v>
      </c>
      <c r="C44" s="31"/>
      <c r="D44" s="31"/>
      <c r="E44" s="28">
        <f>Neraca!D41</f>
        <v>0</v>
      </c>
    </row>
    <row r="45" spans="2:5" ht="16.5" x14ac:dyDescent="0.3">
      <c r="B45" s="35" t="s">
        <v>474</v>
      </c>
      <c r="C45" s="35"/>
      <c r="D45" s="35"/>
      <c r="E45" s="36">
        <f>SUM(E13:E44)</f>
        <v>280177766</v>
      </c>
    </row>
    <row r="47" spans="2:5" ht="16.5" x14ac:dyDescent="0.3">
      <c r="B47" s="35" t="s">
        <v>475</v>
      </c>
      <c r="C47" s="35"/>
      <c r="D47" s="35"/>
      <c r="E47" s="19"/>
    </row>
    <row r="48" spans="2:5" hidden="1" x14ac:dyDescent="0.2">
      <c r="B48" s="31" t="str">
        <f>Neraca!B45</f>
        <v xml:space="preserve">   Building</v>
      </c>
      <c r="C48" s="31"/>
      <c r="D48" s="31"/>
      <c r="E48" s="28">
        <f>Neraca!D45</f>
        <v>0</v>
      </c>
    </row>
    <row r="49" spans="2:7" hidden="1" x14ac:dyDescent="0.2">
      <c r="B49" s="31" t="str">
        <f>Neraca!B46</f>
        <v xml:space="preserve">   Building Improvement</v>
      </c>
      <c r="C49" s="31"/>
      <c r="D49" s="31"/>
      <c r="E49" s="28">
        <f>Neraca!D46</f>
        <v>0</v>
      </c>
    </row>
    <row r="50" spans="2:7" x14ac:dyDescent="0.2">
      <c r="B50" s="31" t="str">
        <f>Neraca!B47</f>
        <v xml:space="preserve">   Motor Vehicles</v>
      </c>
      <c r="C50" s="31"/>
      <c r="D50" s="31"/>
      <c r="E50" s="28">
        <f>Neraca!D47</f>
        <v>0</v>
      </c>
    </row>
    <row r="51" spans="2:7" x14ac:dyDescent="0.2">
      <c r="B51" s="31" t="str">
        <f>Neraca!B48</f>
        <v xml:space="preserve">   Office Furniture &amp; Equipment</v>
      </c>
      <c r="C51" s="31"/>
      <c r="D51" s="31"/>
      <c r="E51" s="28">
        <f>Neraca!D48</f>
        <v>0</v>
      </c>
    </row>
    <row r="52" spans="2:7" hidden="1" x14ac:dyDescent="0.2">
      <c r="B52" s="31" t="str">
        <f>Neraca!B49</f>
        <v xml:space="preserve">   Electronics &amp; IT Equipment</v>
      </c>
      <c r="C52" s="31"/>
      <c r="D52" s="31"/>
      <c r="E52" s="28">
        <f>Neraca!D49</f>
        <v>9550321</v>
      </c>
    </row>
    <row r="53" spans="2:7" hidden="1" x14ac:dyDescent="0.2">
      <c r="B53" s="31" t="str">
        <f>Neraca!B50</f>
        <v>Acc. Depreciation - Land &amp; Building</v>
      </c>
      <c r="C53" s="31"/>
      <c r="D53" s="31"/>
      <c r="E53" s="28">
        <f>Neraca!D50</f>
        <v>0</v>
      </c>
    </row>
    <row r="54" spans="2:7" hidden="1" x14ac:dyDescent="0.2">
      <c r="B54" s="31" t="str">
        <f>Neraca!B51</f>
        <v>Acc. Depreciation - Building Improvement</v>
      </c>
      <c r="C54" s="31"/>
      <c r="D54" s="31"/>
      <c r="E54" s="28">
        <f>Neraca!D51</f>
        <v>0</v>
      </c>
    </row>
    <row r="55" spans="2:7" x14ac:dyDescent="0.2">
      <c r="B55" s="31" t="str">
        <f>Neraca!B52</f>
        <v>Acc. Depreciation - Motor Vehicles</v>
      </c>
      <c r="C55" s="31"/>
      <c r="D55" s="31"/>
      <c r="E55" s="28">
        <f>Neraca!D52</f>
        <v>0</v>
      </c>
    </row>
    <row r="56" spans="2:7" x14ac:dyDescent="0.2">
      <c r="B56" s="31" t="str">
        <f>Neraca!B53</f>
        <v>Acc. Depreciation - Office Furniture &amp; Equipment</v>
      </c>
      <c r="C56" s="31"/>
      <c r="D56" s="31"/>
      <c r="E56" s="28">
        <f>Neraca!D53</f>
        <v>0</v>
      </c>
    </row>
    <row r="57" spans="2:7" hidden="1" x14ac:dyDescent="0.2">
      <c r="B57" s="31" t="str">
        <f>Neraca!B54</f>
        <v>Acc. Depreciation - Electronics &amp; IT Equipment</v>
      </c>
      <c r="C57" s="31"/>
      <c r="D57" s="31"/>
      <c r="E57" s="28">
        <f>Neraca!D54</f>
        <v>-476032</v>
      </c>
    </row>
    <row r="58" spans="2:7" ht="16.5" x14ac:dyDescent="0.3">
      <c r="B58" s="35" t="s">
        <v>476</v>
      </c>
      <c r="C58" s="35"/>
      <c r="D58" s="35"/>
      <c r="E58" s="60">
        <f>SUM(E48:E57)</f>
        <v>9074289</v>
      </c>
    </row>
    <row r="59" spans="2:7" x14ac:dyDescent="0.2">
      <c r="B59" s="31" t="str">
        <f>Neraca!B55</f>
        <v>Other Asset</v>
      </c>
      <c r="C59" s="42"/>
      <c r="D59" s="42"/>
      <c r="E59" s="28">
        <f>Neraca!D55</f>
        <v>0</v>
      </c>
    </row>
    <row r="60" spans="2:7" ht="16.5" x14ac:dyDescent="0.3">
      <c r="B60" s="27" t="s">
        <v>477</v>
      </c>
      <c r="C60" s="27"/>
      <c r="D60" s="27"/>
      <c r="G60" s="62">
        <f>E45+E58+E59</f>
        <v>289252055</v>
      </c>
    </row>
    <row r="62" spans="2:7" ht="16.5" x14ac:dyDescent="0.3">
      <c r="B62" s="27" t="s">
        <v>478</v>
      </c>
      <c r="C62" s="27"/>
      <c r="D62" s="27"/>
      <c r="E62" s="19"/>
    </row>
    <row r="63" spans="2:7" ht="16.5" x14ac:dyDescent="0.3">
      <c r="B63" s="35" t="str">
        <f>Neraca!B60</f>
        <v>Account Payable</v>
      </c>
      <c r="C63" s="35"/>
      <c r="D63" s="35"/>
      <c r="E63" s="19"/>
    </row>
    <row r="64" spans="2:7" x14ac:dyDescent="0.2">
      <c r="B64" s="31" t="str">
        <f>Neraca!B61</f>
        <v xml:space="preserve">   Account Payable - Trade</v>
      </c>
      <c r="C64" s="31"/>
      <c r="D64" s="31"/>
      <c r="E64" s="28">
        <f>Neraca!D61</f>
        <v>0</v>
      </c>
    </row>
    <row r="65" spans="2:5" x14ac:dyDescent="0.2">
      <c r="B65" s="31" t="str">
        <f>Neraca!B62</f>
        <v>Other Payable</v>
      </c>
      <c r="C65" s="31"/>
      <c r="D65" s="31"/>
      <c r="E65" s="28">
        <f>Neraca!D62</f>
        <v>0</v>
      </c>
    </row>
    <row r="66" spans="2:5" x14ac:dyDescent="0.2">
      <c r="B66" s="31" t="str">
        <f>Neraca!B63</f>
        <v xml:space="preserve">   Salary Payable</v>
      </c>
      <c r="C66" s="31"/>
      <c r="D66" s="31"/>
      <c r="E66" s="28">
        <f>Neraca!D63</f>
        <v>0</v>
      </c>
    </row>
    <row r="67" spans="2:5" x14ac:dyDescent="0.2">
      <c r="B67" s="31" t="str">
        <f>Neraca!B64</f>
        <v xml:space="preserve">   BPJS Payable</v>
      </c>
      <c r="C67" s="31"/>
      <c r="D67" s="31"/>
      <c r="E67" s="28">
        <f>Neraca!D64</f>
        <v>0</v>
      </c>
    </row>
    <row r="68" spans="2:5" x14ac:dyDescent="0.2">
      <c r="B68" s="31" t="str">
        <f>Neraca!B65</f>
        <v xml:space="preserve">   Accrued Expenses - General</v>
      </c>
      <c r="C68" s="31"/>
      <c r="D68" s="31"/>
      <c r="E68" s="28">
        <f>Neraca!D65</f>
        <v>0</v>
      </c>
    </row>
    <row r="69" spans="2:5" x14ac:dyDescent="0.2">
      <c r="B69" s="31" t="str">
        <f>Neraca!B66</f>
        <v xml:space="preserve">   Accrued Expenses - Project</v>
      </c>
      <c r="C69" s="31"/>
      <c r="D69" s="31"/>
      <c r="E69" s="28">
        <f>Neraca!D66</f>
        <v>0</v>
      </c>
    </row>
    <row r="70" spans="2:5" x14ac:dyDescent="0.2">
      <c r="B70" s="31" t="str">
        <f>Neraca!B67</f>
        <v xml:space="preserve">   Tax Payable - PPh Ps 21/26</v>
      </c>
      <c r="C70" s="31"/>
      <c r="D70" s="31"/>
      <c r="E70" s="28">
        <f>Neraca!D67</f>
        <v>0</v>
      </c>
    </row>
    <row r="71" spans="2:5" x14ac:dyDescent="0.2">
      <c r="B71" s="31" t="str">
        <f>Neraca!B68</f>
        <v xml:space="preserve">   Tax Payable - PPh Ps 23</v>
      </c>
      <c r="C71" s="31"/>
      <c r="D71" s="31"/>
      <c r="E71" s="28">
        <f>Neraca!D68</f>
        <v>0</v>
      </c>
    </row>
    <row r="72" spans="2:5" x14ac:dyDescent="0.2">
      <c r="B72" s="31" t="str">
        <f>Neraca!B69</f>
        <v xml:space="preserve">   Tax Payable - PPh Ps 29</v>
      </c>
      <c r="C72" s="31"/>
      <c r="D72" s="31"/>
      <c r="E72" s="28">
        <f>Neraca!D69</f>
        <v>0</v>
      </c>
    </row>
    <row r="73" spans="2:5" x14ac:dyDescent="0.2">
      <c r="B73" s="31" t="str">
        <f>Neraca!B70</f>
        <v xml:space="preserve">   Tax Payable - PPh Ps 4 (2)</v>
      </c>
      <c r="C73" s="31"/>
      <c r="D73" s="31"/>
      <c r="E73" s="28">
        <f>Neraca!D70</f>
        <v>0</v>
      </c>
    </row>
    <row r="74" spans="2:5" x14ac:dyDescent="0.2">
      <c r="B74" s="31" t="str">
        <f>Neraca!B71</f>
        <v xml:space="preserve">   Dividend Payable</v>
      </c>
      <c r="C74" s="31"/>
      <c r="D74" s="31"/>
      <c r="E74" s="28">
        <f>Neraca!D71</f>
        <v>0</v>
      </c>
    </row>
    <row r="75" spans="2:5" x14ac:dyDescent="0.2">
      <c r="B75" s="31" t="str">
        <f>Neraca!B72</f>
        <v xml:space="preserve">   Interest Payable</v>
      </c>
      <c r="C75" s="31"/>
      <c r="D75" s="31"/>
      <c r="E75" s="28">
        <f>Neraca!D72</f>
        <v>0</v>
      </c>
    </row>
    <row r="76" spans="2:5" x14ac:dyDescent="0.2">
      <c r="B76" s="31" t="str">
        <f>Neraca!B73</f>
        <v xml:space="preserve">   Others Payable</v>
      </c>
      <c r="C76" s="31"/>
      <c r="D76" s="31"/>
      <c r="E76" s="28">
        <f>Neraca!D73</f>
        <v>10000</v>
      </c>
    </row>
    <row r="77" spans="2:5" x14ac:dyDescent="0.2">
      <c r="B77" s="31" t="str">
        <f>Neraca!B74</f>
        <v>Shareholder's Payable</v>
      </c>
      <c r="C77" s="31"/>
      <c r="D77" s="31"/>
      <c r="E77" s="28">
        <f>Neraca!D74</f>
        <v>0</v>
      </c>
    </row>
    <row r="78" spans="2:5" x14ac:dyDescent="0.2">
      <c r="B78" s="31" t="str">
        <f>Neraca!B75</f>
        <v>Advance Payment/Accrued Income</v>
      </c>
      <c r="C78" s="31"/>
      <c r="D78" s="31"/>
      <c r="E78" s="28">
        <f>Neraca!D75</f>
        <v>0</v>
      </c>
    </row>
    <row r="79" spans="2:5" x14ac:dyDescent="0.2">
      <c r="B79" s="31" t="str">
        <f>Neraca!B76</f>
        <v xml:space="preserve">   Advance Payment from Client</v>
      </c>
      <c r="C79" s="31"/>
      <c r="D79" s="31"/>
      <c r="E79" s="28">
        <f>Neraca!D76</f>
        <v>0</v>
      </c>
    </row>
    <row r="80" spans="2:5" x14ac:dyDescent="0.2">
      <c r="B80" s="31" t="str">
        <f>Neraca!B77</f>
        <v xml:space="preserve">   Overpayment from Client</v>
      </c>
      <c r="C80" s="31"/>
      <c r="D80" s="31"/>
      <c r="E80" s="28">
        <f>Neraca!D77</f>
        <v>0</v>
      </c>
    </row>
    <row r="81" spans="2:5" x14ac:dyDescent="0.2">
      <c r="B81" s="31" t="str">
        <f>Neraca!B78</f>
        <v xml:space="preserve">   Doubtful Payable</v>
      </c>
      <c r="C81" s="31"/>
      <c r="D81" s="31"/>
      <c r="E81" s="28">
        <f>Neraca!D78</f>
        <v>0</v>
      </c>
    </row>
    <row r="82" spans="2:5" x14ac:dyDescent="0.2">
      <c r="B82" s="31" t="str">
        <f>Neraca!B79</f>
        <v>Third Party Loan</v>
      </c>
      <c r="C82" s="31"/>
      <c r="D82" s="31"/>
      <c r="E82" s="28">
        <f>Neraca!D79</f>
        <v>0</v>
      </c>
    </row>
    <row r="83" spans="2:5" x14ac:dyDescent="0.2">
      <c r="B83" s="31" t="str">
        <f>Neraca!B80</f>
        <v>Bank &amp; Financial Institution Loan</v>
      </c>
      <c r="C83" s="31"/>
      <c r="D83" s="31"/>
      <c r="E83" s="28">
        <f>Neraca!D80</f>
        <v>0</v>
      </c>
    </row>
    <row r="84" spans="2:5" x14ac:dyDescent="0.2">
      <c r="B84" s="31" t="str">
        <f>Neraca!B81</f>
        <v>Bank BRI</v>
      </c>
      <c r="C84" s="31"/>
      <c r="D84" s="31"/>
      <c r="E84" s="28">
        <f>Neraca!D81</f>
        <v>0</v>
      </c>
    </row>
    <row r="85" spans="2:5" x14ac:dyDescent="0.2">
      <c r="B85" s="31" t="str">
        <f>Neraca!B82</f>
        <v>Bank 2</v>
      </c>
      <c r="C85" s="31"/>
      <c r="D85" s="31"/>
      <c r="E85" s="28">
        <f>Neraca!D82</f>
        <v>0</v>
      </c>
    </row>
    <row r="86" spans="2:5" x14ac:dyDescent="0.2">
      <c r="B86" s="31" t="str">
        <f>Neraca!B83</f>
        <v>Fin. Institution 1</v>
      </c>
      <c r="C86" s="31"/>
      <c r="D86" s="31"/>
      <c r="E86" s="28">
        <f>Neraca!D83</f>
        <v>0</v>
      </c>
    </row>
    <row r="87" spans="2:5" x14ac:dyDescent="0.2">
      <c r="B87" s="31" t="str">
        <f>Neraca!B84</f>
        <v>Fin. Institution 2</v>
      </c>
      <c r="C87" s="31"/>
      <c r="D87" s="31"/>
      <c r="E87" s="28">
        <f>Neraca!D84</f>
        <v>0</v>
      </c>
    </row>
    <row r="88" spans="2:5" x14ac:dyDescent="0.2">
      <c r="B88" s="31" t="s">
        <v>479</v>
      </c>
      <c r="C88" s="31"/>
      <c r="D88" s="31"/>
      <c r="E88" s="28">
        <f>Neraca!D85</f>
        <v>0</v>
      </c>
    </row>
    <row r="89" spans="2:5" x14ac:dyDescent="0.2">
      <c r="B89" s="31" t="s">
        <v>480</v>
      </c>
      <c r="C89" s="31"/>
      <c r="D89" s="31"/>
      <c r="E89" s="28">
        <f>Neraca!D86</f>
        <v>0</v>
      </c>
    </row>
    <row r="90" spans="2:5" ht="16.5" x14ac:dyDescent="0.3">
      <c r="B90" s="35" t="s">
        <v>481</v>
      </c>
      <c r="C90" s="35"/>
      <c r="D90" s="35"/>
      <c r="E90" s="36">
        <f>SUM(E64:E89)</f>
        <v>10000</v>
      </c>
    </row>
    <row r="92" spans="2:5" ht="16.5" x14ac:dyDescent="0.3">
      <c r="B92" s="27" t="s">
        <v>482</v>
      </c>
      <c r="C92" s="27"/>
      <c r="D92" s="27"/>
      <c r="E92" s="19"/>
    </row>
    <row r="93" spans="2:5" ht="16.5" x14ac:dyDescent="0.3">
      <c r="B93" s="30" t="str">
        <f>Neraca!B90</f>
        <v>Shareholdership</v>
      </c>
      <c r="C93" s="30"/>
      <c r="D93" s="30"/>
      <c r="E93" s="19"/>
    </row>
    <row r="94" spans="2:5" ht="16.5" x14ac:dyDescent="0.3">
      <c r="B94" s="30" t="str">
        <f>Neraca!B91</f>
        <v xml:space="preserve">   Paid-up Capital</v>
      </c>
      <c r="C94" s="31"/>
      <c r="D94" s="31"/>
      <c r="E94" s="64">
        <f>Neraca!D91</f>
        <v>0</v>
      </c>
    </row>
    <row r="95" spans="2:5" ht="16.5" x14ac:dyDescent="0.3">
      <c r="B95" s="30" t="str">
        <f>Neraca!B92</f>
        <v>Retained Earnings</v>
      </c>
      <c r="C95" s="30"/>
      <c r="D95" s="30"/>
      <c r="E95" s="64"/>
    </row>
    <row r="96" spans="2:5" ht="16.5" x14ac:dyDescent="0.3">
      <c r="B96" s="30" t="str">
        <f>Neraca!B93</f>
        <v xml:space="preserve">   Accumulated Profit/(Loss)</v>
      </c>
      <c r="C96" s="31"/>
      <c r="D96" s="31"/>
      <c r="E96" s="64">
        <f>Neraca!D93</f>
        <v>4315514</v>
      </c>
    </row>
    <row r="97" spans="2:7" ht="16.5" x14ac:dyDescent="0.3">
      <c r="B97" s="30" t="str">
        <f>Neraca!B94</f>
        <v xml:space="preserve">   Prior Year's Adjustment</v>
      </c>
      <c r="C97" s="65"/>
      <c r="D97" s="65"/>
      <c r="E97" s="64">
        <f>Neraca!D94</f>
        <v>1677186</v>
      </c>
    </row>
    <row r="98" spans="2:7" ht="16.5" x14ac:dyDescent="0.3">
      <c r="B98" s="30" t="str">
        <f>Neraca!B96</f>
        <v>Ekuitas Lainnya</v>
      </c>
      <c r="C98" s="65"/>
      <c r="D98" s="65"/>
      <c r="E98" s="64">
        <f>Neraca!D96</f>
        <v>19663808</v>
      </c>
    </row>
    <row r="99" spans="2:7" ht="16.5" x14ac:dyDescent="0.3">
      <c r="B99" s="35" t="s">
        <v>483</v>
      </c>
      <c r="C99" s="35"/>
      <c r="D99" s="35"/>
      <c r="E99" s="66">
        <f>SUM(E93:E98)</f>
        <v>25656508</v>
      </c>
    </row>
    <row r="101" spans="2:7" ht="16.5" x14ac:dyDescent="0.3">
      <c r="B101" s="27" t="s">
        <v>484</v>
      </c>
      <c r="C101" s="27"/>
      <c r="D101" s="27"/>
      <c r="E101" s="19"/>
      <c r="G101" s="62">
        <f>E90+E99</f>
        <v>25666508</v>
      </c>
    </row>
    <row r="103" spans="2:7" x14ac:dyDescent="0.2">
      <c r="G103" s="19" t="s">
        <v>485</v>
      </c>
    </row>
    <row r="104" spans="2:7" x14ac:dyDescent="0.2">
      <c r="E104" s="52"/>
    </row>
    <row r="105" spans="2:7" hidden="1" x14ac:dyDescent="0.2"/>
    <row r="107" spans="2:7" x14ac:dyDescent="0.2">
      <c r="G107" s="20" t="s">
        <v>401</v>
      </c>
    </row>
    <row r="108" spans="2:7" x14ac:dyDescent="0.2">
      <c r="G108" s="7" t="s">
        <v>486</v>
      </c>
    </row>
  </sheetData>
  <pageMargins left="0.7" right="0.7" top="0.75" bottom="0.75" header="0.3" footer="0.3"/>
  <pageSetup paperSize="9" scale="93"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S108"/>
  <sheetViews>
    <sheetView showGridLines="0" zoomScale="80" zoomScaleNormal="80" workbookViewId="0">
      <pane xSplit="7" ySplit="5" topLeftCell="J60" activePane="bottomRight" state="frozen"/>
      <selection pane="topRight"/>
      <selection pane="bottomLeft"/>
      <selection pane="bottomRight" activeCell="S98" sqref="S98"/>
    </sheetView>
  </sheetViews>
  <sheetFormatPr defaultColWidth="9.140625" defaultRowHeight="12.75" x14ac:dyDescent="0.2"/>
  <cols>
    <col min="1" max="1" width="5.7109375" style="19" customWidth="1"/>
    <col min="2" max="2" width="17.42578125" style="19" customWidth="1"/>
    <col min="3" max="3" width="9.28515625" style="19" customWidth="1"/>
    <col min="4" max="4" width="18" style="19" customWidth="1"/>
    <col min="5" max="5" width="14.85546875" style="28" hidden="1" customWidth="1"/>
    <col min="6" max="6" width="1.85546875" style="19" hidden="1" customWidth="1"/>
    <col min="7" max="7" width="15" style="19" hidden="1" customWidth="1"/>
    <col min="8" max="16" width="16" style="19" customWidth="1"/>
    <col min="17" max="17" width="17" style="19" customWidth="1"/>
    <col min="18" max="19" width="14.140625" style="19" customWidth="1"/>
    <col min="20" max="16384" width="9.140625" style="19"/>
  </cols>
  <sheetData>
    <row r="1" spans="2:19" ht="16.5" x14ac:dyDescent="0.3">
      <c r="B1" s="22" t="str">
        <f>NRC_2025!B1</f>
        <v>ARYA USAHA TIRTA, CV</v>
      </c>
      <c r="C1" s="22"/>
      <c r="D1" s="22"/>
      <c r="E1" s="27"/>
    </row>
    <row r="2" spans="2:19" ht="16.5" x14ac:dyDescent="0.3">
      <c r="B2" s="22" t="s">
        <v>463</v>
      </c>
      <c r="C2" s="22"/>
      <c r="D2" s="22"/>
      <c r="E2" s="27"/>
    </row>
    <row r="3" spans="2:19" x14ac:dyDescent="0.2">
      <c r="B3" s="22" t="s">
        <v>464</v>
      </c>
      <c r="C3" s="4">
        <f>Neraca!D6</f>
        <v>183</v>
      </c>
      <c r="D3" s="5">
        <v>2025</v>
      </c>
      <c r="E3" s="6"/>
      <c r="F3" s="21"/>
    </row>
    <row r="4" spans="2:19" x14ac:dyDescent="0.2">
      <c r="E4" s="24"/>
      <c r="F4" s="25"/>
    </row>
    <row r="5" spans="2:19" x14ac:dyDescent="0.2">
      <c r="E5" s="58">
        <v>2025</v>
      </c>
      <c r="F5" s="25"/>
      <c r="H5" s="59" t="s">
        <v>487</v>
      </c>
      <c r="I5" s="59" t="s">
        <v>488</v>
      </c>
      <c r="J5" s="59" t="s">
        <v>489</v>
      </c>
      <c r="K5" s="59" t="s">
        <v>490</v>
      </c>
      <c r="L5" s="59" t="s">
        <v>491</v>
      </c>
      <c r="M5" s="59" t="s">
        <v>492</v>
      </c>
      <c r="N5" s="59" t="s">
        <v>493</v>
      </c>
      <c r="O5" s="59" t="s">
        <v>494</v>
      </c>
      <c r="P5" s="59" t="s">
        <v>495</v>
      </c>
      <c r="Q5" s="59" t="s">
        <v>496</v>
      </c>
      <c r="R5" s="59" t="s">
        <v>497</v>
      </c>
      <c r="S5" s="59" t="s">
        <v>498</v>
      </c>
    </row>
    <row r="6" spans="2:19" ht="16.5" x14ac:dyDescent="0.3">
      <c r="B6" s="27" t="s">
        <v>465</v>
      </c>
      <c r="C6" s="27"/>
      <c r="D6" s="27"/>
      <c r="E6" s="19"/>
    </row>
    <row r="7" spans="2:19" ht="16.5" x14ac:dyDescent="0.3">
      <c r="B7" s="35" t="s">
        <v>466</v>
      </c>
      <c r="C7" s="35"/>
      <c r="D7" s="35"/>
    </row>
    <row r="8" spans="2:19" ht="16.5" x14ac:dyDescent="0.3">
      <c r="B8" s="30" t="s">
        <v>467</v>
      </c>
      <c r="C8" s="30"/>
      <c r="D8" s="30"/>
    </row>
    <row r="9" spans="2:19" hidden="1" x14ac:dyDescent="0.2">
      <c r="B9" s="31" t="s">
        <v>468</v>
      </c>
      <c r="C9" s="31"/>
      <c r="D9" s="31"/>
      <c r="E9" s="28">
        <v>0</v>
      </c>
    </row>
    <row r="10" spans="2:19" hidden="1" x14ac:dyDescent="0.2">
      <c r="B10" s="31" t="s">
        <v>469</v>
      </c>
      <c r="C10" s="31"/>
      <c r="D10" s="31"/>
      <c r="E10" s="28">
        <v>0</v>
      </c>
    </row>
    <row r="11" spans="2:19" hidden="1" x14ac:dyDescent="0.2">
      <c r="B11" s="31" t="s">
        <v>470</v>
      </c>
      <c r="C11" s="31"/>
      <c r="D11" s="31"/>
      <c r="E11" s="28">
        <v>0</v>
      </c>
    </row>
    <row r="12" spans="2:19" hidden="1" x14ac:dyDescent="0.2">
      <c r="B12" s="31" t="s">
        <v>471</v>
      </c>
      <c r="C12" s="31"/>
      <c r="D12" s="31"/>
      <c r="E12" s="28">
        <v>0</v>
      </c>
    </row>
    <row r="13" spans="2:19" hidden="1" x14ac:dyDescent="0.2">
      <c r="B13" s="31" t="str">
        <f>Neraca!B10</f>
        <v xml:space="preserve">   Petty Cash</v>
      </c>
      <c r="C13" s="31"/>
      <c r="D13" s="31"/>
      <c r="E13" s="28">
        <f>Neraca!D10</f>
        <v>0</v>
      </c>
      <c r="H13" s="38">
        <v>0</v>
      </c>
      <c r="I13" s="38">
        <v>0</v>
      </c>
      <c r="J13" s="38">
        <v>0</v>
      </c>
      <c r="K13" s="38">
        <v>0</v>
      </c>
      <c r="L13" s="38">
        <v>0</v>
      </c>
      <c r="M13" s="38">
        <v>0</v>
      </c>
      <c r="N13" s="38">
        <v>0</v>
      </c>
      <c r="O13" s="38">
        <v>0</v>
      </c>
      <c r="P13" s="38">
        <v>0</v>
      </c>
      <c r="Q13" s="38">
        <v>0</v>
      </c>
      <c r="R13" s="38">
        <v>0</v>
      </c>
      <c r="S13" s="38">
        <v>0</v>
      </c>
    </row>
    <row r="14" spans="2:19" x14ac:dyDescent="0.2">
      <c r="B14" s="31" t="str">
        <f>Neraca!B11</f>
        <v xml:space="preserve">   CIMB Niaga - Acc. No: 800171592300</v>
      </c>
      <c r="C14" s="31"/>
      <c r="D14" s="31"/>
      <c r="E14" s="28">
        <f>Neraca!D11</f>
        <v>3043241</v>
      </c>
      <c r="H14" s="38">
        <v>1276132</v>
      </c>
      <c r="I14" s="38">
        <v>12744067</v>
      </c>
      <c r="J14" s="38">
        <v>1785455</v>
      </c>
      <c r="K14" s="38">
        <v>3305447</v>
      </c>
      <c r="L14" s="38">
        <v>6662277</v>
      </c>
      <c r="M14" s="38">
        <v>7254802</v>
      </c>
      <c r="N14" s="38">
        <v>5465689</v>
      </c>
      <c r="O14" s="38">
        <v>22841947</v>
      </c>
      <c r="P14" s="38">
        <v>19995513</v>
      </c>
      <c r="Q14" s="38">
        <v>32286768</v>
      </c>
      <c r="R14" s="38">
        <v>1789329</v>
      </c>
      <c r="S14" s="38">
        <v>3043241</v>
      </c>
    </row>
    <row r="15" spans="2:19" hidden="1" x14ac:dyDescent="0.2">
      <c r="B15" s="31" t="str">
        <f>Neraca!B12</f>
        <v>Bank 2</v>
      </c>
      <c r="C15" s="31"/>
      <c r="D15" s="31"/>
      <c r="E15" s="28">
        <f>Neraca!D12</f>
        <v>0</v>
      </c>
      <c r="G15" s="52"/>
      <c r="H15" s="38">
        <v>0</v>
      </c>
      <c r="I15" s="38">
        <v>0</v>
      </c>
      <c r="J15" s="38">
        <v>0</v>
      </c>
      <c r="K15" s="38">
        <v>0</v>
      </c>
      <c r="L15" s="38">
        <v>0</v>
      </c>
      <c r="M15" s="38">
        <v>0</v>
      </c>
      <c r="N15" s="38">
        <v>0</v>
      </c>
      <c r="O15" s="38">
        <v>0</v>
      </c>
      <c r="P15" s="38">
        <v>0</v>
      </c>
      <c r="Q15" s="38">
        <v>0</v>
      </c>
      <c r="R15" s="38">
        <v>0</v>
      </c>
      <c r="S15" s="38">
        <v>0</v>
      </c>
    </row>
    <row r="16" spans="2:19" hidden="1" x14ac:dyDescent="0.2">
      <c r="B16" s="31" t="str">
        <f>Neraca!B13</f>
        <v>Bank 3</v>
      </c>
      <c r="C16" s="31"/>
      <c r="D16" s="31"/>
      <c r="E16" s="28">
        <f>Neraca!D13</f>
        <v>0</v>
      </c>
      <c r="G16" s="51"/>
      <c r="H16" s="38">
        <v>0</v>
      </c>
      <c r="I16" s="38">
        <v>0</v>
      </c>
      <c r="J16" s="38">
        <v>0</v>
      </c>
      <c r="K16" s="38">
        <v>0</v>
      </c>
      <c r="L16" s="38">
        <v>0</v>
      </c>
      <c r="M16" s="38">
        <v>0</v>
      </c>
      <c r="N16" s="38">
        <v>0</v>
      </c>
      <c r="O16" s="38">
        <v>0</v>
      </c>
      <c r="P16" s="38">
        <v>0</v>
      </c>
      <c r="Q16" s="38">
        <v>0</v>
      </c>
      <c r="R16" s="38">
        <v>0</v>
      </c>
      <c r="S16" s="38">
        <v>0</v>
      </c>
    </row>
    <row r="17" spans="2:19" hidden="1" x14ac:dyDescent="0.2">
      <c r="B17" s="31" t="str">
        <f>Neraca!B14</f>
        <v>BAnk 4</v>
      </c>
      <c r="C17" s="31"/>
      <c r="D17" s="31"/>
      <c r="E17" s="28">
        <f>Neraca!D14</f>
        <v>0</v>
      </c>
      <c r="H17" s="38">
        <v>0</v>
      </c>
      <c r="I17" s="38">
        <v>0</v>
      </c>
      <c r="J17" s="38">
        <v>0</v>
      </c>
      <c r="K17" s="38">
        <v>0</v>
      </c>
      <c r="L17" s="38">
        <v>0</v>
      </c>
      <c r="M17" s="38">
        <v>0</v>
      </c>
      <c r="N17" s="38">
        <v>0</v>
      </c>
      <c r="O17" s="38">
        <v>0</v>
      </c>
      <c r="P17" s="38">
        <v>0</v>
      </c>
      <c r="Q17" s="38">
        <v>0</v>
      </c>
      <c r="R17" s="38">
        <v>0</v>
      </c>
      <c r="S17" s="38">
        <v>0</v>
      </c>
    </row>
    <row r="18" spans="2:19" hidden="1" x14ac:dyDescent="0.2">
      <c r="B18" s="31" t="str">
        <f>Neraca!B15</f>
        <v>Bank Deposit</v>
      </c>
      <c r="C18" s="31"/>
      <c r="D18" s="31"/>
      <c r="E18" s="28">
        <f>Neraca!D15</f>
        <v>0</v>
      </c>
      <c r="H18" s="38">
        <v>0</v>
      </c>
      <c r="I18" s="38">
        <v>0</v>
      </c>
      <c r="J18" s="38">
        <v>0</v>
      </c>
      <c r="K18" s="38">
        <v>0</v>
      </c>
      <c r="L18" s="38">
        <v>0</v>
      </c>
      <c r="M18" s="38">
        <v>0</v>
      </c>
      <c r="N18" s="38">
        <v>0</v>
      </c>
      <c r="O18" s="38">
        <v>0</v>
      </c>
      <c r="P18" s="38">
        <v>0</v>
      </c>
      <c r="Q18" s="38">
        <v>0</v>
      </c>
      <c r="R18" s="38">
        <v>0</v>
      </c>
      <c r="S18" s="38">
        <v>0</v>
      </c>
    </row>
    <row r="19" spans="2:19" hidden="1" x14ac:dyDescent="0.2">
      <c r="B19" s="31" t="str">
        <f>Neraca!B16</f>
        <v>Others Deposit</v>
      </c>
      <c r="C19" s="31"/>
      <c r="D19" s="31"/>
      <c r="E19" s="28">
        <f>Neraca!D16</f>
        <v>0</v>
      </c>
      <c r="H19" s="38">
        <v>0</v>
      </c>
      <c r="I19" s="38">
        <v>0</v>
      </c>
      <c r="J19" s="38">
        <v>0</v>
      </c>
      <c r="K19" s="38">
        <v>0</v>
      </c>
      <c r="L19" s="38">
        <v>0</v>
      </c>
      <c r="M19" s="38">
        <v>0</v>
      </c>
      <c r="N19" s="38">
        <v>0</v>
      </c>
      <c r="O19" s="38">
        <v>0</v>
      </c>
      <c r="P19" s="38">
        <v>0</v>
      </c>
      <c r="Q19" s="38">
        <v>0</v>
      </c>
      <c r="R19" s="38">
        <v>0</v>
      </c>
      <c r="S19" s="38">
        <v>0</v>
      </c>
    </row>
    <row r="20" spans="2:19" hidden="1" x14ac:dyDescent="0.2">
      <c r="B20" s="31" t="str">
        <f>Neraca!B17</f>
        <v xml:space="preserve">   Cash In Transit</v>
      </c>
      <c r="C20" s="31"/>
      <c r="D20" s="31"/>
      <c r="E20" s="28">
        <f>Neraca!D17</f>
        <v>0</v>
      </c>
      <c r="H20" s="38">
        <v>4872000</v>
      </c>
      <c r="I20" s="38">
        <v>9872000</v>
      </c>
      <c r="J20" s="38">
        <v>14072000</v>
      </c>
      <c r="K20" s="38">
        <v>19382000</v>
      </c>
      <c r="L20" s="38">
        <v>47768000</v>
      </c>
      <c r="M20" s="38">
        <v>70680408</v>
      </c>
      <c r="N20" s="38">
        <v>73952408</v>
      </c>
      <c r="O20" s="38">
        <v>78624408</v>
      </c>
      <c r="P20" s="38">
        <v>82996406</v>
      </c>
      <c r="Q20" s="38">
        <v>87668406</v>
      </c>
      <c r="R20" s="38">
        <v>87668406</v>
      </c>
      <c r="S20" s="38">
        <v>92340406</v>
      </c>
    </row>
    <row r="21" spans="2:19" hidden="1" x14ac:dyDescent="0.2">
      <c r="B21" s="31" t="str">
        <f>Neraca!B18</f>
        <v>Account Receivable</v>
      </c>
      <c r="C21" s="31"/>
      <c r="D21" s="31"/>
      <c r="E21" s="28">
        <f>Neraca!D18</f>
        <v>0</v>
      </c>
      <c r="H21" s="38">
        <v>0</v>
      </c>
      <c r="I21" s="38">
        <v>0</v>
      </c>
      <c r="J21" s="38">
        <v>0</v>
      </c>
      <c r="K21" s="38">
        <v>0</v>
      </c>
      <c r="L21" s="38">
        <v>0</v>
      </c>
      <c r="M21" s="38">
        <v>0</v>
      </c>
      <c r="N21" s="38">
        <v>0</v>
      </c>
      <c r="O21" s="38">
        <v>0</v>
      </c>
      <c r="P21" s="38">
        <v>0</v>
      </c>
      <c r="Q21" s="38">
        <v>0</v>
      </c>
      <c r="R21" s="38">
        <v>0</v>
      </c>
      <c r="S21" s="38">
        <v>0</v>
      </c>
    </row>
    <row r="22" spans="2:19" hidden="1" x14ac:dyDescent="0.2">
      <c r="B22" s="31" t="str">
        <f>Neraca!B19</f>
        <v>Receivable - Trade</v>
      </c>
      <c r="C22" s="31"/>
      <c r="D22" s="31"/>
      <c r="E22" s="28">
        <f>Neraca!D19</f>
        <v>277134525</v>
      </c>
      <c r="H22" s="38">
        <v>0</v>
      </c>
      <c r="I22" s="38">
        <v>0</v>
      </c>
      <c r="J22" s="38">
        <v>0</v>
      </c>
      <c r="K22" s="38">
        <v>0</v>
      </c>
      <c r="L22" s="38">
        <v>0</v>
      </c>
      <c r="M22" s="38">
        <v>0</v>
      </c>
      <c r="N22" s="38">
        <v>0</v>
      </c>
      <c r="O22" s="38">
        <v>0</v>
      </c>
      <c r="P22" s="38">
        <v>0</v>
      </c>
      <c r="Q22" s="38">
        <v>0</v>
      </c>
      <c r="R22" s="38">
        <v>0</v>
      </c>
      <c r="S22" s="38">
        <v>0</v>
      </c>
    </row>
    <row r="23" spans="2:19" hidden="1" x14ac:dyDescent="0.2">
      <c r="B23" s="31" t="str">
        <f>Neraca!B20</f>
        <v>Employee Receivable</v>
      </c>
      <c r="C23" s="31"/>
      <c r="D23" s="31"/>
      <c r="E23" s="28">
        <f>Neraca!D20</f>
        <v>0</v>
      </c>
      <c r="H23" s="38">
        <v>0</v>
      </c>
      <c r="I23" s="38">
        <v>0</v>
      </c>
      <c r="J23" s="38">
        <v>0</v>
      </c>
      <c r="K23" s="38">
        <v>0</v>
      </c>
      <c r="L23" s="38">
        <v>0</v>
      </c>
      <c r="M23" s="38">
        <v>0</v>
      </c>
      <c r="N23" s="38">
        <v>0</v>
      </c>
      <c r="O23" s="38">
        <v>0</v>
      </c>
      <c r="P23" s="38">
        <v>0</v>
      </c>
      <c r="Q23" s="38">
        <v>200000</v>
      </c>
      <c r="R23" s="38">
        <v>1950000</v>
      </c>
      <c r="S23" s="38">
        <v>1950000</v>
      </c>
    </row>
    <row r="24" spans="2:19" hidden="1" x14ac:dyDescent="0.2">
      <c r="B24" s="31" t="s">
        <v>472</v>
      </c>
      <c r="C24" s="31"/>
      <c r="D24" s="31"/>
      <c r="E24" s="28">
        <f>Neraca!D21</f>
        <v>0</v>
      </c>
      <c r="H24" s="38">
        <v>0</v>
      </c>
      <c r="I24" s="38">
        <v>0</v>
      </c>
      <c r="J24" s="38">
        <v>0</v>
      </c>
      <c r="K24" s="38">
        <v>0</v>
      </c>
      <c r="L24" s="38">
        <v>0</v>
      </c>
      <c r="M24" s="38">
        <v>0</v>
      </c>
      <c r="N24" s="38">
        <v>0</v>
      </c>
      <c r="O24" s="38">
        <v>0</v>
      </c>
      <c r="P24" s="38">
        <v>0</v>
      </c>
      <c r="Q24" s="38">
        <v>0</v>
      </c>
      <c r="R24" s="38">
        <v>0</v>
      </c>
      <c r="S24" s="38">
        <v>0</v>
      </c>
    </row>
    <row r="25" spans="2:19" hidden="1" x14ac:dyDescent="0.2">
      <c r="B25" s="31" t="s">
        <v>473</v>
      </c>
      <c r="C25" s="31"/>
      <c r="D25" s="31"/>
      <c r="E25" s="28">
        <f>Neraca!D22</f>
        <v>0</v>
      </c>
      <c r="H25" s="38">
        <v>0</v>
      </c>
      <c r="I25" s="38">
        <v>0</v>
      </c>
      <c r="J25" s="38">
        <v>0</v>
      </c>
      <c r="K25" s="38">
        <v>0</v>
      </c>
      <c r="L25" s="38">
        <v>0</v>
      </c>
      <c r="M25" s="38">
        <v>0</v>
      </c>
      <c r="N25" s="38">
        <v>0</v>
      </c>
      <c r="O25" s="38">
        <v>0</v>
      </c>
      <c r="P25" s="38">
        <v>0</v>
      </c>
      <c r="Q25" s="38">
        <v>0</v>
      </c>
      <c r="R25" s="38">
        <v>0</v>
      </c>
      <c r="S25" s="38">
        <v>0</v>
      </c>
    </row>
    <row r="26" spans="2:19" hidden="1" x14ac:dyDescent="0.2">
      <c r="B26" s="31" t="str">
        <f>Neraca!B23</f>
        <v>Persediaan</v>
      </c>
      <c r="C26" s="31"/>
      <c r="D26" s="31"/>
      <c r="E26" s="28">
        <f>Neraca!D23</f>
        <v>0</v>
      </c>
      <c r="H26" s="38">
        <v>0</v>
      </c>
      <c r="I26" s="38">
        <v>0</v>
      </c>
      <c r="J26" s="38">
        <v>0</v>
      </c>
      <c r="K26" s="38">
        <v>0</v>
      </c>
      <c r="L26" s="38">
        <v>0</v>
      </c>
      <c r="M26" s="38">
        <v>0</v>
      </c>
      <c r="N26" s="38">
        <v>0</v>
      </c>
      <c r="O26" s="38">
        <v>0</v>
      </c>
      <c r="P26" s="38">
        <v>0</v>
      </c>
      <c r="Q26" s="38">
        <v>0</v>
      </c>
      <c r="R26" s="38">
        <v>0</v>
      </c>
      <c r="S26" s="38">
        <v>0</v>
      </c>
    </row>
    <row r="27" spans="2:19" x14ac:dyDescent="0.2">
      <c r="B27" s="31" t="str">
        <f>Neraca!B24</f>
        <v>Shareholder's - Receivable</v>
      </c>
      <c r="C27" s="31"/>
      <c r="D27" s="31"/>
      <c r="E27" s="28">
        <f>Neraca!D24</f>
        <v>0</v>
      </c>
      <c r="H27" s="38">
        <v>5312626.86609999</v>
      </c>
      <c r="I27" s="38">
        <v>5312626.86609999</v>
      </c>
      <c r="J27" s="38">
        <v>5312626.86609999</v>
      </c>
      <c r="K27" s="38">
        <v>5312626.86609999</v>
      </c>
      <c r="L27" s="38">
        <v>5312626.86609999</v>
      </c>
      <c r="M27" s="38">
        <v>5812626.86609999</v>
      </c>
      <c r="N27" s="38">
        <v>6105126.86609999</v>
      </c>
      <c r="O27" s="38">
        <v>6105126.86609999</v>
      </c>
      <c r="P27" s="38">
        <v>6105126.86609999</v>
      </c>
      <c r="Q27" s="38">
        <v>6705126.86609999</v>
      </c>
      <c r="R27" s="38">
        <v>6705126.86609999</v>
      </c>
      <c r="S27" s="38">
        <v>6705126.86609999</v>
      </c>
    </row>
    <row r="28" spans="2:19" hidden="1" x14ac:dyDescent="0.2">
      <c r="B28" s="31" t="str">
        <f>Neraca!B25</f>
        <v>Due To/From Subsidiary/Affiliate Company</v>
      </c>
      <c r="C28" s="31"/>
      <c r="D28" s="31"/>
      <c r="E28" s="28">
        <f>Neraca!D25</f>
        <v>0</v>
      </c>
      <c r="H28" s="38">
        <v>0</v>
      </c>
      <c r="I28" s="38">
        <v>0</v>
      </c>
      <c r="J28" s="38"/>
      <c r="K28" s="38"/>
      <c r="L28" s="38"/>
      <c r="M28" s="38"/>
      <c r="N28" s="38"/>
      <c r="O28" s="38"/>
      <c r="P28" s="38">
        <v>0</v>
      </c>
      <c r="Q28" s="38"/>
      <c r="R28" s="38"/>
      <c r="S28" s="38"/>
    </row>
    <row r="29" spans="2:19" hidden="1" x14ac:dyDescent="0.2">
      <c r="B29" s="31" t="str">
        <f>Neraca!B26</f>
        <v>Jaya Impian Abadi PT</v>
      </c>
      <c r="C29" s="31"/>
      <c r="D29" s="31"/>
      <c r="E29" s="28">
        <f>Neraca!D26</f>
        <v>0</v>
      </c>
      <c r="H29" s="38">
        <v>15587435</v>
      </c>
      <c r="I29" s="38">
        <v>15587435</v>
      </c>
      <c r="J29" s="38"/>
      <c r="K29" s="38"/>
      <c r="L29" s="38"/>
      <c r="M29" s="38"/>
      <c r="N29" s="38"/>
      <c r="O29" s="38"/>
      <c r="P29" s="38">
        <v>73617280</v>
      </c>
      <c r="Q29" s="38"/>
      <c r="R29" s="38"/>
      <c r="S29" s="38"/>
    </row>
    <row r="30" spans="2:19" hidden="1" x14ac:dyDescent="0.2">
      <c r="B30" s="31" t="str">
        <f>Neraca!B27</f>
        <v>Citra Perkasa CV</v>
      </c>
      <c r="C30" s="31"/>
      <c r="D30" s="31"/>
      <c r="E30" s="28">
        <f>Neraca!D27</f>
        <v>0</v>
      </c>
      <c r="H30" s="38">
        <v>0</v>
      </c>
      <c r="I30" s="38">
        <v>0</v>
      </c>
      <c r="J30" s="38"/>
      <c r="K30" s="38"/>
      <c r="L30" s="38"/>
      <c r="M30" s="38"/>
      <c r="N30" s="38"/>
      <c r="O30" s="38"/>
      <c r="P30" s="38">
        <v>-37053800</v>
      </c>
      <c r="Q30" s="38"/>
      <c r="R30" s="38"/>
      <c r="S30" s="38"/>
    </row>
    <row r="31" spans="2:19" hidden="1" x14ac:dyDescent="0.2">
      <c r="B31" s="31" t="str">
        <f>Neraca!B28</f>
        <v>Prepaid Expenses</v>
      </c>
      <c r="C31" s="31"/>
      <c r="D31" s="31"/>
      <c r="E31" s="28">
        <f>Neraca!D28</f>
        <v>0</v>
      </c>
      <c r="H31" s="38">
        <v>0</v>
      </c>
      <c r="I31" s="38">
        <v>0</v>
      </c>
      <c r="J31" s="38"/>
      <c r="K31" s="38"/>
      <c r="L31" s="38"/>
      <c r="M31" s="38"/>
      <c r="N31" s="38"/>
      <c r="O31" s="38"/>
      <c r="P31" s="38">
        <v>0</v>
      </c>
      <c r="Q31" s="38"/>
      <c r="R31" s="38"/>
      <c r="S31" s="38"/>
    </row>
    <row r="32" spans="2:19" hidden="1" x14ac:dyDescent="0.2">
      <c r="B32" s="31" t="str">
        <f>Neraca!B29</f>
        <v xml:space="preserve">   Work In Progress</v>
      </c>
      <c r="C32" s="31"/>
      <c r="D32" s="31"/>
      <c r="E32" s="28">
        <f>Neraca!D29</f>
        <v>0</v>
      </c>
      <c r="H32" s="38">
        <v>0</v>
      </c>
      <c r="I32" s="38">
        <v>0</v>
      </c>
      <c r="J32" s="38"/>
      <c r="K32" s="38"/>
      <c r="L32" s="38"/>
      <c r="M32" s="38"/>
      <c r="N32" s="38"/>
      <c r="O32" s="38"/>
      <c r="P32" s="38">
        <v>0</v>
      </c>
      <c r="Q32" s="38"/>
      <c r="R32" s="38"/>
      <c r="S32" s="38"/>
    </row>
    <row r="33" spans="2:19" hidden="1" x14ac:dyDescent="0.2">
      <c r="B33" s="31" t="str">
        <f>Neraca!B30</f>
        <v xml:space="preserve">   Prepaid Insurance</v>
      </c>
      <c r="C33" s="31"/>
      <c r="D33" s="31"/>
      <c r="E33" s="28">
        <f>Neraca!D30</f>
        <v>0</v>
      </c>
      <c r="H33" s="38">
        <v>0</v>
      </c>
      <c r="I33" s="38">
        <v>0</v>
      </c>
      <c r="J33" s="38"/>
      <c r="K33" s="38"/>
      <c r="L33" s="38"/>
      <c r="M33" s="38"/>
      <c r="N33" s="38"/>
      <c r="O33" s="38"/>
      <c r="P33" s="38">
        <v>0</v>
      </c>
      <c r="Q33" s="38"/>
      <c r="R33" s="38"/>
      <c r="S33" s="38"/>
    </row>
    <row r="34" spans="2:19" hidden="1" x14ac:dyDescent="0.2">
      <c r="B34" s="31" t="str">
        <f>Neraca!B31</f>
        <v xml:space="preserve">   Prepaid Office Rental</v>
      </c>
      <c r="C34" s="31"/>
      <c r="D34" s="31"/>
      <c r="E34" s="28">
        <f>Neraca!D31</f>
        <v>0</v>
      </c>
      <c r="H34" s="38">
        <v>0</v>
      </c>
      <c r="I34" s="38">
        <v>0</v>
      </c>
      <c r="J34" s="38"/>
      <c r="K34" s="38"/>
      <c r="L34" s="38"/>
      <c r="M34" s="38"/>
      <c r="N34" s="38"/>
      <c r="O34" s="38"/>
      <c r="P34" s="38">
        <v>0</v>
      </c>
      <c r="Q34" s="38"/>
      <c r="R34" s="38"/>
      <c r="S34" s="38"/>
    </row>
    <row r="35" spans="2:19" hidden="1" x14ac:dyDescent="0.2">
      <c r="B35" s="31" t="str">
        <f>Neraca!B32</f>
        <v xml:space="preserve">   Prepaid - Others</v>
      </c>
      <c r="C35" s="31"/>
      <c r="D35" s="31"/>
      <c r="E35" s="28">
        <f>Neraca!D32</f>
        <v>0</v>
      </c>
      <c r="H35" s="38">
        <v>0</v>
      </c>
      <c r="I35" s="38">
        <v>0</v>
      </c>
      <c r="J35" s="38"/>
      <c r="K35" s="38"/>
      <c r="L35" s="38"/>
      <c r="M35" s="38"/>
      <c r="N35" s="38"/>
      <c r="O35" s="38"/>
      <c r="P35" s="38">
        <v>0</v>
      </c>
      <c r="Q35" s="38"/>
      <c r="R35" s="38"/>
      <c r="S35" s="38"/>
    </row>
    <row r="36" spans="2:19" hidden="1" x14ac:dyDescent="0.2">
      <c r="B36" s="31" t="str">
        <f>Neraca!B33</f>
        <v>Prepaid Taxes</v>
      </c>
      <c r="C36" s="31"/>
      <c r="D36" s="31"/>
      <c r="E36" s="28">
        <f>Neraca!D33</f>
        <v>0</v>
      </c>
      <c r="H36" s="38">
        <v>0</v>
      </c>
      <c r="I36" s="38">
        <v>0</v>
      </c>
      <c r="J36" s="38"/>
      <c r="K36" s="38"/>
      <c r="L36" s="38"/>
      <c r="M36" s="38"/>
      <c r="N36" s="38"/>
      <c r="O36" s="38"/>
      <c r="P36" s="38">
        <v>0</v>
      </c>
      <c r="Q36" s="38"/>
      <c r="R36" s="38"/>
      <c r="S36" s="38"/>
    </row>
    <row r="37" spans="2:19" hidden="1" x14ac:dyDescent="0.2">
      <c r="B37" s="31" t="str">
        <f>Neraca!B34</f>
        <v xml:space="preserve">   Prepaid PPh 22</v>
      </c>
      <c r="C37" s="31"/>
      <c r="D37" s="31"/>
      <c r="E37" s="28">
        <f>Neraca!D34</f>
        <v>0</v>
      </c>
      <c r="H37" s="38">
        <v>0</v>
      </c>
      <c r="I37" s="38">
        <v>0</v>
      </c>
      <c r="J37" s="38"/>
      <c r="K37" s="38"/>
      <c r="L37" s="38"/>
      <c r="M37" s="38"/>
      <c r="N37" s="38"/>
      <c r="O37" s="38"/>
      <c r="P37" s="38">
        <v>0</v>
      </c>
      <c r="Q37" s="38"/>
      <c r="R37" s="38"/>
      <c r="S37" s="38"/>
    </row>
    <row r="38" spans="2:19" hidden="1" x14ac:dyDescent="0.2">
      <c r="B38" s="31" t="str">
        <f>Neraca!B35</f>
        <v xml:space="preserve">   Prepaid PPh 23</v>
      </c>
      <c r="C38" s="31"/>
      <c r="D38" s="31"/>
      <c r="E38" s="28">
        <f>Neraca!D35</f>
        <v>0</v>
      </c>
      <c r="H38" s="38">
        <v>0</v>
      </c>
      <c r="I38" s="38">
        <v>0</v>
      </c>
      <c r="J38" s="38"/>
      <c r="K38" s="38"/>
      <c r="L38" s="38"/>
      <c r="M38" s="38"/>
      <c r="N38" s="38"/>
      <c r="O38" s="38"/>
      <c r="P38" s="38">
        <v>0</v>
      </c>
      <c r="Q38" s="38"/>
      <c r="R38" s="38"/>
      <c r="S38" s="38"/>
    </row>
    <row r="39" spans="2:19" hidden="1" x14ac:dyDescent="0.2">
      <c r="B39" s="31" t="str">
        <f>Neraca!B36</f>
        <v xml:space="preserve">   Prepaid PPh 25</v>
      </c>
      <c r="C39" s="31"/>
      <c r="D39" s="31"/>
      <c r="E39" s="28">
        <f>Neraca!D36</f>
        <v>0</v>
      </c>
      <c r="H39" s="38">
        <v>0</v>
      </c>
      <c r="I39" s="38"/>
      <c r="J39" s="38"/>
      <c r="K39" s="38"/>
      <c r="L39" s="38"/>
      <c r="M39" s="38"/>
      <c r="N39" s="38"/>
      <c r="O39" s="38"/>
      <c r="P39" s="38">
        <v>0</v>
      </c>
      <c r="Q39" s="38"/>
      <c r="R39" s="38"/>
      <c r="S39" s="38"/>
    </row>
    <row r="40" spans="2:19" hidden="1" x14ac:dyDescent="0.2">
      <c r="B40" s="31" t="str">
        <f>Neraca!B37</f>
        <v>Value Added Tax</v>
      </c>
      <c r="C40" s="31"/>
      <c r="D40" s="31"/>
      <c r="E40" s="28">
        <f>Neraca!D37</f>
        <v>0</v>
      </c>
      <c r="H40" s="38">
        <v>0</v>
      </c>
      <c r="I40" s="38"/>
      <c r="J40" s="38"/>
      <c r="K40" s="38"/>
      <c r="L40" s="38"/>
      <c r="M40" s="38"/>
      <c r="N40" s="38"/>
      <c r="O40" s="38"/>
      <c r="P40" s="38">
        <v>0</v>
      </c>
      <c r="Q40" s="38"/>
      <c r="R40" s="38"/>
      <c r="S40" s="38"/>
    </row>
    <row r="41" spans="2:19" hidden="1" x14ac:dyDescent="0.2">
      <c r="B41" s="31" t="str">
        <f>Neraca!B38</f>
        <v xml:space="preserve">   Input</v>
      </c>
      <c r="C41" s="31"/>
      <c r="D41" s="31"/>
      <c r="E41" s="28">
        <f>Neraca!D38</f>
        <v>0</v>
      </c>
      <c r="H41" s="38">
        <v>0</v>
      </c>
      <c r="I41" s="38">
        <v>0</v>
      </c>
      <c r="J41" s="38">
        <v>0</v>
      </c>
      <c r="K41" s="38">
        <v>0</v>
      </c>
      <c r="L41" s="38">
        <v>0</v>
      </c>
      <c r="M41" s="38">
        <v>0</v>
      </c>
      <c r="N41" s="38">
        <v>0</v>
      </c>
      <c r="O41" s="38">
        <v>0</v>
      </c>
      <c r="P41" s="38">
        <v>0</v>
      </c>
      <c r="Q41" s="38">
        <v>0</v>
      </c>
    </row>
    <row r="42" spans="2:19" hidden="1" x14ac:dyDescent="0.2">
      <c r="B42" s="31" t="str">
        <f>Neraca!B39</f>
        <v xml:space="preserve">   Output</v>
      </c>
      <c r="C42" s="31"/>
      <c r="D42" s="31"/>
      <c r="E42" s="28">
        <f>Neraca!D39</f>
        <v>0</v>
      </c>
      <c r="H42" s="38">
        <v>0</v>
      </c>
      <c r="I42" s="38">
        <v>0</v>
      </c>
      <c r="J42" s="38">
        <v>0</v>
      </c>
      <c r="K42" s="38">
        <v>0</v>
      </c>
      <c r="L42" s="38">
        <v>0</v>
      </c>
      <c r="M42" s="38">
        <v>0</v>
      </c>
      <c r="N42" s="38">
        <v>0</v>
      </c>
      <c r="O42" s="38">
        <v>0</v>
      </c>
      <c r="P42" s="38">
        <v>0</v>
      </c>
      <c r="Q42" s="38">
        <v>0</v>
      </c>
    </row>
    <row r="43" spans="2:19" hidden="1" x14ac:dyDescent="0.2">
      <c r="B43" s="31" t="str">
        <f>Neraca!B40</f>
        <v>Investment</v>
      </c>
      <c r="C43" s="31"/>
      <c r="D43" s="31"/>
      <c r="E43" s="28">
        <f>Neraca!D40</f>
        <v>0</v>
      </c>
      <c r="H43" s="38">
        <v>0</v>
      </c>
      <c r="I43" s="38">
        <v>0</v>
      </c>
      <c r="J43" s="38">
        <v>0</v>
      </c>
      <c r="K43" s="38">
        <v>0</v>
      </c>
      <c r="L43" s="38">
        <v>0</v>
      </c>
      <c r="M43" s="38">
        <v>0</v>
      </c>
      <c r="N43" s="38">
        <v>0</v>
      </c>
      <c r="O43" s="38">
        <v>0</v>
      </c>
      <c r="P43" s="38">
        <v>0</v>
      </c>
      <c r="Q43" s="38">
        <v>0</v>
      </c>
    </row>
    <row r="44" spans="2:19" hidden="1" x14ac:dyDescent="0.2">
      <c r="B44" s="31" t="str">
        <f>Neraca!B41</f>
        <v>Mekari Pay Escrow Account</v>
      </c>
      <c r="C44" s="31"/>
      <c r="D44" s="31"/>
      <c r="E44" s="28">
        <f>Neraca!D41</f>
        <v>0</v>
      </c>
      <c r="H44" s="38">
        <v>0</v>
      </c>
      <c r="I44" s="38">
        <v>0</v>
      </c>
      <c r="J44" s="38">
        <v>0</v>
      </c>
      <c r="K44" s="38">
        <v>0</v>
      </c>
      <c r="L44" s="38">
        <v>0</v>
      </c>
      <c r="M44" s="38">
        <v>0</v>
      </c>
      <c r="N44" s="38">
        <v>0</v>
      </c>
      <c r="O44" s="38">
        <v>0</v>
      </c>
      <c r="P44" s="38">
        <v>0</v>
      </c>
      <c r="Q44" s="38">
        <v>0</v>
      </c>
    </row>
    <row r="45" spans="2:19" ht="16.5" x14ac:dyDescent="0.3">
      <c r="B45" s="35" t="s">
        <v>474</v>
      </c>
      <c r="C45" s="35"/>
      <c r="D45" s="35"/>
      <c r="E45" s="36">
        <f>SUM(E13:E44)</f>
        <v>280177766</v>
      </c>
      <c r="H45" s="37">
        <f t="shared" ref="H45:S45" si="0">SUM(H13:H44)</f>
        <v>27048193.866099991</v>
      </c>
      <c r="I45" s="37">
        <f t="shared" si="0"/>
        <v>43516128.866099991</v>
      </c>
      <c r="J45" s="37">
        <f t="shared" si="0"/>
        <v>21170081.866099991</v>
      </c>
      <c r="K45" s="37">
        <f t="shared" si="0"/>
        <v>28000073.866099991</v>
      </c>
      <c r="L45" s="37">
        <f t="shared" si="0"/>
        <v>59742903.866099991</v>
      </c>
      <c r="M45" s="37">
        <f t="shared" si="0"/>
        <v>83747836.866099983</v>
      </c>
      <c r="N45" s="37">
        <f t="shared" si="0"/>
        <v>85523223.866099983</v>
      </c>
      <c r="O45" s="37">
        <f t="shared" si="0"/>
        <v>107571481.86609998</v>
      </c>
      <c r="P45" s="37">
        <f t="shared" si="0"/>
        <v>145660525.86609998</v>
      </c>
      <c r="Q45" s="37">
        <f t="shared" si="0"/>
        <v>126860300.86609998</v>
      </c>
      <c r="R45" s="36">
        <f t="shared" si="0"/>
        <v>98112861.866099983</v>
      </c>
      <c r="S45" s="36">
        <f t="shared" si="0"/>
        <v>104038773.86609998</v>
      </c>
    </row>
    <row r="46" spans="2:19" x14ac:dyDescent="0.2">
      <c r="H46" s="38"/>
      <c r="I46" s="38"/>
      <c r="J46" s="38"/>
      <c r="K46" s="38"/>
      <c r="L46" s="38"/>
      <c r="M46" s="38"/>
      <c r="N46" s="38"/>
      <c r="O46" s="38"/>
      <c r="P46" s="38"/>
      <c r="Q46" s="38"/>
    </row>
    <row r="47" spans="2:19" ht="16.5" x14ac:dyDescent="0.3">
      <c r="B47" s="35" t="s">
        <v>475</v>
      </c>
      <c r="C47" s="35"/>
      <c r="D47" s="35"/>
      <c r="E47" s="19"/>
      <c r="H47" s="38"/>
      <c r="I47" s="38"/>
      <c r="J47" s="38"/>
      <c r="K47" s="38"/>
      <c r="L47" s="38"/>
      <c r="M47" s="38"/>
      <c r="N47" s="38"/>
      <c r="O47" s="38"/>
      <c r="P47" s="38"/>
      <c r="Q47" s="38"/>
    </row>
    <row r="48" spans="2:19" hidden="1" x14ac:dyDescent="0.2">
      <c r="B48" s="31" t="str">
        <f>Neraca!B45</f>
        <v xml:space="preserve">   Building</v>
      </c>
      <c r="C48" s="31"/>
      <c r="D48" s="31"/>
      <c r="E48" s="28">
        <f>Neraca!D45</f>
        <v>0</v>
      </c>
      <c r="H48" s="38">
        <v>0</v>
      </c>
      <c r="I48" s="38">
        <v>0</v>
      </c>
      <c r="J48" s="38">
        <v>0</v>
      </c>
      <c r="K48" s="38">
        <v>0</v>
      </c>
      <c r="L48" s="38">
        <v>0</v>
      </c>
      <c r="M48" s="38">
        <v>0</v>
      </c>
      <c r="N48" s="38">
        <v>0</v>
      </c>
      <c r="O48" s="38">
        <v>0</v>
      </c>
      <c r="P48" s="38">
        <v>0</v>
      </c>
      <c r="Q48" s="38">
        <v>0</v>
      </c>
      <c r="R48" s="38">
        <v>0</v>
      </c>
      <c r="S48" s="38">
        <v>0</v>
      </c>
    </row>
    <row r="49" spans="2:19" hidden="1" x14ac:dyDescent="0.2">
      <c r="B49" s="31" t="str">
        <f>Neraca!B46</f>
        <v xml:space="preserve">   Building Improvement</v>
      </c>
      <c r="C49" s="31"/>
      <c r="D49" s="31"/>
      <c r="E49" s="28">
        <f>Neraca!D46</f>
        <v>0</v>
      </c>
      <c r="H49" s="38">
        <v>0</v>
      </c>
      <c r="I49" s="38">
        <v>0</v>
      </c>
      <c r="J49" s="38">
        <v>0</v>
      </c>
      <c r="K49" s="38">
        <v>0</v>
      </c>
      <c r="L49" s="38">
        <v>0</v>
      </c>
      <c r="M49" s="38">
        <v>0</v>
      </c>
      <c r="N49" s="38">
        <v>0</v>
      </c>
      <c r="O49" s="38">
        <v>0</v>
      </c>
      <c r="P49" s="38">
        <v>0</v>
      </c>
      <c r="Q49" s="38">
        <v>0</v>
      </c>
      <c r="R49" s="38">
        <v>0</v>
      </c>
      <c r="S49" s="38">
        <v>0</v>
      </c>
    </row>
    <row r="50" spans="2:19" hidden="1" x14ac:dyDescent="0.2">
      <c r="B50" s="31" t="str">
        <f>Neraca!B47</f>
        <v xml:space="preserve">   Motor Vehicles</v>
      </c>
      <c r="C50" s="31"/>
      <c r="D50" s="31"/>
      <c r="E50" s="28">
        <f>Neraca!D47</f>
        <v>0</v>
      </c>
      <c r="H50" s="38">
        <v>0</v>
      </c>
      <c r="I50" s="38">
        <v>0</v>
      </c>
      <c r="J50" s="38">
        <v>0</v>
      </c>
      <c r="K50" s="38">
        <v>0</v>
      </c>
      <c r="L50" s="38">
        <v>0</v>
      </c>
      <c r="M50" s="38">
        <v>0</v>
      </c>
      <c r="N50" s="38">
        <v>0</v>
      </c>
      <c r="O50" s="38">
        <v>0</v>
      </c>
      <c r="P50" s="38">
        <v>0</v>
      </c>
      <c r="Q50" s="38">
        <v>0</v>
      </c>
      <c r="R50" s="38">
        <v>0</v>
      </c>
      <c r="S50" s="38">
        <v>0</v>
      </c>
    </row>
    <row r="51" spans="2:19" hidden="1" x14ac:dyDescent="0.2">
      <c r="B51" s="31" t="str">
        <f>Neraca!B48</f>
        <v xml:space="preserve">   Office Furniture &amp; Equipment</v>
      </c>
      <c r="C51" s="31"/>
      <c r="D51" s="31"/>
      <c r="E51" s="28">
        <f>Neraca!D48</f>
        <v>0</v>
      </c>
      <c r="H51" s="38"/>
      <c r="I51" s="38"/>
      <c r="J51" s="38"/>
      <c r="K51" s="38"/>
      <c r="L51" s="38"/>
      <c r="M51" s="38"/>
      <c r="N51" s="38"/>
      <c r="O51" s="38"/>
      <c r="P51" s="38">
        <v>0</v>
      </c>
      <c r="Q51" s="38"/>
      <c r="R51" s="38"/>
      <c r="S51" s="38"/>
    </row>
    <row r="52" spans="2:19" x14ac:dyDescent="0.2">
      <c r="B52" s="31" t="str">
        <f>Neraca!B49</f>
        <v xml:space="preserve">   Electronics &amp; IT Equipment</v>
      </c>
      <c r="C52" s="31"/>
      <c r="D52" s="31"/>
      <c r="E52" s="28">
        <f>Neraca!D49</f>
        <v>9550321</v>
      </c>
      <c r="H52" s="38"/>
      <c r="I52" s="38"/>
      <c r="J52" s="38"/>
      <c r="K52" s="38"/>
      <c r="L52" s="38"/>
      <c r="M52" s="38"/>
      <c r="N52" s="38"/>
      <c r="O52" s="38"/>
      <c r="P52" s="38">
        <v>3749000</v>
      </c>
      <c r="Q52" s="38">
        <v>9550321</v>
      </c>
      <c r="R52" s="38">
        <v>9550321</v>
      </c>
      <c r="S52" s="38">
        <v>9550321</v>
      </c>
    </row>
    <row r="53" spans="2:19" hidden="1" x14ac:dyDescent="0.2">
      <c r="B53" s="31" t="str">
        <f>Neraca!B50</f>
        <v>Acc. Depreciation - Land &amp; Building</v>
      </c>
      <c r="C53" s="31"/>
      <c r="D53" s="31"/>
      <c r="E53" s="28">
        <f>Neraca!D50</f>
        <v>0</v>
      </c>
      <c r="H53" s="38"/>
      <c r="I53" s="38"/>
      <c r="J53" s="38"/>
      <c r="K53" s="38"/>
      <c r="L53" s="38"/>
      <c r="M53" s="38"/>
      <c r="N53" s="38"/>
      <c r="O53" s="38"/>
      <c r="P53" s="38">
        <v>0</v>
      </c>
      <c r="Q53" s="38"/>
      <c r="R53" s="38"/>
      <c r="S53" s="38"/>
    </row>
    <row r="54" spans="2:19" hidden="1" x14ac:dyDescent="0.2">
      <c r="B54" s="31" t="str">
        <f>Neraca!B51</f>
        <v>Acc. Depreciation - Building Improvement</v>
      </c>
      <c r="C54" s="31"/>
      <c r="D54" s="31"/>
      <c r="E54" s="28">
        <f>Neraca!D51</f>
        <v>0</v>
      </c>
      <c r="H54" s="38"/>
      <c r="I54" s="38"/>
      <c r="J54" s="38"/>
      <c r="K54" s="38"/>
      <c r="L54" s="38"/>
      <c r="M54" s="38"/>
      <c r="N54" s="38"/>
      <c r="O54" s="38"/>
      <c r="P54" s="38">
        <v>0</v>
      </c>
      <c r="Q54" s="38"/>
      <c r="R54" s="38"/>
      <c r="S54" s="38"/>
    </row>
    <row r="55" spans="2:19" hidden="1" x14ac:dyDescent="0.2">
      <c r="B55" s="31" t="str">
        <f>Neraca!B52</f>
        <v>Acc. Depreciation - Motor Vehicles</v>
      </c>
      <c r="C55" s="31"/>
      <c r="D55" s="31"/>
      <c r="E55" s="28">
        <f>Neraca!D52</f>
        <v>0</v>
      </c>
      <c r="H55" s="38"/>
      <c r="I55" s="38"/>
      <c r="J55" s="38"/>
      <c r="K55" s="38"/>
      <c r="L55" s="38"/>
      <c r="M55" s="38"/>
      <c r="N55" s="38"/>
      <c r="O55" s="38"/>
      <c r="P55" s="38">
        <v>0</v>
      </c>
      <c r="Q55" s="38"/>
      <c r="R55" s="38"/>
      <c r="S55" s="38"/>
    </row>
    <row r="56" spans="2:19" hidden="1" x14ac:dyDescent="0.2">
      <c r="B56" s="31" t="str">
        <f>Neraca!B53</f>
        <v>Acc. Depreciation - Office Furniture &amp; Equipment</v>
      </c>
      <c r="C56" s="31"/>
      <c r="D56" s="31"/>
      <c r="E56" s="28">
        <f>Neraca!D53</f>
        <v>0</v>
      </c>
      <c r="H56" s="38"/>
      <c r="I56" s="38"/>
      <c r="J56" s="38"/>
      <c r="K56" s="38"/>
      <c r="L56" s="38"/>
      <c r="M56" s="38"/>
      <c r="N56" s="38"/>
      <c r="O56" s="38"/>
      <c r="P56" s="38">
        <v>0</v>
      </c>
      <c r="Q56" s="38"/>
      <c r="R56" s="38"/>
      <c r="S56" s="38"/>
    </row>
    <row r="57" spans="2:19" x14ac:dyDescent="0.2">
      <c r="B57" s="31" t="str">
        <f>Neraca!B54</f>
        <v>Acc. Depreciation - Electronics &amp; IT Equipment</v>
      </c>
      <c r="C57" s="31"/>
      <c r="D57" s="31"/>
      <c r="E57" s="28">
        <f>Neraca!D54</f>
        <v>-476032</v>
      </c>
      <c r="H57" s="38">
        <v>0</v>
      </c>
      <c r="I57" s="38">
        <v>0</v>
      </c>
      <c r="J57" s="38">
        <v>0</v>
      </c>
      <c r="K57" s="38">
        <v>0</v>
      </c>
      <c r="L57" s="38">
        <v>0</v>
      </c>
      <c r="M57" s="38">
        <v>0</v>
      </c>
      <c r="N57" s="38">
        <v>0</v>
      </c>
      <c r="O57" s="38">
        <v>0</v>
      </c>
      <c r="P57" s="38">
        <v>0</v>
      </c>
      <c r="Q57" s="38">
        <v>0</v>
      </c>
      <c r="R57" s="38">
        <v>0</v>
      </c>
      <c r="S57" s="38">
        <v>0</v>
      </c>
    </row>
    <row r="58" spans="2:19" ht="16.5" x14ac:dyDescent="0.3">
      <c r="B58" s="35" t="s">
        <v>476</v>
      </c>
      <c r="C58" s="35"/>
      <c r="D58" s="35"/>
      <c r="E58" s="60">
        <f>SUM(E48:E57)</f>
        <v>9074289</v>
      </c>
      <c r="H58" s="61">
        <f t="shared" ref="H58:S58" si="1">SUM(H48:H57)</f>
        <v>0</v>
      </c>
      <c r="I58" s="61">
        <f t="shared" si="1"/>
        <v>0</v>
      </c>
      <c r="J58" s="61">
        <f t="shared" si="1"/>
        <v>0</v>
      </c>
      <c r="K58" s="61">
        <f t="shared" si="1"/>
        <v>0</v>
      </c>
      <c r="L58" s="61">
        <f t="shared" si="1"/>
        <v>0</v>
      </c>
      <c r="M58" s="61">
        <f t="shared" si="1"/>
        <v>0</v>
      </c>
      <c r="N58" s="61">
        <f t="shared" si="1"/>
        <v>0</v>
      </c>
      <c r="O58" s="61">
        <f t="shared" si="1"/>
        <v>0</v>
      </c>
      <c r="P58" s="61">
        <f t="shared" si="1"/>
        <v>3749000</v>
      </c>
      <c r="Q58" s="61">
        <f t="shared" si="1"/>
        <v>9550321</v>
      </c>
      <c r="R58" s="60">
        <f t="shared" si="1"/>
        <v>9550321</v>
      </c>
      <c r="S58" s="60">
        <f t="shared" si="1"/>
        <v>9550321</v>
      </c>
    </row>
    <row r="59" spans="2:19" hidden="1" x14ac:dyDescent="0.2">
      <c r="B59" s="31" t="str">
        <f>Neraca!B55</f>
        <v>Other Asset</v>
      </c>
      <c r="C59" s="42"/>
      <c r="D59" s="42"/>
      <c r="E59" s="28">
        <f>Neraca!D55</f>
        <v>0</v>
      </c>
      <c r="H59" s="38">
        <v>0</v>
      </c>
      <c r="I59" s="38">
        <v>0</v>
      </c>
      <c r="J59" s="38">
        <v>0</v>
      </c>
      <c r="K59" s="38">
        <v>0</v>
      </c>
      <c r="L59" s="38">
        <v>0</v>
      </c>
      <c r="M59" s="38">
        <v>0</v>
      </c>
      <c r="N59" s="38">
        <v>0</v>
      </c>
      <c r="O59" s="38">
        <v>0</v>
      </c>
      <c r="P59" s="38">
        <v>0</v>
      </c>
      <c r="Q59" s="38">
        <v>0</v>
      </c>
    </row>
    <row r="60" spans="2:19" ht="16.5" x14ac:dyDescent="0.3">
      <c r="B60" s="27" t="s">
        <v>477</v>
      </c>
      <c r="C60" s="27"/>
      <c r="D60" s="27"/>
      <c r="G60" s="62">
        <f>E45+E58+E59</f>
        <v>289252055</v>
      </c>
      <c r="H60" s="63">
        <f>H45+H58+H59</f>
        <v>27048193.866099991</v>
      </c>
      <c r="I60" s="63">
        <f t="shared" ref="I60:S60" si="2">I45+I58+I59</f>
        <v>43516128.866099991</v>
      </c>
      <c r="J60" s="63">
        <f t="shared" si="2"/>
        <v>21170081.866099991</v>
      </c>
      <c r="K60" s="63">
        <f t="shared" si="2"/>
        <v>28000073.866099991</v>
      </c>
      <c r="L60" s="63">
        <f t="shared" si="2"/>
        <v>59742903.866099991</v>
      </c>
      <c r="M60" s="63">
        <f t="shared" si="2"/>
        <v>83747836.866099983</v>
      </c>
      <c r="N60" s="63">
        <f t="shared" si="2"/>
        <v>85523223.866099983</v>
      </c>
      <c r="O60" s="63">
        <f t="shared" si="2"/>
        <v>107571481.86609998</v>
      </c>
      <c r="P60" s="63">
        <f t="shared" si="2"/>
        <v>149409525.86609998</v>
      </c>
      <c r="Q60" s="63">
        <f t="shared" si="2"/>
        <v>136410621.86609998</v>
      </c>
      <c r="R60" s="62">
        <f t="shared" si="2"/>
        <v>107663182.86609998</v>
      </c>
      <c r="S60" s="62">
        <f t="shared" si="2"/>
        <v>113589094.86609998</v>
      </c>
    </row>
    <row r="61" spans="2:19" x14ac:dyDescent="0.2">
      <c r="H61" s="38"/>
      <c r="I61" s="38"/>
      <c r="J61" s="38"/>
      <c r="K61" s="38"/>
      <c r="L61" s="38"/>
      <c r="M61" s="38"/>
      <c r="N61" s="38"/>
      <c r="O61" s="38"/>
      <c r="P61" s="38"/>
      <c r="Q61" s="38"/>
    </row>
    <row r="62" spans="2:19" ht="16.5" x14ac:dyDescent="0.3">
      <c r="B62" s="27" t="s">
        <v>478</v>
      </c>
      <c r="C62" s="27"/>
      <c r="D62" s="27"/>
      <c r="E62" s="19"/>
      <c r="H62" s="38"/>
      <c r="I62" s="38"/>
      <c r="J62" s="38"/>
      <c r="K62" s="38"/>
      <c r="L62" s="38"/>
      <c r="M62" s="38"/>
      <c r="N62" s="38"/>
      <c r="O62" s="38"/>
      <c r="P62" s="38"/>
      <c r="Q62" s="38"/>
    </row>
    <row r="63" spans="2:19" ht="16.5" x14ac:dyDescent="0.3">
      <c r="B63" s="35" t="str">
        <f>Neraca!B60</f>
        <v>Account Payable</v>
      </c>
      <c r="C63" s="35"/>
      <c r="D63" s="35"/>
      <c r="E63" s="19"/>
      <c r="H63" s="38"/>
      <c r="I63" s="38"/>
      <c r="J63" s="38"/>
      <c r="K63" s="38"/>
      <c r="L63" s="38"/>
      <c r="M63" s="38"/>
      <c r="N63" s="38"/>
      <c r="O63" s="38"/>
      <c r="P63" s="38"/>
      <c r="Q63" s="38"/>
    </row>
    <row r="64" spans="2:19" hidden="1" x14ac:dyDescent="0.2">
      <c r="B64" s="31" t="str">
        <f>Neraca!B61</f>
        <v xml:space="preserve">   Account Payable - Trade</v>
      </c>
      <c r="C64" s="31"/>
      <c r="D64" s="31"/>
      <c r="E64" s="28">
        <f>Neraca!D61</f>
        <v>0</v>
      </c>
      <c r="H64" s="38">
        <v>0</v>
      </c>
      <c r="I64" s="38">
        <v>0</v>
      </c>
      <c r="J64" s="38">
        <v>0</v>
      </c>
      <c r="K64" s="38">
        <v>0</v>
      </c>
      <c r="L64" s="38">
        <v>0</v>
      </c>
      <c r="M64" s="38">
        <v>0</v>
      </c>
      <c r="N64" s="38">
        <v>0</v>
      </c>
      <c r="O64" s="38">
        <v>0</v>
      </c>
      <c r="P64" s="38">
        <v>0</v>
      </c>
      <c r="Q64" s="38">
        <v>0</v>
      </c>
      <c r="R64" s="38">
        <v>0</v>
      </c>
      <c r="S64" s="38">
        <v>0</v>
      </c>
    </row>
    <row r="65" spans="2:19" hidden="1" x14ac:dyDescent="0.2">
      <c r="B65" s="31" t="str">
        <f>Neraca!B62</f>
        <v>Other Payable</v>
      </c>
      <c r="C65" s="31"/>
      <c r="D65" s="31"/>
      <c r="E65" s="28">
        <f>Neraca!D62</f>
        <v>0</v>
      </c>
      <c r="H65" s="38">
        <v>0</v>
      </c>
      <c r="I65" s="38">
        <v>0</v>
      </c>
      <c r="J65" s="38">
        <v>0</v>
      </c>
      <c r="K65" s="38">
        <v>0</v>
      </c>
      <c r="L65" s="38">
        <v>0</v>
      </c>
      <c r="M65" s="38">
        <v>0</v>
      </c>
      <c r="N65" s="38">
        <v>0</v>
      </c>
      <c r="O65" s="38">
        <v>0</v>
      </c>
      <c r="P65" s="38">
        <v>0</v>
      </c>
      <c r="Q65" s="38">
        <v>0</v>
      </c>
      <c r="R65" s="38">
        <v>0</v>
      </c>
      <c r="S65" s="38">
        <v>0</v>
      </c>
    </row>
    <row r="66" spans="2:19" hidden="1" x14ac:dyDescent="0.2">
      <c r="B66" s="31" t="str">
        <f>Neraca!B63</f>
        <v xml:space="preserve">   Salary Payable</v>
      </c>
      <c r="C66" s="31"/>
      <c r="D66" s="31"/>
      <c r="E66" s="28">
        <f>Neraca!D63</f>
        <v>0</v>
      </c>
      <c r="H66" s="38">
        <v>0</v>
      </c>
      <c r="I66" s="38">
        <v>0</v>
      </c>
      <c r="J66" s="38">
        <v>0</v>
      </c>
      <c r="K66" s="38">
        <v>0</v>
      </c>
      <c r="L66" s="38">
        <v>0</v>
      </c>
      <c r="M66" s="38">
        <v>0</v>
      </c>
      <c r="N66" s="38">
        <v>0</v>
      </c>
      <c r="O66" s="38">
        <v>0</v>
      </c>
      <c r="P66" s="38">
        <v>0</v>
      </c>
      <c r="Q66" s="38">
        <v>0</v>
      </c>
      <c r="R66" s="38">
        <v>0</v>
      </c>
      <c r="S66" s="38">
        <v>0</v>
      </c>
    </row>
    <row r="67" spans="2:19" hidden="1" x14ac:dyDescent="0.2">
      <c r="B67" s="31" t="str">
        <f>Neraca!B64</f>
        <v xml:space="preserve">   BPJS Payable</v>
      </c>
      <c r="C67" s="31"/>
      <c r="D67" s="31"/>
      <c r="E67" s="28">
        <f>Neraca!D64</f>
        <v>0</v>
      </c>
      <c r="H67" s="38">
        <v>0</v>
      </c>
      <c r="I67" s="38">
        <v>0</v>
      </c>
      <c r="J67" s="38">
        <v>0</v>
      </c>
      <c r="K67" s="38">
        <v>0</v>
      </c>
      <c r="L67" s="38">
        <v>0</v>
      </c>
      <c r="M67" s="38">
        <v>0</v>
      </c>
      <c r="N67" s="38">
        <v>0</v>
      </c>
      <c r="O67" s="38">
        <v>0</v>
      </c>
      <c r="P67" s="38">
        <v>0</v>
      </c>
      <c r="Q67" s="38">
        <v>0</v>
      </c>
      <c r="R67" s="38">
        <v>0</v>
      </c>
      <c r="S67" s="38">
        <v>0</v>
      </c>
    </row>
    <row r="68" spans="2:19" hidden="1" x14ac:dyDescent="0.2">
      <c r="B68" s="31" t="str">
        <f>Neraca!B65</f>
        <v xml:space="preserve">   Accrued Expenses - General</v>
      </c>
      <c r="C68" s="31"/>
      <c r="D68" s="31"/>
      <c r="E68" s="28">
        <f>Neraca!D65</f>
        <v>0</v>
      </c>
      <c r="H68" s="38">
        <v>0</v>
      </c>
      <c r="I68" s="38">
        <v>0</v>
      </c>
      <c r="J68" s="38">
        <v>0</v>
      </c>
      <c r="K68" s="38">
        <v>0</v>
      </c>
      <c r="L68" s="38">
        <v>0</v>
      </c>
      <c r="M68" s="38">
        <v>0</v>
      </c>
      <c r="N68" s="38">
        <v>0</v>
      </c>
      <c r="O68" s="38">
        <v>0</v>
      </c>
      <c r="P68" s="38">
        <v>0</v>
      </c>
      <c r="Q68" s="38">
        <v>0</v>
      </c>
      <c r="R68" s="38">
        <v>0</v>
      </c>
      <c r="S68" s="38">
        <v>0</v>
      </c>
    </row>
    <row r="69" spans="2:19" hidden="1" x14ac:dyDescent="0.2">
      <c r="B69" s="31" t="str">
        <f>Neraca!B66</f>
        <v xml:space="preserve">   Accrued Expenses - Project</v>
      </c>
      <c r="C69" s="31"/>
      <c r="D69" s="31"/>
      <c r="E69" s="28">
        <f>Neraca!D66</f>
        <v>0</v>
      </c>
      <c r="H69" s="38">
        <v>0</v>
      </c>
      <c r="I69" s="38">
        <v>0</v>
      </c>
      <c r="J69" s="38">
        <v>0</v>
      </c>
      <c r="K69" s="38">
        <v>0</v>
      </c>
      <c r="L69" s="38">
        <v>0</v>
      </c>
      <c r="M69" s="38">
        <v>0</v>
      </c>
      <c r="N69" s="38">
        <v>0</v>
      </c>
      <c r="O69" s="38">
        <v>0</v>
      </c>
      <c r="P69" s="38">
        <v>0</v>
      </c>
      <c r="Q69" s="38">
        <v>0</v>
      </c>
      <c r="R69" s="38">
        <v>0</v>
      </c>
      <c r="S69" s="38">
        <v>0</v>
      </c>
    </row>
    <row r="70" spans="2:19" hidden="1" x14ac:dyDescent="0.2">
      <c r="B70" s="31" t="str">
        <f>Neraca!B67</f>
        <v xml:space="preserve">   Tax Payable - PPh Ps 21/26</v>
      </c>
      <c r="C70" s="31"/>
      <c r="D70" s="31"/>
      <c r="E70" s="28">
        <f>Neraca!D67</f>
        <v>0</v>
      </c>
      <c r="H70" s="38">
        <v>0</v>
      </c>
      <c r="I70" s="38">
        <v>0</v>
      </c>
      <c r="J70" s="38">
        <v>0</v>
      </c>
      <c r="K70" s="38">
        <v>0</v>
      </c>
      <c r="L70" s="38">
        <v>0</v>
      </c>
      <c r="M70" s="38">
        <v>0</v>
      </c>
      <c r="N70" s="38">
        <v>0</v>
      </c>
      <c r="O70" s="38">
        <v>0</v>
      </c>
      <c r="P70" s="38">
        <v>0</v>
      </c>
      <c r="Q70" s="38">
        <v>0</v>
      </c>
      <c r="R70" s="38">
        <v>0</v>
      </c>
      <c r="S70" s="38">
        <v>0</v>
      </c>
    </row>
    <row r="71" spans="2:19" hidden="1" x14ac:dyDescent="0.2">
      <c r="B71" s="31" t="str">
        <f>Neraca!B68</f>
        <v xml:space="preserve">   Tax Payable - PPh Ps 23</v>
      </c>
      <c r="C71" s="31"/>
      <c r="D71" s="31"/>
      <c r="E71" s="28">
        <f>Neraca!D68</f>
        <v>0</v>
      </c>
      <c r="H71" s="38">
        <v>0</v>
      </c>
      <c r="I71" s="38">
        <v>0</v>
      </c>
      <c r="J71" s="38">
        <v>0</v>
      </c>
      <c r="K71" s="38">
        <v>0</v>
      </c>
      <c r="L71" s="38">
        <v>0</v>
      </c>
      <c r="M71" s="38">
        <v>0</v>
      </c>
      <c r="N71" s="38">
        <v>0</v>
      </c>
      <c r="O71" s="38">
        <v>0</v>
      </c>
      <c r="P71" s="38">
        <v>0</v>
      </c>
      <c r="Q71" s="38">
        <v>0</v>
      </c>
      <c r="R71" s="38">
        <v>0</v>
      </c>
      <c r="S71" s="38">
        <v>0</v>
      </c>
    </row>
    <row r="72" spans="2:19" hidden="1" x14ac:dyDescent="0.2">
      <c r="B72" s="31" t="str">
        <f>Neraca!B69</f>
        <v xml:space="preserve">   Tax Payable - PPh Ps 29</v>
      </c>
      <c r="C72" s="31"/>
      <c r="D72" s="31"/>
      <c r="E72" s="28">
        <f>Neraca!D69</f>
        <v>0</v>
      </c>
      <c r="H72" s="38">
        <v>0</v>
      </c>
      <c r="I72" s="38">
        <v>0</v>
      </c>
      <c r="J72" s="38">
        <v>0</v>
      </c>
      <c r="K72" s="38">
        <v>0</v>
      </c>
      <c r="L72" s="38">
        <v>0</v>
      </c>
      <c r="M72" s="38">
        <v>0</v>
      </c>
      <c r="N72" s="38">
        <v>0</v>
      </c>
      <c r="O72" s="38">
        <v>0</v>
      </c>
      <c r="P72" s="38">
        <v>0</v>
      </c>
      <c r="Q72" s="38">
        <v>0</v>
      </c>
      <c r="R72" s="38">
        <v>0</v>
      </c>
      <c r="S72" s="38">
        <v>0</v>
      </c>
    </row>
    <row r="73" spans="2:19" hidden="1" x14ac:dyDescent="0.2">
      <c r="B73" s="31" t="str">
        <f>Neraca!B70</f>
        <v xml:space="preserve">   Tax Payable - PPh Ps 4 (2)</v>
      </c>
      <c r="C73" s="31"/>
      <c r="D73" s="31"/>
      <c r="E73" s="28">
        <f>Neraca!D70</f>
        <v>0</v>
      </c>
      <c r="H73" s="38">
        <v>0</v>
      </c>
      <c r="I73" s="38">
        <v>0</v>
      </c>
      <c r="J73" s="38">
        <v>0</v>
      </c>
      <c r="K73" s="38">
        <v>0</v>
      </c>
      <c r="L73" s="38">
        <v>0</v>
      </c>
      <c r="M73" s="38">
        <v>0</v>
      </c>
      <c r="N73" s="38">
        <v>0</v>
      </c>
      <c r="O73" s="38">
        <v>0</v>
      </c>
      <c r="P73" s="38">
        <v>0</v>
      </c>
      <c r="Q73" s="38">
        <v>0</v>
      </c>
      <c r="R73" s="38">
        <v>0</v>
      </c>
      <c r="S73" s="38">
        <v>0</v>
      </c>
    </row>
    <row r="74" spans="2:19" hidden="1" x14ac:dyDescent="0.2">
      <c r="B74" s="31" t="str">
        <f>Neraca!B71</f>
        <v xml:space="preserve">   Dividend Payable</v>
      </c>
      <c r="C74" s="31"/>
      <c r="D74" s="31"/>
      <c r="E74" s="28">
        <f>Neraca!D71</f>
        <v>0</v>
      </c>
      <c r="H74" s="38">
        <v>0</v>
      </c>
      <c r="I74" s="38">
        <v>0</v>
      </c>
      <c r="J74" s="38">
        <v>0</v>
      </c>
      <c r="K74" s="38">
        <v>0</v>
      </c>
      <c r="L74" s="38">
        <v>0</v>
      </c>
      <c r="M74" s="38">
        <v>0</v>
      </c>
      <c r="N74" s="38">
        <v>0</v>
      </c>
      <c r="O74" s="38">
        <v>0</v>
      </c>
      <c r="P74" s="38">
        <v>0</v>
      </c>
      <c r="Q74" s="38">
        <v>0</v>
      </c>
      <c r="R74" s="38">
        <v>0</v>
      </c>
      <c r="S74" s="38">
        <v>0</v>
      </c>
    </row>
    <row r="75" spans="2:19" hidden="1" x14ac:dyDescent="0.2">
      <c r="B75" s="31" t="str">
        <f>Neraca!B72</f>
        <v xml:space="preserve">   Interest Payable</v>
      </c>
      <c r="C75" s="31"/>
      <c r="D75" s="31"/>
      <c r="E75" s="28">
        <f>Neraca!D72</f>
        <v>0</v>
      </c>
      <c r="H75" s="38">
        <v>0</v>
      </c>
      <c r="I75" s="38">
        <v>0</v>
      </c>
      <c r="J75" s="38">
        <v>0</v>
      </c>
      <c r="K75" s="38">
        <v>0</v>
      </c>
      <c r="L75" s="38">
        <v>0</v>
      </c>
      <c r="M75" s="38">
        <v>0</v>
      </c>
      <c r="N75" s="38">
        <v>0</v>
      </c>
      <c r="O75" s="38">
        <v>0</v>
      </c>
      <c r="P75" s="38">
        <v>0</v>
      </c>
      <c r="Q75" s="38">
        <v>0</v>
      </c>
      <c r="R75" s="38">
        <v>0</v>
      </c>
      <c r="S75" s="38">
        <v>0</v>
      </c>
    </row>
    <row r="76" spans="2:19" hidden="1" x14ac:dyDescent="0.2">
      <c r="B76" s="31" t="str">
        <f>Neraca!B73</f>
        <v xml:space="preserve">   Others Payable</v>
      </c>
      <c r="C76" s="31"/>
      <c r="D76" s="31"/>
      <c r="E76" s="28">
        <f>Neraca!D73</f>
        <v>10000</v>
      </c>
      <c r="H76" s="38">
        <v>0</v>
      </c>
      <c r="I76" s="38">
        <v>0</v>
      </c>
      <c r="J76" s="38">
        <v>0</v>
      </c>
      <c r="K76" s="38">
        <v>0</v>
      </c>
      <c r="L76" s="38">
        <v>0</v>
      </c>
      <c r="M76" s="38">
        <v>0</v>
      </c>
      <c r="N76" s="38">
        <v>0</v>
      </c>
      <c r="O76" s="38">
        <v>0</v>
      </c>
      <c r="P76" s="38">
        <v>0</v>
      </c>
      <c r="Q76" s="38">
        <v>0</v>
      </c>
      <c r="R76" s="38">
        <v>0</v>
      </c>
      <c r="S76" s="38">
        <v>0</v>
      </c>
    </row>
    <row r="77" spans="2:19" x14ac:dyDescent="0.2">
      <c r="B77" s="31" t="str">
        <f>Neraca!B74</f>
        <v>Shareholder's Payable</v>
      </c>
      <c r="C77" s="31"/>
      <c r="D77" s="31"/>
      <c r="E77" s="28">
        <f>Neraca!D74</f>
        <v>0</v>
      </c>
      <c r="H77" s="38">
        <v>10000</v>
      </c>
      <c r="I77" s="38">
        <v>10000</v>
      </c>
      <c r="J77" s="38">
        <v>10000</v>
      </c>
      <c r="K77" s="38">
        <v>10000</v>
      </c>
      <c r="L77" s="38">
        <v>10000</v>
      </c>
      <c r="M77" s="38">
        <v>10000</v>
      </c>
      <c r="N77" s="38">
        <v>10000</v>
      </c>
      <c r="O77" s="38">
        <v>10000</v>
      </c>
      <c r="P77" s="38">
        <v>10000</v>
      </c>
      <c r="Q77" s="38">
        <v>10000</v>
      </c>
      <c r="R77" s="38">
        <v>10000</v>
      </c>
      <c r="S77" s="38">
        <v>10000</v>
      </c>
    </row>
    <row r="78" spans="2:19" hidden="1" x14ac:dyDescent="0.2">
      <c r="B78" s="31" t="str">
        <f>Neraca!B75</f>
        <v>Advance Payment/Accrued Income</v>
      </c>
      <c r="C78" s="31"/>
      <c r="D78" s="31"/>
      <c r="E78" s="28">
        <f>Neraca!D75</f>
        <v>0</v>
      </c>
      <c r="H78" s="38">
        <v>0</v>
      </c>
      <c r="I78" s="38">
        <v>0</v>
      </c>
      <c r="J78" s="38">
        <v>0</v>
      </c>
      <c r="K78" s="38">
        <v>0</v>
      </c>
      <c r="L78" s="38">
        <v>0</v>
      </c>
      <c r="M78" s="38">
        <v>0</v>
      </c>
      <c r="N78" s="38">
        <v>0</v>
      </c>
      <c r="O78" s="38">
        <v>0</v>
      </c>
      <c r="P78" s="38">
        <v>0</v>
      </c>
      <c r="Q78" s="38">
        <v>0</v>
      </c>
      <c r="R78" s="38">
        <v>0</v>
      </c>
      <c r="S78" s="38">
        <v>0</v>
      </c>
    </row>
    <row r="79" spans="2:19" hidden="1" x14ac:dyDescent="0.2">
      <c r="B79" s="31" t="str">
        <f>Neraca!B76</f>
        <v xml:space="preserve">   Advance Payment from Client</v>
      </c>
      <c r="C79" s="31"/>
      <c r="D79" s="31"/>
      <c r="E79" s="28">
        <f>Neraca!D76</f>
        <v>0</v>
      </c>
      <c r="H79" s="38">
        <v>0</v>
      </c>
      <c r="I79" s="38">
        <v>0</v>
      </c>
      <c r="J79" s="38">
        <v>0</v>
      </c>
      <c r="K79" s="38">
        <v>0</v>
      </c>
      <c r="L79" s="38">
        <v>0</v>
      </c>
      <c r="M79" s="38">
        <v>0</v>
      </c>
      <c r="N79" s="38">
        <v>0</v>
      </c>
      <c r="O79" s="38">
        <v>0</v>
      </c>
      <c r="P79" s="38">
        <v>0</v>
      </c>
      <c r="Q79" s="38">
        <v>0</v>
      </c>
      <c r="R79" s="38">
        <v>0</v>
      </c>
      <c r="S79" s="38">
        <v>0</v>
      </c>
    </row>
    <row r="80" spans="2:19" hidden="1" x14ac:dyDescent="0.2">
      <c r="B80" s="31" t="str">
        <f>Neraca!B77</f>
        <v xml:space="preserve">   Overpayment from Client</v>
      </c>
      <c r="C80" s="31"/>
      <c r="D80" s="31"/>
      <c r="E80" s="28">
        <f>Neraca!D77</f>
        <v>0</v>
      </c>
      <c r="H80" s="38">
        <v>0</v>
      </c>
      <c r="I80" s="38">
        <v>0</v>
      </c>
      <c r="J80" s="38">
        <v>0</v>
      </c>
      <c r="K80" s="38">
        <v>0</v>
      </c>
      <c r="L80" s="38">
        <v>0</v>
      </c>
      <c r="M80" s="38">
        <v>0</v>
      </c>
      <c r="N80" s="38">
        <v>0</v>
      </c>
      <c r="O80" s="38">
        <v>0</v>
      </c>
      <c r="P80" s="38">
        <v>0</v>
      </c>
      <c r="Q80" s="38">
        <v>0</v>
      </c>
      <c r="R80" s="38">
        <v>0</v>
      </c>
      <c r="S80" s="38">
        <v>0</v>
      </c>
    </row>
    <row r="81" spans="2:19" hidden="1" x14ac:dyDescent="0.2">
      <c r="B81" s="31" t="str">
        <f>Neraca!B78</f>
        <v xml:space="preserve">   Doubtful Payable</v>
      </c>
      <c r="C81" s="31"/>
      <c r="D81" s="31"/>
      <c r="E81" s="28">
        <f>Neraca!D78</f>
        <v>0</v>
      </c>
      <c r="H81" s="38">
        <v>0</v>
      </c>
      <c r="I81" s="38">
        <v>0</v>
      </c>
      <c r="J81" s="38">
        <v>0</v>
      </c>
      <c r="K81" s="38">
        <v>0</v>
      </c>
      <c r="L81" s="38">
        <v>0</v>
      </c>
      <c r="M81" s="38">
        <v>0</v>
      </c>
      <c r="N81" s="38">
        <v>0</v>
      </c>
      <c r="O81" s="38">
        <v>0</v>
      </c>
      <c r="P81" s="38">
        <v>0</v>
      </c>
      <c r="Q81" s="38">
        <v>0</v>
      </c>
      <c r="R81" s="38">
        <v>0</v>
      </c>
      <c r="S81" s="38">
        <v>0</v>
      </c>
    </row>
    <row r="82" spans="2:19" hidden="1" x14ac:dyDescent="0.2">
      <c r="B82" s="31" t="str">
        <f>Neraca!B79</f>
        <v>Third Party Loan</v>
      </c>
      <c r="C82" s="31"/>
      <c r="D82" s="31"/>
      <c r="E82" s="28">
        <f>Neraca!D79</f>
        <v>0</v>
      </c>
      <c r="H82" s="38">
        <v>0</v>
      </c>
      <c r="I82" s="38">
        <v>0</v>
      </c>
      <c r="J82" s="38">
        <v>0</v>
      </c>
      <c r="K82" s="38">
        <v>0</v>
      </c>
      <c r="L82" s="38">
        <v>0</v>
      </c>
      <c r="M82" s="38">
        <v>0</v>
      </c>
      <c r="N82" s="38">
        <v>0</v>
      </c>
      <c r="O82" s="38">
        <v>0</v>
      </c>
      <c r="P82" s="38">
        <v>0</v>
      </c>
      <c r="Q82" s="38">
        <v>0</v>
      </c>
      <c r="R82" s="38">
        <v>0</v>
      </c>
      <c r="S82" s="38">
        <v>0</v>
      </c>
    </row>
    <row r="83" spans="2:19" hidden="1" x14ac:dyDescent="0.2">
      <c r="B83" s="31" t="str">
        <f>Neraca!B80</f>
        <v>Bank &amp; Financial Institution Loan</v>
      </c>
      <c r="C83" s="31"/>
      <c r="D83" s="31"/>
      <c r="E83" s="28">
        <f>Neraca!D80</f>
        <v>0</v>
      </c>
      <c r="H83" s="38">
        <v>0</v>
      </c>
      <c r="I83" s="38">
        <v>0</v>
      </c>
      <c r="J83" s="38">
        <v>0</v>
      </c>
      <c r="K83" s="38">
        <v>0</v>
      </c>
      <c r="L83" s="38">
        <v>0</v>
      </c>
      <c r="M83" s="38">
        <v>0</v>
      </c>
      <c r="N83" s="38">
        <v>0</v>
      </c>
      <c r="O83" s="38">
        <v>0</v>
      </c>
      <c r="P83" s="38">
        <v>0</v>
      </c>
      <c r="Q83" s="38">
        <v>0</v>
      </c>
      <c r="R83" s="38">
        <v>0</v>
      </c>
      <c r="S83" s="38">
        <v>0</v>
      </c>
    </row>
    <row r="84" spans="2:19" hidden="1" x14ac:dyDescent="0.2">
      <c r="B84" s="31" t="str">
        <f>Neraca!B81</f>
        <v>Bank BRI</v>
      </c>
      <c r="C84" s="31"/>
      <c r="D84" s="31"/>
      <c r="E84" s="28">
        <f>Neraca!D81</f>
        <v>0</v>
      </c>
      <c r="H84" s="38"/>
      <c r="I84" s="38"/>
      <c r="J84" s="38"/>
      <c r="K84" s="38"/>
      <c r="L84" s="38"/>
      <c r="M84" s="38"/>
      <c r="N84" s="38"/>
      <c r="O84" s="38"/>
      <c r="P84" s="38"/>
      <c r="Q84" s="38"/>
      <c r="R84" s="38"/>
      <c r="S84" s="38"/>
    </row>
    <row r="85" spans="2:19" hidden="1" x14ac:dyDescent="0.2">
      <c r="B85" s="31" t="str">
        <f>Neraca!B82</f>
        <v>Bank 2</v>
      </c>
      <c r="C85" s="31"/>
      <c r="D85" s="31"/>
      <c r="E85" s="28">
        <f>Neraca!D82</f>
        <v>0</v>
      </c>
      <c r="H85" s="38"/>
      <c r="I85" s="38"/>
      <c r="J85" s="38"/>
      <c r="K85" s="38"/>
      <c r="L85" s="38"/>
      <c r="M85" s="38"/>
      <c r="N85" s="38"/>
      <c r="O85" s="38"/>
      <c r="P85" s="38"/>
      <c r="Q85" s="38"/>
      <c r="R85" s="38"/>
      <c r="S85" s="38"/>
    </row>
    <row r="86" spans="2:19" hidden="1" x14ac:dyDescent="0.2">
      <c r="B86" s="31" t="str">
        <f>Neraca!B83</f>
        <v>Fin. Institution 1</v>
      </c>
      <c r="C86" s="31"/>
      <c r="D86" s="31"/>
      <c r="E86" s="28">
        <f>Neraca!D83</f>
        <v>0</v>
      </c>
      <c r="H86" s="38"/>
      <c r="I86" s="38"/>
      <c r="J86" s="38"/>
      <c r="K86" s="38"/>
      <c r="L86" s="38"/>
      <c r="M86" s="38"/>
      <c r="N86" s="38"/>
      <c r="O86" s="38"/>
      <c r="P86" s="38"/>
      <c r="Q86" s="38"/>
      <c r="R86" s="38"/>
      <c r="S86" s="38"/>
    </row>
    <row r="87" spans="2:19" hidden="1" x14ac:dyDescent="0.2">
      <c r="B87" s="31" t="str">
        <f>Neraca!B84</f>
        <v>Fin. Institution 2</v>
      </c>
      <c r="C87" s="31"/>
      <c r="D87" s="31"/>
      <c r="E87" s="28">
        <f>Neraca!D84</f>
        <v>0</v>
      </c>
      <c r="H87" s="38"/>
      <c r="I87" s="38"/>
      <c r="J87" s="38"/>
      <c r="K87" s="38"/>
      <c r="L87" s="38"/>
      <c r="M87" s="38"/>
      <c r="N87" s="38"/>
      <c r="O87" s="38"/>
      <c r="P87" s="38"/>
      <c r="Q87" s="38"/>
      <c r="R87" s="38"/>
      <c r="S87" s="38"/>
    </row>
    <row r="88" spans="2:19" hidden="1" x14ac:dyDescent="0.2">
      <c r="B88" s="31" t="s">
        <v>479</v>
      </c>
      <c r="C88" s="31"/>
      <c r="D88" s="31"/>
      <c r="E88" s="28">
        <f>Neraca!D85</f>
        <v>0</v>
      </c>
      <c r="H88" s="38"/>
      <c r="I88" s="38"/>
      <c r="J88" s="38"/>
      <c r="K88" s="38"/>
      <c r="L88" s="38"/>
      <c r="M88" s="38"/>
      <c r="N88" s="38"/>
      <c r="O88" s="38"/>
      <c r="P88" s="38"/>
      <c r="Q88" s="38"/>
      <c r="R88" s="38"/>
      <c r="S88" s="38"/>
    </row>
    <row r="89" spans="2:19" hidden="1" x14ac:dyDescent="0.2">
      <c r="B89" s="31" t="s">
        <v>480</v>
      </c>
      <c r="C89" s="31"/>
      <c r="D89" s="31"/>
      <c r="E89" s="28">
        <f>Neraca!D86</f>
        <v>0</v>
      </c>
      <c r="H89" s="38"/>
      <c r="I89" s="38"/>
      <c r="J89" s="38"/>
      <c r="K89" s="38"/>
      <c r="L89" s="38"/>
      <c r="M89" s="38"/>
      <c r="N89" s="38"/>
      <c r="O89" s="38"/>
      <c r="P89" s="38"/>
      <c r="Q89" s="38"/>
      <c r="R89" s="38"/>
      <c r="S89" s="38"/>
    </row>
    <row r="90" spans="2:19" ht="16.5" x14ac:dyDescent="0.3">
      <c r="B90" s="35" t="s">
        <v>481</v>
      </c>
      <c r="C90" s="35"/>
      <c r="D90" s="35"/>
      <c r="E90" s="36">
        <f>SUM(E64:E89)</f>
        <v>10000</v>
      </c>
      <c r="H90" s="37">
        <f t="shared" ref="H90:S90" si="3">SUM(H64:H89)</f>
        <v>10000</v>
      </c>
      <c r="I90" s="37">
        <f t="shared" si="3"/>
        <v>10000</v>
      </c>
      <c r="J90" s="37">
        <f t="shared" si="3"/>
        <v>10000</v>
      </c>
      <c r="K90" s="37">
        <f t="shared" si="3"/>
        <v>10000</v>
      </c>
      <c r="L90" s="37">
        <f t="shared" si="3"/>
        <v>10000</v>
      </c>
      <c r="M90" s="37">
        <f t="shared" si="3"/>
        <v>10000</v>
      </c>
      <c r="N90" s="37">
        <f t="shared" si="3"/>
        <v>10000</v>
      </c>
      <c r="O90" s="37">
        <f t="shared" si="3"/>
        <v>10000</v>
      </c>
      <c r="P90" s="37">
        <f t="shared" si="3"/>
        <v>10000</v>
      </c>
      <c r="Q90" s="37">
        <f t="shared" si="3"/>
        <v>10000</v>
      </c>
      <c r="R90" s="36">
        <f t="shared" si="3"/>
        <v>10000</v>
      </c>
      <c r="S90" s="36">
        <f t="shared" si="3"/>
        <v>10000</v>
      </c>
    </row>
    <row r="91" spans="2:19" x14ac:dyDescent="0.2">
      <c r="H91" s="38"/>
      <c r="I91" s="38"/>
      <c r="J91" s="38"/>
      <c r="K91" s="38"/>
      <c r="L91" s="38"/>
      <c r="M91" s="38"/>
      <c r="N91" s="38"/>
      <c r="O91" s="38"/>
      <c r="P91" s="38"/>
      <c r="Q91" s="38"/>
    </row>
    <row r="92" spans="2:19" ht="16.5" x14ac:dyDescent="0.3">
      <c r="B92" s="27" t="s">
        <v>482</v>
      </c>
      <c r="C92" s="27"/>
      <c r="D92" s="27"/>
      <c r="E92" s="19"/>
      <c r="H92" s="38"/>
      <c r="I92" s="38"/>
      <c r="J92" s="38"/>
      <c r="K92" s="38"/>
      <c r="L92" s="38"/>
      <c r="M92" s="38"/>
      <c r="N92" s="38"/>
      <c r="O92" s="38"/>
      <c r="P92" s="38"/>
      <c r="Q92" s="38"/>
    </row>
    <row r="93" spans="2:19" ht="16.5" hidden="1" x14ac:dyDescent="0.3">
      <c r="B93" s="30" t="str">
        <f>Neraca!B90</f>
        <v>Shareholdership</v>
      </c>
      <c r="C93" s="30"/>
      <c r="D93" s="30"/>
      <c r="E93" s="19"/>
      <c r="H93" s="38"/>
      <c r="I93" s="38"/>
      <c r="J93" s="38"/>
      <c r="K93" s="38"/>
      <c r="L93" s="38"/>
      <c r="M93" s="38"/>
      <c r="N93" s="38"/>
      <c r="O93" s="38"/>
      <c r="P93" s="38"/>
      <c r="Q93" s="38"/>
    </row>
    <row r="94" spans="2:19" ht="16.5" hidden="1" x14ac:dyDescent="0.3">
      <c r="B94" s="30" t="str">
        <f>Neraca!B91</f>
        <v xml:space="preserve">   Paid-up Capital</v>
      </c>
      <c r="C94" s="31"/>
      <c r="D94" s="31"/>
      <c r="E94" s="64">
        <f>Neraca!D91</f>
        <v>0</v>
      </c>
      <c r="H94" s="38"/>
      <c r="I94" s="38"/>
      <c r="J94" s="38"/>
      <c r="K94" s="38"/>
      <c r="L94" s="38"/>
      <c r="M94" s="38"/>
      <c r="N94" s="38"/>
      <c r="O94" s="38"/>
      <c r="P94" s="38"/>
      <c r="Q94" s="38"/>
      <c r="R94" s="38"/>
      <c r="S94" s="38"/>
    </row>
    <row r="95" spans="2:19" ht="16.5" x14ac:dyDescent="0.3">
      <c r="B95" s="30" t="str">
        <f>Neraca!B92</f>
        <v>Retained Earnings</v>
      </c>
      <c r="C95" s="30"/>
      <c r="D95" s="30"/>
      <c r="E95" s="64"/>
      <c r="H95" s="38"/>
      <c r="I95" s="38"/>
      <c r="J95" s="38"/>
      <c r="K95" s="38"/>
      <c r="L95" s="38"/>
      <c r="M95" s="38"/>
      <c r="N95" s="38"/>
      <c r="O95" s="38"/>
      <c r="P95" s="38"/>
      <c r="Q95" s="38"/>
      <c r="R95" s="38"/>
      <c r="S95" s="38"/>
    </row>
    <row r="96" spans="2:19" ht="16.5" x14ac:dyDescent="0.3">
      <c r="B96" s="30" t="str">
        <f>Neraca!B93</f>
        <v xml:space="preserve">   Accumulated Profit/(Loss)</v>
      </c>
      <c r="C96" s="31"/>
      <c r="D96" s="31"/>
      <c r="E96" s="64">
        <f>Neraca!D93</f>
        <v>4315514</v>
      </c>
      <c r="H96" s="38">
        <v>8553020.8661000002</v>
      </c>
      <c r="I96" s="38">
        <v>8553020.8661000002</v>
      </c>
      <c r="J96" s="38">
        <v>8553020.8661000002</v>
      </c>
      <c r="K96" s="38">
        <v>8553020.8661000002</v>
      </c>
      <c r="L96" s="38">
        <v>8553020.8661000002</v>
      </c>
      <c r="M96" s="38">
        <v>8553020.8661000002</v>
      </c>
      <c r="N96" s="38">
        <v>8553020.8661000002</v>
      </c>
      <c r="O96" s="38">
        <v>8553020.8661000002</v>
      </c>
      <c r="P96" s="38">
        <v>8553020.8661000002</v>
      </c>
      <c r="Q96" s="38">
        <v>8553020.8661000002</v>
      </c>
      <c r="R96" s="38">
        <v>8553020.8661000002</v>
      </c>
      <c r="S96" s="38">
        <v>8553020.8661000002</v>
      </c>
    </row>
    <row r="97" spans="2:19" ht="16.5" x14ac:dyDescent="0.3">
      <c r="B97" s="30" t="str">
        <f>Neraca!B94</f>
        <v xml:space="preserve">   Prior Year's Adjustment</v>
      </c>
      <c r="C97" s="65"/>
      <c r="D97" s="65"/>
      <c r="E97" s="64">
        <f>Neraca!D94</f>
        <v>1677186</v>
      </c>
      <c r="H97" s="38"/>
      <c r="I97" s="38">
        <v>0</v>
      </c>
      <c r="J97" s="38">
        <v>0</v>
      </c>
      <c r="K97" s="38">
        <v>0</v>
      </c>
      <c r="L97" s="38">
        <v>0</v>
      </c>
      <c r="M97" s="38">
        <v>0</v>
      </c>
      <c r="N97" s="38">
        <v>0</v>
      </c>
      <c r="O97" s="38">
        <v>0</v>
      </c>
      <c r="P97" s="38">
        <v>0</v>
      </c>
      <c r="Q97" s="38">
        <v>0</v>
      </c>
      <c r="R97" s="38">
        <v>0</v>
      </c>
      <c r="S97" s="38">
        <v>0</v>
      </c>
    </row>
    <row r="98" spans="2:19" ht="16.5" x14ac:dyDescent="0.3">
      <c r="B98" s="30" t="str">
        <f>Neraca!B96</f>
        <v>Ekuitas Lainnya</v>
      </c>
      <c r="C98" s="65"/>
      <c r="D98" s="65"/>
      <c r="E98" s="64">
        <f>Neraca!D96</f>
        <v>19663808</v>
      </c>
      <c r="H98" s="38">
        <v>18485173</v>
      </c>
      <c r="I98" s="38">
        <v>34953108</v>
      </c>
      <c r="J98" s="38">
        <v>45194496</v>
      </c>
      <c r="K98" s="38">
        <v>56724488</v>
      </c>
      <c r="L98" s="38">
        <v>88467318</v>
      </c>
      <c r="M98" s="38">
        <v>108722251</v>
      </c>
      <c r="N98" s="38">
        <v>110637638</v>
      </c>
      <c r="O98" s="38">
        <v>133571941</v>
      </c>
      <c r="P98" s="38">
        <v>140846505</v>
      </c>
      <c r="Q98" s="38">
        <v>164411081</v>
      </c>
      <c r="R98" s="38">
        <v>160963642</v>
      </c>
      <c r="S98" s="38">
        <v>166889554</v>
      </c>
    </row>
    <row r="99" spans="2:19" ht="16.5" x14ac:dyDescent="0.3">
      <c r="B99" s="35" t="s">
        <v>483</v>
      </c>
      <c r="C99" s="35"/>
      <c r="D99" s="35"/>
      <c r="E99" s="66">
        <f>SUM(E93:E98)</f>
        <v>25656508</v>
      </c>
      <c r="H99" s="67">
        <f t="shared" ref="H99:S99" si="4">SUM(H93:H98)</f>
        <v>27038193.866099998</v>
      </c>
      <c r="I99" s="67">
        <f t="shared" si="4"/>
        <v>43506128.866099998</v>
      </c>
      <c r="J99" s="67">
        <f t="shared" si="4"/>
        <v>53747516.866099998</v>
      </c>
      <c r="K99" s="67">
        <f t="shared" si="4"/>
        <v>65277508.866099998</v>
      </c>
      <c r="L99" s="67">
        <f t="shared" si="4"/>
        <v>97020338.866099998</v>
      </c>
      <c r="M99" s="67">
        <f t="shared" si="4"/>
        <v>117275271.8661</v>
      </c>
      <c r="N99" s="67">
        <f t="shared" si="4"/>
        <v>119190658.8661</v>
      </c>
      <c r="O99" s="67">
        <f t="shared" si="4"/>
        <v>142124961.86610001</v>
      </c>
      <c r="P99" s="67">
        <f t="shared" si="4"/>
        <v>149399525.86610001</v>
      </c>
      <c r="Q99" s="67">
        <f t="shared" si="4"/>
        <v>172964101.86610001</v>
      </c>
      <c r="R99" s="66">
        <f t="shared" si="4"/>
        <v>169516662.86610001</v>
      </c>
      <c r="S99" s="66">
        <f t="shared" si="4"/>
        <v>175442574.86610001</v>
      </c>
    </row>
    <row r="100" spans="2:19" x14ac:dyDescent="0.2">
      <c r="H100" s="38"/>
      <c r="I100" s="38"/>
      <c r="J100" s="38"/>
      <c r="K100" s="38"/>
      <c r="L100" s="38"/>
      <c r="M100" s="38"/>
      <c r="N100" s="38"/>
      <c r="O100" s="38"/>
      <c r="P100" s="38"/>
      <c r="Q100" s="38"/>
    </row>
    <row r="101" spans="2:19" ht="16.5" x14ac:dyDescent="0.3">
      <c r="B101" s="27" t="s">
        <v>484</v>
      </c>
      <c r="C101" s="27"/>
      <c r="D101" s="27"/>
      <c r="E101" s="19"/>
      <c r="G101" s="62">
        <f>E90+E99</f>
        <v>25666508</v>
      </c>
      <c r="H101" s="63">
        <f>H90+H99</f>
        <v>27048193.866099998</v>
      </c>
      <c r="I101" s="63">
        <f t="shared" ref="I101:S101" si="5">I90+I99</f>
        <v>43516128.866099998</v>
      </c>
      <c r="J101" s="63">
        <f t="shared" si="5"/>
        <v>53757516.866099998</v>
      </c>
      <c r="K101" s="63">
        <f t="shared" si="5"/>
        <v>65287508.866099998</v>
      </c>
      <c r="L101" s="63">
        <f t="shared" si="5"/>
        <v>97030338.866099998</v>
      </c>
      <c r="M101" s="63">
        <f t="shared" si="5"/>
        <v>117285271.8661</v>
      </c>
      <c r="N101" s="63">
        <f t="shared" si="5"/>
        <v>119200658.8661</v>
      </c>
      <c r="O101" s="63">
        <f t="shared" si="5"/>
        <v>142134961.86610001</v>
      </c>
      <c r="P101" s="63">
        <f t="shared" si="5"/>
        <v>149409525.86610001</v>
      </c>
      <c r="Q101" s="63">
        <f t="shared" si="5"/>
        <v>172974101.86610001</v>
      </c>
      <c r="R101" s="62">
        <f t="shared" si="5"/>
        <v>169526662.86610001</v>
      </c>
      <c r="S101" s="62">
        <f t="shared" si="5"/>
        <v>175452574.86610001</v>
      </c>
    </row>
    <row r="103" spans="2:19" x14ac:dyDescent="0.2">
      <c r="G103" s="19" t="s">
        <v>485</v>
      </c>
    </row>
    <row r="104" spans="2:19" x14ac:dyDescent="0.2">
      <c r="E104" s="52"/>
    </row>
    <row r="105" spans="2:19" hidden="1" x14ac:dyDescent="0.2"/>
    <row r="107" spans="2:19" x14ac:dyDescent="0.2">
      <c r="G107" s="20" t="s">
        <v>401</v>
      </c>
    </row>
    <row r="108" spans="2:19" x14ac:dyDescent="0.2">
      <c r="G108" s="7" t="s">
        <v>486</v>
      </c>
    </row>
  </sheetData>
  <pageMargins left="0.7" right="0.7" top="0.75" bottom="0.75" header="0.3" footer="0.3"/>
  <pageSetup paperSize="9" scale="93"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K117"/>
  <sheetViews>
    <sheetView showGridLines="0" topLeftCell="A26" zoomScaleSheetLayoutView="90" workbookViewId="0">
      <selection activeCell="B18" sqref="B18"/>
    </sheetView>
  </sheetViews>
  <sheetFormatPr defaultColWidth="9.140625" defaultRowHeight="12.75" x14ac:dyDescent="0.2"/>
  <cols>
    <col min="1" max="1" width="5.7109375" style="19" customWidth="1"/>
    <col min="2" max="2" width="20.140625" style="19" customWidth="1"/>
    <col min="3" max="3" width="11.5703125" style="19" customWidth="1"/>
    <col min="4" max="4" width="27.7109375" style="19" customWidth="1"/>
    <col min="5" max="5" width="14.85546875" style="19" customWidth="1"/>
    <col min="6" max="6" width="14.5703125" style="19" customWidth="1"/>
    <col min="7" max="7" width="9.140625" style="19"/>
    <col min="8" max="8" width="12" style="19" customWidth="1"/>
    <col min="9" max="9" width="10.7109375" style="19" customWidth="1"/>
    <col min="10" max="10" width="9.140625" style="19" customWidth="1"/>
    <col min="11" max="11" width="12" style="19" customWidth="1"/>
    <col min="12" max="16384" width="9.140625" style="19"/>
  </cols>
  <sheetData>
    <row r="1" spans="2:6" x14ac:dyDescent="0.2">
      <c r="B1" s="21" t="str">
        <f>'Laba Rugi'!A1</f>
        <v>ARYA USAHA TIRTA, CV</v>
      </c>
      <c r="C1" s="21"/>
      <c r="D1" s="21"/>
    </row>
    <row r="2" spans="2:6" x14ac:dyDescent="0.2">
      <c r="B2" s="7" t="s">
        <v>499</v>
      </c>
      <c r="C2" s="7"/>
      <c r="D2" s="7"/>
    </row>
    <row r="3" spans="2:6" x14ac:dyDescent="0.2">
      <c r="B3" s="22" t="s">
        <v>464</v>
      </c>
      <c r="C3" s="4">
        <f>Neraca!D6</f>
        <v>183</v>
      </c>
      <c r="D3" s="5">
        <v>2025</v>
      </c>
    </row>
    <row r="4" spans="2:6" ht="16.5" x14ac:dyDescent="0.3">
      <c r="B4" s="23"/>
      <c r="C4" s="23"/>
      <c r="D4" s="23"/>
      <c r="E4" s="24"/>
      <c r="F4" s="25"/>
    </row>
    <row r="5" spans="2:6" x14ac:dyDescent="0.2">
      <c r="E5" s="26">
        <v>2025</v>
      </c>
      <c r="F5" s="25"/>
    </row>
    <row r="6" spans="2:6" ht="16.5" x14ac:dyDescent="0.3">
      <c r="B6" s="27" t="s">
        <v>500</v>
      </c>
      <c r="C6" s="27"/>
      <c r="D6" s="27"/>
      <c r="E6" s="28"/>
    </row>
    <row r="7" spans="2:6" ht="16.5" x14ac:dyDescent="0.3">
      <c r="B7" s="30"/>
      <c r="C7" s="30"/>
      <c r="D7" s="30"/>
      <c r="E7" s="28"/>
    </row>
    <row r="8" spans="2:6" x14ac:dyDescent="0.2">
      <c r="B8" s="31" t="str">
        <f>'Laba Rugi'!B8</f>
        <v>Total Revenue</v>
      </c>
      <c r="C8" s="31"/>
      <c r="D8" s="31"/>
      <c r="E8" s="32">
        <f>'Laba Rugi'!D36</f>
        <v>79478150</v>
      </c>
    </row>
    <row r="9" spans="2:6" ht="16.5" x14ac:dyDescent="0.3">
      <c r="B9" s="35" t="s">
        <v>181</v>
      </c>
      <c r="C9" s="35"/>
      <c r="D9" s="35"/>
      <c r="E9" s="36">
        <f>SUM(E8:E8)</f>
        <v>79478150</v>
      </c>
    </row>
    <row r="10" spans="2:6" x14ac:dyDescent="0.2">
      <c r="E10" s="28"/>
    </row>
    <row r="11" spans="2:6" ht="16.5" x14ac:dyDescent="0.3">
      <c r="B11" s="27" t="s">
        <v>501</v>
      </c>
      <c r="C11" s="27"/>
      <c r="D11" s="27"/>
      <c r="E11" s="28"/>
    </row>
    <row r="12" spans="2:6" x14ac:dyDescent="0.2">
      <c r="B12" s="40" t="str">
        <f>'Laba Rugi'!B39</f>
        <v>Total Sales Cost ASC</v>
      </c>
      <c r="C12" s="40"/>
      <c r="D12" s="40"/>
      <c r="E12" s="28"/>
    </row>
    <row r="13" spans="2:6" x14ac:dyDescent="0.2">
      <c r="B13" s="40" t="str">
        <f>'Laba Rugi'!B40</f>
        <v>Operational Cost</v>
      </c>
      <c r="C13" s="31"/>
      <c r="D13" s="31"/>
      <c r="E13" s="28">
        <f>'Laba Rugi'!D40</f>
        <v>0</v>
      </c>
    </row>
    <row r="14" spans="2:6" x14ac:dyDescent="0.2">
      <c r="B14" s="40" t="str">
        <f>'Laba Rugi'!B41</f>
        <v>Tour &amp; Surfing Cost</v>
      </c>
      <c r="C14" s="40"/>
      <c r="D14" s="40"/>
      <c r="E14" s="28">
        <f>'Laba Rugi'!D41</f>
        <v>0</v>
      </c>
    </row>
    <row r="15" spans="2:6" x14ac:dyDescent="0.2">
      <c r="B15" s="40" t="str">
        <f>'Laba Rugi'!B42</f>
        <v>Transaction Cost</v>
      </c>
      <c r="C15" s="31"/>
      <c r="D15" s="31"/>
      <c r="E15" s="28">
        <f>'Laba Rugi'!D42</f>
        <v>10845635</v>
      </c>
    </row>
    <row r="16" spans="2:6" x14ac:dyDescent="0.2">
      <c r="B16" s="40" t="str">
        <f>'Laba Rugi'!B43</f>
        <v xml:space="preserve">   Licence &amp; Permit Cost </v>
      </c>
      <c r="C16" s="40"/>
      <c r="D16" s="40"/>
      <c r="E16" s="28">
        <f>'Laba Rugi'!D43</f>
        <v>0</v>
      </c>
    </row>
    <row r="17" spans="2:6" x14ac:dyDescent="0.2">
      <c r="B17" s="40" t="str">
        <f>'Laba Rugi'!B44</f>
        <v xml:space="preserve">   Product Purchase Cost </v>
      </c>
      <c r="C17" s="40"/>
      <c r="D17" s="40"/>
      <c r="E17" s="28">
        <f>'Laba Rugi'!D44</f>
        <v>0</v>
      </c>
    </row>
    <row r="18" spans="2:6" x14ac:dyDescent="0.2">
      <c r="B18" s="40" t="str">
        <f>'Laba Rugi'!B45</f>
        <v xml:space="preserve">   Other Operating Cost</v>
      </c>
      <c r="C18" s="40"/>
      <c r="D18" s="40"/>
      <c r="E18" s="28">
        <f>'Laba Rugi'!D45</f>
        <v>0</v>
      </c>
    </row>
    <row r="19" spans="2:6" hidden="1" x14ac:dyDescent="0.2">
      <c r="B19" s="40" t="str">
        <f>'Laba Rugi'!B46</f>
        <v>Total Exhibition &amp; Conference Cost</v>
      </c>
      <c r="C19" s="40"/>
      <c r="D19" s="40"/>
      <c r="E19" s="28">
        <f>'Laba Rugi'!D46</f>
        <v>0</v>
      </c>
    </row>
    <row r="20" spans="2:6" hidden="1" x14ac:dyDescent="0.2">
      <c r="B20" s="40" t="str">
        <f>'Laba Rugi'!B47</f>
        <v xml:space="preserve">   Space Rental - Exhibition</v>
      </c>
      <c r="C20" s="40"/>
      <c r="D20" s="40"/>
      <c r="E20" s="28">
        <f>'Laba Rugi'!D47</f>
        <v>0</v>
      </c>
    </row>
    <row r="21" spans="2:6" hidden="1" x14ac:dyDescent="0.2">
      <c r="B21" s="40" t="str">
        <f>'Laba Rugi'!B48</f>
        <v xml:space="preserve">   Shell Scheme Rental - Exhibition</v>
      </c>
      <c r="C21" s="40"/>
      <c r="D21" s="40"/>
      <c r="E21" s="28">
        <f>'Laba Rugi'!D48</f>
        <v>0</v>
      </c>
    </row>
    <row r="22" spans="2:6" hidden="1" x14ac:dyDescent="0.2">
      <c r="B22" s="40" t="str">
        <f>'Laba Rugi'!B49</f>
        <v xml:space="preserve">   Conference Cost</v>
      </c>
      <c r="C22" s="40"/>
      <c r="D22" s="40"/>
      <c r="E22" s="28">
        <f>'Laba Rugi'!D49</f>
        <v>0</v>
      </c>
    </row>
    <row r="23" spans="2:6" hidden="1" x14ac:dyDescent="0.2">
      <c r="B23" s="40" t="str">
        <f>'Laba Rugi'!B50</f>
        <v xml:space="preserve">   Man Power Cost - Exhibiton</v>
      </c>
      <c r="C23" s="40"/>
      <c r="D23" s="40"/>
      <c r="E23" s="28">
        <f>'Laba Rugi'!D50</f>
        <v>0</v>
      </c>
    </row>
    <row r="24" spans="2:6" hidden="1" x14ac:dyDescent="0.2">
      <c r="B24" s="40" t="str">
        <f>'Laba Rugi'!B51</f>
        <v xml:space="preserve">   Sponsorship Cost</v>
      </c>
      <c r="C24" s="40"/>
      <c r="D24" s="40"/>
      <c r="E24" s="28">
        <f>'Laba Rugi'!D51</f>
        <v>0</v>
      </c>
    </row>
    <row r="25" spans="2:6" hidden="1" x14ac:dyDescent="0.2">
      <c r="B25" s="40" t="str">
        <f>'Laba Rugi'!B52</f>
        <v xml:space="preserve">   Other Operating Cost - Exhibition</v>
      </c>
      <c r="C25" s="40"/>
      <c r="D25" s="40"/>
      <c r="E25" s="32">
        <f>'Laba Rugi'!D52</f>
        <v>0</v>
      </c>
    </row>
    <row r="26" spans="2:6" ht="16.5" x14ac:dyDescent="0.3">
      <c r="B26" s="35" t="s">
        <v>502</v>
      </c>
      <c r="C26" s="35"/>
      <c r="D26" s="35"/>
      <c r="E26" s="36">
        <f>SUM(E12:E25)</f>
        <v>10845635</v>
      </c>
      <c r="F26" s="20"/>
    </row>
    <row r="27" spans="2:6" ht="16.5" x14ac:dyDescent="0.3">
      <c r="B27" s="42" t="s">
        <v>503</v>
      </c>
      <c r="C27" s="42"/>
      <c r="D27" s="42"/>
      <c r="E27" s="28"/>
      <c r="F27" s="43">
        <f>E9-E26</f>
        <v>68632515</v>
      </c>
    </row>
    <row r="28" spans="2:6" ht="16.5" x14ac:dyDescent="0.3">
      <c r="E28" s="28"/>
      <c r="F28" s="43"/>
    </row>
    <row r="29" spans="2:6" ht="16.5" x14ac:dyDescent="0.3">
      <c r="B29" s="27" t="s">
        <v>504</v>
      </c>
      <c r="C29" s="27"/>
      <c r="D29" s="27"/>
      <c r="E29" s="28"/>
    </row>
    <row r="30" spans="2:6" x14ac:dyDescent="0.2">
      <c r="B30" s="31" t="str">
        <f>'Laba Rugi'!B56</f>
        <v>Office Overhead</v>
      </c>
      <c r="C30" s="31"/>
      <c r="D30" s="31"/>
      <c r="E30" s="28"/>
    </row>
    <row r="31" spans="2:6" x14ac:dyDescent="0.2">
      <c r="B31" s="31" t="str">
        <f>'Laba Rugi'!B57</f>
        <v>Staff Cost</v>
      </c>
      <c r="C31" s="31"/>
      <c r="D31" s="31"/>
      <c r="E31" s="28"/>
    </row>
    <row r="32" spans="2:6" x14ac:dyDescent="0.2">
      <c r="B32" s="31" t="str">
        <f>'Laba Rugi'!B58</f>
        <v xml:space="preserve">   Salary &amp; Allowance</v>
      </c>
      <c r="C32" s="31"/>
      <c r="D32" s="31"/>
      <c r="E32" s="28">
        <f>'Laba Rugi'!D58</f>
        <v>0</v>
      </c>
    </row>
    <row r="33" spans="2:5" hidden="1" x14ac:dyDescent="0.2">
      <c r="B33" s="31" t="str">
        <f>'Laba Rugi'!B59</f>
        <v xml:space="preserve">   13th Month Salary</v>
      </c>
      <c r="C33" s="40"/>
      <c r="D33" s="40"/>
      <c r="E33" s="28">
        <f>'Laba Rugi'!D59</f>
        <v>0</v>
      </c>
    </row>
    <row r="34" spans="2:5" hidden="1" x14ac:dyDescent="0.2">
      <c r="B34" s="31" t="str">
        <f>'Laba Rugi'!B60</f>
        <v xml:space="preserve">   Bonus</v>
      </c>
      <c r="C34" s="40"/>
      <c r="D34" s="40"/>
      <c r="E34" s="28">
        <f>'Laba Rugi'!D60</f>
        <v>0</v>
      </c>
    </row>
    <row r="35" spans="2:5" hidden="1" x14ac:dyDescent="0.2">
      <c r="B35" s="31" t="str">
        <f>'Laba Rugi'!B61</f>
        <v xml:space="preserve">   Overtime</v>
      </c>
      <c r="C35" s="31"/>
      <c r="D35" s="31"/>
      <c r="E35" s="28">
        <f>'Laba Rugi'!D61</f>
        <v>0</v>
      </c>
    </row>
    <row r="36" spans="2:5" x14ac:dyDescent="0.2">
      <c r="B36" s="31" t="str">
        <f>'Laba Rugi'!B62</f>
        <v xml:space="preserve">   Medical Allowance</v>
      </c>
      <c r="C36" s="31"/>
      <c r="D36" s="31"/>
      <c r="E36" s="28">
        <f>'Laba Rugi'!D62</f>
        <v>0</v>
      </c>
    </row>
    <row r="37" spans="2:5" x14ac:dyDescent="0.2">
      <c r="B37" s="31" t="str">
        <f>'Laba Rugi'!B63</f>
        <v xml:space="preserve">   BPJS - Pension</v>
      </c>
      <c r="C37" s="31"/>
      <c r="D37" s="31"/>
      <c r="E37" s="28">
        <f>'Laba Rugi'!D63</f>
        <v>0</v>
      </c>
    </row>
    <row r="38" spans="2:5" x14ac:dyDescent="0.2">
      <c r="B38" s="31" t="str">
        <f>'Laba Rugi'!B64</f>
        <v xml:space="preserve">   BPJS - Health</v>
      </c>
      <c r="C38" s="31"/>
      <c r="D38" s="31"/>
      <c r="E38" s="28">
        <f>'Laba Rugi'!D64</f>
        <v>0</v>
      </c>
    </row>
    <row r="39" spans="2:5" hidden="1" x14ac:dyDescent="0.2">
      <c r="B39" s="31" t="str">
        <f>'Laba Rugi'!B65</f>
        <v>PPh - 21</v>
      </c>
      <c r="C39" s="31"/>
      <c r="D39" s="31"/>
      <c r="E39" s="28">
        <f>'Laba Rugi'!D65</f>
        <v>0</v>
      </c>
    </row>
    <row r="40" spans="2:5" x14ac:dyDescent="0.2">
      <c r="B40" s="31" t="str">
        <f>'Laba Rugi'!B66</f>
        <v xml:space="preserve">   Recruitmen</v>
      </c>
      <c r="C40" s="31"/>
      <c r="D40" s="31"/>
      <c r="E40" s="28">
        <f>'Laba Rugi'!D66</f>
        <v>0</v>
      </c>
    </row>
    <row r="41" spans="2:5" hidden="1" x14ac:dyDescent="0.2">
      <c r="B41" s="31" t="str">
        <f>'Laba Rugi'!B67</f>
        <v xml:space="preserve">   Training &amp; Development</v>
      </c>
      <c r="C41" s="31"/>
      <c r="D41" s="31"/>
      <c r="E41" s="28">
        <f>'Laba Rugi'!D67</f>
        <v>0</v>
      </c>
    </row>
    <row r="42" spans="2:5" hidden="1" x14ac:dyDescent="0.2">
      <c r="B42" s="31" t="str">
        <f>'Laba Rugi'!B68</f>
        <v xml:space="preserve">   Uniform</v>
      </c>
      <c r="C42" s="31"/>
      <c r="D42" s="31"/>
      <c r="E42" s="28">
        <f>'Laba Rugi'!D68</f>
        <v>0</v>
      </c>
    </row>
    <row r="43" spans="2:5" x14ac:dyDescent="0.2">
      <c r="B43" s="31" t="str">
        <f>'Laba Rugi'!B69</f>
        <v xml:space="preserve">   Meals (Food &amp; Snack)</v>
      </c>
      <c r="C43" s="31"/>
      <c r="D43" s="31"/>
      <c r="E43" s="28">
        <f>'Laba Rugi'!D69</f>
        <v>0</v>
      </c>
    </row>
    <row r="44" spans="2:5" x14ac:dyDescent="0.2">
      <c r="B44" s="31" t="str">
        <f>'Laba Rugi'!B70</f>
        <v xml:space="preserve">   Staff Party</v>
      </c>
      <c r="C44" s="31"/>
      <c r="D44" s="31"/>
      <c r="E44" s="28">
        <f>'Laba Rugi'!D70</f>
        <v>0</v>
      </c>
    </row>
    <row r="45" spans="2:5" hidden="1" x14ac:dyDescent="0.2">
      <c r="B45" s="31" t="str">
        <f>'Laba Rugi'!B71</f>
        <v xml:space="preserve">   Retreat/Outing</v>
      </c>
      <c r="C45" s="31"/>
      <c r="D45" s="31"/>
      <c r="E45" s="28">
        <f>'Laba Rugi'!D71</f>
        <v>0</v>
      </c>
    </row>
    <row r="46" spans="2:5" hidden="1" x14ac:dyDescent="0.2">
      <c r="B46" s="31" t="str">
        <f>'Laba Rugi'!B72</f>
        <v>Office Cost</v>
      </c>
      <c r="C46" s="31"/>
      <c r="D46" s="31"/>
      <c r="E46" s="28">
        <f>'Laba Rugi'!D72</f>
        <v>0</v>
      </c>
    </row>
    <row r="47" spans="2:5" hidden="1" x14ac:dyDescent="0.2">
      <c r="B47" s="31" t="str">
        <f>'Laba Rugi'!B73</f>
        <v xml:space="preserve">   Office Rental</v>
      </c>
      <c r="C47" s="31"/>
      <c r="D47" s="31"/>
      <c r="E47" s="28">
        <f>'Laba Rugi'!D73</f>
        <v>0</v>
      </c>
    </row>
    <row r="48" spans="2:5" hidden="1" x14ac:dyDescent="0.2">
      <c r="B48" s="31" t="str">
        <f>'Laba Rugi'!B74</f>
        <v xml:space="preserve">   Service Charge</v>
      </c>
      <c r="C48" s="31"/>
      <c r="D48" s="31"/>
      <c r="E48" s="28">
        <f>'Laba Rugi'!D74</f>
        <v>0</v>
      </c>
    </row>
    <row r="49" spans="2:5" x14ac:dyDescent="0.2">
      <c r="B49" s="31" t="str">
        <f>'Laba Rugi'!B75</f>
        <v xml:space="preserve">   Building repair &amp; maintenance</v>
      </c>
      <c r="C49" s="31"/>
      <c r="D49" s="31"/>
      <c r="E49" s="28">
        <f>'Laba Rugi'!D75</f>
        <v>0</v>
      </c>
    </row>
    <row r="50" spans="2:5" x14ac:dyDescent="0.2">
      <c r="B50" s="31" t="str">
        <f>'Laba Rugi'!B76</f>
        <v xml:space="preserve">   Office equipment repair &amp; maintenance</v>
      </c>
      <c r="C50" s="31"/>
      <c r="D50" s="31"/>
      <c r="E50" s="28">
        <f>'Laba Rugi'!D76</f>
        <v>0</v>
      </c>
    </row>
    <row r="51" spans="2:5" x14ac:dyDescent="0.2">
      <c r="B51" s="31" t="str">
        <f>'Laba Rugi'!B77</f>
        <v xml:space="preserve">   Cleaning, garbage pickup &amp; security</v>
      </c>
      <c r="C51" s="31"/>
      <c r="D51" s="31"/>
      <c r="E51" s="28">
        <f>'Laba Rugi'!D77</f>
        <v>0</v>
      </c>
    </row>
    <row r="52" spans="2:5" x14ac:dyDescent="0.2">
      <c r="B52" s="31" t="str">
        <f>'Laba Rugi'!B78</f>
        <v xml:space="preserve">   Electricity &amp; Water</v>
      </c>
      <c r="C52" s="31"/>
      <c r="D52" s="31"/>
      <c r="E52" s="28">
        <f>'Laba Rugi'!D78</f>
        <v>0</v>
      </c>
    </row>
    <row r="53" spans="2:5" x14ac:dyDescent="0.2">
      <c r="B53" s="31" t="str">
        <f>'Laba Rugi'!B79</f>
        <v xml:space="preserve">   Internet &amp; Telephone</v>
      </c>
      <c r="C53" s="31"/>
      <c r="D53" s="31"/>
      <c r="E53" s="28">
        <f>'Laba Rugi'!D79</f>
        <v>0</v>
      </c>
    </row>
    <row r="54" spans="2:5" x14ac:dyDescent="0.2">
      <c r="B54" s="31" t="str">
        <f>'Laba Rugi'!B80</f>
        <v xml:space="preserve">   Postage, Courier &amp; Stamp Duty</v>
      </c>
      <c r="C54" s="31"/>
      <c r="D54" s="31"/>
      <c r="E54" s="28">
        <f>'Laba Rugi'!D80</f>
        <v>0</v>
      </c>
    </row>
    <row r="55" spans="2:5" x14ac:dyDescent="0.2">
      <c r="B55" s="31" t="str">
        <f>'Laba Rugi'!B81</f>
        <v xml:space="preserve">   Office Supplies &amp; Printing</v>
      </c>
      <c r="C55" s="31"/>
      <c r="D55" s="31"/>
      <c r="E55" s="28">
        <f>'Laba Rugi'!D81</f>
        <v>0</v>
      </c>
    </row>
    <row r="56" spans="2:5" x14ac:dyDescent="0.2">
      <c r="B56" s="31" t="str">
        <f>'Laba Rugi'!B82</f>
        <v xml:space="preserve">   Petrol,Tol, Parking &amp; repair/service</v>
      </c>
      <c r="C56" s="31"/>
      <c r="D56" s="31"/>
      <c r="E56" s="28">
        <f>'Laba Rugi'!D82</f>
        <v>0</v>
      </c>
    </row>
    <row r="57" spans="2:5" hidden="1" x14ac:dyDescent="0.2">
      <c r="B57" s="31" t="str">
        <f>'Laba Rugi'!B83</f>
        <v xml:space="preserve">   Meals &amp; Groceries</v>
      </c>
      <c r="C57" s="31"/>
      <c r="D57" s="31"/>
      <c r="E57" s="28">
        <f>'Laba Rugi'!D83</f>
        <v>0</v>
      </c>
    </row>
    <row r="58" spans="2:5" x14ac:dyDescent="0.2">
      <c r="B58" s="31" t="str">
        <f>'Laba Rugi'!B84</f>
        <v xml:space="preserve">   Travel &amp; Accomodation</v>
      </c>
      <c r="C58" s="31"/>
      <c r="D58" s="31"/>
      <c r="E58" s="28">
        <f>'Laba Rugi'!D84</f>
        <v>0</v>
      </c>
    </row>
    <row r="59" spans="2:5" x14ac:dyDescent="0.2">
      <c r="B59" s="31" t="str">
        <f>'Laba Rugi'!B85</f>
        <v xml:space="preserve">   Donation</v>
      </c>
      <c r="C59" s="31"/>
      <c r="D59" s="31"/>
      <c r="E59" s="28">
        <f>'Laba Rugi'!D85</f>
        <v>0</v>
      </c>
    </row>
    <row r="60" spans="2:5" hidden="1" x14ac:dyDescent="0.2">
      <c r="B60" s="31" t="str">
        <f>'Laba Rugi'!B86</f>
        <v xml:space="preserve">   Insurance</v>
      </c>
      <c r="C60" s="31"/>
      <c r="D60" s="31"/>
      <c r="E60" s="28">
        <f>'Laba Rugi'!D86</f>
        <v>0</v>
      </c>
    </row>
    <row r="61" spans="2:5" x14ac:dyDescent="0.2">
      <c r="B61" s="31" t="str">
        <f>'Laba Rugi'!B87</f>
        <v xml:space="preserve">   Entertaiment/Marketing</v>
      </c>
      <c r="C61" s="31"/>
      <c r="D61" s="31"/>
      <c r="E61" s="28">
        <f>'Laba Rugi'!D87</f>
        <v>0</v>
      </c>
    </row>
    <row r="62" spans="2:5" hidden="1" x14ac:dyDescent="0.2">
      <c r="B62" s="31" t="str">
        <f>'Laba Rugi'!B88</f>
        <v xml:space="preserve">   Moving Expenses</v>
      </c>
      <c r="C62" s="31"/>
      <c r="D62" s="31"/>
      <c r="E62" s="28">
        <f>'Laba Rugi'!D88</f>
        <v>0</v>
      </c>
    </row>
    <row r="63" spans="2:5" hidden="1" x14ac:dyDescent="0.2">
      <c r="B63" s="31" t="str">
        <f>'Laba Rugi'!B89</f>
        <v xml:space="preserve">   Miscellaneous Expenses</v>
      </c>
      <c r="C63" s="31"/>
      <c r="D63" s="31"/>
      <c r="E63" s="28">
        <f>'Laba Rugi'!D89</f>
        <v>0</v>
      </c>
    </row>
    <row r="64" spans="2:5" hidden="1" x14ac:dyDescent="0.2">
      <c r="B64" s="31" t="str">
        <f>'Laba Rugi'!B90</f>
        <v>Professional &amp; Finance Cost</v>
      </c>
      <c r="C64" s="31"/>
      <c r="D64" s="31"/>
      <c r="E64" s="28">
        <f>'Laba Rugi'!D90</f>
        <v>0</v>
      </c>
    </row>
    <row r="65" spans="2:8" hidden="1" x14ac:dyDescent="0.2">
      <c r="B65" s="31" t="str">
        <f>'Laba Rugi'!B91</f>
        <v xml:space="preserve">   Legal Expenses</v>
      </c>
      <c r="C65" s="31"/>
      <c r="D65" s="31"/>
      <c r="E65" s="28">
        <f>'Laba Rugi'!D91</f>
        <v>0</v>
      </c>
    </row>
    <row r="66" spans="2:8" x14ac:dyDescent="0.2">
      <c r="B66" s="31" t="str">
        <f>'Laba Rugi'!B92</f>
        <v xml:space="preserve">   Tax / Business Consultancy</v>
      </c>
      <c r="C66" s="31"/>
      <c r="D66" s="31"/>
      <c r="E66" s="28">
        <f>'Laba Rugi'!D92</f>
        <v>0</v>
      </c>
    </row>
    <row r="67" spans="2:8" x14ac:dyDescent="0.2">
      <c r="B67" s="31" t="str">
        <f>'Laba Rugi'!B93</f>
        <v xml:space="preserve">   Accounting Services/System</v>
      </c>
      <c r="C67" s="31"/>
      <c r="D67" s="31"/>
      <c r="E67" s="28">
        <f>'Laba Rugi'!D93</f>
        <v>0</v>
      </c>
    </row>
    <row r="68" spans="2:8" hidden="1" x14ac:dyDescent="0.2">
      <c r="B68" s="31" t="str">
        <f>'Laba Rugi'!B94</f>
        <v xml:space="preserve">   Association Fee</v>
      </c>
      <c r="C68" s="31"/>
      <c r="D68" s="31"/>
      <c r="E68" s="28">
        <f>'Laba Rugi'!D94</f>
        <v>0</v>
      </c>
    </row>
    <row r="69" spans="2:8" hidden="1" x14ac:dyDescent="0.2">
      <c r="B69" s="31" t="str">
        <f>'Laba Rugi'!B95</f>
        <v xml:space="preserve">   Debt collection fee</v>
      </c>
      <c r="C69" s="31"/>
      <c r="D69" s="31"/>
      <c r="E69" s="28">
        <f>'Laba Rugi'!D95</f>
        <v>0</v>
      </c>
    </row>
    <row r="70" spans="2:8" hidden="1" x14ac:dyDescent="0.2">
      <c r="B70" s="31" t="str">
        <f>'Laba Rugi'!B96</f>
        <v xml:space="preserve">   Advertisement cost</v>
      </c>
      <c r="C70" s="31"/>
      <c r="D70" s="31"/>
      <c r="E70" s="28">
        <f>'Laba Rugi'!D96</f>
        <v>0</v>
      </c>
    </row>
    <row r="71" spans="2:8" hidden="1" x14ac:dyDescent="0.2">
      <c r="B71" s="31" t="str">
        <f>'Laba Rugi'!B97</f>
        <v xml:space="preserve">   Bad Debt expenses</v>
      </c>
      <c r="C71" s="31"/>
      <c r="D71" s="31"/>
      <c r="E71" s="28">
        <f>'Laba Rugi'!D97</f>
        <v>0</v>
      </c>
    </row>
    <row r="72" spans="2:8" hidden="1" x14ac:dyDescent="0.2">
      <c r="B72" s="31" t="str">
        <f>'Laba Rugi'!B98</f>
        <v>Depreciation &amp; Amortization</v>
      </c>
      <c r="C72" s="31"/>
      <c r="D72" s="31"/>
      <c r="E72" s="28">
        <f>'Laba Rugi'!D98</f>
        <v>0</v>
      </c>
    </row>
    <row r="73" spans="2:8" hidden="1" x14ac:dyDescent="0.2">
      <c r="B73" s="31" t="str">
        <f>'Laba Rugi'!B99</f>
        <v xml:space="preserve">   Depr. Expenses - Builidng</v>
      </c>
      <c r="C73" s="31"/>
      <c r="D73" s="31"/>
      <c r="E73" s="28">
        <f>'Laba Rugi'!D99</f>
        <v>0</v>
      </c>
    </row>
    <row r="74" spans="2:8" hidden="1" x14ac:dyDescent="0.2">
      <c r="B74" s="31" t="str">
        <f>'Laba Rugi'!B100</f>
        <v xml:space="preserve">   Depr. Expenses - Building Improvement</v>
      </c>
      <c r="C74" s="31"/>
      <c r="D74" s="31"/>
      <c r="E74" s="28">
        <f>'Laba Rugi'!D100</f>
        <v>0</v>
      </c>
    </row>
    <row r="75" spans="2:8" hidden="1" x14ac:dyDescent="0.2">
      <c r="B75" s="31" t="str">
        <f>'Laba Rugi'!B101</f>
        <v xml:space="preserve">   Depr. Expenses - Motor Vehicles</v>
      </c>
      <c r="C75" s="31"/>
      <c r="D75" s="31"/>
      <c r="E75" s="28">
        <f>'Laba Rugi'!D101</f>
        <v>0</v>
      </c>
    </row>
    <row r="76" spans="2:8" hidden="1" x14ac:dyDescent="0.2">
      <c r="B76" s="31" t="str">
        <f>'Laba Rugi'!B102</f>
        <v xml:space="preserve">   Depr. Expenses - Office Furniture</v>
      </c>
      <c r="C76" s="31"/>
      <c r="D76" s="31"/>
      <c r="E76" s="28">
        <f>'Laba Rugi'!D102</f>
        <v>0</v>
      </c>
    </row>
    <row r="77" spans="2:8" hidden="1" x14ac:dyDescent="0.2">
      <c r="B77" s="31" t="str">
        <f>'Laba Rugi'!B103</f>
        <v xml:space="preserve">   Depr. Expenses - IT Equipment</v>
      </c>
      <c r="C77" s="31"/>
      <c r="D77" s="31"/>
      <c r="E77" s="28">
        <f>'Laba Rugi'!D103</f>
        <v>0</v>
      </c>
    </row>
    <row r="78" spans="2:8" hidden="1" x14ac:dyDescent="0.2">
      <c r="B78" s="31" t="s">
        <v>505</v>
      </c>
      <c r="C78" s="31"/>
      <c r="D78" s="31"/>
      <c r="E78" s="28">
        <f>'Laba Rugi'!D104</f>
        <v>0</v>
      </c>
    </row>
    <row r="79" spans="2:8" x14ac:dyDescent="0.2">
      <c r="B79" s="31"/>
      <c r="C79" s="31"/>
      <c r="D79" s="31"/>
      <c r="E79" s="28"/>
    </row>
    <row r="80" spans="2:8" ht="16.5" x14ac:dyDescent="0.3">
      <c r="B80" s="35" t="s">
        <v>506</v>
      </c>
      <c r="C80" s="35"/>
      <c r="D80" s="35"/>
      <c r="E80" s="36">
        <f>SUM(E30:E79)</f>
        <v>0</v>
      </c>
      <c r="H80" s="52"/>
    </row>
    <row r="81" spans="2:8" ht="16.5" x14ac:dyDescent="0.3">
      <c r="B81" s="35"/>
      <c r="C81" s="35"/>
      <c r="D81" s="35"/>
      <c r="E81" s="36"/>
      <c r="H81" s="52"/>
    </row>
    <row r="82" spans="2:8" ht="16.5" x14ac:dyDescent="0.3">
      <c r="B82" s="27" t="s">
        <v>507</v>
      </c>
      <c r="C82" s="27"/>
      <c r="D82" s="27"/>
      <c r="E82" s="28"/>
    </row>
    <row r="83" spans="2:8" x14ac:dyDescent="0.2">
      <c r="B83" s="31"/>
      <c r="C83" s="31"/>
      <c r="D83" s="31"/>
      <c r="E83" s="28"/>
    </row>
    <row r="84" spans="2:8" x14ac:dyDescent="0.2">
      <c r="B84" s="31" t="str">
        <f>'Laba Rugi'!B105</f>
        <v>Non operating Income</v>
      </c>
      <c r="C84" s="31"/>
      <c r="D84" s="31"/>
      <c r="E84" s="28"/>
    </row>
    <row r="85" spans="2:8" x14ac:dyDescent="0.2">
      <c r="B85" s="31" t="str">
        <f>'Laba Rugi'!B106</f>
        <v xml:space="preserve">   Interest Income</v>
      </c>
      <c r="C85" s="31"/>
      <c r="D85" s="31"/>
      <c r="E85" s="45">
        <f>-'Laba Rugi'!D106</f>
        <v>0</v>
      </c>
    </row>
    <row r="86" spans="2:8" hidden="1" x14ac:dyDescent="0.2">
      <c r="B86" s="31" t="str">
        <f>'Laba Rugi'!B107</f>
        <v xml:space="preserve">   Profit From Forex</v>
      </c>
      <c r="C86" s="31"/>
      <c r="D86" s="31"/>
      <c r="E86" s="45">
        <f>'Laba Rugi'!D107</f>
        <v>0</v>
      </c>
      <c r="H86" s="52"/>
    </row>
    <row r="87" spans="2:8" hidden="1" x14ac:dyDescent="0.2">
      <c r="B87" s="31" t="str">
        <f>'Laba Rugi'!B108</f>
        <v xml:space="preserve">   Profit from disposal/sales of fixed assets</v>
      </c>
      <c r="C87" s="31"/>
      <c r="D87" s="31"/>
      <c r="E87" s="45">
        <f>-'Laba Rugi'!D108</f>
        <v>0</v>
      </c>
    </row>
    <row r="88" spans="2:8" hidden="1" x14ac:dyDescent="0.2">
      <c r="B88" s="31" t="str">
        <f>'Laba Rugi'!B109</f>
        <v>Rounding</v>
      </c>
      <c r="C88" s="31"/>
      <c r="D88" s="31"/>
      <c r="E88" s="45">
        <f>'Laba Rugi'!D109</f>
        <v>0</v>
      </c>
      <c r="H88" s="52"/>
    </row>
    <row r="89" spans="2:8" hidden="1" x14ac:dyDescent="0.2">
      <c r="B89" s="31" t="s">
        <v>508</v>
      </c>
      <c r="C89" s="31"/>
      <c r="D89" s="31"/>
      <c r="E89" s="45">
        <f>-'Laba Rugi'!D110</f>
        <v>0</v>
      </c>
      <c r="H89" s="52"/>
    </row>
    <row r="90" spans="2:8" hidden="1" x14ac:dyDescent="0.2">
      <c r="B90" s="31" t="str">
        <f>'Laba Rugi'!B111</f>
        <v>Non operating Expenses</v>
      </c>
      <c r="C90" s="31"/>
      <c r="D90" s="31"/>
      <c r="E90" s="45">
        <f>'Laba Rugi'!D111</f>
        <v>0</v>
      </c>
      <c r="H90" s="52"/>
    </row>
    <row r="91" spans="2:8" x14ac:dyDescent="0.2">
      <c r="B91" s="31" t="str">
        <f>'Laba Rugi'!B112</f>
        <v xml:space="preserve">   Bank Admin Charges</v>
      </c>
      <c r="C91" s="31"/>
      <c r="D91" s="31"/>
      <c r="E91" s="45">
        <f>'Laba Rugi'!D112</f>
        <v>0</v>
      </c>
      <c r="H91" s="52"/>
    </row>
    <row r="92" spans="2:8" hidden="1" x14ac:dyDescent="0.2">
      <c r="B92" s="31" t="str">
        <f>'Laba Rugi'!B113</f>
        <v xml:space="preserve">   Bank Provisional Cost</v>
      </c>
      <c r="C92" s="31"/>
      <c r="D92" s="31"/>
      <c r="E92" s="45">
        <f>'Laba Rugi'!D113</f>
        <v>0</v>
      </c>
      <c r="H92" s="52"/>
    </row>
    <row r="93" spans="2:8" hidden="1" x14ac:dyDescent="0.2">
      <c r="B93" s="31" t="str">
        <f>'Laba Rugi'!B114</f>
        <v xml:space="preserve">   Tax on interest earned</v>
      </c>
      <c r="C93" s="31"/>
      <c r="D93" s="31"/>
      <c r="E93" s="45">
        <f>'Laba Rugi'!D114</f>
        <v>0</v>
      </c>
      <c r="H93" s="52"/>
    </row>
    <row r="94" spans="2:8" x14ac:dyDescent="0.2">
      <c r="B94" s="31" t="str">
        <f>'Laba Rugi'!B115</f>
        <v xml:space="preserve">   Interest Expenses</v>
      </c>
      <c r="C94" s="31"/>
      <c r="D94" s="31"/>
      <c r="E94" s="45">
        <f>'Laba Rugi'!D115</f>
        <v>0</v>
      </c>
      <c r="H94" s="52"/>
    </row>
    <row r="95" spans="2:8" hidden="1" x14ac:dyDescent="0.2">
      <c r="B95" s="31" t="str">
        <f>'Laba Rugi'!B116</f>
        <v xml:space="preserve">   Loss from disposal of assets</v>
      </c>
      <c r="C95" s="31"/>
      <c r="D95" s="31"/>
      <c r="E95" s="45">
        <f>'Laba Rugi'!D116</f>
        <v>0</v>
      </c>
      <c r="H95" s="52"/>
    </row>
    <row r="96" spans="2:8" hidden="1" x14ac:dyDescent="0.2">
      <c r="B96" s="31" t="str">
        <f>'Laba Rugi'!B117</f>
        <v xml:space="preserve">   Loss from forex</v>
      </c>
      <c r="C96" s="31"/>
      <c r="D96" s="31"/>
      <c r="E96" s="45">
        <f>'Laba Rugi'!D117</f>
        <v>0</v>
      </c>
      <c r="H96" s="52"/>
    </row>
    <row r="97" spans="2:11" x14ac:dyDescent="0.2">
      <c r="B97" s="31" t="str">
        <f>'Laba Rugi'!B118</f>
        <v>Other Tax and Retribution</v>
      </c>
      <c r="C97" s="31"/>
      <c r="D97" s="31"/>
      <c r="E97" s="45">
        <f>'Laba Rugi'!D118</f>
        <v>0</v>
      </c>
      <c r="H97" s="52"/>
    </row>
    <row r="98" spans="2:11" hidden="1" x14ac:dyDescent="0.2">
      <c r="B98" s="31" t="s">
        <v>509</v>
      </c>
      <c r="C98" s="31"/>
      <c r="D98" s="31"/>
      <c r="E98" s="45">
        <f>'Laba Rugi'!D119</f>
        <v>0</v>
      </c>
      <c r="H98" s="52"/>
    </row>
    <row r="99" spans="2:11" hidden="1" x14ac:dyDescent="0.2">
      <c r="B99" s="31" t="str">
        <f>'Laba Rugi'!B120</f>
        <v>Corporate Income Tax</v>
      </c>
      <c r="C99" s="31"/>
      <c r="D99" s="31"/>
      <c r="E99" s="45">
        <f>'Laba Rugi'!D120</f>
        <v>0</v>
      </c>
      <c r="H99" s="52"/>
    </row>
    <row r="100" spans="2:11" hidden="1" x14ac:dyDescent="0.2">
      <c r="B100" s="31" t="str">
        <f>'Laba Rugi'!B121</f>
        <v xml:space="preserve">   Income Tax - PPh Ps 29</v>
      </c>
      <c r="C100" s="31"/>
      <c r="D100" s="31"/>
      <c r="E100" s="45">
        <f>'Laba Rugi'!D121</f>
        <v>0</v>
      </c>
      <c r="H100" s="52"/>
    </row>
    <row r="101" spans="2:11" hidden="1" x14ac:dyDescent="0.2">
      <c r="B101" s="31" t="str">
        <f>'Laba Rugi'!B122</f>
        <v>Dividend</v>
      </c>
      <c r="C101" s="31"/>
      <c r="D101" s="31"/>
      <c r="E101" s="45">
        <f>'Laba Rugi'!D122</f>
        <v>0</v>
      </c>
      <c r="H101" s="52"/>
    </row>
    <row r="102" spans="2:11" hidden="1" x14ac:dyDescent="0.2">
      <c r="B102" s="31" t="str">
        <f>'Laba Rugi'!B123</f>
        <v xml:space="preserve">   Dividend Expense</v>
      </c>
      <c r="C102" s="31"/>
      <c r="D102" s="31"/>
      <c r="E102" s="45">
        <f>'Laba Rugi'!D123</f>
        <v>0</v>
      </c>
      <c r="H102" s="52"/>
    </row>
    <row r="103" spans="2:11" ht="16.5" x14ac:dyDescent="0.3">
      <c r="B103" s="42" t="s">
        <v>510</v>
      </c>
      <c r="C103" s="42"/>
      <c r="D103" s="42"/>
      <c r="E103" s="46">
        <f>SUM(E85:E102)</f>
        <v>0</v>
      </c>
      <c r="H103" s="52"/>
    </row>
    <row r="104" spans="2:11" x14ac:dyDescent="0.2">
      <c r="E104" s="28"/>
    </row>
    <row r="105" spans="2:11" ht="16.5" hidden="1" x14ac:dyDescent="0.3">
      <c r="B105" s="27" t="s">
        <v>511</v>
      </c>
      <c r="C105" s="27"/>
      <c r="D105" s="27"/>
      <c r="E105" s="28"/>
      <c r="F105" s="47">
        <f>F27-E80-E103</f>
        <v>68632515</v>
      </c>
    </row>
    <row r="106" spans="2:11" hidden="1" x14ac:dyDescent="0.2">
      <c r="E106" s="28"/>
    </row>
    <row r="107" spans="2:11" hidden="1" x14ac:dyDescent="0.2">
      <c r="B107" s="19" t="s">
        <v>512</v>
      </c>
      <c r="E107" s="28"/>
      <c r="F107" s="48">
        <v>0</v>
      </c>
    </row>
    <row r="108" spans="2:11" x14ac:dyDescent="0.2">
      <c r="E108" s="28"/>
    </row>
    <row r="109" spans="2:11" ht="16.5" x14ac:dyDescent="0.3">
      <c r="B109" s="27" t="s">
        <v>513</v>
      </c>
      <c r="C109" s="27"/>
      <c r="D109" s="27"/>
      <c r="F109" s="49">
        <f>F105-F107</f>
        <v>68632515</v>
      </c>
      <c r="H109" s="52"/>
      <c r="K109" s="52"/>
    </row>
    <row r="110" spans="2:11" x14ac:dyDescent="0.2">
      <c r="H110" s="52"/>
    </row>
    <row r="111" spans="2:11" x14ac:dyDescent="0.2">
      <c r="H111" s="52"/>
    </row>
    <row r="112" spans="2:11" x14ac:dyDescent="0.2">
      <c r="E112" s="51"/>
      <c r="F112" s="19" t="s">
        <v>485</v>
      </c>
    </row>
    <row r="113" spans="5:6" x14ac:dyDescent="0.2">
      <c r="E113" s="51"/>
    </row>
    <row r="114" spans="5:6" x14ac:dyDescent="0.2">
      <c r="E114" s="51"/>
    </row>
    <row r="115" spans="5:6" x14ac:dyDescent="0.2">
      <c r="E115" s="51"/>
    </row>
    <row r="116" spans="5:6" x14ac:dyDescent="0.2">
      <c r="E116" s="51"/>
      <c r="F116" s="20" t="s">
        <v>401</v>
      </c>
    </row>
    <row r="117" spans="5:6" x14ac:dyDescent="0.2">
      <c r="F117" s="7" t="s">
        <v>486</v>
      </c>
    </row>
  </sheetData>
  <pageMargins left="0.7" right="0.7" top="0.75" bottom="0.75" header="0.3" footer="0.3"/>
  <pageSetup paperSize="9" orientation="portrait"/>
  <rowBreaks count="1" manualBreakCount="1">
    <brk id="81" max="5"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B1:W126"/>
  <sheetViews>
    <sheetView showGridLines="0" zoomScale="85" zoomScaleNormal="85" zoomScaleSheetLayoutView="90" workbookViewId="0">
      <pane xSplit="6" ySplit="6" topLeftCell="J7" activePane="bottomRight" state="frozen"/>
      <selection pane="topRight"/>
      <selection pane="bottomLeft"/>
      <selection pane="bottomRight" activeCell="K8" sqref="K8"/>
    </sheetView>
  </sheetViews>
  <sheetFormatPr defaultColWidth="9.140625" defaultRowHeight="12.75" x14ac:dyDescent="0.2"/>
  <cols>
    <col min="1" max="1" width="5.7109375" style="19" customWidth="1"/>
    <col min="2" max="2" width="20.140625" style="19" customWidth="1"/>
    <col min="3" max="3" width="11.5703125" style="19" customWidth="1"/>
    <col min="4" max="4" width="9.5703125" style="19" customWidth="1"/>
    <col min="5" max="5" width="14.85546875" style="19" hidden="1" customWidth="1"/>
    <col min="6" max="6" width="14.5703125" style="19" hidden="1" customWidth="1"/>
    <col min="7" max="12" width="16" style="19" customWidth="1"/>
    <col min="13" max="13" width="15.140625" style="19" customWidth="1"/>
    <col min="14" max="14" width="16" style="19" customWidth="1"/>
    <col min="15" max="16" width="13.5703125" style="19" customWidth="1"/>
    <col min="17" max="17" width="11" style="19" bestFit="1" customWidth="1"/>
    <col min="18" max="18" width="11.42578125" style="19" customWidth="1"/>
    <col min="19" max="19" width="17" style="19" customWidth="1"/>
    <col min="20" max="20" width="12.5703125" style="19" customWidth="1"/>
    <col min="21" max="21" width="6.85546875" style="19" customWidth="1"/>
    <col min="22" max="22" width="15.140625" style="19" customWidth="1"/>
    <col min="23" max="23" width="14.28515625" style="19" customWidth="1"/>
    <col min="24" max="16384" width="9.140625" style="19"/>
  </cols>
  <sheetData>
    <row r="1" spans="2:23" x14ac:dyDescent="0.2">
      <c r="B1" s="21" t="str">
        <f>LR_2025!B1</f>
        <v>ARYA USAHA TIRTA, CV</v>
      </c>
      <c r="C1" s="21"/>
      <c r="D1" s="21"/>
    </row>
    <row r="2" spans="2:23" x14ac:dyDescent="0.2">
      <c r="B2" s="7" t="s">
        <v>499</v>
      </c>
      <c r="C2" s="7"/>
      <c r="D2" s="7"/>
    </row>
    <row r="3" spans="2:23" x14ac:dyDescent="0.2">
      <c r="B3" s="22" t="s">
        <v>464</v>
      </c>
      <c r="C3" s="4">
        <f>LR_2025!C3</f>
        <v>183</v>
      </c>
      <c r="D3" s="5">
        <v>2025</v>
      </c>
    </row>
    <row r="4" spans="2:23" ht="16.5" x14ac:dyDescent="0.3">
      <c r="B4" s="23"/>
      <c r="C4" s="23"/>
      <c r="D4" s="23"/>
      <c r="E4" s="24"/>
      <c r="F4" s="25"/>
    </row>
    <row r="5" spans="2:23" x14ac:dyDescent="0.2">
      <c r="E5" s="26"/>
      <c r="F5" s="25"/>
    </row>
    <row r="6" spans="2:23" ht="16.5" x14ac:dyDescent="0.3">
      <c r="B6" s="27" t="s">
        <v>500</v>
      </c>
      <c r="C6" s="27"/>
      <c r="D6" s="27"/>
      <c r="E6" s="28"/>
      <c r="G6" s="29" t="s">
        <v>514</v>
      </c>
      <c r="H6" s="29" t="s">
        <v>515</v>
      </c>
      <c r="I6" s="29" t="s">
        <v>516</v>
      </c>
      <c r="J6" s="29" t="s">
        <v>517</v>
      </c>
      <c r="K6" s="29" t="s">
        <v>491</v>
      </c>
      <c r="L6" s="29" t="s">
        <v>518</v>
      </c>
      <c r="M6" s="29" t="s">
        <v>519</v>
      </c>
      <c r="N6" s="29" t="s">
        <v>520</v>
      </c>
      <c r="O6" s="29" t="s">
        <v>521</v>
      </c>
      <c r="P6" s="29" t="s">
        <v>522</v>
      </c>
      <c r="Q6" s="29" t="s">
        <v>523</v>
      </c>
      <c r="R6" s="29" t="s">
        <v>524</v>
      </c>
      <c r="S6" s="29" t="s">
        <v>525</v>
      </c>
    </row>
    <row r="7" spans="2:23" ht="16.5" x14ac:dyDescent="0.3">
      <c r="B7" s="30"/>
      <c r="C7" s="30"/>
      <c r="D7" s="30"/>
      <c r="E7" s="28"/>
    </row>
    <row r="8" spans="2:23" x14ac:dyDescent="0.2">
      <c r="B8" s="31" t="str">
        <f>'Laba Rugi'!B8</f>
        <v>Total Revenue</v>
      </c>
      <c r="C8" s="31"/>
      <c r="D8" s="31"/>
      <c r="E8" s="32">
        <f>'Laba Rugi'!D36</f>
        <v>79478150</v>
      </c>
      <c r="G8" s="33">
        <v>21598978</v>
      </c>
      <c r="H8" s="33">
        <v>20072114</v>
      </c>
      <c r="I8" s="33">
        <v>23001605</v>
      </c>
      <c r="J8" s="33">
        <v>38333955</v>
      </c>
      <c r="K8" s="33">
        <v>56880930</v>
      </c>
      <c r="L8" s="33">
        <v>36046401</v>
      </c>
      <c r="M8" s="33">
        <v>33846824</v>
      </c>
      <c r="N8" s="33">
        <v>47151440</v>
      </c>
      <c r="O8" s="33">
        <v>62375365</v>
      </c>
      <c r="P8" s="33">
        <v>65978518</v>
      </c>
      <c r="Q8" s="33">
        <v>44405300</v>
      </c>
      <c r="R8" s="33">
        <v>21086765</v>
      </c>
      <c r="S8" s="33">
        <f>SUM(G8:R8)</f>
        <v>470778195</v>
      </c>
      <c r="V8" s="34"/>
    </row>
    <row r="9" spans="2:23" ht="16.5" x14ac:dyDescent="0.3">
      <c r="B9" s="35" t="s">
        <v>181</v>
      </c>
      <c r="C9" s="35"/>
      <c r="D9" s="35"/>
      <c r="E9" s="36">
        <f>SUM(E8:E8)</f>
        <v>79478150</v>
      </c>
      <c r="G9" s="36">
        <f>SUM(G8:G8)</f>
        <v>21598978</v>
      </c>
      <c r="H9" s="37">
        <f t="shared" ref="H9:S9" si="0">SUM(H8:H8)</f>
        <v>20072114</v>
      </c>
      <c r="I9" s="37">
        <f t="shared" si="0"/>
        <v>23001605</v>
      </c>
      <c r="J9" s="37">
        <f t="shared" si="0"/>
        <v>38333955</v>
      </c>
      <c r="K9" s="37">
        <f t="shared" si="0"/>
        <v>56880930</v>
      </c>
      <c r="L9" s="37">
        <f t="shared" si="0"/>
        <v>36046401</v>
      </c>
      <c r="M9" s="37">
        <f t="shared" si="0"/>
        <v>33846824</v>
      </c>
      <c r="N9" s="37">
        <f t="shared" si="0"/>
        <v>47151440</v>
      </c>
      <c r="O9" s="37">
        <f t="shared" si="0"/>
        <v>62375365</v>
      </c>
      <c r="P9" s="37">
        <f t="shared" si="0"/>
        <v>65978518</v>
      </c>
      <c r="Q9" s="37">
        <f t="shared" si="0"/>
        <v>44405300</v>
      </c>
      <c r="R9" s="37">
        <f t="shared" si="0"/>
        <v>21086765</v>
      </c>
      <c r="S9" s="37">
        <f t="shared" si="0"/>
        <v>470778195</v>
      </c>
    </row>
    <row r="10" spans="2:23" x14ac:dyDescent="0.2">
      <c r="E10" s="28"/>
      <c r="G10" s="38"/>
      <c r="H10" s="38"/>
      <c r="I10" s="38"/>
      <c r="J10" s="38"/>
      <c r="K10" s="38"/>
      <c r="L10" s="38"/>
      <c r="M10" s="38"/>
      <c r="N10" s="38"/>
      <c r="O10" s="38"/>
      <c r="P10" s="38"/>
      <c r="Q10" s="38"/>
      <c r="R10" s="38"/>
      <c r="S10" s="38"/>
    </row>
    <row r="11" spans="2:23" ht="16.5" x14ac:dyDescent="0.3">
      <c r="B11" s="27" t="s">
        <v>501</v>
      </c>
      <c r="C11" s="27"/>
      <c r="D11" s="27"/>
      <c r="E11" s="28"/>
      <c r="G11" s="38"/>
      <c r="H11" s="38"/>
      <c r="I11" s="38"/>
      <c r="J11" s="38"/>
      <c r="K11" s="38"/>
      <c r="L11" s="38"/>
      <c r="M11" s="38"/>
      <c r="N11" s="38"/>
      <c r="O11" s="38"/>
      <c r="P11" s="38"/>
      <c r="Q11" s="38"/>
      <c r="R11" s="38"/>
      <c r="S11" s="38"/>
      <c r="W11" s="39"/>
    </row>
    <row r="12" spans="2:23" x14ac:dyDescent="0.2">
      <c r="B12" s="40" t="str">
        <f>'Laba Rugi'!B39</f>
        <v>Total Sales Cost ASC</v>
      </c>
      <c r="C12" s="40"/>
      <c r="D12" s="40"/>
      <c r="E12" s="28"/>
      <c r="G12" s="38"/>
      <c r="H12" s="38"/>
      <c r="I12" s="38"/>
      <c r="J12" s="38"/>
      <c r="K12" s="38"/>
      <c r="L12" s="38"/>
      <c r="M12" s="38"/>
      <c r="N12" s="38"/>
      <c r="O12" s="38"/>
      <c r="P12" s="38"/>
      <c r="Q12" s="38"/>
      <c r="R12" s="38"/>
      <c r="S12" s="38"/>
      <c r="W12" s="39"/>
    </row>
    <row r="13" spans="2:23" x14ac:dyDescent="0.2">
      <c r="B13" s="40" t="str">
        <f>'Laba Rugi'!B40</f>
        <v>Operational Cost</v>
      </c>
      <c r="C13" s="31"/>
      <c r="D13" s="31"/>
      <c r="E13" s="28">
        <f>'Laba Rugi'!D40</f>
        <v>0</v>
      </c>
      <c r="G13" s="38">
        <v>1950000</v>
      </c>
      <c r="H13" s="38">
        <v>3063500</v>
      </c>
      <c r="I13" s="38">
        <v>3114281</v>
      </c>
      <c r="J13" s="38">
        <v>15706670</v>
      </c>
      <c r="K13" s="38">
        <v>13223133</v>
      </c>
      <c r="L13" s="38">
        <v>9975000</v>
      </c>
      <c r="M13" s="38">
        <v>6184100</v>
      </c>
      <c r="N13" s="38">
        <v>14211100</v>
      </c>
      <c r="O13" s="38">
        <v>21961800</v>
      </c>
      <c r="P13" s="38">
        <v>8409816</v>
      </c>
      <c r="Q13" s="38">
        <v>14472628</v>
      </c>
      <c r="R13" s="38">
        <v>4300000</v>
      </c>
      <c r="S13" s="38">
        <f t="shared" ref="S13:S24" si="1">SUM(G13:R13)</f>
        <v>116572028</v>
      </c>
    </row>
    <row r="14" spans="2:23" x14ac:dyDescent="0.2">
      <c r="B14" s="40" t="str">
        <f>'Laba Rugi'!B41</f>
        <v>Tour &amp; Surfing Cost</v>
      </c>
      <c r="C14" s="40"/>
      <c r="D14" s="40"/>
      <c r="E14" s="28">
        <f>'Laba Rugi'!D41</f>
        <v>0</v>
      </c>
      <c r="G14" s="38"/>
      <c r="H14" s="38"/>
      <c r="I14" s="38">
        <v>0</v>
      </c>
      <c r="J14" s="38">
        <v>6200000</v>
      </c>
      <c r="K14" s="38">
        <v>0</v>
      </c>
      <c r="L14" s="38">
        <v>0</v>
      </c>
      <c r="M14" s="38">
        <v>0</v>
      </c>
      <c r="N14" s="38">
        <v>0</v>
      </c>
      <c r="O14" s="38"/>
      <c r="P14" s="38">
        <v>4750000</v>
      </c>
      <c r="Q14" s="38">
        <v>1200000</v>
      </c>
      <c r="R14" s="38">
        <v>4845000</v>
      </c>
      <c r="S14" s="38">
        <f t="shared" si="1"/>
        <v>16995000</v>
      </c>
    </row>
    <row r="15" spans="2:23" hidden="1" x14ac:dyDescent="0.2">
      <c r="B15" s="40" t="str">
        <f>'Laba Rugi'!B42</f>
        <v>Transaction Cost</v>
      </c>
      <c r="C15" s="31"/>
      <c r="D15" s="31"/>
      <c r="E15" s="28">
        <f>'Laba Rugi'!D42</f>
        <v>10845635</v>
      </c>
      <c r="G15" s="38"/>
      <c r="H15" s="38"/>
      <c r="I15" s="38">
        <v>0</v>
      </c>
      <c r="J15" s="38">
        <v>0</v>
      </c>
      <c r="K15" s="38">
        <v>0</v>
      </c>
      <c r="L15" s="38">
        <v>0</v>
      </c>
      <c r="M15" s="38">
        <v>0</v>
      </c>
      <c r="N15" s="38">
        <v>0</v>
      </c>
      <c r="O15" s="38"/>
      <c r="P15" s="38">
        <v>0</v>
      </c>
      <c r="Q15" s="38">
        <v>0</v>
      </c>
      <c r="R15" s="38">
        <v>0</v>
      </c>
      <c r="S15" s="38">
        <f t="shared" si="1"/>
        <v>0</v>
      </c>
    </row>
    <row r="16" spans="2:23" hidden="1" x14ac:dyDescent="0.2">
      <c r="B16" s="40" t="str">
        <f>'Laba Rugi'!B43</f>
        <v xml:space="preserve">   Licence &amp; Permit Cost </v>
      </c>
      <c r="C16" s="40"/>
      <c r="D16" s="40"/>
      <c r="E16" s="28">
        <f>'Laba Rugi'!D43</f>
        <v>0</v>
      </c>
      <c r="G16" s="38"/>
      <c r="H16" s="38"/>
      <c r="I16" s="38">
        <v>0</v>
      </c>
      <c r="J16" s="38">
        <v>1300000</v>
      </c>
      <c r="K16" s="38">
        <v>0</v>
      </c>
      <c r="L16" s="38">
        <v>0</v>
      </c>
      <c r="M16" s="38">
        <v>0</v>
      </c>
      <c r="N16" s="38">
        <v>5000000</v>
      </c>
      <c r="O16" s="38"/>
      <c r="P16" s="38">
        <v>0</v>
      </c>
      <c r="Q16" s="38">
        <v>0</v>
      </c>
      <c r="R16" s="38"/>
      <c r="S16" s="38">
        <f t="shared" si="1"/>
        <v>6300000</v>
      </c>
    </row>
    <row r="17" spans="2:21" x14ac:dyDescent="0.2">
      <c r="B17" s="208" t="str">
        <f>'Laba Rugi'!B44</f>
        <v xml:space="preserve">   Product Purchase Cost </v>
      </c>
      <c r="C17" s="40"/>
      <c r="D17" s="40"/>
      <c r="E17" s="28">
        <f>'Laba Rugi'!D44</f>
        <v>0</v>
      </c>
      <c r="G17" s="38"/>
      <c r="H17" s="38"/>
      <c r="I17" s="38">
        <v>0</v>
      </c>
      <c r="J17" s="38">
        <v>0</v>
      </c>
      <c r="K17" s="38">
        <v>0</v>
      </c>
      <c r="L17" s="38">
        <v>0</v>
      </c>
      <c r="M17" s="38">
        <v>2500000</v>
      </c>
      <c r="N17" s="38">
        <v>0</v>
      </c>
      <c r="O17" s="38"/>
      <c r="P17" s="38">
        <v>0</v>
      </c>
      <c r="Q17" s="38">
        <v>0</v>
      </c>
      <c r="R17" s="38"/>
      <c r="S17" s="38">
        <f t="shared" si="1"/>
        <v>2500000</v>
      </c>
    </row>
    <row r="18" spans="2:21" hidden="1" x14ac:dyDescent="0.2">
      <c r="B18" s="40" t="str">
        <f>'Laba Rugi'!B45</f>
        <v xml:space="preserve">   Other Operating Cost</v>
      </c>
      <c r="C18" s="40"/>
      <c r="D18" s="40"/>
      <c r="E18" s="28">
        <f>'Laba Rugi'!D45</f>
        <v>0</v>
      </c>
      <c r="G18" s="38"/>
      <c r="H18" s="38"/>
      <c r="I18" s="38">
        <v>0</v>
      </c>
      <c r="J18" s="38">
        <v>0</v>
      </c>
      <c r="K18" s="38">
        <v>0</v>
      </c>
      <c r="L18" s="38">
        <v>0</v>
      </c>
      <c r="M18" s="38">
        <v>0</v>
      </c>
      <c r="N18" s="38">
        <v>0</v>
      </c>
      <c r="O18" s="38"/>
      <c r="P18" s="38">
        <v>0</v>
      </c>
      <c r="Q18" s="38">
        <v>0</v>
      </c>
      <c r="R18" s="38"/>
      <c r="S18" s="38">
        <f t="shared" si="1"/>
        <v>0</v>
      </c>
    </row>
    <row r="19" spans="2:21" hidden="1" x14ac:dyDescent="0.2">
      <c r="B19" s="40" t="str">
        <f>'Laba Rugi'!B46</f>
        <v>Total Exhibition &amp; Conference Cost</v>
      </c>
      <c r="C19" s="40"/>
      <c r="D19" s="40"/>
      <c r="E19" s="28">
        <f>'Laba Rugi'!D46</f>
        <v>0</v>
      </c>
      <c r="G19" s="38"/>
      <c r="H19" s="38"/>
      <c r="I19" s="38">
        <v>0</v>
      </c>
      <c r="J19" s="38">
        <v>0</v>
      </c>
      <c r="K19" s="38">
        <v>0</v>
      </c>
      <c r="L19" s="38">
        <v>0</v>
      </c>
      <c r="M19" s="38">
        <v>0</v>
      </c>
      <c r="N19" s="38">
        <v>0</v>
      </c>
      <c r="O19" s="38"/>
      <c r="P19" s="38">
        <v>0</v>
      </c>
      <c r="Q19" s="38">
        <v>0</v>
      </c>
      <c r="R19" s="38"/>
      <c r="S19" s="38">
        <f t="shared" si="1"/>
        <v>0</v>
      </c>
    </row>
    <row r="20" spans="2:21" hidden="1" x14ac:dyDescent="0.2">
      <c r="B20" s="40" t="str">
        <f>'Laba Rugi'!B47</f>
        <v xml:space="preserve">   Space Rental - Exhibition</v>
      </c>
      <c r="C20" s="40"/>
      <c r="D20" s="40"/>
      <c r="E20" s="28">
        <f>'Laba Rugi'!D47</f>
        <v>0</v>
      </c>
      <c r="G20" s="38"/>
      <c r="H20" s="38"/>
      <c r="I20" s="38">
        <v>0</v>
      </c>
      <c r="J20" s="38">
        <v>0</v>
      </c>
      <c r="K20" s="38">
        <v>0</v>
      </c>
      <c r="L20" s="38">
        <v>0</v>
      </c>
      <c r="M20" s="38">
        <v>0</v>
      </c>
      <c r="N20" s="38">
        <v>0</v>
      </c>
      <c r="O20" s="38"/>
      <c r="P20" s="38">
        <v>0</v>
      </c>
      <c r="Q20" s="38">
        <v>0</v>
      </c>
      <c r="R20" s="38"/>
      <c r="S20" s="38">
        <f t="shared" si="1"/>
        <v>0</v>
      </c>
    </row>
    <row r="21" spans="2:21" hidden="1" x14ac:dyDescent="0.2">
      <c r="B21" s="40" t="str">
        <f>'Laba Rugi'!B48</f>
        <v xml:space="preserve">   Shell Scheme Rental - Exhibition</v>
      </c>
      <c r="C21" s="40"/>
      <c r="D21" s="40"/>
      <c r="E21" s="28">
        <f>'Laba Rugi'!D48</f>
        <v>0</v>
      </c>
      <c r="G21" s="38"/>
      <c r="H21" s="38"/>
      <c r="I21" s="38">
        <v>0</v>
      </c>
      <c r="J21" s="38">
        <v>0</v>
      </c>
      <c r="K21" s="38">
        <v>0</v>
      </c>
      <c r="L21" s="38">
        <v>0</v>
      </c>
      <c r="M21" s="38">
        <v>0</v>
      </c>
      <c r="N21" s="38">
        <v>0</v>
      </c>
      <c r="O21" s="38"/>
      <c r="P21" s="38">
        <v>0</v>
      </c>
      <c r="Q21" s="38">
        <v>0</v>
      </c>
      <c r="R21" s="38"/>
      <c r="S21" s="38">
        <f t="shared" si="1"/>
        <v>0</v>
      </c>
    </row>
    <row r="22" spans="2:21" hidden="1" x14ac:dyDescent="0.2">
      <c r="B22" s="40" t="str">
        <f>'Laba Rugi'!B49</f>
        <v xml:space="preserve">   Conference Cost</v>
      </c>
      <c r="C22" s="40"/>
      <c r="D22" s="40"/>
      <c r="E22" s="28">
        <f>'Laba Rugi'!D49</f>
        <v>0</v>
      </c>
      <c r="G22" s="38"/>
      <c r="H22" s="38"/>
      <c r="I22" s="38">
        <v>0</v>
      </c>
      <c r="J22" s="38">
        <v>0</v>
      </c>
      <c r="K22" s="38">
        <v>0</v>
      </c>
      <c r="L22" s="38">
        <v>0</v>
      </c>
      <c r="M22" s="38">
        <v>0</v>
      </c>
      <c r="N22" s="38">
        <v>0</v>
      </c>
      <c r="O22" s="38"/>
      <c r="P22" s="38">
        <v>0</v>
      </c>
      <c r="Q22" s="38">
        <v>0</v>
      </c>
      <c r="R22" s="38"/>
      <c r="S22" s="38">
        <f t="shared" si="1"/>
        <v>0</v>
      </c>
    </row>
    <row r="23" spans="2:21" hidden="1" x14ac:dyDescent="0.2">
      <c r="B23" s="40" t="str">
        <f>'Laba Rugi'!B50</f>
        <v xml:space="preserve">   Man Power Cost - Exhibiton</v>
      </c>
      <c r="C23" s="40"/>
      <c r="D23" s="40"/>
      <c r="E23" s="28">
        <f>'Laba Rugi'!D50</f>
        <v>0</v>
      </c>
      <c r="G23" s="38"/>
      <c r="H23" s="38"/>
      <c r="I23" s="38">
        <v>0</v>
      </c>
      <c r="J23" s="38">
        <v>0</v>
      </c>
      <c r="K23" s="38">
        <v>0</v>
      </c>
      <c r="L23" s="38">
        <v>0</v>
      </c>
      <c r="M23" s="38">
        <v>0</v>
      </c>
      <c r="N23" s="38">
        <v>0</v>
      </c>
      <c r="O23" s="38"/>
      <c r="P23" s="38">
        <v>0</v>
      </c>
      <c r="Q23" s="38">
        <v>0</v>
      </c>
      <c r="R23" s="38"/>
      <c r="S23" s="38">
        <f t="shared" si="1"/>
        <v>0</v>
      </c>
    </row>
    <row r="24" spans="2:21" hidden="1" x14ac:dyDescent="0.2">
      <c r="B24" s="40" t="str">
        <f>'Laba Rugi'!B51</f>
        <v xml:space="preserve">   Sponsorship Cost</v>
      </c>
      <c r="C24" s="40"/>
      <c r="D24" s="40"/>
      <c r="E24" s="28">
        <f>'Laba Rugi'!D51</f>
        <v>0</v>
      </c>
      <c r="G24" s="38">
        <v>0</v>
      </c>
      <c r="H24" s="38">
        <v>0</v>
      </c>
      <c r="I24" s="38">
        <v>0</v>
      </c>
      <c r="J24" s="38">
        <v>0</v>
      </c>
      <c r="K24" s="38">
        <v>0</v>
      </c>
      <c r="L24" s="38">
        <v>0</v>
      </c>
      <c r="M24" s="38">
        <v>0</v>
      </c>
      <c r="N24" s="38">
        <v>0</v>
      </c>
      <c r="O24" s="38">
        <v>0</v>
      </c>
      <c r="P24" s="38">
        <v>0</v>
      </c>
      <c r="Q24" s="38"/>
      <c r="R24" s="38"/>
      <c r="S24" s="38">
        <f t="shared" si="1"/>
        <v>0</v>
      </c>
    </row>
    <row r="25" spans="2:21" x14ac:dyDescent="0.2">
      <c r="B25" s="208" t="str">
        <f>LR_2025!B18</f>
        <v xml:space="preserve">   Other Operating Cost</v>
      </c>
      <c r="C25" s="40"/>
      <c r="D25" s="40"/>
      <c r="E25" s="32">
        <f>'Laba Rugi'!D52</f>
        <v>0</v>
      </c>
      <c r="G25" s="38">
        <v>0</v>
      </c>
      <c r="H25" s="38">
        <v>0</v>
      </c>
      <c r="I25" s="38">
        <v>0</v>
      </c>
      <c r="J25" s="38">
        <v>0</v>
      </c>
      <c r="K25" s="38">
        <v>0</v>
      </c>
      <c r="L25" s="38">
        <v>0</v>
      </c>
      <c r="M25" s="38">
        <v>0</v>
      </c>
      <c r="N25" s="38">
        <v>0</v>
      </c>
      <c r="O25" s="38">
        <v>0</v>
      </c>
      <c r="P25" s="38">
        <v>0</v>
      </c>
      <c r="Q25" s="38"/>
      <c r="R25" s="38"/>
      <c r="S25" s="38">
        <v>6000000</v>
      </c>
    </row>
    <row r="26" spans="2:21" ht="16.5" x14ac:dyDescent="0.3">
      <c r="B26" s="35" t="s">
        <v>502</v>
      </c>
      <c r="C26" s="35"/>
      <c r="D26" s="35"/>
      <c r="E26" s="36">
        <f>SUM(E12:E25)</f>
        <v>10845635</v>
      </c>
      <c r="G26" s="36">
        <f>SUM(G12:G25)</f>
        <v>1950000</v>
      </c>
      <c r="H26" s="37">
        <f t="shared" ref="H26:S26" si="2">SUM(H12:H25)</f>
        <v>3063500</v>
      </c>
      <c r="I26" s="37">
        <f t="shared" si="2"/>
        <v>3114281</v>
      </c>
      <c r="J26" s="37">
        <f t="shared" si="2"/>
        <v>23206670</v>
      </c>
      <c r="K26" s="37">
        <f t="shared" si="2"/>
        <v>13223133</v>
      </c>
      <c r="L26" s="37">
        <f t="shared" si="2"/>
        <v>9975000</v>
      </c>
      <c r="M26" s="37">
        <f t="shared" si="2"/>
        <v>8684100</v>
      </c>
      <c r="N26" s="37">
        <f t="shared" si="2"/>
        <v>19211100</v>
      </c>
      <c r="O26" s="37">
        <f t="shared" si="2"/>
        <v>21961800</v>
      </c>
      <c r="P26" s="37">
        <f t="shared" si="2"/>
        <v>13159816</v>
      </c>
      <c r="Q26" s="37">
        <f t="shared" si="2"/>
        <v>15672628</v>
      </c>
      <c r="R26" s="37">
        <f t="shared" si="2"/>
        <v>9145000</v>
      </c>
      <c r="S26" s="37">
        <f t="shared" si="2"/>
        <v>148367028</v>
      </c>
      <c r="U26" s="41">
        <f>S26/S9</f>
        <v>0.31515271857482696</v>
      </c>
    </row>
    <row r="27" spans="2:21" ht="16.5" x14ac:dyDescent="0.3">
      <c r="B27" s="42" t="s">
        <v>503</v>
      </c>
      <c r="C27" s="42"/>
      <c r="D27" s="42"/>
      <c r="E27" s="43">
        <f>E9-E26</f>
        <v>68632515</v>
      </c>
      <c r="G27" s="43">
        <f>G9-G26</f>
        <v>19648978</v>
      </c>
      <c r="H27" s="44">
        <f t="shared" ref="H27:S27" si="3">H9-H26</f>
        <v>17008614</v>
      </c>
      <c r="I27" s="44">
        <f t="shared" si="3"/>
        <v>19887324</v>
      </c>
      <c r="J27" s="44">
        <f t="shared" si="3"/>
        <v>15127285</v>
      </c>
      <c r="K27" s="44">
        <f t="shared" si="3"/>
        <v>43657797</v>
      </c>
      <c r="L27" s="44">
        <f t="shared" si="3"/>
        <v>26071401</v>
      </c>
      <c r="M27" s="44">
        <f t="shared" si="3"/>
        <v>25162724</v>
      </c>
      <c r="N27" s="44">
        <f t="shared" si="3"/>
        <v>27940340</v>
      </c>
      <c r="O27" s="44">
        <f t="shared" si="3"/>
        <v>40413565</v>
      </c>
      <c r="P27" s="44">
        <f t="shared" si="3"/>
        <v>52818702</v>
      </c>
      <c r="Q27" s="44">
        <f t="shared" si="3"/>
        <v>28732672</v>
      </c>
      <c r="R27" s="44">
        <f t="shared" si="3"/>
        <v>11941765</v>
      </c>
      <c r="S27" s="44">
        <f t="shared" si="3"/>
        <v>322411167</v>
      </c>
      <c r="U27" s="41">
        <f>S27/S9</f>
        <v>0.68484728142517304</v>
      </c>
    </row>
    <row r="28" spans="2:21" ht="16.5" x14ac:dyDescent="0.3">
      <c r="E28" s="28"/>
      <c r="F28" s="43"/>
      <c r="G28" s="38"/>
      <c r="H28" s="38"/>
      <c r="I28" s="38"/>
      <c r="J28" s="38"/>
      <c r="K28" s="38"/>
      <c r="L28" s="38"/>
      <c r="M28" s="38"/>
      <c r="N28" s="38"/>
      <c r="O28" s="38"/>
      <c r="P28" s="38"/>
      <c r="Q28" s="38"/>
      <c r="R28" s="38"/>
      <c r="S28" s="38"/>
    </row>
    <row r="29" spans="2:21" ht="16.5" x14ac:dyDescent="0.3">
      <c r="B29" s="27" t="s">
        <v>504</v>
      </c>
      <c r="C29" s="27"/>
      <c r="D29" s="27"/>
      <c r="E29" s="28"/>
      <c r="G29" s="38"/>
      <c r="H29" s="38"/>
      <c r="I29" s="38"/>
      <c r="J29" s="38"/>
      <c r="K29" s="38"/>
      <c r="L29" s="38"/>
      <c r="M29" s="38"/>
      <c r="N29" s="38"/>
      <c r="O29" s="38"/>
      <c r="P29" s="38"/>
      <c r="Q29" s="38"/>
      <c r="R29" s="38"/>
      <c r="S29" s="38"/>
    </row>
    <row r="30" spans="2:21" x14ac:dyDescent="0.2">
      <c r="B30" s="31" t="str">
        <f>'Laba Rugi'!B56</f>
        <v>Office Overhead</v>
      </c>
      <c r="C30" s="31"/>
      <c r="D30" s="31"/>
      <c r="E30" s="28"/>
      <c r="G30" s="38"/>
      <c r="H30" s="38"/>
      <c r="I30" s="38"/>
      <c r="J30" s="38"/>
      <c r="K30" s="38"/>
      <c r="L30" s="38"/>
      <c r="M30" s="38"/>
      <c r="N30" s="38"/>
      <c r="O30" s="38"/>
      <c r="P30" s="38"/>
      <c r="Q30" s="38"/>
      <c r="R30" s="38"/>
      <c r="S30" s="38"/>
    </row>
    <row r="31" spans="2:21" x14ac:dyDescent="0.2">
      <c r="B31" s="31" t="str">
        <f>'Laba Rugi'!B57</f>
        <v>Staff Cost</v>
      </c>
      <c r="C31" s="31"/>
      <c r="D31" s="31"/>
      <c r="E31" s="28"/>
      <c r="G31" s="38"/>
      <c r="H31" s="38"/>
      <c r="I31" s="38"/>
      <c r="J31" s="38"/>
      <c r="K31" s="38"/>
      <c r="L31" s="38"/>
      <c r="M31" s="38"/>
      <c r="N31" s="38"/>
      <c r="O31" s="38"/>
      <c r="P31" s="38"/>
      <c r="Q31" s="38"/>
      <c r="R31" s="38"/>
      <c r="S31" s="38"/>
    </row>
    <row r="32" spans="2:21" x14ac:dyDescent="0.2">
      <c r="B32" s="31" t="str">
        <f>'Laba Rugi'!B58</f>
        <v xml:space="preserve">   Salary &amp; Allowance</v>
      </c>
      <c r="C32" s="31"/>
      <c r="D32" s="31"/>
      <c r="E32" s="28">
        <f>'Laba Rugi'!D58</f>
        <v>0</v>
      </c>
      <c r="G32" s="38"/>
      <c r="H32" s="38"/>
      <c r="I32" s="38">
        <v>9577436</v>
      </c>
      <c r="J32" s="38"/>
      <c r="K32" s="38">
        <v>8577435</v>
      </c>
      <c r="L32" s="38">
        <v>3948438</v>
      </c>
      <c r="M32" s="38">
        <v>8977435</v>
      </c>
      <c r="N32" s="38">
        <v>0</v>
      </c>
      <c r="O32" s="38">
        <v>24573322</v>
      </c>
      <c r="P32" s="38">
        <v>14192325</v>
      </c>
      <c r="Q32" s="38">
        <v>14878997</v>
      </c>
      <c r="R32" s="38"/>
      <c r="S32" s="38">
        <f t="shared" ref="S32:S78" si="4">SUM(G32:R32)</f>
        <v>84725388</v>
      </c>
    </row>
    <row r="33" spans="2:19" hidden="1" x14ac:dyDescent="0.2">
      <c r="B33" s="31" t="str">
        <f>'Laba Rugi'!B59</f>
        <v xml:space="preserve">   13th Month Salary</v>
      </c>
      <c r="C33" s="40"/>
      <c r="D33" s="40"/>
      <c r="E33" s="28">
        <f>'Laba Rugi'!D59</f>
        <v>0</v>
      </c>
      <c r="G33" s="38"/>
      <c r="H33" s="38"/>
      <c r="I33" s="38"/>
      <c r="J33" s="38"/>
      <c r="K33" s="38"/>
      <c r="L33" s="38">
        <v>0</v>
      </c>
      <c r="M33" s="38">
        <v>0</v>
      </c>
      <c r="N33" s="38">
        <v>0</v>
      </c>
      <c r="O33" s="38">
        <v>0</v>
      </c>
      <c r="P33" s="38">
        <v>0</v>
      </c>
      <c r="Q33" s="38">
        <v>0</v>
      </c>
      <c r="R33" s="38"/>
      <c r="S33" s="38">
        <f t="shared" si="4"/>
        <v>0</v>
      </c>
    </row>
    <row r="34" spans="2:19" hidden="1" x14ac:dyDescent="0.2">
      <c r="B34" s="31" t="str">
        <f>'Laba Rugi'!B60</f>
        <v xml:space="preserve">   Bonus</v>
      </c>
      <c r="C34" s="40"/>
      <c r="D34" s="40"/>
      <c r="E34" s="28">
        <f>'Laba Rugi'!D60</f>
        <v>0</v>
      </c>
      <c r="G34" s="38"/>
      <c r="H34" s="38"/>
      <c r="I34" s="38"/>
      <c r="J34" s="38"/>
      <c r="K34" s="38"/>
      <c r="L34" s="38">
        <v>0</v>
      </c>
      <c r="M34" s="38">
        <v>0</v>
      </c>
      <c r="N34" s="38">
        <v>0</v>
      </c>
      <c r="O34" s="38">
        <v>0</v>
      </c>
      <c r="P34" s="38">
        <v>0</v>
      </c>
      <c r="Q34" s="38">
        <v>0</v>
      </c>
      <c r="R34" s="38"/>
      <c r="S34" s="38">
        <f t="shared" si="4"/>
        <v>0</v>
      </c>
    </row>
    <row r="35" spans="2:19" hidden="1" x14ac:dyDescent="0.2">
      <c r="B35" s="31" t="str">
        <f>'Laba Rugi'!B61</f>
        <v xml:space="preserve">   Overtime</v>
      </c>
      <c r="C35" s="31"/>
      <c r="D35" s="31"/>
      <c r="E35" s="28">
        <f>'Laba Rugi'!D61</f>
        <v>0</v>
      </c>
      <c r="G35" s="38"/>
      <c r="H35" s="38"/>
      <c r="I35" s="38"/>
      <c r="J35" s="38"/>
      <c r="K35" s="38"/>
      <c r="L35" s="38">
        <v>0</v>
      </c>
      <c r="M35" s="38">
        <v>0</v>
      </c>
      <c r="N35" s="38">
        <v>0</v>
      </c>
      <c r="O35" s="38">
        <v>0</v>
      </c>
      <c r="P35" s="38">
        <v>0</v>
      </c>
      <c r="Q35" s="38">
        <v>0</v>
      </c>
      <c r="R35" s="38"/>
      <c r="S35" s="38">
        <f t="shared" si="4"/>
        <v>0</v>
      </c>
    </row>
    <row r="36" spans="2:19" hidden="1" x14ac:dyDescent="0.2">
      <c r="B36" s="31" t="str">
        <f>'Laba Rugi'!B62</f>
        <v xml:space="preserve">   Medical Allowance</v>
      </c>
      <c r="C36" s="31"/>
      <c r="D36" s="31"/>
      <c r="E36" s="28">
        <f>'Laba Rugi'!D62</f>
        <v>0</v>
      </c>
      <c r="G36" s="38"/>
      <c r="H36" s="38"/>
      <c r="I36" s="38"/>
      <c r="J36" s="38"/>
      <c r="K36" s="38"/>
      <c r="L36" s="38">
        <v>0</v>
      </c>
      <c r="M36" s="38">
        <v>0</v>
      </c>
      <c r="N36" s="38">
        <v>0</v>
      </c>
      <c r="O36" s="38">
        <v>0</v>
      </c>
      <c r="P36" s="38">
        <v>0</v>
      </c>
      <c r="Q36" s="38">
        <v>0</v>
      </c>
      <c r="R36" s="38"/>
      <c r="S36" s="38">
        <f t="shared" si="4"/>
        <v>0</v>
      </c>
    </row>
    <row r="37" spans="2:19" x14ac:dyDescent="0.2">
      <c r="B37" s="31" t="str">
        <f>'Laba Rugi'!B63</f>
        <v xml:space="preserve">   BPJS - Pension</v>
      </c>
      <c r="C37" s="31"/>
      <c r="D37" s="31"/>
      <c r="E37" s="28">
        <f>'Laba Rugi'!D63</f>
        <v>0</v>
      </c>
      <c r="G37" s="38">
        <v>668886</v>
      </c>
      <c r="H37" s="38"/>
      <c r="I37" s="38"/>
      <c r="J37" s="38">
        <v>2006660</v>
      </c>
      <c r="K37" s="38"/>
      <c r="L37" s="38">
        <v>668886</v>
      </c>
      <c r="M37" s="38">
        <v>334442</v>
      </c>
      <c r="N37" s="38">
        <v>334442</v>
      </c>
      <c r="O37" s="38">
        <v>775892</v>
      </c>
      <c r="P37" s="38">
        <v>601981</v>
      </c>
      <c r="Q37" s="38">
        <v>601979</v>
      </c>
      <c r="R37" s="38">
        <v>601979</v>
      </c>
      <c r="S37" s="38">
        <f t="shared" si="4"/>
        <v>6595147</v>
      </c>
    </row>
    <row r="38" spans="2:19" hidden="1" x14ac:dyDescent="0.2">
      <c r="B38" s="31" t="str">
        <f>'Laba Rugi'!B64</f>
        <v xml:space="preserve">   BPJS - Health</v>
      </c>
      <c r="C38" s="31"/>
      <c r="D38" s="31"/>
      <c r="E38" s="28">
        <f>'Laba Rugi'!D64</f>
        <v>0</v>
      </c>
      <c r="G38" s="38"/>
      <c r="H38" s="38"/>
      <c r="I38" s="38"/>
      <c r="J38" s="38"/>
      <c r="K38" s="38"/>
      <c r="L38" s="38">
        <v>0</v>
      </c>
      <c r="M38" s="38">
        <v>0</v>
      </c>
      <c r="N38" s="38">
        <v>0</v>
      </c>
      <c r="O38" s="38">
        <v>0</v>
      </c>
      <c r="P38" s="38">
        <v>0</v>
      </c>
      <c r="Q38" s="38">
        <v>0</v>
      </c>
      <c r="R38" s="38"/>
      <c r="S38" s="38">
        <f t="shared" si="4"/>
        <v>0</v>
      </c>
    </row>
    <row r="39" spans="2:19" x14ac:dyDescent="0.2">
      <c r="B39" s="31" t="str">
        <f>'Laba Rugi'!B65</f>
        <v>PPh - 21</v>
      </c>
      <c r="C39" s="31"/>
      <c r="D39" s="31"/>
      <c r="E39" s="28">
        <f>'Laba Rugi'!D65</f>
        <v>0</v>
      </c>
      <c r="G39" s="38"/>
      <c r="H39" s="38"/>
      <c r="I39" s="38"/>
      <c r="J39" s="38">
        <v>474650</v>
      </c>
      <c r="K39" s="38"/>
      <c r="L39" s="38">
        <v>0</v>
      </c>
      <c r="M39" s="38">
        <v>0</v>
      </c>
      <c r="N39" s="38">
        <v>0</v>
      </c>
      <c r="O39" s="38">
        <v>0</v>
      </c>
      <c r="P39" s="38">
        <v>0</v>
      </c>
      <c r="Q39" s="38">
        <v>0</v>
      </c>
      <c r="R39" s="38"/>
      <c r="S39" s="38">
        <f t="shared" si="4"/>
        <v>474650</v>
      </c>
    </row>
    <row r="40" spans="2:19" x14ac:dyDescent="0.2">
      <c r="B40" s="31" t="str">
        <f>'Laba Rugi'!B66</f>
        <v xml:space="preserve">   Recruitmen</v>
      </c>
      <c r="C40" s="31"/>
      <c r="D40" s="31"/>
      <c r="E40" s="28">
        <f>'Laba Rugi'!D66</f>
        <v>0</v>
      </c>
      <c r="G40" s="38"/>
      <c r="H40" s="38"/>
      <c r="I40" s="38"/>
      <c r="J40" s="38"/>
      <c r="K40" s="38"/>
      <c r="L40" s="38">
        <v>0</v>
      </c>
      <c r="M40" s="38">
        <v>0</v>
      </c>
      <c r="N40" s="38">
        <v>500000</v>
      </c>
      <c r="O40" s="38">
        <v>0</v>
      </c>
      <c r="P40" s="38">
        <v>0</v>
      </c>
      <c r="Q40" s="38">
        <v>0</v>
      </c>
      <c r="R40" s="38"/>
      <c r="S40" s="38">
        <f t="shared" si="4"/>
        <v>500000</v>
      </c>
    </row>
    <row r="41" spans="2:19" hidden="1" x14ac:dyDescent="0.2">
      <c r="B41" s="31" t="str">
        <f>'Laba Rugi'!B67</f>
        <v xml:space="preserve">   Training &amp; Development</v>
      </c>
      <c r="C41" s="31"/>
      <c r="D41" s="31"/>
      <c r="E41" s="28">
        <f>'Laba Rugi'!D67</f>
        <v>0</v>
      </c>
      <c r="G41" s="38"/>
      <c r="H41" s="38"/>
      <c r="I41" s="38"/>
      <c r="J41" s="38"/>
      <c r="K41" s="38"/>
      <c r="L41" s="38">
        <v>0</v>
      </c>
      <c r="M41" s="38">
        <v>0</v>
      </c>
      <c r="N41" s="38">
        <v>0</v>
      </c>
      <c r="O41" s="38">
        <v>0</v>
      </c>
      <c r="P41" s="38">
        <v>0</v>
      </c>
      <c r="Q41" s="38">
        <v>0</v>
      </c>
      <c r="R41" s="38"/>
      <c r="S41" s="38">
        <f t="shared" si="4"/>
        <v>0</v>
      </c>
    </row>
    <row r="42" spans="2:19" hidden="1" x14ac:dyDescent="0.2">
      <c r="B42" s="31" t="str">
        <f>'Laba Rugi'!B68</f>
        <v xml:space="preserve">   Uniform</v>
      </c>
      <c r="C42" s="31"/>
      <c r="D42" s="31"/>
      <c r="E42" s="28">
        <f>'Laba Rugi'!D68</f>
        <v>0</v>
      </c>
      <c r="G42" s="38"/>
      <c r="H42" s="38"/>
      <c r="I42" s="38"/>
      <c r="J42" s="38"/>
      <c r="K42" s="38"/>
      <c r="L42" s="38">
        <v>0</v>
      </c>
      <c r="M42" s="38">
        <v>0</v>
      </c>
      <c r="N42" s="38">
        <v>0</v>
      </c>
      <c r="O42" s="38">
        <v>0</v>
      </c>
      <c r="P42" s="38">
        <v>0</v>
      </c>
      <c r="Q42" s="38">
        <v>0</v>
      </c>
      <c r="R42" s="38"/>
      <c r="S42" s="38">
        <f t="shared" si="4"/>
        <v>0</v>
      </c>
    </row>
    <row r="43" spans="2:19" hidden="1" x14ac:dyDescent="0.2">
      <c r="B43" s="31" t="str">
        <f>'Laba Rugi'!B69</f>
        <v xml:space="preserve">   Meals (Food &amp; Snack)</v>
      </c>
      <c r="C43" s="31"/>
      <c r="D43" s="31"/>
      <c r="E43" s="28">
        <f>'Laba Rugi'!D69</f>
        <v>0</v>
      </c>
      <c r="G43" s="38"/>
      <c r="H43" s="38"/>
      <c r="I43" s="38"/>
      <c r="J43" s="38"/>
      <c r="K43" s="38"/>
      <c r="L43" s="38">
        <v>0</v>
      </c>
      <c r="M43" s="38">
        <v>0</v>
      </c>
      <c r="N43" s="38">
        <v>0</v>
      </c>
      <c r="O43" s="38">
        <v>0</v>
      </c>
      <c r="P43" s="38">
        <v>0</v>
      </c>
      <c r="Q43" s="38">
        <v>0</v>
      </c>
      <c r="R43" s="38"/>
      <c r="S43" s="38">
        <f t="shared" si="4"/>
        <v>0</v>
      </c>
    </row>
    <row r="44" spans="2:19" hidden="1" x14ac:dyDescent="0.2">
      <c r="B44" s="31" t="str">
        <f>'Laba Rugi'!B70</f>
        <v xml:space="preserve">   Staff Party</v>
      </c>
      <c r="C44" s="31"/>
      <c r="D44" s="31"/>
      <c r="E44" s="28">
        <f>'Laba Rugi'!D70</f>
        <v>0</v>
      </c>
      <c r="G44" s="38"/>
      <c r="H44" s="38"/>
      <c r="I44" s="38"/>
      <c r="J44" s="38"/>
      <c r="K44" s="38"/>
      <c r="L44" s="38">
        <v>0</v>
      </c>
      <c r="M44" s="38">
        <v>0</v>
      </c>
      <c r="N44" s="38">
        <v>0</v>
      </c>
      <c r="O44" s="38">
        <v>0</v>
      </c>
      <c r="P44" s="38">
        <v>0</v>
      </c>
      <c r="Q44" s="38">
        <v>0</v>
      </c>
      <c r="R44" s="38"/>
      <c r="S44" s="38">
        <f t="shared" si="4"/>
        <v>0</v>
      </c>
    </row>
    <row r="45" spans="2:19" hidden="1" x14ac:dyDescent="0.2">
      <c r="B45" s="31" t="str">
        <f>'Laba Rugi'!B71</f>
        <v xml:space="preserve">   Retreat/Outing</v>
      </c>
      <c r="C45" s="31"/>
      <c r="D45" s="31"/>
      <c r="E45" s="28">
        <f>'Laba Rugi'!D71</f>
        <v>0</v>
      </c>
      <c r="G45" s="38"/>
      <c r="H45" s="38"/>
      <c r="I45" s="38"/>
      <c r="J45" s="38"/>
      <c r="K45" s="38"/>
      <c r="L45" s="38">
        <v>0</v>
      </c>
      <c r="M45" s="38">
        <v>0</v>
      </c>
      <c r="N45" s="38">
        <v>0</v>
      </c>
      <c r="O45" s="38">
        <v>0</v>
      </c>
      <c r="P45" s="38">
        <v>0</v>
      </c>
      <c r="Q45" s="38">
        <v>0</v>
      </c>
      <c r="R45" s="38"/>
      <c r="S45" s="38">
        <f t="shared" si="4"/>
        <v>0</v>
      </c>
    </row>
    <row r="46" spans="2:19" hidden="1" x14ac:dyDescent="0.2">
      <c r="B46" s="31" t="str">
        <f>'Laba Rugi'!B72</f>
        <v>Office Cost</v>
      </c>
      <c r="C46" s="31"/>
      <c r="D46" s="31"/>
      <c r="E46" s="28">
        <f>'Laba Rugi'!D72</f>
        <v>0</v>
      </c>
      <c r="G46" s="38"/>
      <c r="H46" s="38"/>
      <c r="I46" s="38"/>
      <c r="J46" s="38"/>
      <c r="K46" s="38"/>
      <c r="L46" s="38">
        <v>0</v>
      </c>
      <c r="M46" s="38">
        <v>0</v>
      </c>
      <c r="N46" s="38">
        <v>0</v>
      </c>
      <c r="O46" s="38">
        <v>0</v>
      </c>
      <c r="P46" s="38">
        <v>0</v>
      </c>
      <c r="Q46" s="38">
        <v>0</v>
      </c>
      <c r="R46" s="38"/>
      <c r="S46" s="38">
        <f t="shared" si="4"/>
        <v>0</v>
      </c>
    </row>
    <row r="47" spans="2:19" hidden="1" x14ac:dyDescent="0.2">
      <c r="B47" s="31" t="str">
        <f>'Laba Rugi'!B73</f>
        <v xml:space="preserve">   Office Rental</v>
      </c>
      <c r="C47" s="31"/>
      <c r="D47" s="31"/>
      <c r="E47" s="28">
        <f>'Laba Rugi'!D73</f>
        <v>0</v>
      </c>
      <c r="G47" s="38"/>
      <c r="H47" s="38"/>
      <c r="I47" s="38"/>
      <c r="J47" s="38"/>
      <c r="K47" s="38"/>
      <c r="L47" s="38">
        <v>0</v>
      </c>
      <c r="M47" s="38">
        <v>0</v>
      </c>
      <c r="N47" s="38">
        <v>0</v>
      </c>
      <c r="O47" s="38">
        <v>0</v>
      </c>
      <c r="P47" s="38">
        <v>0</v>
      </c>
      <c r="Q47" s="38">
        <v>0</v>
      </c>
      <c r="R47" s="38"/>
      <c r="S47" s="38">
        <f t="shared" si="4"/>
        <v>0</v>
      </c>
    </row>
    <row r="48" spans="2:19" hidden="1" x14ac:dyDescent="0.2">
      <c r="B48" s="31" t="str">
        <f>'Laba Rugi'!B74</f>
        <v xml:space="preserve">   Service Charge</v>
      </c>
      <c r="C48" s="31"/>
      <c r="D48" s="31"/>
      <c r="E48" s="28">
        <f>'Laba Rugi'!D74</f>
        <v>0</v>
      </c>
      <c r="G48" s="38"/>
      <c r="H48" s="38"/>
      <c r="I48" s="38"/>
      <c r="J48" s="38"/>
      <c r="K48" s="38"/>
      <c r="L48" s="38">
        <v>0</v>
      </c>
      <c r="M48" s="38">
        <v>0</v>
      </c>
      <c r="N48" s="38">
        <v>0</v>
      </c>
      <c r="O48" s="38">
        <v>0</v>
      </c>
      <c r="P48" s="38">
        <v>0</v>
      </c>
      <c r="Q48" s="38">
        <v>0</v>
      </c>
      <c r="R48" s="38"/>
      <c r="S48" s="38">
        <f t="shared" si="4"/>
        <v>0</v>
      </c>
    </row>
    <row r="49" spans="2:19" x14ac:dyDescent="0.2">
      <c r="B49" s="31" t="str">
        <f>'Laba Rugi'!B75</f>
        <v xml:space="preserve">   Building repair &amp; maintenance</v>
      </c>
      <c r="C49" s="31"/>
      <c r="D49" s="31"/>
      <c r="E49" s="28">
        <f>'Laba Rugi'!D75</f>
        <v>0</v>
      </c>
      <c r="G49" s="38"/>
      <c r="H49" s="38"/>
      <c r="I49" s="38"/>
      <c r="J49" s="38"/>
      <c r="K49" s="38"/>
      <c r="L49" s="38">
        <v>0</v>
      </c>
      <c r="M49" s="38">
        <v>1450000</v>
      </c>
      <c r="N49" s="38">
        <v>1134500</v>
      </c>
      <c r="O49" s="38">
        <v>0</v>
      </c>
      <c r="P49" s="38">
        <v>1801000</v>
      </c>
      <c r="Q49" s="38">
        <v>4312226</v>
      </c>
      <c r="R49" s="38"/>
      <c r="S49" s="38">
        <f t="shared" si="4"/>
        <v>8697726</v>
      </c>
    </row>
    <row r="50" spans="2:19" x14ac:dyDescent="0.2">
      <c r="B50" s="31" t="str">
        <f>'Laba Rugi'!B76</f>
        <v xml:space="preserve">   Office equipment repair &amp; maintenance</v>
      </c>
      <c r="C50" s="31"/>
      <c r="D50" s="31"/>
      <c r="E50" s="28">
        <f>'Laba Rugi'!D76</f>
        <v>0</v>
      </c>
      <c r="G50" s="38"/>
      <c r="H50" s="38"/>
      <c r="I50" s="38"/>
      <c r="J50" s="38"/>
      <c r="K50" s="38"/>
      <c r="L50" s="38">
        <v>0</v>
      </c>
      <c r="M50" s="38">
        <v>0</v>
      </c>
      <c r="N50" s="38">
        <v>0</v>
      </c>
      <c r="O50" s="38">
        <v>0</v>
      </c>
      <c r="P50" s="38">
        <v>0</v>
      </c>
      <c r="Q50" s="38">
        <v>0</v>
      </c>
      <c r="R50" s="38">
        <v>960000</v>
      </c>
      <c r="S50" s="38">
        <f t="shared" si="4"/>
        <v>960000</v>
      </c>
    </row>
    <row r="51" spans="2:19" x14ac:dyDescent="0.2">
      <c r="B51" s="31" t="str">
        <f>'Laba Rugi'!B77</f>
        <v xml:space="preserve">   Cleaning, garbage pickup &amp; security</v>
      </c>
      <c r="C51" s="31"/>
      <c r="D51" s="31"/>
      <c r="E51" s="28">
        <f>'Laba Rugi'!D77</f>
        <v>0</v>
      </c>
      <c r="G51" s="38"/>
      <c r="H51" s="38"/>
      <c r="I51" s="38"/>
      <c r="J51" s="38"/>
      <c r="K51" s="38">
        <v>832559</v>
      </c>
      <c r="L51" s="38">
        <v>0</v>
      </c>
      <c r="M51" s="38">
        <v>0</v>
      </c>
      <c r="N51" s="38">
        <v>0</v>
      </c>
      <c r="O51" s="38">
        <v>564433</v>
      </c>
      <c r="P51" s="38">
        <v>450000</v>
      </c>
      <c r="Q51" s="38">
        <v>300000</v>
      </c>
      <c r="R51" s="38">
        <v>0</v>
      </c>
      <c r="S51" s="38">
        <f t="shared" si="4"/>
        <v>2146992</v>
      </c>
    </row>
    <row r="52" spans="2:19" x14ac:dyDescent="0.2">
      <c r="B52" s="31" t="str">
        <f>'Laba Rugi'!B78</f>
        <v xml:space="preserve">   Electricity &amp; Water</v>
      </c>
      <c r="C52" s="31"/>
      <c r="D52" s="31"/>
      <c r="E52" s="28">
        <f>'Laba Rugi'!D78</f>
        <v>0</v>
      </c>
      <c r="G52" s="38">
        <v>435419</v>
      </c>
      <c r="H52" s="38">
        <v>474679</v>
      </c>
      <c r="I52" s="38"/>
      <c r="J52" s="38">
        <v>314073</v>
      </c>
      <c r="K52" s="38">
        <v>2399973</v>
      </c>
      <c r="L52" s="38">
        <v>1114144</v>
      </c>
      <c r="M52" s="38">
        <v>1037053</v>
      </c>
      <c r="N52" s="38">
        <v>1901295</v>
      </c>
      <c r="O52" s="38">
        <v>919582</v>
      </c>
      <c r="P52" s="38">
        <v>2702052</v>
      </c>
      <c r="Q52" s="38">
        <v>2650978</v>
      </c>
      <c r="R52" s="38">
        <v>2663874</v>
      </c>
      <c r="S52" s="38">
        <f t="shared" si="4"/>
        <v>16613122</v>
      </c>
    </row>
    <row r="53" spans="2:19" x14ac:dyDescent="0.2">
      <c r="B53" s="31" t="str">
        <f>'Laba Rugi'!B79</f>
        <v xml:space="preserve">   Internet &amp; Telephone</v>
      </c>
      <c r="C53" s="31"/>
      <c r="D53" s="31"/>
      <c r="E53" s="28">
        <f>'Laba Rugi'!D79</f>
        <v>0</v>
      </c>
      <c r="G53" s="38"/>
      <c r="H53" s="38"/>
      <c r="I53" s="38"/>
      <c r="J53" s="38">
        <v>0</v>
      </c>
      <c r="K53" s="38"/>
      <c r="L53" s="38">
        <v>0</v>
      </c>
      <c r="M53" s="38">
        <v>1634530</v>
      </c>
      <c r="N53" s="38">
        <v>183300</v>
      </c>
      <c r="O53" s="38">
        <v>0</v>
      </c>
      <c r="P53" s="38">
        <v>100000</v>
      </c>
      <c r="Q53" s="38">
        <v>670150</v>
      </c>
      <c r="R53" s="38">
        <v>450000</v>
      </c>
      <c r="S53" s="38">
        <f t="shared" si="4"/>
        <v>3037980</v>
      </c>
    </row>
    <row r="54" spans="2:19" x14ac:dyDescent="0.2">
      <c r="B54" s="31" t="str">
        <f>'Laba Rugi'!B80</f>
        <v xml:space="preserve">   Postage, Courier &amp; Stamp Duty</v>
      </c>
      <c r="C54" s="31"/>
      <c r="D54" s="31"/>
      <c r="E54" s="28">
        <f>'Laba Rugi'!D80</f>
        <v>0</v>
      </c>
      <c r="G54" s="38"/>
      <c r="H54" s="38"/>
      <c r="I54" s="38"/>
      <c r="J54" s="38">
        <v>711910</v>
      </c>
      <c r="K54" s="38"/>
      <c r="L54" s="38">
        <v>0</v>
      </c>
      <c r="M54" s="38">
        <v>0</v>
      </c>
      <c r="N54" s="38">
        <v>0</v>
      </c>
      <c r="O54" s="38">
        <v>0</v>
      </c>
      <c r="P54" s="38">
        <v>0</v>
      </c>
      <c r="Q54" s="38">
        <v>0</v>
      </c>
      <c r="R54" s="38">
        <v>0</v>
      </c>
      <c r="S54" s="38">
        <f t="shared" si="4"/>
        <v>711910</v>
      </c>
    </row>
    <row r="55" spans="2:19" hidden="1" x14ac:dyDescent="0.2">
      <c r="B55" s="31" t="str">
        <f>'Laba Rugi'!B81</f>
        <v xml:space="preserve">   Office Supplies &amp; Printing</v>
      </c>
      <c r="C55" s="31"/>
      <c r="D55" s="31"/>
      <c r="E55" s="28">
        <f>'Laba Rugi'!D81</f>
        <v>0</v>
      </c>
      <c r="G55" s="38"/>
      <c r="H55" s="38"/>
      <c r="I55" s="38"/>
      <c r="J55" s="38"/>
      <c r="K55" s="38"/>
      <c r="L55" s="38">
        <v>0</v>
      </c>
      <c r="M55" s="38">
        <v>0</v>
      </c>
      <c r="N55" s="38">
        <v>0</v>
      </c>
      <c r="O55" s="38">
        <v>0</v>
      </c>
      <c r="P55" s="38">
        <v>0</v>
      </c>
      <c r="Q55" s="38">
        <v>0</v>
      </c>
      <c r="R55" s="38">
        <v>0</v>
      </c>
      <c r="S55" s="38">
        <f t="shared" si="4"/>
        <v>0</v>
      </c>
    </row>
    <row r="56" spans="2:19" x14ac:dyDescent="0.2">
      <c r="B56" s="31" t="str">
        <f>'Laba Rugi'!B82</f>
        <v xml:space="preserve">   Petrol,Tol, Parking &amp; repair/service</v>
      </c>
      <c r="C56" s="31"/>
      <c r="D56" s="31"/>
      <c r="E56" s="28">
        <f>'Laba Rugi'!D82</f>
        <v>0</v>
      </c>
      <c r="G56" s="38"/>
      <c r="H56" s="38"/>
      <c r="I56" s="38"/>
      <c r="J56" s="38"/>
      <c r="K56" s="38"/>
      <c r="L56" s="38">
        <v>0</v>
      </c>
      <c r="M56" s="38">
        <v>4654377</v>
      </c>
      <c r="N56" s="38">
        <v>0</v>
      </c>
      <c r="O56" s="38">
        <v>4845772</v>
      </c>
      <c r="P56" s="38">
        <v>5827500</v>
      </c>
      <c r="Q56" s="38">
        <v>500000</v>
      </c>
      <c r="R56" s="38">
        <v>600000</v>
      </c>
      <c r="S56" s="38">
        <f t="shared" si="4"/>
        <v>16427649</v>
      </c>
    </row>
    <row r="57" spans="2:19" x14ac:dyDescent="0.2">
      <c r="B57" s="31" t="str">
        <f>'Laba Rugi'!B83</f>
        <v xml:space="preserve">   Meals &amp; Groceries</v>
      </c>
      <c r="C57" s="31"/>
      <c r="D57" s="31"/>
      <c r="E57" s="28">
        <f>'Laba Rugi'!D83</f>
        <v>0</v>
      </c>
      <c r="G57" s="38"/>
      <c r="H57" s="38"/>
      <c r="I57" s="38"/>
      <c r="J57" s="38"/>
      <c r="K57" s="38"/>
      <c r="L57" s="38">
        <v>0</v>
      </c>
      <c r="M57" s="38">
        <v>0</v>
      </c>
      <c r="N57" s="38">
        <v>340000</v>
      </c>
      <c r="O57" s="38">
        <v>1280000</v>
      </c>
      <c r="P57" s="38">
        <v>3184268</v>
      </c>
      <c r="Q57" s="38">
        <v>7992281</v>
      </c>
      <c r="R57" s="38">
        <v>350000</v>
      </c>
      <c r="S57" s="38">
        <f t="shared" si="4"/>
        <v>13146549</v>
      </c>
    </row>
    <row r="58" spans="2:19" hidden="1" x14ac:dyDescent="0.2">
      <c r="B58" s="31" t="str">
        <f>'Laba Rugi'!B84</f>
        <v xml:space="preserve">   Travel &amp; Accomodation</v>
      </c>
      <c r="C58" s="31"/>
      <c r="D58" s="31"/>
      <c r="E58" s="28">
        <f>'Laba Rugi'!D84</f>
        <v>0</v>
      </c>
      <c r="G58" s="38"/>
      <c r="H58" s="38"/>
      <c r="I58" s="38"/>
      <c r="J58" s="38"/>
      <c r="K58" s="38"/>
      <c r="L58" s="38">
        <v>0</v>
      </c>
      <c r="M58" s="38">
        <v>0</v>
      </c>
      <c r="N58" s="38">
        <v>0</v>
      </c>
      <c r="O58" s="38">
        <v>0</v>
      </c>
      <c r="P58" s="38">
        <v>0</v>
      </c>
      <c r="Q58" s="38">
        <v>0</v>
      </c>
      <c r="R58" s="38">
        <v>0</v>
      </c>
      <c r="S58" s="38">
        <f t="shared" si="4"/>
        <v>0</v>
      </c>
    </row>
    <row r="59" spans="2:19" x14ac:dyDescent="0.2">
      <c r="B59" s="31" t="str">
        <f>'Laba Rugi'!B85</f>
        <v xml:space="preserve">   Donation</v>
      </c>
      <c r="C59" s="31"/>
      <c r="D59" s="31"/>
      <c r="E59" s="28">
        <f>'Laba Rugi'!D85</f>
        <v>0</v>
      </c>
      <c r="G59" s="38"/>
      <c r="H59" s="38"/>
      <c r="I59" s="38"/>
      <c r="J59" s="38"/>
      <c r="K59" s="38"/>
      <c r="L59" s="38">
        <v>0</v>
      </c>
      <c r="M59" s="38">
        <v>2520000</v>
      </c>
      <c r="N59" s="38">
        <v>500000</v>
      </c>
      <c r="O59" s="38">
        <v>0</v>
      </c>
      <c r="P59" s="38">
        <v>200000</v>
      </c>
      <c r="Q59" s="38">
        <v>150000</v>
      </c>
      <c r="R59" s="38">
        <v>300000</v>
      </c>
      <c r="S59" s="38">
        <f t="shared" si="4"/>
        <v>3670000</v>
      </c>
    </row>
    <row r="60" spans="2:19" hidden="1" x14ac:dyDescent="0.2">
      <c r="B60" s="31" t="str">
        <f>'Laba Rugi'!B86</f>
        <v xml:space="preserve">   Insurance</v>
      </c>
      <c r="C60" s="31"/>
      <c r="D60" s="31"/>
      <c r="E60" s="28">
        <f>'Laba Rugi'!D86</f>
        <v>0</v>
      </c>
      <c r="G60" s="38"/>
      <c r="H60" s="38"/>
      <c r="I60" s="38"/>
      <c r="J60" s="38"/>
      <c r="K60" s="38"/>
      <c r="L60" s="38">
        <v>0</v>
      </c>
      <c r="M60" s="38">
        <v>0</v>
      </c>
      <c r="N60" s="38">
        <v>0</v>
      </c>
      <c r="O60" s="38">
        <v>0</v>
      </c>
      <c r="P60" s="38">
        <v>0</v>
      </c>
      <c r="Q60" s="38">
        <v>0</v>
      </c>
      <c r="R60" s="38">
        <v>0</v>
      </c>
      <c r="S60" s="38">
        <f t="shared" si="4"/>
        <v>0</v>
      </c>
    </row>
    <row r="61" spans="2:19" hidden="1" x14ac:dyDescent="0.2">
      <c r="B61" s="31" t="str">
        <f>'Laba Rugi'!B87</f>
        <v xml:space="preserve">   Entertaiment/Marketing</v>
      </c>
      <c r="C61" s="31"/>
      <c r="D61" s="31"/>
      <c r="E61" s="28">
        <f>'Laba Rugi'!D87</f>
        <v>0</v>
      </c>
      <c r="G61" s="38"/>
      <c r="H61" s="38"/>
      <c r="I61" s="38"/>
      <c r="J61" s="38"/>
      <c r="K61" s="38"/>
      <c r="L61" s="38">
        <v>0</v>
      </c>
      <c r="M61" s="38">
        <v>0</v>
      </c>
      <c r="N61" s="38">
        <v>0</v>
      </c>
      <c r="O61" s="38">
        <v>0</v>
      </c>
      <c r="P61" s="38">
        <v>0</v>
      </c>
      <c r="Q61" s="38">
        <v>0</v>
      </c>
      <c r="R61" s="38">
        <v>0</v>
      </c>
      <c r="S61" s="38">
        <f t="shared" si="4"/>
        <v>0</v>
      </c>
    </row>
    <row r="62" spans="2:19" hidden="1" x14ac:dyDescent="0.2">
      <c r="B62" s="31" t="str">
        <f>'Laba Rugi'!B88</f>
        <v xml:space="preserve">   Moving Expenses</v>
      </c>
      <c r="C62" s="31"/>
      <c r="D62" s="31"/>
      <c r="E62" s="28">
        <f>'Laba Rugi'!D88</f>
        <v>0</v>
      </c>
      <c r="G62" s="38"/>
      <c r="H62" s="38"/>
      <c r="I62" s="38"/>
      <c r="J62" s="38"/>
      <c r="K62" s="38"/>
      <c r="L62" s="38">
        <v>0</v>
      </c>
      <c r="M62" s="38">
        <v>0</v>
      </c>
      <c r="N62" s="38">
        <v>0</v>
      </c>
      <c r="O62" s="38">
        <v>0</v>
      </c>
      <c r="P62" s="38">
        <v>0</v>
      </c>
      <c r="Q62" s="38">
        <v>0</v>
      </c>
      <c r="R62" s="38">
        <v>0</v>
      </c>
      <c r="S62" s="38">
        <f t="shared" si="4"/>
        <v>0</v>
      </c>
    </row>
    <row r="63" spans="2:19" hidden="1" x14ac:dyDescent="0.2">
      <c r="B63" s="31" t="str">
        <f>'Laba Rugi'!B89</f>
        <v xml:space="preserve">   Miscellaneous Expenses</v>
      </c>
      <c r="C63" s="31"/>
      <c r="D63" s="31"/>
      <c r="E63" s="28">
        <f>'Laba Rugi'!D89</f>
        <v>0</v>
      </c>
      <c r="G63" s="38"/>
      <c r="H63" s="38"/>
      <c r="I63" s="38"/>
      <c r="J63" s="38"/>
      <c r="K63" s="38"/>
      <c r="L63" s="38">
        <v>0</v>
      </c>
      <c r="M63" s="38">
        <v>0</v>
      </c>
      <c r="N63" s="38">
        <v>0</v>
      </c>
      <c r="O63" s="38">
        <v>0</v>
      </c>
      <c r="P63" s="38">
        <v>0</v>
      </c>
      <c r="Q63" s="38">
        <v>0</v>
      </c>
      <c r="R63" s="38">
        <v>0</v>
      </c>
      <c r="S63" s="38">
        <f t="shared" si="4"/>
        <v>0</v>
      </c>
    </row>
    <row r="64" spans="2:19" hidden="1" x14ac:dyDescent="0.2">
      <c r="B64" s="31" t="str">
        <f>'Laba Rugi'!B90</f>
        <v>Professional &amp; Finance Cost</v>
      </c>
      <c r="C64" s="31"/>
      <c r="D64" s="31"/>
      <c r="E64" s="28">
        <f>'Laba Rugi'!D90</f>
        <v>0</v>
      </c>
      <c r="G64" s="38"/>
      <c r="H64" s="38"/>
      <c r="I64" s="38"/>
      <c r="J64" s="38"/>
      <c r="K64" s="38"/>
      <c r="L64" s="38">
        <v>0</v>
      </c>
      <c r="M64" s="38">
        <v>0</v>
      </c>
      <c r="N64" s="38">
        <v>0</v>
      </c>
      <c r="O64" s="38">
        <v>0</v>
      </c>
      <c r="P64" s="38">
        <v>0</v>
      </c>
      <c r="Q64" s="38">
        <v>0</v>
      </c>
      <c r="R64" s="38">
        <v>0</v>
      </c>
      <c r="S64" s="38">
        <f t="shared" si="4"/>
        <v>0</v>
      </c>
    </row>
    <row r="65" spans="2:19" x14ac:dyDescent="0.2">
      <c r="B65" s="31" t="str">
        <f>'Laba Rugi'!B91</f>
        <v xml:space="preserve">   Legal Expenses</v>
      </c>
      <c r="C65" s="31"/>
      <c r="D65" s="31"/>
      <c r="E65" s="28">
        <f>'Laba Rugi'!D91</f>
        <v>0</v>
      </c>
      <c r="G65" s="38"/>
      <c r="H65" s="38"/>
      <c r="I65" s="38"/>
      <c r="J65" s="38"/>
      <c r="K65" s="38"/>
      <c r="L65" s="38">
        <v>0</v>
      </c>
      <c r="M65" s="38">
        <v>2500000</v>
      </c>
      <c r="N65" s="38">
        <v>0</v>
      </c>
      <c r="O65" s="38">
        <v>0</v>
      </c>
      <c r="P65" s="38">
        <v>0</v>
      </c>
      <c r="Q65" s="38">
        <v>0</v>
      </c>
      <c r="R65" s="38">
        <v>0</v>
      </c>
      <c r="S65" s="38">
        <f t="shared" si="4"/>
        <v>2500000</v>
      </c>
    </row>
    <row r="66" spans="2:19" hidden="1" x14ac:dyDescent="0.2">
      <c r="B66" s="31" t="str">
        <f>'Laba Rugi'!B92</f>
        <v xml:space="preserve">   Tax / Business Consultancy</v>
      </c>
      <c r="C66" s="31"/>
      <c r="D66" s="31"/>
      <c r="E66" s="28">
        <f>'Laba Rugi'!D92</f>
        <v>0</v>
      </c>
      <c r="G66" s="38"/>
      <c r="H66" s="38"/>
      <c r="I66" s="38"/>
      <c r="J66" s="38"/>
      <c r="K66" s="38"/>
      <c r="L66" s="38">
        <v>0</v>
      </c>
      <c r="M66" s="38">
        <v>0</v>
      </c>
      <c r="N66" s="38">
        <v>0</v>
      </c>
      <c r="O66" s="38">
        <v>0</v>
      </c>
      <c r="P66" s="38">
        <v>0</v>
      </c>
      <c r="Q66" s="38">
        <v>0</v>
      </c>
      <c r="R66" s="38">
        <v>0</v>
      </c>
      <c r="S66" s="38">
        <f t="shared" si="4"/>
        <v>0</v>
      </c>
    </row>
    <row r="67" spans="2:19" hidden="1" x14ac:dyDescent="0.2">
      <c r="B67" s="31" t="str">
        <f>'Laba Rugi'!B93</f>
        <v xml:space="preserve">   Accounting Services/System</v>
      </c>
      <c r="C67" s="31"/>
      <c r="D67" s="31"/>
      <c r="E67" s="28">
        <f>'Laba Rugi'!D93</f>
        <v>0</v>
      </c>
      <c r="G67" s="38"/>
      <c r="H67" s="38"/>
      <c r="I67" s="38"/>
      <c r="J67" s="38"/>
      <c r="K67" s="38"/>
      <c r="L67" s="38">
        <v>0</v>
      </c>
      <c r="M67" s="38">
        <v>0</v>
      </c>
      <c r="N67" s="38">
        <v>0</v>
      </c>
      <c r="O67" s="38">
        <v>0</v>
      </c>
      <c r="P67" s="38">
        <v>0</v>
      </c>
      <c r="Q67" s="38">
        <v>0</v>
      </c>
      <c r="R67" s="38">
        <v>0</v>
      </c>
      <c r="S67" s="38">
        <f t="shared" si="4"/>
        <v>0</v>
      </c>
    </row>
    <row r="68" spans="2:19" hidden="1" x14ac:dyDescent="0.2">
      <c r="B68" s="31" t="str">
        <f>'Laba Rugi'!B94</f>
        <v xml:space="preserve">   Association Fee</v>
      </c>
      <c r="C68" s="31"/>
      <c r="D68" s="31"/>
      <c r="E68" s="28">
        <f>'Laba Rugi'!D94</f>
        <v>0</v>
      </c>
      <c r="G68" s="38">
        <v>0</v>
      </c>
      <c r="H68" s="38">
        <v>0</v>
      </c>
      <c r="I68" s="38">
        <v>0</v>
      </c>
      <c r="J68" s="38">
        <v>0</v>
      </c>
      <c r="K68" s="38">
        <v>0</v>
      </c>
      <c r="L68" s="38">
        <v>0</v>
      </c>
      <c r="M68" s="38">
        <v>0</v>
      </c>
      <c r="N68" s="38">
        <v>0</v>
      </c>
      <c r="O68" s="38">
        <v>0</v>
      </c>
      <c r="P68" s="38">
        <v>0</v>
      </c>
      <c r="Q68" s="38">
        <v>0</v>
      </c>
      <c r="R68" s="38">
        <v>0</v>
      </c>
      <c r="S68" s="38">
        <f t="shared" si="4"/>
        <v>0</v>
      </c>
    </row>
    <row r="69" spans="2:19" hidden="1" x14ac:dyDescent="0.2">
      <c r="B69" s="31" t="str">
        <f>'Laba Rugi'!B95</f>
        <v xml:space="preserve">   Debt collection fee</v>
      </c>
      <c r="C69" s="31"/>
      <c r="D69" s="31"/>
      <c r="E69" s="28">
        <f>'Laba Rugi'!D95</f>
        <v>0</v>
      </c>
      <c r="G69" s="38">
        <v>0</v>
      </c>
      <c r="H69" s="38">
        <v>0</v>
      </c>
      <c r="I69" s="38">
        <v>0</v>
      </c>
      <c r="J69" s="38">
        <v>0</v>
      </c>
      <c r="K69" s="38">
        <v>0</v>
      </c>
      <c r="L69" s="38">
        <v>0</v>
      </c>
      <c r="M69" s="38">
        <v>0</v>
      </c>
      <c r="N69" s="38">
        <v>0</v>
      </c>
      <c r="O69" s="38">
        <v>0</v>
      </c>
      <c r="P69" s="38">
        <v>0</v>
      </c>
      <c r="Q69" s="38">
        <v>0</v>
      </c>
      <c r="R69" s="38">
        <v>0</v>
      </c>
      <c r="S69" s="38">
        <f t="shared" si="4"/>
        <v>0</v>
      </c>
    </row>
    <row r="70" spans="2:19" hidden="1" x14ac:dyDescent="0.2">
      <c r="B70" s="31" t="str">
        <f>'Laba Rugi'!B96</f>
        <v xml:space="preserve">   Advertisement cost</v>
      </c>
      <c r="C70" s="31"/>
      <c r="D70" s="31"/>
      <c r="E70" s="28">
        <f>'Laba Rugi'!D96</f>
        <v>0</v>
      </c>
      <c r="G70" s="38">
        <v>0</v>
      </c>
      <c r="H70" s="38">
        <v>0</v>
      </c>
      <c r="I70" s="38">
        <v>0</v>
      </c>
      <c r="J70" s="38">
        <v>0</v>
      </c>
      <c r="K70" s="38">
        <v>0</v>
      </c>
      <c r="L70" s="38">
        <v>0</v>
      </c>
      <c r="M70" s="38">
        <v>0</v>
      </c>
      <c r="N70" s="38">
        <v>0</v>
      </c>
      <c r="O70" s="38">
        <v>0</v>
      </c>
      <c r="P70" s="38">
        <v>0</v>
      </c>
      <c r="Q70" s="38">
        <v>0</v>
      </c>
      <c r="R70" s="38">
        <v>0</v>
      </c>
      <c r="S70" s="38">
        <f t="shared" si="4"/>
        <v>0</v>
      </c>
    </row>
    <row r="71" spans="2:19" hidden="1" x14ac:dyDescent="0.2">
      <c r="B71" s="31" t="str">
        <f>'Laba Rugi'!B97</f>
        <v xml:space="preserve">   Bad Debt expenses</v>
      </c>
      <c r="C71" s="31"/>
      <c r="D71" s="31"/>
      <c r="E71" s="28">
        <f>'Laba Rugi'!D97</f>
        <v>0</v>
      </c>
      <c r="G71" s="38">
        <v>0</v>
      </c>
      <c r="H71" s="38">
        <v>0</v>
      </c>
      <c r="I71" s="38">
        <v>0</v>
      </c>
      <c r="J71" s="38">
        <v>0</v>
      </c>
      <c r="K71" s="38">
        <v>0</v>
      </c>
      <c r="L71" s="38">
        <v>0</v>
      </c>
      <c r="M71" s="38">
        <v>0</v>
      </c>
      <c r="N71" s="38">
        <v>0</v>
      </c>
      <c r="O71" s="38">
        <v>0</v>
      </c>
      <c r="P71" s="38">
        <v>0</v>
      </c>
      <c r="Q71" s="38">
        <v>0</v>
      </c>
      <c r="R71" s="38">
        <v>0</v>
      </c>
      <c r="S71" s="38">
        <f t="shared" si="4"/>
        <v>0</v>
      </c>
    </row>
    <row r="72" spans="2:19" hidden="1" x14ac:dyDescent="0.2">
      <c r="B72" s="31" t="str">
        <f>'Laba Rugi'!B98</f>
        <v>Depreciation &amp; Amortization</v>
      </c>
      <c r="C72" s="31"/>
      <c r="D72" s="31"/>
      <c r="E72" s="28">
        <f>'Laba Rugi'!D98</f>
        <v>0</v>
      </c>
      <c r="G72" s="38">
        <v>0</v>
      </c>
      <c r="H72" s="38">
        <v>0</v>
      </c>
      <c r="I72" s="38">
        <v>0</v>
      </c>
      <c r="J72" s="38">
        <v>0</v>
      </c>
      <c r="K72" s="38">
        <v>0</v>
      </c>
      <c r="L72" s="38">
        <v>0</v>
      </c>
      <c r="M72" s="38">
        <v>0</v>
      </c>
      <c r="N72" s="38">
        <v>0</v>
      </c>
      <c r="O72" s="38">
        <v>0</v>
      </c>
      <c r="P72" s="38">
        <v>0</v>
      </c>
      <c r="Q72" s="38">
        <v>0</v>
      </c>
      <c r="R72" s="38">
        <v>0</v>
      </c>
      <c r="S72" s="38">
        <f t="shared" si="4"/>
        <v>0</v>
      </c>
    </row>
    <row r="73" spans="2:19" hidden="1" x14ac:dyDescent="0.2">
      <c r="B73" s="31" t="str">
        <f>'Laba Rugi'!B99</f>
        <v xml:space="preserve">   Depr. Expenses - Builidng</v>
      </c>
      <c r="C73" s="31"/>
      <c r="D73" s="31"/>
      <c r="E73" s="28">
        <f>'Laba Rugi'!D99</f>
        <v>0</v>
      </c>
      <c r="G73" s="38">
        <v>0</v>
      </c>
      <c r="H73" s="38">
        <v>0</v>
      </c>
      <c r="I73" s="38">
        <v>0</v>
      </c>
      <c r="J73" s="38">
        <v>0</v>
      </c>
      <c r="K73" s="38">
        <v>0</v>
      </c>
      <c r="L73" s="38">
        <v>0</v>
      </c>
      <c r="M73" s="38">
        <v>0</v>
      </c>
      <c r="N73" s="38">
        <v>0</v>
      </c>
      <c r="O73" s="38">
        <v>0</v>
      </c>
      <c r="P73" s="38">
        <v>0</v>
      </c>
      <c r="Q73" s="38">
        <v>0</v>
      </c>
      <c r="R73" s="38">
        <v>0</v>
      </c>
      <c r="S73" s="38">
        <f t="shared" si="4"/>
        <v>0</v>
      </c>
    </row>
    <row r="74" spans="2:19" hidden="1" x14ac:dyDescent="0.2">
      <c r="B74" s="31" t="str">
        <f>'Laba Rugi'!B100</f>
        <v xml:space="preserve">   Depr. Expenses - Building Improvement</v>
      </c>
      <c r="C74" s="31"/>
      <c r="D74" s="31"/>
      <c r="E74" s="28">
        <f>'Laba Rugi'!D100</f>
        <v>0</v>
      </c>
      <c r="G74" s="38">
        <v>0</v>
      </c>
      <c r="H74" s="38">
        <v>0</v>
      </c>
      <c r="I74" s="38">
        <v>0</v>
      </c>
      <c r="J74" s="38">
        <v>0</v>
      </c>
      <c r="K74" s="38">
        <v>0</v>
      </c>
      <c r="L74" s="38">
        <v>0</v>
      </c>
      <c r="M74" s="38">
        <v>0</v>
      </c>
      <c r="N74" s="38">
        <v>0</v>
      </c>
      <c r="O74" s="38">
        <v>0</v>
      </c>
      <c r="P74" s="38">
        <v>0</v>
      </c>
      <c r="Q74" s="38">
        <v>0</v>
      </c>
      <c r="R74" s="38">
        <v>0</v>
      </c>
      <c r="S74" s="38">
        <f t="shared" si="4"/>
        <v>0</v>
      </c>
    </row>
    <row r="75" spans="2:19" hidden="1" x14ac:dyDescent="0.2">
      <c r="B75" s="31" t="str">
        <f>'Laba Rugi'!B101</f>
        <v xml:space="preserve">   Depr. Expenses - Motor Vehicles</v>
      </c>
      <c r="C75" s="31"/>
      <c r="D75" s="31"/>
      <c r="E75" s="28">
        <f>'Laba Rugi'!D101</f>
        <v>0</v>
      </c>
      <c r="G75" s="38">
        <v>0</v>
      </c>
      <c r="H75" s="38">
        <v>0</v>
      </c>
      <c r="I75" s="38">
        <v>0</v>
      </c>
      <c r="J75" s="38">
        <v>0</v>
      </c>
      <c r="K75" s="38">
        <v>0</v>
      </c>
      <c r="L75" s="38">
        <v>0</v>
      </c>
      <c r="M75" s="38">
        <v>0</v>
      </c>
      <c r="N75" s="38">
        <v>0</v>
      </c>
      <c r="O75" s="38">
        <v>0</v>
      </c>
      <c r="P75" s="38">
        <v>0</v>
      </c>
      <c r="Q75" s="38">
        <v>0</v>
      </c>
      <c r="R75" s="38">
        <v>0</v>
      </c>
      <c r="S75" s="38">
        <f t="shared" si="4"/>
        <v>0</v>
      </c>
    </row>
    <row r="76" spans="2:19" hidden="1" x14ac:dyDescent="0.2">
      <c r="B76" s="31" t="str">
        <f>'Laba Rugi'!B102</f>
        <v xml:space="preserve">   Depr. Expenses - Office Furniture</v>
      </c>
      <c r="C76" s="31"/>
      <c r="D76" s="31"/>
      <c r="E76" s="28">
        <f>'Laba Rugi'!D102</f>
        <v>0</v>
      </c>
      <c r="G76" s="38">
        <v>0</v>
      </c>
      <c r="H76" s="38">
        <v>0</v>
      </c>
      <c r="I76" s="38">
        <v>0</v>
      </c>
      <c r="J76" s="38">
        <v>0</v>
      </c>
      <c r="K76" s="38">
        <v>0</v>
      </c>
      <c r="L76" s="38">
        <v>0</v>
      </c>
      <c r="M76" s="38">
        <v>0</v>
      </c>
      <c r="N76" s="38">
        <v>0</v>
      </c>
      <c r="O76" s="38">
        <v>0</v>
      </c>
      <c r="P76" s="38">
        <v>0</v>
      </c>
      <c r="Q76" s="38">
        <v>0</v>
      </c>
      <c r="R76" s="38">
        <v>0</v>
      </c>
      <c r="S76" s="38">
        <f t="shared" si="4"/>
        <v>0</v>
      </c>
    </row>
    <row r="77" spans="2:19" hidden="1" x14ac:dyDescent="0.2">
      <c r="B77" s="31" t="str">
        <f>'Laba Rugi'!B103</f>
        <v xml:space="preserve">   Depr. Expenses - IT Equipment</v>
      </c>
      <c r="C77" s="31"/>
      <c r="D77" s="31"/>
      <c r="E77" s="28">
        <f>'Laba Rugi'!D103</f>
        <v>0</v>
      </c>
      <c r="G77" s="38">
        <v>0</v>
      </c>
      <c r="H77" s="38">
        <v>0</v>
      </c>
      <c r="I77" s="38">
        <v>0</v>
      </c>
      <c r="J77" s="38">
        <v>0</v>
      </c>
      <c r="K77" s="38">
        <v>0</v>
      </c>
      <c r="L77" s="38">
        <v>0</v>
      </c>
      <c r="M77" s="38">
        <v>0</v>
      </c>
      <c r="N77" s="38">
        <v>0</v>
      </c>
      <c r="O77" s="38">
        <v>0</v>
      </c>
      <c r="P77" s="38">
        <v>0</v>
      </c>
      <c r="Q77" s="38">
        <v>0</v>
      </c>
      <c r="R77" s="38">
        <v>0</v>
      </c>
      <c r="S77" s="38">
        <f t="shared" si="4"/>
        <v>0</v>
      </c>
    </row>
    <row r="78" spans="2:19" hidden="1" x14ac:dyDescent="0.2">
      <c r="B78" s="31" t="str">
        <f>'Laba Rugi'!B104</f>
        <v>Pengeluaran Barang Rusak</v>
      </c>
      <c r="C78" s="31"/>
      <c r="D78" s="31"/>
      <c r="E78" s="28">
        <f>'Laba Rugi'!D104</f>
        <v>0</v>
      </c>
      <c r="G78" s="38">
        <v>0</v>
      </c>
      <c r="H78" s="38">
        <v>0</v>
      </c>
      <c r="I78" s="38">
        <v>0</v>
      </c>
      <c r="J78" s="38">
        <v>0</v>
      </c>
      <c r="K78" s="38">
        <v>0</v>
      </c>
      <c r="L78" s="38">
        <v>0</v>
      </c>
      <c r="M78" s="38">
        <v>0</v>
      </c>
      <c r="N78" s="38">
        <v>0</v>
      </c>
      <c r="O78" s="38">
        <v>0</v>
      </c>
      <c r="P78" s="38">
        <v>0</v>
      </c>
      <c r="Q78" s="38">
        <v>0</v>
      </c>
      <c r="R78" s="38">
        <v>0</v>
      </c>
      <c r="S78" s="38">
        <f t="shared" si="4"/>
        <v>0</v>
      </c>
    </row>
    <row r="79" spans="2:19" x14ac:dyDescent="0.2">
      <c r="B79" s="31"/>
      <c r="C79" s="31"/>
      <c r="D79" s="31"/>
      <c r="E79" s="28"/>
      <c r="G79" s="38"/>
      <c r="H79" s="38"/>
      <c r="I79" s="38"/>
      <c r="J79" s="38"/>
      <c r="K79" s="38"/>
      <c r="L79" s="38"/>
      <c r="M79" s="38"/>
      <c r="N79" s="38"/>
      <c r="O79" s="38"/>
      <c r="P79" s="38"/>
      <c r="Q79" s="38"/>
      <c r="R79" s="38"/>
      <c r="S79" s="38"/>
    </row>
    <row r="80" spans="2:19" ht="16.5" x14ac:dyDescent="0.3">
      <c r="B80" s="35" t="s">
        <v>506</v>
      </c>
      <c r="C80" s="35"/>
      <c r="D80" s="35"/>
      <c r="E80" s="36">
        <f>SUM(E30:E79)</f>
        <v>0</v>
      </c>
      <c r="G80" s="36">
        <f>SUM(G30:G79)</f>
        <v>1104305</v>
      </c>
      <c r="H80" s="37">
        <f t="shared" ref="H80:S80" si="5">SUM(H30:H79)</f>
        <v>474679</v>
      </c>
      <c r="I80" s="37">
        <f t="shared" si="5"/>
        <v>9577436</v>
      </c>
      <c r="J80" s="37">
        <f t="shared" si="5"/>
        <v>3507293</v>
      </c>
      <c r="K80" s="37">
        <f t="shared" si="5"/>
        <v>11809967</v>
      </c>
      <c r="L80" s="37">
        <f t="shared" si="5"/>
        <v>5731468</v>
      </c>
      <c r="M80" s="37">
        <f t="shared" si="5"/>
        <v>23107837</v>
      </c>
      <c r="N80" s="37">
        <f t="shared" si="5"/>
        <v>4893537</v>
      </c>
      <c r="O80" s="37">
        <f t="shared" si="5"/>
        <v>32959001</v>
      </c>
      <c r="P80" s="37">
        <f t="shared" si="5"/>
        <v>29059126</v>
      </c>
      <c r="Q80" s="37">
        <f t="shared" si="5"/>
        <v>32056611</v>
      </c>
      <c r="R80" s="37">
        <f t="shared" si="5"/>
        <v>5925853</v>
      </c>
      <c r="S80" s="37">
        <f t="shared" si="5"/>
        <v>160207113</v>
      </c>
    </row>
    <row r="81" spans="2:19" ht="16.5" x14ac:dyDescent="0.3">
      <c r="B81" s="35"/>
      <c r="C81" s="35"/>
      <c r="D81" s="35"/>
      <c r="E81" s="36"/>
      <c r="G81" s="38"/>
      <c r="H81" s="38"/>
      <c r="I81" s="38"/>
      <c r="J81" s="38"/>
      <c r="K81" s="38"/>
      <c r="L81" s="38"/>
      <c r="M81" s="38"/>
      <c r="N81" s="38"/>
      <c r="O81" s="38"/>
      <c r="P81" s="38"/>
      <c r="Q81" s="38"/>
      <c r="R81" s="38"/>
      <c r="S81" s="38"/>
    </row>
    <row r="82" spans="2:19" ht="16.5" x14ac:dyDescent="0.3">
      <c r="B82" s="27" t="s">
        <v>507</v>
      </c>
      <c r="C82" s="27"/>
      <c r="D82" s="27"/>
      <c r="E82" s="28"/>
      <c r="G82" s="38"/>
      <c r="H82" s="38"/>
      <c r="I82" s="38"/>
      <c r="J82" s="38"/>
      <c r="K82" s="38"/>
      <c r="L82" s="38"/>
      <c r="M82" s="38"/>
      <c r="N82" s="38"/>
      <c r="O82" s="38"/>
      <c r="P82" s="38"/>
      <c r="Q82" s="38"/>
      <c r="R82" s="38"/>
      <c r="S82" s="38"/>
    </row>
    <row r="83" spans="2:19" x14ac:dyDescent="0.2">
      <c r="B83" s="31"/>
      <c r="C83" s="31"/>
      <c r="D83" s="31"/>
      <c r="E83" s="28"/>
      <c r="G83" s="38"/>
      <c r="H83" s="38"/>
      <c r="I83" s="38"/>
      <c r="J83" s="38"/>
      <c r="K83" s="38"/>
      <c r="L83" s="38"/>
      <c r="M83" s="38"/>
      <c r="N83" s="38"/>
      <c r="O83" s="38"/>
      <c r="P83" s="38"/>
      <c r="Q83" s="38"/>
      <c r="R83" s="38"/>
      <c r="S83" s="38"/>
    </row>
    <row r="84" spans="2:19" x14ac:dyDescent="0.2">
      <c r="B84" s="31" t="str">
        <f>'Laba Rugi'!B105</f>
        <v>Non operating Income</v>
      </c>
      <c r="C84" s="31"/>
      <c r="D84" s="31"/>
      <c r="E84" s="28"/>
      <c r="G84" s="38"/>
      <c r="H84" s="38"/>
      <c r="I84" s="38"/>
      <c r="J84" s="38"/>
      <c r="K84" s="38"/>
      <c r="L84" s="38"/>
      <c r="M84" s="38"/>
      <c r="N84" s="38"/>
      <c r="O84" s="38"/>
      <c r="P84" s="38"/>
      <c r="Q84" s="38"/>
      <c r="R84" s="38"/>
      <c r="S84" s="38"/>
    </row>
    <row r="85" spans="2:19" hidden="1" x14ac:dyDescent="0.2">
      <c r="B85" s="31" t="str">
        <f>'Laba Rugi'!B106</f>
        <v xml:space="preserve">   Interest Income</v>
      </c>
      <c r="C85" s="31"/>
      <c r="D85" s="31"/>
      <c r="E85" s="45">
        <f>'Laba Rugi'!D106</f>
        <v>0</v>
      </c>
      <c r="G85" s="38">
        <v>0</v>
      </c>
      <c r="H85" s="38"/>
      <c r="I85" s="38">
        <v>0</v>
      </c>
      <c r="J85" s="38"/>
      <c r="K85" s="38"/>
      <c r="L85" s="38"/>
      <c r="M85" s="38"/>
      <c r="N85" s="38"/>
      <c r="O85" s="38"/>
      <c r="P85" s="38"/>
      <c r="Q85" s="38"/>
      <c r="R85" s="38"/>
      <c r="S85" s="38">
        <f t="shared" ref="S85:S102" si="6">SUM(G85:R85)</f>
        <v>0</v>
      </c>
    </row>
    <row r="86" spans="2:19" hidden="1" x14ac:dyDescent="0.2">
      <c r="B86" s="31" t="str">
        <f>'Laba Rugi'!B107</f>
        <v xml:space="preserve">   Profit From Forex</v>
      </c>
      <c r="C86" s="31"/>
      <c r="D86" s="31"/>
      <c r="E86" s="45">
        <f>'Laba Rugi'!D107</f>
        <v>0</v>
      </c>
      <c r="G86" s="38">
        <v>0</v>
      </c>
      <c r="H86" s="38"/>
      <c r="I86" s="38">
        <v>0</v>
      </c>
      <c r="J86" s="38"/>
      <c r="K86" s="38"/>
      <c r="L86" s="38"/>
      <c r="M86" s="38"/>
      <c r="N86" s="38"/>
      <c r="O86" s="38"/>
      <c r="P86" s="38"/>
      <c r="Q86" s="38"/>
      <c r="R86" s="38"/>
      <c r="S86" s="38">
        <f t="shared" si="6"/>
        <v>0</v>
      </c>
    </row>
    <row r="87" spans="2:19" hidden="1" x14ac:dyDescent="0.2">
      <c r="B87" s="31" t="str">
        <f>'Laba Rugi'!B108</f>
        <v xml:space="preserve">   Profit from disposal/sales of fixed assets</v>
      </c>
      <c r="C87" s="31"/>
      <c r="D87" s="31"/>
      <c r="E87" s="45">
        <f>'Laba Rugi'!D108</f>
        <v>0</v>
      </c>
      <c r="G87" s="38">
        <v>0</v>
      </c>
      <c r="H87" s="38"/>
      <c r="I87" s="38">
        <v>0</v>
      </c>
      <c r="J87" s="38"/>
      <c r="K87" s="38"/>
      <c r="L87" s="38"/>
      <c r="M87" s="38"/>
      <c r="N87" s="38"/>
      <c r="O87" s="38"/>
      <c r="P87" s="38"/>
      <c r="Q87" s="38"/>
      <c r="R87" s="38"/>
      <c r="S87" s="38">
        <f t="shared" si="6"/>
        <v>0</v>
      </c>
    </row>
    <row r="88" spans="2:19" hidden="1" x14ac:dyDescent="0.2">
      <c r="B88" s="31" t="str">
        <f>'Laba Rugi'!B109</f>
        <v>Rounding</v>
      </c>
      <c r="C88" s="31"/>
      <c r="D88" s="31"/>
      <c r="E88" s="45">
        <f>'Laba Rugi'!D109</f>
        <v>0</v>
      </c>
      <c r="G88" s="38">
        <v>0</v>
      </c>
      <c r="H88" s="38"/>
      <c r="I88" s="38">
        <v>0</v>
      </c>
      <c r="J88" s="38"/>
      <c r="K88" s="38"/>
      <c r="L88" s="38"/>
      <c r="M88" s="38"/>
      <c r="N88" s="38"/>
      <c r="O88" s="38"/>
      <c r="P88" s="38"/>
      <c r="Q88" s="38"/>
      <c r="R88" s="38"/>
      <c r="S88" s="38">
        <f t="shared" si="6"/>
        <v>0</v>
      </c>
    </row>
    <row r="89" spans="2:19" hidden="1" x14ac:dyDescent="0.2">
      <c r="B89" s="31" t="str">
        <f>'Laba Rugi'!B110</f>
        <v>Pendapatan Lain - lain</v>
      </c>
      <c r="C89" s="31"/>
      <c r="D89" s="31"/>
      <c r="E89" s="45">
        <f>'Laba Rugi'!D110</f>
        <v>0</v>
      </c>
      <c r="G89" s="38">
        <v>0</v>
      </c>
      <c r="H89" s="38"/>
      <c r="I89" s="38">
        <v>0</v>
      </c>
      <c r="J89" s="38"/>
      <c r="K89" s="38"/>
      <c r="L89" s="38"/>
      <c r="M89" s="38"/>
      <c r="N89" s="38"/>
      <c r="O89" s="38"/>
      <c r="P89" s="38"/>
      <c r="Q89" s="38"/>
      <c r="R89" s="38"/>
      <c r="S89" s="38">
        <f t="shared" si="6"/>
        <v>0</v>
      </c>
    </row>
    <row r="90" spans="2:19" x14ac:dyDescent="0.2">
      <c r="B90" s="31" t="str">
        <f>'Laba Rugi'!B111</f>
        <v>Non operating Expenses</v>
      </c>
      <c r="C90" s="31"/>
      <c r="D90" s="31"/>
      <c r="E90" s="45">
        <f>'Laba Rugi'!D111</f>
        <v>0</v>
      </c>
      <c r="G90" s="38">
        <v>0</v>
      </c>
      <c r="H90" s="38"/>
      <c r="I90" s="38">
        <v>0</v>
      </c>
      <c r="J90" s="38"/>
      <c r="K90" s="38"/>
      <c r="L90" s="38"/>
      <c r="M90" s="38"/>
      <c r="N90" s="38"/>
      <c r="O90" s="38"/>
      <c r="P90" s="38"/>
      <c r="Q90" s="38"/>
      <c r="R90" s="38"/>
      <c r="S90" s="38">
        <f t="shared" si="6"/>
        <v>0</v>
      </c>
    </row>
    <row r="91" spans="2:19" x14ac:dyDescent="0.2">
      <c r="B91" s="31" t="str">
        <f>'Laba Rugi'!B112</f>
        <v xml:space="preserve">   Bank Admin Charges</v>
      </c>
      <c r="C91" s="31"/>
      <c r="D91" s="31"/>
      <c r="E91" s="45">
        <f>'Laba Rugi'!D112</f>
        <v>0</v>
      </c>
      <c r="G91" s="38">
        <v>59500</v>
      </c>
      <c r="H91" s="38">
        <v>66000</v>
      </c>
      <c r="I91" s="38">
        <v>68500</v>
      </c>
      <c r="J91" s="38">
        <v>90000</v>
      </c>
      <c r="K91" s="38">
        <v>105000</v>
      </c>
      <c r="L91" s="38">
        <v>85000</v>
      </c>
      <c r="M91" s="38">
        <v>139500</v>
      </c>
      <c r="N91" s="38">
        <v>112500</v>
      </c>
      <c r="O91" s="38">
        <v>180000</v>
      </c>
      <c r="P91" s="38">
        <v>195000</v>
      </c>
      <c r="Q91" s="38">
        <v>123500</v>
      </c>
      <c r="R91" s="38">
        <v>90000</v>
      </c>
      <c r="S91" s="38">
        <f t="shared" si="6"/>
        <v>1314500</v>
      </c>
    </row>
    <row r="92" spans="2:19" hidden="1" x14ac:dyDescent="0.2">
      <c r="B92" s="31" t="str">
        <f>'Laba Rugi'!B113</f>
        <v xml:space="preserve">   Bank Provisional Cost</v>
      </c>
      <c r="C92" s="31"/>
      <c r="D92" s="31"/>
      <c r="E92" s="45">
        <f>'Laba Rugi'!D113</f>
        <v>0</v>
      </c>
      <c r="G92" s="38">
        <v>0</v>
      </c>
      <c r="H92" s="38"/>
      <c r="I92" s="38">
        <v>0</v>
      </c>
      <c r="J92" s="38"/>
      <c r="K92" s="38"/>
      <c r="L92" s="38"/>
      <c r="M92" s="38"/>
      <c r="N92" s="38"/>
      <c r="O92" s="38"/>
      <c r="P92" s="38"/>
      <c r="Q92" s="38"/>
      <c r="R92" s="38"/>
      <c r="S92" s="38">
        <f t="shared" si="6"/>
        <v>0</v>
      </c>
    </row>
    <row r="93" spans="2:19" hidden="1" x14ac:dyDescent="0.2">
      <c r="B93" s="31" t="str">
        <f>'Laba Rugi'!B114</f>
        <v xml:space="preserve">   Tax on interest earned</v>
      </c>
      <c r="C93" s="31"/>
      <c r="D93" s="31"/>
      <c r="E93" s="45">
        <f>'Laba Rugi'!D114</f>
        <v>0</v>
      </c>
      <c r="G93" s="38">
        <v>0</v>
      </c>
      <c r="H93" s="38"/>
      <c r="I93" s="38">
        <v>0</v>
      </c>
      <c r="J93" s="38"/>
      <c r="K93" s="38"/>
      <c r="L93" s="38"/>
      <c r="M93" s="38"/>
      <c r="N93" s="38"/>
      <c r="O93" s="38"/>
      <c r="P93" s="38"/>
      <c r="Q93" s="38"/>
      <c r="R93" s="38"/>
      <c r="S93" s="38">
        <f t="shared" si="6"/>
        <v>0</v>
      </c>
    </row>
    <row r="94" spans="2:19" hidden="1" x14ac:dyDescent="0.2">
      <c r="B94" s="31" t="str">
        <f>'Laba Rugi'!B115</f>
        <v xml:space="preserve">   Interest Expenses</v>
      </c>
      <c r="C94" s="31"/>
      <c r="D94" s="31"/>
      <c r="E94" s="45">
        <f>'Laba Rugi'!D115</f>
        <v>0</v>
      </c>
      <c r="G94" s="38">
        <v>0</v>
      </c>
      <c r="H94" s="38"/>
      <c r="I94" s="38">
        <v>0</v>
      </c>
      <c r="J94" s="38"/>
      <c r="K94" s="38"/>
      <c r="L94" s="38"/>
      <c r="M94" s="38"/>
      <c r="N94" s="38"/>
      <c r="O94" s="38"/>
      <c r="P94" s="38"/>
      <c r="Q94" s="38"/>
      <c r="R94" s="38"/>
      <c r="S94" s="38">
        <f t="shared" si="6"/>
        <v>0</v>
      </c>
    </row>
    <row r="95" spans="2:19" hidden="1" x14ac:dyDescent="0.2">
      <c r="B95" s="31" t="str">
        <f>'Laba Rugi'!B116</f>
        <v xml:space="preserve">   Loss from disposal of assets</v>
      </c>
      <c r="C95" s="31"/>
      <c r="D95" s="31"/>
      <c r="E95" s="45">
        <f>'Laba Rugi'!D116</f>
        <v>0</v>
      </c>
      <c r="G95" s="38">
        <v>0</v>
      </c>
      <c r="H95" s="38"/>
      <c r="I95" s="38">
        <v>0</v>
      </c>
      <c r="J95" s="38"/>
      <c r="K95" s="38"/>
      <c r="L95" s="38"/>
      <c r="M95" s="38"/>
      <c r="N95" s="38"/>
      <c r="O95" s="38"/>
      <c r="P95" s="38"/>
      <c r="Q95" s="38"/>
      <c r="R95" s="38"/>
      <c r="S95" s="38">
        <f t="shared" si="6"/>
        <v>0</v>
      </c>
    </row>
    <row r="96" spans="2:19" hidden="1" x14ac:dyDescent="0.2">
      <c r="B96" s="31" t="str">
        <f>'Laba Rugi'!B117</f>
        <v xml:space="preserve">   Loss from forex</v>
      </c>
      <c r="C96" s="31"/>
      <c r="D96" s="31"/>
      <c r="E96" s="45">
        <f>'Laba Rugi'!D117</f>
        <v>0</v>
      </c>
      <c r="G96" s="38">
        <v>0</v>
      </c>
      <c r="H96" s="38"/>
      <c r="I96" s="38">
        <v>0</v>
      </c>
      <c r="J96" s="38"/>
      <c r="K96" s="38"/>
      <c r="L96" s="38"/>
      <c r="M96" s="38"/>
      <c r="N96" s="38"/>
      <c r="O96" s="38"/>
      <c r="P96" s="38"/>
      <c r="Q96" s="38"/>
      <c r="R96" s="38"/>
      <c r="S96" s="38">
        <f t="shared" si="6"/>
        <v>0</v>
      </c>
    </row>
    <row r="97" spans="2:20" hidden="1" x14ac:dyDescent="0.2">
      <c r="B97" s="31" t="str">
        <f>'Laba Rugi'!B118</f>
        <v>Other Tax and Retribution</v>
      </c>
      <c r="C97" s="31"/>
      <c r="D97" s="31"/>
      <c r="E97" s="45">
        <f>'Laba Rugi'!D118</f>
        <v>0</v>
      </c>
      <c r="G97" s="38">
        <v>0</v>
      </c>
      <c r="H97" s="38"/>
      <c r="I97" s="38">
        <v>0</v>
      </c>
      <c r="J97" s="38"/>
      <c r="K97" s="38"/>
      <c r="L97" s="38"/>
      <c r="M97" s="38"/>
      <c r="N97" s="38"/>
      <c r="O97" s="38"/>
      <c r="P97" s="38"/>
      <c r="Q97" s="38"/>
      <c r="R97" s="38"/>
      <c r="S97" s="38">
        <f t="shared" si="6"/>
        <v>0</v>
      </c>
    </row>
    <row r="98" spans="2:20" hidden="1" x14ac:dyDescent="0.2">
      <c r="B98" s="31" t="str">
        <f>'Laba Rugi'!B119</f>
        <v>Penyesuaian Persediaan</v>
      </c>
      <c r="C98" s="31"/>
      <c r="D98" s="31"/>
      <c r="E98" s="45">
        <f>'Laba Rugi'!D119</f>
        <v>0</v>
      </c>
      <c r="G98" s="38">
        <v>0</v>
      </c>
      <c r="H98" s="38">
        <v>0</v>
      </c>
      <c r="I98" s="38">
        <v>0</v>
      </c>
      <c r="J98" s="38">
        <v>0</v>
      </c>
      <c r="K98" s="38">
        <v>0</v>
      </c>
      <c r="L98" s="38">
        <v>0</v>
      </c>
      <c r="M98" s="38">
        <v>0</v>
      </c>
      <c r="N98" s="38">
        <v>0</v>
      </c>
      <c r="O98" s="38">
        <v>0</v>
      </c>
      <c r="P98" s="38">
        <v>0</v>
      </c>
      <c r="Q98" s="38"/>
      <c r="R98" s="38"/>
      <c r="S98" s="38">
        <f t="shared" si="6"/>
        <v>0</v>
      </c>
    </row>
    <row r="99" spans="2:20" hidden="1" x14ac:dyDescent="0.2">
      <c r="B99" s="31" t="str">
        <f>'Laba Rugi'!B120</f>
        <v>Corporate Income Tax</v>
      </c>
      <c r="C99" s="31"/>
      <c r="D99" s="31"/>
      <c r="E99" s="45">
        <f>'Laba Rugi'!D120</f>
        <v>0</v>
      </c>
      <c r="G99" s="38">
        <v>0</v>
      </c>
      <c r="H99" s="38">
        <v>0</v>
      </c>
      <c r="I99" s="38">
        <v>0</v>
      </c>
      <c r="J99" s="38">
        <v>0</v>
      </c>
      <c r="K99" s="38">
        <v>0</v>
      </c>
      <c r="L99" s="38">
        <v>0</v>
      </c>
      <c r="M99" s="38">
        <v>0</v>
      </c>
      <c r="N99" s="38">
        <v>0</v>
      </c>
      <c r="O99" s="38">
        <v>0</v>
      </c>
      <c r="P99" s="38">
        <v>0</v>
      </c>
      <c r="Q99" s="38"/>
      <c r="R99" s="38"/>
      <c r="S99" s="38">
        <f t="shared" si="6"/>
        <v>0</v>
      </c>
    </row>
    <row r="100" spans="2:20" hidden="1" x14ac:dyDescent="0.2">
      <c r="B100" s="31" t="str">
        <f>'Laba Rugi'!B121</f>
        <v xml:space="preserve">   Income Tax - PPh Ps 29</v>
      </c>
      <c r="C100" s="31"/>
      <c r="D100" s="31"/>
      <c r="E100" s="45">
        <f>'Laba Rugi'!D121</f>
        <v>0</v>
      </c>
      <c r="G100" s="38">
        <v>0</v>
      </c>
      <c r="H100" s="38">
        <v>0</v>
      </c>
      <c r="I100" s="38">
        <v>0</v>
      </c>
      <c r="J100" s="38">
        <v>0</v>
      </c>
      <c r="K100" s="38">
        <v>0</v>
      </c>
      <c r="L100" s="38">
        <v>0</v>
      </c>
      <c r="M100" s="38">
        <v>0</v>
      </c>
      <c r="N100" s="38">
        <v>0</v>
      </c>
      <c r="O100" s="38">
        <v>0</v>
      </c>
      <c r="P100" s="38">
        <v>0</v>
      </c>
      <c r="Q100" s="38"/>
      <c r="R100" s="38"/>
      <c r="S100" s="38">
        <f t="shared" si="6"/>
        <v>0</v>
      </c>
    </row>
    <row r="101" spans="2:20" hidden="1" x14ac:dyDescent="0.2">
      <c r="B101" s="31" t="str">
        <f>'Laba Rugi'!B122</f>
        <v>Dividend</v>
      </c>
      <c r="C101" s="31"/>
      <c r="D101" s="31"/>
      <c r="E101" s="45">
        <f>'Laba Rugi'!D122</f>
        <v>0</v>
      </c>
      <c r="G101" s="38">
        <v>0</v>
      </c>
      <c r="H101" s="38">
        <v>0</v>
      </c>
      <c r="I101" s="38">
        <v>0</v>
      </c>
      <c r="J101" s="38">
        <v>0</v>
      </c>
      <c r="K101" s="38">
        <v>0</v>
      </c>
      <c r="L101" s="38">
        <v>0</v>
      </c>
      <c r="M101" s="38">
        <v>0</v>
      </c>
      <c r="N101" s="38">
        <v>0</v>
      </c>
      <c r="O101" s="38">
        <v>0</v>
      </c>
      <c r="P101" s="38">
        <v>0</v>
      </c>
      <c r="Q101" s="38"/>
      <c r="R101" s="38"/>
      <c r="S101" s="38">
        <f t="shared" si="6"/>
        <v>0</v>
      </c>
    </row>
    <row r="102" spans="2:20" hidden="1" x14ac:dyDescent="0.2">
      <c r="B102" s="31" t="str">
        <f>'Laba Rugi'!B123</f>
        <v xml:space="preserve">   Dividend Expense</v>
      </c>
      <c r="C102" s="31"/>
      <c r="D102" s="31"/>
      <c r="E102" s="45">
        <f>'Laba Rugi'!D123</f>
        <v>0</v>
      </c>
      <c r="G102" s="38">
        <v>0</v>
      </c>
      <c r="H102" s="38">
        <v>0</v>
      </c>
      <c r="I102" s="38">
        <v>0</v>
      </c>
      <c r="J102" s="38">
        <v>0</v>
      </c>
      <c r="K102" s="38">
        <v>0</v>
      </c>
      <c r="L102" s="38">
        <v>0</v>
      </c>
      <c r="M102" s="38">
        <v>0</v>
      </c>
      <c r="N102" s="38">
        <v>0</v>
      </c>
      <c r="O102" s="38">
        <v>0</v>
      </c>
      <c r="P102" s="38">
        <v>0</v>
      </c>
      <c r="Q102" s="38"/>
      <c r="R102" s="38"/>
      <c r="S102" s="38">
        <f t="shared" si="6"/>
        <v>0</v>
      </c>
    </row>
    <row r="103" spans="2:20" ht="16.5" x14ac:dyDescent="0.3">
      <c r="B103" s="42" t="s">
        <v>510</v>
      </c>
      <c r="C103" s="42"/>
      <c r="D103" s="42"/>
      <c r="E103" s="46">
        <f>SUM(E85:E102)</f>
        <v>0</v>
      </c>
      <c r="G103" s="46">
        <f>SUM(G85:G102)</f>
        <v>59500</v>
      </c>
      <c r="H103" s="46">
        <f t="shared" ref="H103:S103" si="7">SUM(H85:H102)</f>
        <v>66000</v>
      </c>
      <c r="I103" s="46">
        <f t="shared" si="7"/>
        <v>68500</v>
      </c>
      <c r="J103" s="46">
        <f t="shared" si="7"/>
        <v>90000</v>
      </c>
      <c r="K103" s="46">
        <f t="shared" si="7"/>
        <v>105000</v>
      </c>
      <c r="L103" s="46">
        <f t="shared" si="7"/>
        <v>85000</v>
      </c>
      <c r="M103" s="46">
        <f t="shared" si="7"/>
        <v>139500</v>
      </c>
      <c r="N103" s="46">
        <f t="shared" si="7"/>
        <v>112500</v>
      </c>
      <c r="O103" s="46">
        <f t="shared" si="7"/>
        <v>180000</v>
      </c>
      <c r="P103" s="46">
        <f t="shared" si="7"/>
        <v>195000</v>
      </c>
      <c r="Q103" s="46">
        <f t="shared" si="7"/>
        <v>123500</v>
      </c>
      <c r="R103" s="46">
        <f t="shared" si="7"/>
        <v>90000</v>
      </c>
      <c r="S103" s="46">
        <f t="shared" si="7"/>
        <v>1314500</v>
      </c>
    </row>
    <row r="104" spans="2:20" x14ac:dyDescent="0.2">
      <c r="E104" s="28"/>
      <c r="G104" s="38"/>
    </row>
    <row r="105" spans="2:20" ht="16.5" hidden="1" x14ac:dyDescent="0.3">
      <c r="B105" s="27" t="s">
        <v>511</v>
      </c>
      <c r="C105" s="27"/>
      <c r="D105" s="27"/>
      <c r="E105" s="47">
        <f>E27-E80-E103</f>
        <v>68632515</v>
      </c>
      <c r="G105" s="47">
        <f>G27-G80-G103</f>
        <v>18485173</v>
      </c>
      <c r="H105" s="47">
        <f t="shared" ref="H105:S105" si="8">H27-H80-H103</f>
        <v>16467935</v>
      </c>
      <c r="I105" s="47">
        <f t="shared" si="8"/>
        <v>10241388</v>
      </c>
      <c r="J105" s="47">
        <f t="shared" si="8"/>
        <v>11529992</v>
      </c>
      <c r="K105" s="47">
        <f t="shared" si="8"/>
        <v>31742830</v>
      </c>
      <c r="L105" s="47">
        <f t="shared" si="8"/>
        <v>20254933</v>
      </c>
      <c r="M105" s="47">
        <f t="shared" si="8"/>
        <v>1915387</v>
      </c>
      <c r="N105" s="47">
        <f t="shared" si="8"/>
        <v>22934303</v>
      </c>
      <c r="O105" s="47">
        <f t="shared" si="8"/>
        <v>7274564</v>
      </c>
      <c r="P105" s="47">
        <f t="shared" si="8"/>
        <v>23564576</v>
      </c>
      <c r="Q105" s="47">
        <f t="shared" si="8"/>
        <v>-3447439</v>
      </c>
      <c r="R105" s="47">
        <f t="shared" si="8"/>
        <v>5925912</v>
      </c>
      <c r="S105" s="47">
        <f t="shared" si="8"/>
        <v>160889554</v>
      </c>
    </row>
    <row r="106" spans="2:20" hidden="1" x14ac:dyDescent="0.2">
      <c r="G106" s="38"/>
    </row>
    <row r="107" spans="2:20" hidden="1" x14ac:dyDescent="0.2">
      <c r="B107" s="19" t="s">
        <v>512</v>
      </c>
      <c r="E107" s="48">
        <v>0</v>
      </c>
      <c r="G107" s="38">
        <v>0</v>
      </c>
    </row>
    <row r="108" spans="2:20" hidden="1" x14ac:dyDescent="0.2">
      <c r="E108" s="28"/>
      <c r="G108" s="38"/>
    </row>
    <row r="109" spans="2:20" ht="16.5" x14ac:dyDescent="0.3">
      <c r="B109" s="27" t="s">
        <v>513</v>
      </c>
      <c r="C109" s="27"/>
      <c r="D109" s="27"/>
      <c r="E109" s="49">
        <f>E105-E107</f>
        <v>68632515</v>
      </c>
      <c r="G109" s="49">
        <f>G105-G107</f>
        <v>18485173</v>
      </c>
      <c r="H109" s="49">
        <f t="shared" ref="H109:S109" si="9">H105-H107</f>
        <v>16467935</v>
      </c>
      <c r="I109" s="49">
        <f t="shared" si="9"/>
        <v>10241388</v>
      </c>
      <c r="J109" s="49">
        <f t="shared" si="9"/>
        <v>11529992</v>
      </c>
      <c r="K109" s="49">
        <f t="shared" si="9"/>
        <v>31742830</v>
      </c>
      <c r="L109" s="49">
        <f t="shared" si="9"/>
        <v>20254933</v>
      </c>
      <c r="M109" s="49">
        <f t="shared" si="9"/>
        <v>1915387</v>
      </c>
      <c r="N109" s="49">
        <f t="shared" si="9"/>
        <v>22934303</v>
      </c>
      <c r="O109" s="49">
        <f t="shared" si="9"/>
        <v>7274564</v>
      </c>
      <c r="P109" s="49">
        <f t="shared" si="9"/>
        <v>23564576</v>
      </c>
      <c r="Q109" s="50">
        <f t="shared" si="9"/>
        <v>-3447439</v>
      </c>
      <c r="R109" s="49">
        <f t="shared" si="9"/>
        <v>5925912</v>
      </c>
      <c r="S109" s="49">
        <f t="shared" si="9"/>
        <v>160889554</v>
      </c>
      <c r="T109" s="41"/>
    </row>
    <row r="110" spans="2:20" x14ac:dyDescent="0.2">
      <c r="G110" s="41"/>
      <c r="H110" s="41"/>
      <c r="I110" s="41"/>
      <c r="J110" s="41"/>
      <c r="K110" s="41"/>
      <c r="L110" s="41"/>
      <c r="M110" s="41"/>
      <c r="N110" s="41"/>
      <c r="O110" s="41"/>
      <c r="P110" s="41"/>
      <c r="Q110" s="41"/>
      <c r="R110" s="41"/>
      <c r="S110" s="41">
        <f>S109/S9</f>
        <v>0.34175234900163548</v>
      </c>
    </row>
    <row r="112" spans="2:20" x14ac:dyDescent="0.2">
      <c r="E112" s="51"/>
      <c r="F112" s="19" t="s">
        <v>485</v>
      </c>
      <c r="S112" s="52">
        <f>S109*11%</f>
        <v>17697850.940000001</v>
      </c>
      <c r="T112" s="19" t="s">
        <v>548</v>
      </c>
    </row>
    <row r="113" spans="5:22" x14ac:dyDescent="0.2">
      <c r="E113" s="51"/>
      <c r="S113" s="52"/>
    </row>
    <row r="114" spans="5:22" x14ac:dyDescent="0.2">
      <c r="E114" s="51"/>
    </row>
    <row r="115" spans="5:22" x14ac:dyDescent="0.2">
      <c r="E115" s="51"/>
      <c r="S115" s="52"/>
    </row>
    <row r="116" spans="5:22" x14ac:dyDescent="0.2">
      <c r="E116" s="51"/>
      <c r="F116" s="20" t="s">
        <v>401</v>
      </c>
    </row>
    <row r="117" spans="5:22" x14ac:dyDescent="0.2">
      <c r="F117" s="7" t="s">
        <v>486</v>
      </c>
      <c r="S117" s="7"/>
    </row>
    <row r="118" spans="5:22" x14ac:dyDescent="0.2">
      <c r="S118" s="7"/>
      <c r="T118" s="29"/>
      <c r="U118" s="29"/>
      <c r="V118" s="53"/>
    </row>
    <row r="119" spans="5:22" x14ac:dyDescent="0.2">
      <c r="T119" s="54"/>
      <c r="U119" s="55"/>
    </row>
    <row r="120" spans="5:22" x14ac:dyDescent="0.2">
      <c r="T120" s="56"/>
      <c r="V120" s="55"/>
    </row>
    <row r="121" spans="5:22" x14ac:dyDescent="0.2">
      <c r="U121" s="52"/>
    </row>
    <row r="122" spans="5:22" x14ac:dyDescent="0.2">
      <c r="T122" s="56"/>
      <c r="V122" s="52"/>
    </row>
    <row r="123" spans="5:22" x14ac:dyDescent="0.2">
      <c r="V123" s="57"/>
    </row>
    <row r="125" spans="5:22" x14ac:dyDescent="0.2">
      <c r="S125" s="306"/>
      <c r="T125" s="306"/>
      <c r="U125" s="306"/>
      <c r="V125" s="306"/>
    </row>
    <row r="126" spans="5:22" x14ac:dyDescent="0.2">
      <c r="S126" s="306"/>
      <c r="T126" s="306"/>
      <c r="U126" s="306"/>
      <c r="V126" s="306"/>
    </row>
  </sheetData>
  <mergeCells count="1">
    <mergeCell ref="S125:V126"/>
  </mergeCells>
  <pageMargins left="0.7" right="0.7" top="0.75" bottom="0.75" header="0.3" footer="0.3"/>
  <pageSetup paperSize="9" scale="52" orientation="landscape"/>
  <rowBreaks count="1" manualBreakCount="1">
    <brk id="81" max="18" man="1"/>
  </rowBreak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A493F-108F-42E4-A31B-3A6E10B68CDB}">
  <sheetPr>
    <pageSetUpPr fitToPage="1"/>
  </sheetPr>
  <dimension ref="B1:W126"/>
  <sheetViews>
    <sheetView showGridLines="0" zoomScale="85" zoomScaleNormal="85" zoomScaleSheetLayoutView="90" workbookViewId="0">
      <pane xSplit="6" ySplit="6" topLeftCell="H7" activePane="bottomRight" state="frozen"/>
      <selection pane="topRight"/>
      <selection pane="bottomLeft"/>
      <selection pane="bottomRight" activeCell="S8" sqref="S8"/>
    </sheetView>
  </sheetViews>
  <sheetFormatPr defaultColWidth="9.140625" defaultRowHeight="12.75" x14ac:dyDescent="0.2"/>
  <cols>
    <col min="1" max="1" width="5.7109375" style="19" customWidth="1"/>
    <col min="2" max="2" width="20.140625" style="19" customWidth="1"/>
    <col min="3" max="3" width="11.5703125" style="19" customWidth="1"/>
    <col min="4" max="4" width="9.5703125" style="19" customWidth="1"/>
    <col min="5" max="5" width="14.85546875" style="19" hidden="1" customWidth="1"/>
    <col min="6" max="6" width="14.5703125" style="19" hidden="1" customWidth="1"/>
    <col min="7" max="12" width="16" style="19" customWidth="1"/>
    <col min="13" max="13" width="15.140625" style="19" customWidth="1"/>
    <col min="14" max="14" width="16" style="19" customWidth="1"/>
    <col min="15" max="16" width="13.5703125" style="19" customWidth="1"/>
    <col min="17" max="17" width="11" style="19" bestFit="1" customWidth="1"/>
    <col min="18" max="18" width="11.42578125" style="19" customWidth="1"/>
    <col min="19" max="19" width="17" style="19" customWidth="1"/>
    <col min="20" max="20" width="12.5703125" style="19" customWidth="1"/>
    <col min="21" max="21" width="12.140625" style="19" bestFit="1" customWidth="1"/>
    <col min="22" max="22" width="15.140625" style="19" customWidth="1"/>
    <col min="23" max="23" width="14.28515625" style="19" customWidth="1"/>
    <col min="24" max="16384" width="9.140625" style="19"/>
  </cols>
  <sheetData>
    <row r="1" spans="2:23" x14ac:dyDescent="0.2">
      <c r="B1" s="21" t="str">
        <f>LR_2025!B1</f>
        <v>ARYA USAHA TIRTA, CV</v>
      </c>
      <c r="C1" s="21"/>
      <c r="D1" s="21"/>
    </row>
    <row r="2" spans="2:23" x14ac:dyDescent="0.2">
      <c r="B2" s="7" t="s">
        <v>499</v>
      </c>
      <c r="C2" s="7"/>
      <c r="D2" s="7"/>
    </row>
    <row r="3" spans="2:23" x14ac:dyDescent="0.2">
      <c r="B3" s="22" t="s">
        <v>464</v>
      </c>
      <c r="C3" s="4">
        <f>LR_2025!C3</f>
        <v>183</v>
      </c>
      <c r="D3" s="5">
        <v>2025</v>
      </c>
    </row>
    <row r="4" spans="2:23" ht="16.5" x14ac:dyDescent="0.3">
      <c r="B4" s="23"/>
      <c r="C4" s="23"/>
      <c r="D4" s="23"/>
      <c r="E4" s="24"/>
      <c r="F4" s="25"/>
    </row>
    <row r="5" spans="2:23" x14ac:dyDescent="0.2">
      <c r="E5" s="26"/>
      <c r="F5" s="25"/>
    </row>
    <row r="6" spans="2:23" ht="16.5" x14ac:dyDescent="0.3">
      <c r="B6" s="27" t="s">
        <v>500</v>
      </c>
      <c r="C6" s="27"/>
      <c r="D6" s="27"/>
      <c r="E6" s="28"/>
      <c r="G6" s="29" t="s">
        <v>514</v>
      </c>
      <c r="H6" s="29" t="s">
        <v>515</v>
      </c>
      <c r="I6" s="29" t="s">
        <v>516</v>
      </c>
      <c r="J6" s="29" t="s">
        <v>517</v>
      </c>
      <c r="K6" s="29" t="s">
        <v>491</v>
      </c>
      <c r="L6" s="29" t="s">
        <v>518</v>
      </c>
      <c r="M6" s="29" t="s">
        <v>519</v>
      </c>
      <c r="N6" s="29" t="s">
        <v>520</v>
      </c>
      <c r="O6" s="29" t="s">
        <v>521</v>
      </c>
      <c r="P6" s="29" t="s">
        <v>522</v>
      </c>
      <c r="Q6" s="29" t="s">
        <v>523</v>
      </c>
      <c r="R6" s="29" t="s">
        <v>524</v>
      </c>
      <c r="S6" s="29" t="s">
        <v>525</v>
      </c>
      <c r="U6" s="19" t="s">
        <v>552</v>
      </c>
      <c r="V6" s="19" t="s">
        <v>553</v>
      </c>
    </row>
    <row r="7" spans="2:23" ht="16.5" x14ac:dyDescent="0.3">
      <c r="B7" s="30"/>
      <c r="C7" s="30"/>
      <c r="D7" s="30"/>
      <c r="E7" s="28"/>
    </row>
    <row r="8" spans="2:23" x14ac:dyDescent="0.2">
      <c r="B8" s="31" t="str">
        <f>'Laba Rugi'!B8</f>
        <v>Total Revenue</v>
      </c>
      <c r="C8" s="31"/>
      <c r="D8" s="31"/>
      <c r="E8" s="32">
        <f>'Laba Rugi'!D36</f>
        <v>79478150</v>
      </c>
      <c r="G8" s="33">
        <v>21598978</v>
      </c>
      <c r="H8" s="33">
        <v>20072114</v>
      </c>
      <c r="I8" s="33">
        <v>23001605</v>
      </c>
      <c r="J8" s="33">
        <v>38333955</v>
      </c>
      <c r="K8" s="33">
        <v>56880930</v>
      </c>
      <c r="L8" s="33">
        <v>36046401</v>
      </c>
      <c r="M8" s="33">
        <v>33846824</v>
      </c>
      <c r="N8" s="33">
        <v>47151440</v>
      </c>
      <c r="O8" s="33">
        <v>62375365</v>
      </c>
      <c r="P8" s="33">
        <v>65978518</v>
      </c>
      <c r="Q8" s="33">
        <v>44405300</v>
      </c>
      <c r="R8" s="33">
        <v>21086765</v>
      </c>
      <c r="S8" s="33">
        <f>SUM(G8:R8)</f>
        <v>470778195</v>
      </c>
      <c r="V8" s="34"/>
    </row>
    <row r="9" spans="2:23" ht="16.5" x14ac:dyDescent="0.3">
      <c r="B9" s="35" t="s">
        <v>181</v>
      </c>
      <c r="C9" s="35"/>
      <c r="D9" s="35"/>
      <c r="E9" s="36">
        <f>SUM(E8:E8)</f>
        <v>79478150</v>
      </c>
      <c r="G9" s="36">
        <f>SUM(G8:G8)</f>
        <v>21598978</v>
      </c>
      <c r="H9" s="37">
        <f t="shared" ref="H9:S9" si="0">SUM(H8:H8)</f>
        <v>20072114</v>
      </c>
      <c r="I9" s="37">
        <f t="shared" si="0"/>
        <v>23001605</v>
      </c>
      <c r="J9" s="37">
        <f t="shared" si="0"/>
        <v>38333955</v>
      </c>
      <c r="K9" s="37">
        <f t="shared" si="0"/>
        <v>56880930</v>
      </c>
      <c r="L9" s="37">
        <f t="shared" si="0"/>
        <v>36046401</v>
      </c>
      <c r="M9" s="37">
        <f t="shared" si="0"/>
        <v>33846824</v>
      </c>
      <c r="N9" s="37">
        <f t="shared" si="0"/>
        <v>47151440</v>
      </c>
      <c r="O9" s="37">
        <f t="shared" si="0"/>
        <v>62375365</v>
      </c>
      <c r="P9" s="37">
        <f t="shared" si="0"/>
        <v>65978518</v>
      </c>
      <c r="Q9" s="37">
        <f t="shared" si="0"/>
        <v>44405300</v>
      </c>
      <c r="R9" s="37">
        <f t="shared" si="0"/>
        <v>21086765</v>
      </c>
      <c r="S9" s="215">
        <f t="shared" si="0"/>
        <v>470778195</v>
      </c>
    </row>
    <row r="10" spans="2:23" x14ac:dyDescent="0.2">
      <c r="E10" s="28"/>
      <c r="G10" s="38"/>
      <c r="H10" s="38"/>
      <c r="I10" s="38"/>
      <c r="J10" s="38"/>
      <c r="K10" s="38"/>
      <c r="L10" s="38"/>
      <c r="M10" s="38"/>
      <c r="N10" s="38"/>
      <c r="O10" s="38"/>
      <c r="P10" s="38"/>
      <c r="Q10" s="38"/>
      <c r="R10" s="38"/>
      <c r="S10" s="38"/>
    </row>
    <row r="11" spans="2:23" ht="16.5" x14ac:dyDescent="0.3">
      <c r="B11" s="27" t="s">
        <v>501</v>
      </c>
      <c r="C11" s="27"/>
      <c r="D11" s="27"/>
      <c r="E11" s="28"/>
      <c r="G11" s="38"/>
      <c r="H11" s="38"/>
      <c r="I11" s="38"/>
      <c r="J11" s="38"/>
      <c r="K11" s="38"/>
      <c r="L11" s="38"/>
      <c r="M11" s="38"/>
      <c r="N11" s="38"/>
      <c r="O11" s="38"/>
      <c r="P11" s="38"/>
      <c r="Q11" s="38"/>
      <c r="R11" s="38"/>
      <c r="S11" s="38"/>
      <c r="W11" s="39"/>
    </row>
    <row r="12" spans="2:23" x14ac:dyDescent="0.2">
      <c r="B12" s="40" t="str">
        <f>'Laba Rugi'!B39</f>
        <v>Total Sales Cost ASC</v>
      </c>
      <c r="C12" s="40"/>
      <c r="D12" s="40"/>
      <c r="E12" s="28"/>
      <c r="G12" s="38"/>
      <c r="H12" s="38"/>
      <c r="I12" s="38"/>
      <c r="J12" s="38"/>
      <c r="K12" s="38"/>
      <c r="L12" s="38"/>
      <c r="M12" s="38"/>
      <c r="N12" s="38"/>
      <c r="O12" s="38"/>
      <c r="P12" s="38"/>
      <c r="Q12" s="38"/>
      <c r="R12" s="38"/>
      <c r="S12" s="38"/>
      <c r="W12" s="39"/>
    </row>
    <row r="13" spans="2:23" x14ac:dyDescent="0.2">
      <c r="B13" s="40" t="str">
        <f>'Laba Rugi'!B40</f>
        <v>Operational Cost</v>
      </c>
      <c r="C13" s="31"/>
      <c r="D13" s="31"/>
      <c r="E13" s="28">
        <f>'Laba Rugi'!D40</f>
        <v>0</v>
      </c>
      <c r="G13" s="38">
        <v>1950000</v>
      </c>
      <c r="H13" s="38">
        <v>3063500</v>
      </c>
      <c r="I13" s="38">
        <v>3114281</v>
      </c>
      <c r="J13" s="38">
        <v>15706670</v>
      </c>
      <c r="K13" s="38">
        <v>13223133</v>
      </c>
      <c r="L13" s="38">
        <v>9975000</v>
      </c>
      <c r="M13" s="38">
        <v>6184100</v>
      </c>
      <c r="N13" s="38">
        <v>14211100</v>
      </c>
      <c r="O13" s="38">
        <v>21961800</v>
      </c>
      <c r="P13" s="38">
        <v>8409816</v>
      </c>
      <c r="Q13" s="38">
        <v>14472628</v>
      </c>
      <c r="R13" s="38">
        <v>4300000</v>
      </c>
      <c r="S13" s="38">
        <f t="shared" ref="S13:S24" si="1">SUM(G13:R13)</f>
        <v>116572028</v>
      </c>
    </row>
    <row r="14" spans="2:23" x14ac:dyDescent="0.2">
      <c r="B14" s="40" t="str">
        <f>'Laba Rugi'!B41</f>
        <v>Tour &amp; Surfing Cost</v>
      </c>
      <c r="C14" s="40"/>
      <c r="D14" s="40"/>
      <c r="E14" s="28">
        <f>'Laba Rugi'!D41</f>
        <v>0</v>
      </c>
      <c r="G14" s="38"/>
      <c r="H14" s="38"/>
      <c r="I14" s="38">
        <v>0</v>
      </c>
      <c r="J14" s="38">
        <v>6200000</v>
      </c>
      <c r="K14" s="38">
        <v>0</v>
      </c>
      <c r="L14" s="38">
        <v>0</v>
      </c>
      <c r="M14" s="38">
        <v>0</v>
      </c>
      <c r="N14" s="38">
        <v>0</v>
      </c>
      <c r="O14" s="38"/>
      <c r="P14" s="38">
        <v>4750000</v>
      </c>
      <c r="Q14" s="38">
        <v>1200000</v>
      </c>
      <c r="R14" s="38">
        <v>4845000</v>
      </c>
      <c r="S14" s="38">
        <f t="shared" si="1"/>
        <v>16995000</v>
      </c>
    </row>
    <row r="15" spans="2:23" x14ac:dyDescent="0.2">
      <c r="B15" s="40" t="str">
        <f>'Laba Rugi'!B42</f>
        <v>Transaction Cost</v>
      </c>
      <c r="C15" s="31"/>
      <c r="D15" s="31"/>
      <c r="E15" s="28">
        <f>'Laba Rugi'!D42</f>
        <v>10845635</v>
      </c>
      <c r="G15" s="38">
        <v>5576635</v>
      </c>
      <c r="H15" s="38">
        <v>6312394</v>
      </c>
      <c r="I15" s="38">
        <v>7966045</v>
      </c>
      <c r="J15" s="38">
        <v>10768070</v>
      </c>
      <c r="K15" s="38">
        <v>7527600</v>
      </c>
      <c r="L15" s="38">
        <v>6516176</v>
      </c>
      <c r="M15" s="38">
        <v>8354561</v>
      </c>
      <c r="N15" s="38">
        <v>6743169</v>
      </c>
      <c r="O15" s="38">
        <v>7724030</v>
      </c>
      <c r="P15" s="38">
        <v>6049659</v>
      </c>
      <c r="Q15" s="38">
        <v>2959935</v>
      </c>
      <c r="R15" s="38">
        <v>3941022</v>
      </c>
      <c r="S15" s="38">
        <f t="shared" si="1"/>
        <v>80439296</v>
      </c>
      <c r="U15" s="55">
        <v>13548978</v>
      </c>
    </row>
    <row r="16" spans="2:23" x14ac:dyDescent="0.2">
      <c r="B16" s="208" t="str">
        <f>'Laba Rugi'!B43</f>
        <v xml:space="preserve">   Licence &amp; Permit Cost </v>
      </c>
      <c r="C16" s="40"/>
      <c r="D16" s="40"/>
      <c r="E16" s="28">
        <f>'Laba Rugi'!D43</f>
        <v>0</v>
      </c>
      <c r="G16" s="38"/>
      <c r="H16" s="38"/>
      <c r="I16" s="38">
        <v>0</v>
      </c>
      <c r="J16" s="38">
        <v>1300000</v>
      </c>
      <c r="K16" s="38">
        <v>0</v>
      </c>
      <c r="L16" s="38">
        <v>0</v>
      </c>
      <c r="M16" s="38">
        <v>0</v>
      </c>
      <c r="N16" s="38">
        <v>5000000</v>
      </c>
      <c r="O16" s="38"/>
      <c r="P16" s="38">
        <v>0</v>
      </c>
      <c r="Q16" s="38">
        <v>0</v>
      </c>
      <c r="R16" s="38"/>
      <c r="S16" s="38">
        <f t="shared" si="1"/>
        <v>6300000</v>
      </c>
    </row>
    <row r="17" spans="2:21" x14ac:dyDescent="0.2">
      <c r="B17" s="208" t="str">
        <f>'Laba Rugi'!B44</f>
        <v xml:space="preserve">   Product Purchase Cost </v>
      </c>
      <c r="C17" s="40"/>
      <c r="D17" s="40"/>
      <c r="E17" s="28">
        <f>'Laba Rugi'!D44</f>
        <v>0</v>
      </c>
      <c r="G17" s="38"/>
      <c r="H17" s="38"/>
      <c r="I17" s="38">
        <v>0</v>
      </c>
      <c r="J17" s="38">
        <v>0</v>
      </c>
      <c r="K17" s="38">
        <v>0</v>
      </c>
      <c r="L17" s="38">
        <v>0</v>
      </c>
      <c r="M17" s="38">
        <v>2500000</v>
      </c>
      <c r="N17" s="38">
        <v>0</v>
      </c>
      <c r="O17" s="38"/>
      <c r="P17" s="38">
        <v>0</v>
      </c>
      <c r="Q17" s="38">
        <v>0</v>
      </c>
      <c r="R17" s="38"/>
      <c r="S17" s="38">
        <f t="shared" si="1"/>
        <v>2500000</v>
      </c>
    </row>
    <row r="18" spans="2:21" hidden="1" x14ac:dyDescent="0.2">
      <c r="B18" s="40" t="str">
        <f>'Laba Rugi'!B45</f>
        <v xml:space="preserve">   Other Operating Cost</v>
      </c>
      <c r="C18" s="40"/>
      <c r="D18" s="40"/>
      <c r="E18" s="28">
        <f>'Laba Rugi'!D45</f>
        <v>0</v>
      </c>
      <c r="G18" s="38"/>
      <c r="H18" s="38"/>
      <c r="I18" s="38">
        <v>0</v>
      </c>
      <c r="J18" s="38">
        <v>0</v>
      </c>
      <c r="K18" s="38">
        <v>0</v>
      </c>
      <c r="L18" s="38">
        <v>0</v>
      </c>
      <c r="M18" s="38">
        <v>0</v>
      </c>
      <c r="N18" s="38">
        <v>0</v>
      </c>
      <c r="O18" s="38"/>
      <c r="P18" s="38">
        <v>0</v>
      </c>
      <c r="Q18" s="38">
        <v>0</v>
      </c>
      <c r="R18" s="38"/>
      <c r="S18" s="38">
        <f t="shared" si="1"/>
        <v>0</v>
      </c>
    </row>
    <row r="19" spans="2:21" hidden="1" x14ac:dyDescent="0.2">
      <c r="B19" s="40" t="str">
        <f>'Laba Rugi'!B46</f>
        <v>Total Exhibition &amp; Conference Cost</v>
      </c>
      <c r="C19" s="40"/>
      <c r="D19" s="40"/>
      <c r="E19" s="28">
        <f>'Laba Rugi'!D46</f>
        <v>0</v>
      </c>
      <c r="G19" s="38"/>
      <c r="H19" s="38"/>
      <c r="I19" s="38">
        <v>0</v>
      </c>
      <c r="J19" s="38">
        <v>0</v>
      </c>
      <c r="K19" s="38">
        <v>0</v>
      </c>
      <c r="L19" s="38">
        <v>0</v>
      </c>
      <c r="M19" s="38">
        <v>0</v>
      </c>
      <c r="N19" s="38">
        <v>0</v>
      </c>
      <c r="O19" s="38"/>
      <c r="P19" s="38">
        <v>0</v>
      </c>
      <c r="Q19" s="38">
        <v>0</v>
      </c>
      <c r="R19" s="38"/>
      <c r="S19" s="38">
        <f t="shared" si="1"/>
        <v>0</v>
      </c>
    </row>
    <row r="20" spans="2:21" hidden="1" x14ac:dyDescent="0.2">
      <c r="B20" s="40" t="str">
        <f>'Laba Rugi'!B47</f>
        <v xml:space="preserve">   Space Rental - Exhibition</v>
      </c>
      <c r="C20" s="40"/>
      <c r="D20" s="40"/>
      <c r="E20" s="28">
        <f>'Laba Rugi'!D47</f>
        <v>0</v>
      </c>
      <c r="G20" s="38"/>
      <c r="H20" s="38"/>
      <c r="I20" s="38">
        <v>0</v>
      </c>
      <c r="J20" s="38">
        <v>0</v>
      </c>
      <c r="K20" s="38">
        <v>0</v>
      </c>
      <c r="L20" s="38">
        <v>0</v>
      </c>
      <c r="M20" s="38">
        <v>0</v>
      </c>
      <c r="N20" s="38">
        <v>0</v>
      </c>
      <c r="O20" s="38"/>
      <c r="P20" s="38">
        <v>0</v>
      </c>
      <c r="Q20" s="38">
        <v>0</v>
      </c>
      <c r="R20" s="38"/>
      <c r="S20" s="38">
        <f t="shared" si="1"/>
        <v>0</v>
      </c>
    </row>
    <row r="21" spans="2:21" hidden="1" x14ac:dyDescent="0.2">
      <c r="B21" s="40" t="str">
        <f>'Laba Rugi'!B48</f>
        <v xml:space="preserve">   Shell Scheme Rental - Exhibition</v>
      </c>
      <c r="C21" s="40"/>
      <c r="D21" s="40"/>
      <c r="E21" s="28">
        <f>'Laba Rugi'!D48</f>
        <v>0</v>
      </c>
      <c r="G21" s="38"/>
      <c r="H21" s="38"/>
      <c r="I21" s="38">
        <v>0</v>
      </c>
      <c r="J21" s="38">
        <v>0</v>
      </c>
      <c r="K21" s="38">
        <v>0</v>
      </c>
      <c r="L21" s="38">
        <v>0</v>
      </c>
      <c r="M21" s="38">
        <v>0</v>
      </c>
      <c r="N21" s="38">
        <v>0</v>
      </c>
      <c r="O21" s="38"/>
      <c r="P21" s="38">
        <v>0</v>
      </c>
      <c r="Q21" s="38">
        <v>0</v>
      </c>
      <c r="R21" s="38"/>
      <c r="S21" s="38">
        <f t="shared" si="1"/>
        <v>0</v>
      </c>
    </row>
    <row r="22" spans="2:21" hidden="1" x14ac:dyDescent="0.2">
      <c r="B22" s="40" t="str">
        <f>'Laba Rugi'!B49</f>
        <v xml:space="preserve">   Conference Cost</v>
      </c>
      <c r="C22" s="40"/>
      <c r="D22" s="40"/>
      <c r="E22" s="28">
        <f>'Laba Rugi'!D49</f>
        <v>0</v>
      </c>
      <c r="G22" s="38"/>
      <c r="H22" s="38"/>
      <c r="I22" s="38">
        <v>0</v>
      </c>
      <c r="J22" s="38">
        <v>0</v>
      </c>
      <c r="K22" s="38">
        <v>0</v>
      </c>
      <c r="L22" s="38">
        <v>0</v>
      </c>
      <c r="M22" s="38">
        <v>0</v>
      </c>
      <c r="N22" s="38">
        <v>0</v>
      </c>
      <c r="O22" s="38"/>
      <c r="P22" s="38">
        <v>0</v>
      </c>
      <c r="Q22" s="38">
        <v>0</v>
      </c>
      <c r="R22" s="38"/>
      <c r="S22" s="38">
        <f t="shared" si="1"/>
        <v>0</v>
      </c>
    </row>
    <row r="23" spans="2:21" hidden="1" x14ac:dyDescent="0.2">
      <c r="B23" s="40" t="str">
        <f>'Laba Rugi'!B50</f>
        <v xml:space="preserve">   Man Power Cost - Exhibiton</v>
      </c>
      <c r="C23" s="40"/>
      <c r="D23" s="40"/>
      <c r="E23" s="28">
        <f>'Laba Rugi'!D50</f>
        <v>0</v>
      </c>
      <c r="G23" s="38"/>
      <c r="H23" s="38"/>
      <c r="I23" s="38">
        <v>0</v>
      </c>
      <c r="J23" s="38">
        <v>0</v>
      </c>
      <c r="K23" s="38">
        <v>0</v>
      </c>
      <c r="L23" s="38">
        <v>0</v>
      </c>
      <c r="M23" s="38">
        <v>0</v>
      </c>
      <c r="N23" s="38">
        <v>0</v>
      </c>
      <c r="O23" s="38"/>
      <c r="P23" s="38">
        <v>0</v>
      </c>
      <c r="Q23" s="38">
        <v>0</v>
      </c>
      <c r="R23" s="38"/>
      <c r="S23" s="38">
        <f t="shared" si="1"/>
        <v>0</v>
      </c>
    </row>
    <row r="24" spans="2:21" hidden="1" x14ac:dyDescent="0.2">
      <c r="B24" s="40" t="str">
        <f>'Laba Rugi'!B51</f>
        <v xml:space="preserve">   Sponsorship Cost</v>
      </c>
      <c r="C24" s="40"/>
      <c r="D24" s="40"/>
      <c r="E24" s="28">
        <f>'Laba Rugi'!D51</f>
        <v>0</v>
      </c>
      <c r="G24" s="38">
        <v>0</v>
      </c>
      <c r="H24" s="38">
        <v>0</v>
      </c>
      <c r="I24" s="38">
        <v>0</v>
      </c>
      <c r="J24" s="38">
        <v>0</v>
      </c>
      <c r="K24" s="38">
        <v>0</v>
      </c>
      <c r="L24" s="38">
        <v>0</v>
      </c>
      <c r="M24" s="38">
        <v>0</v>
      </c>
      <c r="N24" s="38">
        <v>0</v>
      </c>
      <c r="O24" s="38">
        <v>0</v>
      </c>
      <c r="P24" s="38">
        <v>0</v>
      </c>
      <c r="Q24" s="38"/>
      <c r="R24" s="38"/>
      <c r="S24" s="38">
        <f t="shared" si="1"/>
        <v>0</v>
      </c>
    </row>
    <row r="25" spans="2:21" x14ac:dyDescent="0.2">
      <c r="B25" s="208" t="str">
        <f>'LR_2025 (1-12)'!B25</f>
        <v xml:space="preserve">   Other Operating Cost</v>
      </c>
      <c r="C25" s="40"/>
      <c r="D25" s="40"/>
      <c r="E25" s="32">
        <f>'Laba Rugi'!D52</f>
        <v>0</v>
      </c>
      <c r="G25" s="38">
        <v>0</v>
      </c>
      <c r="H25" s="38">
        <v>0</v>
      </c>
      <c r="I25" s="38">
        <v>0</v>
      </c>
      <c r="J25" s="38">
        <v>0</v>
      </c>
      <c r="K25" s="38">
        <v>0</v>
      </c>
      <c r="L25" s="38">
        <v>0</v>
      </c>
      <c r="M25" s="38">
        <v>0</v>
      </c>
      <c r="N25" s="38">
        <v>0</v>
      </c>
      <c r="O25" s="38">
        <v>0</v>
      </c>
      <c r="P25" s="38">
        <v>0</v>
      </c>
      <c r="Q25" s="38"/>
      <c r="R25" s="38"/>
      <c r="S25" s="38">
        <v>3600000</v>
      </c>
      <c r="U25" s="19">
        <f>300000*12</f>
        <v>3600000</v>
      </c>
    </row>
    <row r="26" spans="2:21" ht="16.5" x14ac:dyDescent="0.3">
      <c r="B26" s="35" t="s">
        <v>502</v>
      </c>
      <c r="C26" s="35"/>
      <c r="D26" s="35"/>
      <c r="E26" s="36">
        <f>SUM(E12:E25)</f>
        <v>10845635</v>
      </c>
      <c r="G26" s="36">
        <f>SUM(G12:G25)</f>
        <v>7526635</v>
      </c>
      <c r="H26" s="37">
        <f t="shared" ref="H26:S26" si="2">SUM(H12:H25)</f>
        <v>9375894</v>
      </c>
      <c r="I26" s="37">
        <f t="shared" si="2"/>
        <v>11080326</v>
      </c>
      <c r="J26" s="37">
        <f t="shared" si="2"/>
        <v>33974740</v>
      </c>
      <c r="K26" s="37">
        <f t="shared" si="2"/>
        <v>20750733</v>
      </c>
      <c r="L26" s="37">
        <f t="shared" si="2"/>
        <v>16491176</v>
      </c>
      <c r="M26" s="37">
        <f t="shared" si="2"/>
        <v>17038661</v>
      </c>
      <c r="N26" s="37">
        <f t="shared" si="2"/>
        <v>25954269</v>
      </c>
      <c r="O26" s="37">
        <f t="shared" si="2"/>
        <v>29685830</v>
      </c>
      <c r="P26" s="37">
        <f t="shared" si="2"/>
        <v>19209475</v>
      </c>
      <c r="Q26" s="37">
        <f t="shared" si="2"/>
        <v>18632563</v>
      </c>
      <c r="R26" s="37">
        <f t="shared" si="2"/>
        <v>13086022</v>
      </c>
      <c r="S26" s="215">
        <f t="shared" si="2"/>
        <v>226406324</v>
      </c>
      <c r="U26" s="41"/>
    </row>
    <row r="27" spans="2:21" ht="16.5" x14ac:dyDescent="0.3">
      <c r="B27" s="42" t="s">
        <v>503</v>
      </c>
      <c r="C27" s="42"/>
      <c r="D27" s="42"/>
      <c r="E27" s="43">
        <f>E9-E26</f>
        <v>68632515</v>
      </c>
      <c r="G27" s="43">
        <f>G9-G26</f>
        <v>14072343</v>
      </c>
      <c r="H27" s="44">
        <f t="shared" ref="H27:S27" si="3">H9-H26</f>
        <v>10696220</v>
      </c>
      <c r="I27" s="44">
        <f t="shared" si="3"/>
        <v>11921279</v>
      </c>
      <c r="J27" s="44">
        <f t="shared" si="3"/>
        <v>4359215</v>
      </c>
      <c r="K27" s="44">
        <f t="shared" si="3"/>
        <v>36130197</v>
      </c>
      <c r="L27" s="44">
        <f t="shared" si="3"/>
        <v>19555225</v>
      </c>
      <c r="M27" s="44">
        <f t="shared" si="3"/>
        <v>16808163</v>
      </c>
      <c r="N27" s="44">
        <f t="shared" si="3"/>
        <v>21197171</v>
      </c>
      <c r="O27" s="44">
        <f t="shared" si="3"/>
        <v>32689535</v>
      </c>
      <c r="P27" s="44">
        <f t="shared" si="3"/>
        <v>46769043</v>
      </c>
      <c r="Q27" s="44">
        <f t="shared" si="3"/>
        <v>25772737</v>
      </c>
      <c r="R27" s="44">
        <f t="shared" si="3"/>
        <v>8000743</v>
      </c>
      <c r="S27" s="44">
        <f t="shared" si="3"/>
        <v>244371871</v>
      </c>
      <c r="U27" s="41"/>
    </row>
    <row r="28" spans="2:21" ht="16.5" x14ac:dyDescent="0.3">
      <c r="E28" s="28"/>
      <c r="F28" s="43"/>
      <c r="G28" s="38"/>
      <c r="H28" s="38"/>
      <c r="I28" s="38"/>
      <c r="J28" s="38"/>
      <c r="K28" s="38"/>
      <c r="L28" s="38"/>
      <c r="M28" s="38"/>
      <c r="N28" s="38"/>
      <c r="O28" s="38"/>
      <c r="P28" s="38"/>
      <c r="Q28" s="38"/>
      <c r="R28" s="38"/>
      <c r="S28" s="38"/>
    </row>
    <row r="29" spans="2:21" ht="16.5" x14ac:dyDescent="0.3">
      <c r="B29" s="27" t="s">
        <v>504</v>
      </c>
      <c r="C29" s="27"/>
      <c r="D29" s="27"/>
      <c r="E29" s="28"/>
      <c r="G29" s="38"/>
      <c r="H29" s="38"/>
      <c r="I29" s="38"/>
      <c r="J29" s="38"/>
      <c r="K29" s="38"/>
      <c r="L29" s="38"/>
      <c r="M29" s="38"/>
      <c r="N29" s="38"/>
      <c r="O29" s="38"/>
      <c r="P29" s="38"/>
      <c r="Q29" s="38"/>
      <c r="R29" s="38"/>
      <c r="S29" s="38"/>
    </row>
    <row r="30" spans="2:21" x14ac:dyDescent="0.2">
      <c r="B30" s="31" t="str">
        <f>'Laba Rugi'!B56</f>
        <v>Office Overhead</v>
      </c>
      <c r="C30" s="31"/>
      <c r="D30" s="31"/>
      <c r="E30" s="28"/>
      <c r="G30" s="38"/>
      <c r="H30" s="38"/>
      <c r="I30" s="38"/>
      <c r="J30" s="38"/>
      <c r="K30" s="38"/>
      <c r="L30" s="38"/>
      <c r="M30" s="38"/>
      <c r="N30" s="38"/>
      <c r="O30" s="38"/>
      <c r="P30" s="38"/>
      <c r="Q30" s="38"/>
      <c r="R30" s="38"/>
      <c r="S30" s="38"/>
    </row>
    <row r="31" spans="2:21" x14ac:dyDescent="0.2">
      <c r="B31" s="31" t="str">
        <f>'Laba Rugi'!B57</f>
        <v>Staff Cost</v>
      </c>
      <c r="C31" s="31"/>
      <c r="D31" s="31"/>
      <c r="E31" s="28"/>
      <c r="G31" s="38"/>
      <c r="H31" s="38"/>
      <c r="I31" s="38"/>
      <c r="J31" s="38"/>
      <c r="K31" s="38"/>
      <c r="L31" s="38"/>
      <c r="M31" s="38"/>
      <c r="N31" s="38"/>
      <c r="O31" s="38"/>
      <c r="P31" s="38"/>
      <c r="Q31" s="38"/>
      <c r="R31" s="38"/>
      <c r="S31" s="38"/>
    </row>
    <row r="32" spans="2:21" x14ac:dyDescent="0.2">
      <c r="B32" s="31" t="str">
        <f>'Laba Rugi'!B58</f>
        <v xml:space="preserve">   Salary &amp; Allowance</v>
      </c>
      <c r="C32" s="31"/>
      <c r="D32" s="31"/>
      <c r="E32" s="28">
        <f>'Laba Rugi'!D58</f>
        <v>0</v>
      </c>
      <c r="G32" s="38"/>
      <c r="H32" s="38">
        <v>9577436</v>
      </c>
      <c r="I32" s="38">
        <v>7377435</v>
      </c>
      <c r="J32" s="38"/>
      <c r="K32" s="38">
        <v>8577435</v>
      </c>
      <c r="L32" s="38">
        <v>3948438</v>
      </c>
      <c r="M32" s="38">
        <v>8977435</v>
      </c>
      <c r="N32" s="38">
        <v>8767435</v>
      </c>
      <c r="O32" s="38">
        <v>24573322</v>
      </c>
      <c r="P32" s="38">
        <v>14192325</v>
      </c>
      <c r="Q32" s="38">
        <v>14878997</v>
      </c>
      <c r="R32" s="38">
        <v>14052170</v>
      </c>
      <c r="S32" s="214">
        <f t="shared" ref="S32:S78" si="4">SUM(G32:R32)</f>
        <v>114922428</v>
      </c>
    </row>
    <row r="33" spans="2:20" hidden="1" x14ac:dyDescent="0.2">
      <c r="B33" s="31" t="str">
        <f>'Laba Rugi'!B59</f>
        <v xml:space="preserve">   13th Month Salary</v>
      </c>
      <c r="C33" s="40"/>
      <c r="D33" s="40"/>
      <c r="E33" s="28">
        <f>'Laba Rugi'!D59</f>
        <v>0</v>
      </c>
      <c r="G33" s="38"/>
      <c r="H33" s="38"/>
      <c r="I33" s="38"/>
      <c r="J33" s="38"/>
      <c r="K33" s="38"/>
      <c r="L33" s="38">
        <v>0</v>
      </c>
      <c r="M33" s="38">
        <v>0</v>
      </c>
      <c r="N33" s="38">
        <v>0</v>
      </c>
      <c r="O33" s="38">
        <v>0</v>
      </c>
      <c r="P33" s="38">
        <v>0</v>
      </c>
      <c r="Q33" s="38">
        <v>0</v>
      </c>
      <c r="R33" s="38"/>
      <c r="S33" s="38">
        <f t="shared" si="4"/>
        <v>0</v>
      </c>
    </row>
    <row r="34" spans="2:20" hidden="1" x14ac:dyDescent="0.2">
      <c r="B34" s="31" t="str">
        <f>'Laba Rugi'!B60</f>
        <v xml:space="preserve">   Bonus</v>
      </c>
      <c r="C34" s="40"/>
      <c r="D34" s="40"/>
      <c r="E34" s="28">
        <f>'Laba Rugi'!D60</f>
        <v>0</v>
      </c>
      <c r="G34" s="38"/>
      <c r="H34" s="38"/>
      <c r="I34" s="38"/>
      <c r="J34" s="38"/>
      <c r="K34" s="38"/>
      <c r="L34" s="38">
        <v>0</v>
      </c>
      <c r="M34" s="38">
        <v>0</v>
      </c>
      <c r="N34" s="38">
        <v>0</v>
      </c>
      <c r="O34" s="38">
        <v>0</v>
      </c>
      <c r="P34" s="38">
        <v>0</v>
      </c>
      <c r="Q34" s="38">
        <v>0</v>
      </c>
      <c r="R34" s="38"/>
      <c r="S34" s="38">
        <f t="shared" si="4"/>
        <v>0</v>
      </c>
    </row>
    <row r="35" spans="2:20" hidden="1" x14ac:dyDescent="0.2">
      <c r="B35" s="31" t="str">
        <f>'Laba Rugi'!B61</f>
        <v xml:space="preserve">   Overtime</v>
      </c>
      <c r="C35" s="31"/>
      <c r="D35" s="31"/>
      <c r="E35" s="28">
        <f>'Laba Rugi'!D61</f>
        <v>0</v>
      </c>
      <c r="G35" s="38"/>
      <c r="H35" s="38"/>
      <c r="I35" s="38"/>
      <c r="J35" s="38"/>
      <c r="K35" s="38"/>
      <c r="L35" s="38">
        <v>0</v>
      </c>
      <c r="M35" s="38">
        <v>0</v>
      </c>
      <c r="N35" s="38">
        <v>0</v>
      </c>
      <c r="O35" s="38">
        <v>0</v>
      </c>
      <c r="P35" s="38">
        <v>0</v>
      </c>
      <c r="Q35" s="38">
        <v>0</v>
      </c>
      <c r="R35" s="38"/>
      <c r="S35" s="38">
        <f t="shared" si="4"/>
        <v>0</v>
      </c>
    </row>
    <row r="36" spans="2:20" hidden="1" x14ac:dyDescent="0.2">
      <c r="B36" s="31" t="str">
        <f>'Laba Rugi'!B62</f>
        <v xml:space="preserve">   Medical Allowance</v>
      </c>
      <c r="C36" s="31"/>
      <c r="D36" s="31"/>
      <c r="E36" s="28">
        <f>'Laba Rugi'!D62</f>
        <v>0</v>
      </c>
      <c r="G36" s="38"/>
      <c r="H36" s="38"/>
      <c r="I36" s="38"/>
      <c r="J36" s="38"/>
      <c r="K36" s="38"/>
      <c r="L36" s="38">
        <v>0</v>
      </c>
      <c r="M36" s="38">
        <v>0</v>
      </c>
      <c r="N36" s="38">
        <v>0</v>
      </c>
      <c r="O36" s="38">
        <v>0</v>
      </c>
      <c r="P36" s="38">
        <v>0</v>
      </c>
      <c r="Q36" s="38">
        <v>0</v>
      </c>
      <c r="R36" s="38"/>
      <c r="S36" s="38">
        <f t="shared" si="4"/>
        <v>0</v>
      </c>
    </row>
    <row r="37" spans="2:20" x14ac:dyDescent="0.2">
      <c r="B37" s="31" t="str">
        <f>'Laba Rugi'!B63</f>
        <v xml:space="preserve">   BPJS - Pension</v>
      </c>
      <c r="C37" s="31"/>
      <c r="D37" s="31"/>
      <c r="E37" s="28">
        <f>'Laba Rugi'!D63</f>
        <v>0</v>
      </c>
      <c r="G37" s="38">
        <v>668886</v>
      </c>
      <c r="H37" s="38"/>
      <c r="I37" s="38"/>
      <c r="J37" s="38">
        <v>2006660</v>
      </c>
      <c r="K37" s="38"/>
      <c r="L37" s="38">
        <v>668886</v>
      </c>
      <c r="M37" s="38">
        <v>334442</v>
      </c>
      <c r="N37" s="38">
        <v>334442</v>
      </c>
      <c r="O37" s="38">
        <v>775892</v>
      </c>
      <c r="P37" s="38">
        <v>601981</v>
      </c>
      <c r="Q37" s="38">
        <v>601979</v>
      </c>
      <c r="R37" s="38">
        <v>601979</v>
      </c>
      <c r="S37" s="38">
        <f t="shared" si="4"/>
        <v>6595147</v>
      </c>
      <c r="T37" s="213">
        <f>SUM(S37:S39)</f>
        <v>7069797</v>
      </c>
    </row>
    <row r="38" spans="2:20" hidden="1" x14ac:dyDescent="0.2">
      <c r="B38" s="31" t="str">
        <f>'Laba Rugi'!B64</f>
        <v xml:space="preserve">   BPJS - Health</v>
      </c>
      <c r="C38" s="31"/>
      <c r="D38" s="31"/>
      <c r="E38" s="28">
        <f>'Laba Rugi'!D64</f>
        <v>0</v>
      </c>
      <c r="G38" s="38"/>
      <c r="H38" s="38"/>
      <c r="I38" s="38"/>
      <c r="J38" s="38"/>
      <c r="K38" s="38"/>
      <c r="L38" s="38">
        <v>0</v>
      </c>
      <c r="M38" s="38">
        <v>0</v>
      </c>
      <c r="N38" s="38">
        <v>0</v>
      </c>
      <c r="O38" s="38">
        <v>0</v>
      </c>
      <c r="P38" s="38">
        <v>0</v>
      </c>
      <c r="Q38" s="38">
        <v>0</v>
      </c>
      <c r="R38" s="38"/>
      <c r="S38" s="38">
        <f t="shared" si="4"/>
        <v>0</v>
      </c>
    </row>
    <row r="39" spans="2:20" x14ac:dyDescent="0.2">
      <c r="B39" s="31" t="str">
        <f>'Laba Rugi'!B65</f>
        <v>PPh - 21</v>
      </c>
      <c r="C39" s="31"/>
      <c r="D39" s="31"/>
      <c r="E39" s="28">
        <f>'Laba Rugi'!D65</f>
        <v>0</v>
      </c>
      <c r="G39" s="38"/>
      <c r="H39" s="38"/>
      <c r="I39" s="38"/>
      <c r="J39" s="38">
        <v>474650</v>
      </c>
      <c r="K39" s="38"/>
      <c r="L39" s="38">
        <v>0</v>
      </c>
      <c r="M39" s="38">
        <v>0</v>
      </c>
      <c r="N39" s="38">
        <v>0</v>
      </c>
      <c r="O39" s="38">
        <v>0</v>
      </c>
      <c r="P39" s="38">
        <v>0</v>
      </c>
      <c r="Q39" s="38">
        <v>0</v>
      </c>
      <c r="R39" s="38"/>
      <c r="S39" s="38">
        <f t="shared" si="4"/>
        <v>474650</v>
      </c>
    </row>
    <row r="40" spans="2:20" x14ac:dyDescent="0.2">
      <c r="B40" s="31" t="str">
        <f>'Laba Rugi'!B66</f>
        <v xml:space="preserve">   Recruitmen</v>
      </c>
      <c r="C40" s="31"/>
      <c r="D40" s="31"/>
      <c r="E40" s="28">
        <f>'Laba Rugi'!D66</f>
        <v>0</v>
      </c>
      <c r="G40" s="38"/>
      <c r="H40" s="38"/>
      <c r="I40" s="38"/>
      <c r="J40" s="38"/>
      <c r="K40" s="38"/>
      <c r="L40" s="38">
        <v>0</v>
      </c>
      <c r="M40" s="38">
        <v>0</v>
      </c>
      <c r="N40" s="38">
        <v>500000</v>
      </c>
      <c r="O40" s="38">
        <v>0</v>
      </c>
      <c r="P40" s="38">
        <v>0</v>
      </c>
      <c r="Q40" s="38">
        <v>0</v>
      </c>
      <c r="R40" s="38"/>
      <c r="S40" s="38">
        <f t="shared" si="4"/>
        <v>500000</v>
      </c>
    </row>
    <row r="41" spans="2:20" hidden="1" x14ac:dyDescent="0.2">
      <c r="B41" s="31" t="str">
        <f>'Laba Rugi'!B67</f>
        <v xml:space="preserve">   Training &amp; Development</v>
      </c>
      <c r="C41" s="31"/>
      <c r="D41" s="31"/>
      <c r="E41" s="28">
        <f>'Laba Rugi'!D67</f>
        <v>0</v>
      </c>
      <c r="G41" s="38"/>
      <c r="H41" s="38"/>
      <c r="I41" s="38"/>
      <c r="J41" s="38"/>
      <c r="K41" s="38"/>
      <c r="L41" s="38">
        <v>0</v>
      </c>
      <c r="M41" s="38">
        <v>0</v>
      </c>
      <c r="N41" s="38">
        <v>0</v>
      </c>
      <c r="O41" s="38">
        <v>0</v>
      </c>
      <c r="P41" s="38">
        <v>0</v>
      </c>
      <c r="Q41" s="38">
        <v>0</v>
      </c>
      <c r="R41" s="38"/>
      <c r="S41" s="38">
        <f t="shared" si="4"/>
        <v>0</v>
      </c>
    </row>
    <row r="42" spans="2:20" hidden="1" x14ac:dyDescent="0.2">
      <c r="B42" s="31" t="str">
        <f>'Laba Rugi'!B68</f>
        <v xml:space="preserve">   Uniform</v>
      </c>
      <c r="C42" s="31"/>
      <c r="D42" s="31"/>
      <c r="E42" s="28">
        <f>'Laba Rugi'!D68</f>
        <v>0</v>
      </c>
      <c r="G42" s="38"/>
      <c r="H42" s="38"/>
      <c r="I42" s="38"/>
      <c r="J42" s="38"/>
      <c r="K42" s="38"/>
      <c r="L42" s="38">
        <v>0</v>
      </c>
      <c r="M42" s="38">
        <v>0</v>
      </c>
      <c r="N42" s="38">
        <v>0</v>
      </c>
      <c r="O42" s="38">
        <v>0</v>
      </c>
      <c r="P42" s="38">
        <v>0</v>
      </c>
      <c r="Q42" s="38">
        <v>0</v>
      </c>
      <c r="R42" s="38"/>
      <c r="S42" s="38">
        <f t="shared" si="4"/>
        <v>0</v>
      </c>
    </row>
    <row r="43" spans="2:20" hidden="1" x14ac:dyDescent="0.2">
      <c r="B43" s="31" t="str">
        <f>'Laba Rugi'!B69</f>
        <v xml:space="preserve">   Meals (Food &amp; Snack)</v>
      </c>
      <c r="C43" s="31"/>
      <c r="D43" s="31"/>
      <c r="E43" s="28">
        <f>'Laba Rugi'!D69</f>
        <v>0</v>
      </c>
      <c r="G43" s="38"/>
      <c r="H43" s="38"/>
      <c r="I43" s="38"/>
      <c r="J43" s="38"/>
      <c r="K43" s="38"/>
      <c r="L43" s="38">
        <v>0</v>
      </c>
      <c r="M43" s="38">
        <v>0</v>
      </c>
      <c r="N43" s="38">
        <v>0</v>
      </c>
      <c r="O43" s="38">
        <v>0</v>
      </c>
      <c r="P43" s="38">
        <v>0</v>
      </c>
      <c r="Q43" s="38">
        <v>0</v>
      </c>
      <c r="R43" s="38"/>
      <c r="S43" s="38">
        <f t="shared" si="4"/>
        <v>0</v>
      </c>
    </row>
    <row r="44" spans="2:20" hidden="1" x14ac:dyDescent="0.2">
      <c r="B44" s="31" t="str">
        <f>'Laba Rugi'!B70</f>
        <v xml:space="preserve">   Staff Party</v>
      </c>
      <c r="C44" s="31"/>
      <c r="D44" s="31"/>
      <c r="E44" s="28">
        <f>'Laba Rugi'!D70</f>
        <v>0</v>
      </c>
      <c r="G44" s="38"/>
      <c r="H44" s="38"/>
      <c r="I44" s="38"/>
      <c r="J44" s="38"/>
      <c r="K44" s="38"/>
      <c r="L44" s="38">
        <v>0</v>
      </c>
      <c r="M44" s="38">
        <v>0</v>
      </c>
      <c r="N44" s="38">
        <v>0</v>
      </c>
      <c r="O44" s="38">
        <v>0</v>
      </c>
      <c r="P44" s="38">
        <v>0</v>
      </c>
      <c r="Q44" s="38">
        <v>0</v>
      </c>
      <c r="R44" s="38"/>
      <c r="S44" s="38">
        <f t="shared" si="4"/>
        <v>0</v>
      </c>
    </row>
    <row r="45" spans="2:20" hidden="1" x14ac:dyDescent="0.2">
      <c r="B45" s="31" t="str">
        <f>'Laba Rugi'!B71</f>
        <v xml:space="preserve">   Retreat/Outing</v>
      </c>
      <c r="C45" s="31"/>
      <c r="D45" s="31"/>
      <c r="E45" s="28">
        <f>'Laba Rugi'!D71</f>
        <v>0</v>
      </c>
      <c r="G45" s="38"/>
      <c r="H45" s="38"/>
      <c r="I45" s="38"/>
      <c r="J45" s="38"/>
      <c r="K45" s="38"/>
      <c r="L45" s="38">
        <v>0</v>
      </c>
      <c r="M45" s="38">
        <v>0</v>
      </c>
      <c r="N45" s="38">
        <v>0</v>
      </c>
      <c r="O45" s="38">
        <v>0</v>
      </c>
      <c r="P45" s="38">
        <v>0</v>
      </c>
      <c r="Q45" s="38">
        <v>0</v>
      </c>
      <c r="R45" s="38"/>
      <c r="S45" s="38">
        <f t="shared" si="4"/>
        <v>0</v>
      </c>
    </row>
    <row r="46" spans="2:20" hidden="1" x14ac:dyDescent="0.2">
      <c r="B46" s="31" t="str">
        <f>'Laba Rugi'!B72</f>
        <v>Office Cost</v>
      </c>
      <c r="C46" s="31"/>
      <c r="D46" s="31"/>
      <c r="E46" s="28">
        <f>'Laba Rugi'!D72</f>
        <v>0</v>
      </c>
      <c r="G46" s="38"/>
      <c r="H46" s="38"/>
      <c r="I46" s="38"/>
      <c r="J46" s="38"/>
      <c r="K46" s="38"/>
      <c r="L46" s="38">
        <v>0</v>
      </c>
      <c r="M46" s="38">
        <v>0</v>
      </c>
      <c r="N46" s="38">
        <v>0</v>
      </c>
      <c r="O46" s="38">
        <v>0</v>
      </c>
      <c r="P46" s="38">
        <v>0</v>
      </c>
      <c r="Q46" s="38">
        <v>0</v>
      </c>
      <c r="R46" s="38"/>
      <c r="S46" s="38">
        <f t="shared" si="4"/>
        <v>0</v>
      </c>
    </row>
    <row r="47" spans="2:20" hidden="1" x14ac:dyDescent="0.2">
      <c r="B47" s="31" t="str">
        <f>'Laba Rugi'!B73</f>
        <v xml:space="preserve">   Office Rental</v>
      </c>
      <c r="C47" s="31"/>
      <c r="D47" s="31"/>
      <c r="E47" s="28">
        <f>'Laba Rugi'!D73</f>
        <v>0</v>
      </c>
      <c r="G47" s="38"/>
      <c r="H47" s="38"/>
      <c r="I47" s="38"/>
      <c r="J47" s="38"/>
      <c r="K47" s="38"/>
      <c r="L47" s="38">
        <v>0</v>
      </c>
      <c r="M47" s="38">
        <v>0</v>
      </c>
      <c r="N47" s="38">
        <v>0</v>
      </c>
      <c r="O47" s="38">
        <v>0</v>
      </c>
      <c r="P47" s="38">
        <v>0</v>
      </c>
      <c r="Q47" s="38">
        <v>0</v>
      </c>
      <c r="R47" s="38"/>
      <c r="S47" s="38">
        <f t="shared" si="4"/>
        <v>0</v>
      </c>
    </row>
    <row r="48" spans="2:20" hidden="1" x14ac:dyDescent="0.2">
      <c r="B48" s="31" t="str">
        <f>'Laba Rugi'!B74</f>
        <v xml:space="preserve">   Service Charge</v>
      </c>
      <c r="C48" s="31"/>
      <c r="D48" s="31"/>
      <c r="E48" s="28">
        <f>'Laba Rugi'!D74</f>
        <v>0</v>
      </c>
      <c r="G48" s="38"/>
      <c r="H48" s="38"/>
      <c r="I48" s="38"/>
      <c r="J48" s="38"/>
      <c r="K48" s="38"/>
      <c r="L48" s="38">
        <v>0</v>
      </c>
      <c r="M48" s="38">
        <v>0</v>
      </c>
      <c r="N48" s="38">
        <v>0</v>
      </c>
      <c r="O48" s="38">
        <v>0</v>
      </c>
      <c r="P48" s="38">
        <v>0</v>
      </c>
      <c r="Q48" s="38">
        <v>0</v>
      </c>
      <c r="R48" s="38"/>
      <c r="S48" s="38">
        <f t="shared" si="4"/>
        <v>0</v>
      </c>
    </row>
    <row r="49" spans="2:22" x14ac:dyDescent="0.2">
      <c r="B49" s="31" t="str">
        <f>'Laba Rugi'!B75</f>
        <v xml:space="preserve">   Building repair &amp; maintenance</v>
      </c>
      <c r="C49" s="31"/>
      <c r="D49" s="31"/>
      <c r="E49" s="28">
        <f>'Laba Rugi'!D75</f>
        <v>0</v>
      </c>
      <c r="G49" s="38"/>
      <c r="H49" s="38"/>
      <c r="I49" s="38"/>
      <c r="J49" s="38"/>
      <c r="K49" s="38"/>
      <c r="L49" s="38">
        <v>0</v>
      </c>
      <c r="M49" s="38">
        <v>1450000</v>
      </c>
      <c r="N49" s="38">
        <v>1134500</v>
      </c>
      <c r="O49" s="38">
        <v>0</v>
      </c>
      <c r="P49" s="38">
        <v>1801000</v>
      </c>
      <c r="Q49" s="38">
        <v>4312226</v>
      </c>
      <c r="R49" s="38"/>
      <c r="S49" s="38">
        <f t="shared" si="4"/>
        <v>8697726</v>
      </c>
    </row>
    <row r="50" spans="2:22" x14ac:dyDescent="0.2">
      <c r="B50" s="31" t="str">
        <f>'Laba Rugi'!B76</f>
        <v xml:space="preserve">   Office equipment repair &amp; maintenance</v>
      </c>
      <c r="C50" s="31"/>
      <c r="D50" s="31"/>
      <c r="E50" s="28">
        <f>'Laba Rugi'!D76</f>
        <v>0</v>
      </c>
      <c r="G50" s="38"/>
      <c r="H50" s="38"/>
      <c r="I50" s="38"/>
      <c r="J50" s="38"/>
      <c r="K50" s="38"/>
      <c r="L50" s="38">
        <v>0</v>
      </c>
      <c r="M50" s="38">
        <v>0</v>
      </c>
      <c r="N50" s="38">
        <v>0</v>
      </c>
      <c r="O50" s="38">
        <v>0</v>
      </c>
      <c r="P50" s="38">
        <v>0</v>
      </c>
      <c r="Q50" s="38">
        <v>0</v>
      </c>
      <c r="R50" s="38">
        <v>960000</v>
      </c>
      <c r="S50" s="38">
        <f>SUM(G50:R50)+5500000</f>
        <v>6460000</v>
      </c>
      <c r="U50" s="38">
        <f>500000*11</f>
        <v>5500000</v>
      </c>
    </row>
    <row r="51" spans="2:22" x14ac:dyDescent="0.2">
      <c r="B51" s="31" t="str">
        <f>'Laba Rugi'!B77</f>
        <v xml:space="preserve">   Cleaning, garbage pickup &amp; security</v>
      </c>
      <c r="C51" s="31"/>
      <c r="D51" s="31"/>
      <c r="E51" s="28">
        <f>'Laba Rugi'!D77</f>
        <v>0</v>
      </c>
      <c r="G51" s="38"/>
      <c r="H51" s="38"/>
      <c r="I51" s="38"/>
      <c r="J51" s="38"/>
      <c r="K51" s="38">
        <v>832559</v>
      </c>
      <c r="L51" s="38">
        <v>0</v>
      </c>
      <c r="M51" s="38">
        <v>0</v>
      </c>
      <c r="N51" s="38">
        <v>0</v>
      </c>
      <c r="O51" s="38">
        <v>564433</v>
      </c>
      <c r="P51" s="38">
        <v>450000</v>
      </c>
      <c r="Q51" s="38">
        <v>300000</v>
      </c>
      <c r="R51" s="38">
        <v>0</v>
      </c>
      <c r="S51" s="38">
        <f t="shared" si="4"/>
        <v>2146992</v>
      </c>
      <c r="U51" s="38"/>
    </row>
    <row r="52" spans="2:22" x14ac:dyDescent="0.2">
      <c r="B52" s="31" t="str">
        <f>'Laba Rugi'!B78</f>
        <v xml:space="preserve">   Electricity &amp; Water</v>
      </c>
      <c r="C52" s="31"/>
      <c r="D52" s="31"/>
      <c r="E52" s="28">
        <f>'Laba Rugi'!D78</f>
        <v>0</v>
      </c>
      <c r="G52" s="38">
        <v>435419</v>
      </c>
      <c r="H52" s="38">
        <v>474679</v>
      </c>
      <c r="I52" s="38"/>
      <c r="J52" s="38">
        <v>314073</v>
      </c>
      <c r="K52" s="38">
        <v>2399973</v>
      </c>
      <c r="L52" s="38">
        <v>1114144</v>
      </c>
      <c r="M52" s="38">
        <v>1037053</v>
      </c>
      <c r="N52" s="38">
        <v>1901295</v>
      </c>
      <c r="O52" s="38">
        <v>919582</v>
      </c>
      <c r="P52" s="38">
        <v>2702052</v>
      </c>
      <c r="Q52" s="38">
        <v>2650978</v>
      </c>
      <c r="R52" s="38">
        <v>2663874</v>
      </c>
      <c r="S52" s="38">
        <f t="shared" si="4"/>
        <v>16613122</v>
      </c>
      <c r="U52" s="38"/>
    </row>
    <row r="53" spans="2:22" x14ac:dyDescent="0.2">
      <c r="B53" s="31" t="str">
        <f>'Laba Rugi'!B79</f>
        <v xml:space="preserve">   Internet &amp; Telephone</v>
      </c>
      <c r="C53" s="31"/>
      <c r="D53" s="31"/>
      <c r="E53" s="28">
        <f>'Laba Rugi'!D79</f>
        <v>0</v>
      </c>
      <c r="G53" s="38"/>
      <c r="H53" s="38"/>
      <c r="I53" s="38"/>
      <c r="J53" s="38">
        <v>0</v>
      </c>
      <c r="K53" s="38"/>
      <c r="L53" s="38">
        <v>0</v>
      </c>
      <c r="M53" s="38">
        <v>1634530</v>
      </c>
      <c r="N53" s="38">
        <v>183300</v>
      </c>
      <c r="O53" s="38">
        <v>0</v>
      </c>
      <c r="P53" s="38">
        <v>100000</v>
      </c>
      <c r="Q53" s="38">
        <v>670150</v>
      </c>
      <c r="R53" s="38">
        <v>450000</v>
      </c>
      <c r="S53" s="38">
        <f t="shared" si="4"/>
        <v>3037980</v>
      </c>
      <c r="U53" s="38"/>
    </row>
    <row r="54" spans="2:22" x14ac:dyDescent="0.2">
      <c r="B54" s="31" t="str">
        <f>'Laba Rugi'!B80</f>
        <v xml:space="preserve">   Postage, Courier &amp; Stamp Duty</v>
      </c>
      <c r="C54" s="31"/>
      <c r="D54" s="31"/>
      <c r="E54" s="28">
        <f>'Laba Rugi'!D80</f>
        <v>0</v>
      </c>
      <c r="G54" s="38"/>
      <c r="H54" s="38"/>
      <c r="I54" s="38"/>
      <c r="J54" s="38">
        <v>711910</v>
      </c>
      <c r="K54" s="38"/>
      <c r="L54" s="38">
        <v>0</v>
      </c>
      <c r="M54" s="38">
        <v>0</v>
      </c>
      <c r="N54" s="38">
        <v>0</v>
      </c>
      <c r="O54" s="38">
        <v>0</v>
      </c>
      <c r="P54" s="38">
        <v>0</v>
      </c>
      <c r="Q54" s="38">
        <v>0</v>
      </c>
      <c r="R54" s="38">
        <v>0</v>
      </c>
      <c r="S54" s="38">
        <f t="shared" si="4"/>
        <v>711910</v>
      </c>
      <c r="U54" s="38"/>
    </row>
    <row r="55" spans="2:22" hidden="1" x14ac:dyDescent="0.2">
      <c r="B55" s="31" t="str">
        <f>'Laba Rugi'!B81</f>
        <v xml:space="preserve">   Office Supplies &amp; Printing</v>
      </c>
      <c r="C55" s="31"/>
      <c r="D55" s="31"/>
      <c r="E55" s="28">
        <f>'Laba Rugi'!D81</f>
        <v>0</v>
      </c>
      <c r="G55" s="38"/>
      <c r="H55" s="38"/>
      <c r="I55" s="38"/>
      <c r="J55" s="38"/>
      <c r="K55" s="38"/>
      <c r="L55" s="38">
        <v>0</v>
      </c>
      <c r="M55" s="38">
        <v>0</v>
      </c>
      <c r="N55" s="38">
        <v>0</v>
      </c>
      <c r="O55" s="38">
        <v>0</v>
      </c>
      <c r="P55" s="38">
        <v>0</v>
      </c>
      <c r="Q55" s="38">
        <v>0</v>
      </c>
      <c r="R55" s="38">
        <v>0</v>
      </c>
      <c r="S55" s="38">
        <f t="shared" si="4"/>
        <v>0</v>
      </c>
      <c r="U55" s="38"/>
    </row>
    <row r="56" spans="2:22" x14ac:dyDescent="0.2">
      <c r="B56" s="31" t="str">
        <f>'Laba Rugi'!B82</f>
        <v xml:space="preserve">   Petrol,Tol, Parking &amp; repair/service</v>
      </c>
      <c r="C56" s="31"/>
      <c r="D56" s="31"/>
      <c r="E56" s="28">
        <f>'Laba Rugi'!D82</f>
        <v>0</v>
      </c>
      <c r="G56" s="38"/>
      <c r="H56" s="38"/>
      <c r="I56" s="38"/>
      <c r="J56" s="38"/>
      <c r="K56" s="38"/>
      <c r="L56" s="38">
        <v>0</v>
      </c>
      <c r="M56" s="38">
        <v>4654377</v>
      </c>
      <c r="N56" s="38">
        <v>0</v>
      </c>
      <c r="O56" s="38">
        <v>4845772</v>
      </c>
      <c r="P56" s="38">
        <v>5827500</v>
      </c>
      <c r="Q56" s="38">
        <v>500000</v>
      </c>
      <c r="R56" s="38">
        <v>600000</v>
      </c>
      <c r="S56" s="214">
        <f t="shared" si="4"/>
        <v>16427649</v>
      </c>
      <c r="U56" s="38"/>
      <c r="V56" s="55">
        <f>S56/2</f>
        <v>8213824.5</v>
      </c>
    </row>
    <row r="57" spans="2:22" x14ac:dyDescent="0.2">
      <c r="B57" s="31" t="str">
        <f>'Laba Rugi'!B83</f>
        <v xml:space="preserve">   Meals &amp; Groceries</v>
      </c>
      <c r="C57" s="31"/>
      <c r="D57" s="31"/>
      <c r="E57" s="28">
        <f>'Laba Rugi'!D83</f>
        <v>0</v>
      </c>
      <c r="G57" s="38"/>
      <c r="H57" s="38"/>
      <c r="I57" s="38"/>
      <c r="J57" s="38"/>
      <c r="K57" s="38"/>
      <c r="L57" s="38">
        <v>0</v>
      </c>
      <c r="M57" s="38">
        <v>0</v>
      </c>
      <c r="N57" s="38">
        <v>340000</v>
      </c>
      <c r="O57" s="38">
        <v>1280000</v>
      </c>
      <c r="P57" s="38">
        <v>3184268</v>
      </c>
      <c r="Q57" s="38">
        <v>7992281</v>
      </c>
      <c r="R57" s="38">
        <v>350000</v>
      </c>
      <c r="S57" s="38">
        <f>SUM(G57:R57)+45000000</f>
        <v>58146549</v>
      </c>
      <c r="U57" s="38">
        <f>4500000*10</f>
        <v>45000000</v>
      </c>
    </row>
    <row r="58" spans="2:22" hidden="1" x14ac:dyDescent="0.2">
      <c r="B58" s="31" t="str">
        <f>'Laba Rugi'!B84</f>
        <v xml:space="preserve">   Travel &amp; Accomodation</v>
      </c>
      <c r="C58" s="31"/>
      <c r="D58" s="31"/>
      <c r="E58" s="28">
        <f>'Laba Rugi'!D84</f>
        <v>0</v>
      </c>
      <c r="G58" s="38"/>
      <c r="H58" s="38"/>
      <c r="I58" s="38"/>
      <c r="J58" s="38"/>
      <c r="K58" s="38"/>
      <c r="L58" s="38">
        <v>0</v>
      </c>
      <c r="M58" s="38">
        <v>0</v>
      </c>
      <c r="N58" s="38">
        <v>0</v>
      </c>
      <c r="O58" s="38">
        <v>0</v>
      </c>
      <c r="P58" s="38">
        <v>0</v>
      </c>
      <c r="Q58" s="38">
        <v>0</v>
      </c>
      <c r="R58" s="38">
        <v>0</v>
      </c>
      <c r="S58" s="38">
        <f t="shared" si="4"/>
        <v>0</v>
      </c>
    </row>
    <row r="59" spans="2:22" x14ac:dyDescent="0.2">
      <c r="B59" s="31" t="str">
        <f>'Laba Rugi'!B85</f>
        <v xml:space="preserve">   Donation</v>
      </c>
      <c r="C59" s="31"/>
      <c r="D59" s="31"/>
      <c r="E59" s="28">
        <f>'Laba Rugi'!D85</f>
        <v>0</v>
      </c>
      <c r="G59" s="38"/>
      <c r="H59" s="38"/>
      <c r="I59" s="38"/>
      <c r="J59" s="38"/>
      <c r="K59" s="38"/>
      <c r="L59" s="38">
        <v>0</v>
      </c>
      <c r="M59" s="38">
        <v>2520000</v>
      </c>
      <c r="N59" s="38">
        <v>500000</v>
      </c>
      <c r="O59" s="38">
        <v>0</v>
      </c>
      <c r="P59" s="38">
        <v>200000</v>
      </c>
      <c r="Q59" s="38">
        <v>150000</v>
      </c>
      <c r="R59" s="38">
        <v>300000</v>
      </c>
      <c r="S59" s="214">
        <f t="shared" si="4"/>
        <v>3670000</v>
      </c>
      <c r="V59" s="38">
        <v>3670000</v>
      </c>
    </row>
    <row r="60" spans="2:22" hidden="1" x14ac:dyDescent="0.2">
      <c r="B60" s="31" t="str">
        <f>'Laba Rugi'!B86</f>
        <v xml:space="preserve">   Insurance</v>
      </c>
      <c r="C60" s="31"/>
      <c r="D60" s="31"/>
      <c r="E60" s="28">
        <f>'Laba Rugi'!D86</f>
        <v>0</v>
      </c>
      <c r="G60" s="38"/>
      <c r="H60" s="38"/>
      <c r="I60" s="38"/>
      <c r="J60" s="38"/>
      <c r="K60" s="38"/>
      <c r="L60" s="38">
        <v>0</v>
      </c>
      <c r="M60" s="38">
        <v>0</v>
      </c>
      <c r="N60" s="38">
        <v>0</v>
      </c>
      <c r="O60" s="38">
        <v>0</v>
      </c>
      <c r="P60" s="38">
        <v>0</v>
      </c>
      <c r="Q60" s="38">
        <v>0</v>
      </c>
      <c r="R60" s="38">
        <v>0</v>
      </c>
      <c r="S60" s="38">
        <f t="shared" si="4"/>
        <v>0</v>
      </c>
    </row>
    <row r="61" spans="2:22" hidden="1" x14ac:dyDescent="0.2">
      <c r="B61" s="31" t="str">
        <f>'Laba Rugi'!B87</f>
        <v xml:space="preserve">   Entertaiment/Marketing</v>
      </c>
      <c r="C61" s="31"/>
      <c r="D61" s="31"/>
      <c r="E61" s="28">
        <f>'Laba Rugi'!D87</f>
        <v>0</v>
      </c>
      <c r="G61" s="38"/>
      <c r="H61" s="38"/>
      <c r="I61" s="38"/>
      <c r="J61" s="38"/>
      <c r="K61" s="38"/>
      <c r="L61" s="38">
        <v>0</v>
      </c>
      <c r="M61" s="38">
        <v>0</v>
      </c>
      <c r="N61" s="38">
        <v>0</v>
      </c>
      <c r="O61" s="38">
        <v>0</v>
      </c>
      <c r="P61" s="38">
        <v>0</v>
      </c>
      <c r="Q61" s="38">
        <v>0</v>
      </c>
      <c r="R61" s="38">
        <v>0</v>
      </c>
      <c r="S61" s="38">
        <f t="shared" si="4"/>
        <v>0</v>
      </c>
    </row>
    <row r="62" spans="2:22" hidden="1" x14ac:dyDescent="0.2">
      <c r="B62" s="31" t="str">
        <f>'Laba Rugi'!B88</f>
        <v xml:space="preserve">   Moving Expenses</v>
      </c>
      <c r="C62" s="31"/>
      <c r="D62" s="31"/>
      <c r="E62" s="28">
        <f>'Laba Rugi'!D88</f>
        <v>0</v>
      </c>
      <c r="G62" s="38"/>
      <c r="H62" s="38"/>
      <c r="I62" s="38"/>
      <c r="J62" s="38"/>
      <c r="K62" s="38"/>
      <c r="L62" s="38">
        <v>0</v>
      </c>
      <c r="M62" s="38">
        <v>0</v>
      </c>
      <c r="N62" s="38">
        <v>0</v>
      </c>
      <c r="O62" s="38">
        <v>0</v>
      </c>
      <c r="P62" s="38">
        <v>0</v>
      </c>
      <c r="Q62" s="38">
        <v>0</v>
      </c>
      <c r="R62" s="38">
        <v>0</v>
      </c>
      <c r="S62" s="38">
        <f t="shared" si="4"/>
        <v>0</v>
      </c>
    </row>
    <row r="63" spans="2:22" hidden="1" x14ac:dyDescent="0.2">
      <c r="B63" s="31" t="str">
        <f>'Laba Rugi'!B89</f>
        <v xml:space="preserve">   Miscellaneous Expenses</v>
      </c>
      <c r="C63" s="31"/>
      <c r="D63" s="31"/>
      <c r="E63" s="28">
        <f>'Laba Rugi'!D89</f>
        <v>0</v>
      </c>
      <c r="G63" s="38"/>
      <c r="H63" s="38"/>
      <c r="I63" s="38"/>
      <c r="J63" s="38"/>
      <c r="K63" s="38"/>
      <c r="L63" s="38">
        <v>0</v>
      </c>
      <c r="M63" s="38">
        <v>0</v>
      </c>
      <c r="N63" s="38">
        <v>0</v>
      </c>
      <c r="O63" s="38">
        <v>0</v>
      </c>
      <c r="P63" s="38">
        <v>0</v>
      </c>
      <c r="Q63" s="38">
        <v>0</v>
      </c>
      <c r="R63" s="38">
        <v>0</v>
      </c>
      <c r="S63" s="38">
        <f t="shared" si="4"/>
        <v>0</v>
      </c>
    </row>
    <row r="64" spans="2:22" hidden="1" x14ac:dyDescent="0.2">
      <c r="B64" s="31" t="str">
        <f>'Laba Rugi'!B90</f>
        <v>Professional &amp; Finance Cost</v>
      </c>
      <c r="C64" s="31"/>
      <c r="D64" s="31"/>
      <c r="E64" s="28">
        <f>'Laba Rugi'!D90</f>
        <v>0</v>
      </c>
      <c r="G64" s="38"/>
      <c r="H64" s="38"/>
      <c r="I64" s="38"/>
      <c r="J64" s="38"/>
      <c r="K64" s="38"/>
      <c r="L64" s="38">
        <v>0</v>
      </c>
      <c r="M64" s="38">
        <v>0</v>
      </c>
      <c r="N64" s="38">
        <v>0</v>
      </c>
      <c r="O64" s="38">
        <v>0</v>
      </c>
      <c r="P64" s="38">
        <v>0</v>
      </c>
      <c r="Q64" s="38">
        <v>0</v>
      </c>
      <c r="R64" s="38">
        <v>0</v>
      </c>
      <c r="S64" s="38">
        <f t="shared" si="4"/>
        <v>0</v>
      </c>
    </row>
    <row r="65" spans="2:20" x14ac:dyDescent="0.2">
      <c r="B65" s="31" t="str">
        <f>'Laba Rugi'!B91</f>
        <v xml:space="preserve">   Legal Expenses</v>
      </c>
      <c r="C65" s="31"/>
      <c r="D65" s="31"/>
      <c r="E65" s="28">
        <f>'Laba Rugi'!D91</f>
        <v>0</v>
      </c>
      <c r="G65" s="38"/>
      <c r="H65" s="38"/>
      <c r="I65" s="38"/>
      <c r="J65" s="38"/>
      <c r="K65" s="38"/>
      <c r="L65" s="38">
        <v>0</v>
      </c>
      <c r="M65" s="38">
        <v>2500000</v>
      </c>
      <c r="N65" s="38">
        <v>0</v>
      </c>
      <c r="O65" s="38">
        <v>0</v>
      </c>
      <c r="P65" s="38">
        <v>0</v>
      </c>
      <c r="Q65" s="38">
        <v>0</v>
      </c>
      <c r="R65" s="38">
        <v>0</v>
      </c>
      <c r="S65" s="38">
        <f t="shared" si="4"/>
        <v>2500000</v>
      </c>
      <c r="T65" s="55">
        <f>SUM(S39:S54)+S57+S65</f>
        <v>99288929</v>
      </c>
    </row>
    <row r="66" spans="2:20" hidden="1" x14ac:dyDescent="0.2">
      <c r="B66" s="31" t="str">
        <f>'Laba Rugi'!B92</f>
        <v xml:space="preserve">   Tax / Business Consultancy</v>
      </c>
      <c r="C66" s="31"/>
      <c r="D66" s="31"/>
      <c r="E66" s="28">
        <f>'Laba Rugi'!D92</f>
        <v>0</v>
      </c>
      <c r="G66" s="38"/>
      <c r="H66" s="38"/>
      <c r="I66" s="38"/>
      <c r="J66" s="38"/>
      <c r="K66" s="38"/>
      <c r="L66" s="38">
        <v>0</v>
      </c>
      <c r="M66" s="38">
        <v>0</v>
      </c>
      <c r="N66" s="38">
        <v>0</v>
      </c>
      <c r="O66" s="38">
        <v>0</v>
      </c>
      <c r="P66" s="38">
        <v>0</v>
      </c>
      <c r="Q66" s="38">
        <v>0</v>
      </c>
      <c r="R66" s="38">
        <v>0</v>
      </c>
      <c r="S66" s="38">
        <f t="shared" si="4"/>
        <v>0</v>
      </c>
    </row>
    <row r="67" spans="2:20" hidden="1" x14ac:dyDescent="0.2">
      <c r="B67" s="31" t="str">
        <f>'Laba Rugi'!B93</f>
        <v xml:space="preserve">   Accounting Services/System</v>
      </c>
      <c r="C67" s="31"/>
      <c r="D67" s="31"/>
      <c r="E67" s="28">
        <f>'Laba Rugi'!D93</f>
        <v>0</v>
      </c>
      <c r="G67" s="38"/>
      <c r="H67" s="38"/>
      <c r="I67" s="38"/>
      <c r="J67" s="38"/>
      <c r="K67" s="38"/>
      <c r="L67" s="38">
        <v>0</v>
      </c>
      <c r="M67" s="38">
        <v>0</v>
      </c>
      <c r="N67" s="38">
        <v>0</v>
      </c>
      <c r="O67" s="38">
        <v>0</v>
      </c>
      <c r="P67" s="38">
        <v>0</v>
      </c>
      <c r="Q67" s="38">
        <v>0</v>
      </c>
      <c r="R67" s="38">
        <v>0</v>
      </c>
      <c r="S67" s="38">
        <f t="shared" si="4"/>
        <v>0</v>
      </c>
    </row>
    <row r="68" spans="2:20" hidden="1" x14ac:dyDescent="0.2">
      <c r="B68" s="31" t="str">
        <f>'Laba Rugi'!B94</f>
        <v xml:space="preserve">   Association Fee</v>
      </c>
      <c r="C68" s="31"/>
      <c r="D68" s="31"/>
      <c r="E68" s="28">
        <f>'Laba Rugi'!D94</f>
        <v>0</v>
      </c>
      <c r="G68" s="38">
        <v>0</v>
      </c>
      <c r="H68" s="38">
        <v>0</v>
      </c>
      <c r="I68" s="38">
        <v>0</v>
      </c>
      <c r="J68" s="38">
        <v>0</v>
      </c>
      <c r="K68" s="38">
        <v>0</v>
      </c>
      <c r="L68" s="38">
        <v>0</v>
      </c>
      <c r="M68" s="38">
        <v>0</v>
      </c>
      <c r="N68" s="38">
        <v>0</v>
      </c>
      <c r="O68" s="38">
        <v>0</v>
      </c>
      <c r="P68" s="38">
        <v>0</v>
      </c>
      <c r="Q68" s="38">
        <v>0</v>
      </c>
      <c r="R68" s="38">
        <v>0</v>
      </c>
      <c r="S68" s="38">
        <f t="shared" si="4"/>
        <v>0</v>
      </c>
    </row>
    <row r="69" spans="2:20" hidden="1" x14ac:dyDescent="0.2">
      <c r="B69" s="31" t="str">
        <f>'Laba Rugi'!B95</f>
        <v xml:space="preserve">   Debt collection fee</v>
      </c>
      <c r="C69" s="31"/>
      <c r="D69" s="31"/>
      <c r="E69" s="28">
        <f>'Laba Rugi'!D95</f>
        <v>0</v>
      </c>
      <c r="G69" s="38">
        <v>0</v>
      </c>
      <c r="H69" s="38">
        <v>0</v>
      </c>
      <c r="I69" s="38">
        <v>0</v>
      </c>
      <c r="J69" s="38">
        <v>0</v>
      </c>
      <c r="K69" s="38">
        <v>0</v>
      </c>
      <c r="L69" s="38">
        <v>0</v>
      </c>
      <c r="M69" s="38">
        <v>0</v>
      </c>
      <c r="N69" s="38">
        <v>0</v>
      </c>
      <c r="O69" s="38">
        <v>0</v>
      </c>
      <c r="P69" s="38">
        <v>0</v>
      </c>
      <c r="Q69" s="38">
        <v>0</v>
      </c>
      <c r="R69" s="38">
        <v>0</v>
      </c>
      <c r="S69" s="38">
        <f t="shared" si="4"/>
        <v>0</v>
      </c>
    </row>
    <row r="70" spans="2:20" hidden="1" x14ac:dyDescent="0.2">
      <c r="B70" s="31" t="str">
        <f>'Laba Rugi'!B96</f>
        <v xml:space="preserve">   Advertisement cost</v>
      </c>
      <c r="C70" s="31"/>
      <c r="D70" s="31"/>
      <c r="E70" s="28">
        <f>'Laba Rugi'!D96</f>
        <v>0</v>
      </c>
      <c r="G70" s="38">
        <v>0</v>
      </c>
      <c r="H70" s="38">
        <v>0</v>
      </c>
      <c r="I70" s="38">
        <v>0</v>
      </c>
      <c r="J70" s="38">
        <v>0</v>
      </c>
      <c r="K70" s="38">
        <v>0</v>
      </c>
      <c r="L70" s="38">
        <v>0</v>
      </c>
      <c r="M70" s="38">
        <v>0</v>
      </c>
      <c r="N70" s="38">
        <v>0</v>
      </c>
      <c r="O70" s="38">
        <v>0</v>
      </c>
      <c r="P70" s="38">
        <v>0</v>
      </c>
      <c r="Q70" s="38">
        <v>0</v>
      </c>
      <c r="R70" s="38">
        <v>0</v>
      </c>
      <c r="S70" s="38">
        <f t="shared" si="4"/>
        <v>0</v>
      </c>
    </row>
    <row r="71" spans="2:20" hidden="1" x14ac:dyDescent="0.2">
      <c r="B71" s="31" t="str">
        <f>'Laba Rugi'!B97</f>
        <v xml:space="preserve">   Bad Debt expenses</v>
      </c>
      <c r="C71" s="31"/>
      <c r="D71" s="31"/>
      <c r="E71" s="28">
        <f>'Laba Rugi'!D97</f>
        <v>0</v>
      </c>
      <c r="G71" s="38">
        <v>0</v>
      </c>
      <c r="H71" s="38">
        <v>0</v>
      </c>
      <c r="I71" s="38">
        <v>0</v>
      </c>
      <c r="J71" s="38">
        <v>0</v>
      </c>
      <c r="K71" s="38">
        <v>0</v>
      </c>
      <c r="L71" s="38">
        <v>0</v>
      </c>
      <c r="M71" s="38">
        <v>0</v>
      </c>
      <c r="N71" s="38">
        <v>0</v>
      </c>
      <c r="O71" s="38">
        <v>0</v>
      </c>
      <c r="P71" s="38">
        <v>0</v>
      </c>
      <c r="Q71" s="38">
        <v>0</v>
      </c>
      <c r="R71" s="38">
        <v>0</v>
      </c>
      <c r="S71" s="38">
        <f t="shared" si="4"/>
        <v>0</v>
      </c>
    </row>
    <row r="72" spans="2:20" hidden="1" x14ac:dyDescent="0.2">
      <c r="B72" s="31" t="str">
        <f>'Laba Rugi'!B98</f>
        <v>Depreciation &amp; Amortization</v>
      </c>
      <c r="C72" s="31"/>
      <c r="D72" s="31"/>
      <c r="E72" s="28">
        <f>'Laba Rugi'!D98</f>
        <v>0</v>
      </c>
      <c r="G72" s="38">
        <v>0</v>
      </c>
      <c r="H72" s="38">
        <v>0</v>
      </c>
      <c r="I72" s="38">
        <v>0</v>
      </c>
      <c r="J72" s="38">
        <v>0</v>
      </c>
      <c r="K72" s="38">
        <v>0</v>
      </c>
      <c r="L72" s="38">
        <v>0</v>
      </c>
      <c r="M72" s="38">
        <v>0</v>
      </c>
      <c r="N72" s="38">
        <v>0</v>
      </c>
      <c r="O72" s="38">
        <v>0</v>
      </c>
      <c r="P72" s="38">
        <v>0</v>
      </c>
      <c r="Q72" s="38">
        <v>0</v>
      </c>
      <c r="R72" s="38">
        <v>0</v>
      </c>
      <c r="S72" s="38">
        <f t="shared" si="4"/>
        <v>0</v>
      </c>
    </row>
    <row r="73" spans="2:20" hidden="1" x14ac:dyDescent="0.2">
      <c r="B73" s="31" t="str">
        <f>'Laba Rugi'!B99</f>
        <v xml:space="preserve">   Depr. Expenses - Builidng</v>
      </c>
      <c r="C73" s="31"/>
      <c r="D73" s="31"/>
      <c r="E73" s="28">
        <f>'Laba Rugi'!D99</f>
        <v>0</v>
      </c>
      <c r="G73" s="38">
        <v>0</v>
      </c>
      <c r="H73" s="38">
        <v>0</v>
      </c>
      <c r="I73" s="38">
        <v>0</v>
      </c>
      <c r="J73" s="38">
        <v>0</v>
      </c>
      <c r="K73" s="38">
        <v>0</v>
      </c>
      <c r="L73" s="38">
        <v>0</v>
      </c>
      <c r="M73" s="38">
        <v>0</v>
      </c>
      <c r="N73" s="38">
        <v>0</v>
      </c>
      <c r="O73" s="38">
        <v>0</v>
      </c>
      <c r="P73" s="38">
        <v>0</v>
      </c>
      <c r="Q73" s="38">
        <v>0</v>
      </c>
      <c r="R73" s="38">
        <v>0</v>
      </c>
      <c r="S73" s="38">
        <f t="shared" si="4"/>
        <v>0</v>
      </c>
    </row>
    <row r="74" spans="2:20" hidden="1" x14ac:dyDescent="0.2">
      <c r="B74" s="31" t="str">
        <f>'Laba Rugi'!B100</f>
        <v xml:space="preserve">   Depr. Expenses - Building Improvement</v>
      </c>
      <c r="C74" s="31"/>
      <c r="D74" s="31"/>
      <c r="E74" s="28">
        <f>'Laba Rugi'!D100</f>
        <v>0</v>
      </c>
      <c r="G74" s="38">
        <v>0</v>
      </c>
      <c r="H74" s="38">
        <v>0</v>
      </c>
      <c r="I74" s="38">
        <v>0</v>
      </c>
      <c r="J74" s="38">
        <v>0</v>
      </c>
      <c r="K74" s="38">
        <v>0</v>
      </c>
      <c r="L74" s="38">
        <v>0</v>
      </c>
      <c r="M74" s="38">
        <v>0</v>
      </c>
      <c r="N74" s="38">
        <v>0</v>
      </c>
      <c r="O74" s="38">
        <v>0</v>
      </c>
      <c r="P74" s="38">
        <v>0</v>
      </c>
      <c r="Q74" s="38">
        <v>0</v>
      </c>
      <c r="R74" s="38">
        <v>0</v>
      </c>
      <c r="S74" s="38">
        <f t="shared" si="4"/>
        <v>0</v>
      </c>
    </row>
    <row r="75" spans="2:20" hidden="1" x14ac:dyDescent="0.2">
      <c r="B75" s="31" t="str">
        <f>'Laba Rugi'!B101</f>
        <v xml:space="preserve">   Depr. Expenses - Motor Vehicles</v>
      </c>
      <c r="C75" s="31"/>
      <c r="D75" s="31"/>
      <c r="E75" s="28">
        <f>'Laba Rugi'!D101</f>
        <v>0</v>
      </c>
      <c r="G75" s="38">
        <v>0</v>
      </c>
      <c r="H75" s="38">
        <v>0</v>
      </c>
      <c r="I75" s="38">
        <v>0</v>
      </c>
      <c r="J75" s="38">
        <v>0</v>
      </c>
      <c r="K75" s="38">
        <v>0</v>
      </c>
      <c r="L75" s="38">
        <v>0</v>
      </c>
      <c r="M75" s="38">
        <v>0</v>
      </c>
      <c r="N75" s="38">
        <v>0</v>
      </c>
      <c r="O75" s="38">
        <v>0</v>
      </c>
      <c r="P75" s="38">
        <v>0</v>
      </c>
      <c r="Q75" s="38">
        <v>0</v>
      </c>
      <c r="R75" s="38">
        <v>0</v>
      </c>
      <c r="S75" s="38">
        <f t="shared" si="4"/>
        <v>0</v>
      </c>
    </row>
    <row r="76" spans="2:20" hidden="1" x14ac:dyDescent="0.2">
      <c r="B76" s="31" t="str">
        <f>'Laba Rugi'!B102</f>
        <v xml:space="preserve">   Depr. Expenses - Office Furniture</v>
      </c>
      <c r="C76" s="31"/>
      <c r="D76" s="31"/>
      <c r="E76" s="28">
        <f>'Laba Rugi'!D102</f>
        <v>0</v>
      </c>
      <c r="G76" s="38">
        <v>0</v>
      </c>
      <c r="H76" s="38">
        <v>0</v>
      </c>
      <c r="I76" s="38">
        <v>0</v>
      </c>
      <c r="J76" s="38">
        <v>0</v>
      </c>
      <c r="K76" s="38">
        <v>0</v>
      </c>
      <c r="L76" s="38">
        <v>0</v>
      </c>
      <c r="M76" s="38">
        <v>0</v>
      </c>
      <c r="N76" s="38">
        <v>0</v>
      </c>
      <c r="O76" s="38">
        <v>0</v>
      </c>
      <c r="P76" s="38">
        <v>0</v>
      </c>
      <c r="Q76" s="38">
        <v>0</v>
      </c>
      <c r="R76" s="38">
        <v>0</v>
      </c>
      <c r="S76" s="38">
        <f t="shared" si="4"/>
        <v>0</v>
      </c>
    </row>
    <row r="77" spans="2:20" hidden="1" x14ac:dyDescent="0.2">
      <c r="B77" s="31" t="str">
        <f>'Laba Rugi'!B103</f>
        <v xml:space="preserve">   Depr. Expenses - IT Equipment</v>
      </c>
      <c r="C77" s="31"/>
      <c r="D77" s="31"/>
      <c r="E77" s="28">
        <f>'Laba Rugi'!D103</f>
        <v>0</v>
      </c>
      <c r="G77" s="38">
        <v>0</v>
      </c>
      <c r="H77" s="38">
        <v>0</v>
      </c>
      <c r="I77" s="38">
        <v>0</v>
      </c>
      <c r="J77" s="38">
        <v>0</v>
      </c>
      <c r="K77" s="38">
        <v>0</v>
      </c>
      <c r="L77" s="38">
        <v>0</v>
      </c>
      <c r="M77" s="38">
        <v>0</v>
      </c>
      <c r="N77" s="38">
        <v>0</v>
      </c>
      <c r="O77" s="38">
        <v>0</v>
      </c>
      <c r="P77" s="38">
        <v>0</v>
      </c>
      <c r="Q77" s="38">
        <v>0</v>
      </c>
      <c r="R77" s="38">
        <v>0</v>
      </c>
      <c r="S77" s="38">
        <f t="shared" si="4"/>
        <v>0</v>
      </c>
    </row>
    <row r="78" spans="2:20" hidden="1" x14ac:dyDescent="0.2">
      <c r="B78" s="31" t="str">
        <f>'Laba Rugi'!B104</f>
        <v>Pengeluaran Barang Rusak</v>
      </c>
      <c r="C78" s="31"/>
      <c r="D78" s="31"/>
      <c r="E78" s="28">
        <f>'Laba Rugi'!D104</f>
        <v>0</v>
      </c>
      <c r="G78" s="38">
        <v>0</v>
      </c>
      <c r="H78" s="38">
        <v>0</v>
      </c>
      <c r="I78" s="38">
        <v>0</v>
      </c>
      <c r="J78" s="38">
        <v>0</v>
      </c>
      <c r="K78" s="38">
        <v>0</v>
      </c>
      <c r="L78" s="38">
        <v>0</v>
      </c>
      <c r="M78" s="38">
        <v>0</v>
      </c>
      <c r="N78" s="38">
        <v>0</v>
      </c>
      <c r="O78" s="38">
        <v>0</v>
      </c>
      <c r="P78" s="38">
        <v>0</v>
      </c>
      <c r="Q78" s="38">
        <v>0</v>
      </c>
      <c r="R78" s="38">
        <v>0</v>
      </c>
      <c r="S78" s="38">
        <f t="shared" si="4"/>
        <v>0</v>
      </c>
    </row>
    <row r="79" spans="2:20" x14ac:dyDescent="0.2">
      <c r="B79" s="31"/>
      <c r="C79" s="31"/>
      <c r="D79" s="31"/>
      <c r="E79" s="28"/>
      <c r="G79" s="38"/>
      <c r="H79" s="38"/>
      <c r="I79" s="38"/>
      <c r="J79" s="38"/>
      <c r="K79" s="38"/>
      <c r="L79" s="38"/>
      <c r="M79" s="38"/>
      <c r="N79" s="38"/>
      <c r="O79" s="38"/>
      <c r="P79" s="38"/>
      <c r="Q79" s="38"/>
      <c r="R79" s="38"/>
      <c r="S79" s="38"/>
    </row>
    <row r="80" spans="2:20" ht="16.5" x14ac:dyDescent="0.3">
      <c r="B80" s="35" t="s">
        <v>506</v>
      </c>
      <c r="C80" s="35"/>
      <c r="D80" s="35"/>
      <c r="E80" s="36">
        <f>SUM(E30:E79)</f>
        <v>0</v>
      </c>
      <c r="G80" s="36">
        <f>SUM(G30:G79)</f>
        <v>1104305</v>
      </c>
      <c r="H80" s="37">
        <f t="shared" ref="H80:S80" si="5">SUM(H30:H79)</f>
        <v>10052115</v>
      </c>
      <c r="I80" s="37">
        <f t="shared" si="5"/>
        <v>7377435</v>
      </c>
      <c r="J80" s="37">
        <f t="shared" si="5"/>
        <v>3507293</v>
      </c>
      <c r="K80" s="37">
        <f t="shared" si="5"/>
        <v>11809967</v>
      </c>
      <c r="L80" s="37">
        <f t="shared" si="5"/>
        <v>5731468</v>
      </c>
      <c r="M80" s="37">
        <f t="shared" si="5"/>
        <v>23107837</v>
      </c>
      <c r="N80" s="37">
        <f t="shared" si="5"/>
        <v>13660972</v>
      </c>
      <c r="O80" s="37">
        <f t="shared" si="5"/>
        <v>32959001</v>
      </c>
      <c r="P80" s="37">
        <f t="shared" si="5"/>
        <v>29059126</v>
      </c>
      <c r="Q80" s="37">
        <f t="shared" si="5"/>
        <v>32056611</v>
      </c>
      <c r="R80" s="37">
        <f t="shared" si="5"/>
        <v>19978023</v>
      </c>
      <c r="S80" s="37">
        <f t="shared" si="5"/>
        <v>240904153</v>
      </c>
    </row>
    <row r="81" spans="2:19" ht="16.5" x14ac:dyDescent="0.3">
      <c r="B81" s="35"/>
      <c r="C81" s="35"/>
      <c r="D81" s="35"/>
      <c r="E81" s="36"/>
      <c r="G81" s="38"/>
      <c r="H81" s="38"/>
      <c r="I81" s="38"/>
      <c r="J81" s="38"/>
      <c r="K81" s="38"/>
      <c r="L81" s="38"/>
      <c r="M81" s="38"/>
      <c r="N81" s="38"/>
      <c r="O81" s="38"/>
      <c r="P81" s="38"/>
      <c r="Q81" s="38"/>
      <c r="R81" s="38"/>
      <c r="S81" s="38"/>
    </row>
    <row r="82" spans="2:19" ht="16.5" x14ac:dyDescent="0.3">
      <c r="B82" s="27" t="s">
        <v>507</v>
      </c>
      <c r="C82" s="27"/>
      <c r="D82" s="27"/>
      <c r="E82" s="28"/>
      <c r="G82" s="38"/>
      <c r="H82" s="38"/>
      <c r="I82" s="38"/>
      <c r="J82" s="38"/>
      <c r="K82" s="38"/>
      <c r="L82" s="38"/>
      <c r="M82" s="38"/>
      <c r="N82" s="38"/>
      <c r="O82" s="38"/>
      <c r="P82" s="38"/>
      <c r="Q82" s="38"/>
      <c r="R82" s="38"/>
      <c r="S82" s="38"/>
    </row>
    <row r="83" spans="2:19" x14ac:dyDescent="0.2">
      <c r="B83" s="31"/>
      <c r="C83" s="31"/>
      <c r="D83" s="31"/>
      <c r="E83" s="28"/>
      <c r="G83" s="38"/>
      <c r="H83" s="38"/>
      <c r="I83" s="38"/>
      <c r="J83" s="38"/>
      <c r="K83" s="38"/>
      <c r="L83" s="38"/>
      <c r="M83" s="38"/>
      <c r="N83" s="38"/>
      <c r="O83" s="38"/>
      <c r="P83" s="38"/>
      <c r="Q83" s="38"/>
      <c r="R83" s="38"/>
      <c r="S83" s="38"/>
    </row>
    <row r="84" spans="2:19" x14ac:dyDescent="0.2">
      <c r="B84" s="31" t="str">
        <f>'Laba Rugi'!B105</f>
        <v>Non operating Income</v>
      </c>
      <c r="C84" s="31"/>
      <c r="D84" s="31"/>
      <c r="E84" s="28"/>
      <c r="G84" s="38"/>
      <c r="H84" s="38"/>
      <c r="I84" s="38"/>
      <c r="J84" s="38"/>
      <c r="K84" s="38"/>
      <c r="L84" s="38"/>
      <c r="M84" s="38"/>
      <c r="N84" s="38"/>
      <c r="O84" s="38"/>
      <c r="P84" s="38"/>
      <c r="Q84" s="38"/>
      <c r="R84" s="38"/>
      <c r="S84" s="38"/>
    </row>
    <row r="85" spans="2:19" hidden="1" x14ac:dyDescent="0.2">
      <c r="B85" s="31" t="str">
        <f>'Laba Rugi'!B106</f>
        <v xml:space="preserve">   Interest Income</v>
      </c>
      <c r="C85" s="31"/>
      <c r="D85" s="31"/>
      <c r="E85" s="45">
        <f>'Laba Rugi'!D106</f>
        <v>0</v>
      </c>
      <c r="G85" s="38">
        <v>0</v>
      </c>
      <c r="H85" s="38"/>
      <c r="I85" s="38">
        <v>0</v>
      </c>
      <c r="J85" s="38"/>
      <c r="K85" s="38"/>
      <c r="L85" s="38"/>
      <c r="M85" s="38"/>
      <c r="N85" s="38"/>
      <c r="O85" s="38"/>
      <c r="P85" s="38"/>
      <c r="Q85" s="38"/>
      <c r="R85" s="38"/>
      <c r="S85" s="38">
        <f t="shared" ref="S85:S102" si="6">SUM(G85:R85)</f>
        <v>0</v>
      </c>
    </row>
    <row r="86" spans="2:19" hidden="1" x14ac:dyDescent="0.2">
      <c r="B86" s="31" t="str">
        <f>'Laba Rugi'!B107</f>
        <v xml:space="preserve">   Profit From Forex</v>
      </c>
      <c r="C86" s="31"/>
      <c r="D86" s="31"/>
      <c r="E86" s="45">
        <f>'Laba Rugi'!D107</f>
        <v>0</v>
      </c>
      <c r="G86" s="38">
        <v>0</v>
      </c>
      <c r="H86" s="38"/>
      <c r="I86" s="38">
        <v>0</v>
      </c>
      <c r="J86" s="38"/>
      <c r="K86" s="38"/>
      <c r="L86" s="38"/>
      <c r="M86" s="38"/>
      <c r="N86" s="38"/>
      <c r="O86" s="38"/>
      <c r="P86" s="38"/>
      <c r="Q86" s="38"/>
      <c r="R86" s="38"/>
      <c r="S86" s="38">
        <f t="shared" si="6"/>
        <v>0</v>
      </c>
    </row>
    <row r="87" spans="2:19" hidden="1" x14ac:dyDescent="0.2">
      <c r="B87" s="31" t="str">
        <f>'Laba Rugi'!B108</f>
        <v xml:space="preserve">   Profit from disposal/sales of fixed assets</v>
      </c>
      <c r="C87" s="31"/>
      <c r="D87" s="31"/>
      <c r="E87" s="45">
        <f>'Laba Rugi'!D108</f>
        <v>0</v>
      </c>
      <c r="G87" s="38">
        <v>0</v>
      </c>
      <c r="H87" s="38"/>
      <c r="I87" s="38">
        <v>0</v>
      </c>
      <c r="J87" s="38"/>
      <c r="K87" s="38"/>
      <c r="L87" s="38"/>
      <c r="M87" s="38"/>
      <c r="N87" s="38"/>
      <c r="O87" s="38"/>
      <c r="P87" s="38"/>
      <c r="Q87" s="38"/>
      <c r="R87" s="38"/>
      <c r="S87" s="38">
        <f t="shared" si="6"/>
        <v>0</v>
      </c>
    </row>
    <row r="88" spans="2:19" hidden="1" x14ac:dyDescent="0.2">
      <c r="B88" s="31" t="str">
        <f>'Laba Rugi'!B109</f>
        <v>Rounding</v>
      </c>
      <c r="C88" s="31"/>
      <c r="D88" s="31"/>
      <c r="E88" s="45">
        <f>'Laba Rugi'!D109</f>
        <v>0</v>
      </c>
      <c r="G88" s="38">
        <v>0</v>
      </c>
      <c r="H88" s="38"/>
      <c r="I88" s="38">
        <v>0</v>
      </c>
      <c r="J88" s="38"/>
      <c r="K88" s="38"/>
      <c r="L88" s="38"/>
      <c r="M88" s="38"/>
      <c r="N88" s="38"/>
      <c r="O88" s="38"/>
      <c r="P88" s="38"/>
      <c r="Q88" s="38"/>
      <c r="R88" s="38"/>
      <c r="S88" s="38">
        <f t="shared" si="6"/>
        <v>0</v>
      </c>
    </row>
    <row r="89" spans="2:19" hidden="1" x14ac:dyDescent="0.2">
      <c r="B89" s="31" t="str">
        <f>'Laba Rugi'!B110</f>
        <v>Pendapatan Lain - lain</v>
      </c>
      <c r="C89" s="31"/>
      <c r="D89" s="31"/>
      <c r="E89" s="45">
        <f>'Laba Rugi'!D110</f>
        <v>0</v>
      </c>
      <c r="G89" s="38">
        <v>0</v>
      </c>
      <c r="H89" s="38"/>
      <c r="I89" s="38">
        <v>0</v>
      </c>
      <c r="J89" s="38"/>
      <c r="K89" s="38"/>
      <c r="L89" s="38"/>
      <c r="M89" s="38"/>
      <c r="N89" s="38"/>
      <c r="O89" s="38"/>
      <c r="P89" s="38"/>
      <c r="Q89" s="38"/>
      <c r="R89" s="38"/>
      <c r="S89" s="38">
        <f t="shared" si="6"/>
        <v>0</v>
      </c>
    </row>
    <row r="90" spans="2:19" x14ac:dyDescent="0.2">
      <c r="B90" s="31" t="str">
        <f>'Laba Rugi'!B111</f>
        <v>Non operating Expenses</v>
      </c>
      <c r="C90" s="31"/>
      <c r="D90" s="31"/>
      <c r="E90" s="45">
        <f>'Laba Rugi'!D111</f>
        <v>0</v>
      </c>
      <c r="G90" s="38">
        <v>0</v>
      </c>
      <c r="H90" s="38"/>
      <c r="I90" s="38">
        <v>0</v>
      </c>
      <c r="J90" s="38"/>
      <c r="K90" s="38"/>
      <c r="L90" s="38"/>
      <c r="M90" s="38"/>
      <c r="N90" s="38"/>
      <c r="O90" s="38"/>
      <c r="P90" s="38"/>
      <c r="Q90" s="38"/>
      <c r="R90" s="38"/>
      <c r="S90" s="38">
        <f t="shared" si="6"/>
        <v>0</v>
      </c>
    </row>
    <row r="91" spans="2:19" x14ac:dyDescent="0.2">
      <c r="B91" s="31" t="str">
        <f>'Laba Rugi'!B112</f>
        <v xml:space="preserve">   Bank Admin Charges</v>
      </c>
      <c r="C91" s="31"/>
      <c r="D91" s="31"/>
      <c r="E91" s="45">
        <f>'Laba Rugi'!D112</f>
        <v>0</v>
      </c>
      <c r="G91" s="38">
        <v>59500</v>
      </c>
      <c r="H91" s="38">
        <v>66000</v>
      </c>
      <c r="I91" s="38">
        <v>68500</v>
      </c>
      <c r="J91" s="38">
        <v>90000</v>
      </c>
      <c r="K91" s="38">
        <v>105000</v>
      </c>
      <c r="L91" s="38">
        <v>85000</v>
      </c>
      <c r="M91" s="38">
        <v>139500</v>
      </c>
      <c r="N91" s="38">
        <v>112500</v>
      </c>
      <c r="O91" s="38">
        <v>180000</v>
      </c>
      <c r="P91" s="38">
        <v>195000</v>
      </c>
      <c r="Q91" s="38">
        <v>123500</v>
      </c>
      <c r="R91" s="38">
        <v>90000</v>
      </c>
      <c r="S91" s="38">
        <f t="shared" si="6"/>
        <v>1314500</v>
      </c>
    </row>
    <row r="92" spans="2:19" hidden="1" x14ac:dyDescent="0.2">
      <c r="B92" s="31" t="str">
        <f>'Laba Rugi'!B113</f>
        <v xml:space="preserve">   Bank Provisional Cost</v>
      </c>
      <c r="C92" s="31"/>
      <c r="D92" s="31"/>
      <c r="E92" s="45">
        <f>'Laba Rugi'!D113</f>
        <v>0</v>
      </c>
      <c r="G92" s="38">
        <v>0</v>
      </c>
      <c r="H92" s="38"/>
      <c r="I92" s="38">
        <v>0</v>
      </c>
      <c r="J92" s="38"/>
      <c r="K92" s="38"/>
      <c r="L92" s="38"/>
      <c r="M92" s="38"/>
      <c r="N92" s="38"/>
      <c r="O92" s="38"/>
      <c r="P92" s="38"/>
      <c r="Q92" s="38"/>
      <c r="R92" s="38"/>
      <c r="S92" s="38">
        <f t="shared" si="6"/>
        <v>0</v>
      </c>
    </row>
    <row r="93" spans="2:19" hidden="1" x14ac:dyDescent="0.2">
      <c r="B93" s="31" t="str">
        <f>'Laba Rugi'!B114</f>
        <v xml:space="preserve">   Tax on interest earned</v>
      </c>
      <c r="C93" s="31"/>
      <c r="D93" s="31"/>
      <c r="E93" s="45">
        <f>'Laba Rugi'!D114</f>
        <v>0</v>
      </c>
      <c r="G93" s="38">
        <v>0</v>
      </c>
      <c r="H93" s="38"/>
      <c r="I93" s="38">
        <v>0</v>
      </c>
      <c r="J93" s="38"/>
      <c r="K93" s="38"/>
      <c r="L93" s="38"/>
      <c r="M93" s="38"/>
      <c r="N93" s="38"/>
      <c r="O93" s="38"/>
      <c r="P93" s="38"/>
      <c r="Q93" s="38"/>
      <c r="R93" s="38"/>
      <c r="S93" s="38">
        <f t="shared" si="6"/>
        <v>0</v>
      </c>
    </row>
    <row r="94" spans="2:19" hidden="1" x14ac:dyDescent="0.2">
      <c r="B94" s="31" t="str">
        <f>'Laba Rugi'!B115</f>
        <v xml:space="preserve">   Interest Expenses</v>
      </c>
      <c r="C94" s="31"/>
      <c r="D94" s="31"/>
      <c r="E94" s="45">
        <f>'Laba Rugi'!D115</f>
        <v>0</v>
      </c>
      <c r="G94" s="38">
        <v>0</v>
      </c>
      <c r="H94" s="38"/>
      <c r="I94" s="38">
        <v>0</v>
      </c>
      <c r="J94" s="38"/>
      <c r="K94" s="38"/>
      <c r="L94" s="38"/>
      <c r="M94" s="38"/>
      <c r="N94" s="38"/>
      <c r="O94" s="38"/>
      <c r="P94" s="38"/>
      <c r="Q94" s="38"/>
      <c r="R94" s="38"/>
      <c r="S94" s="38">
        <f t="shared" si="6"/>
        <v>0</v>
      </c>
    </row>
    <row r="95" spans="2:19" hidden="1" x14ac:dyDescent="0.2">
      <c r="B95" s="31" t="str">
        <f>'Laba Rugi'!B116</f>
        <v xml:space="preserve">   Loss from disposal of assets</v>
      </c>
      <c r="C95" s="31"/>
      <c r="D95" s="31"/>
      <c r="E95" s="45">
        <f>'Laba Rugi'!D116</f>
        <v>0</v>
      </c>
      <c r="G95" s="38">
        <v>0</v>
      </c>
      <c r="H95" s="38"/>
      <c r="I95" s="38">
        <v>0</v>
      </c>
      <c r="J95" s="38"/>
      <c r="K95" s="38"/>
      <c r="L95" s="38"/>
      <c r="M95" s="38"/>
      <c r="N95" s="38"/>
      <c r="O95" s="38"/>
      <c r="P95" s="38"/>
      <c r="Q95" s="38"/>
      <c r="R95" s="38"/>
      <c r="S95" s="38">
        <f t="shared" si="6"/>
        <v>0</v>
      </c>
    </row>
    <row r="96" spans="2:19" hidden="1" x14ac:dyDescent="0.2">
      <c r="B96" s="31" t="str">
        <f>'Laba Rugi'!B117</f>
        <v xml:space="preserve">   Loss from forex</v>
      </c>
      <c r="C96" s="31"/>
      <c r="D96" s="31"/>
      <c r="E96" s="45">
        <f>'Laba Rugi'!D117</f>
        <v>0</v>
      </c>
      <c r="G96" s="38">
        <v>0</v>
      </c>
      <c r="H96" s="38"/>
      <c r="I96" s="38">
        <v>0</v>
      </c>
      <c r="J96" s="38"/>
      <c r="K96" s="38"/>
      <c r="L96" s="38"/>
      <c r="M96" s="38"/>
      <c r="N96" s="38"/>
      <c r="O96" s="38"/>
      <c r="P96" s="38"/>
      <c r="Q96" s="38"/>
      <c r="R96" s="38"/>
      <c r="S96" s="38">
        <f t="shared" si="6"/>
        <v>0</v>
      </c>
    </row>
    <row r="97" spans="2:20" hidden="1" x14ac:dyDescent="0.2">
      <c r="B97" s="31" t="str">
        <f>'Laba Rugi'!B118</f>
        <v>Other Tax and Retribution</v>
      </c>
      <c r="C97" s="31"/>
      <c r="D97" s="31"/>
      <c r="E97" s="45">
        <f>'Laba Rugi'!D118</f>
        <v>0</v>
      </c>
      <c r="G97" s="38">
        <v>0</v>
      </c>
      <c r="H97" s="38"/>
      <c r="I97" s="38">
        <v>0</v>
      </c>
      <c r="J97" s="38"/>
      <c r="K97" s="38"/>
      <c r="L97" s="38"/>
      <c r="M97" s="38"/>
      <c r="N97" s="38"/>
      <c r="O97" s="38"/>
      <c r="P97" s="38"/>
      <c r="Q97" s="38"/>
      <c r="R97" s="38"/>
      <c r="S97" s="38">
        <f t="shared" si="6"/>
        <v>0</v>
      </c>
    </row>
    <row r="98" spans="2:20" hidden="1" x14ac:dyDescent="0.2">
      <c r="B98" s="31" t="str">
        <f>'Laba Rugi'!B119</f>
        <v>Penyesuaian Persediaan</v>
      </c>
      <c r="C98" s="31"/>
      <c r="D98" s="31"/>
      <c r="E98" s="45">
        <f>'Laba Rugi'!D119</f>
        <v>0</v>
      </c>
      <c r="G98" s="38">
        <v>0</v>
      </c>
      <c r="H98" s="38">
        <v>0</v>
      </c>
      <c r="I98" s="38">
        <v>0</v>
      </c>
      <c r="J98" s="38">
        <v>0</v>
      </c>
      <c r="K98" s="38">
        <v>0</v>
      </c>
      <c r="L98" s="38">
        <v>0</v>
      </c>
      <c r="M98" s="38">
        <v>0</v>
      </c>
      <c r="N98" s="38">
        <v>0</v>
      </c>
      <c r="O98" s="38">
        <v>0</v>
      </c>
      <c r="P98" s="38">
        <v>0</v>
      </c>
      <c r="Q98" s="38"/>
      <c r="R98" s="38"/>
      <c r="S98" s="38">
        <f t="shared" si="6"/>
        <v>0</v>
      </c>
    </row>
    <row r="99" spans="2:20" hidden="1" x14ac:dyDescent="0.2">
      <c r="B99" s="31" t="str">
        <f>'Laba Rugi'!B120</f>
        <v>Corporate Income Tax</v>
      </c>
      <c r="C99" s="31"/>
      <c r="D99" s="31"/>
      <c r="E99" s="45">
        <f>'Laba Rugi'!D120</f>
        <v>0</v>
      </c>
      <c r="G99" s="38">
        <v>0</v>
      </c>
      <c r="H99" s="38">
        <v>0</v>
      </c>
      <c r="I99" s="38">
        <v>0</v>
      </c>
      <c r="J99" s="38">
        <v>0</v>
      </c>
      <c r="K99" s="38">
        <v>0</v>
      </c>
      <c r="L99" s="38">
        <v>0</v>
      </c>
      <c r="M99" s="38">
        <v>0</v>
      </c>
      <c r="N99" s="38">
        <v>0</v>
      </c>
      <c r="O99" s="38">
        <v>0</v>
      </c>
      <c r="P99" s="38">
        <v>0</v>
      </c>
      <c r="Q99" s="38"/>
      <c r="R99" s="38"/>
      <c r="S99" s="38">
        <f t="shared" si="6"/>
        <v>0</v>
      </c>
    </row>
    <row r="100" spans="2:20" hidden="1" x14ac:dyDescent="0.2">
      <c r="B100" s="31" t="str">
        <f>'Laba Rugi'!B121</f>
        <v xml:space="preserve">   Income Tax - PPh Ps 29</v>
      </c>
      <c r="C100" s="31"/>
      <c r="D100" s="31"/>
      <c r="E100" s="45">
        <f>'Laba Rugi'!D121</f>
        <v>0</v>
      </c>
      <c r="G100" s="38">
        <v>0</v>
      </c>
      <c r="H100" s="38">
        <v>0</v>
      </c>
      <c r="I100" s="38">
        <v>0</v>
      </c>
      <c r="J100" s="38">
        <v>0</v>
      </c>
      <c r="K100" s="38">
        <v>0</v>
      </c>
      <c r="L100" s="38">
        <v>0</v>
      </c>
      <c r="M100" s="38">
        <v>0</v>
      </c>
      <c r="N100" s="38">
        <v>0</v>
      </c>
      <c r="O100" s="38">
        <v>0</v>
      </c>
      <c r="P100" s="38">
        <v>0</v>
      </c>
      <c r="Q100" s="38"/>
      <c r="R100" s="38"/>
      <c r="S100" s="38">
        <f t="shared" si="6"/>
        <v>0</v>
      </c>
    </row>
    <row r="101" spans="2:20" hidden="1" x14ac:dyDescent="0.2">
      <c r="B101" s="31" t="str">
        <f>'Laba Rugi'!B122</f>
        <v>Dividend</v>
      </c>
      <c r="C101" s="31"/>
      <c r="D101" s="31"/>
      <c r="E101" s="45">
        <f>'Laba Rugi'!D122</f>
        <v>0</v>
      </c>
      <c r="G101" s="38">
        <v>0</v>
      </c>
      <c r="H101" s="38">
        <v>0</v>
      </c>
      <c r="I101" s="38">
        <v>0</v>
      </c>
      <c r="J101" s="38">
        <v>0</v>
      </c>
      <c r="K101" s="38">
        <v>0</v>
      </c>
      <c r="L101" s="38">
        <v>0</v>
      </c>
      <c r="M101" s="38">
        <v>0</v>
      </c>
      <c r="N101" s="38">
        <v>0</v>
      </c>
      <c r="O101" s="38">
        <v>0</v>
      </c>
      <c r="P101" s="38">
        <v>0</v>
      </c>
      <c r="Q101" s="38"/>
      <c r="R101" s="38"/>
      <c r="S101" s="38">
        <f t="shared" si="6"/>
        <v>0</v>
      </c>
    </row>
    <row r="102" spans="2:20" hidden="1" x14ac:dyDescent="0.2">
      <c r="B102" s="31" t="str">
        <f>'Laba Rugi'!B123</f>
        <v xml:space="preserve">   Dividend Expense</v>
      </c>
      <c r="C102" s="31"/>
      <c r="D102" s="31"/>
      <c r="E102" s="45">
        <f>'Laba Rugi'!D123</f>
        <v>0</v>
      </c>
      <c r="G102" s="38">
        <v>0</v>
      </c>
      <c r="H102" s="38">
        <v>0</v>
      </c>
      <c r="I102" s="38">
        <v>0</v>
      </c>
      <c r="J102" s="38">
        <v>0</v>
      </c>
      <c r="K102" s="38">
        <v>0</v>
      </c>
      <c r="L102" s="38">
        <v>0</v>
      </c>
      <c r="M102" s="38">
        <v>0</v>
      </c>
      <c r="N102" s="38">
        <v>0</v>
      </c>
      <c r="O102" s="38">
        <v>0</v>
      </c>
      <c r="P102" s="38">
        <v>0</v>
      </c>
      <c r="Q102" s="38"/>
      <c r="R102" s="38"/>
      <c r="S102" s="38">
        <f t="shared" si="6"/>
        <v>0</v>
      </c>
    </row>
    <row r="103" spans="2:20" ht="16.5" x14ac:dyDescent="0.3">
      <c r="B103" s="42" t="s">
        <v>510</v>
      </c>
      <c r="C103" s="42"/>
      <c r="D103" s="42"/>
      <c r="E103" s="46">
        <f>SUM(E85:E102)</f>
        <v>0</v>
      </c>
      <c r="G103" s="46">
        <f>SUM(G85:G102)</f>
        <v>59500</v>
      </c>
      <c r="H103" s="46">
        <f t="shared" ref="H103:S103" si="7">SUM(H85:H102)</f>
        <v>66000</v>
      </c>
      <c r="I103" s="46">
        <f t="shared" si="7"/>
        <v>68500</v>
      </c>
      <c r="J103" s="46">
        <f t="shared" si="7"/>
        <v>90000</v>
      </c>
      <c r="K103" s="46">
        <f t="shared" si="7"/>
        <v>105000</v>
      </c>
      <c r="L103" s="46">
        <f t="shared" si="7"/>
        <v>85000</v>
      </c>
      <c r="M103" s="46">
        <f t="shared" si="7"/>
        <v>139500</v>
      </c>
      <c r="N103" s="46">
        <f t="shared" si="7"/>
        <v>112500</v>
      </c>
      <c r="O103" s="46">
        <f t="shared" si="7"/>
        <v>180000</v>
      </c>
      <c r="P103" s="46">
        <f t="shared" si="7"/>
        <v>195000</v>
      </c>
      <c r="Q103" s="46">
        <f t="shared" si="7"/>
        <v>123500</v>
      </c>
      <c r="R103" s="46">
        <f t="shared" si="7"/>
        <v>90000</v>
      </c>
      <c r="S103" s="46">
        <f t="shared" si="7"/>
        <v>1314500</v>
      </c>
    </row>
    <row r="104" spans="2:20" x14ac:dyDescent="0.2">
      <c r="E104" s="28"/>
      <c r="G104" s="38"/>
    </row>
    <row r="105" spans="2:20" ht="16.5" hidden="1" x14ac:dyDescent="0.3">
      <c r="B105" s="27" t="s">
        <v>511</v>
      </c>
      <c r="C105" s="27"/>
      <c r="D105" s="27"/>
      <c r="E105" s="47">
        <f>E27-E80-E103</f>
        <v>68632515</v>
      </c>
      <c r="G105" s="47">
        <f>G27-G80-G103</f>
        <v>12908538</v>
      </c>
      <c r="H105" s="47">
        <f t="shared" ref="H105:S105" si="8">H27-H80-H103</f>
        <v>578105</v>
      </c>
      <c r="I105" s="47">
        <f t="shared" si="8"/>
        <v>4475344</v>
      </c>
      <c r="J105" s="47">
        <f t="shared" si="8"/>
        <v>761922</v>
      </c>
      <c r="K105" s="47">
        <f t="shared" si="8"/>
        <v>24215230</v>
      </c>
      <c r="L105" s="47">
        <f t="shared" si="8"/>
        <v>13738757</v>
      </c>
      <c r="M105" s="47">
        <f t="shared" si="8"/>
        <v>-6439174</v>
      </c>
      <c r="N105" s="47">
        <f t="shared" si="8"/>
        <v>7423699</v>
      </c>
      <c r="O105" s="47">
        <f t="shared" si="8"/>
        <v>-449466</v>
      </c>
      <c r="P105" s="47">
        <f t="shared" si="8"/>
        <v>17514917</v>
      </c>
      <c r="Q105" s="47">
        <f t="shared" si="8"/>
        <v>-6407374</v>
      </c>
      <c r="R105" s="47">
        <f t="shared" si="8"/>
        <v>-12067280</v>
      </c>
      <c r="S105" s="47">
        <f t="shared" si="8"/>
        <v>2153218</v>
      </c>
    </row>
    <row r="106" spans="2:20" hidden="1" x14ac:dyDescent="0.2">
      <c r="G106" s="38"/>
    </row>
    <row r="107" spans="2:20" hidden="1" x14ac:dyDescent="0.2">
      <c r="B107" s="19" t="s">
        <v>512</v>
      </c>
      <c r="E107" s="48">
        <v>0</v>
      </c>
      <c r="G107" s="38">
        <v>0</v>
      </c>
    </row>
    <row r="108" spans="2:20" hidden="1" x14ac:dyDescent="0.2">
      <c r="E108" s="28"/>
      <c r="G108" s="38"/>
    </row>
    <row r="109" spans="2:20" ht="17.25" thickBot="1" x14ac:dyDescent="0.35">
      <c r="B109" s="27" t="s">
        <v>513</v>
      </c>
      <c r="C109" s="27"/>
      <c r="D109" s="27"/>
      <c r="E109" s="49">
        <f>E105-E107</f>
        <v>68632515</v>
      </c>
      <c r="G109" s="49">
        <f>G105-G107</f>
        <v>12908538</v>
      </c>
      <c r="H109" s="49">
        <f t="shared" ref="H109:S109" si="9">H105-H107</f>
        <v>578105</v>
      </c>
      <c r="I109" s="49">
        <f t="shared" si="9"/>
        <v>4475344</v>
      </c>
      <c r="J109" s="49">
        <f t="shared" si="9"/>
        <v>761922</v>
      </c>
      <c r="K109" s="49">
        <f t="shared" si="9"/>
        <v>24215230</v>
      </c>
      <c r="L109" s="49">
        <f t="shared" si="9"/>
        <v>13738757</v>
      </c>
      <c r="M109" s="49">
        <f t="shared" si="9"/>
        <v>-6439174</v>
      </c>
      <c r="N109" s="49">
        <f t="shared" si="9"/>
        <v>7423699</v>
      </c>
      <c r="O109" s="49">
        <f t="shared" si="9"/>
        <v>-449466</v>
      </c>
      <c r="P109" s="49">
        <f t="shared" si="9"/>
        <v>17514917</v>
      </c>
      <c r="Q109" s="50">
        <f t="shared" si="9"/>
        <v>-6407374</v>
      </c>
      <c r="R109" s="49">
        <f t="shared" si="9"/>
        <v>-12067280</v>
      </c>
      <c r="S109" s="49">
        <f t="shared" si="9"/>
        <v>2153218</v>
      </c>
      <c r="T109" s="41"/>
    </row>
    <row r="110" spans="2:20" ht="13.5" thickTop="1" x14ac:dyDescent="0.2">
      <c r="G110" s="41"/>
      <c r="H110" s="41"/>
      <c r="I110" s="41"/>
      <c r="J110" s="41"/>
      <c r="K110" s="41"/>
      <c r="L110" s="41"/>
      <c r="M110" s="41"/>
      <c r="N110" s="41"/>
      <c r="O110" s="41"/>
      <c r="P110" s="41"/>
      <c r="Q110" s="41"/>
      <c r="R110" s="41"/>
      <c r="S110" s="41">
        <f>S109/S9</f>
        <v>4.573741993296865E-3</v>
      </c>
    </row>
    <row r="112" spans="2:20" x14ac:dyDescent="0.2">
      <c r="E112" s="51"/>
      <c r="F112" s="19" t="s">
        <v>485</v>
      </c>
      <c r="S112" s="52">
        <f>S109*11%</f>
        <v>236853.98</v>
      </c>
      <c r="T112" s="19" t="s">
        <v>548</v>
      </c>
    </row>
    <row r="113" spans="5:22" x14ac:dyDescent="0.2">
      <c r="E113" s="51"/>
      <c r="S113" s="52"/>
    </row>
    <row r="114" spans="5:22" x14ac:dyDescent="0.2">
      <c r="E114" s="51"/>
    </row>
    <row r="115" spans="5:22" x14ac:dyDescent="0.2">
      <c r="E115" s="51"/>
      <c r="S115" s="52"/>
    </row>
    <row r="116" spans="5:22" x14ac:dyDescent="0.2">
      <c r="E116" s="51"/>
      <c r="F116" s="20" t="s">
        <v>401</v>
      </c>
    </row>
    <row r="117" spans="5:22" x14ac:dyDescent="0.2">
      <c r="F117" s="7" t="s">
        <v>486</v>
      </c>
      <c r="S117" s="7"/>
    </row>
    <row r="118" spans="5:22" x14ac:dyDescent="0.2">
      <c r="S118" s="7"/>
      <c r="T118" s="29"/>
      <c r="U118" s="29"/>
      <c r="V118" s="53"/>
    </row>
    <row r="119" spans="5:22" x14ac:dyDescent="0.2">
      <c r="T119" s="54"/>
      <c r="U119" s="55"/>
    </row>
    <row r="120" spans="5:22" x14ac:dyDescent="0.2">
      <c r="T120" s="56"/>
      <c r="V120" s="55"/>
    </row>
    <row r="121" spans="5:22" x14ac:dyDescent="0.2">
      <c r="U121" s="52"/>
    </row>
    <row r="122" spans="5:22" x14ac:dyDescent="0.2">
      <c r="T122" s="56"/>
      <c r="V122" s="52"/>
    </row>
    <row r="123" spans="5:22" x14ac:dyDescent="0.2">
      <c r="V123" s="57"/>
    </row>
    <row r="125" spans="5:22" x14ac:dyDescent="0.2">
      <c r="S125" s="306"/>
      <c r="T125" s="306"/>
      <c r="U125" s="306"/>
      <c r="V125" s="306"/>
    </row>
    <row r="126" spans="5:22" x14ac:dyDescent="0.2">
      <c r="S126" s="306"/>
      <c r="T126" s="306"/>
      <c r="U126" s="306"/>
      <c r="V126" s="306"/>
    </row>
  </sheetData>
  <mergeCells count="1">
    <mergeCell ref="S125:V126"/>
  </mergeCells>
  <pageMargins left="0.7" right="0.7" top="0.75" bottom="0.75" header="0.3" footer="0.3"/>
  <pageSetup paperSize="9" scale="52" orientation="landscape"/>
  <rowBreaks count="1" manualBreakCount="1">
    <brk id="81" max="18" man="1"/>
  </rowBreak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59A20-5469-4AD1-B5F7-F1FC679959D8}">
  <sheetPr>
    <pageSetUpPr fitToPage="1"/>
  </sheetPr>
  <dimension ref="B1:Z126"/>
  <sheetViews>
    <sheetView showGridLines="0" zoomScale="85" zoomScaleNormal="85" zoomScaleSheetLayoutView="90" workbookViewId="0">
      <pane xSplit="6" ySplit="6" topLeftCell="G56" activePane="bottomRight" state="frozen"/>
      <selection pane="topRight"/>
      <selection pane="bottomLeft"/>
      <selection pane="bottomRight" activeCell="X103" sqref="X103"/>
    </sheetView>
  </sheetViews>
  <sheetFormatPr defaultColWidth="9.140625" defaultRowHeight="12.75" x14ac:dyDescent="0.2"/>
  <cols>
    <col min="1" max="1" width="5.7109375" style="19" customWidth="1"/>
    <col min="2" max="2" width="20.140625" style="19" customWidth="1"/>
    <col min="3" max="3" width="11.5703125" style="19" customWidth="1"/>
    <col min="4" max="4" width="29.28515625" style="19" customWidth="1"/>
    <col min="5" max="5" width="14.85546875" style="19" hidden="1" customWidth="1"/>
    <col min="6" max="6" width="14.5703125" style="19" hidden="1" customWidth="1"/>
    <col min="7" max="12" width="16" style="19" hidden="1" customWidth="1"/>
    <col min="13" max="13" width="15.140625" style="19" hidden="1" customWidth="1"/>
    <col min="14" max="14" width="16" style="19" hidden="1" customWidth="1"/>
    <col min="15" max="16" width="13.5703125" style="19" hidden="1" customWidth="1"/>
    <col min="17" max="17" width="11" style="19" hidden="1" customWidth="1"/>
    <col min="18" max="18" width="11.42578125" style="19" hidden="1" customWidth="1"/>
    <col min="19" max="19" width="17" style="19" customWidth="1"/>
    <col min="20" max="20" width="12.5703125" style="19" hidden="1" customWidth="1"/>
    <col min="21" max="21" width="12.140625" style="19" hidden="1" customWidth="1"/>
    <col min="22" max="22" width="15.140625" style="19" hidden="1" customWidth="1"/>
    <col min="23" max="23" width="14.28515625" style="19" customWidth="1"/>
    <col min="24" max="24" width="10.7109375" style="19" bestFit="1" customWidth="1"/>
    <col min="25" max="16384" width="9.140625" style="19"/>
  </cols>
  <sheetData>
    <row r="1" spans="2:23" x14ac:dyDescent="0.2">
      <c r="B1" s="21" t="str">
        <f>LR_2025!B1</f>
        <v>ARYA USAHA TIRTA, CV</v>
      </c>
      <c r="C1" s="21"/>
      <c r="D1" s="21"/>
    </row>
    <row r="2" spans="2:23" x14ac:dyDescent="0.2">
      <c r="B2" s="7" t="s">
        <v>499</v>
      </c>
      <c r="C2" s="7"/>
      <c r="D2" s="7"/>
    </row>
    <row r="3" spans="2:23" x14ac:dyDescent="0.2">
      <c r="B3" s="22" t="s">
        <v>464</v>
      </c>
      <c r="C3" s="4">
        <f>LR_2025!C3</f>
        <v>183</v>
      </c>
      <c r="D3" s="5">
        <v>2025</v>
      </c>
    </row>
    <row r="4" spans="2:23" ht="16.5" x14ac:dyDescent="0.3">
      <c r="B4" s="23"/>
      <c r="C4" s="23"/>
      <c r="D4" s="23"/>
      <c r="E4" s="24"/>
      <c r="F4" s="25"/>
    </row>
    <row r="5" spans="2:23" x14ac:dyDescent="0.2">
      <c r="E5" s="26"/>
      <c r="F5" s="25"/>
    </row>
    <row r="6" spans="2:23" ht="16.5" x14ac:dyDescent="0.3">
      <c r="B6" s="27" t="s">
        <v>500</v>
      </c>
      <c r="C6" s="27"/>
      <c r="D6" s="27"/>
      <c r="E6" s="28"/>
      <c r="G6" s="29" t="s">
        <v>514</v>
      </c>
      <c r="H6" s="29" t="s">
        <v>515</v>
      </c>
      <c r="I6" s="29" t="s">
        <v>516</v>
      </c>
      <c r="J6" s="29" t="s">
        <v>517</v>
      </c>
      <c r="K6" s="29" t="s">
        <v>491</v>
      </c>
      <c r="L6" s="29" t="s">
        <v>518</v>
      </c>
      <c r="M6" s="29" t="s">
        <v>519</v>
      </c>
      <c r="N6" s="29" t="s">
        <v>520</v>
      </c>
      <c r="O6" s="29" t="s">
        <v>521</v>
      </c>
      <c r="P6" s="29" t="s">
        <v>522</v>
      </c>
      <c r="Q6" s="29" t="s">
        <v>523</v>
      </c>
      <c r="R6" s="29" t="s">
        <v>524</v>
      </c>
      <c r="S6" s="29" t="s">
        <v>525</v>
      </c>
      <c r="U6" s="19" t="s">
        <v>552</v>
      </c>
      <c r="V6" s="19" t="s">
        <v>553</v>
      </c>
    </row>
    <row r="7" spans="2:23" ht="16.5" x14ac:dyDescent="0.3">
      <c r="B7" s="30"/>
      <c r="C7" s="30"/>
      <c r="D7" s="30"/>
      <c r="E7" s="28"/>
    </row>
    <row r="8" spans="2:23" x14ac:dyDescent="0.2">
      <c r="B8" s="31" t="str">
        <f>'Laba Rugi'!B8</f>
        <v>Total Revenue</v>
      </c>
      <c r="C8" s="31"/>
      <c r="D8" s="31"/>
      <c r="E8" s="32">
        <f>'Laba Rugi'!D36</f>
        <v>79478150</v>
      </c>
      <c r="G8" s="33">
        <v>21598978</v>
      </c>
      <c r="H8" s="33">
        <v>20072114</v>
      </c>
      <c r="I8" s="33">
        <v>23001605</v>
      </c>
      <c r="J8" s="33">
        <v>38333955</v>
      </c>
      <c r="K8" s="33">
        <v>56880930</v>
      </c>
      <c r="L8" s="33">
        <v>36046401</v>
      </c>
      <c r="M8" s="33">
        <v>33846824</v>
      </c>
      <c r="N8" s="33">
        <v>47151440</v>
      </c>
      <c r="O8" s="33">
        <v>62375365</v>
      </c>
      <c r="P8" s="33">
        <v>65978518</v>
      </c>
      <c r="Q8" s="33">
        <v>44405300</v>
      </c>
      <c r="R8" s="33">
        <v>21086765</v>
      </c>
      <c r="S8" s="33">
        <f>SUM(G8:R8)</f>
        <v>470778195</v>
      </c>
      <c r="V8" s="34"/>
    </row>
    <row r="9" spans="2:23" ht="16.5" x14ac:dyDescent="0.3">
      <c r="B9" s="35" t="s">
        <v>181</v>
      </c>
      <c r="C9" s="35"/>
      <c r="D9" s="35"/>
      <c r="E9" s="36">
        <f>SUM(E8:E8)</f>
        <v>79478150</v>
      </c>
      <c r="G9" s="36">
        <f>SUM(G8:G8)</f>
        <v>21598978</v>
      </c>
      <c r="H9" s="37">
        <f t="shared" ref="H9:S9" si="0">SUM(H8:H8)</f>
        <v>20072114</v>
      </c>
      <c r="I9" s="37">
        <f t="shared" si="0"/>
        <v>23001605</v>
      </c>
      <c r="J9" s="37">
        <f t="shared" si="0"/>
        <v>38333955</v>
      </c>
      <c r="K9" s="37">
        <f t="shared" si="0"/>
        <v>56880930</v>
      </c>
      <c r="L9" s="37">
        <f t="shared" si="0"/>
        <v>36046401</v>
      </c>
      <c r="M9" s="37">
        <f t="shared" si="0"/>
        <v>33846824</v>
      </c>
      <c r="N9" s="37">
        <f t="shared" si="0"/>
        <v>47151440</v>
      </c>
      <c r="O9" s="37">
        <f t="shared" si="0"/>
        <v>62375365</v>
      </c>
      <c r="P9" s="37">
        <f t="shared" si="0"/>
        <v>65978518</v>
      </c>
      <c r="Q9" s="37">
        <f t="shared" si="0"/>
        <v>44405300</v>
      </c>
      <c r="R9" s="37">
        <f t="shared" si="0"/>
        <v>21086765</v>
      </c>
      <c r="S9" s="216">
        <f t="shared" si="0"/>
        <v>470778195</v>
      </c>
    </row>
    <row r="10" spans="2:23" x14ac:dyDescent="0.2">
      <c r="E10" s="28"/>
      <c r="G10" s="38"/>
      <c r="H10" s="38"/>
      <c r="I10" s="38"/>
      <c r="J10" s="38"/>
      <c r="K10" s="38"/>
      <c r="L10" s="38"/>
      <c r="M10" s="38"/>
      <c r="N10" s="38"/>
      <c r="O10" s="38"/>
      <c r="P10" s="38"/>
      <c r="Q10" s="38"/>
      <c r="R10" s="38"/>
      <c r="S10" s="38"/>
    </row>
    <row r="11" spans="2:23" ht="16.5" x14ac:dyDescent="0.3">
      <c r="B11" s="27" t="s">
        <v>501</v>
      </c>
      <c r="C11" s="27"/>
      <c r="D11" s="27"/>
      <c r="E11" s="28"/>
      <c r="G11" s="38"/>
      <c r="H11" s="38"/>
      <c r="I11" s="38"/>
      <c r="J11" s="38"/>
      <c r="K11" s="38"/>
      <c r="L11" s="38"/>
      <c r="M11" s="38"/>
      <c r="N11" s="38"/>
      <c r="O11" s="38"/>
      <c r="P11" s="38"/>
      <c r="Q11" s="38"/>
      <c r="R11" s="38"/>
      <c r="S11" s="38"/>
      <c r="W11" s="39"/>
    </row>
    <row r="12" spans="2:23" x14ac:dyDescent="0.2">
      <c r="B12" s="40" t="str">
        <f>'Laba Rugi'!B39</f>
        <v>Total Sales Cost ASC</v>
      </c>
      <c r="C12" s="40"/>
      <c r="D12" s="40"/>
      <c r="E12" s="28"/>
      <c r="G12" s="38"/>
      <c r="H12" s="38"/>
      <c r="I12" s="38"/>
      <c r="J12" s="38"/>
      <c r="K12" s="38"/>
      <c r="L12" s="38"/>
      <c r="M12" s="38"/>
      <c r="N12" s="38"/>
      <c r="O12" s="38"/>
      <c r="P12" s="38"/>
      <c r="Q12" s="38"/>
      <c r="R12" s="38"/>
      <c r="S12" s="38"/>
      <c r="W12" s="39"/>
    </row>
    <row r="13" spans="2:23" x14ac:dyDescent="0.2">
      <c r="B13" s="40" t="str">
        <f>'Laba Rugi'!B40</f>
        <v>Operational Cost</v>
      </c>
      <c r="C13" s="31"/>
      <c r="D13" s="31"/>
      <c r="E13" s="28">
        <f>'Laba Rugi'!D40</f>
        <v>0</v>
      </c>
      <c r="G13" s="38">
        <v>1950000</v>
      </c>
      <c r="H13" s="38">
        <v>3063500</v>
      </c>
      <c r="I13" s="38">
        <v>3114281</v>
      </c>
      <c r="J13" s="38">
        <v>15706670</v>
      </c>
      <c r="K13" s="38">
        <v>13223133</v>
      </c>
      <c r="L13" s="38">
        <v>9975000</v>
      </c>
      <c r="M13" s="38">
        <v>6184100</v>
      </c>
      <c r="N13" s="38">
        <v>14211100</v>
      </c>
      <c r="O13" s="38">
        <v>21961800</v>
      </c>
      <c r="P13" s="38">
        <v>8409816</v>
      </c>
      <c r="Q13" s="38">
        <v>14472628</v>
      </c>
      <c r="R13" s="38">
        <v>4300000</v>
      </c>
      <c r="S13" s="38">
        <f t="shared" ref="S13:S24" si="1">SUM(G13:R13)</f>
        <v>116572028</v>
      </c>
    </row>
    <row r="14" spans="2:23" x14ac:dyDescent="0.2">
      <c r="B14" s="40" t="str">
        <f>'Laba Rugi'!B41</f>
        <v>Tour &amp; Surfing Cost</v>
      </c>
      <c r="C14" s="40"/>
      <c r="D14" s="40"/>
      <c r="E14" s="28">
        <f>'Laba Rugi'!D41</f>
        <v>0</v>
      </c>
      <c r="G14" s="38"/>
      <c r="H14" s="38"/>
      <c r="I14" s="38">
        <v>0</v>
      </c>
      <c r="J14" s="38">
        <v>6200000</v>
      </c>
      <c r="K14" s="38">
        <v>0</v>
      </c>
      <c r="L14" s="38">
        <v>0</v>
      </c>
      <c r="M14" s="38">
        <v>0</v>
      </c>
      <c r="N14" s="38">
        <v>0</v>
      </c>
      <c r="O14" s="38"/>
      <c r="P14" s="38">
        <v>4750000</v>
      </c>
      <c r="Q14" s="38">
        <v>1200000</v>
      </c>
      <c r="R14" s="38">
        <v>4845000</v>
      </c>
      <c r="S14" s="38">
        <f t="shared" si="1"/>
        <v>16995000</v>
      </c>
    </row>
    <row r="15" spans="2:23" x14ac:dyDescent="0.2">
      <c r="B15" s="40" t="str">
        <f>'Laba Rugi'!B42</f>
        <v>Transaction Cost</v>
      </c>
      <c r="C15" s="31"/>
      <c r="D15" s="31"/>
      <c r="E15" s="28">
        <f>'Laba Rugi'!D42</f>
        <v>10845635</v>
      </c>
      <c r="G15" s="38">
        <v>5576635</v>
      </c>
      <c r="H15" s="38">
        <v>6312394</v>
      </c>
      <c r="I15" s="38">
        <v>7966045</v>
      </c>
      <c r="J15" s="38">
        <v>10768070</v>
      </c>
      <c r="K15" s="38">
        <v>7527600</v>
      </c>
      <c r="L15" s="38">
        <v>6516176</v>
      </c>
      <c r="M15" s="38">
        <v>8354561</v>
      </c>
      <c r="N15" s="38">
        <v>6743169</v>
      </c>
      <c r="O15" s="38">
        <v>7724030</v>
      </c>
      <c r="P15" s="38">
        <v>6049659</v>
      </c>
      <c r="Q15" s="38">
        <v>2959935</v>
      </c>
      <c r="R15" s="38">
        <v>3941022</v>
      </c>
      <c r="S15" s="38">
        <f t="shared" si="1"/>
        <v>80439296</v>
      </c>
      <c r="U15" s="55">
        <v>13548978</v>
      </c>
    </row>
    <row r="16" spans="2:23" x14ac:dyDescent="0.2">
      <c r="B16" s="208" t="str">
        <f>'Laba Rugi'!B43</f>
        <v xml:space="preserve">   Licence &amp; Permit Cost </v>
      </c>
      <c r="C16" s="40"/>
      <c r="D16" s="40"/>
      <c r="E16" s="28">
        <f>'Laba Rugi'!D43</f>
        <v>0</v>
      </c>
      <c r="G16" s="38"/>
      <c r="H16" s="38"/>
      <c r="I16" s="38">
        <v>0</v>
      </c>
      <c r="J16" s="38">
        <v>1300000</v>
      </c>
      <c r="K16" s="38">
        <v>0</v>
      </c>
      <c r="L16" s="38">
        <v>0</v>
      </c>
      <c r="M16" s="38">
        <v>0</v>
      </c>
      <c r="N16" s="38">
        <v>5000000</v>
      </c>
      <c r="O16" s="38"/>
      <c r="P16" s="38">
        <v>0</v>
      </c>
      <c r="Q16" s="38">
        <v>0</v>
      </c>
      <c r="R16" s="38"/>
      <c r="S16" s="38">
        <f t="shared" si="1"/>
        <v>6300000</v>
      </c>
    </row>
    <row r="17" spans="2:21" x14ac:dyDescent="0.2">
      <c r="B17" s="208" t="str">
        <f>'Laba Rugi'!B44</f>
        <v xml:space="preserve">   Product Purchase Cost </v>
      </c>
      <c r="C17" s="40"/>
      <c r="D17" s="40"/>
      <c r="E17" s="28">
        <f>'Laba Rugi'!D44</f>
        <v>0</v>
      </c>
      <c r="G17" s="38"/>
      <c r="H17" s="38"/>
      <c r="I17" s="38">
        <v>0</v>
      </c>
      <c r="J17" s="38">
        <v>0</v>
      </c>
      <c r="K17" s="38">
        <v>0</v>
      </c>
      <c r="L17" s="38">
        <v>0</v>
      </c>
      <c r="M17" s="38">
        <v>2500000</v>
      </c>
      <c r="N17" s="38">
        <v>0</v>
      </c>
      <c r="O17" s="38"/>
      <c r="P17" s="38">
        <v>0</v>
      </c>
      <c r="Q17" s="38">
        <v>0</v>
      </c>
      <c r="R17" s="38"/>
      <c r="S17" s="38">
        <f t="shared" si="1"/>
        <v>2500000</v>
      </c>
    </row>
    <row r="18" spans="2:21" hidden="1" x14ac:dyDescent="0.2">
      <c r="B18" s="40" t="str">
        <f>'Laba Rugi'!B45</f>
        <v xml:space="preserve">   Other Operating Cost</v>
      </c>
      <c r="C18" s="40"/>
      <c r="D18" s="40"/>
      <c r="E18" s="28">
        <f>'Laba Rugi'!D45</f>
        <v>0</v>
      </c>
      <c r="G18" s="38"/>
      <c r="H18" s="38"/>
      <c r="I18" s="38">
        <v>0</v>
      </c>
      <c r="J18" s="38">
        <v>0</v>
      </c>
      <c r="K18" s="38">
        <v>0</v>
      </c>
      <c r="L18" s="38">
        <v>0</v>
      </c>
      <c r="M18" s="38">
        <v>0</v>
      </c>
      <c r="N18" s="38">
        <v>0</v>
      </c>
      <c r="O18" s="38"/>
      <c r="P18" s="38">
        <v>0</v>
      </c>
      <c r="Q18" s="38">
        <v>0</v>
      </c>
      <c r="R18" s="38"/>
      <c r="S18" s="38">
        <f t="shared" si="1"/>
        <v>0</v>
      </c>
    </row>
    <row r="19" spans="2:21" hidden="1" x14ac:dyDescent="0.2">
      <c r="B19" s="40" t="str">
        <f>'Laba Rugi'!B46</f>
        <v>Total Exhibition &amp; Conference Cost</v>
      </c>
      <c r="C19" s="40"/>
      <c r="D19" s="40"/>
      <c r="E19" s="28">
        <f>'Laba Rugi'!D46</f>
        <v>0</v>
      </c>
      <c r="G19" s="38"/>
      <c r="H19" s="38"/>
      <c r="I19" s="38">
        <v>0</v>
      </c>
      <c r="J19" s="38">
        <v>0</v>
      </c>
      <c r="K19" s="38">
        <v>0</v>
      </c>
      <c r="L19" s="38">
        <v>0</v>
      </c>
      <c r="M19" s="38">
        <v>0</v>
      </c>
      <c r="N19" s="38">
        <v>0</v>
      </c>
      <c r="O19" s="38"/>
      <c r="P19" s="38">
        <v>0</v>
      </c>
      <c r="Q19" s="38">
        <v>0</v>
      </c>
      <c r="R19" s="38"/>
      <c r="S19" s="38">
        <f t="shared" si="1"/>
        <v>0</v>
      </c>
    </row>
    <row r="20" spans="2:21" hidden="1" x14ac:dyDescent="0.2">
      <c r="B20" s="40" t="str">
        <f>'Laba Rugi'!B47</f>
        <v xml:space="preserve">   Space Rental - Exhibition</v>
      </c>
      <c r="C20" s="40"/>
      <c r="D20" s="40"/>
      <c r="E20" s="28">
        <f>'Laba Rugi'!D47</f>
        <v>0</v>
      </c>
      <c r="G20" s="38"/>
      <c r="H20" s="38"/>
      <c r="I20" s="38">
        <v>0</v>
      </c>
      <c r="J20" s="38">
        <v>0</v>
      </c>
      <c r="K20" s="38">
        <v>0</v>
      </c>
      <c r="L20" s="38">
        <v>0</v>
      </c>
      <c r="M20" s="38">
        <v>0</v>
      </c>
      <c r="N20" s="38">
        <v>0</v>
      </c>
      <c r="O20" s="38"/>
      <c r="P20" s="38">
        <v>0</v>
      </c>
      <c r="Q20" s="38">
        <v>0</v>
      </c>
      <c r="R20" s="38"/>
      <c r="S20" s="38">
        <f t="shared" si="1"/>
        <v>0</v>
      </c>
    </row>
    <row r="21" spans="2:21" hidden="1" x14ac:dyDescent="0.2">
      <c r="B21" s="40" t="str">
        <f>'Laba Rugi'!B48</f>
        <v xml:space="preserve">   Shell Scheme Rental - Exhibition</v>
      </c>
      <c r="C21" s="40"/>
      <c r="D21" s="40"/>
      <c r="E21" s="28">
        <f>'Laba Rugi'!D48</f>
        <v>0</v>
      </c>
      <c r="G21" s="38"/>
      <c r="H21" s="38"/>
      <c r="I21" s="38">
        <v>0</v>
      </c>
      <c r="J21" s="38">
        <v>0</v>
      </c>
      <c r="K21" s="38">
        <v>0</v>
      </c>
      <c r="L21" s="38">
        <v>0</v>
      </c>
      <c r="M21" s="38">
        <v>0</v>
      </c>
      <c r="N21" s="38">
        <v>0</v>
      </c>
      <c r="O21" s="38"/>
      <c r="P21" s="38">
        <v>0</v>
      </c>
      <c r="Q21" s="38">
        <v>0</v>
      </c>
      <c r="R21" s="38"/>
      <c r="S21" s="38">
        <f t="shared" si="1"/>
        <v>0</v>
      </c>
    </row>
    <row r="22" spans="2:21" hidden="1" x14ac:dyDescent="0.2">
      <c r="B22" s="40" t="str">
        <f>'Laba Rugi'!B49</f>
        <v xml:space="preserve">   Conference Cost</v>
      </c>
      <c r="C22" s="40"/>
      <c r="D22" s="40"/>
      <c r="E22" s="28">
        <f>'Laba Rugi'!D49</f>
        <v>0</v>
      </c>
      <c r="G22" s="38"/>
      <c r="H22" s="38"/>
      <c r="I22" s="38">
        <v>0</v>
      </c>
      <c r="J22" s="38">
        <v>0</v>
      </c>
      <c r="K22" s="38">
        <v>0</v>
      </c>
      <c r="L22" s="38">
        <v>0</v>
      </c>
      <c r="M22" s="38">
        <v>0</v>
      </c>
      <c r="N22" s="38">
        <v>0</v>
      </c>
      <c r="O22" s="38"/>
      <c r="P22" s="38">
        <v>0</v>
      </c>
      <c r="Q22" s="38">
        <v>0</v>
      </c>
      <c r="R22" s="38"/>
      <c r="S22" s="38">
        <f t="shared" si="1"/>
        <v>0</v>
      </c>
    </row>
    <row r="23" spans="2:21" hidden="1" x14ac:dyDescent="0.2">
      <c r="B23" s="40" t="str">
        <f>'Laba Rugi'!B50</f>
        <v xml:space="preserve">   Man Power Cost - Exhibiton</v>
      </c>
      <c r="C23" s="40"/>
      <c r="D23" s="40"/>
      <c r="E23" s="28">
        <f>'Laba Rugi'!D50</f>
        <v>0</v>
      </c>
      <c r="G23" s="38"/>
      <c r="H23" s="38"/>
      <c r="I23" s="38">
        <v>0</v>
      </c>
      <c r="J23" s="38">
        <v>0</v>
      </c>
      <c r="K23" s="38">
        <v>0</v>
      </c>
      <c r="L23" s="38">
        <v>0</v>
      </c>
      <c r="M23" s="38">
        <v>0</v>
      </c>
      <c r="N23" s="38">
        <v>0</v>
      </c>
      <c r="O23" s="38"/>
      <c r="P23" s="38">
        <v>0</v>
      </c>
      <c r="Q23" s="38">
        <v>0</v>
      </c>
      <c r="R23" s="38"/>
      <c r="S23" s="38">
        <f t="shared" si="1"/>
        <v>0</v>
      </c>
    </row>
    <row r="24" spans="2:21" hidden="1" x14ac:dyDescent="0.2">
      <c r="B24" s="40" t="str">
        <f>'Laba Rugi'!B51</f>
        <v xml:space="preserve">   Sponsorship Cost</v>
      </c>
      <c r="C24" s="40"/>
      <c r="D24" s="40"/>
      <c r="E24" s="28">
        <f>'Laba Rugi'!D51</f>
        <v>0</v>
      </c>
      <c r="G24" s="38">
        <v>0</v>
      </c>
      <c r="H24" s="38">
        <v>0</v>
      </c>
      <c r="I24" s="38">
        <v>0</v>
      </c>
      <c r="J24" s="38">
        <v>0</v>
      </c>
      <c r="K24" s="38">
        <v>0</v>
      </c>
      <c r="L24" s="38">
        <v>0</v>
      </c>
      <c r="M24" s="38">
        <v>0</v>
      </c>
      <c r="N24" s="38">
        <v>0</v>
      </c>
      <c r="O24" s="38">
        <v>0</v>
      </c>
      <c r="P24" s="38">
        <v>0</v>
      </c>
      <c r="Q24" s="38"/>
      <c r="R24" s="38"/>
      <c r="S24" s="38">
        <f t="shared" si="1"/>
        <v>0</v>
      </c>
    </row>
    <row r="25" spans="2:21" x14ac:dyDescent="0.2">
      <c r="B25" s="208" t="str">
        <f>'LR_2025 (1-12)'!B25</f>
        <v xml:space="preserve">   Other Operating Cost</v>
      </c>
      <c r="C25" s="40"/>
      <c r="D25" s="40"/>
      <c r="E25" s="32">
        <f>'Laba Rugi'!D52</f>
        <v>0</v>
      </c>
      <c r="G25" s="38">
        <v>0</v>
      </c>
      <c r="H25" s="38">
        <v>0</v>
      </c>
      <c r="I25" s="38">
        <v>0</v>
      </c>
      <c r="J25" s="38">
        <v>0</v>
      </c>
      <c r="K25" s="38">
        <v>0</v>
      </c>
      <c r="L25" s="38">
        <v>0</v>
      </c>
      <c r="M25" s="38">
        <v>0</v>
      </c>
      <c r="N25" s="38">
        <v>0</v>
      </c>
      <c r="O25" s="38">
        <v>0</v>
      </c>
      <c r="P25" s="38">
        <v>0</v>
      </c>
      <c r="Q25" s="38"/>
      <c r="R25" s="38"/>
      <c r="S25" s="38">
        <v>3600000</v>
      </c>
      <c r="U25" s="19">
        <f>300000*12</f>
        <v>3600000</v>
      </c>
    </row>
    <row r="26" spans="2:21" ht="16.5" x14ac:dyDescent="0.3">
      <c r="B26" s="35" t="s">
        <v>502</v>
      </c>
      <c r="C26" s="35"/>
      <c r="D26" s="35"/>
      <c r="E26" s="36">
        <f>SUM(E12:E25)</f>
        <v>10845635</v>
      </c>
      <c r="G26" s="36">
        <f>SUM(G12:G25)</f>
        <v>7526635</v>
      </c>
      <c r="H26" s="37">
        <f t="shared" ref="H26:S26" si="2">SUM(H12:H25)</f>
        <v>9375894</v>
      </c>
      <c r="I26" s="37">
        <f t="shared" si="2"/>
        <v>11080326</v>
      </c>
      <c r="J26" s="37">
        <f t="shared" si="2"/>
        <v>33974740</v>
      </c>
      <c r="K26" s="37">
        <f t="shared" si="2"/>
        <v>20750733</v>
      </c>
      <c r="L26" s="37">
        <f t="shared" si="2"/>
        <v>16491176</v>
      </c>
      <c r="M26" s="37">
        <f t="shared" si="2"/>
        <v>17038661</v>
      </c>
      <c r="N26" s="37">
        <f t="shared" si="2"/>
        <v>25954269</v>
      </c>
      <c r="O26" s="37">
        <f t="shared" si="2"/>
        <v>29685830</v>
      </c>
      <c r="P26" s="37">
        <f t="shared" si="2"/>
        <v>19209475</v>
      </c>
      <c r="Q26" s="37">
        <f t="shared" si="2"/>
        <v>18632563</v>
      </c>
      <c r="R26" s="37">
        <f t="shared" si="2"/>
        <v>13086022</v>
      </c>
      <c r="S26" s="216">
        <f t="shared" si="2"/>
        <v>226406324</v>
      </c>
      <c r="U26" s="41"/>
    </row>
    <row r="27" spans="2:21" ht="16.5" x14ac:dyDescent="0.3">
      <c r="B27" s="42" t="s">
        <v>503</v>
      </c>
      <c r="C27" s="42"/>
      <c r="D27" s="42"/>
      <c r="E27" s="43">
        <f>E9-E26</f>
        <v>68632515</v>
      </c>
      <c r="G27" s="43">
        <f>G9-G26</f>
        <v>14072343</v>
      </c>
      <c r="H27" s="44">
        <f t="shared" ref="H27:S27" si="3">H9-H26</f>
        <v>10696220</v>
      </c>
      <c r="I27" s="44">
        <f t="shared" si="3"/>
        <v>11921279</v>
      </c>
      <c r="J27" s="44">
        <f t="shared" si="3"/>
        <v>4359215</v>
      </c>
      <c r="K27" s="44">
        <f t="shared" si="3"/>
        <v>36130197</v>
      </c>
      <c r="L27" s="44">
        <f t="shared" si="3"/>
        <v>19555225</v>
      </c>
      <c r="M27" s="44">
        <f t="shared" si="3"/>
        <v>16808163</v>
      </c>
      <c r="N27" s="44">
        <f t="shared" si="3"/>
        <v>21197171</v>
      </c>
      <c r="O27" s="44">
        <f t="shared" si="3"/>
        <v>32689535</v>
      </c>
      <c r="P27" s="44">
        <f t="shared" si="3"/>
        <v>46769043</v>
      </c>
      <c r="Q27" s="44">
        <f t="shared" si="3"/>
        <v>25772737</v>
      </c>
      <c r="R27" s="44">
        <f t="shared" si="3"/>
        <v>8000743</v>
      </c>
      <c r="S27" s="44">
        <f t="shared" si="3"/>
        <v>244371871</v>
      </c>
      <c r="U27" s="41"/>
    </row>
    <row r="28" spans="2:21" ht="16.5" x14ac:dyDescent="0.3">
      <c r="E28" s="28"/>
      <c r="F28" s="43"/>
      <c r="G28" s="38"/>
      <c r="H28" s="38"/>
      <c r="I28" s="38"/>
      <c r="J28" s="38"/>
      <c r="K28" s="38"/>
      <c r="L28" s="38"/>
      <c r="M28" s="38"/>
      <c r="N28" s="38"/>
      <c r="O28" s="38"/>
      <c r="P28" s="38"/>
      <c r="Q28" s="38"/>
      <c r="R28" s="38"/>
      <c r="S28" s="38"/>
    </row>
    <row r="29" spans="2:21" ht="16.5" x14ac:dyDescent="0.3">
      <c r="B29" s="27" t="s">
        <v>504</v>
      </c>
      <c r="C29" s="27"/>
      <c r="D29" s="27"/>
      <c r="E29" s="28"/>
      <c r="G29" s="38"/>
      <c r="H29" s="38"/>
      <c r="I29" s="38"/>
      <c r="J29" s="38"/>
      <c r="K29" s="38"/>
      <c r="L29" s="38"/>
      <c r="M29" s="38"/>
      <c r="N29" s="38"/>
      <c r="O29" s="38"/>
      <c r="P29" s="38"/>
      <c r="Q29" s="38"/>
      <c r="R29" s="38"/>
      <c r="S29" s="38"/>
    </row>
    <row r="30" spans="2:21" x14ac:dyDescent="0.2">
      <c r="B30" s="31" t="str">
        <f>'Laba Rugi'!B56</f>
        <v>Office Overhead</v>
      </c>
      <c r="C30" s="31"/>
      <c r="D30" s="31"/>
      <c r="E30" s="28"/>
      <c r="G30" s="38"/>
      <c r="H30" s="38"/>
      <c r="I30" s="38"/>
      <c r="J30" s="38"/>
      <c r="K30" s="38"/>
      <c r="L30" s="38"/>
      <c r="M30" s="38"/>
      <c r="N30" s="38"/>
      <c r="O30" s="38"/>
      <c r="P30" s="38"/>
      <c r="Q30" s="38"/>
      <c r="R30" s="38"/>
      <c r="S30" s="38"/>
    </row>
    <row r="31" spans="2:21" x14ac:dyDescent="0.2">
      <c r="B31" s="31" t="str">
        <f>'Laba Rugi'!B57</f>
        <v>Staff Cost</v>
      </c>
      <c r="C31" s="31"/>
      <c r="D31" s="31"/>
      <c r="E31" s="28"/>
      <c r="G31" s="38"/>
      <c r="H31" s="38"/>
      <c r="I31" s="38"/>
      <c r="J31" s="38"/>
      <c r="K31" s="38"/>
      <c r="L31" s="38"/>
      <c r="M31" s="38"/>
      <c r="N31" s="38"/>
      <c r="O31" s="38"/>
      <c r="P31" s="38"/>
      <c r="Q31" s="38"/>
      <c r="R31" s="38"/>
      <c r="S31" s="38"/>
    </row>
    <row r="32" spans="2:21" x14ac:dyDescent="0.2">
      <c r="B32" s="31" t="str">
        <f>'Laba Rugi'!B58</f>
        <v xml:space="preserve">   Salary &amp; Allowance</v>
      </c>
      <c r="C32" s="31"/>
      <c r="D32" s="31"/>
      <c r="E32" s="28">
        <f>'Laba Rugi'!D58</f>
        <v>0</v>
      </c>
      <c r="G32" s="38"/>
      <c r="H32" s="38">
        <v>9577436</v>
      </c>
      <c r="I32" s="38">
        <v>7377435</v>
      </c>
      <c r="J32" s="38"/>
      <c r="K32" s="38">
        <v>8577435</v>
      </c>
      <c r="L32" s="38">
        <v>3948438</v>
      </c>
      <c r="M32" s="38">
        <v>8977435</v>
      </c>
      <c r="N32" s="38">
        <v>8767435</v>
      </c>
      <c r="O32" s="38">
        <v>24573322</v>
      </c>
      <c r="P32" s="38">
        <v>14192325</v>
      </c>
      <c r="Q32" s="38">
        <v>14878997</v>
      </c>
      <c r="R32" s="38">
        <v>14052170</v>
      </c>
      <c r="S32" s="217">
        <f t="shared" ref="S32:S78" si="4">SUM(G32:R32)</f>
        <v>114922428</v>
      </c>
    </row>
    <row r="33" spans="2:20" hidden="1" x14ac:dyDescent="0.2">
      <c r="B33" s="31" t="str">
        <f>'Laba Rugi'!B59</f>
        <v xml:space="preserve">   13th Month Salary</v>
      </c>
      <c r="C33" s="40"/>
      <c r="D33" s="40"/>
      <c r="E33" s="28">
        <f>'Laba Rugi'!D59</f>
        <v>0</v>
      </c>
      <c r="G33" s="38"/>
      <c r="H33" s="38"/>
      <c r="I33" s="38"/>
      <c r="J33" s="38"/>
      <c r="K33" s="38"/>
      <c r="L33" s="38">
        <v>0</v>
      </c>
      <c r="M33" s="38">
        <v>0</v>
      </c>
      <c r="N33" s="38">
        <v>0</v>
      </c>
      <c r="O33" s="38">
        <v>0</v>
      </c>
      <c r="P33" s="38">
        <v>0</v>
      </c>
      <c r="Q33" s="38">
        <v>0</v>
      </c>
      <c r="R33" s="38"/>
      <c r="S33" s="38">
        <f t="shared" si="4"/>
        <v>0</v>
      </c>
    </row>
    <row r="34" spans="2:20" hidden="1" x14ac:dyDescent="0.2">
      <c r="B34" s="31" t="str">
        <f>'Laba Rugi'!B60</f>
        <v xml:space="preserve">   Bonus</v>
      </c>
      <c r="C34" s="40"/>
      <c r="D34" s="40"/>
      <c r="E34" s="28">
        <f>'Laba Rugi'!D60</f>
        <v>0</v>
      </c>
      <c r="G34" s="38"/>
      <c r="H34" s="38"/>
      <c r="I34" s="38"/>
      <c r="J34" s="38"/>
      <c r="K34" s="38"/>
      <c r="L34" s="38">
        <v>0</v>
      </c>
      <c r="M34" s="38">
        <v>0</v>
      </c>
      <c r="N34" s="38">
        <v>0</v>
      </c>
      <c r="O34" s="38">
        <v>0</v>
      </c>
      <c r="P34" s="38">
        <v>0</v>
      </c>
      <c r="Q34" s="38">
        <v>0</v>
      </c>
      <c r="R34" s="38"/>
      <c r="S34" s="38">
        <f t="shared" si="4"/>
        <v>0</v>
      </c>
    </row>
    <row r="35" spans="2:20" hidden="1" x14ac:dyDescent="0.2">
      <c r="B35" s="31" t="str">
        <f>'Laba Rugi'!B61</f>
        <v xml:space="preserve">   Overtime</v>
      </c>
      <c r="C35" s="31"/>
      <c r="D35" s="31"/>
      <c r="E35" s="28">
        <f>'Laba Rugi'!D61</f>
        <v>0</v>
      </c>
      <c r="G35" s="38"/>
      <c r="H35" s="38"/>
      <c r="I35" s="38"/>
      <c r="J35" s="38"/>
      <c r="K35" s="38"/>
      <c r="L35" s="38">
        <v>0</v>
      </c>
      <c r="M35" s="38">
        <v>0</v>
      </c>
      <c r="N35" s="38">
        <v>0</v>
      </c>
      <c r="O35" s="38">
        <v>0</v>
      </c>
      <c r="P35" s="38">
        <v>0</v>
      </c>
      <c r="Q35" s="38">
        <v>0</v>
      </c>
      <c r="R35" s="38"/>
      <c r="S35" s="38">
        <f t="shared" si="4"/>
        <v>0</v>
      </c>
    </row>
    <row r="36" spans="2:20" hidden="1" x14ac:dyDescent="0.2">
      <c r="B36" s="31" t="str">
        <f>'Laba Rugi'!B62</f>
        <v xml:space="preserve">   Medical Allowance</v>
      </c>
      <c r="C36" s="31"/>
      <c r="D36" s="31"/>
      <c r="E36" s="28">
        <f>'Laba Rugi'!D62</f>
        <v>0</v>
      </c>
      <c r="G36" s="38"/>
      <c r="H36" s="38"/>
      <c r="I36" s="38"/>
      <c r="J36" s="38"/>
      <c r="K36" s="38"/>
      <c r="L36" s="38">
        <v>0</v>
      </c>
      <c r="M36" s="38">
        <v>0</v>
      </c>
      <c r="N36" s="38">
        <v>0</v>
      </c>
      <c r="O36" s="38">
        <v>0</v>
      </c>
      <c r="P36" s="38">
        <v>0</v>
      </c>
      <c r="Q36" s="38">
        <v>0</v>
      </c>
      <c r="R36" s="38"/>
      <c r="S36" s="38">
        <f t="shared" si="4"/>
        <v>0</v>
      </c>
    </row>
    <row r="37" spans="2:20" x14ac:dyDescent="0.2">
      <c r="B37" s="31" t="str">
        <f>'Laba Rugi'!B63</f>
        <v xml:space="preserve">   BPJS - Pension</v>
      </c>
      <c r="C37" s="31"/>
      <c r="D37" s="31"/>
      <c r="E37" s="28">
        <f>'Laba Rugi'!D63</f>
        <v>0</v>
      </c>
      <c r="G37" s="38">
        <v>668886</v>
      </c>
      <c r="H37" s="38"/>
      <c r="I37" s="38"/>
      <c r="J37" s="38">
        <v>2006660</v>
      </c>
      <c r="K37" s="38"/>
      <c r="L37" s="38">
        <v>668886</v>
      </c>
      <c r="M37" s="38">
        <v>334442</v>
      </c>
      <c r="N37" s="38">
        <v>334442</v>
      </c>
      <c r="O37" s="38">
        <v>775892</v>
      </c>
      <c r="P37" s="38">
        <v>601981</v>
      </c>
      <c r="Q37" s="38">
        <v>601979</v>
      </c>
      <c r="R37" s="38">
        <v>601979</v>
      </c>
      <c r="S37" s="38">
        <f t="shared" si="4"/>
        <v>6595147</v>
      </c>
      <c r="T37" s="213">
        <f>SUM(S37:S39)</f>
        <v>7069797</v>
      </c>
    </row>
    <row r="38" spans="2:20" hidden="1" x14ac:dyDescent="0.2">
      <c r="B38" s="31" t="str">
        <f>'Laba Rugi'!B64</f>
        <v xml:space="preserve">   BPJS - Health</v>
      </c>
      <c r="C38" s="31"/>
      <c r="D38" s="31"/>
      <c r="E38" s="28">
        <f>'Laba Rugi'!D64</f>
        <v>0</v>
      </c>
      <c r="G38" s="38"/>
      <c r="H38" s="38"/>
      <c r="I38" s="38"/>
      <c r="J38" s="38"/>
      <c r="K38" s="38"/>
      <c r="L38" s="38">
        <v>0</v>
      </c>
      <c r="M38" s="38">
        <v>0</v>
      </c>
      <c r="N38" s="38">
        <v>0</v>
      </c>
      <c r="O38" s="38">
        <v>0</v>
      </c>
      <c r="P38" s="38">
        <v>0</v>
      </c>
      <c r="Q38" s="38">
        <v>0</v>
      </c>
      <c r="R38" s="38"/>
      <c r="S38" s="38">
        <f t="shared" si="4"/>
        <v>0</v>
      </c>
    </row>
    <row r="39" spans="2:20" x14ac:dyDescent="0.2">
      <c r="B39" s="31" t="str">
        <f>'Laba Rugi'!B65</f>
        <v>PPh - 21</v>
      </c>
      <c r="C39" s="31"/>
      <c r="D39" s="31"/>
      <c r="E39" s="28">
        <f>'Laba Rugi'!D65</f>
        <v>0</v>
      </c>
      <c r="G39" s="38"/>
      <c r="H39" s="38"/>
      <c r="I39" s="38"/>
      <c r="J39" s="38">
        <v>474650</v>
      </c>
      <c r="K39" s="38"/>
      <c r="L39" s="38">
        <v>0</v>
      </c>
      <c r="M39" s="38">
        <v>0</v>
      </c>
      <c r="N39" s="38">
        <v>0</v>
      </c>
      <c r="O39" s="38">
        <v>0</v>
      </c>
      <c r="P39" s="38">
        <v>0</v>
      </c>
      <c r="Q39" s="38">
        <v>0</v>
      </c>
      <c r="R39" s="38"/>
      <c r="S39" s="38">
        <f t="shared" si="4"/>
        <v>474650</v>
      </c>
    </row>
    <row r="40" spans="2:20" x14ac:dyDescent="0.2">
      <c r="B40" s="31" t="str">
        <f>'Laba Rugi'!B66</f>
        <v xml:space="preserve">   Recruitmen</v>
      </c>
      <c r="C40" s="31"/>
      <c r="D40" s="31"/>
      <c r="E40" s="28">
        <f>'Laba Rugi'!D66</f>
        <v>0</v>
      </c>
      <c r="G40" s="38"/>
      <c r="H40" s="38"/>
      <c r="I40" s="38"/>
      <c r="J40" s="38"/>
      <c r="K40" s="38"/>
      <c r="L40" s="38">
        <v>0</v>
      </c>
      <c r="M40" s="38">
        <v>0</v>
      </c>
      <c r="N40" s="38">
        <v>500000</v>
      </c>
      <c r="O40" s="38">
        <v>0</v>
      </c>
      <c r="P40" s="38">
        <v>0</v>
      </c>
      <c r="Q40" s="38">
        <v>0</v>
      </c>
      <c r="R40" s="38"/>
      <c r="S40" s="38">
        <f t="shared" si="4"/>
        <v>500000</v>
      </c>
    </row>
    <row r="41" spans="2:20" hidden="1" x14ac:dyDescent="0.2">
      <c r="B41" s="31" t="str">
        <f>'Laba Rugi'!B67</f>
        <v xml:space="preserve">   Training &amp; Development</v>
      </c>
      <c r="C41" s="31"/>
      <c r="D41" s="31"/>
      <c r="E41" s="28">
        <f>'Laba Rugi'!D67</f>
        <v>0</v>
      </c>
      <c r="G41" s="38"/>
      <c r="H41" s="38"/>
      <c r="I41" s="38"/>
      <c r="J41" s="38"/>
      <c r="K41" s="38"/>
      <c r="L41" s="38">
        <v>0</v>
      </c>
      <c r="M41" s="38">
        <v>0</v>
      </c>
      <c r="N41" s="38">
        <v>0</v>
      </c>
      <c r="O41" s="38">
        <v>0</v>
      </c>
      <c r="P41" s="38">
        <v>0</v>
      </c>
      <c r="Q41" s="38">
        <v>0</v>
      </c>
      <c r="R41" s="38"/>
      <c r="S41" s="38">
        <f t="shared" si="4"/>
        <v>0</v>
      </c>
    </row>
    <row r="42" spans="2:20" hidden="1" x14ac:dyDescent="0.2">
      <c r="B42" s="31" t="str">
        <f>'Laba Rugi'!B68</f>
        <v xml:space="preserve">   Uniform</v>
      </c>
      <c r="C42" s="31"/>
      <c r="D42" s="31"/>
      <c r="E42" s="28">
        <f>'Laba Rugi'!D68</f>
        <v>0</v>
      </c>
      <c r="G42" s="38"/>
      <c r="H42" s="38"/>
      <c r="I42" s="38"/>
      <c r="J42" s="38"/>
      <c r="K42" s="38"/>
      <c r="L42" s="38">
        <v>0</v>
      </c>
      <c r="M42" s="38">
        <v>0</v>
      </c>
      <c r="N42" s="38">
        <v>0</v>
      </c>
      <c r="O42" s="38">
        <v>0</v>
      </c>
      <c r="P42" s="38">
        <v>0</v>
      </c>
      <c r="Q42" s="38">
        <v>0</v>
      </c>
      <c r="R42" s="38"/>
      <c r="S42" s="38">
        <f t="shared" si="4"/>
        <v>0</v>
      </c>
    </row>
    <row r="43" spans="2:20" hidden="1" x14ac:dyDescent="0.2">
      <c r="B43" s="31" t="str">
        <f>'Laba Rugi'!B69</f>
        <v xml:space="preserve">   Meals (Food &amp; Snack)</v>
      </c>
      <c r="C43" s="31"/>
      <c r="D43" s="31"/>
      <c r="E43" s="28">
        <f>'Laba Rugi'!D69</f>
        <v>0</v>
      </c>
      <c r="G43" s="38"/>
      <c r="H43" s="38"/>
      <c r="I43" s="38"/>
      <c r="J43" s="38"/>
      <c r="K43" s="38"/>
      <c r="L43" s="38">
        <v>0</v>
      </c>
      <c r="M43" s="38">
        <v>0</v>
      </c>
      <c r="N43" s="38">
        <v>0</v>
      </c>
      <c r="O43" s="38">
        <v>0</v>
      </c>
      <c r="P43" s="38">
        <v>0</v>
      </c>
      <c r="Q43" s="38">
        <v>0</v>
      </c>
      <c r="R43" s="38"/>
      <c r="S43" s="38">
        <f t="shared" si="4"/>
        <v>0</v>
      </c>
    </row>
    <row r="44" spans="2:20" hidden="1" x14ac:dyDescent="0.2">
      <c r="B44" s="31" t="str">
        <f>'Laba Rugi'!B70</f>
        <v xml:space="preserve">   Staff Party</v>
      </c>
      <c r="C44" s="31"/>
      <c r="D44" s="31"/>
      <c r="E44" s="28">
        <f>'Laba Rugi'!D70</f>
        <v>0</v>
      </c>
      <c r="G44" s="38"/>
      <c r="H44" s="38"/>
      <c r="I44" s="38"/>
      <c r="J44" s="38"/>
      <c r="K44" s="38"/>
      <c r="L44" s="38">
        <v>0</v>
      </c>
      <c r="M44" s="38">
        <v>0</v>
      </c>
      <c r="N44" s="38">
        <v>0</v>
      </c>
      <c r="O44" s="38">
        <v>0</v>
      </c>
      <c r="P44" s="38">
        <v>0</v>
      </c>
      <c r="Q44" s="38">
        <v>0</v>
      </c>
      <c r="R44" s="38"/>
      <c r="S44" s="38">
        <f t="shared" si="4"/>
        <v>0</v>
      </c>
    </row>
    <row r="45" spans="2:20" hidden="1" x14ac:dyDescent="0.2">
      <c r="B45" s="31" t="str">
        <f>'Laba Rugi'!B71</f>
        <v xml:space="preserve">   Retreat/Outing</v>
      </c>
      <c r="C45" s="31"/>
      <c r="D45" s="31"/>
      <c r="E45" s="28">
        <f>'Laba Rugi'!D71</f>
        <v>0</v>
      </c>
      <c r="G45" s="38"/>
      <c r="H45" s="38"/>
      <c r="I45" s="38"/>
      <c r="J45" s="38"/>
      <c r="K45" s="38"/>
      <c r="L45" s="38">
        <v>0</v>
      </c>
      <c r="M45" s="38">
        <v>0</v>
      </c>
      <c r="N45" s="38">
        <v>0</v>
      </c>
      <c r="O45" s="38">
        <v>0</v>
      </c>
      <c r="P45" s="38">
        <v>0</v>
      </c>
      <c r="Q45" s="38">
        <v>0</v>
      </c>
      <c r="R45" s="38"/>
      <c r="S45" s="38">
        <f t="shared" si="4"/>
        <v>0</v>
      </c>
    </row>
    <row r="46" spans="2:20" hidden="1" x14ac:dyDescent="0.2">
      <c r="B46" s="31" t="str">
        <f>'Laba Rugi'!B72</f>
        <v>Office Cost</v>
      </c>
      <c r="C46" s="31"/>
      <c r="D46" s="31"/>
      <c r="E46" s="28">
        <f>'Laba Rugi'!D72</f>
        <v>0</v>
      </c>
      <c r="G46" s="38"/>
      <c r="H46" s="38"/>
      <c r="I46" s="38"/>
      <c r="J46" s="38"/>
      <c r="K46" s="38"/>
      <c r="L46" s="38">
        <v>0</v>
      </c>
      <c r="M46" s="38">
        <v>0</v>
      </c>
      <c r="N46" s="38">
        <v>0</v>
      </c>
      <c r="O46" s="38">
        <v>0</v>
      </c>
      <c r="P46" s="38">
        <v>0</v>
      </c>
      <c r="Q46" s="38">
        <v>0</v>
      </c>
      <c r="R46" s="38"/>
      <c r="S46" s="38">
        <f t="shared" si="4"/>
        <v>0</v>
      </c>
    </row>
    <row r="47" spans="2:20" hidden="1" x14ac:dyDescent="0.2">
      <c r="B47" s="31" t="str">
        <f>'Laba Rugi'!B73</f>
        <v xml:space="preserve">   Office Rental</v>
      </c>
      <c r="C47" s="31"/>
      <c r="D47" s="31"/>
      <c r="E47" s="28">
        <f>'Laba Rugi'!D73</f>
        <v>0</v>
      </c>
      <c r="G47" s="38"/>
      <c r="H47" s="38"/>
      <c r="I47" s="38"/>
      <c r="J47" s="38"/>
      <c r="K47" s="38"/>
      <c r="L47" s="38">
        <v>0</v>
      </c>
      <c r="M47" s="38">
        <v>0</v>
      </c>
      <c r="N47" s="38">
        <v>0</v>
      </c>
      <c r="O47" s="38">
        <v>0</v>
      </c>
      <c r="P47" s="38">
        <v>0</v>
      </c>
      <c r="Q47" s="38">
        <v>0</v>
      </c>
      <c r="R47" s="38"/>
      <c r="S47" s="38">
        <f t="shared" si="4"/>
        <v>0</v>
      </c>
    </row>
    <row r="48" spans="2:20" hidden="1" x14ac:dyDescent="0.2">
      <c r="B48" s="31" t="str">
        <f>'Laba Rugi'!B74</f>
        <v xml:space="preserve">   Service Charge</v>
      </c>
      <c r="C48" s="31"/>
      <c r="D48" s="31"/>
      <c r="E48" s="28">
        <f>'Laba Rugi'!D74</f>
        <v>0</v>
      </c>
      <c r="G48" s="38"/>
      <c r="H48" s="38"/>
      <c r="I48" s="38"/>
      <c r="J48" s="38"/>
      <c r="K48" s="38"/>
      <c r="L48" s="38">
        <v>0</v>
      </c>
      <c r="M48" s="38">
        <v>0</v>
      </c>
      <c r="N48" s="38">
        <v>0</v>
      </c>
      <c r="O48" s="38">
        <v>0</v>
      </c>
      <c r="P48" s="38">
        <v>0</v>
      </c>
      <c r="Q48" s="38">
        <v>0</v>
      </c>
      <c r="R48" s="38"/>
      <c r="S48" s="38">
        <f t="shared" si="4"/>
        <v>0</v>
      </c>
    </row>
    <row r="49" spans="2:22" x14ac:dyDescent="0.2">
      <c r="B49" s="31" t="str">
        <f>'Laba Rugi'!B75</f>
        <v xml:space="preserve">   Building repair &amp; maintenance</v>
      </c>
      <c r="C49" s="31"/>
      <c r="D49" s="31"/>
      <c r="E49" s="28">
        <f>'Laba Rugi'!D75</f>
        <v>0</v>
      </c>
      <c r="G49" s="38"/>
      <c r="H49" s="38"/>
      <c r="I49" s="38"/>
      <c r="J49" s="38"/>
      <c r="K49" s="38"/>
      <c r="L49" s="38">
        <v>0</v>
      </c>
      <c r="M49" s="38">
        <v>1450000</v>
      </c>
      <c r="N49" s="38">
        <v>1134500</v>
      </c>
      <c r="O49" s="38">
        <v>0</v>
      </c>
      <c r="P49" s="38">
        <v>1801000</v>
      </c>
      <c r="Q49" s="38">
        <v>4312226</v>
      </c>
      <c r="R49" s="38"/>
      <c r="S49" s="38">
        <f t="shared" si="4"/>
        <v>8697726</v>
      </c>
    </row>
    <row r="50" spans="2:22" x14ac:dyDescent="0.2">
      <c r="B50" s="31" t="str">
        <f>'Laba Rugi'!B76</f>
        <v xml:space="preserve">   Office equipment repair &amp; maintenance</v>
      </c>
      <c r="C50" s="31"/>
      <c r="D50" s="31"/>
      <c r="E50" s="28">
        <f>'Laba Rugi'!D76</f>
        <v>0</v>
      </c>
      <c r="G50" s="38"/>
      <c r="H50" s="38"/>
      <c r="I50" s="38"/>
      <c r="J50" s="38"/>
      <c r="K50" s="38"/>
      <c r="L50" s="38">
        <v>0</v>
      </c>
      <c r="M50" s="38">
        <v>0</v>
      </c>
      <c r="N50" s="38">
        <v>0</v>
      </c>
      <c r="O50" s="38">
        <v>0</v>
      </c>
      <c r="P50" s="38">
        <v>0</v>
      </c>
      <c r="Q50" s="38">
        <v>0</v>
      </c>
      <c r="R50" s="38">
        <v>960000</v>
      </c>
      <c r="S50" s="38">
        <f>SUM(G50:R50)+5500000</f>
        <v>6460000</v>
      </c>
      <c r="U50" s="38">
        <f>500000*11</f>
        <v>5500000</v>
      </c>
    </row>
    <row r="51" spans="2:22" x14ac:dyDescent="0.2">
      <c r="B51" s="31" t="str">
        <f>'Laba Rugi'!B77</f>
        <v xml:space="preserve">   Cleaning, garbage pickup &amp; security</v>
      </c>
      <c r="C51" s="31"/>
      <c r="D51" s="31"/>
      <c r="E51" s="28">
        <f>'Laba Rugi'!D77</f>
        <v>0</v>
      </c>
      <c r="G51" s="38"/>
      <c r="H51" s="38"/>
      <c r="I51" s="38"/>
      <c r="J51" s="38"/>
      <c r="K51" s="38">
        <v>832559</v>
      </c>
      <c r="L51" s="38">
        <v>0</v>
      </c>
      <c r="M51" s="38">
        <v>0</v>
      </c>
      <c r="N51" s="38">
        <v>0</v>
      </c>
      <c r="O51" s="38">
        <v>564433</v>
      </c>
      <c r="P51" s="38">
        <v>450000</v>
      </c>
      <c r="Q51" s="38">
        <v>300000</v>
      </c>
      <c r="R51" s="38">
        <v>0</v>
      </c>
      <c r="S51" s="38">
        <f t="shared" si="4"/>
        <v>2146992</v>
      </c>
      <c r="U51" s="38"/>
    </row>
    <row r="52" spans="2:22" x14ac:dyDescent="0.2">
      <c r="B52" s="31" t="str">
        <f>'Laba Rugi'!B78</f>
        <v xml:space="preserve">   Electricity &amp; Water</v>
      </c>
      <c r="C52" s="31"/>
      <c r="D52" s="31"/>
      <c r="E52" s="28">
        <f>'Laba Rugi'!D78</f>
        <v>0</v>
      </c>
      <c r="G52" s="38">
        <v>435419</v>
      </c>
      <c r="H52" s="38">
        <v>474679</v>
      </c>
      <c r="I52" s="38"/>
      <c r="J52" s="38">
        <v>314073</v>
      </c>
      <c r="K52" s="38">
        <v>2399973</v>
      </c>
      <c r="L52" s="38">
        <v>1114144</v>
      </c>
      <c r="M52" s="38">
        <v>1037053</v>
      </c>
      <c r="N52" s="38">
        <v>1901295</v>
      </c>
      <c r="O52" s="38">
        <v>919582</v>
      </c>
      <c r="P52" s="38">
        <v>2702052</v>
      </c>
      <c r="Q52" s="38">
        <v>2650978</v>
      </c>
      <c r="R52" s="38">
        <v>2663874</v>
      </c>
      <c r="S52" s="38">
        <f t="shared" si="4"/>
        <v>16613122</v>
      </c>
      <c r="U52" s="38"/>
    </row>
    <row r="53" spans="2:22" x14ac:dyDescent="0.2">
      <c r="B53" s="31" t="str">
        <f>'Laba Rugi'!B79</f>
        <v xml:space="preserve">   Internet &amp; Telephone</v>
      </c>
      <c r="C53" s="31"/>
      <c r="D53" s="31"/>
      <c r="E53" s="28">
        <f>'Laba Rugi'!D79</f>
        <v>0</v>
      </c>
      <c r="G53" s="38"/>
      <c r="H53" s="38"/>
      <c r="I53" s="38"/>
      <c r="J53" s="38">
        <v>0</v>
      </c>
      <c r="K53" s="38"/>
      <c r="L53" s="38">
        <v>0</v>
      </c>
      <c r="M53" s="38">
        <v>1634530</v>
      </c>
      <c r="N53" s="38">
        <v>183300</v>
      </c>
      <c r="O53" s="38">
        <v>0</v>
      </c>
      <c r="P53" s="38">
        <v>100000</v>
      </c>
      <c r="Q53" s="38">
        <v>670150</v>
      </c>
      <c r="R53" s="38">
        <v>450000</v>
      </c>
      <c r="S53" s="38">
        <f t="shared" si="4"/>
        <v>3037980</v>
      </c>
      <c r="U53" s="38"/>
    </row>
    <row r="54" spans="2:22" x14ac:dyDescent="0.2">
      <c r="B54" s="31" t="str">
        <f>'Laba Rugi'!B80</f>
        <v xml:space="preserve">   Postage, Courier &amp; Stamp Duty</v>
      </c>
      <c r="C54" s="31"/>
      <c r="D54" s="31"/>
      <c r="E54" s="28">
        <f>'Laba Rugi'!D80</f>
        <v>0</v>
      </c>
      <c r="G54" s="38"/>
      <c r="H54" s="38"/>
      <c r="I54" s="38"/>
      <c r="J54" s="38">
        <v>711910</v>
      </c>
      <c r="K54" s="38"/>
      <c r="L54" s="38">
        <v>0</v>
      </c>
      <c r="M54" s="38">
        <v>0</v>
      </c>
      <c r="N54" s="38">
        <v>0</v>
      </c>
      <c r="O54" s="38">
        <v>0</v>
      </c>
      <c r="P54" s="38">
        <v>0</v>
      </c>
      <c r="Q54" s="38">
        <v>0</v>
      </c>
      <c r="R54" s="38">
        <v>0</v>
      </c>
      <c r="S54" s="38">
        <f t="shared" si="4"/>
        <v>711910</v>
      </c>
      <c r="U54" s="38"/>
    </row>
    <row r="55" spans="2:22" hidden="1" x14ac:dyDescent="0.2">
      <c r="B55" s="31" t="str">
        <f>'Laba Rugi'!B81</f>
        <v xml:space="preserve">   Office Supplies &amp; Printing</v>
      </c>
      <c r="C55" s="31"/>
      <c r="D55" s="31"/>
      <c r="E55" s="28">
        <f>'Laba Rugi'!D81</f>
        <v>0</v>
      </c>
      <c r="G55" s="38"/>
      <c r="H55" s="38"/>
      <c r="I55" s="38"/>
      <c r="J55" s="38"/>
      <c r="K55" s="38"/>
      <c r="L55" s="38">
        <v>0</v>
      </c>
      <c r="M55" s="38">
        <v>0</v>
      </c>
      <c r="N55" s="38">
        <v>0</v>
      </c>
      <c r="O55" s="38">
        <v>0</v>
      </c>
      <c r="P55" s="38">
        <v>0</v>
      </c>
      <c r="Q55" s="38">
        <v>0</v>
      </c>
      <c r="R55" s="38">
        <v>0</v>
      </c>
      <c r="S55" s="38">
        <f t="shared" si="4"/>
        <v>0</v>
      </c>
      <c r="U55" s="38"/>
    </row>
    <row r="56" spans="2:22" x14ac:dyDescent="0.2">
      <c r="B56" s="31" t="str">
        <f>'Laba Rugi'!B82</f>
        <v xml:space="preserve">   Petrol,Tol, Parking &amp; repair/service</v>
      </c>
      <c r="C56" s="31"/>
      <c r="D56" s="31"/>
      <c r="E56" s="28">
        <f>'Laba Rugi'!D82</f>
        <v>0</v>
      </c>
      <c r="G56" s="38"/>
      <c r="H56" s="38"/>
      <c r="I56" s="38"/>
      <c r="J56" s="38"/>
      <c r="K56" s="38"/>
      <c r="L56" s="38">
        <v>0</v>
      </c>
      <c r="M56" s="38">
        <v>4654377</v>
      </c>
      <c r="N56" s="38">
        <v>0</v>
      </c>
      <c r="O56" s="38">
        <v>4845772</v>
      </c>
      <c r="P56" s="38">
        <v>5827500</v>
      </c>
      <c r="Q56" s="38">
        <v>500000</v>
      </c>
      <c r="R56" s="38">
        <v>600000</v>
      </c>
      <c r="S56" s="217">
        <f t="shared" si="4"/>
        <v>16427649</v>
      </c>
      <c r="U56" s="38"/>
      <c r="V56" s="55">
        <f>S56/2</f>
        <v>8213824.5</v>
      </c>
    </row>
    <row r="57" spans="2:22" x14ac:dyDescent="0.2">
      <c r="B57" s="31" t="str">
        <f>'Laba Rugi'!B83</f>
        <v xml:space="preserve">   Meals &amp; Groceries</v>
      </c>
      <c r="C57" s="31"/>
      <c r="D57" s="31"/>
      <c r="E57" s="28">
        <f>'Laba Rugi'!D83</f>
        <v>0</v>
      </c>
      <c r="G57" s="38"/>
      <c r="H57" s="38"/>
      <c r="I57" s="38"/>
      <c r="J57" s="38"/>
      <c r="K57" s="38"/>
      <c r="L57" s="38">
        <v>0</v>
      </c>
      <c r="M57" s="38">
        <v>0</v>
      </c>
      <c r="N57" s="38">
        <v>340000</v>
      </c>
      <c r="O57" s="38">
        <v>1280000</v>
      </c>
      <c r="P57" s="38">
        <v>3184268</v>
      </c>
      <c r="Q57" s="38">
        <v>7992281</v>
      </c>
      <c r="R57" s="38">
        <v>350000</v>
      </c>
      <c r="S57" s="38">
        <f>SUM(G57:R57)+45000000</f>
        <v>58146549</v>
      </c>
      <c r="U57" s="38">
        <f>4500000*10</f>
        <v>45000000</v>
      </c>
    </row>
    <row r="58" spans="2:22" hidden="1" x14ac:dyDescent="0.2">
      <c r="B58" s="31" t="str">
        <f>'Laba Rugi'!B84</f>
        <v xml:space="preserve">   Travel &amp; Accomodation</v>
      </c>
      <c r="C58" s="31"/>
      <c r="D58" s="31"/>
      <c r="E58" s="28">
        <f>'Laba Rugi'!D84</f>
        <v>0</v>
      </c>
      <c r="G58" s="38"/>
      <c r="H58" s="38"/>
      <c r="I58" s="38"/>
      <c r="J58" s="38"/>
      <c r="K58" s="38"/>
      <c r="L58" s="38">
        <v>0</v>
      </c>
      <c r="M58" s="38">
        <v>0</v>
      </c>
      <c r="N58" s="38">
        <v>0</v>
      </c>
      <c r="O58" s="38">
        <v>0</v>
      </c>
      <c r="P58" s="38">
        <v>0</v>
      </c>
      <c r="Q58" s="38">
        <v>0</v>
      </c>
      <c r="R58" s="38">
        <v>0</v>
      </c>
      <c r="S58" s="38">
        <f t="shared" si="4"/>
        <v>0</v>
      </c>
    </row>
    <row r="59" spans="2:22" x14ac:dyDescent="0.2">
      <c r="B59" s="31" t="str">
        <f>'Laba Rugi'!B85</f>
        <v xml:space="preserve">   Donation</v>
      </c>
      <c r="C59" s="31"/>
      <c r="D59" s="31"/>
      <c r="E59" s="28">
        <f>'Laba Rugi'!D85</f>
        <v>0</v>
      </c>
      <c r="G59" s="38"/>
      <c r="H59" s="38"/>
      <c r="I59" s="38"/>
      <c r="J59" s="38"/>
      <c r="K59" s="38"/>
      <c r="L59" s="38">
        <v>0</v>
      </c>
      <c r="M59" s="38">
        <v>2520000</v>
      </c>
      <c r="N59" s="38">
        <v>500000</v>
      </c>
      <c r="O59" s="38">
        <v>0</v>
      </c>
      <c r="P59" s="38">
        <v>200000</v>
      </c>
      <c r="Q59" s="38">
        <v>150000</v>
      </c>
      <c r="R59" s="38">
        <v>300000</v>
      </c>
      <c r="S59" s="217">
        <f t="shared" si="4"/>
        <v>3670000</v>
      </c>
      <c r="V59" s="38">
        <v>3670000</v>
      </c>
    </row>
    <row r="60" spans="2:22" hidden="1" x14ac:dyDescent="0.2">
      <c r="B60" s="31" t="str">
        <f>'Laba Rugi'!B86</f>
        <v xml:space="preserve">   Insurance</v>
      </c>
      <c r="C60" s="31"/>
      <c r="D60" s="31"/>
      <c r="E60" s="28">
        <f>'Laba Rugi'!D86</f>
        <v>0</v>
      </c>
      <c r="G60" s="38"/>
      <c r="H60" s="38"/>
      <c r="I60" s="38"/>
      <c r="J60" s="38"/>
      <c r="K60" s="38"/>
      <c r="L60" s="38">
        <v>0</v>
      </c>
      <c r="M60" s="38">
        <v>0</v>
      </c>
      <c r="N60" s="38">
        <v>0</v>
      </c>
      <c r="O60" s="38">
        <v>0</v>
      </c>
      <c r="P60" s="38">
        <v>0</v>
      </c>
      <c r="Q60" s="38">
        <v>0</v>
      </c>
      <c r="R60" s="38">
        <v>0</v>
      </c>
      <c r="S60" s="38">
        <f t="shared" si="4"/>
        <v>0</v>
      </c>
    </row>
    <row r="61" spans="2:22" hidden="1" x14ac:dyDescent="0.2">
      <c r="B61" s="31" t="str">
        <f>'Laba Rugi'!B87</f>
        <v xml:space="preserve">   Entertaiment/Marketing</v>
      </c>
      <c r="C61" s="31"/>
      <c r="D61" s="31"/>
      <c r="E61" s="28">
        <f>'Laba Rugi'!D87</f>
        <v>0</v>
      </c>
      <c r="G61" s="38"/>
      <c r="H61" s="38"/>
      <c r="I61" s="38"/>
      <c r="J61" s="38"/>
      <c r="K61" s="38"/>
      <c r="L61" s="38">
        <v>0</v>
      </c>
      <c r="M61" s="38">
        <v>0</v>
      </c>
      <c r="N61" s="38">
        <v>0</v>
      </c>
      <c r="O61" s="38">
        <v>0</v>
      </c>
      <c r="P61" s="38">
        <v>0</v>
      </c>
      <c r="Q61" s="38">
        <v>0</v>
      </c>
      <c r="R61" s="38">
        <v>0</v>
      </c>
      <c r="S61" s="38">
        <f t="shared" si="4"/>
        <v>0</v>
      </c>
    </row>
    <row r="62" spans="2:22" hidden="1" x14ac:dyDescent="0.2">
      <c r="B62" s="31" t="str">
        <f>'Laba Rugi'!B88</f>
        <v xml:space="preserve">   Moving Expenses</v>
      </c>
      <c r="C62" s="31"/>
      <c r="D62" s="31"/>
      <c r="E62" s="28">
        <f>'Laba Rugi'!D88</f>
        <v>0</v>
      </c>
      <c r="G62" s="38"/>
      <c r="H62" s="38"/>
      <c r="I62" s="38"/>
      <c r="J62" s="38"/>
      <c r="K62" s="38"/>
      <c r="L62" s="38">
        <v>0</v>
      </c>
      <c r="M62" s="38">
        <v>0</v>
      </c>
      <c r="N62" s="38">
        <v>0</v>
      </c>
      <c r="O62" s="38">
        <v>0</v>
      </c>
      <c r="P62" s="38">
        <v>0</v>
      </c>
      <c r="Q62" s="38">
        <v>0</v>
      </c>
      <c r="R62" s="38">
        <v>0</v>
      </c>
      <c r="S62" s="38">
        <f t="shared" si="4"/>
        <v>0</v>
      </c>
    </row>
    <row r="63" spans="2:22" hidden="1" x14ac:dyDescent="0.2">
      <c r="B63" s="31" t="str">
        <f>'Laba Rugi'!B89</f>
        <v xml:space="preserve">   Miscellaneous Expenses</v>
      </c>
      <c r="C63" s="31"/>
      <c r="D63" s="31"/>
      <c r="E63" s="28">
        <f>'Laba Rugi'!D89</f>
        <v>0</v>
      </c>
      <c r="G63" s="38"/>
      <c r="H63" s="38"/>
      <c r="I63" s="38"/>
      <c r="J63" s="38"/>
      <c r="K63" s="38"/>
      <c r="L63" s="38">
        <v>0</v>
      </c>
      <c r="M63" s="38">
        <v>0</v>
      </c>
      <c r="N63" s="38">
        <v>0</v>
      </c>
      <c r="O63" s="38">
        <v>0</v>
      </c>
      <c r="P63" s="38">
        <v>0</v>
      </c>
      <c r="Q63" s="38">
        <v>0</v>
      </c>
      <c r="R63" s="38">
        <v>0</v>
      </c>
      <c r="S63" s="38">
        <f t="shared" si="4"/>
        <v>0</v>
      </c>
    </row>
    <row r="64" spans="2:22" hidden="1" x14ac:dyDescent="0.2">
      <c r="B64" s="31" t="str">
        <f>'Laba Rugi'!B90</f>
        <v>Professional &amp; Finance Cost</v>
      </c>
      <c r="C64" s="31"/>
      <c r="D64" s="31"/>
      <c r="E64" s="28">
        <f>'Laba Rugi'!D90</f>
        <v>0</v>
      </c>
      <c r="G64" s="38"/>
      <c r="H64" s="38"/>
      <c r="I64" s="38"/>
      <c r="J64" s="38"/>
      <c r="K64" s="38"/>
      <c r="L64" s="38">
        <v>0</v>
      </c>
      <c r="M64" s="38">
        <v>0</v>
      </c>
      <c r="N64" s="38">
        <v>0</v>
      </c>
      <c r="O64" s="38">
        <v>0</v>
      </c>
      <c r="P64" s="38">
        <v>0</v>
      </c>
      <c r="Q64" s="38">
        <v>0</v>
      </c>
      <c r="R64" s="38">
        <v>0</v>
      </c>
      <c r="S64" s="38">
        <f t="shared" si="4"/>
        <v>0</v>
      </c>
    </row>
    <row r="65" spans="2:26" x14ac:dyDescent="0.2">
      <c r="B65" s="31" t="str">
        <f>'Laba Rugi'!B91</f>
        <v xml:space="preserve">   Legal Expenses</v>
      </c>
      <c r="C65" s="31"/>
      <c r="D65" s="31"/>
      <c r="E65" s="28">
        <f>'Laba Rugi'!D91</f>
        <v>0</v>
      </c>
      <c r="G65" s="38"/>
      <c r="H65" s="38"/>
      <c r="I65" s="38"/>
      <c r="J65" s="38"/>
      <c r="K65" s="38"/>
      <c r="L65" s="38">
        <v>0</v>
      </c>
      <c r="M65" s="38">
        <v>2500000</v>
      </c>
      <c r="N65" s="38">
        <v>0</v>
      </c>
      <c r="O65" s="38">
        <v>0</v>
      </c>
      <c r="P65" s="38">
        <v>0</v>
      </c>
      <c r="Q65" s="38">
        <v>0</v>
      </c>
      <c r="R65" s="38">
        <v>0</v>
      </c>
      <c r="S65" s="38">
        <f t="shared" si="4"/>
        <v>2500000</v>
      </c>
      <c r="T65" s="55">
        <f>SUM(S39:S54)+S57+S65</f>
        <v>99288929</v>
      </c>
    </row>
    <row r="66" spans="2:26" hidden="1" x14ac:dyDescent="0.2">
      <c r="B66" s="31" t="str">
        <f>'Laba Rugi'!B92</f>
        <v xml:space="preserve">   Tax / Business Consultancy</v>
      </c>
      <c r="C66" s="31"/>
      <c r="D66" s="31"/>
      <c r="E66" s="28">
        <f>'Laba Rugi'!D92</f>
        <v>0</v>
      </c>
      <c r="G66" s="38"/>
      <c r="H66" s="38"/>
      <c r="I66" s="38"/>
      <c r="J66" s="38"/>
      <c r="K66" s="38"/>
      <c r="L66" s="38">
        <v>0</v>
      </c>
      <c r="M66" s="38">
        <v>0</v>
      </c>
      <c r="N66" s="38">
        <v>0</v>
      </c>
      <c r="O66" s="38">
        <v>0</v>
      </c>
      <c r="P66" s="38">
        <v>0</v>
      </c>
      <c r="Q66" s="38">
        <v>0</v>
      </c>
      <c r="R66" s="38">
        <v>0</v>
      </c>
      <c r="S66" s="38">
        <f t="shared" si="4"/>
        <v>0</v>
      </c>
    </row>
    <row r="67" spans="2:26" hidden="1" x14ac:dyDescent="0.2">
      <c r="B67" s="31" t="str">
        <f>'Laba Rugi'!B93</f>
        <v xml:space="preserve">   Accounting Services/System</v>
      </c>
      <c r="C67" s="31"/>
      <c r="D67" s="31"/>
      <c r="E67" s="28">
        <f>'Laba Rugi'!D93</f>
        <v>0</v>
      </c>
      <c r="G67" s="38"/>
      <c r="H67" s="38"/>
      <c r="I67" s="38"/>
      <c r="J67" s="38"/>
      <c r="K67" s="38"/>
      <c r="L67" s="38">
        <v>0</v>
      </c>
      <c r="M67" s="38">
        <v>0</v>
      </c>
      <c r="N67" s="38">
        <v>0</v>
      </c>
      <c r="O67" s="38">
        <v>0</v>
      </c>
      <c r="P67" s="38">
        <v>0</v>
      </c>
      <c r="Q67" s="38">
        <v>0</v>
      </c>
      <c r="R67" s="38">
        <v>0</v>
      </c>
      <c r="S67" s="38">
        <f t="shared" si="4"/>
        <v>0</v>
      </c>
    </row>
    <row r="68" spans="2:26" hidden="1" x14ac:dyDescent="0.2">
      <c r="B68" s="31" t="str">
        <f>'Laba Rugi'!B94</f>
        <v xml:space="preserve">   Association Fee</v>
      </c>
      <c r="C68" s="31"/>
      <c r="D68" s="31"/>
      <c r="E68" s="28">
        <f>'Laba Rugi'!D94</f>
        <v>0</v>
      </c>
      <c r="G68" s="38">
        <v>0</v>
      </c>
      <c r="H68" s="38">
        <v>0</v>
      </c>
      <c r="I68" s="38">
        <v>0</v>
      </c>
      <c r="J68" s="38">
        <v>0</v>
      </c>
      <c r="K68" s="38">
        <v>0</v>
      </c>
      <c r="L68" s="38">
        <v>0</v>
      </c>
      <c r="M68" s="38">
        <v>0</v>
      </c>
      <c r="N68" s="38">
        <v>0</v>
      </c>
      <c r="O68" s="38">
        <v>0</v>
      </c>
      <c r="P68" s="38">
        <v>0</v>
      </c>
      <c r="Q68" s="38">
        <v>0</v>
      </c>
      <c r="R68" s="38">
        <v>0</v>
      </c>
      <c r="S68" s="38">
        <f t="shared" si="4"/>
        <v>0</v>
      </c>
    </row>
    <row r="69" spans="2:26" hidden="1" x14ac:dyDescent="0.2">
      <c r="B69" s="31" t="str">
        <f>'Laba Rugi'!B95</f>
        <v xml:space="preserve">   Debt collection fee</v>
      </c>
      <c r="C69" s="31"/>
      <c r="D69" s="31"/>
      <c r="E69" s="28">
        <f>'Laba Rugi'!D95</f>
        <v>0</v>
      </c>
      <c r="G69" s="38">
        <v>0</v>
      </c>
      <c r="H69" s="38">
        <v>0</v>
      </c>
      <c r="I69" s="38">
        <v>0</v>
      </c>
      <c r="J69" s="38">
        <v>0</v>
      </c>
      <c r="K69" s="38">
        <v>0</v>
      </c>
      <c r="L69" s="38">
        <v>0</v>
      </c>
      <c r="M69" s="38">
        <v>0</v>
      </c>
      <c r="N69" s="38">
        <v>0</v>
      </c>
      <c r="O69" s="38">
        <v>0</v>
      </c>
      <c r="P69" s="38">
        <v>0</v>
      </c>
      <c r="Q69" s="38">
        <v>0</v>
      </c>
      <c r="R69" s="38">
        <v>0</v>
      </c>
      <c r="S69" s="38">
        <f t="shared" si="4"/>
        <v>0</v>
      </c>
    </row>
    <row r="70" spans="2:26" hidden="1" x14ac:dyDescent="0.2">
      <c r="B70" s="31" t="str">
        <f>'Laba Rugi'!B96</f>
        <v xml:space="preserve">   Advertisement cost</v>
      </c>
      <c r="C70" s="31"/>
      <c r="D70" s="31"/>
      <c r="E70" s="28">
        <f>'Laba Rugi'!D96</f>
        <v>0</v>
      </c>
      <c r="G70" s="38">
        <v>0</v>
      </c>
      <c r="H70" s="38">
        <v>0</v>
      </c>
      <c r="I70" s="38">
        <v>0</v>
      </c>
      <c r="J70" s="38">
        <v>0</v>
      </c>
      <c r="K70" s="38">
        <v>0</v>
      </c>
      <c r="L70" s="38">
        <v>0</v>
      </c>
      <c r="M70" s="38">
        <v>0</v>
      </c>
      <c r="N70" s="38">
        <v>0</v>
      </c>
      <c r="O70" s="38">
        <v>0</v>
      </c>
      <c r="P70" s="38">
        <v>0</v>
      </c>
      <c r="Q70" s="38">
        <v>0</v>
      </c>
      <c r="R70" s="38">
        <v>0</v>
      </c>
      <c r="S70" s="38">
        <f t="shared" si="4"/>
        <v>0</v>
      </c>
    </row>
    <row r="71" spans="2:26" hidden="1" x14ac:dyDescent="0.2">
      <c r="B71" s="31" t="str">
        <f>'Laba Rugi'!B97</f>
        <v xml:space="preserve">   Bad Debt expenses</v>
      </c>
      <c r="C71" s="31"/>
      <c r="D71" s="31"/>
      <c r="E71" s="28">
        <f>'Laba Rugi'!D97</f>
        <v>0</v>
      </c>
      <c r="G71" s="38">
        <v>0</v>
      </c>
      <c r="H71" s="38">
        <v>0</v>
      </c>
      <c r="I71" s="38">
        <v>0</v>
      </c>
      <c r="J71" s="38">
        <v>0</v>
      </c>
      <c r="K71" s="38">
        <v>0</v>
      </c>
      <c r="L71" s="38">
        <v>0</v>
      </c>
      <c r="M71" s="38">
        <v>0</v>
      </c>
      <c r="N71" s="38">
        <v>0</v>
      </c>
      <c r="O71" s="38">
        <v>0</v>
      </c>
      <c r="P71" s="38">
        <v>0</v>
      </c>
      <c r="Q71" s="38">
        <v>0</v>
      </c>
      <c r="R71" s="38">
        <v>0</v>
      </c>
      <c r="S71" s="38">
        <f t="shared" si="4"/>
        <v>0</v>
      </c>
    </row>
    <row r="72" spans="2:26" hidden="1" x14ac:dyDescent="0.2">
      <c r="B72" s="31" t="str">
        <f>'Laba Rugi'!B98</f>
        <v>Depreciation &amp; Amortization</v>
      </c>
      <c r="C72" s="31"/>
      <c r="D72" s="31"/>
      <c r="E72" s="28">
        <f>'Laba Rugi'!D98</f>
        <v>0</v>
      </c>
      <c r="G72" s="38">
        <v>0</v>
      </c>
      <c r="H72" s="38">
        <v>0</v>
      </c>
      <c r="I72" s="38">
        <v>0</v>
      </c>
      <c r="J72" s="38">
        <v>0</v>
      </c>
      <c r="K72" s="38">
        <v>0</v>
      </c>
      <c r="L72" s="38">
        <v>0</v>
      </c>
      <c r="M72" s="38">
        <v>0</v>
      </c>
      <c r="N72" s="38">
        <v>0</v>
      </c>
      <c r="O72" s="38">
        <v>0</v>
      </c>
      <c r="P72" s="38">
        <v>0</v>
      </c>
      <c r="Q72" s="38">
        <v>0</v>
      </c>
      <c r="R72" s="38">
        <v>0</v>
      </c>
      <c r="S72" s="38">
        <f t="shared" si="4"/>
        <v>0</v>
      </c>
    </row>
    <row r="73" spans="2:26" hidden="1" x14ac:dyDescent="0.2">
      <c r="B73" s="31" t="str">
        <f>'Laba Rugi'!B99</f>
        <v xml:space="preserve">   Depr. Expenses - Builidng</v>
      </c>
      <c r="C73" s="31"/>
      <c r="D73" s="31"/>
      <c r="E73" s="28">
        <f>'Laba Rugi'!D99</f>
        <v>0</v>
      </c>
      <c r="G73" s="38">
        <v>0</v>
      </c>
      <c r="H73" s="38">
        <v>0</v>
      </c>
      <c r="I73" s="38">
        <v>0</v>
      </c>
      <c r="J73" s="38">
        <v>0</v>
      </c>
      <c r="K73" s="38">
        <v>0</v>
      </c>
      <c r="L73" s="38">
        <v>0</v>
      </c>
      <c r="M73" s="38">
        <v>0</v>
      </c>
      <c r="N73" s="38">
        <v>0</v>
      </c>
      <c r="O73" s="38">
        <v>0</v>
      </c>
      <c r="P73" s="38">
        <v>0</v>
      </c>
      <c r="Q73" s="38">
        <v>0</v>
      </c>
      <c r="R73" s="38">
        <v>0</v>
      </c>
      <c r="S73" s="38">
        <f t="shared" si="4"/>
        <v>0</v>
      </c>
    </row>
    <row r="74" spans="2:26" hidden="1" x14ac:dyDescent="0.2">
      <c r="B74" s="31" t="str">
        <f>'Laba Rugi'!B100</f>
        <v xml:space="preserve">   Depr. Expenses - Building Improvement</v>
      </c>
      <c r="C74" s="31"/>
      <c r="D74" s="31"/>
      <c r="E74" s="28">
        <f>'Laba Rugi'!D100</f>
        <v>0</v>
      </c>
      <c r="G74" s="38">
        <v>0</v>
      </c>
      <c r="H74" s="38">
        <v>0</v>
      </c>
      <c r="I74" s="38">
        <v>0</v>
      </c>
      <c r="J74" s="38">
        <v>0</v>
      </c>
      <c r="K74" s="38">
        <v>0</v>
      </c>
      <c r="L74" s="38">
        <v>0</v>
      </c>
      <c r="M74" s="38">
        <v>0</v>
      </c>
      <c r="N74" s="38">
        <v>0</v>
      </c>
      <c r="O74" s="38">
        <v>0</v>
      </c>
      <c r="P74" s="38">
        <v>0</v>
      </c>
      <c r="Q74" s="38">
        <v>0</v>
      </c>
      <c r="R74" s="38">
        <v>0</v>
      </c>
      <c r="S74" s="38">
        <f t="shared" si="4"/>
        <v>0</v>
      </c>
    </row>
    <row r="75" spans="2:26" hidden="1" x14ac:dyDescent="0.2">
      <c r="B75" s="31" t="str">
        <f>'Laba Rugi'!B101</f>
        <v xml:space="preserve">   Depr. Expenses - Motor Vehicles</v>
      </c>
      <c r="C75" s="31"/>
      <c r="D75" s="31"/>
      <c r="E75" s="28">
        <f>'Laba Rugi'!D101</f>
        <v>0</v>
      </c>
      <c r="G75" s="38">
        <v>0</v>
      </c>
      <c r="H75" s="38">
        <v>0</v>
      </c>
      <c r="I75" s="38">
        <v>0</v>
      </c>
      <c r="J75" s="38">
        <v>0</v>
      </c>
      <c r="K75" s="38">
        <v>0</v>
      </c>
      <c r="L75" s="38">
        <v>0</v>
      </c>
      <c r="M75" s="38">
        <v>0</v>
      </c>
      <c r="N75" s="38">
        <v>0</v>
      </c>
      <c r="O75" s="38">
        <v>0</v>
      </c>
      <c r="P75" s="38">
        <v>0</v>
      </c>
      <c r="Q75" s="38">
        <v>0</v>
      </c>
      <c r="R75" s="38">
        <v>0</v>
      </c>
      <c r="S75" s="38">
        <f t="shared" si="4"/>
        <v>0</v>
      </c>
    </row>
    <row r="76" spans="2:26" hidden="1" x14ac:dyDescent="0.2">
      <c r="B76" s="31" t="str">
        <f>'Laba Rugi'!B102</f>
        <v xml:space="preserve">   Depr. Expenses - Office Furniture</v>
      </c>
      <c r="C76" s="31"/>
      <c r="D76" s="31"/>
      <c r="E76" s="28">
        <f>'Laba Rugi'!D102</f>
        <v>0</v>
      </c>
      <c r="G76" s="38">
        <v>0</v>
      </c>
      <c r="H76" s="38">
        <v>0</v>
      </c>
      <c r="I76" s="38">
        <v>0</v>
      </c>
      <c r="J76" s="38">
        <v>0</v>
      </c>
      <c r="K76" s="38">
        <v>0</v>
      </c>
      <c r="L76" s="38">
        <v>0</v>
      </c>
      <c r="M76" s="38">
        <v>0</v>
      </c>
      <c r="N76" s="38">
        <v>0</v>
      </c>
      <c r="O76" s="38">
        <v>0</v>
      </c>
      <c r="P76" s="38">
        <v>0</v>
      </c>
      <c r="Q76" s="38">
        <v>0</v>
      </c>
      <c r="R76" s="38">
        <v>0</v>
      </c>
      <c r="S76" s="38">
        <f t="shared" si="4"/>
        <v>0</v>
      </c>
    </row>
    <row r="77" spans="2:26" x14ac:dyDescent="0.2">
      <c r="B77" s="31" t="str">
        <f>'Laba Rugi'!B103</f>
        <v xml:space="preserve">   Depr. Expenses - IT Equipment</v>
      </c>
      <c r="C77" s="31"/>
      <c r="D77" s="31"/>
      <c r="E77" s="28">
        <f>'Laba Rugi'!D103</f>
        <v>0</v>
      </c>
      <c r="G77" s="38">
        <v>0</v>
      </c>
      <c r="H77" s="38">
        <v>0</v>
      </c>
      <c r="I77" s="38">
        <v>0</v>
      </c>
      <c r="J77" s="38">
        <v>0</v>
      </c>
      <c r="K77" s="38">
        <v>0</v>
      </c>
      <c r="L77" s="38">
        <v>0</v>
      </c>
      <c r="M77" s="38">
        <v>0</v>
      </c>
      <c r="N77" s="38">
        <v>0</v>
      </c>
      <c r="O77" s="38">
        <v>0</v>
      </c>
      <c r="P77" s="38">
        <v>0</v>
      </c>
      <c r="Q77" s="38">
        <v>0</v>
      </c>
      <c r="R77" s="38">
        <v>0</v>
      </c>
      <c r="S77" s="38">
        <v>476032</v>
      </c>
    </row>
    <row r="78" spans="2:26" hidden="1" x14ac:dyDescent="0.2">
      <c r="B78" s="31" t="str">
        <f>'Laba Rugi'!B104</f>
        <v>Pengeluaran Barang Rusak</v>
      </c>
      <c r="C78" s="31"/>
      <c r="D78" s="31"/>
      <c r="E78" s="28">
        <f>'Laba Rugi'!D104</f>
        <v>0</v>
      </c>
      <c r="G78" s="38">
        <v>0</v>
      </c>
      <c r="H78" s="38">
        <v>0</v>
      </c>
      <c r="I78" s="38">
        <v>0</v>
      </c>
      <c r="J78" s="38">
        <v>0</v>
      </c>
      <c r="K78" s="38">
        <v>0</v>
      </c>
      <c r="L78" s="38">
        <v>0</v>
      </c>
      <c r="M78" s="38">
        <v>0</v>
      </c>
      <c r="N78" s="38">
        <v>0</v>
      </c>
      <c r="O78" s="38">
        <v>0</v>
      </c>
      <c r="P78" s="38">
        <v>0</v>
      </c>
      <c r="Q78" s="38">
        <v>0</v>
      </c>
      <c r="R78" s="38">
        <v>0</v>
      </c>
      <c r="S78" s="38">
        <f t="shared" si="4"/>
        <v>0</v>
      </c>
    </row>
    <row r="79" spans="2:26" x14ac:dyDescent="0.2">
      <c r="B79" s="31"/>
      <c r="C79" s="31"/>
      <c r="D79" s="31"/>
      <c r="E79" s="28"/>
      <c r="G79" s="38"/>
      <c r="H79" s="38"/>
      <c r="I79" s="38"/>
      <c r="J79" s="38"/>
      <c r="K79" s="38"/>
      <c r="L79" s="38"/>
      <c r="M79" s="38"/>
      <c r="N79" s="38"/>
      <c r="O79" s="38"/>
      <c r="P79" s="38"/>
      <c r="Q79" s="38"/>
      <c r="R79" s="38"/>
      <c r="S79" s="38"/>
    </row>
    <row r="80" spans="2:26" ht="16.5" x14ac:dyDescent="0.3">
      <c r="B80" s="35" t="s">
        <v>506</v>
      </c>
      <c r="C80" s="35"/>
      <c r="D80" s="35"/>
      <c r="E80" s="36">
        <f>SUM(E30:E79)</f>
        <v>0</v>
      </c>
      <c r="G80" s="36">
        <f>SUM(G30:G79)</f>
        <v>1104305</v>
      </c>
      <c r="H80" s="37">
        <f t="shared" ref="H80:S80" si="5">SUM(H30:H79)</f>
        <v>10052115</v>
      </c>
      <c r="I80" s="37">
        <f t="shared" si="5"/>
        <v>7377435</v>
      </c>
      <c r="J80" s="37">
        <f t="shared" si="5"/>
        <v>3507293</v>
      </c>
      <c r="K80" s="37">
        <f t="shared" si="5"/>
        <v>11809967</v>
      </c>
      <c r="L80" s="37">
        <f t="shared" si="5"/>
        <v>5731468</v>
      </c>
      <c r="M80" s="37">
        <f t="shared" si="5"/>
        <v>23107837</v>
      </c>
      <c r="N80" s="37">
        <f t="shared" si="5"/>
        <v>13660972</v>
      </c>
      <c r="O80" s="37">
        <f t="shared" si="5"/>
        <v>32959001</v>
      </c>
      <c r="P80" s="37">
        <f t="shared" si="5"/>
        <v>29059126</v>
      </c>
      <c r="Q80" s="37">
        <f t="shared" si="5"/>
        <v>32056611</v>
      </c>
      <c r="R80" s="37">
        <f t="shared" si="5"/>
        <v>19978023</v>
      </c>
      <c r="S80" s="37">
        <f t="shared" si="5"/>
        <v>241380185</v>
      </c>
      <c r="X80" s="55">
        <f>S80-S59</f>
        <v>237710185</v>
      </c>
      <c r="Y80" s="19">
        <v>238184835</v>
      </c>
      <c r="Z80" s="55">
        <f>Y80-X80</f>
        <v>474650</v>
      </c>
    </row>
    <row r="81" spans="2:19" ht="16.5" x14ac:dyDescent="0.3">
      <c r="B81" s="35"/>
      <c r="C81" s="35"/>
      <c r="D81" s="35"/>
      <c r="E81" s="36"/>
      <c r="G81" s="38"/>
      <c r="H81" s="38"/>
      <c r="I81" s="38"/>
      <c r="J81" s="38"/>
      <c r="K81" s="38"/>
      <c r="L81" s="38"/>
      <c r="M81" s="38"/>
      <c r="N81" s="38"/>
      <c r="O81" s="38"/>
      <c r="P81" s="38"/>
      <c r="Q81" s="38"/>
      <c r="R81" s="38"/>
      <c r="S81" s="38"/>
    </row>
    <row r="82" spans="2:19" ht="16.5" x14ac:dyDescent="0.3">
      <c r="B82" s="27" t="s">
        <v>507</v>
      </c>
      <c r="C82" s="27"/>
      <c r="D82" s="27"/>
      <c r="E82" s="28"/>
      <c r="G82" s="38"/>
      <c r="H82" s="38"/>
      <c r="I82" s="38"/>
      <c r="J82" s="38"/>
      <c r="K82" s="38"/>
      <c r="L82" s="38"/>
      <c r="M82" s="38"/>
      <c r="N82" s="38"/>
      <c r="O82" s="38"/>
      <c r="P82" s="38"/>
      <c r="Q82" s="38"/>
      <c r="R82" s="38"/>
      <c r="S82" s="38"/>
    </row>
    <row r="83" spans="2:19" x14ac:dyDescent="0.2">
      <c r="B83" s="31"/>
      <c r="C83" s="31"/>
      <c r="D83" s="31"/>
      <c r="E83" s="28"/>
      <c r="G83" s="38"/>
      <c r="H83" s="38"/>
      <c r="I83" s="38"/>
      <c r="J83" s="38"/>
      <c r="K83" s="38"/>
      <c r="L83" s="38"/>
      <c r="M83" s="38"/>
      <c r="N83" s="38"/>
      <c r="O83" s="38"/>
      <c r="P83" s="38"/>
      <c r="Q83" s="38"/>
      <c r="R83" s="38"/>
      <c r="S83" s="38"/>
    </row>
    <row r="84" spans="2:19" hidden="1" x14ac:dyDescent="0.2">
      <c r="B84" s="31" t="str">
        <f>'Laba Rugi'!B105</f>
        <v>Non operating Income</v>
      </c>
      <c r="C84" s="31"/>
      <c r="D84" s="31"/>
      <c r="E84" s="28"/>
      <c r="G84" s="38"/>
      <c r="H84" s="38"/>
      <c r="I84" s="38"/>
      <c r="J84" s="38"/>
      <c r="K84" s="38"/>
      <c r="L84" s="38"/>
      <c r="M84" s="38"/>
      <c r="N84" s="38"/>
      <c r="O84" s="38"/>
      <c r="P84" s="38"/>
      <c r="Q84" s="38"/>
      <c r="R84" s="38"/>
      <c r="S84" s="38"/>
    </row>
    <row r="85" spans="2:19" hidden="1" x14ac:dyDescent="0.2">
      <c r="B85" s="31" t="str">
        <f>'Laba Rugi'!B106</f>
        <v xml:space="preserve">   Interest Income</v>
      </c>
      <c r="C85" s="31"/>
      <c r="D85" s="31"/>
      <c r="E85" s="45">
        <f>'Laba Rugi'!D106</f>
        <v>0</v>
      </c>
      <c r="G85" s="38">
        <v>0</v>
      </c>
      <c r="H85" s="38"/>
      <c r="I85" s="38">
        <v>0</v>
      </c>
      <c r="J85" s="38"/>
      <c r="K85" s="38"/>
      <c r="L85" s="38"/>
      <c r="M85" s="38"/>
      <c r="N85" s="38"/>
      <c r="O85" s="38"/>
      <c r="P85" s="38"/>
      <c r="Q85" s="38"/>
      <c r="R85" s="38"/>
      <c r="S85" s="38">
        <f t="shared" ref="S85:S102" si="6">SUM(G85:R85)</f>
        <v>0</v>
      </c>
    </row>
    <row r="86" spans="2:19" hidden="1" x14ac:dyDescent="0.2">
      <c r="B86" s="31" t="str">
        <f>'Laba Rugi'!B107</f>
        <v xml:space="preserve">   Profit From Forex</v>
      </c>
      <c r="C86" s="31"/>
      <c r="D86" s="31"/>
      <c r="E86" s="45">
        <f>'Laba Rugi'!D107</f>
        <v>0</v>
      </c>
      <c r="G86" s="38">
        <v>0</v>
      </c>
      <c r="H86" s="38"/>
      <c r="I86" s="38">
        <v>0</v>
      </c>
      <c r="J86" s="38"/>
      <c r="K86" s="38"/>
      <c r="L86" s="38"/>
      <c r="M86" s="38"/>
      <c r="N86" s="38"/>
      <c r="O86" s="38"/>
      <c r="P86" s="38"/>
      <c r="Q86" s="38"/>
      <c r="R86" s="38"/>
      <c r="S86" s="38">
        <f t="shared" si="6"/>
        <v>0</v>
      </c>
    </row>
    <row r="87" spans="2:19" hidden="1" x14ac:dyDescent="0.2">
      <c r="B87" s="31" t="str">
        <f>'Laba Rugi'!B108</f>
        <v xml:space="preserve">   Profit from disposal/sales of fixed assets</v>
      </c>
      <c r="C87" s="31"/>
      <c r="D87" s="31"/>
      <c r="E87" s="45">
        <f>'Laba Rugi'!D108</f>
        <v>0</v>
      </c>
      <c r="G87" s="38">
        <v>0</v>
      </c>
      <c r="H87" s="38"/>
      <c r="I87" s="38">
        <v>0</v>
      </c>
      <c r="J87" s="38"/>
      <c r="K87" s="38"/>
      <c r="L87" s="38"/>
      <c r="M87" s="38"/>
      <c r="N87" s="38"/>
      <c r="O87" s="38"/>
      <c r="P87" s="38"/>
      <c r="Q87" s="38"/>
      <c r="R87" s="38"/>
      <c r="S87" s="38">
        <f t="shared" si="6"/>
        <v>0</v>
      </c>
    </row>
    <row r="88" spans="2:19" hidden="1" x14ac:dyDescent="0.2">
      <c r="B88" s="31" t="str">
        <f>'Laba Rugi'!B109</f>
        <v>Rounding</v>
      </c>
      <c r="C88" s="31"/>
      <c r="D88" s="31"/>
      <c r="E88" s="45">
        <f>'Laba Rugi'!D109</f>
        <v>0</v>
      </c>
      <c r="G88" s="38">
        <v>0</v>
      </c>
      <c r="H88" s="38"/>
      <c r="I88" s="38">
        <v>0</v>
      </c>
      <c r="J88" s="38"/>
      <c r="K88" s="38"/>
      <c r="L88" s="38"/>
      <c r="M88" s="38"/>
      <c r="N88" s="38"/>
      <c r="O88" s="38"/>
      <c r="P88" s="38"/>
      <c r="Q88" s="38"/>
      <c r="R88" s="38"/>
      <c r="S88" s="38">
        <f t="shared" si="6"/>
        <v>0</v>
      </c>
    </row>
    <row r="89" spans="2:19" hidden="1" x14ac:dyDescent="0.2">
      <c r="B89" s="31" t="str">
        <f>'Laba Rugi'!B110</f>
        <v>Pendapatan Lain - lain</v>
      </c>
      <c r="C89" s="31"/>
      <c r="D89" s="31"/>
      <c r="E89" s="45">
        <f>'Laba Rugi'!D110</f>
        <v>0</v>
      </c>
      <c r="G89" s="38">
        <v>0</v>
      </c>
      <c r="H89" s="38"/>
      <c r="I89" s="38">
        <v>0</v>
      </c>
      <c r="J89" s="38"/>
      <c r="K89" s="38"/>
      <c r="L89" s="38"/>
      <c r="M89" s="38"/>
      <c r="N89" s="38"/>
      <c r="O89" s="38"/>
      <c r="P89" s="38"/>
      <c r="Q89" s="38"/>
      <c r="R89" s="38"/>
      <c r="S89" s="38">
        <f t="shared" si="6"/>
        <v>0</v>
      </c>
    </row>
    <row r="90" spans="2:19" hidden="1" x14ac:dyDescent="0.2">
      <c r="B90" s="31" t="str">
        <f>'Laba Rugi'!B111</f>
        <v>Non operating Expenses</v>
      </c>
      <c r="C90" s="31"/>
      <c r="D90" s="31"/>
      <c r="E90" s="45">
        <f>'Laba Rugi'!D111</f>
        <v>0</v>
      </c>
      <c r="G90" s="38">
        <v>0</v>
      </c>
      <c r="H90" s="38"/>
      <c r="I90" s="38">
        <v>0</v>
      </c>
      <c r="J90" s="38"/>
      <c r="K90" s="38"/>
      <c r="L90" s="38"/>
      <c r="M90" s="38"/>
      <c r="N90" s="38"/>
      <c r="O90" s="38"/>
      <c r="P90" s="38"/>
      <c r="Q90" s="38"/>
      <c r="R90" s="38"/>
      <c r="S90" s="38">
        <f t="shared" si="6"/>
        <v>0</v>
      </c>
    </row>
    <row r="91" spans="2:19" x14ac:dyDescent="0.2">
      <c r="B91" s="31" t="str">
        <f>'Laba Rugi'!B112</f>
        <v xml:space="preserve">   Bank Admin Charges</v>
      </c>
      <c r="C91" s="31"/>
      <c r="D91" s="31"/>
      <c r="E91" s="45">
        <f>'Laba Rugi'!D112</f>
        <v>0</v>
      </c>
      <c r="G91" s="38">
        <v>59500</v>
      </c>
      <c r="H91" s="38">
        <v>66000</v>
      </c>
      <c r="I91" s="38">
        <v>68500</v>
      </c>
      <c r="J91" s="38">
        <v>90000</v>
      </c>
      <c r="K91" s="38">
        <v>105000</v>
      </c>
      <c r="L91" s="38">
        <v>85000</v>
      </c>
      <c r="M91" s="38">
        <v>139500</v>
      </c>
      <c r="N91" s="38">
        <v>112500</v>
      </c>
      <c r="O91" s="38">
        <v>180000</v>
      </c>
      <c r="P91" s="38">
        <v>195000</v>
      </c>
      <c r="Q91" s="38">
        <v>123500</v>
      </c>
      <c r="R91" s="38">
        <v>90000</v>
      </c>
      <c r="S91" s="38">
        <f t="shared" si="6"/>
        <v>1314500</v>
      </c>
    </row>
    <row r="92" spans="2:19" hidden="1" x14ac:dyDescent="0.2">
      <c r="B92" s="31" t="str">
        <f>'Laba Rugi'!B113</f>
        <v xml:space="preserve">   Bank Provisional Cost</v>
      </c>
      <c r="C92" s="31"/>
      <c r="D92" s="31"/>
      <c r="E92" s="45">
        <f>'Laba Rugi'!D113</f>
        <v>0</v>
      </c>
      <c r="G92" s="38">
        <v>0</v>
      </c>
      <c r="H92" s="38"/>
      <c r="I92" s="38">
        <v>0</v>
      </c>
      <c r="J92" s="38"/>
      <c r="K92" s="38"/>
      <c r="L92" s="38"/>
      <c r="M92" s="38"/>
      <c r="N92" s="38"/>
      <c r="O92" s="38"/>
      <c r="P92" s="38"/>
      <c r="Q92" s="38"/>
      <c r="R92" s="38"/>
      <c r="S92" s="38">
        <f t="shared" si="6"/>
        <v>0</v>
      </c>
    </row>
    <row r="93" spans="2:19" hidden="1" x14ac:dyDescent="0.2">
      <c r="B93" s="31" t="str">
        <f>'Laba Rugi'!B114</f>
        <v xml:space="preserve">   Tax on interest earned</v>
      </c>
      <c r="C93" s="31"/>
      <c r="D93" s="31"/>
      <c r="E93" s="45">
        <f>'Laba Rugi'!D114</f>
        <v>0</v>
      </c>
      <c r="G93" s="38">
        <v>0</v>
      </c>
      <c r="H93" s="38"/>
      <c r="I93" s="38">
        <v>0</v>
      </c>
      <c r="J93" s="38"/>
      <c r="K93" s="38"/>
      <c r="L93" s="38"/>
      <c r="M93" s="38"/>
      <c r="N93" s="38"/>
      <c r="O93" s="38"/>
      <c r="P93" s="38"/>
      <c r="Q93" s="38"/>
      <c r="R93" s="38"/>
      <c r="S93" s="38">
        <f t="shared" si="6"/>
        <v>0</v>
      </c>
    </row>
    <row r="94" spans="2:19" hidden="1" x14ac:dyDescent="0.2">
      <c r="B94" s="31" t="str">
        <f>'Laba Rugi'!B115</f>
        <v xml:space="preserve">   Interest Expenses</v>
      </c>
      <c r="C94" s="31"/>
      <c r="D94" s="31"/>
      <c r="E94" s="45">
        <f>'Laba Rugi'!D115</f>
        <v>0</v>
      </c>
      <c r="G94" s="38">
        <v>0</v>
      </c>
      <c r="H94" s="38"/>
      <c r="I94" s="38">
        <v>0</v>
      </c>
      <c r="J94" s="38"/>
      <c r="K94" s="38"/>
      <c r="L94" s="38"/>
      <c r="M94" s="38"/>
      <c r="N94" s="38"/>
      <c r="O94" s="38"/>
      <c r="P94" s="38"/>
      <c r="Q94" s="38"/>
      <c r="R94" s="38"/>
      <c r="S94" s="38">
        <f t="shared" si="6"/>
        <v>0</v>
      </c>
    </row>
    <row r="95" spans="2:19" hidden="1" x14ac:dyDescent="0.2">
      <c r="B95" s="31" t="str">
        <f>'Laba Rugi'!B116</f>
        <v xml:space="preserve">   Loss from disposal of assets</v>
      </c>
      <c r="C95" s="31"/>
      <c r="D95" s="31"/>
      <c r="E95" s="45">
        <f>'Laba Rugi'!D116</f>
        <v>0</v>
      </c>
      <c r="G95" s="38">
        <v>0</v>
      </c>
      <c r="H95" s="38"/>
      <c r="I95" s="38">
        <v>0</v>
      </c>
      <c r="J95" s="38"/>
      <c r="K95" s="38"/>
      <c r="L95" s="38"/>
      <c r="M95" s="38"/>
      <c r="N95" s="38"/>
      <c r="O95" s="38"/>
      <c r="P95" s="38"/>
      <c r="Q95" s="38"/>
      <c r="R95" s="38"/>
      <c r="S95" s="38">
        <f t="shared" si="6"/>
        <v>0</v>
      </c>
    </row>
    <row r="96" spans="2:19" hidden="1" x14ac:dyDescent="0.2">
      <c r="B96" s="31" t="str">
        <f>'Laba Rugi'!B117</f>
        <v xml:space="preserve">   Loss from forex</v>
      </c>
      <c r="C96" s="31"/>
      <c r="D96" s="31"/>
      <c r="E96" s="45">
        <f>'Laba Rugi'!D117</f>
        <v>0</v>
      </c>
      <c r="G96" s="38">
        <v>0</v>
      </c>
      <c r="H96" s="38"/>
      <c r="I96" s="38">
        <v>0</v>
      </c>
      <c r="J96" s="38"/>
      <c r="K96" s="38"/>
      <c r="L96" s="38"/>
      <c r="M96" s="38"/>
      <c r="N96" s="38"/>
      <c r="O96" s="38"/>
      <c r="P96" s="38"/>
      <c r="Q96" s="38"/>
      <c r="R96" s="38"/>
      <c r="S96" s="38">
        <f t="shared" si="6"/>
        <v>0</v>
      </c>
    </row>
    <row r="97" spans="2:20" hidden="1" x14ac:dyDescent="0.2">
      <c r="B97" s="31" t="str">
        <f>'Laba Rugi'!B118</f>
        <v>Other Tax and Retribution</v>
      </c>
      <c r="C97" s="31"/>
      <c r="D97" s="31"/>
      <c r="E97" s="45">
        <f>'Laba Rugi'!D118</f>
        <v>0</v>
      </c>
      <c r="G97" s="38">
        <v>0</v>
      </c>
      <c r="H97" s="38"/>
      <c r="I97" s="38">
        <v>0</v>
      </c>
      <c r="J97" s="38"/>
      <c r="K97" s="38"/>
      <c r="L97" s="38"/>
      <c r="M97" s="38"/>
      <c r="N97" s="38"/>
      <c r="O97" s="38"/>
      <c r="P97" s="38"/>
      <c r="Q97" s="38"/>
      <c r="R97" s="38"/>
      <c r="S97" s="38">
        <f t="shared" si="6"/>
        <v>0</v>
      </c>
    </row>
    <row r="98" spans="2:20" hidden="1" x14ac:dyDescent="0.2">
      <c r="B98" s="31" t="str">
        <f>'Laba Rugi'!B119</f>
        <v>Penyesuaian Persediaan</v>
      </c>
      <c r="C98" s="31"/>
      <c r="D98" s="31"/>
      <c r="E98" s="45">
        <f>'Laba Rugi'!D119</f>
        <v>0</v>
      </c>
      <c r="G98" s="38">
        <v>0</v>
      </c>
      <c r="H98" s="38">
        <v>0</v>
      </c>
      <c r="I98" s="38">
        <v>0</v>
      </c>
      <c r="J98" s="38">
        <v>0</v>
      </c>
      <c r="K98" s="38">
        <v>0</v>
      </c>
      <c r="L98" s="38">
        <v>0</v>
      </c>
      <c r="M98" s="38">
        <v>0</v>
      </c>
      <c r="N98" s="38">
        <v>0</v>
      </c>
      <c r="O98" s="38">
        <v>0</v>
      </c>
      <c r="P98" s="38">
        <v>0</v>
      </c>
      <c r="Q98" s="38"/>
      <c r="R98" s="38"/>
      <c r="S98" s="38">
        <f t="shared" si="6"/>
        <v>0</v>
      </c>
    </row>
    <row r="99" spans="2:20" hidden="1" x14ac:dyDescent="0.2">
      <c r="B99" s="31" t="str">
        <f>'Laba Rugi'!B120</f>
        <v>Corporate Income Tax</v>
      </c>
      <c r="C99" s="31"/>
      <c r="D99" s="31"/>
      <c r="E99" s="45">
        <f>'Laba Rugi'!D120</f>
        <v>0</v>
      </c>
      <c r="G99" s="38">
        <v>0</v>
      </c>
      <c r="H99" s="38">
        <v>0</v>
      </c>
      <c r="I99" s="38">
        <v>0</v>
      </c>
      <c r="J99" s="38">
        <v>0</v>
      </c>
      <c r="K99" s="38">
        <v>0</v>
      </c>
      <c r="L99" s="38">
        <v>0</v>
      </c>
      <c r="M99" s="38">
        <v>0</v>
      </c>
      <c r="N99" s="38">
        <v>0</v>
      </c>
      <c r="O99" s="38">
        <v>0</v>
      </c>
      <c r="P99" s="38">
        <v>0</v>
      </c>
      <c r="Q99" s="38"/>
      <c r="R99" s="38"/>
      <c r="S99" s="38">
        <f t="shared" si="6"/>
        <v>0</v>
      </c>
    </row>
    <row r="100" spans="2:20" hidden="1" x14ac:dyDescent="0.2">
      <c r="B100" s="31" t="str">
        <f>'Laba Rugi'!B121</f>
        <v xml:space="preserve">   Income Tax - PPh Ps 29</v>
      </c>
      <c r="C100" s="31"/>
      <c r="D100" s="31"/>
      <c r="E100" s="45">
        <f>'Laba Rugi'!D121</f>
        <v>0</v>
      </c>
      <c r="G100" s="38">
        <v>0</v>
      </c>
      <c r="H100" s="38">
        <v>0</v>
      </c>
      <c r="I100" s="38">
        <v>0</v>
      </c>
      <c r="J100" s="38">
        <v>0</v>
      </c>
      <c r="K100" s="38">
        <v>0</v>
      </c>
      <c r="L100" s="38">
        <v>0</v>
      </c>
      <c r="M100" s="38">
        <v>0</v>
      </c>
      <c r="N100" s="38">
        <v>0</v>
      </c>
      <c r="O100" s="38">
        <v>0</v>
      </c>
      <c r="P100" s="38">
        <v>0</v>
      </c>
      <c r="Q100" s="38"/>
      <c r="R100" s="38"/>
      <c r="S100" s="38">
        <f t="shared" si="6"/>
        <v>0</v>
      </c>
    </row>
    <row r="101" spans="2:20" hidden="1" x14ac:dyDescent="0.2">
      <c r="B101" s="31" t="str">
        <f>'Laba Rugi'!B122</f>
        <v>Dividend</v>
      </c>
      <c r="C101" s="31"/>
      <c r="D101" s="31"/>
      <c r="E101" s="45">
        <f>'Laba Rugi'!D122</f>
        <v>0</v>
      </c>
      <c r="G101" s="38">
        <v>0</v>
      </c>
      <c r="H101" s="38">
        <v>0</v>
      </c>
      <c r="I101" s="38">
        <v>0</v>
      </c>
      <c r="J101" s="38">
        <v>0</v>
      </c>
      <c r="K101" s="38">
        <v>0</v>
      </c>
      <c r="L101" s="38">
        <v>0</v>
      </c>
      <c r="M101" s="38">
        <v>0</v>
      </c>
      <c r="N101" s="38">
        <v>0</v>
      </c>
      <c r="O101" s="38">
        <v>0</v>
      </c>
      <c r="P101" s="38">
        <v>0</v>
      </c>
      <c r="Q101" s="38"/>
      <c r="R101" s="38"/>
      <c r="S101" s="38">
        <f t="shared" si="6"/>
        <v>0</v>
      </c>
    </row>
    <row r="102" spans="2:20" hidden="1" x14ac:dyDescent="0.2">
      <c r="B102" s="31" t="str">
        <f>'Laba Rugi'!B123</f>
        <v xml:space="preserve">   Dividend Expense</v>
      </c>
      <c r="C102" s="31"/>
      <c r="D102" s="31"/>
      <c r="E102" s="45">
        <f>'Laba Rugi'!D123</f>
        <v>0</v>
      </c>
      <c r="G102" s="38">
        <v>0</v>
      </c>
      <c r="H102" s="38">
        <v>0</v>
      </c>
      <c r="I102" s="38">
        <v>0</v>
      </c>
      <c r="J102" s="38">
        <v>0</v>
      </c>
      <c r="K102" s="38">
        <v>0</v>
      </c>
      <c r="L102" s="38">
        <v>0</v>
      </c>
      <c r="M102" s="38">
        <v>0</v>
      </c>
      <c r="N102" s="38">
        <v>0</v>
      </c>
      <c r="O102" s="38">
        <v>0</v>
      </c>
      <c r="P102" s="38">
        <v>0</v>
      </c>
      <c r="Q102" s="38"/>
      <c r="R102" s="38"/>
      <c r="S102" s="38">
        <f t="shared" si="6"/>
        <v>0</v>
      </c>
    </row>
    <row r="103" spans="2:20" ht="16.5" x14ac:dyDescent="0.3">
      <c r="B103" s="42" t="s">
        <v>510</v>
      </c>
      <c r="C103" s="42"/>
      <c r="D103" s="42"/>
      <c r="E103" s="46">
        <f>SUM(E85:E102)</f>
        <v>0</v>
      </c>
      <c r="G103" s="46">
        <f>SUM(G85:G102)</f>
        <v>59500</v>
      </c>
      <c r="H103" s="46">
        <f t="shared" ref="H103:S103" si="7">SUM(H85:H102)</f>
        <v>66000</v>
      </c>
      <c r="I103" s="46">
        <f t="shared" si="7"/>
        <v>68500</v>
      </c>
      <c r="J103" s="46">
        <f t="shared" si="7"/>
        <v>90000</v>
      </c>
      <c r="K103" s="46">
        <f t="shared" si="7"/>
        <v>105000</v>
      </c>
      <c r="L103" s="46">
        <f t="shared" si="7"/>
        <v>85000</v>
      </c>
      <c r="M103" s="46">
        <f t="shared" si="7"/>
        <v>139500</v>
      </c>
      <c r="N103" s="46">
        <f t="shared" si="7"/>
        <v>112500</v>
      </c>
      <c r="O103" s="46">
        <f t="shared" si="7"/>
        <v>180000</v>
      </c>
      <c r="P103" s="46">
        <f t="shared" si="7"/>
        <v>195000</v>
      </c>
      <c r="Q103" s="46">
        <f t="shared" si="7"/>
        <v>123500</v>
      </c>
      <c r="R103" s="46">
        <f t="shared" si="7"/>
        <v>90000</v>
      </c>
      <c r="S103" s="46">
        <f t="shared" si="7"/>
        <v>1314500</v>
      </c>
    </row>
    <row r="104" spans="2:20" x14ac:dyDescent="0.2">
      <c r="E104" s="28"/>
      <c r="G104" s="38"/>
    </row>
    <row r="105" spans="2:20" ht="16.5" hidden="1" x14ac:dyDescent="0.3">
      <c r="B105" s="27" t="s">
        <v>511</v>
      </c>
      <c r="C105" s="27"/>
      <c r="D105" s="27"/>
      <c r="E105" s="47">
        <f>E27-E80-E103</f>
        <v>68632515</v>
      </c>
      <c r="G105" s="47">
        <f>G27-G80-G103</f>
        <v>12908538</v>
      </c>
      <c r="H105" s="47">
        <f t="shared" ref="H105:S105" si="8">H27-H80-H103</f>
        <v>578105</v>
      </c>
      <c r="I105" s="47">
        <f t="shared" si="8"/>
        <v>4475344</v>
      </c>
      <c r="J105" s="47">
        <f t="shared" si="8"/>
        <v>761922</v>
      </c>
      <c r="K105" s="47">
        <f t="shared" si="8"/>
        <v>24215230</v>
      </c>
      <c r="L105" s="47">
        <f t="shared" si="8"/>
        <v>13738757</v>
      </c>
      <c r="M105" s="47">
        <f t="shared" si="8"/>
        <v>-6439174</v>
      </c>
      <c r="N105" s="47">
        <f t="shared" si="8"/>
        <v>7423699</v>
      </c>
      <c r="O105" s="47">
        <f t="shared" si="8"/>
        <v>-449466</v>
      </c>
      <c r="P105" s="47">
        <f t="shared" si="8"/>
        <v>17514917</v>
      </c>
      <c r="Q105" s="47">
        <f t="shared" si="8"/>
        <v>-6407374</v>
      </c>
      <c r="R105" s="47">
        <f t="shared" si="8"/>
        <v>-12067280</v>
      </c>
      <c r="S105" s="47">
        <f t="shared" si="8"/>
        <v>1677186</v>
      </c>
    </row>
    <row r="106" spans="2:20" hidden="1" x14ac:dyDescent="0.2">
      <c r="G106" s="38"/>
    </row>
    <row r="107" spans="2:20" hidden="1" x14ac:dyDescent="0.2">
      <c r="B107" s="19" t="s">
        <v>512</v>
      </c>
      <c r="E107" s="48">
        <v>0</v>
      </c>
      <c r="G107" s="38">
        <v>0</v>
      </c>
    </row>
    <row r="108" spans="2:20" hidden="1" x14ac:dyDescent="0.2">
      <c r="E108" s="28"/>
      <c r="G108" s="38"/>
    </row>
    <row r="109" spans="2:20" ht="17.25" thickBot="1" x14ac:dyDescent="0.35">
      <c r="B109" s="27" t="s">
        <v>513</v>
      </c>
      <c r="C109" s="27"/>
      <c r="D109" s="27"/>
      <c r="E109" s="49">
        <f>E105-E107</f>
        <v>68632515</v>
      </c>
      <c r="G109" s="49">
        <f>G105-G107</f>
        <v>12908538</v>
      </c>
      <c r="H109" s="49">
        <f t="shared" ref="H109:S109" si="9">H105-H107</f>
        <v>578105</v>
      </c>
      <c r="I109" s="49">
        <f t="shared" si="9"/>
        <v>4475344</v>
      </c>
      <c r="J109" s="49">
        <f t="shared" si="9"/>
        <v>761922</v>
      </c>
      <c r="K109" s="49">
        <f t="shared" si="9"/>
        <v>24215230</v>
      </c>
      <c r="L109" s="49">
        <f t="shared" si="9"/>
        <v>13738757</v>
      </c>
      <c r="M109" s="49">
        <f t="shared" si="9"/>
        <v>-6439174</v>
      </c>
      <c r="N109" s="49">
        <f t="shared" si="9"/>
        <v>7423699</v>
      </c>
      <c r="O109" s="49">
        <f t="shared" si="9"/>
        <v>-449466</v>
      </c>
      <c r="P109" s="49">
        <f t="shared" si="9"/>
        <v>17514917</v>
      </c>
      <c r="Q109" s="50">
        <f t="shared" si="9"/>
        <v>-6407374</v>
      </c>
      <c r="R109" s="49">
        <f t="shared" si="9"/>
        <v>-12067280</v>
      </c>
      <c r="S109" s="49">
        <f t="shared" si="9"/>
        <v>1677186</v>
      </c>
      <c r="T109" s="41"/>
    </row>
    <row r="110" spans="2:20" ht="13.5" thickTop="1" x14ac:dyDescent="0.2">
      <c r="G110" s="41"/>
      <c r="H110" s="41"/>
      <c r="I110" s="41"/>
      <c r="J110" s="41"/>
      <c r="K110" s="41"/>
      <c r="L110" s="41"/>
      <c r="M110" s="41"/>
      <c r="N110" s="41"/>
      <c r="O110" s="41"/>
      <c r="P110" s="41"/>
      <c r="Q110" s="41"/>
      <c r="R110" s="41"/>
      <c r="S110" s="41">
        <f>S109/S9</f>
        <v>3.5625821624979889E-3</v>
      </c>
    </row>
    <row r="112" spans="2:20" x14ac:dyDescent="0.2">
      <c r="E112" s="51"/>
      <c r="F112" s="19" t="s">
        <v>485</v>
      </c>
      <c r="S112" s="52">
        <f>S109*11%</f>
        <v>184490.46</v>
      </c>
      <c r="T112" s="19" t="s">
        <v>548</v>
      </c>
    </row>
    <row r="113" spans="5:22" x14ac:dyDescent="0.2">
      <c r="E113" s="51"/>
      <c r="S113" s="52"/>
    </row>
    <row r="114" spans="5:22" x14ac:dyDescent="0.2">
      <c r="E114" s="51"/>
    </row>
    <row r="115" spans="5:22" x14ac:dyDescent="0.2">
      <c r="E115" s="51"/>
      <c r="S115" s="52"/>
    </row>
    <row r="116" spans="5:22" x14ac:dyDescent="0.2">
      <c r="E116" s="51"/>
      <c r="F116" s="20" t="s">
        <v>401</v>
      </c>
    </row>
    <row r="117" spans="5:22" x14ac:dyDescent="0.2">
      <c r="F117" s="7" t="s">
        <v>486</v>
      </c>
      <c r="S117" s="7"/>
    </row>
    <row r="118" spans="5:22" x14ac:dyDescent="0.2">
      <c r="S118" s="7"/>
      <c r="T118" s="29"/>
      <c r="U118" s="29"/>
      <c r="V118" s="53"/>
    </row>
    <row r="119" spans="5:22" x14ac:dyDescent="0.2">
      <c r="T119" s="54"/>
      <c r="U119" s="55"/>
    </row>
    <row r="120" spans="5:22" x14ac:dyDescent="0.2">
      <c r="T120" s="56"/>
      <c r="V120" s="55"/>
    </row>
    <row r="121" spans="5:22" x14ac:dyDescent="0.2">
      <c r="U121" s="52"/>
    </row>
    <row r="122" spans="5:22" x14ac:dyDescent="0.2">
      <c r="T122" s="56"/>
      <c r="V122" s="52"/>
    </row>
    <row r="123" spans="5:22" x14ac:dyDescent="0.2">
      <c r="V123" s="57"/>
    </row>
    <row r="125" spans="5:22" x14ac:dyDescent="0.2">
      <c r="S125" s="306"/>
      <c r="T125" s="306"/>
      <c r="U125" s="306"/>
      <c r="V125" s="306"/>
    </row>
    <row r="126" spans="5:22" x14ac:dyDescent="0.2">
      <c r="S126" s="306"/>
      <c r="T126" s="306"/>
      <c r="U126" s="306"/>
      <c r="V126" s="306"/>
    </row>
  </sheetData>
  <mergeCells count="1">
    <mergeCell ref="S125:V126"/>
  </mergeCells>
  <pageMargins left="0.7" right="0.7" top="0.75" bottom="0.75" header="0.3" footer="0.3"/>
  <pageSetup paperSize="9" orientation="portrait" r:id="rId1"/>
  <rowBreaks count="1" manualBreakCount="1">
    <brk id="81" max="18"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95F3A-5C8F-4A16-8F1F-B729237780D6}">
  <dimension ref="B1:L113"/>
  <sheetViews>
    <sheetView showGridLines="0" topLeftCell="A63" zoomScale="115" zoomScaleNormal="115" workbookViewId="0">
      <selection activeCell="E97" sqref="E97"/>
    </sheetView>
  </sheetViews>
  <sheetFormatPr defaultColWidth="9.140625" defaultRowHeight="12.75" x14ac:dyDescent="0.2"/>
  <cols>
    <col min="1" max="1" width="5.7109375" style="19" customWidth="1"/>
    <col min="2" max="2" width="17.42578125" style="19" customWidth="1"/>
    <col min="3" max="3" width="9.28515625" style="19" customWidth="1"/>
    <col min="4" max="4" width="23.140625" style="19" customWidth="1"/>
    <col min="5" max="5" width="14.85546875" style="28" customWidth="1"/>
    <col min="6" max="6" width="1.85546875" style="19" customWidth="1"/>
    <col min="7" max="7" width="15" style="19" customWidth="1"/>
    <col min="8" max="8" width="6" style="19" customWidth="1"/>
    <col min="9" max="9" width="10.42578125" style="19" bestFit="1" customWidth="1"/>
    <col min="10" max="10" width="12" style="19" bestFit="1" customWidth="1"/>
    <col min="11" max="11" width="9.140625" style="19"/>
    <col min="12" max="12" width="12" style="19" bestFit="1" customWidth="1"/>
    <col min="13" max="16384" width="9.140625" style="19"/>
  </cols>
  <sheetData>
    <row r="1" spans="2:12" ht="16.5" x14ac:dyDescent="0.3">
      <c r="B1" s="22" t="str">
        <f>Neraca!A1</f>
        <v>ARYA USAHA TIRTA, CV</v>
      </c>
      <c r="C1" s="22"/>
      <c r="D1" s="22"/>
      <c r="E1" s="27"/>
    </row>
    <row r="2" spans="2:12" ht="16.5" x14ac:dyDescent="0.3">
      <c r="B2" s="22" t="s">
        <v>463</v>
      </c>
      <c r="C2" s="22"/>
      <c r="D2" s="22"/>
      <c r="E2" s="27"/>
    </row>
    <row r="3" spans="2:12" x14ac:dyDescent="0.2">
      <c r="B3" s="22" t="s">
        <v>464</v>
      </c>
      <c r="C3" s="4">
        <f>Neraca!D6</f>
        <v>183</v>
      </c>
      <c r="D3" s="5">
        <v>2025</v>
      </c>
      <c r="E3" s="6"/>
      <c r="F3" s="21"/>
    </row>
    <row r="4" spans="2:12" x14ac:dyDescent="0.2">
      <c r="E4" s="24"/>
      <c r="F4" s="25"/>
    </row>
    <row r="5" spans="2:12" x14ac:dyDescent="0.2">
      <c r="E5" s="58">
        <v>2025</v>
      </c>
      <c r="F5" s="25"/>
      <c r="J5" s="7">
        <v>2025</v>
      </c>
    </row>
    <row r="6" spans="2:12" ht="16.5" x14ac:dyDescent="0.3">
      <c r="B6" s="27" t="s">
        <v>465</v>
      </c>
      <c r="C6" s="27"/>
      <c r="D6" s="27"/>
      <c r="E6" s="19"/>
      <c r="J6" s="38"/>
      <c r="K6" s="38"/>
      <c r="L6" s="38"/>
    </row>
    <row r="7" spans="2:12" ht="16.5" x14ac:dyDescent="0.3">
      <c r="B7" s="35" t="s">
        <v>466</v>
      </c>
      <c r="C7" s="35"/>
      <c r="D7" s="35"/>
      <c r="J7" s="38"/>
      <c r="K7" s="38"/>
      <c r="L7" s="38"/>
    </row>
    <row r="8" spans="2:12" ht="16.5" x14ac:dyDescent="0.3">
      <c r="B8" s="30" t="s">
        <v>467</v>
      </c>
      <c r="C8" s="30"/>
      <c r="D8" s="30"/>
      <c r="J8" s="38"/>
      <c r="K8" s="38"/>
      <c r="L8" s="38"/>
    </row>
    <row r="9" spans="2:12" x14ac:dyDescent="0.2">
      <c r="B9" s="31" t="s">
        <v>468</v>
      </c>
      <c r="C9" s="31"/>
      <c r="D9" s="31"/>
      <c r="E9" s="28">
        <v>0</v>
      </c>
      <c r="J9" s="38">
        <v>0</v>
      </c>
      <c r="K9" s="38"/>
      <c r="L9" s="38"/>
    </row>
    <row r="10" spans="2:12" x14ac:dyDescent="0.2">
      <c r="B10" s="31" t="s">
        <v>469</v>
      </c>
      <c r="C10" s="31"/>
      <c r="D10" s="31"/>
      <c r="E10" s="28">
        <v>0</v>
      </c>
      <c r="J10" s="38">
        <v>0</v>
      </c>
      <c r="K10" s="38"/>
      <c r="L10" s="38"/>
    </row>
    <row r="11" spans="2:12" x14ac:dyDescent="0.2">
      <c r="B11" s="31" t="s">
        <v>470</v>
      </c>
      <c r="C11" s="31"/>
      <c r="D11" s="31"/>
      <c r="E11" s="28">
        <v>0</v>
      </c>
      <c r="J11" s="38">
        <v>0</v>
      </c>
      <c r="K11" s="38"/>
      <c r="L11" s="38"/>
    </row>
    <row r="12" spans="2:12" x14ac:dyDescent="0.2">
      <c r="B12" s="31" t="s">
        <v>471</v>
      </c>
      <c r="C12" s="31"/>
      <c r="D12" s="31"/>
      <c r="E12" s="28">
        <v>0</v>
      </c>
      <c r="J12" s="38">
        <v>0</v>
      </c>
      <c r="K12" s="38"/>
      <c r="L12" s="38"/>
    </row>
    <row r="13" spans="2:12" x14ac:dyDescent="0.2">
      <c r="B13" s="31" t="str">
        <f>Neraca!B10</f>
        <v xml:space="preserve">   Petty Cash</v>
      </c>
      <c r="C13" s="31"/>
      <c r="D13" s="31"/>
      <c r="E13" s="28">
        <f>Neraca!D10</f>
        <v>0</v>
      </c>
      <c r="J13" s="38">
        <v>0</v>
      </c>
      <c r="K13" s="38"/>
      <c r="L13" s="38"/>
    </row>
    <row r="14" spans="2:12" x14ac:dyDescent="0.2">
      <c r="B14" s="31" t="str">
        <f>Neraca!B11</f>
        <v xml:space="preserve">   CIMB Niaga - Acc. No: 800171592300</v>
      </c>
      <c r="C14" s="31"/>
      <c r="D14" s="31"/>
      <c r="E14" s="28">
        <f>Neraca!D11</f>
        <v>3043241</v>
      </c>
      <c r="J14" s="38">
        <v>3043241</v>
      </c>
      <c r="K14" s="38"/>
      <c r="L14" s="38"/>
    </row>
    <row r="15" spans="2:12" x14ac:dyDescent="0.2">
      <c r="B15" s="31" t="str">
        <f>Neraca!B12</f>
        <v>Bank 2</v>
      </c>
      <c r="C15" s="31"/>
      <c r="D15" s="31"/>
      <c r="E15" s="28">
        <f>Neraca!D12</f>
        <v>0</v>
      </c>
      <c r="G15" s="52"/>
      <c r="H15" s="52"/>
      <c r="J15" s="38">
        <v>0</v>
      </c>
      <c r="K15" s="38"/>
      <c r="L15" s="38"/>
    </row>
    <row r="16" spans="2:12" x14ac:dyDescent="0.2">
      <c r="B16" s="31" t="str">
        <f>Neraca!B13</f>
        <v>Bank 3</v>
      </c>
      <c r="C16" s="31"/>
      <c r="D16" s="31"/>
      <c r="E16" s="28">
        <f>Neraca!D13</f>
        <v>0</v>
      </c>
      <c r="G16" s="51"/>
      <c r="H16" s="68"/>
      <c r="J16" s="38">
        <v>0</v>
      </c>
      <c r="K16" s="38"/>
      <c r="L16" s="38"/>
    </row>
    <row r="17" spans="2:12" x14ac:dyDescent="0.2">
      <c r="B17" s="31" t="str">
        <f>Neraca!B14</f>
        <v>BAnk 4</v>
      </c>
      <c r="C17" s="31"/>
      <c r="D17" s="31"/>
      <c r="E17" s="28">
        <f>Neraca!D14</f>
        <v>0</v>
      </c>
      <c r="J17" s="38">
        <v>0</v>
      </c>
      <c r="K17" s="38"/>
      <c r="L17" s="38"/>
    </row>
    <row r="18" spans="2:12" x14ac:dyDescent="0.2">
      <c r="B18" s="31" t="str">
        <f>Neraca!B15</f>
        <v>Bank Deposit</v>
      </c>
      <c r="C18" s="31"/>
      <c r="D18" s="31"/>
      <c r="E18" s="28">
        <f>Neraca!D15</f>
        <v>0</v>
      </c>
      <c r="J18" s="38">
        <v>0</v>
      </c>
      <c r="K18" s="38"/>
      <c r="L18" s="38"/>
    </row>
    <row r="19" spans="2:12" x14ac:dyDescent="0.2">
      <c r="B19" s="31" t="str">
        <f>Neraca!B16</f>
        <v>Others Deposit</v>
      </c>
      <c r="C19" s="31"/>
      <c r="D19" s="31"/>
      <c r="E19" s="28">
        <f>Neraca!D16</f>
        <v>0</v>
      </c>
      <c r="J19" s="38">
        <v>0</v>
      </c>
      <c r="K19" s="38"/>
      <c r="L19" s="38"/>
    </row>
    <row r="20" spans="2:12" x14ac:dyDescent="0.2">
      <c r="B20" s="31" t="str">
        <f>Neraca!B17</f>
        <v xml:space="preserve">   Cash In Transit</v>
      </c>
      <c r="C20" s="31"/>
      <c r="D20" s="31"/>
      <c r="E20" s="28">
        <v>0</v>
      </c>
      <c r="J20" s="38">
        <v>0</v>
      </c>
      <c r="K20" s="38"/>
      <c r="L20" s="38"/>
    </row>
    <row r="21" spans="2:12" x14ac:dyDescent="0.2">
      <c r="B21" s="31" t="str">
        <f>Neraca!B18</f>
        <v>Account Receivable</v>
      </c>
      <c r="C21" s="31"/>
      <c r="D21" s="31"/>
      <c r="E21" s="28">
        <v>0</v>
      </c>
      <c r="J21" s="38">
        <v>13548978</v>
      </c>
      <c r="K21" s="38"/>
      <c r="L21" s="38"/>
    </row>
    <row r="22" spans="2:12" x14ac:dyDescent="0.2">
      <c r="B22" s="31" t="str">
        <f>Neraca!B19</f>
        <v>Receivable - Trade</v>
      </c>
      <c r="C22" s="31"/>
      <c r="D22" s="31"/>
      <c r="E22" s="28">
        <f>Neraca!D19</f>
        <v>277134525</v>
      </c>
      <c r="J22" s="38">
        <v>0</v>
      </c>
      <c r="K22" s="38"/>
      <c r="L22" s="38"/>
    </row>
    <row r="23" spans="2:12" x14ac:dyDescent="0.2">
      <c r="B23" s="31" t="str">
        <f>Neraca!B20</f>
        <v>Employee Receivable</v>
      </c>
      <c r="C23" s="31"/>
      <c r="D23" s="31"/>
      <c r="E23" s="28">
        <v>0</v>
      </c>
      <c r="J23" s="38">
        <v>0</v>
      </c>
      <c r="K23" s="38"/>
      <c r="L23" s="38"/>
    </row>
    <row r="24" spans="2:12" x14ac:dyDescent="0.2">
      <c r="B24" s="31" t="s">
        <v>472</v>
      </c>
      <c r="C24" s="31"/>
      <c r="D24" s="31"/>
      <c r="E24" s="28">
        <f>Neraca!D21</f>
        <v>0</v>
      </c>
      <c r="J24" s="38">
        <v>0</v>
      </c>
      <c r="K24" s="38"/>
      <c r="L24" s="38"/>
    </row>
    <row r="25" spans="2:12" x14ac:dyDescent="0.2">
      <c r="B25" s="31" t="s">
        <v>473</v>
      </c>
      <c r="C25" s="31"/>
      <c r="D25" s="31"/>
      <c r="E25" s="28">
        <f>Neraca!D22</f>
        <v>0</v>
      </c>
      <c r="J25" s="38">
        <v>0</v>
      </c>
      <c r="K25" s="38"/>
      <c r="L25" s="38"/>
    </row>
    <row r="26" spans="2:12" x14ac:dyDescent="0.2">
      <c r="B26" s="31" t="str">
        <f>Neraca!B23</f>
        <v>Persediaan</v>
      </c>
      <c r="C26" s="31"/>
      <c r="D26" s="31"/>
      <c r="E26" s="28">
        <f>Neraca!D23</f>
        <v>0</v>
      </c>
      <c r="J26" s="38">
        <v>0</v>
      </c>
      <c r="K26" s="38"/>
      <c r="L26" s="38"/>
    </row>
    <row r="27" spans="2:12" x14ac:dyDescent="0.2">
      <c r="B27" s="31" t="str">
        <f>Neraca!B24</f>
        <v>Shareholder's - Receivable</v>
      </c>
      <c r="C27" s="31"/>
      <c r="D27" s="31"/>
      <c r="E27" s="28">
        <v>0</v>
      </c>
      <c r="J27" s="38">
        <v>0</v>
      </c>
      <c r="K27" s="38"/>
      <c r="L27" s="38"/>
    </row>
    <row r="28" spans="2:12" x14ac:dyDescent="0.2">
      <c r="B28" s="31" t="str">
        <f>Neraca!B25</f>
        <v>Due To/From Subsidiary/Affiliate Company</v>
      </c>
      <c r="C28" s="31"/>
      <c r="D28" s="31"/>
      <c r="E28" s="28">
        <f>Neraca!D25</f>
        <v>0</v>
      </c>
      <c r="J28" s="38">
        <v>0</v>
      </c>
      <c r="K28" s="38"/>
      <c r="L28" s="38"/>
    </row>
    <row r="29" spans="2:12" x14ac:dyDescent="0.2">
      <c r="B29" s="31" t="str">
        <f>Neraca!B26</f>
        <v>Jaya Impian Abadi PT</v>
      </c>
      <c r="C29" s="31"/>
      <c r="D29" s="31"/>
      <c r="E29" s="28">
        <v>0</v>
      </c>
      <c r="J29" s="38">
        <v>0</v>
      </c>
      <c r="K29" s="38"/>
      <c r="L29" s="38"/>
    </row>
    <row r="30" spans="2:12" x14ac:dyDescent="0.2">
      <c r="B30" s="31" t="str">
        <f>Neraca!B27</f>
        <v>Citra Perkasa CV</v>
      </c>
      <c r="C30" s="31"/>
      <c r="D30" s="31"/>
      <c r="E30" s="28">
        <v>0</v>
      </c>
      <c r="J30" s="38">
        <v>0</v>
      </c>
      <c r="K30" s="38"/>
      <c r="L30" s="38"/>
    </row>
    <row r="31" spans="2:12" x14ac:dyDescent="0.2">
      <c r="B31" s="31" t="str">
        <f>Neraca!B28</f>
        <v>Prepaid Expenses</v>
      </c>
      <c r="C31" s="31"/>
      <c r="D31" s="31"/>
      <c r="E31" s="28">
        <f>Neraca!D28</f>
        <v>0</v>
      </c>
      <c r="J31" s="38">
        <v>0</v>
      </c>
      <c r="K31" s="38"/>
      <c r="L31" s="38"/>
    </row>
    <row r="32" spans="2:12" x14ac:dyDescent="0.2">
      <c r="B32" s="31" t="str">
        <f>Neraca!B29</f>
        <v xml:space="preserve">   Work In Progress</v>
      </c>
      <c r="C32" s="31"/>
      <c r="D32" s="31"/>
      <c r="E32" s="28">
        <f>Neraca!D29</f>
        <v>0</v>
      </c>
      <c r="J32" s="38">
        <v>0</v>
      </c>
      <c r="K32" s="38"/>
      <c r="L32" s="38"/>
    </row>
    <row r="33" spans="2:12" x14ac:dyDescent="0.2">
      <c r="B33" s="31" t="str">
        <f>Neraca!B30</f>
        <v xml:space="preserve">   Prepaid Insurance</v>
      </c>
      <c r="C33" s="31"/>
      <c r="D33" s="31"/>
      <c r="E33" s="28">
        <f>Neraca!D30</f>
        <v>0</v>
      </c>
      <c r="J33" s="38">
        <v>0</v>
      </c>
      <c r="K33" s="38"/>
      <c r="L33" s="38"/>
    </row>
    <row r="34" spans="2:12" x14ac:dyDescent="0.2">
      <c r="B34" s="31" t="str">
        <f>Neraca!B31</f>
        <v xml:space="preserve">   Prepaid Office Rental</v>
      </c>
      <c r="C34" s="31"/>
      <c r="D34" s="31"/>
      <c r="E34" s="28">
        <f>Neraca!D31</f>
        <v>0</v>
      </c>
      <c r="J34" s="38">
        <v>0</v>
      </c>
      <c r="K34" s="38"/>
      <c r="L34" s="38"/>
    </row>
    <row r="35" spans="2:12" x14ac:dyDescent="0.2">
      <c r="B35" s="31" t="str">
        <f>Neraca!B32</f>
        <v xml:space="preserve">   Prepaid - Others</v>
      </c>
      <c r="C35" s="31"/>
      <c r="D35" s="31"/>
      <c r="E35" s="28">
        <f>Neraca!D32</f>
        <v>0</v>
      </c>
      <c r="J35" s="38">
        <v>0</v>
      </c>
      <c r="K35" s="38"/>
      <c r="L35" s="38"/>
    </row>
    <row r="36" spans="2:12" x14ac:dyDescent="0.2">
      <c r="B36" s="31" t="str">
        <f>Neraca!B33</f>
        <v>Prepaid Taxes</v>
      </c>
      <c r="C36" s="31"/>
      <c r="D36" s="31"/>
      <c r="E36" s="28">
        <f>Neraca!D33</f>
        <v>0</v>
      </c>
      <c r="J36" s="38">
        <v>0</v>
      </c>
      <c r="K36" s="38"/>
      <c r="L36" s="38"/>
    </row>
    <row r="37" spans="2:12" x14ac:dyDescent="0.2">
      <c r="B37" s="31" t="str">
        <f>Neraca!B34</f>
        <v xml:space="preserve">   Prepaid PPh 22</v>
      </c>
      <c r="C37" s="31"/>
      <c r="D37" s="31"/>
      <c r="E37" s="28">
        <f>Neraca!D34</f>
        <v>0</v>
      </c>
      <c r="J37" s="38">
        <v>0</v>
      </c>
      <c r="K37" s="38"/>
      <c r="L37" s="38"/>
    </row>
    <row r="38" spans="2:12" x14ac:dyDescent="0.2">
      <c r="B38" s="31" t="str">
        <f>Neraca!B35</f>
        <v xml:space="preserve">   Prepaid PPh 23</v>
      </c>
      <c r="C38" s="31"/>
      <c r="D38" s="31"/>
      <c r="E38" s="28">
        <f>Neraca!D35</f>
        <v>0</v>
      </c>
      <c r="J38" s="38">
        <v>0</v>
      </c>
      <c r="K38" s="38"/>
      <c r="L38" s="38"/>
    </row>
    <row r="39" spans="2:12" x14ac:dyDescent="0.2">
      <c r="B39" s="31" t="str">
        <f>Neraca!B36</f>
        <v xml:space="preserve">   Prepaid PPh 25</v>
      </c>
      <c r="C39" s="31"/>
      <c r="D39" s="31"/>
      <c r="E39" s="28">
        <f>Neraca!D36</f>
        <v>0</v>
      </c>
      <c r="J39" s="38">
        <v>0</v>
      </c>
      <c r="K39" s="38"/>
      <c r="L39" s="38"/>
    </row>
    <row r="40" spans="2:12" x14ac:dyDescent="0.2">
      <c r="B40" s="31" t="str">
        <f>Neraca!B37</f>
        <v>Value Added Tax</v>
      </c>
      <c r="C40" s="31"/>
      <c r="D40" s="31"/>
      <c r="E40" s="28">
        <f>Neraca!D37</f>
        <v>0</v>
      </c>
      <c r="J40" s="38">
        <v>0</v>
      </c>
      <c r="K40" s="38"/>
      <c r="L40" s="38"/>
    </row>
    <row r="41" spans="2:12" x14ac:dyDescent="0.2">
      <c r="B41" s="31" t="str">
        <f>Neraca!B38</f>
        <v xml:space="preserve">   Input</v>
      </c>
      <c r="C41" s="31"/>
      <c r="D41" s="31"/>
      <c r="E41" s="28">
        <f>Neraca!D38</f>
        <v>0</v>
      </c>
      <c r="J41" s="38">
        <v>0</v>
      </c>
      <c r="K41" s="38"/>
      <c r="L41" s="38"/>
    </row>
    <row r="42" spans="2:12" x14ac:dyDescent="0.2">
      <c r="B42" s="31" t="str">
        <f>Neraca!B39</f>
        <v xml:space="preserve">   Output</v>
      </c>
      <c r="C42" s="31"/>
      <c r="D42" s="31"/>
      <c r="E42" s="28">
        <f>Neraca!D39</f>
        <v>0</v>
      </c>
      <c r="J42" s="38">
        <v>0</v>
      </c>
      <c r="K42" s="38"/>
      <c r="L42" s="38"/>
    </row>
    <row r="43" spans="2:12" x14ac:dyDescent="0.2">
      <c r="B43" s="31" t="str">
        <f>Neraca!B40</f>
        <v>Investment</v>
      </c>
      <c r="C43" s="31"/>
      <c r="D43" s="31"/>
      <c r="E43" s="28">
        <f>Neraca!D40</f>
        <v>0</v>
      </c>
      <c r="J43" s="38">
        <v>0</v>
      </c>
      <c r="K43" s="38"/>
      <c r="L43" s="38"/>
    </row>
    <row r="44" spans="2:12" x14ac:dyDescent="0.2">
      <c r="B44" s="31" t="str">
        <f>Neraca!B41</f>
        <v>Mekari Pay Escrow Account</v>
      </c>
      <c r="C44" s="31"/>
      <c r="D44" s="31"/>
      <c r="E44" s="28">
        <f>Neraca!D41</f>
        <v>0</v>
      </c>
      <c r="J44" s="38">
        <v>0</v>
      </c>
      <c r="K44" s="38"/>
      <c r="L44" s="38"/>
    </row>
    <row r="45" spans="2:12" ht="16.5" x14ac:dyDescent="0.3">
      <c r="B45" s="35" t="s">
        <v>474</v>
      </c>
      <c r="C45" s="35"/>
      <c r="D45" s="35"/>
      <c r="E45" s="36">
        <f>SUM(E13:E44)</f>
        <v>280177766</v>
      </c>
      <c r="J45" s="38">
        <v>16592219</v>
      </c>
      <c r="K45" s="38"/>
      <c r="L45" s="38"/>
    </row>
    <row r="46" spans="2:12" x14ac:dyDescent="0.2">
      <c r="J46" s="38"/>
      <c r="K46" s="38"/>
      <c r="L46" s="38"/>
    </row>
    <row r="47" spans="2:12" ht="16.5" x14ac:dyDescent="0.3">
      <c r="B47" s="35" t="s">
        <v>475</v>
      </c>
      <c r="C47" s="35"/>
      <c r="D47" s="35"/>
      <c r="E47" s="19"/>
      <c r="J47" s="38"/>
      <c r="K47" s="38"/>
      <c r="L47" s="38"/>
    </row>
    <row r="48" spans="2:12" hidden="1" x14ac:dyDescent="0.2">
      <c r="B48" s="31" t="str">
        <f>Neraca!B45</f>
        <v xml:space="preserve">   Building</v>
      </c>
      <c r="C48" s="31"/>
      <c r="D48" s="31"/>
      <c r="E48" s="28">
        <f>Neraca!D45</f>
        <v>0</v>
      </c>
      <c r="J48" s="38">
        <v>0</v>
      </c>
      <c r="K48" s="38"/>
      <c r="L48" s="38"/>
    </row>
    <row r="49" spans="2:12" hidden="1" x14ac:dyDescent="0.2">
      <c r="B49" s="31" t="str">
        <f>Neraca!B46</f>
        <v xml:space="preserve">   Building Improvement</v>
      </c>
      <c r="C49" s="31"/>
      <c r="D49" s="31"/>
      <c r="E49" s="28">
        <f>Neraca!D46</f>
        <v>0</v>
      </c>
      <c r="J49" s="38">
        <v>0</v>
      </c>
      <c r="K49" s="38"/>
      <c r="L49" s="38"/>
    </row>
    <row r="50" spans="2:12" hidden="1" x14ac:dyDescent="0.2">
      <c r="B50" s="31" t="str">
        <f>Neraca!B47</f>
        <v xml:space="preserve">   Motor Vehicles</v>
      </c>
      <c r="C50" s="31"/>
      <c r="D50" s="31"/>
      <c r="E50" s="28">
        <f>Neraca!D47</f>
        <v>0</v>
      </c>
      <c r="J50" s="38">
        <v>0</v>
      </c>
      <c r="K50" s="38"/>
      <c r="L50" s="38"/>
    </row>
    <row r="51" spans="2:12" hidden="1" x14ac:dyDescent="0.2">
      <c r="B51" s="31" t="str">
        <f>Neraca!B48</f>
        <v xml:space="preserve">   Office Furniture &amp; Equipment</v>
      </c>
      <c r="C51" s="31"/>
      <c r="D51" s="31"/>
      <c r="E51" s="28">
        <f>Neraca!D48</f>
        <v>0</v>
      </c>
      <c r="J51" s="38">
        <v>0</v>
      </c>
      <c r="K51" s="38"/>
      <c r="L51" s="38"/>
    </row>
    <row r="52" spans="2:12" x14ac:dyDescent="0.2">
      <c r="B52" s="31" t="str">
        <f>Neraca!B49</f>
        <v xml:space="preserve">   Electronics &amp; IT Equipment</v>
      </c>
      <c r="C52" s="31"/>
      <c r="D52" s="31"/>
      <c r="E52" s="28">
        <f>Neraca!D49</f>
        <v>9550321</v>
      </c>
      <c r="J52" s="38">
        <v>9550321</v>
      </c>
      <c r="K52" s="38"/>
      <c r="L52" s="38"/>
    </row>
    <row r="53" spans="2:12" hidden="1" x14ac:dyDescent="0.2">
      <c r="B53" s="31" t="str">
        <f>Neraca!B50</f>
        <v>Acc. Depreciation - Land &amp; Building</v>
      </c>
      <c r="C53" s="31"/>
      <c r="D53" s="31"/>
      <c r="E53" s="28">
        <f>Neraca!D50</f>
        <v>0</v>
      </c>
      <c r="J53" s="38">
        <v>0</v>
      </c>
      <c r="K53" s="38"/>
      <c r="L53" s="38"/>
    </row>
    <row r="54" spans="2:12" hidden="1" x14ac:dyDescent="0.2">
      <c r="B54" s="31" t="str">
        <f>Neraca!B51</f>
        <v>Acc. Depreciation - Building Improvement</v>
      </c>
      <c r="C54" s="31"/>
      <c r="D54" s="31"/>
      <c r="E54" s="28">
        <f>Neraca!D51</f>
        <v>0</v>
      </c>
      <c r="J54" s="38">
        <v>0</v>
      </c>
      <c r="K54" s="38"/>
      <c r="L54" s="38"/>
    </row>
    <row r="55" spans="2:12" hidden="1" x14ac:dyDescent="0.2">
      <c r="B55" s="31" t="str">
        <f>Neraca!B52</f>
        <v>Acc. Depreciation - Motor Vehicles</v>
      </c>
      <c r="C55" s="31"/>
      <c r="D55" s="31"/>
      <c r="E55" s="28">
        <f>Neraca!D52</f>
        <v>0</v>
      </c>
      <c r="J55" s="38">
        <v>0</v>
      </c>
      <c r="K55" s="38"/>
      <c r="L55" s="38"/>
    </row>
    <row r="56" spans="2:12" hidden="1" x14ac:dyDescent="0.2">
      <c r="B56" s="31" t="str">
        <f>Neraca!B53</f>
        <v>Acc. Depreciation - Office Furniture &amp; Equipment</v>
      </c>
      <c r="C56" s="31"/>
      <c r="D56" s="31"/>
      <c r="E56" s="28">
        <f>Neraca!D53</f>
        <v>0</v>
      </c>
      <c r="J56" s="38">
        <v>0</v>
      </c>
      <c r="K56" s="38"/>
      <c r="L56" s="38"/>
    </row>
    <row r="57" spans="2:12" x14ac:dyDescent="0.2">
      <c r="B57" s="31" t="str">
        <f>Neraca!B54</f>
        <v>Acc. Depreciation - Electronics &amp; IT Equipment</v>
      </c>
      <c r="C57" s="31"/>
      <c r="D57" s="31"/>
      <c r="E57" s="28">
        <v>-476032</v>
      </c>
      <c r="J57" s="38">
        <v>-476032</v>
      </c>
      <c r="K57" s="38"/>
      <c r="L57" s="38"/>
    </row>
    <row r="58" spans="2:12" ht="16.5" x14ac:dyDescent="0.3">
      <c r="B58" s="35" t="s">
        <v>476</v>
      </c>
      <c r="C58" s="35"/>
      <c r="D58" s="35"/>
      <c r="E58" s="60">
        <f>SUM(E48:E57)</f>
        <v>9074289</v>
      </c>
      <c r="J58" s="38">
        <v>9074289</v>
      </c>
      <c r="K58" s="38"/>
      <c r="L58" s="38"/>
    </row>
    <row r="59" spans="2:12" hidden="1" x14ac:dyDescent="0.2">
      <c r="B59" s="31" t="str">
        <f>Neraca!B55</f>
        <v>Other Asset</v>
      </c>
      <c r="C59" s="42"/>
      <c r="D59" s="42"/>
      <c r="E59" s="28">
        <f>Neraca!D55</f>
        <v>0</v>
      </c>
      <c r="J59" s="38">
        <v>0</v>
      </c>
      <c r="K59" s="38"/>
      <c r="L59" s="38"/>
    </row>
    <row r="60" spans="2:12" ht="17.25" thickBot="1" x14ac:dyDescent="0.35">
      <c r="B60" s="27" t="s">
        <v>477</v>
      </c>
      <c r="C60" s="27"/>
      <c r="D60" s="27"/>
      <c r="G60" s="62">
        <f>E45+E58+E59</f>
        <v>289252055</v>
      </c>
      <c r="J60" s="38"/>
      <c r="K60" s="38"/>
      <c r="L60" s="38">
        <v>25666508</v>
      </c>
    </row>
    <row r="61" spans="2:12" ht="13.5" thickTop="1" x14ac:dyDescent="0.2">
      <c r="J61" s="38"/>
      <c r="K61" s="38"/>
      <c r="L61" s="38"/>
    </row>
    <row r="62" spans="2:12" ht="16.5" x14ac:dyDescent="0.3">
      <c r="B62" s="27" t="s">
        <v>478</v>
      </c>
      <c r="C62" s="27"/>
      <c r="D62" s="27"/>
      <c r="E62" s="19"/>
      <c r="J62" s="38"/>
      <c r="K62" s="38"/>
      <c r="L62" s="38"/>
    </row>
    <row r="63" spans="2:12" ht="16.5" x14ac:dyDescent="0.3">
      <c r="B63" s="35" t="str">
        <f>Neraca!B60</f>
        <v>Account Payable</v>
      </c>
      <c r="C63" s="35"/>
      <c r="D63" s="35"/>
      <c r="E63" s="19"/>
      <c r="J63" s="38"/>
      <c r="K63" s="38"/>
      <c r="L63" s="38"/>
    </row>
    <row r="64" spans="2:12" hidden="1" x14ac:dyDescent="0.2">
      <c r="B64" s="31" t="str">
        <f>Neraca!B61</f>
        <v xml:space="preserve">   Account Payable - Trade</v>
      </c>
      <c r="C64" s="31"/>
      <c r="D64" s="31"/>
      <c r="E64" s="28">
        <f>Neraca!D61</f>
        <v>0</v>
      </c>
      <c r="J64" s="38">
        <v>0</v>
      </c>
      <c r="K64" s="38"/>
      <c r="L64" s="38"/>
    </row>
    <row r="65" spans="2:12" hidden="1" x14ac:dyDescent="0.2">
      <c r="B65" s="31" t="str">
        <f>Neraca!B62</f>
        <v>Other Payable</v>
      </c>
      <c r="C65" s="31"/>
      <c r="D65" s="31"/>
      <c r="E65" s="28">
        <f>Neraca!D62</f>
        <v>0</v>
      </c>
      <c r="J65" s="38">
        <v>0</v>
      </c>
      <c r="K65" s="38"/>
      <c r="L65" s="38"/>
    </row>
    <row r="66" spans="2:12" hidden="1" x14ac:dyDescent="0.2">
      <c r="B66" s="31" t="str">
        <f>Neraca!B63</f>
        <v xml:space="preserve">   Salary Payable</v>
      </c>
      <c r="C66" s="31"/>
      <c r="D66" s="31"/>
      <c r="E66" s="28">
        <f>Neraca!D63</f>
        <v>0</v>
      </c>
      <c r="J66" s="38">
        <v>0</v>
      </c>
      <c r="K66" s="38"/>
      <c r="L66" s="38"/>
    </row>
    <row r="67" spans="2:12" hidden="1" x14ac:dyDescent="0.2">
      <c r="B67" s="31" t="str">
        <f>Neraca!B64</f>
        <v xml:space="preserve">   BPJS Payable</v>
      </c>
      <c r="C67" s="31"/>
      <c r="D67" s="31"/>
      <c r="E67" s="28">
        <f>Neraca!D64</f>
        <v>0</v>
      </c>
      <c r="J67" s="38">
        <v>0</v>
      </c>
      <c r="K67" s="38"/>
      <c r="L67" s="38"/>
    </row>
    <row r="68" spans="2:12" hidden="1" x14ac:dyDescent="0.2">
      <c r="B68" s="31" t="str">
        <f>Neraca!B65</f>
        <v xml:space="preserve">   Accrued Expenses - General</v>
      </c>
      <c r="C68" s="31"/>
      <c r="D68" s="31"/>
      <c r="E68" s="28">
        <f>Neraca!D65</f>
        <v>0</v>
      </c>
      <c r="J68" s="38">
        <v>0</v>
      </c>
      <c r="K68" s="38"/>
      <c r="L68" s="38"/>
    </row>
    <row r="69" spans="2:12" hidden="1" x14ac:dyDescent="0.2">
      <c r="B69" s="31" t="str">
        <f>Neraca!B66</f>
        <v xml:space="preserve">   Accrued Expenses - Project</v>
      </c>
      <c r="C69" s="31"/>
      <c r="D69" s="31"/>
      <c r="E69" s="28">
        <f>Neraca!D66</f>
        <v>0</v>
      </c>
      <c r="J69" s="38">
        <v>0</v>
      </c>
      <c r="K69" s="38"/>
      <c r="L69" s="38"/>
    </row>
    <row r="70" spans="2:12" hidden="1" x14ac:dyDescent="0.2">
      <c r="B70" s="31" t="str">
        <f>Neraca!B67</f>
        <v xml:space="preserve">   Tax Payable - PPh Ps 21/26</v>
      </c>
      <c r="C70" s="31"/>
      <c r="D70" s="31"/>
      <c r="E70" s="28">
        <f>Neraca!D67</f>
        <v>0</v>
      </c>
      <c r="J70" s="38">
        <v>0</v>
      </c>
      <c r="K70" s="38"/>
      <c r="L70" s="38"/>
    </row>
    <row r="71" spans="2:12" hidden="1" x14ac:dyDescent="0.2">
      <c r="B71" s="31" t="str">
        <f>Neraca!B68</f>
        <v xml:space="preserve">   Tax Payable - PPh Ps 23</v>
      </c>
      <c r="C71" s="31"/>
      <c r="D71" s="31"/>
      <c r="E71" s="28">
        <f>Neraca!D68</f>
        <v>0</v>
      </c>
      <c r="J71" s="38">
        <v>0</v>
      </c>
      <c r="K71" s="38"/>
      <c r="L71" s="38"/>
    </row>
    <row r="72" spans="2:12" hidden="1" x14ac:dyDescent="0.2">
      <c r="B72" s="31" t="str">
        <f>Neraca!B69</f>
        <v xml:space="preserve">   Tax Payable - PPh Ps 29</v>
      </c>
      <c r="C72" s="31"/>
      <c r="D72" s="31"/>
      <c r="E72" s="28">
        <f>Neraca!D69</f>
        <v>0</v>
      </c>
      <c r="J72" s="38">
        <v>0</v>
      </c>
      <c r="K72" s="38"/>
      <c r="L72" s="38"/>
    </row>
    <row r="73" spans="2:12" hidden="1" x14ac:dyDescent="0.2">
      <c r="B73" s="31" t="str">
        <f>Neraca!B70</f>
        <v xml:space="preserve">   Tax Payable - PPh Ps 4 (2)</v>
      </c>
      <c r="C73" s="31"/>
      <c r="D73" s="31"/>
      <c r="E73" s="28">
        <f>Neraca!D70</f>
        <v>0</v>
      </c>
      <c r="J73" s="38">
        <v>0</v>
      </c>
      <c r="K73" s="38"/>
      <c r="L73" s="38"/>
    </row>
    <row r="74" spans="2:12" hidden="1" x14ac:dyDescent="0.2">
      <c r="B74" s="31" t="str">
        <f>Neraca!B71</f>
        <v xml:space="preserve">   Dividend Payable</v>
      </c>
      <c r="C74" s="31"/>
      <c r="D74" s="31"/>
      <c r="E74" s="28">
        <f>Neraca!D71</f>
        <v>0</v>
      </c>
      <c r="J74" s="38">
        <v>0</v>
      </c>
      <c r="K74" s="38"/>
      <c r="L74" s="38"/>
    </row>
    <row r="75" spans="2:12" hidden="1" x14ac:dyDescent="0.2">
      <c r="B75" s="31" t="str">
        <f>Neraca!B72</f>
        <v xml:space="preserve">   Interest Payable</v>
      </c>
      <c r="C75" s="31"/>
      <c r="D75" s="31"/>
      <c r="E75" s="28">
        <f>Neraca!D72</f>
        <v>0</v>
      </c>
      <c r="J75" s="38">
        <v>0</v>
      </c>
      <c r="K75" s="38"/>
      <c r="L75" s="38"/>
    </row>
    <row r="76" spans="2:12" x14ac:dyDescent="0.2">
      <c r="B76" s="31" t="str">
        <f>Neraca!B73</f>
        <v xml:space="preserve">   Others Payable</v>
      </c>
      <c r="C76" s="31"/>
      <c r="D76" s="31"/>
      <c r="E76" s="28">
        <v>10000</v>
      </c>
      <c r="J76" s="38">
        <v>10000</v>
      </c>
      <c r="K76" s="38"/>
      <c r="L76" s="38"/>
    </row>
    <row r="77" spans="2:12" hidden="1" x14ac:dyDescent="0.2">
      <c r="B77" s="31" t="str">
        <f>Neraca!B74</f>
        <v>Shareholder's Payable</v>
      </c>
      <c r="C77" s="31"/>
      <c r="D77" s="31"/>
      <c r="E77" s="28">
        <v>0</v>
      </c>
      <c r="J77" s="38">
        <v>0</v>
      </c>
      <c r="K77" s="38"/>
      <c r="L77" s="38"/>
    </row>
    <row r="78" spans="2:12" hidden="1" x14ac:dyDescent="0.2">
      <c r="B78" s="31" t="str">
        <f>Neraca!B75</f>
        <v>Advance Payment/Accrued Income</v>
      </c>
      <c r="C78" s="31"/>
      <c r="D78" s="31"/>
      <c r="E78" s="28">
        <f>Neraca!D75</f>
        <v>0</v>
      </c>
      <c r="J78" s="38">
        <v>0</v>
      </c>
      <c r="K78" s="38"/>
      <c r="L78" s="38"/>
    </row>
    <row r="79" spans="2:12" hidden="1" x14ac:dyDescent="0.2">
      <c r="B79" s="31" t="str">
        <f>Neraca!B76</f>
        <v xml:space="preserve">   Advance Payment from Client</v>
      </c>
      <c r="C79" s="31"/>
      <c r="D79" s="31"/>
      <c r="E79" s="28">
        <f>Neraca!D76</f>
        <v>0</v>
      </c>
      <c r="J79" s="38">
        <v>0</v>
      </c>
      <c r="K79" s="38"/>
      <c r="L79" s="38"/>
    </row>
    <row r="80" spans="2:12" hidden="1" x14ac:dyDescent="0.2">
      <c r="B80" s="31" t="str">
        <f>Neraca!B77</f>
        <v xml:space="preserve">   Overpayment from Client</v>
      </c>
      <c r="C80" s="31"/>
      <c r="D80" s="31"/>
      <c r="E80" s="28">
        <f>Neraca!D77</f>
        <v>0</v>
      </c>
      <c r="J80" s="38">
        <v>0</v>
      </c>
      <c r="K80" s="38"/>
      <c r="L80" s="38"/>
    </row>
    <row r="81" spans="2:12" hidden="1" x14ac:dyDescent="0.2">
      <c r="B81" s="31" t="str">
        <f>Neraca!B78</f>
        <v xml:space="preserve">   Doubtful Payable</v>
      </c>
      <c r="C81" s="31"/>
      <c r="D81" s="31"/>
      <c r="E81" s="28">
        <f>Neraca!D78</f>
        <v>0</v>
      </c>
      <c r="J81" s="38">
        <v>0</v>
      </c>
      <c r="K81" s="38"/>
      <c r="L81" s="38"/>
    </row>
    <row r="82" spans="2:12" hidden="1" x14ac:dyDescent="0.2">
      <c r="B82" s="31" t="str">
        <f>Neraca!B79</f>
        <v>Third Party Loan</v>
      </c>
      <c r="C82" s="31"/>
      <c r="D82" s="31"/>
      <c r="E82" s="28">
        <f>Neraca!D79</f>
        <v>0</v>
      </c>
      <c r="J82" s="38">
        <v>0</v>
      </c>
      <c r="K82" s="38"/>
      <c r="L82" s="38"/>
    </row>
    <row r="83" spans="2:12" hidden="1" x14ac:dyDescent="0.2">
      <c r="B83" s="31" t="str">
        <f>Neraca!B80</f>
        <v>Bank &amp; Financial Institution Loan</v>
      </c>
      <c r="C83" s="31"/>
      <c r="D83" s="31"/>
      <c r="E83" s="28">
        <f>Neraca!D80</f>
        <v>0</v>
      </c>
      <c r="J83" s="38">
        <v>0</v>
      </c>
      <c r="K83" s="38"/>
      <c r="L83" s="38"/>
    </row>
    <row r="84" spans="2:12" hidden="1" x14ac:dyDescent="0.2">
      <c r="B84" s="31" t="str">
        <f>Neraca!B81</f>
        <v>Bank BRI</v>
      </c>
      <c r="C84" s="31"/>
      <c r="D84" s="31"/>
      <c r="E84" s="28">
        <f>Neraca!D81</f>
        <v>0</v>
      </c>
      <c r="J84" s="38">
        <v>0</v>
      </c>
      <c r="K84" s="38"/>
      <c r="L84" s="38"/>
    </row>
    <row r="85" spans="2:12" hidden="1" x14ac:dyDescent="0.2">
      <c r="B85" s="31" t="str">
        <f>Neraca!B82</f>
        <v>Bank 2</v>
      </c>
      <c r="C85" s="31"/>
      <c r="D85" s="31"/>
      <c r="E85" s="28">
        <f>Neraca!D82</f>
        <v>0</v>
      </c>
      <c r="J85" s="38">
        <v>0</v>
      </c>
      <c r="K85" s="38"/>
      <c r="L85" s="38"/>
    </row>
    <row r="86" spans="2:12" hidden="1" x14ac:dyDescent="0.2">
      <c r="B86" s="31" t="str">
        <f>Neraca!B83</f>
        <v>Fin. Institution 1</v>
      </c>
      <c r="C86" s="31"/>
      <c r="D86" s="31"/>
      <c r="E86" s="28">
        <f>Neraca!D83</f>
        <v>0</v>
      </c>
      <c r="J86" s="38">
        <v>0</v>
      </c>
      <c r="K86" s="38"/>
      <c r="L86" s="38"/>
    </row>
    <row r="87" spans="2:12" hidden="1" x14ac:dyDescent="0.2">
      <c r="B87" s="31" t="str">
        <f>Neraca!B84</f>
        <v>Fin. Institution 2</v>
      </c>
      <c r="C87" s="31"/>
      <c r="D87" s="31"/>
      <c r="E87" s="28">
        <f>Neraca!D84</f>
        <v>0</v>
      </c>
      <c r="J87" s="38">
        <v>0</v>
      </c>
      <c r="K87" s="38"/>
      <c r="L87" s="38"/>
    </row>
    <row r="88" spans="2:12" hidden="1" x14ac:dyDescent="0.2">
      <c r="B88" s="31" t="s">
        <v>479</v>
      </c>
      <c r="C88" s="31"/>
      <c r="D88" s="31"/>
      <c r="E88" s="28">
        <f>Neraca!D85</f>
        <v>0</v>
      </c>
      <c r="J88" s="38">
        <v>0</v>
      </c>
      <c r="K88" s="38"/>
      <c r="L88" s="38"/>
    </row>
    <row r="89" spans="2:12" hidden="1" x14ac:dyDescent="0.2">
      <c r="B89" s="31" t="s">
        <v>480</v>
      </c>
      <c r="C89" s="31"/>
      <c r="D89" s="31"/>
      <c r="E89" s="28">
        <f>Neraca!D86</f>
        <v>0</v>
      </c>
      <c r="J89" s="38">
        <v>0</v>
      </c>
      <c r="K89" s="38"/>
      <c r="L89" s="38"/>
    </row>
    <row r="90" spans="2:12" ht="16.5" x14ac:dyDescent="0.3">
      <c r="B90" s="35" t="s">
        <v>481</v>
      </c>
      <c r="C90" s="35"/>
      <c r="D90" s="35"/>
      <c r="E90" s="36">
        <f>SUM(E64:E89)</f>
        <v>10000</v>
      </c>
      <c r="J90" s="38">
        <v>10000</v>
      </c>
      <c r="K90" s="38"/>
      <c r="L90" s="38"/>
    </row>
    <row r="91" spans="2:12" x14ac:dyDescent="0.2">
      <c r="J91" s="38"/>
      <c r="K91" s="38"/>
      <c r="L91" s="38"/>
    </row>
    <row r="92" spans="2:12" ht="16.5" x14ac:dyDescent="0.3">
      <c r="B92" s="27" t="s">
        <v>482</v>
      </c>
      <c r="C92" s="27"/>
      <c r="D92" s="27"/>
      <c r="E92" s="19"/>
      <c r="J92" s="38"/>
      <c r="K92" s="38"/>
      <c r="L92" s="38"/>
    </row>
    <row r="93" spans="2:12" ht="16.5" x14ac:dyDescent="0.3">
      <c r="B93" s="30" t="str">
        <f>Neraca!B90</f>
        <v>Shareholdership</v>
      </c>
      <c r="C93" s="30"/>
      <c r="D93" s="30"/>
      <c r="E93" s="19"/>
      <c r="J93" s="38"/>
      <c r="K93" s="38"/>
      <c r="L93" s="38"/>
    </row>
    <row r="94" spans="2:12" ht="16.5" x14ac:dyDescent="0.3">
      <c r="B94" s="30" t="str">
        <f>Neraca!B91</f>
        <v xml:space="preserve">   Paid-up Capital</v>
      </c>
      <c r="C94" s="31"/>
      <c r="D94" s="31"/>
      <c r="E94" s="34">
        <f>Neraca!D91</f>
        <v>0</v>
      </c>
      <c r="J94" s="38">
        <v>0</v>
      </c>
      <c r="K94" s="38"/>
      <c r="L94" s="38"/>
    </row>
    <row r="95" spans="2:12" ht="16.5" x14ac:dyDescent="0.3">
      <c r="B95" s="30" t="str">
        <f>Neraca!B92</f>
        <v>Retained Earnings</v>
      </c>
      <c r="C95" s="30"/>
      <c r="D95" s="30"/>
      <c r="E95" s="64"/>
      <c r="J95" s="38"/>
      <c r="K95" s="38"/>
      <c r="L95" s="38"/>
    </row>
    <row r="96" spans="2:12" ht="16.5" x14ac:dyDescent="0.3">
      <c r="B96" s="30" t="str">
        <f>Neraca!B93</f>
        <v xml:space="preserve">   Accumulated Profit/(Loss)</v>
      </c>
      <c r="C96" s="31"/>
      <c r="D96" s="31"/>
      <c r="E96" s="64">
        <v>4315514</v>
      </c>
      <c r="I96" s="64">
        <f>SUM(E96:E98)</f>
        <v>7669886</v>
      </c>
      <c r="J96" s="38">
        <v>4315514</v>
      </c>
      <c r="K96" s="38"/>
      <c r="L96" s="38"/>
    </row>
    <row r="97" spans="2:12" ht="16.5" x14ac:dyDescent="0.3">
      <c r="B97" s="30" t="str">
        <f>Neraca!B94</f>
        <v xml:space="preserve">   Prior Year's Adjustment</v>
      </c>
      <c r="C97" s="65"/>
      <c r="D97" s="65"/>
      <c r="E97" s="34">
        <f>Neraca!D94</f>
        <v>1677186</v>
      </c>
      <c r="J97" s="38">
        <v>0</v>
      </c>
      <c r="K97" s="38"/>
      <c r="L97" s="38"/>
    </row>
    <row r="98" spans="2:12" ht="16.5" x14ac:dyDescent="0.3">
      <c r="B98" s="30" t="str">
        <f>Neraca!B96</f>
        <v>Ekuitas Lainnya</v>
      </c>
      <c r="C98" s="65"/>
      <c r="D98" s="65"/>
      <c r="E98" s="64">
        <f>'LR_2025 (1-12) (SPT) (Print)'!S109</f>
        <v>1677186</v>
      </c>
      <c r="J98" s="38">
        <v>1677186</v>
      </c>
      <c r="K98" s="38"/>
      <c r="L98" s="38"/>
    </row>
    <row r="99" spans="2:12" ht="16.5" x14ac:dyDescent="0.3">
      <c r="B99" s="30" t="s">
        <v>587</v>
      </c>
      <c r="C99" s="65"/>
      <c r="D99" s="65"/>
      <c r="E99" s="64">
        <v>19663808</v>
      </c>
      <c r="J99" s="38">
        <v>19663808</v>
      </c>
      <c r="K99" s="38"/>
      <c r="L99" s="38"/>
    </row>
    <row r="100" spans="2:12" ht="16.5" x14ac:dyDescent="0.3">
      <c r="B100" s="35" t="s">
        <v>483</v>
      </c>
      <c r="C100" s="35"/>
      <c r="D100" s="35"/>
      <c r="E100" s="66">
        <f>SUM(E93:E99)</f>
        <v>27333694</v>
      </c>
      <c r="J100" s="38">
        <v>25656508</v>
      </c>
      <c r="K100" s="38"/>
      <c r="L100" s="38"/>
    </row>
    <row r="101" spans="2:12" x14ac:dyDescent="0.2">
      <c r="J101" s="38"/>
      <c r="K101" s="38"/>
      <c r="L101" s="38"/>
    </row>
    <row r="102" spans="2:12" ht="17.25" thickBot="1" x14ac:dyDescent="0.35">
      <c r="B102" s="27" t="s">
        <v>484</v>
      </c>
      <c r="C102" s="27"/>
      <c r="D102" s="27"/>
      <c r="E102" s="19"/>
      <c r="G102" s="62">
        <f>E90+E100</f>
        <v>27343694</v>
      </c>
      <c r="I102" s="52"/>
      <c r="J102" s="38"/>
      <c r="K102" s="38"/>
      <c r="L102" s="38">
        <v>25666508</v>
      </c>
    </row>
    <row r="103" spans="2:12" x14ac:dyDescent="0.2">
      <c r="J103" s="38"/>
      <c r="K103" s="38"/>
      <c r="L103" s="38"/>
    </row>
    <row r="104" spans="2:12" x14ac:dyDescent="0.2">
      <c r="G104" s="19" t="s">
        <v>589</v>
      </c>
    </row>
    <row r="105" spans="2:12" x14ac:dyDescent="0.2">
      <c r="E105" s="52"/>
    </row>
    <row r="106" spans="2:12" hidden="1" x14ac:dyDescent="0.2"/>
    <row r="108" spans="2:12" x14ac:dyDescent="0.2">
      <c r="G108" s="20" t="s">
        <v>401</v>
      </c>
    </row>
    <row r="109" spans="2:12" x14ac:dyDescent="0.2">
      <c r="G109" s="7" t="s">
        <v>588</v>
      </c>
    </row>
    <row r="113" spans="7:7" x14ac:dyDescent="0.2">
      <c r="G113" s="52"/>
    </row>
  </sheetData>
  <pageMargins left="0.7" right="0.7" top="0.75" bottom="0.75" header="0.3" footer="0.3"/>
  <pageSetup paperSize="9" scale="93"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38E14-64F2-4D9F-A774-390F6674A36D}">
  <dimension ref="A3:B16"/>
  <sheetViews>
    <sheetView workbookViewId="0">
      <selection activeCell="B14" sqref="B14"/>
    </sheetView>
  </sheetViews>
  <sheetFormatPr defaultRowHeight="12.75" x14ac:dyDescent="0.2"/>
  <cols>
    <col min="1" max="1" width="13.85546875" bestFit="1" customWidth="1"/>
    <col min="2" max="2" width="15" bestFit="1" customWidth="1"/>
  </cols>
  <sheetData>
    <row r="3" spans="1:2" x14ac:dyDescent="0.2">
      <c r="A3" t="s">
        <v>590</v>
      </c>
      <c r="B3" t="s">
        <v>592</v>
      </c>
    </row>
    <row r="4" spans="1:2" x14ac:dyDescent="0.2">
      <c r="A4" t="s">
        <v>487</v>
      </c>
      <c r="B4">
        <v>21598978</v>
      </c>
    </row>
    <row r="5" spans="1:2" x14ac:dyDescent="0.2">
      <c r="A5" t="s">
        <v>488</v>
      </c>
      <c r="B5">
        <v>20072114</v>
      </c>
    </row>
    <row r="6" spans="1:2" x14ac:dyDescent="0.2">
      <c r="A6" t="s">
        <v>489</v>
      </c>
      <c r="B6">
        <v>23001605</v>
      </c>
    </row>
    <row r="7" spans="1:2" x14ac:dyDescent="0.2">
      <c r="A7" t="s">
        <v>490</v>
      </c>
      <c r="B7">
        <v>38333955</v>
      </c>
    </row>
    <row r="8" spans="1:2" x14ac:dyDescent="0.2">
      <c r="A8" t="s">
        <v>491</v>
      </c>
      <c r="B8">
        <v>56880930</v>
      </c>
    </row>
    <row r="9" spans="1:2" x14ac:dyDescent="0.2">
      <c r="A9" t="s">
        <v>492</v>
      </c>
      <c r="B9">
        <v>36046401</v>
      </c>
    </row>
    <row r="10" spans="1:2" x14ac:dyDescent="0.2">
      <c r="A10" t="s">
        <v>493</v>
      </c>
      <c r="B10">
        <v>33846824</v>
      </c>
    </row>
    <row r="11" spans="1:2" x14ac:dyDescent="0.2">
      <c r="A11" t="s">
        <v>494</v>
      </c>
      <c r="B11">
        <v>47151440</v>
      </c>
    </row>
    <row r="12" spans="1:2" x14ac:dyDescent="0.2">
      <c r="A12" t="s">
        <v>495</v>
      </c>
      <c r="B12">
        <v>62375365</v>
      </c>
    </row>
    <row r="13" spans="1:2" x14ac:dyDescent="0.2">
      <c r="A13" t="s">
        <v>496</v>
      </c>
      <c r="B13">
        <v>65978518</v>
      </c>
    </row>
    <row r="14" spans="1:2" x14ac:dyDescent="0.2">
      <c r="A14" t="s">
        <v>497</v>
      </c>
      <c r="B14">
        <v>44405300</v>
      </c>
    </row>
    <row r="15" spans="1:2" x14ac:dyDescent="0.2">
      <c r="A15" t="s">
        <v>498</v>
      </c>
      <c r="B15">
        <v>21086765</v>
      </c>
    </row>
    <row r="16" spans="1:2" x14ac:dyDescent="0.2">
      <c r="A16" t="s">
        <v>591</v>
      </c>
      <c r="B16">
        <v>470778195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E16E8-3583-4413-8DC5-7872EDB57F1F}">
  <dimension ref="A4:K134"/>
  <sheetViews>
    <sheetView workbookViewId="0">
      <selection activeCell="B6" sqref="B6"/>
    </sheetView>
  </sheetViews>
  <sheetFormatPr defaultRowHeight="12.75" x14ac:dyDescent="0.2"/>
  <cols>
    <col min="2" max="2" width="9.7109375" bestFit="1" customWidth="1"/>
    <col min="3" max="3" width="10.5703125" bestFit="1" customWidth="1"/>
    <col min="4" max="4" width="50.85546875" bestFit="1" customWidth="1"/>
    <col min="5" max="5" width="15.28515625" customWidth="1"/>
    <col min="7" max="7" width="15" bestFit="1" customWidth="1"/>
    <col min="8" max="8" width="11.140625" bestFit="1" customWidth="1"/>
  </cols>
  <sheetData>
    <row r="4" spans="1:10" x14ac:dyDescent="0.2">
      <c r="A4" s="93" t="s">
        <v>436</v>
      </c>
      <c r="B4" s="94" t="s">
        <v>415</v>
      </c>
      <c r="C4" s="94" t="s">
        <v>416</v>
      </c>
      <c r="D4" s="94" t="s">
        <v>437</v>
      </c>
      <c r="E4" s="94" t="s">
        <v>596</v>
      </c>
      <c r="F4" s="94" t="s">
        <v>14</v>
      </c>
      <c r="G4" s="94" t="s">
        <v>15</v>
      </c>
      <c r="H4" s="119" t="s">
        <v>12</v>
      </c>
      <c r="J4" s="69" t="s">
        <v>597</v>
      </c>
    </row>
    <row r="5" spans="1:10" x14ac:dyDescent="0.2">
      <c r="A5" s="151"/>
      <c r="B5" s="152"/>
      <c r="C5" s="152"/>
      <c r="D5" s="152"/>
      <c r="E5" s="152"/>
      <c r="F5" s="152"/>
      <c r="G5" s="152"/>
      <c r="H5" s="153"/>
    </row>
    <row r="6" spans="1:10" x14ac:dyDescent="0.2">
      <c r="A6" s="86">
        <v>1</v>
      </c>
      <c r="B6" s="154">
        <v>46030</v>
      </c>
      <c r="C6" s="303" t="s">
        <v>593</v>
      </c>
      <c r="D6" s="174" t="s">
        <v>594</v>
      </c>
      <c r="E6" s="174" t="s">
        <v>595</v>
      </c>
      <c r="F6" s="89"/>
      <c r="G6" s="89">
        <v>1960000</v>
      </c>
      <c r="H6" s="89">
        <f>G6</f>
        <v>1960000</v>
      </c>
      <c r="J6">
        <v>1938260</v>
      </c>
    </row>
    <row r="7" spans="1:10" x14ac:dyDescent="0.2">
      <c r="A7" s="90">
        <f>A6+1</f>
        <v>2</v>
      </c>
      <c r="B7" s="154">
        <v>46034</v>
      </c>
      <c r="C7" s="303" t="s">
        <v>598</v>
      </c>
      <c r="D7" s="174" t="s">
        <v>599</v>
      </c>
      <c r="E7" s="174" t="s">
        <v>600</v>
      </c>
      <c r="F7" s="89"/>
      <c r="G7" s="89">
        <v>4060000</v>
      </c>
      <c r="H7" s="89">
        <f>H6+G7</f>
        <v>6020000</v>
      </c>
      <c r="J7" s="304">
        <v>6389440</v>
      </c>
    </row>
    <row r="8" spans="1:10" x14ac:dyDescent="0.2">
      <c r="A8" s="90">
        <f t="shared" ref="A8:A71" si="0">A7+1</f>
        <v>3</v>
      </c>
      <c r="B8" s="154">
        <v>46034</v>
      </c>
      <c r="C8" s="303" t="s">
        <v>601</v>
      </c>
      <c r="D8" s="174" t="s">
        <v>602</v>
      </c>
      <c r="E8" s="174" t="s">
        <v>603</v>
      </c>
      <c r="F8" s="89"/>
      <c r="G8" s="89">
        <v>2500000</v>
      </c>
      <c r="H8" s="89">
        <f t="shared" ref="H8:H71" si="1">H7+G8</f>
        <v>8520000</v>
      </c>
      <c r="J8" s="304"/>
    </row>
    <row r="9" spans="1:10" x14ac:dyDescent="0.2">
      <c r="A9" s="90">
        <f t="shared" si="0"/>
        <v>4</v>
      </c>
      <c r="B9" s="154">
        <v>46036</v>
      </c>
      <c r="C9" s="303" t="s">
        <v>604</v>
      </c>
      <c r="D9" s="88" t="s">
        <v>605</v>
      </c>
      <c r="E9" s="88" t="s">
        <v>606</v>
      </c>
      <c r="F9" s="89"/>
      <c r="G9" s="89">
        <v>1400000</v>
      </c>
      <c r="H9" s="89">
        <f t="shared" si="1"/>
        <v>9920000</v>
      </c>
      <c r="J9">
        <v>1363600</v>
      </c>
    </row>
    <row r="10" spans="1:10" x14ac:dyDescent="0.2">
      <c r="A10" s="90">
        <f t="shared" si="0"/>
        <v>5</v>
      </c>
      <c r="B10" s="154">
        <v>46036</v>
      </c>
      <c r="C10" s="303" t="s">
        <v>604</v>
      </c>
      <c r="D10" s="88" t="s">
        <v>605</v>
      </c>
      <c r="E10" s="88" t="s">
        <v>606</v>
      </c>
      <c r="F10" s="89"/>
      <c r="G10" s="89">
        <f>700000+21000</f>
        <v>721000</v>
      </c>
      <c r="H10" s="89">
        <f t="shared" si="1"/>
        <v>10641000</v>
      </c>
      <c r="J10">
        <v>702254</v>
      </c>
    </row>
    <row r="11" spans="1:10" x14ac:dyDescent="0.2">
      <c r="A11" s="90">
        <f t="shared" si="0"/>
        <v>6</v>
      </c>
      <c r="B11" s="154">
        <v>46041</v>
      </c>
      <c r="C11" s="303" t="s">
        <v>607</v>
      </c>
      <c r="D11" s="88" t="s">
        <v>608</v>
      </c>
      <c r="E11" s="88" t="s">
        <v>600</v>
      </c>
      <c r="F11" s="89"/>
      <c r="G11" s="89">
        <v>560000</v>
      </c>
      <c r="H11" s="89">
        <f t="shared" si="1"/>
        <v>11201000</v>
      </c>
      <c r="J11">
        <v>545440</v>
      </c>
    </row>
    <row r="12" spans="1:10" x14ac:dyDescent="0.2">
      <c r="A12" s="90">
        <f t="shared" si="0"/>
        <v>7</v>
      </c>
      <c r="B12" s="154">
        <v>46041</v>
      </c>
      <c r="C12" s="86" t="s">
        <v>609</v>
      </c>
      <c r="D12" s="88" t="s">
        <v>602</v>
      </c>
      <c r="E12" s="88" t="s">
        <v>610</v>
      </c>
      <c r="F12" s="89"/>
      <c r="G12" s="89">
        <v>4120000</v>
      </c>
      <c r="H12" s="89">
        <f t="shared" si="1"/>
        <v>15321000</v>
      </c>
      <c r="J12" s="304">
        <v>5473880</v>
      </c>
    </row>
    <row r="13" spans="1:10" x14ac:dyDescent="0.2">
      <c r="A13" s="90">
        <f t="shared" si="0"/>
        <v>8</v>
      </c>
      <c r="B13" s="154">
        <v>46041</v>
      </c>
      <c r="C13" s="303" t="s">
        <v>611</v>
      </c>
      <c r="D13" s="88" t="s">
        <v>605</v>
      </c>
      <c r="E13" s="88" t="s">
        <v>606</v>
      </c>
      <c r="F13" s="89"/>
      <c r="G13" s="89">
        <v>1500000</v>
      </c>
      <c r="H13" s="89">
        <f t="shared" si="1"/>
        <v>16821000</v>
      </c>
      <c r="J13" s="304"/>
    </row>
    <row r="14" spans="1:10" x14ac:dyDescent="0.2">
      <c r="A14" s="90">
        <f t="shared" si="0"/>
        <v>9</v>
      </c>
      <c r="B14" s="154">
        <v>46042</v>
      </c>
      <c r="C14" s="303" t="s">
        <v>612</v>
      </c>
      <c r="D14" s="88" t="s">
        <v>613</v>
      </c>
      <c r="E14" s="88" t="s">
        <v>614</v>
      </c>
      <c r="F14" s="89"/>
      <c r="G14" s="89">
        <v>3500000</v>
      </c>
      <c r="H14" s="89">
        <f t="shared" si="1"/>
        <v>20321000</v>
      </c>
    </row>
    <row r="15" spans="1:10" x14ac:dyDescent="0.2">
      <c r="A15" s="90">
        <f t="shared" si="0"/>
        <v>10</v>
      </c>
      <c r="B15" s="154">
        <v>46064</v>
      </c>
      <c r="C15" s="303" t="s">
        <v>615</v>
      </c>
      <c r="D15" s="88" t="s">
        <v>616</v>
      </c>
      <c r="E15" s="88" t="s">
        <v>617</v>
      </c>
      <c r="F15" s="89"/>
      <c r="G15" s="89">
        <v>500000</v>
      </c>
      <c r="H15" s="89">
        <f t="shared" si="1"/>
        <v>20821000</v>
      </c>
    </row>
    <row r="16" spans="1:10" x14ac:dyDescent="0.2">
      <c r="A16" s="90">
        <f t="shared" si="0"/>
        <v>11</v>
      </c>
      <c r="B16" s="154">
        <v>46062</v>
      </c>
      <c r="C16" s="303" t="s">
        <v>618</v>
      </c>
      <c r="D16" s="88" t="s">
        <v>621</v>
      </c>
      <c r="E16" s="88" t="s">
        <v>622</v>
      </c>
      <c r="F16" s="89"/>
      <c r="G16" s="89">
        <v>1300000</v>
      </c>
      <c r="H16" s="89">
        <f t="shared" si="1"/>
        <v>22121000</v>
      </c>
      <c r="J16" s="304">
        <v>6087500</v>
      </c>
    </row>
    <row r="17" spans="1:11" x14ac:dyDescent="0.2">
      <c r="A17" s="90">
        <f t="shared" si="0"/>
        <v>12</v>
      </c>
      <c r="B17" s="154">
        <v>46062</v>
      </c>
      <c r="C17" s="303" t="s">
        <v>618</v>
      </c>
      <c r="D17" s="88" t="s">
        <v>624</v>
      </c>
      <c r="E17" s="88" t="s">
        <v>623</v>
      </c>
      <c r="F17" s="89"/>
      <c r="G17" s="89">
        <v>4950000</v>
      </c>
      <c r="H17" s="89">
        <f t="shared" si="1"/>
        <v>27071000</v>
      </c>
      <c r="J17" s="304"/>
    </row>
    <row r="18" spans="1:11" x14ac:dyDescent="0.2">
      <c r="A18" s="90">
        <f t="shared" si="0"/>
        <v>13</v>
      </c>
      <c r="B18" s="154">
        <v>46058</v>
      </c>
      <c r="C18" s="303" t="s">
        <v>625</v>
      </c>
      <c r="D18" s="88" t="s">
        <v>616</v>
      </c>
      <c r="E18" s="88" t="s">
        <v>628</v>
      </c>
      <c r="F18" s="89"/>
      <c r="G18" s="89">
        <v>4500000</v>
      </c>
      <c r="H18" s="89">
        <f t="shared" si="1"/>
        <v>31571000</v>
      </c>
      <c r="J18">
        <v>4383000</v>
      </c>
    </row>
    <row r="19" spans="1:11" x14ac:dyDescent="0.2">
      <c r="A19" s="90">
        <f t="shared" si="0"/>
        <v>14</v>
      </c>
      <c r="B19" s="154">
        <v>46058</v>
      </c>
      <c r="C19" s="303" t="s">
        <v>618</v>
      </c>
      <c r="D19" s="88" t="s">
        <v>629</v>
      </c>
      <c r="E19" s="88" t="s">
        <v>630</v>
      </c>
      <c r="F19" s="89"/>
      <c r="G19" s="89">
        <v>1600000</v>
      </c>
      <c r="H19" s="89">
        <f t="shared" si="1"/>
        <v>33171000</v>
      </c>
      <c r="J19">
        <v>1585000</v>
      </c>
    </row>
    <row r="20" spans="1:11" x14ac:dyDescent="0.2">
      <c r="A20" s="90">
        <f t="shared" si="0"/>
        <v>15</v>
      </c>
      <c r="B20" s="154">
        <v>46068</v>
      </c>
      <c r="C20" s="303" t="s">
        <v>626</v>
      </c>
      <c r="D20" s="88" t="s">
        <v>602</v>
      </c>
      <c r="E20" s="88" t="s">
        <v>631</v>
      </c>
      <c r="F20" s="89"/>
      <c r="G20" s="89">
        <v>500000</v>
      </c>
      <c r="H20" s="89">
        <f t="shared" si="1"/>
        <v>33671000</v>
      </c>
    </row>
    <row r="21" spans="1:11" x14ac:dyDescent="0.2">
      <c r="A21" s="90">
        <f t="shared" si="0"/>
        <v>16</v>
      </c>
      <c r="B21" s="154">
        <v>46072</v>
      </c>
      <c r="C21" s="303" t="s">
        <v>627</v>
      </c>
      <c r="D21" s="88" t="s">
        <v>632</v>
      </c>
      <c r="E21" s="88" t="s">
        <v>633</v>
      </c>
      <c r="F21" s="89"/>
      <c r="G21" s="89">
        <v>3500000</v>
      </c>
      <c r="H21" s="89">
        <f t="shared" si="1"/>
        <v>37171000</v>
      </c>
      <c r="J21">
        <v>3300000</v>
      </c>
      <c r="K21" t="s">
        <v>634</v>
      </c>
    </row>
    <row r="22" spans="1:11" x14ac:dyDescent="0.2">
      <c r="A22" s="90">
        <f t="shared" si="0"/>
        <v>17</v>
      </c>
      <c r="B22" s="154">
        <v>46089</v>
      </c>
      <c r="C22" s="303" t="s">
        <v>619</v>
      </c>
      <c r="D22" s="88" t="s">
        <v>602</v>
      </c>
      <c r="E22" s="88" t="s">
        <v>635</v>
      </c>
      <c r="F22" s="89"/>
      <c r="G22" s="89">
        <v>1050000</v>
      </c>
      <c r="H22" s="89">
        <f t="shared" si="1"/>
        <v>38221000</v>
      </c>
      <c r="J22">
        <v>1040000</v>
      </c>
    </row>
    <row r="23" spans="1:11" x14ac:dyDescent="0.2">
      <c r="A23" s="90">
        <f t="shared" si="0"/>
        <v>18</v>
      </c>
      <c r="B23" s="154">
        <v>46095</v>
      </c>
      <c r="C23" s="303" t="s">
        <v>619</v>
      </c>
      <c r="D23" s="88" t="s">
        <v>605</v>
      </c>
      <c r="E23" s="88" t="s">
        <v>636</v>
      </c>
      <c r="F23" s="89"/>
      <c r="G23" s="89">
        <v>275000</v>
      </c>
      <c r="H23" s="89">
        <f t="shared" si="1"/>
        <v>38496000</v>
      </c>
    </row>
    <row r="24" spans="1:11" x14ac:dyDescent="0.2">
      <c r="A24" s="90">
        <f t="shared" si="0"/>
        <v>19</v>
      </c>
      <c r="B24" s="154">
        <v>46113</v>
      </c>
      <c r="C24" s="303" t="s">
        <v>637</v>
      </c>
      <c r="D24" s="88" t="s">
        <v>602</v>
      </c>
      <c r="E24" s="88" t="s">
        <v>638</v>
      </c>
      <c r="F24" s="89"/>
      <c r="G24" s="89">
        <v>3850000</v>
      </c>
      <c r="H24" s="89">
        <f t="shared" si="1"/>
        <v>42346000</v>
      </c>
    </row>
    <row r="25" spans="1:11" x14ac:dyDescent="0.2">
      <c r="A25" s="90">
        <f t="shared" si="0"/>
        <v>20</v>
      </c>
      <c r="B25" s="154">
        <v>46109</v>
      </c>
      <c r="C25" s="303" t="s">
        <v>637</v>
      </c>
      <c r="D25" s="88" t="s">
        <v>602</v>
      </c>
      <c r="E25" s="88" t="s">
        <v>639</v>
      </c>
      <c r="F25" s="89"/>
      <c r="G25" s="89">
        <v>600000</v>
      </c>
      <c r="H25" s="89">
        <f t="shared" si="1"/>
        <v>42946000</v>
      </c>
      <c r="K25" t="s">
        <v>640</v>
      </c>
    </row>
    <row r="26" spans="1:11" x14ac:dyDescent="0.2">
      <c r="A26" s="90">
        <f t="shared" si="0"/>
        <v>21</v>
      </c>
      <c r="B26" s="154">
        <v>46101</v>
      </c>
      <c r="C26" s="303" t="s">
        <v>641</v>
      </c>
      <c r="D26" s="88" t="s">
        <v>642</v>
      </c>
      <c r="E26" s="88" t="s">
        <v>643</v>
      </c>
      <c r="F26" s="89"/>
      <c r="G26" s="89">
        <v>1575000</v>
      </c>
      <c r="H26" s="89">
        <f t="shared" si="1"/>
        <v>44521000</v>
      </c>
    </row>
    <row r="27" spans="1:11" x14ac:dyDescent="0.2">
      <c r="A27" s="90">
        <f t="shared" si="0"/>
        <v>22</v>
      </c>
      <c r="B27" s="154">
        <v>46104</v>
      </c>
      <c r="C27" s="303" t="s">
        <v>644</v>
      </c>
      <c r="D27" s="88" t="s">
        <v>645</v>
      </c>
      <c r="E27" s="88" t="s">
        <v>636</v>
      </c>
      <c r="F27" s="89"/>
      <c r="G27" s="89">
        <v>275000</v>
      </c>
      <c r="H27" s="89">
        <f t="shared" si="1"/>
        <v>44796000</v>
      </c>
    </row>
    <row r="28" spans="1:11" x14ac:dyDescent="0.2">
      <c r="A28" s="90">
        <f t="shared" si="0"/>
        <v>23</v>
      </c>
      <c r="B28" s="154">
        <v>46104</v>
      </c>
      <c r="C28" s="303" t="s">
        <v>646</v>
      </c>
      <c r="D28" s="88" t="s">
        <v>647</v>
      </c>
      <c r="E28" s="88" t="s">
        <v>648</v>
      </c>
      <c r="F28" s="89"/>
      <c r="G28" s="89">
        <v>1350000</v>
      </c>
      <c r="H28" s="89">
        <f t="shared" si="1"/>
        <v>46146000</v>
      </c>
    </row>
    <row r="29" spans="1:11" x14ac:dyDescent="0.2">
      <c r="A29" s="90">
        <f t="shared" si="0"/>
        <v>24</v>
      </c>
      <c r="B29" s="154">
        <v>46101</v>
      </c>
      <c r="C29" s="303" t="s">
        <v>641</v>
      </c>
      <c r="D29" s="88" t="s">
        <v>629</v>
      </c>
      <c r="E29" s="88" t="s">
        <v>649</v>
      </c>
      <c r="F29" s="89"/>
      <c r="G29" s="89">
        <v>500000</v>
      </c>
      <c r="H29" s="89">
        <f t="shared" si="1"/>
        <v>46646000</v>
      </c>
    </row>
    <row r="30" spans="1:11" x14ac:dyDescent="0.2">
      <c r="A30" s="90">
        <f t="shared" si="0"/>
        <v>25</v>
      </c>
      <c r="B30" s="154">
        <v>46190</v>
      </c>
      <c r="C30" s="303" t="s">
        <v>650</v>
      </c>
      <c r="D30" s="88" t="s">
        <v>616</v>
      </c>
      <c r="E30" s="88" t="s">
        <v>651</v>
      </c>
      <c r="F30" s="89"/>
      <c r="G30" s="89">
        <v>1500000</v>
      </c>
      <c r="H30" s="89">
        <f t="shared" si="1"/>
        <v>48146000</v>
      </c>
      <c r="J30">
        <v>1461000</v>
      </c>
    </row>
    <row r="31" spans="1:11" x14ac:dyDescent="0.2">
      <c r="A31" s="90">
        <f t="shared" si="0"/>
        <v>26</v>
      </c>
      <c r="B31" s="154">
        <v>46190</v>
      </c>
      <c r="C31" s="303" t="s">
        <v>652</v>
      </c>
      <c r="D31" s="88" t="s">
        <v>605</v>
      </c>
      <c r="E31" s="88" t="s">
        <v>653</v>
      </c>
      <c r="F31" s="89"/>
      <c r="G31" s="89">
        <v>900000</v>
      </c>
      <c r="H31" s="89">
        <f t="shared" si="1"/>
        <v>49046000</v>
      </c>
    </row>
    <row r="32" spans="1:11" x14ac:dyDescent="0.2">
      <c r="A32" s="90">
        <f t="shared" si="0"/>
        <v>27</v>
      </c>
      <c r="B32" s="154">
        <v>46189</v>
      </c>
      <c r="C32" s="303" t="s">
        <v>654</v>
      </c>
      <c r="D32" s="88" t="s">
        <v>655</v>
      </c>
      <c r="E32" s="88" t="s">
        <v>656</v>
      </c>
      <c r="F32" s="89"/>
      <c r="G32" s="89">
        <v>3650000</v>
      </c>
      <c r="H32" s="89">
        <f t="shared" si="1"/>
        <v>52696000</v>
      </c>
    </row>
    <row r="33" spans="1:10" x14ac:dyDescent="0.2">
      <c r="A33" s="90">
        <f t="shared" si="0"/>
        <v>28</v>
      </c>
      <c r="B33" s="154">
        <v>46188</v>
      </c>
      <c r="C33" s="303" t="s">
        <v>658</v>
      </c>
      <c r="D33" s="88" t="s">
        <v>616</v>
      </c>
      <c r="E33" s="88" t="s">
        <v>657</v>
      </c>
      <c r="F33" s="89"/>
      <c r="G33" s="89">
        <v>600000</v>
      </c>
      <c r="H33" s="89">
        <f t="shared" si="1"/>
        <v>53296000</v>
      </c>
    </row>
    <row r="34" spans="1:10" x14ac:dyDescent="0.2">
      <c r="A34" s="90">
        <f t="shared" si="0"/>
        <v>29</v>
      </c>
      <c r="B34" s="154">
        <v>46187</v>
      </c>
      <c r="C34" s="303" t="s">
        <v>659</v>
      </c>
      <c r="D34" s="88" t="s">
        <v>605</v>
      </c>
      <c r="E34" s="88" t="s">
        <v>660</v>
      </c>
      <c r="F34" s="89"/>
      <c r="G34" s="89">
        <v>1100000</v>
      </c>
      <c r="H34" s="89">
        <f t="shared" si="1"/>
        <v>54396000</v>
      </c>
    </row>
    <row r="35" spans="1:10" x14ac:dyDescent="0.2">
      <c r="A35" s="90">
        <f t="shared" si="0"/>
        <v>30</v>
      </c>
      <c r="B35" s="154">
        <v>46187</v>
      </c>
      <c r="C35" s="303" t="s">
        <v>661</v>
      </c>
      <c r="D35" s="88" t="s">
        <v>602</v>
      </c>
      <c r="E35" s="88" t="s">
        <v>662</v>
      </c>
      <c r="F35" s="89"/>
      <c r="G35" s="89">
        <v>700000</v>
      </c>
      <c r="H35" s="89">
        <f t="shared" si="1"/>
        <v>55096000</v>
      </c>
    </row>
    <row r="36" spans="1:10" x14ac:dyDescent="0.2">
      <c r="A36" s="90">
        <f t="shared" si="0"/>
        <v>31</v>
      </c>
      <c r="B36" s="154">
        <v>46186</v>
      </c>
      <c r="C36" s="303" t="s">
        <v>620</v>
      </c>
      <c r="D36" s="88" t="s">
        <v>613</v>
      </c>
      <c r="E36" s="88" t="s">
        <v>663</v>
      </c>
      <c r="F36" s="89"/>
      <c r="G36" s="89">
        <v>2250000</v>
      </c>
      <c r="H36" s="89">
        <f t="shared" si="1"/>
        <v>57346000</v>
      </c>
    </row>
    <row r="37" spans="1:10" x14ac:dyDescent="0.2">
      <c r="A37" s="90">
        <f t="shared" si="0"/>
        <v>32</v>
      </c>
      <c r="B37" s="154">
        <v>46195</v>
      </c>
      <c r="C37" s="303" t="s">
        <v>664</v>
      </c>
      <c r="D37" s="88" t="s">
        <v>665</v>
      </c>
      <c r="E37" s="88" t="s">
        <v>666</v>
      </c>
      <c r="F37" s="89"/>
      <c r="G37" s="89">
        <v>2000000</v>
      </c>
      <c r="H37" s="89">
        <f t="shared" si="1"/>
        <v>59346000</v>
      </c>
    </row>
    <row r="38" spans="1:10" x14ac:dyDescent="0.2">
      <c r="A38" s="90">
        <f t="shared" si="0"/>
        <v>33</v>
      </c>
      <c r="B38" s="154">
        <v>46197</v>
      </c>
      <c r="C38" s="303" t="s">
        <v>667</v>
      </c>
      <c r="D38" s="88" t="s">
        <v>642</v>
      </c>
      <c r="E38" s="88" t="s">
        <v>668</v>
      </c>
      <c r="F38" s="89"/>
      <c r="G38" s="89">
        <v>2940000</v>
      </c>
      <c r="H38" s="89">
        <f t="shared" si="1"/>
        <v>62286000</v>
      </c>
    </row>
    <row r="39" spans="1:10" x14ac:dyDescent="0.2">
      <c r="A39" s="90">
        <f t="shared" si="0"/>
        <v>34</v>
      </c>
      <c r="B39" s="154">
        <v>46198</v>
      </c>
      <c r="C39" s="303" t="s">
        <v>669</v>
      </c>
      <c r="D39" s="88" t="s">
        <v>670</v>
      </c>
      <c r="E39" s="88" t="s">
        <v>666</v>
      </c>
      <c r="F39" s="89"/>
      <c r="G39" s="89">
        <v>2500000</v>
      </c>
      <c r="H39" s="89">
        <f t="shared" si="1"/>
        <v>64786000</v>
      </c>
    </row>
    <row r="40" spans="1:10" x14ac:dyDescent="0.2">
      <c r="A40" s="90">
        <f t="shared" si="0"/>
        <v>35</v>
      </c>
      <c r="B40" s="154">
        <v>46202</v>
      </c>
      <c r="C40" s="303" t="s">
        <v>609</v>
      </c>
      <c r="D40" s="88" t="s">
        <v>671</v>
      </c>
      <c r="E40" s="88" t="s">
        <v>672</v>
      </c>
      <c r="F40" s="89"/>
      <c r="G40" s="89">
        <v>5000000</v>
      </c>
      <c r="H40" s="89">
        <f t="shared" si="1"/>
        <v>69786000</v>
      </c>
    </row>
    <row r="41" spans="1:10" x14ac:dyDescent="0.2">
      <c r="A41" s="90">
        <f t="shared" si="0"/>
        <v>36</v>
      </c>
      <c r="B41" s="154">
        <v>46207</v>
      </c>
      <c r="C41" s="303" t="s">
        <v>611</v>
      </c>
      <c r="D41" s="88" t="s">
        <v>665</v>
      </c>
      <c r="E41" s="88" t="s">
        <v>673</v>
      </c>
      <c r="F41" s="89"/>
      <c r="G41" s="89">
        <v>2800000</v>
      </c>
      <c r="H41" s="89">
        <f t="shared" si="1"/>
        <v>72586000</v>
      </c>
      <c r="J41">
        <v>2727200</v>
      </c>
    </row>
    <row r="42" spans="1:10" x14ac:dyDescent="0.2">
      <c r="A42" s="90">
        <f t="shared" si="0"/>
        <v>37</v>
      </c>
      <c r="B42" s="154">
        <v>46204</v>
      </c>
      <c r="C42" s="303" t="s">
        <v>607</v>
      </c>
      <c r="D42" s="88" t="s">
        <v>674</v>
      </c>
      <c r="E42" s="88" t="s">
        <v>675</v>
      </c>
      <c r="F42" s="89"/>
      <c r="G42" s="89">
        <v>600000</v>
      </c>
      <c r="H42" s="89">
        <f t="shared" si="1"/>
        <v>73186000</v>
      </c>
      <c r="J42">
        <v>594000</v>
      </c>
    </row>
    <row r="43" spans="1:10" x14ac:dyDescent="0.2">
      <c r="A43" s="90">
        <f t="shared" si="0"/>
        <v>38</v>
      </c>
      <c r="B43" s="154">
        <v>46207</v>
      </c>
      <c r="C43" s="303" t="s">
        <v>611</v>
      </c>
      <c r="D43" s="88" t="s">
        <v>613</v>
      </c>
      <c r="E43" s="88" t="s">
        <v>676</v>
      </c>
      <c r="F43" s="89"/>
      <c r="G43" s="89">
        <v>600000</v>
      </c>
      <c r="H43" s="89">
        <f t="shared" si="1"/>
        <v>73786000</v>
      </c>
    </row>
    <row r="44" spans="1:10" x14ac:dyDescent="0.2">
      <c r="A44" s="90">
        <f t="shared" si="0"/>
        <v>39</v>
      </c>
      <c r="B44" s="154">
        <v>46209</v>
      </c>
      <c r="C44" s="303" t="s">
        <v>612</v>
      </c>
      <c r="D44" s="88" t="s">
        <v>677</v>
      </c>
      <c r="E44" s="88" t="s">
        <v>678</v>
      </c>
      <c r="F44" s="89"/>
      <c r="G44" s="89">
        <v>75000</v>
      </c>
      <c r="H44" s="89">
        <f t="shared" si="1"/>
        <v>73861000</v>
      </c>
    </row>
    <row r="45" spans="1:10" x14ac:dyDescent="0.2">
      <c r="A45" s="90">
        <f t="shared" si="0"/>
        <v>40</v>
      </c>
      <c r="B45" s="154">
        <v>46210</v>
      </c>
      <c r="C45" s="303" t="s">
        <v>679</v>
      </c>
      <c r="D45" s="88" t="s">
        <v>680</v>
      </c>
      <c r="E45" s="88" t="s">
        <v>678</v>
      </c>
      <c r="F45" s="89"/>
      <c r="G45" s="89">
        <v>1630000</v>
      </c>
      <c r="H45" s="89">
        <f t="shared" si="1"/>
        <v>75491000</v>
      </c>
    </row>
    <row r="46" spans="1:10" x14ac:dyDescent="0.2">
      <c r="A46" s="90">
        <f t="shared" si="0"/>
        <v>41</v>
      </c>
      <c r="B46" s="154">
        <v>46210</v>
      </c>
      <c r="C46" s="303" t="s">
        <v>681</v>
      </c>
      <c r="D46" s="88" t="s">
        <v>677</v>
      </c>
      <c r="E46" s="88" t="s">
        <v>678</v>
      </c>
      <c r="F46" s="89"/>
      <c r="G46" s="89">
        <v>170000</v>
      </c>
      <c r="H46" s="89">
        <f t="shared" si="1"/>
        <v>75661000</v>
      </c>
    </row>
    <row r="47" spans="1:10" x14ac:dyDescent="0.2">
      <c r="A47" s="90">
        <f t="shared" si="0"/>
        <v>42</v>
      </c>
      <c r="B47" s="154">
        <v>46210</v>
      </c>
      <c r="C47" s="303" t="s">
        <v>682</v>
      </c>
      <c r="D47" s="88" t="s">
        <v>677</v>
      </c>
      <c r="E47" s="88" t="s">
        <v>683</v>
      </c>
      <c r="F47" s="89"/>
      <c r="G47" s="89">
        <v>40000</v>
      </c>
      <c r="H47" s="89">
        <f t="shared" si="1"/>
        <v>75701000</v>
      </c>
    </row>
    <row r="48" spans="1:10" x14ac:dyDescent="0.2">
      <c r="A48" s="90">
        <f t="shared" si="0"/>
        <v>43</v>
      </c>
      <c r="B48" s="154">
        <v>46210</v>
      </c>
      <c r="C48" s="303" t="s">
        <v>684</v>
      </c>
      <c r="D48" s="88" t="s">
        <v>685</v>
      </c>
      <c r="E48" s="88" t="s">
        <v>686</v>
      </c>
      <c r="F48" s="89"/>
      <c r="G48" s="89">
        <v>12250000</v>
      </c>
      <c r="H48" s="89">
        <f t="shared" si="1"/>
        <v>87951000</v>
      </c>
      <c r="J48">
        <v>11970460</v>
      </c>
    </row>
    <row r="49" spans="1:10" x14ac:dyDescent="0.2">
      <c r="A49" s="90">
        <f t="shared" si="0"/>
        <v>44</v>
      </c>
      <c r="B49" s="154">
        <v>46217</v>
      </c>
      <c r="C49" s="303" t="s">
        <v>687</v>
      </c>
      <c r="D49" s="88" t="s">
        <v>677</v>
      </c>
      <c r="E49" s="88" t="s">
        <v>688</v>
      </c>
      <c r="F49" s="89"/>
      <c r="G49" s="89">
        <v>145000</v>
      </c>
      <c r="H49" s="89">
        <f t="shared" si="1"/>
        <v>88096000</v>
      </c>
      <c r="J49">
        <v>141230</v>
      </c>
    </row>
    <row r="50" spans="1:10" x14ac:dyDescent="0.2">
      <c r="A50" s="90">
        <f t="shared" si="0"/>
        <v>45</v>
      </c>
      <c r="B50" s="154">
        <v>46223</v>
      </c>
      <c r="C50" s="303" t="s">
        <v>689</v>
      </c>
      <c r="D50" s="88" t="s">
        <v>690</v>
      </c>
      <c r="E50" s="88" t="s">
        <v>691</v>
      </c>
      <c r="F50" s="89"/>
      <c r="G50" s="89">
        <v>1200000</v>
      </c>
      <c r="H50" s="89">
        <f t="shared" si="1"/>
        <v>89296000</v>
      </c>
    </row>
    <row r="51" spans="1:10" x14ac:dyDescent="0.2">
      <c r="A51" s="90">
        <f t="shared" si="0"/>
        <v>46</v>
      </c>
      <c r="B51" s="154">
        <v>46220</v>
      </c>
      <c r="C51" s="303" t="s">
        <v>695</v>
      </c>
      <c r="D51" s="88" t="s">
        <v>599</v>
      </c>
      <c r="E51" s="88" t="s">
        <v>672</v>
      </c>
      <c r="F51" s="89"/>
      <c r="G51" s="89">
        <v>550000</v>
      </c>
      <c r="H51" s="89">
        <f t="shared" si="1"/>
        <v>89846000</v>
      </c>
    </row>
    <row r="52" spans="1:10" x14ac:dyDescent="0.2">
      <c r="A52" s="90">
        <f t="shared" si="0"/>
        <v>47</v>
      </c>
      <c r="B52" s="154">
        <v>46230</v>
      </c>
      <c r="C52" s="303" t="s">
        <v>694</v>
      </c>
      <c r="D52" s="88" t="s">
        <v>693</v>
      </c>
      <c r="E52" s="88" t="s">
        <v>692</v>
      </c>
      <c r="F52" s="89"/>
      <c r="G52" s="89">
        <v>2180000</v>
      </c>
      <c r="H52" s="89">
        <f t="shared" si="1"/>
        <v>92026000</v>
      </c>
    </row>
    <row r="53" spans="1:10" x14ac:dyDescent="0.2">
      <c r="A53" s="90">
        <f t="shared" si="0"/>
        <v>48</v>
      </c>
      <c r="B53" s="154">
        <v>46226</v>
      </c>
      <c r="C53" s="303" t="s">
        <v>696</v>
      </c>
      <c r="D53" s="88" t="s">
        <v>690</v>
      </c>
      <c r="E53" s="88" t="s">
        <v>697</v>
      </c>
      <c r="F53" s="89"/>
      <c r="G53" s="89">
        <v>600000</v>
      </c>
      <c r="H53" s="89">
        <f t="shared" si="1"/>
        <v>92626000</v>
      </c>
      <c r="J53">
        <v>584400</v>
      </c>
    </row>
    <row r="54" spans="1:10" x14ac:dyDescent="0.2">
      <c r="A54" s="90">
        <f t="shared" si="0"/>
        <v>49</v>
      </c>
      <c r="B54" s="154">
        <v>46209</v>
      </c>
      <c r="C54" s="303" t="s">
        <v>698</v>
      </c>
      <c r="D54" s="88" t="s">
        <v>677</v>
      </c>
      <c r="E54" s="88" t="s">
        <v>678</v>
      </c>
      <c r="F54" s="89"/>
      <c r="G54" s="89">
        <v>190000</v>
      </c>
      <c r="H54" s="89">
        <f t="shared" si="1"/>
        <v>92816000</v>
      </c>
    </row>
    <row r="55" spans="1:10" x14ac:dyDescent="0.2">
      <c r="A55" s="90">
        <f t="shared" si="0"/>
        <v>50</v>
      </c>
      <c r="B55" s="154">
        <v>46228</v>
      </c>
      <c r="C55" s="303" t="s">
        <v>699</v>
      </c>
      <c r="D55" s="88" t="s">
        <v>700</v>
      </c>
      <c r="E55" s="88" t="s">
        <v>701</v>
      </c>
      <c r="F55" s="89"/>
      <c r="G55" s="89">
        <v>1920000</v>
      </c>
      <c r="H55" s="89">
        <f t="shared" si="1"/>
        <v>94736000</v>
      </c>
      <c r="J55">
        <v>1870080</v>
      </c>
    </row>
    <row r="56" spans="1:10" x14ac:dyDescent="0.2">
      <c r="A56" s="90">
        <f t="shared" si="0"/>
        <v>51</v>
      </c>
      <c r="B56" s="154">
        <v>46216</v>
      </c>
      <c r="C56" s="303" t="s">
        <v>702</v>
      </c>
      <c r="D56" s="88" t="s">
        <v>703</v>
      </c>
      <c r="E56" s="88" t="s">
        <v>704</v>
      </c>
      <c r="F56" s="89"/>
      <c r="G56" s="89">
        <v>150000</v>
      </c>
      <c r="H56" s="89">
        <f t="shared" si="1"/>
        <v>94886000</v>
      </c>
    </row>
    <row r="57" spans="1:10" x14ac:dyDescent="0.2">
      <c r="A57" s="90">
        <f t="shared" si="0"/>
        <v>52</v>
      </c>
      <c r="B57" s="154">
        <v>46232</v>
      </c>
      <c r="C57" s="303" t="s">
        <v>707</v>
      </c>
      <c r="D57" s="88" t="s">
        <v>706</v>
      </c>
      <c r="E57" s="88" t="s">
        <v>705</v>
      </c>
      <c r="F57" s="89"/>
      <c r="G57" s="89">
        <v>5974000</v>
      </c>
      <c r="H57" s="89">
        <f t="shared" si="1"/>
        <v>100860000</v>
      </c>
    </row>
    <row r="58" spans="1:10" x14ac:dyDescent="0.2">
      <c r="A58" s="90">
        <f t="shared" si="0"/>
        <v>53</v>
      </c>
      <c r="B58" s="154"/>
      <c r="C58" s="86"/>
      <c r="D58" s="88"/>
      <c r="E58" s="88"/>
      <c r="F58" s="89"/>
      <c r="G58" s="89"/>
      <c r="H58" s="89">
        <f t="shared" si="1"/>
        <v>100860000</v>
      </c>
    </row>
    <row r="59" spans="1:10" x14ac:dyDescent="0.2">
      <c r="A59" s="90">
        <f t="shared" si="0"/>
        <v>54</v>
      </c>
      <c r="B59" s="154"/>
      <c r="C59" s="86"/>
      <c r="D59" s="88"/>
      <c r="E59" s="88"/>
      <c r="F59" s="89"/>
      <c r="G59" s="89"/>
      <c r="H59" s="89">
        <f t="shared" si="1"/>
        <v>100860000</v>
      </c>
    </row>
    <row r="60" spans="1:10" x14ac:dyDescent="0.2">
      <c r="A60" s="90">
        <f t="shared" si="0"/>
        <v>55</v>
      </c>
      <c r="B60" s="154"/>
      <c r="C60" s="86"/>
      <c r="D60" s="88"/>
      <c r="E60" s="88"/>
      <c r="F60" s="89"/>
      <c r="G60" s="89"/>
      <c r="H60" s="89">
        <f t="shared" si="1"/>
        <v>100860000</v>
      </c>
    </row>
    <row r="61" spans="1:10" x14ac:dyDescent="0.2">
      <c r="A61" s="90">
        <f t="shared" si="0"/>
        <v>56</v>
      </c>
      <c r="B61" s="154"/>
      <c r="C61" s="86"/>
      <c r="D61" s="88"/>
      <c r="E61" s="88"/>
      <c r="F61" s="89"/>
      <c r="G61" s="89"/>
      <c r="H61" s="89">
        <f t="shared" si="1"/>
        <v>100860000</v>
      </c>
    </row>
    <row r="62" spans="1:10" x14ac:dyDescent="0.2">
      <c r="A62" s="90">
        <f t="shared" si="0"/>
        <v>57</v>
      </c>
      <c r="B62" s="154"/>
      <c r="C62" s="86"/>
      <c r="D62" s="88"/>
      <c r="E62" s="88"/>
      <c r="F62" s="89"/>
      <c r="G62" s="89"/>
      <c r="H62" s="89">
        <f t="shared" si="1"/>
        <v>100860000</v>
      </c>
    </row>
    <row r="63" spans="1:10" x14ac:dyDescent="0.2">
      <c r="A63" s="90">
        <f t="shared" si="0"/>
        <v>58</v>
      </c>
      <c r="B63" s="154"/>
      <c r="C63" s="86"/>
      <c r="D63" s="88"/>
      <c r="E63" s="88"/>
      <c r="F63" s="89"/>
      <c r="G63" s="89"/>
      <c r="H63" s="89">
        <f t="shared" si="1"/>
        <v>100860000</v>
      </c>
    </row>
    <row r="64" spans="1:10" x14ac:dyDescent="0.2">
      <c r="A64" s="90">
        <f t="shared" si="0"/>
        <v>59</v>
      </c>
      <c r="B64" s="154"/>
      <c r="C64" s="86"/>
      <c r="D64" s="88"/>
      <c r="E64" s="88"/>
      <c r="F64" s="89"/>
      <c r="G64" s="89"/>
      <c r="H64" s="89">
        <f t="shared" si="1"/>
        <v>100860000</v>
      </c>
    </row>
    <row r="65" spans="1:8" x14ac:dyDescent="0.2">
      <c r="A65" s="90">
        <f t="shared" si="0"/>
        <v>60</v>
      </c>
      <c r="B65" s="154"/>
      <c r="C65" s="86"/>
      <c r="D65" s="88"/>
      <c r="E65" s="88"/>
      <c r="F65" s="89"/>
      <c r="G65" s="89"/>
      <c r="H65" s="89">
        <f t="shared" si="1"/>
        <v>100860000</v>
      </c>
    </row>
    <row r="66" spans="1:8" x14ac:dyDescent="0.2">
      <c r="A66" s="90">
        <f t="shared" si="0"/>
        <v>61</v>
      </c>
      <c r="B66" s="154"/>
      <c r="C66" s="86"/>
      <c r="D66" s="88"/>
      <c r="E66" s="88"/>
      <c r="F66" s="89"/>
      <c r="G66" s="89"/>
      <c r="H66" s="89">
        <f t="shared" si="1"/>
        <v>100860000</v>
      </c>
    </row>
    <row r="67" spans="1:8" x14ac:dyDescent="0.2">
      <c r="A67" s="90">
        <f t="shared" si="0"/>
        <v>62</v>
      </c>
      <c r="B67" s="154"/>
      <c r="C67" s="86"/>
      <c r="D67" s="88"/>
      <c r="E67" s="88"/>
      <c r="F67" s="89"/>
      <c r="G67" s="89"/>
      <c r="H67" s="89">
        <f t="shared" si="1"/>
        <v>100860000</v>
      </c>
    </row>
    <row r="68" spans="1:8" x14ac:dyDescent="0.2">
      <c r="A68" s="90">
        <f t="shared" si="0"/>
        <v>63</v>
      </c>
      <c r="B68" s="154"/>
      <c r="C68" s="86"/>
      <c r="D68" s="88"/>
      <c r="E68" s="88"/>
      <c r="F68" s="89"/>
      <c r="G68" s="89"/>
      <c r="H68" s="89">
        <f t="shared" si="1"/>
        <v>100860000</v>
      </c>
    </row>
    <row r="69" spans="1:8" x14ac:dyDescent="0.2">
      <c r="A69" s="90">
        <f t="shared" si="0"/>
        <v>64</v>
      </c>
      <c r="B69" s="154"/>
      <c r="C69" s="86"/>
      <c r="D69" s="88"/>
      <c r="E69" s="88"/>
      <c r="F69" s="89"/>
      <c r="G69" s="89"/>
      <c r="H69" s="89">
        <f t="shared" si="1"/>
        <v>100860000</v>
      </c>
    </row>
    <row r="70" spans="1:8" x14ac:dyDescent="0.2">
      <c r="A70" s="90">
        <f t="shared" si="0"/>
        <v>65</v>
      </c>
      <c r="B70" s="154"/>
      <c r="C70" s="86"/>
      <c r="D70" s="88"/>
      <c r="E70" s="88"/>
      <c r="F70" s="89"/>
      <c r="G70" s="89"/>
      <c r="H70" s="89">
        <f t="shared" si="1"/>
        <v>100860000</v>
      </c>
    </row>
    <row r="71" spans="1:8" x14ac:dyDescent="0.2">
      <c r="A71" s="90">
        <f t="shared" si="0"/>
        <v>66</v>
      </c>
      <c r="B71" s="154"/>
      <c r="C71" s="86"/>
      <c r="D71" s="88"/>
      <c r="E71" s="88"/>
      <c r="F71" s="89"/>
      <c r="G71" s="89"/>
      <c r="H71" s="89">
        <f t="shared" si="1"/>
        <v>100860000</v>
      </c>
    </row>
    <row r="72" spans="1:8" x14ac:dyDescent="0.2">
      <c r="A72" s="90">
        <f t="shared" ref="A72:A130" si="2">A71+1</f>
        <v>67</v>
      </c>
      <c r="B72" s="154"/>
      <c r="C72" s="86"/>
      <c r="D72" s="88"/>
      <c r="E72" s="88"/>
      <c r="F72" s="89"/>
      <c r="G72" s="89"/>
      <c r="H72" s="89">
        <f t="shared" ref="H72:H130" si="3">H71+G72</f>
        <v>100860000</v>
      </c>
    </row>
    <row r="73" spans="1:8" x14ac:dyDescent="0.2">
      <c r="A73" s="90">
        <f t="shared" si="2"/>
        <v>68</v>
      </c>
      <c r="B73" s="154"/>
      <c r="C73" s="86"/>
      <c r="D73" s="88"/>
      <c r="E73" s="88"/>
      <c r="F73" s="89"/>
      <c r="G73" s="89"/>
      <c r="H73" s="89">
        <f t="shared" si="3"/>
        <v>100860000</v>
      </c>
    </row>
    <row r="74" spans="1:8" x14ac:dyDescent="0.2">
      <c r="A74" s="90">
        <f t="shared" si="2"/>
        <v>69</v>
      </c>
      <c r="B74" s="154"/>
      <c r="C74" s="86"/>
      <c r="D74" s="88"/>
      <c r="E74" s="88"/>
      <c r="F74" s="89"/>
      <c r="G74" s="89"/>
      <c r="H74" s="89">
        <f t="shared" si="3"/>
        <v>100860000</v>
      </c>
    </row>
    <row r="75" spans="1:8" x14ac:dyDescent="0.2">
      <c r="A75" s="90">
        <f t="shared" si="2"/>
        <v>70</v>
      </c>
      <c r="B75" s="154"/>
      <c r="C75" s="86"/>
      <c r="D75" s="88"/>
      <c r="E75" s="88"/>
      <c r="F75" s="89"/>
      <c r="G75" s="89"/>
      <c r="H75" s="89">
        <f t="shared" si="3"/>
        <v>100860000</v>
      </c>
    </row>
    <row r="76" spans="1:8" x14ac:dyDescent="0.2">
      <c r="A76" s="90">
        <f t="shared" si="2"/>
        <v>71</v>
      </c>
      <c r="B76" s="154"/>
      <c r="C76" s="86"/>
      <c r="D76" s="88"/>
      <c r="E76" s="88"/>
      <c r="F76" s="89"/>
      <c r="G76" s="89"/>
      <c r="H76" s="89">
        <f t="shared" si="3"/>
        <v>100860000</v>
      </c>
    </row>
    <row r="77" spans="1:8" x14ac:dyDescent="0.2">
      <c r="A77" s="90">
        <f t="shared" si="2"/>
        <v>72</v>
      </c>
      <c r="B77" s="154"/>
      <c r="C77" s="86"/>
      <c r="D77" s="88"/>
      <c r="E77" s="88"/>
      <c r="F77" s="89"/>
      <c r="G77" s="89"/>
      <c r="H77" s="89">
        <f t="shared" si="3"/>
        <v>100860000</v>
      </c>
    </row>
    <row r="78" spans="1:8" x14ac:dyDescent="0.2">
      <c r="A78" s="90">
        <f t="shared" si="2"/>
        <v>73</v>
      </c>
      <c r="B78" s="154"/>
      <c r="C78" s="86"/>
      <c r="D78" s="88"/>
      <c r="E78" s="88"/>
      <c r="F78" s="89"/>
      <c r="G78" s="89"/>
      <c r="H78" s="89">
        <f t="shared" si="3"/>
        <v>100860000</v>
      </c>
    </row>
    <row r="79" spans="1:8" x14ac:dyDescent="0.2">
      <c r="A79" s="90">
        <f t="shared" si="2"/>
        <v>74</v>
      </c>
      <c r="B79" s="154"/>
      <c r="C79" s="86"/>
      <c r="D79" s="88"/>
      <c r="E79" s="88"/>
      <c r="F79" s="89"/>
      <c r="G79" s="89"/>
      <c r="H79" s="89">
        <f t="shared" si="3"/>
        <v>100860000</v>
      </c>
    </row>
    <row r="80" spans="1:8" x14ac:dyDescent="0.2">
      <c r="A80" s="90">
        <f t="shared" si="2"/>
        <v>75</v>
      </c>
      <c r="B80" s="154"/>
      <c r="C80" s="86"/>
      <c r="D80" s="88"/>
      <c r="E80" s="88"/>
      <c r="F80" s="89"/>
      <c r="G80" s="89"/>
      <c r="H80" s="89">
        <f t="shared" si="3"/>
        <v>100860000</v>
      </c>
    </row>
    <row r="81" spans="1:8" x14ac:dyDescent="0.2">
      <c r="A81" s="90">
        <f t="shared" si="2"/>
        <v>76</v>
      </c>
      <c r="B81" s="154"/>
      <c r="C81" s="86"/>
      <c r="D81" s="88"/>
      <c r="E81" s="88"/>
      <c r="F81" s="89"/>
      <c r="G81" s="89"/>
      <c r="H81" s="89">
        <f t="shared" si="3"/>
        <v>100860000</v>
      </c>
    </row>
    <row r="82" spans="1:8" x14ac:dyDescent="0.2">
      <c r="A82" s="90">
        <f t="shared" si="2"/>
        <v>77</v>
      </c>
      <c r="B82" s="154"/>
      <c r="C82" s="86"/>
      <c r="D82" s="88"/>
      <c r="E82" s="88"/>
      <c r="F82" s="89"/>
      <c r="G82" s="89"/>
      <c r="H82" s="89">
        <f t="shared" si="3"/>
        <v>100860000</v>
      </c>
    </row>
    <row r="83" spans="1:8" x14ac:dyDescent="0.2">
      <c r="A83" s="90">
        <f t="shared" si="2"/>
        <v>78</v>
      </c>
      <c r="B83" s="154"/>
      <c r="C83" s="86"/>
      <c r="D83" s="88"/>
      <c r="E83" s="88"/>
      <c r="F83" s="89"/>
      <c r="G83" s="89"/>
      <c r="H83" s="89">
        <f t="shared" si="3"/>
        <v>100860000</v>
      </c>
    </row>
    <row r="84" spans="1:8" x14ac:dyDescent="0.2">
      <c r="A84" s="90">
        <f t="shared" si="2"/>
        <v>79</v>
      </c>
      <c r="B84" s="154"/>
      <c r="C84" s="86"/>
      <c r="D84" s="88"/>
      <c r="E84" s="88"/>
      <c r="F84" s="89"/>
      <c r="G84" s="89"/>
      <c r="H84" s="89">
        <f t="shared" si="3"/>
        <v>100860000</v>
      </c>
    </row>
    <row r="85" spans="1:8" x14ac:dyDescent="0.2">
      <c r="A85" s="90">
        <f t="shared" si="2"/>
        <v>80</v>
      </c>
      <c r="B85" s="154"/>
      <c r="C85" s="86"/>
      <c r="D85" s="88"/>
      <c r="E85" s="88"/>
      <c r="F85" s="89"/>
      <c r="G85" s="89"/>
      <c r="H85" s="89">
        <f t="shared" si="3"/>
        <v>100860000</v>
      </c>
    </row>
    <row r="86" spans="1:8" x14ac:dyDescent="0.2">
      <c r="A86" s="90">
        <f t="shared" si="2"/>
        <v>81</v>
      </c>
      <c r="B86" s="154"/>
      <c r="C86" s="86"/>
      <c r="D86" s="88"/>
      <c r="E86" s="88"/>
      <c r="F86" s="89"/>
      <c r="G86" s="89"/>
      <c r="H86" s="89">
        <f t="shared" si="3"/>
        <v>100860000</v>
      </c>
    </row>
    <row r="87" spans="1:8" x14ac:dyDescent="0.2">
      <c r="A87" s="90">
        <f t="shared" si="2"/>
        <v>82</v>
      </c>
      <c r="B87" s="154"/>
      <c r="C87" s="86"/>
      <c r="D87" s="88"/>
      <c r="E87" s="88"/>
      <c r="F87" s="89"/>
      <c r="G87" s="89"/>
      <c r="H87" s="89">
        <f t="shared" si="3"/>
        <v>100860000</v>
      </c>
    </row>
    <row r="88" spans="1:8" x14ac:dyDescent="0.2">
      <c r="A88" s="90">
        <f t="shared" si="2"/>
        <v>83</v>
      </c>
      <c r="B88" s="154"/>
      <c r="C88" s="86"/>
      <c r="D88" s="88"/>
      <c r="E88" s="88"/>
      <c r="F88" s="89"/>
      <c r="G88" s="89"/>
      <c r="H88" s="89">
        <f t="shared" si="3"/>
        <v>100860000</v>
      </c>
    </row>
    <row r="89" spans="1:8" x14ac:dyDescent="0.2">
      <c r="A89" s="90">
        <f t="shared" si="2"/>
        <v>84</v>
      </c>
      <c r="B89" s="154"/>
      <c r="C89" s="86"/>
      <c r="D89" s="88"/>
      <c r="E89" s="88"/>
      <c r="F89" s="89"/>
      <c r="G89" s="89"/>
      <c r="H89" s="89">
        <f t="shared" si="3"/>
        <v>100860000</v>
      </c>
    </row>
    <row r="90" spans="1:8" x14ac:dyDescent="0.2">
      <c r="A90" s="90">
        <f t="shared" si="2"/>
        <v>85</v>
      </c>
      <c r="B90" s="154"/>
      <c r="C90" s="86"/>
      <c r="D90" s="88"/>
      <c r="E90" s="88"/>
      <c r="F90" s="89"/>
      <c r="G90" s="89"/>
      <c r="H90" s="89">
        <f t="shared" si="3"/>
        <v>100860000</v>
      </c>
    </row>
    <row r="91" spans="1:8" x14ac:dyDescent="0.2">
      <c r="A91" s="90">
        <f t="shared" si="2"/>
        <v>86</v>
      </c>
      <c r="B91" s="154"/>
      <c r="C91" s="86"/>
      <c r="D91" s="88"/>
      <c r="E91" s="88"/>
      <c r="F91" s="89"/>
      <c r="G91" s="89"/>
      <c r="H91" s="89">
        <f t="shared" si="3"/>
        <v>100860000</v>
      </c>
    </row>
    <row r="92" spans="1:8" x14ac:dyDescent="0.2">
      <c r="A92" s="90">
        <f t="shared" si="2"/>
        <v>87</v>
      </c>
      <c r="B92" s="154"/>
      <c r="C92" s="86"/>
      <c r="D92" s="88"/>
      <c r="E92" s="88"/>
      <c r="F92" s="89"/>
      <c r="G92" s="89"/>
      <c r="H92" s="89">
        <f t="shared" si="3"/>
        <v>100860000</v>
      </c>
    </row>
    <row r="93" spans="1:8" x14ac:dyDescent="0.2">
      <c r="A93" s="90">
        <f t="shared" si="2"/>
        <v>88</v>
      </c>
      <c r="B93" s="154"/>
      <c r="C93" s="86"/>
      <c r="D93" s="88"/>
      <c r="E93" s="88"/>
      <c r="F93" s="89"/>
      <c r="G93" s="89"/>
      <c r="H93" s="89">
        <f t="shared" si="3"/>
        <v>100860000</v>
      </c>
    </row>
    <row r="94" spans="1:8" x14ac:dyDescent="0.2">
      <c r="A94" s="90">
        <f t="shared" si="2"/>
        <v>89</v>
      </c>
      <c r="B94" s="154"/>
      <c r="C94" s="86"/>
      <c r="D94" s="88"/>
      <c r="E94" s="88"/>
      <c r="F94" s="89"/>
      <c r="G94" s="89"/>
      <c r="H94" s="89">
        <f t="shared" si="3"/>
        <v>100860000</v>
      </c>
    </row>
    <row r="95" spans="1:8" x14ac:dyDescent="0.2">
      <c r="A95" s="90">
        <f t="shared" si="2"/>
        <v>90</v>
      </c>
      <c r="B95" s="154"/>
      <c r="C95" s="86"/>
      <c r="D95" s="88"/>
      <c r="E95" s="88"/>
      <c r="F95" s="89"/>
      <c r="G95" s="89"/>
      <c r="H95" s="89">
        <f t="shared" si="3"/>
        <v>100860000</v>
      </c>
    </row>
    <row r="96" spans="1:8" x14ac:dyDescent="0.2">
      <c r="A96" s="90">
        <f t="shared" si="2"/>
        <v>91</v>
      </c>
      <c r="B96" s="154"/>
      <c r="C96" s="86"/>
      <c r="D96" s="88"/>
      <c r="E96" s="88"/>
      <c r="F96" s="89"/>
      <c r="G96" s="89"/>
      <c r="H96" s="89">
        <f t="shared" si="3"/>
        <v>100860000</v>
      </c>
    </row>
    <row r="97" spans="1:8" x14ac:dyDescent="0.2">
      <c r="A97" s="90">
        <f t="shared" si="2"/>
        <v>92</v>
      </c>
      <c r="B97" s="154"/>
      <c r="C97" s="86"/>
      <c r="D97" s="88"/>
      <c r="E97" s="88"/>
      <c r="F97" s="89"/>
      <c r="G97" s="89"/>
      <c r="H97" s="89">
        <f t="shared" si="3"/>
        <v>100860000</v>
      </c>
    </row>
    <row r="98" spans="1:8" x14ac:dyDescent="0.2">
      <c r="A98" s="90">
        <f t="shared" si="2"/>
        <v>93</v>
      </c>
      <c r="B98" s="154"/>
      <c r="C98" s="86"/>
      <c r="D98" s="88"/>
      <c r="E98" s="88"/>
      <c r="F98" s="89"/>
      <c r="G98" s="89"/>
      <c r="H98" s="89">
        <f t="shared" si="3"/>
        <v>100860000</v>
      </c>
    </row>
    <row r="99" spans="1:8" x14ac:dyDescent="0.2">
      <c r="A99" s="90">
        <f t="shared" si="2"/>
        <v>94</v>
      </c>
      <c r="B99" s="154"/>
      <c r="C99" s="86"/>
      <c r="D99" s="88"/>
      <c r="E99" s="88"/>
      <c r="F99" s="89"/>
      <c r="G99" s="89"/>
      <c r="H99" s="89">
        <f t="shared" si="3"/>
        <v>100860000</v>
      </c>
    </row>
    <row r="100" spans="1:8" x14ac:dyDescent="0.2">
      <c r="A100" s="90">
        <f t="shared" si="2"/>
        <v>95</v>
      </c>
      <c r="B100" s="154"/>
      <c r="C100" s="86"/>
      <c r="D100" s="88"/>
      <c r="E100" s="88"/>
      <c r="F100" s="89"/>
      <c r="G100" s="89"/>
      <c r="H100" s="89">
        <f t="shared" si="3"/>
        <v>100860000</v>
      </c>
    </row>
    <row r="101" spans="1:8" x14ac:dyDescent="0.2">
      <c r="A101" s="90">
        <f t="shared" si="2"/>
        <v>96</v>
      </c>
      <c r="B101" s="154"/>
      <c r="C101" s="86"/>
      <c r="D101" s="88"/>
      <c r="E101" s="88"/>
      <c r="F101" s="89"/>
      <c r="G101" s="89"/>
      <c r="H101" s="89">
        <f t="shared" si="3"/>
        <v>100860000</v>
      </c>
    </row>
    <row r="102" spans="1:8" x14ac:dyDescent="0.2">
      <c r="A102" s="90">
        <f t="shared" si="2"/>
        <v>97</v>
      </c>
      <c r="B102" s="154"/>
      <c r="C102" s="86"/>
      <c r="D102" s="88"/>
      <c r="E102" s="88"/>
      <c r="F102" s="89"/>
      <c r="G102" s="89"/>
      <c r="H102" s="89">
        <f t="shared" si="3"/>
        <v>100860000</v>
      </c>
    </row>
    <row r="103" spans="1:8" x14ac:dyDescent="0.2">
      <c r="A103" s="90">
        <f t="shared" si="2"/>
        <v>98</v>
      </c>
      <c r="B103" s="154"/>
      <c r="C103" s="86"/>
      <c r="D103" s="88"/>
      <c r="E103" s="88"/>
      <c r="F103" s="89"/>
      <c r="G103" s="89"/>
      <c r="H103" s="89">
        <f t="shared" si="3"/>
        <v>100860000</v>
      </c>
    </row>
    <row r="104" spans="1:8" x14ac:dyDescent="0.2">
      <c r="A104" s="90">
        <f t="shared" si="2"/>
        <v>99</v>
      </c>
      <c r="B104" s="154"/>
      <c r="C104" s="86"/>
      <c r="D104" s="88"/>
      <c r="E104" s="88"/>
      <c r="F104" s="89"/>
      <c r="G104" s="89"/>
      <c r="H104" s="89">
        <f t="shared" si="3"/>
        <v>100860000</v>
      </c>
    </row>
    <row r="105" spans="1:8" x14ac:dyDescent="0.2">
      <c r="A105" s="90">
        <f t="shared" si="2"/>
        <v>100</v>
      </c>
      <c r="B105" s="154"/>
      <c r="C105" s="86"/>
      <c r="D105" s="88"/>
      <c r="E105" s="88"/>
      <c r="F105" s="89"/>
      <c r="G105" s="89"/>
      <c r="H105" s="89">
        <f t="shared" si="3"/>
        <v>100860000</v>
      </c>
    </row>
    <row r="106" spans="1:8" x14ac:dyDescent="0.2">
      <c r="A106" s="90">
        <f t="shared" si="2"/>
        <v>101</v>
      </c>
      <c r="B106" s="154"/>
      <c r="C106" s="86"/>
      <c r="D106" s="88"/>
      <c r="E106" s="88"/>
      <c r="F106" s="89"/>
      <c r="G106" s="89"/>
      <c r="H106" s="89">
        <f t="shared" si="3"/>
        <v>100860000</v>
      </c>
    </row>
    <row r="107" spans="1:8" x14ac:dyDescent="0.2">
      <c r="A107" s="90">
        <f t="shared" si="2"/>
        <v>102</v>
      </c>
      <c r="B107" s="154"/>
      <c r="C107" s="86"/>
      <c r="D107" s="88"/>
      <c r="E107" s="88"/>
      <c r="F107" s="89"/>
      <c r="G107" s="89"/>
      <c r="H107" s="89">
        <f t="shared" si="3"/>
        <v>100860000</v>
      </c>
    </row>
    <row r="108" spans="1:8" x14ac:dyDescent="0.2">
      <c r="A108" s="90">
        <f t="shared" si="2"/>
        <v>103</v>
      </c>
      <c r="B108" s="154"/>
      <c r="C108" s="86"/>
      <c r="D108" s="88"/>
      <c r="E108" s="88"/>
      <c r="F108" s="89"/>
      <c r="G108" s="89"/>
      <c r="H108" s="89">
        <f t="shared" si="3"/>
        <v>100860000</v>
      </c>
    </row>
    <row r="109" spans="1:8" x14ac:dyDescent="0.2">
      <c r="A109" s="90">
        <f t="shared" si="2"/>
        <v>104</v>
      </c>
      <c r="B109" s="154"/>
      <c r="C109" s="86"/>
      <c r="D109" s="88"/>
      <c r="E109" s="88"/>
      <c r="F109" s="89"/>
      <c r="G109" s="89"/>
      <c r="H109" s="89">
        <f t="shared" si="3"/>
        <v>100860000</v>
      </c>
    </row>
    <row r="110" spans="1:8" x14ac:dyDescent="0.2">
      <c r="A110" s="90">
        <f t="shared" si="2"/>
        <v>105</v>
      </c>
      <c r="B110" s="154"/>
      <c r="C110" s="86"/>
      <c r="D110" s="88"/>
      <c r="E110" s="88"/>
      <c r="F110" s="89"/>
      <c r="G110" s="89"/>
      <c r="H110" s="89">
        <f t="shared" si="3"/>
        <v>100860000</v>
      </c>
    </row>
    <row r="111" spans="1:8" x14ac:dyDescent="0.2">
      <c r="A111" s="90">
        <f t="shared" si="2"/>
        <v>106</v>
      </c>
      <c r="B111" s="154"/>
      <c r="C111" s="86"/>
      <c r="D111" s="88"/>
      <c r="E111" s="88"/>
      <c r="F111" s="89"/>
      <c r="G111" s="89"/>
      <c r="H111" s="89">
        <f t="shared" si="3"/>
        <v>100860000</v>
      </c>
    </row>
    <row r="112" spans="1:8" x14ac:dyDescent="0.2">
      <c r="A112" s="90">
        <f t="shared" si="2"/>
        <v>107</v>
      </c>
      <c r="B112" s="154"/>
      <c r="C112" s="86"/>
      <c r="D112" s="88"/>
      <c r="E112" s="88"/>
      <c r="F112" s="89"/>
      <c r="G112" s="89"/>
      <c r="H112" s="89">
        <f t="shared" si="3"/>
        <v>100860000</v>
      </c>
    </row>
    <row r="113" spans="1:8" x14ac:dyDescent="0.2">
      <c r="A113" s="90">
        <f t="shared" si="2"/>
        <v>108</v>
      </c>
      <c r="B113" s="154"/>
      <c r="C113" s="86"/>
      <c r="D113" s="88"/>
      <c r="E113" s="88"/>
      <c r="F113" s="89"/>
      <c r="G113" s="89"/>
      <c r="H113" s="89">
        <f t="shared" si="3"/>
        <v>100860000</v>
      </c>
    </row>
    <row r="114" spans="1:8" x14ac:dyDescent="0.2">
      <c r="A114" s="90">
        <f t="shared" si="2"/>
        <v>109</v>
      </c>
      <c r="B114" s="154"/>
      <c r="C114" s="86"/>
      <c r="D114" s="88"/>
      <c r="E114" s="88"/>
      <c r="F114" s="89"/>
      <c r="G114" s="89"/>
      <c r="H114" s="89">
        <f t="shared" si="3"/>
        <v>100860000</v>
      </c>
    </row>
    <row r="115" spans="1:8" x14ac:dyDescent="0.2">
      <c r="A115" s="90">
        <f t="shared" si="2"/>
        <v>110</v>
      </c>
      <c r="B115" s="154"/>
      <c r="C115" s="86"/>
      <c r="D115" s="88"/>
      <c r="E115" s="88"/>
      <c r="F115" s="89"/>
      <c r="G115" s="89"/>
      <c r="H115" s="89">
        <f t="shared" si="3"/>
        <v>100860000</v>
      </c>
    </row>
    <row r="116" spans="1:8" x14ac:dyDescent="0.2">
      <c r="A116" s="90">
        <f t="shared" si="2"/>
        <v>111</v>
      </c>
      <c r="B116" s="154"/>
      <c r="C116" s="86"/>
      <c r="D116" s="88"/>
      <c r="E116" s="88"/>
      <c r="F116" s="89"/>
      <c r="G116" s="89"/>
      <c r="H116" s="89">
        <f t="shared" si="3"/>
        <v>100860000</v>
      </c>
    </row>
    <row r="117" spans="1:8" x14ac:dyDescent="0.2">
      <c r="A117" s="90">
        <f t="shared" si="2"/>
        <v>112</v>
      </c>
      <c r="B117" s="154"/>
      <c r="C117" s="86"/>
      <c r="D117" s="88"/>
      <c r="E117" s="88"/>
      <c r="F117" s="89"/>
      <c r="G117" s="89"/>
      <c r="H117" s="89">
        <f t="shared" si="3"/>
        <v>100860000</v>
      </c>
    </row>
    <row r="118" spans="1:8" x14ac:dyDescent="0.2">
      <c r="A118" s="90">
        <f t="shared" si="2"/>
        <v>113</v>
      </c>
      <c r="B118" s="154"/>
      <c r="C118" s="86"/>
      <c r="D118" s="88"/>
      <c r="E118" s="88"/>
      <c r="F118" s="89"/>
      <c r="G118" s="89"/>
      <c r="H118" s="89">
        <f t="shared" si="3"/>
        <v>100860000</v>
      </c>
    </row>
    <row r="119" spans="1:8" x14ac:dyDescent="0.2">
      <c r="A119" s="90">
        <f t="shared" si="2"/>
        <v>114</v>
      </c>
      <c r="B119" s="154"/>
      <c r="C119" s="86"/>
      <c r="D119" s="88"/>
      <c r="E119" s="88"/>
      <c r="F119" s="89"/>
      <c r="G119" s="89"/>
      <c r="H119" s="89">
        <f t="shared" si="3"/>
        <v>100860000</v>
      </c>
    </row>
    <row r="120" spans="1:8" x14ac:dyDescent="0.2">
      <c r="A120" s="90">
        <f t="shared" si="2"/>
        <v>115</v>
      </c>
      <c r="B120" s="154"/>
      <c r="C120" s="86"/>
      <c r="D120" s="88"/>
      <c r="E120" s="88"/>
      <c r="F120" s="89"/>
      <c r="G120" s="89"/>
      <c r="H120" s="89">
        <f t="shared" si="3"/>
        <v>100860000</v>
      </c>
    </row>
    <row r="121" spans="1:8" x14ac:dyDescent="0.2">
      <c r="A121" s="90">
        <f t="shared" si="2"/>
        <v>116</v>
      </c>
      <c r="B121" s="154"/>
      <c r="C121" s="86"/>
      <c r="D121" s="88"/>
      <c r="E121" s="88"/>
      <c r="F121" s="89"/>
      <c r="G121" s="89"/>
      <c r="H121" s="89">
        <f t="shared" si="3"/>
        <v>100860000</v>
      </c>
    </row>
    <row r="122" spans="1:8" x14ac:dyDescent="0.2">
      <c r="A122" s="90">
        <f t="shared" si="2"/>
        <v>117</v>
      </c>
      <c r="B122" s="154"/>
      <c r="C122" s="86"/>
      <c r="D122" s="88"/>
      <c r="E122" s="88"/>
      <c r="F122" s="89"/>
      <c r="G122" s="89"/>
      <c r="H122" s="89">
        <f t="shared" si="3"/>
        <v>100860000</v>
      </c>
    </row>
    <row r="123" spans="1:8" x14ac:dyDescent="0.2">
      <c r="A123" s="90">
        <f t="shared" si="2"/>
        <v>118</v>
      </c>
      <c r="B123" s="154"/>
      <c r="C123" s="86"/>
      <c r="D123" s="88"/>
      <c r="E123" s="88"/>
      <c r="F123" s="89"/>
      <c r="G123" s="89"/>
      <c r="H123" s="89">
        <f t="shared" si="3"/>
        <v>100860000</v>
      </c>
    </row>
    <row r="124" spans="1:8" x14ac:dyDescent="0.2">
      <c r="A124" s="90">
        <f t="shared" si="2"/>
        <v>119</v>
      </c>
      <c r="B124" s="154"/>
      <c r="C124" s="86"/>
      <c r="D124" s="88"/>
      <c r="E124" s="88"/>
      <c r="F124" s="89"/>
      <c r="G124" s="89"/>
      <c r="H124" s="89">
        <f t="shared" si="3"/>
        <v>100860000</v>
      </c>
    </row>
    <row r="125" spans="1:8" x14ac:dyDescent="0.2">
      <c r="A125" s="90">
        <f t="shared" si="2"/>
        <v>120</v>
      </c>
      <c r="B125" s="154"/>
      <c r="C125" s="86"/>
      <c r="D125" s="88"/>
      <c r="E125" s="88"/>
      <c r="F125" s="89"/>
      <c r="G125" s="89"/>
      <c r="H125" s="89">
        <f t="shared" si="3"/>
        <v>100860000</v>
      </c>
    </row>
    <row r="126" spans="1:8" x14ac:dyDescent="0.2">
      <c r="A126" s="90">
        <f t="shared" si="2"/>
        <v>121</v>
      </c>
      <c r="B126" s="154"/>
      <c r="C126" s="86"/>
      <c r="D126" s="88"/>
      <c r="E126" s="88"/>
      <c r="F126" s="89"/>
      <c r="G126" s="89"/>
      <c r="H126" s="89">
        <f t="shared" si="3"/>
        <v>100860000</v>
      </c>
    </row>
    <row r="127" spans="1:8" x14ac:dyDescent="0.2">
      <c r="A127" s="90">
        <f t="shared" si="2"/>
        <v>122</v>
      </c>
      <c r="B127" s="154"/>
      <c r="C127" s="86"/>
      <c r="D127" s="88"/>
      <c r="E127" s="88"/>
      <c r="F127" s="89"/>
      <c r="G127" s="89"/>
      <c r="H127" s="89">
        <f t="shared" si="3"/>
        <v>100860000</v>
      </c>
    </row>
    <row r="128" spans="1:8" x14ac:dyDescent="0.2">
      <c r="A128" s="90">
        <f t="shared" si="2"/>
        <v>123</v>
      </c>
      <c r="B128" s="154"/>
      <c r="C128" s="86"/>
      <c r="D128" s="88"/>
      <c r="E128" s="88"/>
      <c r="F128" s="89"/>
      <c r="G128" s="89"/>
      <c r="H128" s="89">
        <f t="shared" si="3"/>
        <v>100860000</v>
      </c>
    </row>
    <row r="129" spans="1:8" x14ac:dyDescent="0.2">
      <c r="A129" s="90">
        <f t="shared" si="2"/>
        <v>124</v>
      </c>
      <c r="B129" s="154"/>
      <c r="C129" s="86"/>
      <c r="D129" s="88"/>
      <c r="E129" s="88"/>
      <c r="F129" s="89"/>
      <c r="G129" s="89"/>
      <c r="H129" s="89">
        <f t="shared" si="3"/>
        <v>100860000</v>
      </c>
    </row>
    <row r="130" spans="1:8" x14ac:dyDescent="0.2">
      <c r="A130" s="90">
        <f t="shared" si="2"/>
        <v>125</v>
      </c>
      <c r="B130" s="154"/>
      <c r="C130" s="86"/>
      <c r="D130" s="88"/>
      <c r="E130" s="88"/>
      <c r="F130" s="89"/>
      <c r="G130" s="89"/>
      <c r="H130" s="89">
        <f t="shared" si="3"/>
        <v>100860000</v>
      </c>
    </row>
    <row r="132" spans="1:8" x14ac:dyDescent="0.2">
      <c r="D132" t="s">
        <v>550</v>
      </c>
      <c r="G132" s="179">
        <v>241186022</v>
      </c>
    </row>
    <row r="133" spans="1:8" x14ac:dyDescent="0.2">
      <c r="D133" s="211" t="s">
        <v>551</v>
      </c>
      <c r="E133" s="211"/>
      <c r="G133" s="179">
        <v>229592173</v>
      </c>
    </row>
    <row r="134" spans="1:8" x14ac:dyDescent="0.2">
      <c r="G134" s="212">
        <f>SUBTOTAL(9,G132:G133)</f>
        <v>470778195</v>
      </c>
    </row>
  </sheetData>
  <autoFilter ref="A5:H130" xr:uid="{41BE16E8-3583-4413-8DC5-7872EDB57F1F}"/>
  <mergeCells count="3">
    <mergeCell ref="J7:J8"/>
    <mergeCell ref="J12:J13"/>
    <mergeCell ref="J16:J17"/>
  </mergeCells>
  <phoneticPr fontId="39"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6CA1A-554C-426B-A2F8-84107288AD81}">
  <dimension ref="A4:K134"/>
  <sheetViews>
    <sheetView workbookViewId="0">
      <selection activeCell="G57" sqref="G6:G57"/>
    </sheetView>
  </sheetViews>
  <sheetFormatPr defaultRowHeight="12.75" x14ac:dyDescent="0.2"/>
  <cols>
    <col min="2" max="2" width="9.7109375" bestFit="1" customWidth="1"/>
    <col min="3" max="3" width="10.5703125" bestFit="1" customWidth="1"/>
    <col min="4" max="4" width="50.85546875" bestFit="1" customWidth="1"/>
    <col min="5" max="5" width="15.28515625" customWidth="1"/>
    <col min="7" max="7" width="15" bestFit="1" customWidth="1"/>
    <col min="8" max="8" width="11.140625" bestFit="1" customWidth="1"/>
  </cols>
  <sheetData>
    <row r="4" spans="1:10" x14ac:dyDescent="0.2">
      <c r="A4" s="93" t="s">
        <v>436</v>
      </c>
      <c r="B4" s="94" t="s">
        <v>415</v>
      </c>
      <c r="C4" s="94" t="s">
        <v>416</v>
      </c>
      <c r="D4" s="94" t="s">
        <v>437</v>
      </c>
      <c r="E4" s="94" t="s">
        <v>596</v>
      </c>
      <c r="F4" s="94" t="s">
        <v>14</v>
      </c>
      <c r="G4" s="94" t="s">
        <v>15</v>
      </c>
      <c r="H4" s="119" t="s">
        <v>12</v>
      </c>
      <c r="J4" s="69" t="s">
        <v>597</v>
      </c>
    </row>
    <row r="5" spans="1:10" x14ac:dyDescent="0.2">
      <c r="A5" s="151"/>
      <c r="B5" s="152"/>
      <c r="C5" s="152"/>
      <c r="D5" s="152"/>
      <c r="E5" s="152"/>
      <c r="F5" s="152"/>
      <c r="G5" s="152"/>
      <c r="H5" s="153"/>
    </row>
    <row r="6" spans="1:10" x14ac:dyDescent="0.2">
      <c r="A6" s="86">
        <v>1</v>
      </c>
      <c r="B6" s="154">
        <v>46030</v>
      </c>
      <c r="C6" s="303" t="s">
        <v>593</v>
      </c>
      <c r="D6" s="174" t="s">
        <v>594</v>
      </c>
      <c r="E6" s="174" t="s">
        <v>595</v>
      </c>
      <c r="F6" s="89"/>
      <c r="G6" s="89">
        <v>1960000</v>
      </c>
      <c r="H6" s="89">
        <f>G6</f>
        <v>1960000</v>
      </c>
      <c r="J6">
        <v>1938260</v>
      </c>
    </row>
    <row r="7" spans="1:10" x14ac:dyDescent="0.2">
      <c r="A7" s="90">
        <f>A6+1</f>
        <v>2</v>
      </c>
      <c r="B7" s="154">
        <v>46034</v>
      </c>
      <c r="C7" s="303" t="s">
        <v>598</v>
      </c>
      <c r="D7" s="174" t="s">
        <v>599</v>
      </c>
      <c r="E7" s="174" t="s">
        <v>600</v>
      </c>
      <c r="F7" s="89"/>
      <c r="G7" s="89">
        <v>4060000</v>
      </c>
      <c r="H7" s="89">
        <f>H6+G7</f>
        <v>6020000</v>
      </c>
      <c r="J7" s="304">
        <v>6389440</v>
      </c>
    </row>
    <row r="8" spans="1:10" x14ac:dyDescent="0.2">
      <c r="A8" s="90">
        <f t="shared" ref="A8:A71" si="0">A7+1</f>
        <v>3</v>
      </c>
      <c r="B8" s="154">
        <v>46034</v>
      </c>
      <c r="C8" s="303" t="s">
        <v>601</v>
      </c>
      <c r="D8" s="174" t="s">
        <v>602</v>
      </c>
      <c r="E8" s="174" t="s">
        <v>603</v>
      </c>
      <c r="F8" s="89"/>
      <c r="G8" s="89">
        <v>2500000</v>
      </c>
      <c r="H8" s="89">
        <f t="shared" ref="H8:H71" si="1">H7+G8</f>
        <v>8520000</v>
      </c>
      <c r="J8" s="304"/>
    </row>
    <row r="9" spans="1:10" x14ac:dyDescent="0.2">
      <c r="A9" s="90">
        <f t="shared" si="0"/>
        <v>4</v>
      </c>
      <c r="B9" s="154">
        <v>46036</v>
      </c>
      <c r="C9" s="303" t="s">
        <v>604</v>
      </c>
      <c r="D9" s="88" t="s">
        <v>605</v>
      </c>
      <c r="E9" s="88" t="s">
        <v>606</v>
      </c>
      <c r="F9" s="89"/>
      <c r="G9" s="89">
        <v>1400000</v>
      </c>
      <c r="H9" s="89">
        <f t="shared" si="1"/>
        <v>9920000</v>
      </c>
      <c r="J9">
        <v>1363600</v>
      </c>
    </row>
    <row r="10" spans="1:10" x14ac:dyDescent="0.2">
      <c r="A10" s="90">
        <f t="shared" si="0"/>
        <v>5</v>
      </c>
      <c r="B10" s="154">
        <v>46036</v>
      </c>
      <c r="C10" s="303" t="s">
        <v>604</v>
      </c>
      <c r="D10" s="88" t="s">
        <v>605</v>
      </c>
      <c r="E10" s="88" t="s">
        <v>606</v>
      </c>
      <c r="F10" s="89"/>
      <c r="G10" s="89">
        <f>700000+21000</f>
        <v>721000</v>
      </c>
      <c r="H10" s="89">
        <f t="shared" si="1"/>
        <v>10641000</v>
      </c>
      <c r="J10">
        <v>702254</v>
      </c>
    </row>
    <row r="11" spans="1:10" x14ac:dyDescent="0.2">
      <c r="A11" s="90">
        <f t="shared" si="0"/>
        <v>6</v>
      </c>
      <c r="B11" s="154">
        <v>46041</v>
      </c>
      <c r="C11" s="303" t="s">
        <v>607</v>
      </c>
      <c r="D11" s="88" t="s">
        <v>608</v>
      </c>
      <c r="E11" s="88" t="s">
        <v>600</v>
      </c>
      <c r="F11" s="89"/>
      <c r="G11" s="89">
        <v>560000</v>
      </c>
      <c r="H11" s="89">
        <f t="shared" si="1"/>
        <v>11201000</v>
      </c>
      <c r="J11">
        <v>545440</v>
      </c>
    </row>
    <row r="12" spans="1:10" x14ac:dyDescent="0.2">
      <c r="A12" s="90">
        <f t="shared" si="0"/>
        <v>7</v>
      </c>
      <c r="B12" s="154">
        <v>46041</v>
      </c>
      <c r="C12" s="86" t="s">
        <v>609</v>
      </c>
      <c r="D12" s="88" t="s">
        <v>602</v>
      </c>
      <c r="E12" s="88" t="s">
        <v>610</v>
      </c>
      <c r="F12" s="89"/>
      <c r="G12" s="89">
        <v>4120000</v>
      </c>
      <c r="H12" s="89">
        <f t="shared" si="1"/>
        <v>15321000</v>
      </c>
      <c r="J12" s="304">
        <v>5473880</v>
      </c>
    </row>
    <row r="13" spans="1:10" x14ac:dyDescent="0.2">
      <c r="A13" s="90">
        <f t="shared" si="0"/>
        <v>8</v>
      </c>
      <c r="B13" s="154">
        <v>46041</v>
      </c>
      <c r="C13" s="303" t="s">
        <v>611</v>
      </c>
      <c r="D13" s="88" t="s">
        <v>605</v>
      </c>
      <c r="E13" s="88" t="s">
        <v>606</v>
      </c>
      <c r="F13" s="89"/>
      <c r="G13" s="89">
        <v>1500000</v>
      </c>
      <c r="H13" s="89">
        <f t="shared" si="1"/>
        <v>16821000</v>
      </c>
      <c r="J13" s="304"/>
    </row>
    <row r="14" spans="1:10" x14ac:dyDescent="0.2">
      <c r="A14" s="90">
        <f t="shared" si="0"/>
        <v>9</v>
      </c>
      <c r="B14" s="154">
        <v>46042</v>
      </c>
      <c r="C14" s="303" t="s">
        <v>612</v>
      </c>
      <c r="D14" s="88" t="s">
        <v>613</v>
      </c>
      <c r="E14" s="88" t="s">
        <v>614</v>
      </c>
      <c r="F14" s="89"/>
      <c r="G14" s="89">
        <v>3500000</v>
      </c>
      <c r="H14" s="89">
        <f t="shared" si="1"/>
        <v>20321000</v>
      </c>
    </row>
    <row r="15" spans="1:10" x14ac:dyDescent="0.2">
      <c r="A15" s="90">
        <f t="shared" si="0"/>
        <v>10</v>
      </c>
      <c r="B15" s="154">
        <v>46058</v>
      </c>
      <c r="C15" s="303" t="s">
        <v>625</v>
      </c>
      <c r="D15" s="88" t="s">
        <v>616</v>
      </c>
      <c r="E15" s="88" t="s">
        <v>628</v>
      </c>
      <c r="F15" s="89"/>
      <c r="G15" s="89">
        <v>4500000</v>
      </c>
      <c r="H15" s="89">
        <f t="shared" si="1"/>
        <v>24821000</v>
      </c>
    </row>
    <row r="16" spans="1:10" x14ac:dyDescent="0.2">
      <c r="A16" s="90">
        <f t="shared" si="0"/>
        <v>11</v>
      </c>
      <c r="B16" s="154">
        <v>46058</v>
      </c>
      <c r="C16" s="303" t="s">
        <v>618</v>
      </c>
      <c r="D16" s="88" t="s">
        <v>629</v>
      </c>
      <c r="E16" s="88" t="s">
        <v>630</v>
      </c>
      <c r="F16" s="89"/>
      <c r="G16" s="89">
        <v>1600000</v>
      </c>
      <c r="H16" s="89">
        <f t="shared" si="1"/>
        <v>26421000</v>
      </c>
      <c r="J16" s="304">
        <v>6087500</v>
      </c>
    </row>
    <row r="17" spans="1:11" x14ac:dyDescent="0.2">
      <c r="A17" s="90">
        <f t="shared" si="0"/>
        <v>12</v>
      </c>
      <c r="B17" s="154">
        <v>46062</v>
      </c>
      <c r="C17" s="303" t="s">
        <v>618</v>
      </c>
      <c r="D17" s="88" t="s">
        <v>621</v>
      </c>
      <c r="E17" s="88" t="s">
        <v>622</v>
      </c>
      <c r="F17" s="89"/>
      <c r="G17" s="89">
        <v>1300000</v>
      </c>
      <c r="H17" s="89">
        <f t="shared" si="1"/>
        <v>27721000</v>
      </c>
      <c r="J17" s="304"/>
    </row>
    <row r="18" spans="1:11" x14ac:dyDescent="0.2">
      <c r="A18" s="90">
        <f t="shared" si="0"/>
        <v>13</v>
      </c>
      <c r="B18" s="154">
        <v>46062</v>
      </c>
      <c r="C18" s="303" t="s">
        <v>618</v>
      </c>
      <c r="D18" s="88" t="s">
        <v>624</v>
      </c>
      <c r="E18" s="88" t="s">
        <v>623</v>
      </c>
      <c r="F18" s="89"/>
      <c r="G18" s="89">
        <v>4950000</v>
      </c>
      <c r="H18" s="89">
        <f t="shared" si="1"/>
        <v>32671000</v>
      </c>
      <c r="J18">
        <v>4383000</v>
      </c>
    </row>
    <row r="19" spans="1:11" x14ac:dyDescent="0.2">
      <c r="A19" s="90">
        <f t="shared" si="0"/>
        <v>14</v>
      </c>
      <c r="B19" s="154">
        <v>46064</v>
      </c>
      <c r="C19" s="303" t="s">
        <v>615</v>
      </c>
      <c r="D19" s="88" t="s">
        <v>616</v>
      </c>
      <c r="E19" s="88" t="s">
        <v>617</v>
      </c>
      <c r="F19" s="89"/>
      <c r="G19" s="89">
        <v>500000</v>
      </c>
      <c r="H19" s="89">
        <f t="shared" si="1"/>
        <v>33171000</v>
      </c>
      <c r="J19">
        <v>1585000</v>
      </c>
    </row>
    <row r="20" spans="1:11" x14ac:dyDescent="0.2">
      <c r="A20" s="90">
        <f t="shared" si="0"/>
        <v>15</v>
      </c>
      <c r="B20" s="154">
        <v>46068</v>
      </c>
      <c r="C20" s="303" t="s">
        <v>626</v>
      </c>
      <c r="D20" s="88" t="s">
        <v>602</v>
      </c>
      <c r="E20" s="88" t="s">
        <v>631</v>
      </c>
      <c r="F20" s="89"/>
      <c r="G20" s="89">
        <v>500000</v>
      </c>
      <c r="H20" s="89">
        <f t="shared" si="1"/>
        <v>33671000</v>
      </c>
    </row>
    <row r="21" spans="1:11" x14ac:dyDescent="0.2">
      <c r="A21" s="90">
        <f t="shared" si="0"/>
        <v>16</v>
      </c>
      <c r="B21" s="154">
        <v>46072</v>
      </c>
      <c r="C21" s="303" t="s">
        <v>627</v>
      </c>
      <c r="D21" s="88" t="s">
        <v>632</v>
      </c>
      <c r="E21" s="88" t="s">
        <v>633</v>
      </c>
      <c r="F21" s="89"/>
      <c r="G21" s="89">
        <v>3500000</v>
      </c>
      <c r="H21" s="89">
        <f t="shared" si="1"/>
        <v>37171000</v>
      </c>
      <c r="J21">
        <v>3300000</v>
      </c>
      <c r="K21" t="s">
        <v>634</v>
      </c>
    </row>
    <row r="22" spans="1:11" x14ac:dyDescent="0.2">
      <c r="A22" s="90">
        <f t="shared" si="0"/>
        <v>17</v>
      </c>
      <c r="B22" s="154">
        <v>46089</v>
      </c>
      <c r="C22" s="303" t="s">
        <v>619</v>
      </c>
      <c r="D22" s="88" t="s">
        <v>602</v>
      </c>
      <c r="E22" s="88" t="s">
        <v>635</v>
      </c>
      <c r="F22" s="89"/>
      <c r="G22" s="89">
        <v>1050000</v>
      </c>
      <c r="H22" s="89">
        <f t="shared" si="1"/>
        <v>38221000</v>
      </c>
      <c r="J22">
        <v>1040000</v>
      </c>
    </row>
    <row r="23" spans="1:11" x14ac:dyDescent="0.2">
      <c r="A23" s="90">
        <f t="shared" si="0"/>
        <v>18</v>
      </c>
      <c r="B23" s="154">
        <v>46095</v>
      </c>
      <c r="C23" s="303" t="s">
        <v>619</v>
      </c>
      <c r="D23" s="88" t="s">
        <v>605</v>
      </c>
      <c r="E23" s="88" t="s">
        <v>636</v>
      </c>
      <c r="F23" s="89"/>
      <c r="G23" s="89">
        <v>275000</v>
      </c>
      <c r="H23" s="89">
        <f t="shared" si="1"/>
        <v>38496000</v>
      </c>
    </row>
    <row r="24" spans="1:11" x14ac:dyDescent="0.2">
      <c r="A24" s="90">
        <f t="shared" si="0"/>
        <v>19</v>
      </c>
      <c r="B24" s="154">
        <v>46101</v>
      </c>
      <c r="C24" s="303" t="s">
        <v>641</v>
      </c>
      <c r="D24" s="88" t="s">
        <v>642</v>
      </c>
      <c r="E24" s="88" t="s">
        <v>643</v>
      </c>
      <c r="F24" s="89"/>
      <c r="G24" s="89">
        <v>1575000</v>
      </c>
      <c r="H24" s="89">
        <f t="shared" si="1"/>
        <v>40071000</v>
      </c>
    </row>
    <row r="25" spans="1:11" x14ac:dyDescent="0.2">
      <c r="A25" s="90">
        <f t="shared" si="0"/>
        <v>20</v>
      </c>
      <c r="B25" s="154">
        <v>46101</v>
      </c>
      <c r="C25" s="303" t="s">
        <v>641</v>
      </c>
      <c r="D25" s="88" t="s">
        <v>629</v>
      </c>
      <c r="E25" s="88" t="s">
        <v>649</v>
      </c>
      <c r="F25" s="89"/>
      <c r="G25" s="89">
        <v>500000</v>
      </c>
      <c r="H25" s="89">
        <f t="shared" si="1"/>
        <v>40571000</v>
      </c>
      <c r="K25" t="s">
        <v>640</v>
      </c>
    </row>
    <row r="26" spans="1:11" x14ac:dyDescent="0.2">
      <c r="A26" s="90">
        <f t="shared" si="0"/>
        <v>21</v>
      </c>
      <c r="B26" s="154">
        <v>46104</v>
      </c>
      <c r="C26" s="303" t="s">
        <v>644</v>
      </c>
      <c r="D26" s="88" t="s">
        <v>645</v>
      </c>
      <c r="E26" s="88" t="s">
        <v>636</v>
      </c>
      <c r="F26" s="89"/>
      <c r="G26" s="89">
        <v>275000</v>
      </c>
      <c r="H26" s="89">
        <f t="shared" si="1"/>
        <v>40846000</v>
      </c>
    </row>
    <row r="27" spans="1:11" x14ac:dyDescent="0.2">
      <c r="A27" s="90">
        <f t="shared" si="0"/>
        <v>22</v>
      </c>
      <c r="B27" s="154">
        <v>46104</v>
      </c>
      <c r="C27" s="303" t="s">
        <v>646</v>
      </c>
      <c r="D27" s="88" t="s">
        <v>647</v>
      </c>
      <c r="E27" s="88" t="s">
        <v>648</v>
      </c>
      <c r="F27" s="89"/>
      <c r="G27" s="89">
        <v>1350000</v>
      </c>
      <c r="H27" s="89">
        <f t="shared" si="1"/>
        <v>42196000</v>
      </c>
    </row>
    <row r="28" spans="1:11" x14ac:dyDescent="0.2">
      <c r="A28" s="90">
        <f t="shared" si="0"/>
        <v>23</v>
      </c>
      <c r="B28" s="154">
        <v>46109</v>
      </c>
      <c r="C28" s="303" t="s">
        <v>637</v>
      </c>
      <c r="D28" s="88" t="s">
        <v>602</v>
      </c>
      <c r="E28" s="88" t="s">
        <v>639</v>
      </c>
      <c r="F28" s="89"/>
      <c r="G28" s="89">
        <v>600000</v>
      </c>
      <c r="H28" s="89">
        <f t="shared" si="1"/>
        <v>42796000</v>
      </c>
    </row>
    <row r="29" spans="1:11" x14ac:dyDescent="0.2">
      <c r="A29" s="90">
        <f t="shared" si="0"/>
        <v>24</v>
      </c>
      <c r="B29" s="154">
        <v>46113</v>
      </c>
      <c r="C29" s="303" t="s">
        <v>637</v>
      </c>
      <c r="D29" s="88" t="s">
        <v>602</v>
      </c>
      <c r="E29" s="88" t="s">
        <v>638</v>
      </c>
      <c r="F29" s="89"/>
      <c r="G29" s="89">
        <v>3850000</v>
      </c>
      <c r="H29" s="89">
        <f t="shared" si="1"/>
        <v>46646000</v>
      </c>
    </row>
    <row r="30" spans="1:11" x14ac:dyDescent="0.2">
      <c r="A30" s="90">
        <f t="shared" si="0"/>
        <v>25</v>
      </c>
      <c r="B30" s="154">
        <v>46186</v>
      </c>
      <c r="C30" s="303" t="s">
        <v>620</v>
      </c>
      <c r="D30" s="88" t="s">
        <v>613</v>
      </c>
      <c r="E30" s="88" t="s">
        <v>663</v>
      </c>
      <c r="F30" s="89"/>
      <c r="G30" s="89">
        <v>2250000</v>
      </c>
      <c r="H30" s="89">
        <f t="shared" si="1"/>
        <v>48896000</v>
      </c>
      <c r="J30">
        <v>1461000</v>
      </c>
    </row>
    <row r="31" spans="1:11" x14ac:dyDescent="0.2">
      <c r="A31" s="90">
        <f t="shared" si="0"/>
        <v>26</v>
      </c>
      <c r="B31" s="154">
        <v>46187</v>
      </c>
      <c r="C31" s="303" t="s">
        <v>659</v>
      </c>
      <c r="D31" s="88" t="s">
        <v>605</v>
      </c>
      <c r="E31" s="88" t="s">
        <v>660</v>
      </c>
      <c r="F31" s="89"/>
      <c r="G31" s="89">
        <v>1100000</v>
      </c>
      <c r="H31" s="89">
        <f t="shared" si="1"/>
        <v>49996000</v>
      </c>
    </row>
    <row r="32" spans="1:11" x14ac:dyDescent="0.2">
      <c r="A32" s="90">
        <f t="shared" si="0"/>
        <v>27</v>
      </c>
      <c r="B32" s="154">
        <v>46187</v>
      </c>
      <c r="C32" s="303" t="s">
        <v>661</v>
      </c>
      <c r="D32" s="88" t="s">
        <v>602</v>
      </c>
      <c r="E32" s="88" t="s">
        <v>662</v>
      </c>
      <c r="F32" s="89"/>
      <c r="G32" s="89">
        <v>700000</v>
      </c>
      <c r="H32" s="89">
        <f t="shared" si="1"/>
        <v>50696000</v>
      </c>
    </row>
    <row r="33" spans="1:10" x14ac:dyDescent="0.2">
      <c r="A33" s="90">
        <f t="shared" si="0"/>
        <v>28</v>
      </c>
      <c r="B33" s="154">
        <v>46188</v>
      </c>
      <c r="C33" s="303" t="s">
        <v>658</v>
      </c>
      <c r="D33" s="88" t="s">
        <v>616</v>
      </c>
      <c r="E33" s="88" t="s">
        <v>657</v>
      </c>
      <c r="F33" s="89"/>
      <c r="G33" s="89">
        <v>600000</v>
      </c>
      <c r="H33" s="89">
        <f t="shared" si="1"/>
        <v>51296000</v>
      </c>
    </row>
    <row r="34" spans="1:10" x14ac:dyDescent="0.2">
      <c r="A34" s="90">
        <f t="shared" si="0"/>
        <v>29</v>
      </c>
      <c r="B34" s="154">
        <v>46189</v>
      </c>
      <c r="C34" s="303" t="s">
        <v>654</v>
      </c>
      <c r="D34" s="88" t="s">
        <v>655</v>
      </c>
      <c r="E34" s="88" t="s">
        <v>656</v>
      </c>
      <c r="F34" s="89"/>
      <c r="G34" s="89">
        <v>3650000</v>
      </c>
      <c r="H34" s="89">
        <f t="shared" si="1"/>
        <v>54946000</v>
      </c>
    </row>
    <row r="35" spans="1:10" x14ac:dyDescent="0.2">
      <c r="A35" s="90">
        <f t="shared" si="0"/>
        <v>30</v>
      </c>
      <c r="B35" s="154">
        <v>46190</v>
      </c>
      <c r="C35" s="303" t="s">
        <v>650</v>
      </c>
      <c r="D35" s="88" t="s">
        <v>616</v>
      </c>
      <c r="E35" s="88" t="s">
        <v>651</v>
      </c>
      <c r="F35" s="89"/>
      <c r="G35" s="89">
        <v>1500000</v>
      </c>
      <c r="H35" s="89">
        <f t="shared" si="1"/>
        <v>56446000</v>
      </c>
    </row>
    <row r="36" spans="1:10" x14ac:dyDescent="0.2">
      <c r="A36" s="90">
        <f t="shared" si="0"/>
        <v>31</v>
      </c>
      <c r="B36" s="154">
        <v>46190</v>
      </c>
      <c r="C36" s="303" t="s">
        <v>652</v>
      </c>
      <c r="D36" s="88" t="s">
        <v>605</v>
      </c>
      <c r="E36" s="88" t="s">
        <v>653</v>
      </c>
      <c r="F36" s="89"/>
      <c r="G36" s="89">
        <v>900000</v>
      </c>
      <c r="H36" s="89">
        <f t="shared" si="1"/>
        <v>57346000</v>
      </c>
    </row>
    <row r="37" spans="1:10" x14ac:dyDescent="0.2">
      <c r="A37" s="90">
        <f t="shared" si="0"/>
        <v>32</v>
      </c>
      <c r="B37" s="154">
        <v>46195</v>
      </c>
      <c r="C37" s="303" t="s">
        <v>664</v>
      </c>
      <c r="D37" s="88" t="s">
        <v>665</v>
      </c>
      <c r="E37" s="88" t="s">
        <v>666</v>
      </c>
      <c r="F37" s="89"/>
      <c r="G37" s="89">
        <v>2000000</v>
      </c>
      <c r="H37" s="89">
        <f t="shared" si="1"/>
        <v>59346000</v>
      </c>
    </row>
    <row r="38" spans="1:10" x14ac:dyDescent="0.2">
      <c r="A38" s="90">
        <f t="shared" si="0"/>
        <v>33</v>
      </c>
      <c r="B38" s="154">
        <v>46197</v>
      </c>
      <c r="C38" s="303" t="s">
        <v>667</v>
      </c>
      <c r="D38" s="88" t="s">
        <v>642</v>
      </c>
      <c r="E38" s="88" t="s">
        <v>668</v>
      </c>
      <c r="F38" s="89"/>
      <c r="G38" s="89">
        <v>2940000</v>
      </c>
      <c r="H38" s="89">
        <f t="shared" si="1"/>
        <v>62286000</v>
      </c>
    </row>
    <row r="39" spans="1:10" x14ac:dyDescent="0.2">
      <c r="A39" s="90">
        <f t="shared" si="0"/>
        <v>34</v>
      </c>
      <c r="B39" s="154">
        <v>46198</v>
      </c>
      <c r="C39" s="303" t="s">
        <v>669</v>
      </c>
      <c r="D39" s="88" t="s">
        <v>670</v>
      </c>
      <c r="E39" s="88" t="s">
        <v>666</v>
      </c>
      <c r="F39" s="89"/>
      <c r="G39" s="89">
        <v>2500000</v>
      </c>
      <c r="H39" s="89">
        <f t="shared" si="1"/>
        <v>64786000</v>
      </c>
    </row>
    <row r="40" spans="1:10" x14ac:dyDescent="0.2">
      <c r="A40" s="90">
        <f t="shared" si="0"/>
        <v>35</v>
      </c>
      <c r="B40" s="154">
        <v>46202</v>
      </c>
      <c r="C40" s="303" t="s">
        <v>609</v>
      </c>
      <c r="D40" s="88" t="s">
        <v>671</v>
      </c>
      <c r="E40" s="88" t="s">
        <v>672</v>
      </c>
      <c r="F40" s="89"/>
      <c r="G40" s="89">
        <v>5000000</v>
      </c>
      <c r="H40" s="89">
        <f t="shared" si="1"/>
        <v>69786000</v>
      </c>
    </row>
    <row r="41" spans="1:10" x14ac:dyDescent="0.2">
      <c r="A41" s="90">
        <f t="shared" si="0"/>
        <v>36</v>
      </c>
      <c r="B41" s="154">
        <v>46204</v>
      </c>
      <c r="C41" s="303" t="s">
        <v>607</v>
      </c>
      <c r="D41" s="88" t="s">
        <v>674</v>
      </c>
      <c r="E41" s="88" t="s">
        <v>675</v>
      </c>
      <c r="F41" s="89"/>
      <c r="G41" s="89">
        <v>600000</v>
      </c>
      <c r="H41" s="89">
        <f t="shared" si="1"/>
        <v>70386000</v>
      </c>
      <c r="J41">
        <v>2727200</v>
      </c>
    </row>
    <row r="42" spans="1:10" x14ac:dyDescent="0.2">
      <c r="A42" s="90">
        <f t="shared" si="0"/>
        <v>37</v>
      </c>
      <c r="B42" s="154">
        <v>46207</v>
      </c>
      <c r="C42" s="303" t="s">
        <v>611</v>
      </c>
      <c r="D42" s="88" t="s">
        <v>665</v>
      </c>
      <c r="E42" s="88" t="s">
        <v>673</v>
      </c>
      <c r="F42" s="89"/>
      <c r="G42" s="89">
        <v>2800000</v>
      </c>
      <c r="H42" s="89">
        <f t="shared" si="1"/>
        <v>73186000</v>
      </c>
      <c r="J42">
        <v>594000</v>
      </c>
    </row>
    <row r="43" spans="1:10" x14ac:dyDescent="0.2">
      <c r="A43" s="90">
        <f t="shared" si="0"/>
        <v>38</v>
      </c>
      <c r="B43" s="154">
        <v>46207</v>
      </c>
      <c r="C43" s="303" t="s">
        <v>611</v>
      </c>
      <c r="D43" s="88" t="s">
        <v>613</v>
      </c>
      <c r="E43" s="88" t="s">
        <v>676</v>
      </c>
      <c r="F43" s="89"/>
      <c r="G43" s="89">
        <v>600000</v>
      </c>
      <c r="H43" s="89">
        <f t="shared" si="1"/>
        <v>73786000</v>
      </c>
    </row>
    <row r="44" spans="1:10" x14ac:dyDescent="0.2">
      <c r="A44" s="90">
        <f t="shared" si="0"/>
        <v>39</v>
      </c>
      <c r="B44" s="154">
        <v>46209</v>
      </c>
      <c r="C44" s="303" t="s">
        <v>612</v>
      </c>
      <c r="D44" s="88" t="s">
        <v>677</v>
      </c>
      <c r="E44" s="88" t="s">
        <v>678</v>
      </c>
      <c r="F44" s="89"/>
      <c r="G44" s="89">
        <v>75000</v>
      </c>
      <c r="H44" s="89">
        <f t="shared" si="1"/>
        <v>73861000</v>
      </c>
    </row>
    <row r="45" spans="1:10" x14ac:dyDescent="0.2">
      <c r="A45" s="90">
        <f t="shared" si="0"/>
        <v>40</v>
      </c>
      <c r="B45" s="154">
        <v>46209</v>
      </c>
      <c r="C45" s="303" t="s">
        <v>698</v>
      </c>
      <c r="D45" s="88" t="s">
        <v>677</v>
      </c>
      <c r="E45" s="88" t="s">
        <v>678</v>
      </c>
      <c r="F45" s="89"/>
      <c r="G45" s="89">
        <v>190000</v>
      </c>
      <c r="H45" s="89">
        <f t="shared" si="1"/>
        <v>74051000</v>
      </c>
    </row>
    <row r="46" spans="1:10" x14ac:dyDescent="0.2">
      <c r="A46" s="90">
        <f t="shared" si="0"/>
        <v>41</v>
      </c>
      <c r="B46" s="154">
        <v>46210</v>
      </c>
      <c r="C46" s="303" t="s">
        <v>679</v>
      </c>
      <c r="D46" s="88" t="s">
        <v>680</v>
      </c>
      <c r="E46" s="88" t="s">
        <v>678</v>
      </c>
      <c r="F46" s="89"/>
      <c r="G46" s="89">
        <v>1630000</v>
      </c>
      <c r="H46" s="89">
        <f t="shared" si="1"/>
        <v>75681000</v>
      </c>
    </row>
    <row r="47" spans="1:10" x14ac:dyDescent="0.2">
      <c r="A47" s="90">
        <f t="shared" si="0"/>
        <v>42</v>
      </c>
      <c r="B47" s="154">
        <v>46210</v>
      </c>
      <c r="C47" s="303" t="s">
        <v>681</v>
      </c>
      <c r="D47" s="88" t="s">
        <v>677</v>
      </c>
      <c r="E47" s="88" t="s">
        <v>678</v>
      </c>
      <c r="F47" s="89"/>
      <c r="G47" s="89">
        <v>170000</v>
      </c>
      <c r="H47" s="89">
        <f t="shared" si="1"/>
        <v>75851000</v>
      </c>
    </row>
    <row r="48" spans="1:10" x14ac:dyDescent="0.2">
      <c r="A48" s="90">
        <f t="shared" si="0"/>
        <v>43</v>
      </c>
      <c r="B48" s="154">
        <v>46210</v>
      </c>
      <c r="C48" s="303" t="s">
        <v>682</v>
      </c>
      <c r="D48" s="88" t="s">
        <v>677</v>
      </c>
      <c r="E48" s="88" t="s">
        <v>683</v>
      </c>
      <c r="F48" s="89"/>
      <c r="G48" s="89">
        <v>40000</v>
      </c>
      <c r="H48" s="89">
        <f t="shared" si="1"/>
        <v>75891000</v>
      </c>
      <c r="J48">
        <v>11970460</v>
      </c>
    </row>
    <row r="49" spans="1:10" x14ac:dyDescent="0.2">
      <c r="A49" s="90">
        <f t="shared" si="0"/>
        <v>44</v>
      </c>
      <c r="B49" s="154">
        <v>46210</v>
      </c>
      <c r="C49" s="303" t="s">
        <v>684</v>
      </c>
      <c r="D49" s="88" t="s">
        <v>685</v>
      </c>
      <c r="E49" s="88" t="s">
        <v>686</v>
      </c>
      <c r="F49" s="89"/>
      <c r="G49" s="89">
        <v>12250000</v>
      </c>
      <c r="H49" s="89">
        <f t="shared" si="1"/>
        <v>88141000</v>
      </c>
      <c r="J49">
        <v>141230</v>
      </c>
    </row>
    <row r="50" spans="1:10" x14ac:dyDescent="0.2">
      <c r="A50" s="90">
        <f t="shared" si="0"/>
        <v>45</v>
      </c>
      <c r="B50" s="154">
        <v>46216</v>
      </c>
      <c r="C50" s="303" t="s">
        <v>702</v>
      </c>
      <c r="D50" s="88" t="s">
        <v>703</v>
      </c>
      <c r="E50" s="88" t="s">
        <v>704</v>
      </c>
      <c r="F50" s="89"/>
      <c r="G50" s="89">
        <v>150000</v>
      </c>
      <c r="H50" s="89">
        <f t="shared" si="1"/>
        <v>88291000</v>
      </c>
    </row>
    <row r="51" spans="1:10" x14ac:dyDescent="0.2">
      <c r="A51" s="90">
        <f t="shared" si="0"/>
        <v>46</v>
      </c>
      <c r="B51" s="154">
        <v>46217</v>
      </c>
      <c r="C51" s="303" t="s">
        <v>687</v>
      </c>
      <c r="D51" s="88" t="s">
        <v>677</v>
      </c>
      <c r="E51" s="88" t="s">
        <v>688</v>
      </c>
      <c r="F51" s="89"/>
      <c r="G51" s="89">
        <v>145000</v>
      </c>
      <c r="H51" s="89">
        <f t="shared" si="1"/>
        <v>88436000</v>
      </c>
    </row>
    <row r="52" spans="1:10" x14ac:dyDescent="0.2">
      <c r="A52" s="90">
        <f t="shared" si="0"/>
        <v>47</v>
      </c>
      <c r="B52" s="154">
        <v>46220</v>
      </c>
      <c r="C52" s="303" t="s">
        <v>695</v>
      </c>
      <c r="D52" s="88" t="s">
        <v>599</v>
      </c>
      <c r="E52" s="88" t="s">
        <v>672</v>
      </c>
      <c r="F52" s="89"/>
      <c r="G52" s="89">
        <v>550000</v>
      </c>
      <c r="H52" s="89">
        <f t="shared" si="1"/>
        <v>88986000</v>
      </c>
    </row>
    <row r="53" spans="1:10" x14ac:dyDescent="0.2">
      <c r="A53" s="90">
        <f t="shared" si="0"/>
        <v>48</v>
      </c>
      <c r="B53" s="154">
        <v>46223</v>
      </c>
      <c r="C53" s="303" t="s">
        <v>689</v>
      </c>
      <c r="D53" s="88" t="s">
        <v>690</v>
      </c>
      <c r="E53" s="88" t="s">
        <v>691</v>
      </c>
      <c r="F53" s="89"/>
      <c r="G53" s="89">
        <v>1200000</v>
      </c>
      <c r="H53" s="89">
        <f t="shared" si="1"/>
        <v>90186000</v>
      </c>
      <c r="J53">
        <v>584400</v>
      </c>
    </row>
    <row r="54" spans="1:10" x14ac:dyDescent="0.2">
      <c r="A54" s="90">
        <f t="shared" si="0"/>
        <v>49</v>
      </c>
      <c r="B54" s="154">
        <v>46226</v>
      </c>
      <c r="C54" s="303" t="s">
        <v>696</v>
      </c>
      <c r="D54" s="88" t="s">
        <v>690</v>
      </c>
      <c r="E54" s="88" t="s">
        <v>697</v>
      </c>
      <c r="F54" s="89"/>
      <c r="G54" s="89">
        <v>600000</v>
      </c>
      <c r="H54" s="89">
        <f t="shared" si="1"/>
        <v>90786000</v>
      </c>
    </row>
    <row r="55" spans="1:10" x14ac:dyDescent="0.2">
      <c r="A55" s="90">
        <f t="shared" si="0"/>
        <v>50</v>
      </c>
      <c r="B55" s="154">
        <v>46228</v>
      </c>
      <c r="C55" s="303" t="s">
        <v>699</v>
      </c>
      <c r="D55" s="88" t="s">
        <v>700</v>
      </c>
      <c r="E55" s="88" t="s">
        <v>701</v>
      </c>
      <c r="F55" s="89"/>
      <c r="G55" s="89">
        <v>1920000</v>
      </c>
      <c r="H55" s="89">
        <f t="shared" si="1"/>
        <v>92706000</v>
      </c>
      <c r="J55">
        <v>1870080</v>
      </c>
    </row>
    <row r="56" spans="1:10" x14ac:dyDescent="0.2">
      <c r="A56" s="90">
        <f t="shared" si="0"/>
        <v>51</v>
      </c>
      <c r="B56" s="154">
        <v>46230</v>
      </c>
      <c r="C56" s="303" t="s">
        <v>694</v>
      </c>
      <c r="D56" s="88" t="s">
        <v>693</v>
      </c>
      <c r="E56" s="88" t="s">
        <v>692</v>
      </c>
      <c r="F56" s="89"/>
      <c r="G56" s="89">
        <v>2180000</v>
      </c>
      <c r="H56" s="89">
        <f t="shared" si="1"/>
        <v>94886000</v>
      </c>
    </row>
    <row r="57" spans="1:10" x14ac:dyDescent="0.2">
      <c r="A57" s="90">
        <f t="shared" si="0"/>
        <v>52</v>
      </c>
      <c r="B57" s="154">
        <v>46232</v>
      </c>
      <c r="C57" s="303" t="s">
        <v>707</v>
      </c>
      <c r="D57" s="88" t="s">
        <v>706</v>
      </c>
      <c r="E57" s="88" t="s">
        <v>705</v>
      </c>
      <c r="F57" s="89"/>
      <c r="G57" s="89">
        <v>5974000</v>
      </c>
      <c r="H57" s="89">
        <f t="shared" si="1"/>
        <v>100860000</v>
      </c>
    </row>
    <row r="58" spans="1:10" x14ac:dyDescent="0.2">
      <c r="A58" s="90">
        <f t="shared" si="0"/>
        <v>53</v>
      </c>
      <c r="B58" s="154"/>
      <c r="C58" s="86"/>
      <c r="D58" s="88"/>
      <c r="E58" s="88"/>
      <c r="F58" s="89"/>
      <c r="G58" s="89"/>
      <c r="H58" s="89">
        <f t="shared" si="1"/>
        <v>100860000</v>
      </c>
    </row>
    <row r="59" spans="1:10" x14ac:dyDescent="0.2">
      <c r="A59" s="90">
        <f t="shared" si="0"/>
        <v>54</v>
      </c>
      <c r="B59" s="154"/>
      <c r="C59" s="86"/>
      <c r="D59" s="88"/>
      <c r="E59" s="88"/>
      <c r="F59" s="89"/>
      <c r="G59" s="89"/>
      <c r="H59" s="89">
        <f t="shared" si="1"/>
        <v>100860000</v>
      </c>
    </row>
    <row r="60" spans="1:10" x14ac:dyDescent="0.2">
      <c r="A60" s="90">
        <f t="shared" si="0"/>
        <v>55</v>
      </c>
      <c r="B60" s="154"/>
      <c r="C60" s="86"/>
      <c r="D60" s="88"/>
      <c r="E60" s="88"/>
      <c r="F60" s="89"/>
      <c r="G60" s="89"/>
      <c r="H60" s="89">
        <f t="shared" si="1"/>
        <v>100860000</v>
      </c>
    </row>
    <row r="61" spans="1:10" x14ac:dyDescent="0.2">
      <c r="A61" s="90">
        <f t="shared" si="0"/>
        <v>56</v>
      </c>
      <c r="B61" s="154"/>
      <c r="C61" s="86"/>
      <c r="D61" s="88"/>
      <c r="E61" s="88"/>
      <c r="F61" s="89"/>
      <c r="G61" s="89"/>
      <c r="H61" s="89">
        <f t="shared" si="1"/>
        <v>100860000</v>
      </c>
    </row>
    <row r="62" spans="1:10" x14ac:dyDescent="0.2">
      <c r="A62" s="90">
        <f t="shared" si="0"/>
        <v>57</v>
      </c>
      <c r="B62" s="154"/>
      <c r="C62" s="86"/>
      <c r="D62" s="88"/>
      <c r="E62" s="88"/>
      <c r="F62" s="89"/>
      <c r="G62" s="89"/>
      <c r="H62" s="89">
        <f t="shared" si="1"/>
        <v>100860000</v>
      </c>
    </row>
    <row r="63" spans="1:10" x14ac:dyDescent="0.2">
      <c r="A63" s="90">
        <f t="shared" si="0"/>
        <v>58</v>
      </c>
      <c r="B63" s="154"/>
      <c r="C63" s="86"/>
      <c r="D63" s="88"/>
      <c r="E63" s="88"/>
      <c r="F63" s="89"/>
      <c r="G63" s="89"/>
      <c r="H63" s="89">
        <f t="shared" si="1"/>
        <v>100860000</v>
      </c>
    </row>
    <row r="64" spans="1:10" x14ac:dyDescent="0.2">
      <c r="A64" s="90">
        <f t="shared" si="0"/>
        <v>59</v>
      </c>
      <c r="B64" s="154"/>
      <c r="C64" s="86"/>
      <c r="D64" s="88"/>
      <c r="E64" s="88"/>
      <c r="F64" s="89"/>
      <c r="G64" s="89"/>
      <c r="H64" s="89">
        <f t="shared" si="1"/>
        <v>100860000</v>
      </c>
    </row>
    <row r="65" spans="1:8" x14ac:dyDescent="0.2">
      <c r="A65" s="90">
        <f t="shared" si="0"/>
        <v>60</v>
      </c>
      <c r="B65" s="154"/>
      <c r="C65" s="86"/>
      <c r="D65" s="88"/>
      <c r="E65" s="88"/>
      <c r="F65" s="89"/>
      <c r="G65" s="89"/>
      <c r="H65" s="89">
        <f t="shared" si="1"/>
        <v>100860000</v>
      </c>
    </row>
    <row r="66" spans="1:8" x14ac:dyDescent="0.2">
      <c r="A66" s="90">
        <f t="shared" si="0"/>
        <v>61</v>
      </c>
      <c r="B66" s="154"/>
      <c r="C66" s="86"/>
      <c r="D66" s="88"/>
      <c r="E66" s="88"/>
      <c r="F66" s="89"/>
      <c r="G66" s="89"/>
      <c r="H66" s="89">
        <f t="shared" si="1"/>
        <v>100860000</v>
      </c>
    </row>
    <row r="67" spans="1:8" x14ac:dyDescent="0.2">
      <c r="A67" s="90">
        <f t="shared" si="0"/>
        <v>62</v>
      </c>
      <c r="B67" s="154"/>
      <c r="C67" s="86"/>
      <c r="D67" s="88"/>
      <c r="E67" s="88"/>
      <c r="F67" s="89"/>
      <c r="G67" s="89"/>
      <c r="H67" s="89">
        <f t="shared" si="1"/>
        <v>100860000</v>
      </c>
    </row>
    <row r="68" spans="1:8" x14ac:dyDescent="0.2">
      <c r="A68" s="90">
        <f t="shared" si="0"/>
        <v>63</v>
      </c>
      <c r="B68" s="154"/>
      <c r="C68" s="86"/>
      <c r="D68" s="88"/>
      <c r="E68" s="88"/>
      <c r="F68" s="89"/>
      <c r="G68" s="89"/>
      <c r="H68" s="89">
        <f t="shared" si="1"/>
        <v>100860000</v>
      </c>
    </row>
    <row r="69" spans="1:8" x14ac:dyDescent="0.2">
      <c r="A69" s="90">
        <f t="shared" si="0"/>
        <v>64</v>
      </c>
      <c r="B69" s="154"/>
      <c r="C69" s="86"/>
      <c r="D69" s="88"/>
      <c r="E69" s="88"/>
      <c r="F69" s="89"/>
      <c r="G69" s="89"/>
      <c r="H69" s="89">
        <f t="shared" si="1"/>
        <v>100860000</v>
      </c>
    </row>
    <row r="70" spans="1:8" x14ac:dyDescent="0.2">
      <c r="A70" s="90">
        <f t="shared" si="0"/>
        <v>65</v>
      </c>
      <c r="B70" s="154"/>
      <c r="C70" s="86"/>
      <c r="D70" s="88"/>
      <c r="E70" s="88"/>
      <c r="F70" s="89"/>
      <c r="G70" s="89"/>
      <c r="H70" s="89">
        <f t="shared" si="1"/>
        <v>100860000</v>
      </c>
    </row>
    <row r="71" spans="1:8" x14ac:dyDescent="0.2">
      <c r="A71" s="90">
        <f t="shared" si="0"/>
        <v>66</v>
      </c>
      <c r="B71" s="154"/>
      <c r="C71" s="86"/>
      <c r="D71" s="88"/>
      <c r="E71" s="88"/>
      <c r="F71" s="89"/>
      <c r="G71" s="89"/>
      <c r="H71" s="89">
        <f t="shared" si="1"/>
        <v>100860000</v>
      </c>
    </row>
    <row r="72" spans="1:8" x14ac:dyDescent="0.2">
      <c r="A72" s="90">
        <f t="shared" ref="A72:A130" si="2">A71+1</f>
        <v>67</v>
      </c>
      <c r="B72" s="154"/>
      <c r="C72" s="86"/>
      <c r="D72" s="88"/>
      <c r="E72" s="88"/>
      <c r="F72" s="89"/>
      <c r="G72" s="89"/>
      <c r="H72" s="89">
        <f t="shared" ref="H72:H130" si="3">H71+G72</f>
        <v>100860000</v>
      </c>
    </row>
    <row r="73" spans="1:8" x14ac:dyDescent="0.2">
      <c r="A73" s="90">
        <f t="shared" si="2"/>
        <v>68</v>
      </c>
      <c r="B73" s="154"/>
      <c r="C73" s="86"/>
      <c r="D73" s="88"/>
      <c r="E73" s="88"/>
      <c r="F73" s="89"/>
      <c r="G73" s="89"/>
      <c r="H73" s="89">
        <f t="shared" si="3"/>
        <v>100860000</v>
      </c>
    </row>
    <row r="74" spans="1:8" x14ac:dyDescent="0.2">
      <c r="A74" s="90">
        <f t="shared" si="2"/>
        <v>69</v>
      </c>
      <c r="B74" s="154"/>
      <c r="C74" s="86"/>
      <c r="D74" s="88"/>
      <c r="E74" s="88"/>
      <c r="F74" s="89"/>
      <c r="G74" s="89"/>
      <c r="H74" s="89">
        <f t="shared" si="3"/>
        <v>100860000</v>
      </c>
    </row>
    <row r="75" spans="1:8" x14ac:dyDescent="0.2">
      <c r="A75" s="90">
        <f t="shared" si="2"/>
        <v>70</v>
      </c>
      <c r="B75" s="154"/>
      <c r="C75" s="86"/>
      <c r="D75" s="88"/>
      <c r="E75" s="88"/>
      <c r="F75" s="89"/>
      <c r="G75" s="89"/>
      <c r="H75" s="89">
        <f t="shared" si="3"/>
        <v>100860000</v>
      </c>
    </row>
    <row r="76" spans="1:8" x14ac:dyDescent="0.2">
      <c r="A76" s="90">
        <f t="shared" si="2"/>
        <v>71</v>
      </c>
      <c r="B76" s="154"/>
      <c r="C76" s="86"/>
      <c r="D76" s="88"/>
      <c r="E76" s="88"/>
      <c r="F76" s="89"/>
      <c r="G76" s="89"/>
      <c r="H76" s="89">
        <f t="shared" si="3"/>
        <v>100860000</v>
      </c>
    </row>
    <row r="77" spans="1:8" x14ac:dyDescent="0.2">
      <c r="A77" s="90">
        <f t="shared" si="2"/>
        <v>72</v>
      </c>
      <c r="B77" s="154"/>
      <c r="C77" s="86"/>
      <c r="D77" s="88"/>
      <c r="E77" s="88"/>
      <c r="F77" s="89"/>
      <c r="G77" s="89"/>
      <c r="H77" s="89">
        <f t="shared" si="3"/>
        <v>100860000</v>
      </c>
    </row>
    <row r="78" spans="1:8" x14ac:dyDescent="0.2">
      <c r="A78" s="90">
        <f t="shared" si="2"/>
        <v>73</v>
      </c>
      <c r="B78" s="154"/>
      <c r="C78" s="86"/>
      <c r="D78" s="88"/>
      <c r="E78" s="88"/>
      <c r="F78" s="89"/>
      <c r="G78" s="89"/>
      <c r="H78" s="89">
        <f t="shared" si="3"/>
        <v>100860000</v>
      </c>
    </row>
    <row r="79" spans="1:8" x14ac:dyDescent="0.2">
      <c r="A79" s="90">
        <f t="shared" si="2"/>
        <v>74</v>
      </c>
      <c r="B79" s="154"/>
      <c r="C79" s="86"/>
      <c r="D79" s="88"/>
      <c r="E79" s="88"/>
      <c r="F79" s="89"/>
      <c r="G79" s="89"/>
      <c r="H79" s="89">
        <f t="shared" si="3"/>
        <v>100860000</v>
      </c>
    </row>
    <row r="80" spans="1:8" x14ac:dyDescent="0.2">
      <c r="A80" s="90">
        <f t="shared" si="2"/>
        <v>75</v>
      </c>
      <c r="B80" s="154"/>
      <c r="C80" s="86"/>
      <c r="D80" s="88"/>
      <c r="E80" s="88"/>
      <c r="F80" s="89"/>
      <c r="G80" s="89"/>
      <c r="H80" s="89">
        <f t="shared" si="3"/>
        <v>100860000</v>
      </c>
    </row>
    <row r="81" spans="1:8" x14ac:dyDescent="0.2">
      <c r="A81" s="90">
        <f t="shared" si="2"/>
        <v>76</v>
      </c>
      <c r="B81" s="154"/>
      <c r="C81" s="86"/>
      <c r="D81" s="88"/>
      <c r="E81" s="88"/>
      <c r="F81" s="89"/>
      <c r="G81" s="89"/>
      <c r="H81" s="89">
        <f t="shared" si="3"/>
        <v>100860000</v>
      </c>
    </row>
    <row r="82" spans="1:8" x14ac:dyDescent="0.2">
      <c r="A82" s="90">
        <f t="shared" si="2"/>
        <v>77</v>
      </c>
      <c r="B82" s="154"/>
      <c r="C82" s="86"/>
      <c r="D82" s="88"/>
      <c r="E82" s="88"/>
      <c r="F82" s="89"/>
      <c r="G82" s="89"/>
      <c r="H82" s="89">
        <f t="shared" si="3"/>
        <v>100860000</v>
      </c>
    </row>
    <row r="83" spans="1:8" x14ac:dyDescent="0.2">
      <c r="A83" s="90">
        <f t="shared" si="2"/>
        <v>78</v>
      </c>
      <c r="B83" s="154"/>
      <c r="C83" s="86"/>
      <c r="D83" s="88"/>
      <c r="E83" s="88"/>
      <c r="F83" s="89"/>
      <c r="G83" s="89"/>
      <c r="H83" s="89">
        <f t="shared" si="3"/>
        <v>100860000</v>
      </c>
    </row>
    <row r="84" spans="1:8" x14ac:dyDescent="0.2">
      <c r="A84" s="90">
        <f t="shared" si="2"/>
        <v>79</v>
      </c>
      <c r="B84" s="154"/>
      <c r="C84" s="86"/>
      <c r="D84" s="88"/>
      <c r="E84" s="88"/>
      <c r="F84" s="89"/>
      <c r="G84" s="89"/>
      <c r="H84" s="89">
        <f t="shared" si="3"/>
        <v>100860000</v>
      </c>
    </row>
    <row r="85" spans="1:8" x14ac:dyDescent="0.2">
      <c r="A85" s="90">
        <f t="shared" si="2"/>
        <v>80</v>
      </c>
      <c r="B85" s="154"/>
      <c r="C85" s="86"/>
      <c r="D85" s="88"/>
      <c r="E85" s="88"/>
      <c r="F85" s="89"/>
      <c r="G85" s="89"/>
      <c r="H85" s="89">
        <f t="shared" si="3"/>
        <v>100860000</v>
      </c>
    </row>
    <row r="86" spans="1:8" x14ac:dyDescent="0.2">
      <c r="A86" s="90">
        <f t="shared" si="2"/>
        <v>81</v>
      </c>
      <c r="B86" s="154"/>
      <c r="C86" s="86"/>
      <c r="D86" s="88"/>
      <c r="E86" s="88"/>
      <c r="F86" s="89"/>
      <c r="G86" s="89"/>
      <c r="H86" s="89">
        <f t="shared" si="3"/>
        <v>100860000</v>
      </c>
    </row>
    <row r="87" spans="1:8" x14ac:dyDescent="0.2">
      <c r="A87" s="90">
        <f t="shared" si="2"/>
        <v>82</v>
      </c>
      <c r="B87" s="154"/>
      <c r="C87" s="86"/>
      <c r="D87" s="88"/>
      <c r="E87" s="88"/>
      <c r="F87" s="89"/>
      <c r="G87" s="89"/>
      <c r="H87" s="89">
        <f t="shared" si="3"/>
        <v>100860000</v>
      </c>
    </row>
    <row r="88" spans="1:8" x14ac:dyDescent="0.2">
      <c r="A88" s="90">
        <f t="shared" si="2"/>
        <v>83</v>
      </c>
      <c r="B88" s="154"/>
      <c r="C88" s="86"/>
      <c r="D88" s="88"/>
      <c r="E88" s="88"/>
      <c r="F88" s="89"/>
      <c r="G88" s="89"/>
      <c r="H88" s="89">
        <f t="shared" si="3"/>
        <v>100860000</v>
      </c>
    </row>
    <row r="89" spans="1:8" x14ac:dyDescent="0.2">
      <c r="A89" s="90">
        <f t="shared" si="2"/>
        <v>84</v>
      </c>
      <c r="B89" s="154"/>
      <c r="C89" s="86"/>
      <c r="D89" s="88"/>
      <c r="E89" s="88"/>
      <c r="F89" s="89"/>
      <c r="G89" s="89"/>
      <c r="H89" s="89">
        <f t="shared" si="3"/>
        <v>100860000</v>
      </c>
    </row>
    <row r="90" spans="1:8" x14ac:dyDescent="0.2">
      <c r="A90" s="90">
        <f t="shared" si="2"/>
        <v>85</v>
      </c>
      <c r="B90" s="154"/>
      <c r="C90" s="86"/>
      <c r="D90" s="88"/>
      <c r="E90" s="88"/>
      <c r="F90" s="89"/>
      <c r="G90" s="89"/>
      <c r="H90" s="89">
        <f t="shared" si="3"/>
        <v>100860000</v>
      </c>
    </row>
    <row r="91" spans="1:8" x14ac:dyDescent="0.2">
      <c r="A91" s="90">
        <f t="shared" si="2"/>
        <v>86</v>
      </c>
      <c r="B91" s="154"/>
      <c r="C91" s="86"/>
      <c r="D91" s="88"/>
      <c r="E91" s="88"/>
      <c r="F91" s="89"/>
      <c r="G91" s="89"/>
      <c r="H91" s="89">
        <f t="shared" si="3"/>
        <v>100860000</v>
      </c>
    </row>
    <row r="92" spans="1:8" x14ac:dyDescent="0.2">
      <c r="A92" s="90">
        <f t="shared" si="2"/>
        <v>87</v>
      </c>
      <c r="B92" s="154"/>
      <c r="C92" s="86"/>
      <c r="D92" s="88"/>
      <c r="E92" s="88"/>
      <c r="F92" s="89"/>
      <c r="G92" s="89"/>
      <c r="H92" s="89">
        <f t="shared" si="3"/>
        <v>100860000</v>
      </c>
    </row>
    <row r="93" spans="1:8" x14ac:dyDescent="0.2">
      <c r="A93" s="90">
        <f t="shared" si="2"/>
        <v>88</v>
      </c>
      <c r="B93" s="154"/>
      <c r="C93" s="86"/>
      <c r="D93" s="88"/>
      <c r="E93" s="88"/>
      <c r="F93" s="89"/>
      <c r="G93" s="89"/>
      <c r="H93" s="89">
        <f t="shared" si="3"/>
        <v>100860000</v>
      </c>
    </row>
    <row r="94" spans="1:8" x14ac:dyDescent="0.2">
      <c r="A94" s="90">
        <f t="shared" si="2"/>
        <v>89</v>
      </c>
      <c r="B94" s="154"/>
      <c r="C94" s="86"/>
      <c r="D94" s="88"/>
      <c r="E94" s="88"/>
      <c r="F94" s="89"/>
      <c r="G94" s="89"/>
      <c r="H94" s="89">
        <f t="shared" si="3"/>
        <v>100860000</v>
      </c>
    </row>
    <row r="95" spans="1:8" x14ac:dyDescent="0.2">
      <c r="A95" s="90">
        <f t="shared" si="2"/>
        <v>90</v>
      </c>
      <c r="B95" s="154"/>
      <c r="C95" s="86"/>
      <c r="D95" s="88"/>
      <c r="E95" s="88"/>
      <c r="F95" s="89"/>
      <c r="G95" s="89"/>
      <c r="H95" s="89">
        <f t="shared" si="3"/>
        <v>100860000</v>
      </c>
    </row>
    <row r="96" spans="1:8" x14ac:dyDescent="0.2">
      <c r="A96" s="90">
        <f t="shared" si="2"/>
        <v>91</v>
      </c>
      <c r="B96" s="154"/>
      <c r="C96" s="86"/>
      <c r="D96" s="88"/>
      <c r="E96" s="88"/>
      <c r="F96" s="89"/>
      <c r="G96" s="89"/>
      <c r="H96" s="89">
        <f t="shared" si="3"/>
        <v>100860000</v>
      </c>
    </row>
    <row r="97" spans="1:8" x14ac:dyDescent="0.2">
      <c r="A97" s="90">
        <f t="shared" si="2"/>
        <v>92</v>
      </c>
      <c r="B97" s="154"/>
      <c r="C97" s="86"/>
      <c r="D97" s="88"/>
      <c r="E97" s="88"/>
      <c r="F97" s="89"/>
      <c r="G97" s="89"/>
      <c r="H97" s="89">
        <f t="shared" si="3"/>
        <v>100860000</v>
      </c>
    </row>
    <row r="98" spans="1:8" x14ac:dyDescent="0.2">
      <c r="A98" s="90">
        <f t="shared" si="2"/>
        <v>93</v>
      </c>
      <c r="B98" s="154"/>
      <c r="C98" s="86"/>
      <c r="D98" s="88"/>
      <c r="E98" s="88"/>
      <c r="F98" s="89"/>
      <c r="G98" s="89"/>
      <c r="H98" s="89">
        <f t="shared" si="3"/>
        <v>100860000</v>
      </c>
    </row>
    <row r="99" spans="1:8" x14ac:dyDescent="0.2">
      <c r="A99" s="90">
        <f t="shared" si="2"/>
        <v>94</v>
      </c>
      <c r="B99" s="154"/>
      <c r="C99" s="86"/>
      <c r="D99" s="88"/>
      <c r="E99" s="88"/>
      <c r="F99" s="89"/>
      <c r="G99" s="89"/>
      <c r="H99" s="89">
        <f t="shared" si="3"/>
        <v>100860000</v>
      </c>
    </row>
    <row r="100" spans="1:8" x14ac:dyDescent="0.2">
      <c r="A100" s="90">
        <f t="shared" si="2"/>
        <v>95</v>
      </c>
      <c r="B100" s="154"/>
      <c r="C100" s="86"/>
      <c r="D100" s="88"/>
      <c r="E100" s="88"/>
      <c r="F100" s="89"/>
      <c r="G100" s="89"/>
      <c r="H100" s="89">
        <f t="shared" si="3"/>
        <v>100860000</v>
      </c>
    </row>
    <row r="101" spans="1:8" x14ac:dyDescent="0.2">
      <c r="A101" s="90">
        <f t="shared" si="2"/>
        <v>96</v>
      </c>
      <c r="B101" s="154"/>
      <c r="C101" s="86"/>
      <c r="D101" s="88"/>
      <c r="E101" s="88"/>
      <c r="F101" s="89"/>
      <c r="G101" s="89"/>
      <c r="H101" s="89">
        <f t="shared" si="3"/>
        <v>100860000</v>
      </c>
    </row>
    <row r="102" spans="1:8" x14ac:dyDescent="0.2">
      <c r="A102" s="90">
        <f t="shared" si="2"/>
        <v>97</v>
      </c>
      <c r="B102" s="154"/>
      <c r="C102" s="86"/>
      <c r="D102" s="88"/>
      <c r="E102" s="88"/>
      <c r="F102" s="89"/>
      <c r="G102" s="89"/>
      <c r="H102" s="89">
        <f t="shared" si="3"/>
        <v>100860000</v>
      </c>
    </row>
    <row r="103" spans="1:8" x14ac:dyDescent="0.2">
      <c r="A103" s="90">
        <f t="shared" si="2"/>
        <v>98</v>
      </c>
      <c r="B103" s="154"/>
      <c r="C103" s="86"/>
      <c r="D103" s="88"/>
      <c r="E103" s="88"/>
      <c r="F103" s="89"/>
      <c r="G103" s="89"/>
      <c r="H103" s="89">
        <f t="shared" si="3"/>
        <v>100860000</v>
      </c>
    </row>
    <row r="104" spans="1:8" x14ac:dyDescent="0.2">
      <c r="A104" s="90">
        <f t="shared" si="2"/>
        <v>99</v>
      </c>
      <c r="B104" s="154"/>
      <c r="C104" s="86"/>
      <c r="D104" s="88"/>
      <c r="E104" s="88"/>
      <c r="F104" s="89"/>
      <c r="G104" s="89"/>
      <c r="H104" s="89">
        <f t="shared" si="3"/>
        <v>100860000</v>
      </c>
    </row>
    <row r="105" spans="1:8" x14ac:dyDescent="0.2">
      <c r="A105" s="90">
        <f t="shared" si="2"/>
        <v>100</v>
      </c>
      <c r="B105" s="154"/>
      <c r="C105" s="86"/>
      <c r="D105" s="88"/>
      <c r="E105" s="88"/>
      <c r="F105" s="89"/>
      <c r="G105" s="89"/>
      <c r="H105" s="89">
        <f t="shared" si="3"/>
        <v>100860000</v>
      </c>
    </row>
    <row r="106" spans="1:8" x14ac:dyDescent="0.2">
      <c r="A106" s="90">
        <f t="shared" si="2"/>
        <v>101</v>
      </c>
      <c r="B106" s="154"/>
      <c r="C106" s="86"/>
      <c r="D106" s="88"/>
      <c r="E106" s="88"/>
      <c r="F106" s="89"/>
      <c r="G106" s="89"/>
      <c r="H106" s="89">
        <f t="shared" si="3"/>
        <v>100860000</v>
      </c>
    </row>
    <row r="107" spans="1:8" x14ac:dyDescent="0.2">
      <c r="A107" s="90">
        <f t="shared" si="2"/>
        <v>102</v>
      </c>
      <c r="B107" s="154"/>
      <c r="C107" s="86"/>
      <c r="D107" s="88"/>
      <c r="E107" s="88"/>
      <c r="F107" s="89"/>
      <c r="G107" s="89"/>
      <c r="H107" s="89">
        <f t="shared" si="3"/>
        <v>100860000</v>
      </c>
    </row>
    <row r="108" spans="1:8" x14ac:dyDescent="0.2">
      <c r="A108" s="90">
        <f t="shared" si="2"/>
        <v>103</v>
      </c>
      <c r="B108" s="154"/>
      <c r="C108" s="86"/>
      <c r="D108" s="88"/>
      <c r="E108" s="88"/>
      <c r="F108" s="89"/>
      <c r="G108" s="89"/>
      <c r="H108" s="89">
        <f t="shared" si="3"/>
        <v>100860000</v>
      </c>
    </row>
    <row r="109" spans="1:8" x14ac:dyDescent="0.2">
      <c r="A109" s="90">
        <f t="shared" si="2"/>
        <v>104</v>
      </c>
      <c r="B109" s="154"/>
      <c r="C109" s="86"/>
      <c r="D109" s="88"/>
      <c r="E109" s="88"/>
      <c r="F109" s="89"/>
      <c r="G109" s="89"/>
      <c r="H109" s="89">
        <f t="shared" si="3"/>
        <v>100860000</v>
      </c>
    </row>
    <row r="110" spans="1:8" x14ac:dyDescent="0.2">
      <c r="A110" s="90">
        <f t="shared" si="2"/>
        <v>105</v>
      </c>
      <c r="B110" s="154"/>
      <c r="C110" s="86"/>
      <c r="D110" s="88"/>
      <c r="E110" s="88"/>
      <c r="F110" s="89"/>
      <c r="G110" s="89"/>
      <c r="H110" s="89">
        <f t="shared" si="3"/>
        <v>100860000</v>
      </c>
    </row>
    <row r="111" spans="1:8" x14ac:dyDescent="0.2">
      <c r="A111" s="90">
        <f t="shared" si="2"/>
        <v>106</v>
      </c>
      <c r="B111" s="154"/>
      <c r="C111" s="86"/>
      <c r="D111" s="88"/>
      <c r="E111" s="88"/>
      <c r="F111" s="89"/>
      <c r="G111" s="89"/>
      <c r="H111" s="89">
        <f t="shared" si="3"/>
        <v>100860000</v>
      </c>
    </row>
    <row r="112" spans="1:8" x14ac:dyDescent="0.2">
      <c r="A112" s="90">
        <f t="shared" si="2"/>
        <v>107</v>
      </c>
      <c r="B112" s="154"/>
      <c r="C112" s="86"/>
      <c r="D112" s="88"/>
      <c r="E112" s="88"/>
      <c r="F112" s="89"/>
      <c r="G112" s="89"/>
      <c r="H112" s="89">
        <f t="shared" si="3"/>
        <v>100860000</v>
      </c>
    </row>
    <row r="113" spans="1:8" x14ac:dyDescent="0.2">
      <c r="A113" s="90">
        <f t="shared" si="2"/>
        <v>108</v>
      </c>
      <c r="B113" s="154"/>
      <c r="C113" s="86"/>
      <c r="D113" s="88"/>
      <c r="E113" s="88"/>
      <c r="F113" s="89"/>
      <c r="G113" s="89"/>
      <c r="H113" s="89">
        <f t="shared" si="3"/>
        <v>100860000</v>
      </c>
    </row>
    <row r="114" spans="1:8" x14ac:dyDescent="0.2">
      <c r="A114" s="90">
        <f t="shared" si="2"/>
        <v>109</v>
      </c>
      <c r="B114" s="154"/>
      <c r="C114" s="86"/>
      <c r="D114" s="88"/>
      <c r="E114" s="88"/>
      <c r="F114" s="89"/>
      <c r="G114" s="89"/>
      <c r="H114" s="89">
        <f t="shared" si="3"/>
        <v>100860000</v>
      </c>
    </row>
    <row r="115" spans="1:8" x14ac:dyDescent="0.2">
      <c r="A115" s="90">
        <f t="shared" si="2"/>
        <v>110</v>
      </c>
      <c r="B115" s="154"/>
      <c r="C115" s="86"/>
      <c r="D115" s="88"/>
      <c r="E115" s="88"/>
      <c r="F115" s="89"/>
      <c r="G115" s="89"/>
      <c r="H115" s="89">
        <f t="shared" si="3"/>
        <v>100860000</v>
      </c>
    </row>
    <row r="116" spans="1:8" x14ac:dyDescent="0.2">
      <c r="A116" s="90">
        <f t="shared" si="2"/>
        <v>111</v>
      </c>
      <c r="B116" s="154"/>
      <c r="C116" s="86"/>
      <c r="D116" s="88"/>
      <c r="E116" s="88"/>
      <c r="F116" s="89"/>
      <c r="G116" s="89"/>
      <c r="H116" s="89">
        <f t="shared" si="3"/>
        <v>100860000</v>
      </c>
    </row>
    <row r="117" spans="1:8" x14ac:dyDescent="0.2">
      <c r="A117" s="90">
        <f t="shared" si="2"/>
        <v>112</v>
      </c>
      <c r="B117" s="154"/>
      <c r="C117" s="86"/>
      <c r="D117" s="88"/>
      <c r="E117" s="88"/>
      <c r="F117" s="89"/>
      <c r="G117" s="89"/>
      <c r="H117" s="89">
        <f t="shared" si="3"/>
        <v>100860000</v>
      </c>
    </row>
    <row r="118" spans="1:8" x14ac:dyDescent="0.2">
      <c r="A118" s="90">
        <f t="shared" si="2"/>
        <v>113</v>
      </c>
      <c r="B118" s="154"/>
      <c r="C118" s="86"/>
      <c r="D118" s="88"/>
      <c r="E118" s="88"/>
      <c r="F118" s="89"/>
      <c r="G118" s="89"/>
      <c r="H118" s="89">
        <f t="shared" si="3"/>
        <v>100860000</v>
      </c>
    </row>
    <row r="119" spans="1:8" x14ac:dyDescent="0.2">
      <c r="A119" s="90">
        <f t="shared" si="2"/>
        <v>114</v>
      </c>
      <c r="B119" s="154"/>
      <c r="C119" s="86"/>
      <c r="D119" s="88"/>
      <c r="E119" s="88"/>
      <c r="F119" s="89"/>
      <c r="G119" s="89"/>
      <c r="H119" s="89">
        <f t="shared" si="3"/>
        <v>100860000</v>
      </c>
    </row>
    <row r="120" spans="1:8" x14ac:dyDescent="0.2">
      <c r="A120" s="90">
        <f t="shared" si="2"/>
        <v>115</v>
      </c>
      <c r="B120" s="154"/>
      <c r="C120" s="86"/>
      <c r="D120" s="88"/>
      <c r="E120" s="88"/>
      <c r="F120" s="89"/>
      <c r="G120" s="89"/>
      <c r="H120" s="89">
        <f t="shared" si="3"/>
        <v>100860000</v>
      </c>
    </row>
    <row r="121" spans="1:8" x14ac:dyDescent="0.2">
      <c r="A121" s="90">
        <f t="shared" si="2"/>
        <v>116</v>
      </c>
      <c r="B121" s="154"/>
      <c r="C121" s="86"/>
      <c r="D121" s="88"/>
      <c r="E121" s="88"/>
      <c r="F121" s="89"/>
      <c r="G121" s="89"/>
      <c r="H121" s="89">
        <f t="shared" si="3"/>
        <v>100860000</v>
      </c>
    </row>
    <row r="122" spans="1:8" x14ac:dyDescent="0.2">
      <c r="A122" s="90">
        <f t="shared" si="2"/>
        <v>117</v>
      </c>
      <c r="B122" s="154"/>
      <c r="C122" s="86"/>
      <c r="D122" s="88"/>
      <c r="E122" s="88"/>
      <c r="F122" s="89"/>
      <c r="G122" s="89"/>
      <c r="H122" s="89">
        <f t="shared" si="3"/>
        <v>100860000</v>
      </c>
    </row>
    <row r="123" spans="1:8" x14ac:dyDescent="0.2">
      <c r="A123" s="90">
        <f t="shared" si="2"/>
        <v>118</v>
      </c>
      <c r="B123" s="154"/>
      <c r="C123" s="86"/>
      <c r="D123" s="88"/>
      <c r="E123" s="88"/>
      <c r="F123" s="89"/>
      <c r="G123" s="89"/>
      <c r="H123" s="89">
        <f t="shared" si="3"/>
        <v>100860000</v>
      </c>
    </row>
    <row r="124" spans="1:8" x14ac:dyDescent="0.2">
      <c r="A124" s="90">
        <f t="shared" si="2"/>
        <v>119</v>
      </c>
      <c r="B124" s="154"/>
      <c r="C124" s="86"/>
      <c r="D124" s="88"/>
      <c r="E124" s="88"/>
      <c r="F124" s="89"/>
      <c r="G124" s="89"/>
      <c r="H124" s="89">
        <f t="shared" si="3"/>
        <v>100860000</v>
      </c>
    </row>
    <row r="125" spans="1:8" x14ac:dyDescent="0.2">
      <c r="A125" s="90">
        <f t="shared" si="2"/>
        <v>120</v>
      </c>
      <c r="B125" s="154"/>
      <c r="C125" s="86"/>
      <c r="D125" s="88"/>
      <c r="E125" s="88"/>
      <c r="F125" s="89"/>
      <c r="G125" s="89"/>
      <c r="H125" s="89">
        <f t="shared" si="3"/>
        <v>100860000</v>
      </c>
    </row>
    <row r="126" spans="1:8" x14ac:dyDescent="0.2">
      <c r="A126" s="90">
        <f t="shared" si="2"/>
        <v>121</v>
      </c>
      <c r="B126" s="154"/>
      <c r="C126" s="86"/>
      <c r="D126" s="88"/>
      <c r="E126" s="88"/>
      <c r="F126" s="89"/>
      <c r="G126" s="89"/>
      <c r="H126" s="89">
        <f t="shared" si="3"/>
        <v>100860000</v>
      </c>
    </row>
    <row r="127" spans="1:8" x14ac:dyDescent="0.2">
      <c r="A127" s="90">
        <f t="shared" si="2"/>
        <v>122</v>
      </c>
      <c r="B127" s="154"/>
      <c r="C127" s="86"/>
      <c r="D127" s="88"/>
      <c r="E127" s="88"/>
      <c r="F127" s="89"/>
      <c r="G127" s="89"/>
      <c r="H127" s="89">
        <f t="shared" si="3"/>
        <v>100860000</v>
      </c>
    </row>
    <row r="128" spans="1:8" x14ac:dyDescent="0.2">
      <c r="A128" s="90">
        <f t="shared" si="2"/>
        <v>123</v>
      </c>
      <c r="B128" s="154"/>
      <c r="C128" s="86"/>
      <c r="D128" s="88"/>
      <c r="E128" s="88"/>
      <c r="F128" s="89"/>
      <c r="G128" s="89"/>
      <c r="H128" s="89">
        <f t="shared" si="3"/>
        <v>100860000</v>
      </c>
    </row>
    <row r="129" spans="1:8" x14ac:dyDescent="0.2">
      <c r="A129" s="90">
        <f t="shared" si="2"/>
        <v>124</v>
      </c>
      <c r="B129" s="154"/>
      <c r="C129" s="86"/>
      <c r="D129" s="88"/>
      <c r="E129" s="88"/>
      <c r="F129" s="89"/>
      <c r="G129" s="89"/>
      <c r="H129" s="89">
        <f t="shared" si="3"/>
        <v>100860000</v>
      </c>
    </row>
    <row r="130" spans="1:8" x14ac:dyDescent="0.2">
      <c r="A130" s="90">
        <f t="shared" si="2"/>
        <v>125</v>
      </c>
      <c r="B130" s="154"/>
      <c r="C130" s="86"/>
      <c r="D130" s="88"/>
      <c r="E130" s="88"/>
      <c r="F130" s="89"/>
      <c r="G130" s="89"/>
      <c r="H130" s="89">
        <f t="shared" si="3"/>
        <v>100860000</v>
      </c>
    </row>
    <row r="132" spans="1:8" x14ac:dyDescent="0.2">
      <c r="D132" t="s">
        <v>550</v>
      </c>
      <c r="G132" s="179">
        <v>241186022</v>
      </c>
    </row>
    <row r="133" spans="1:8" x14ac:dyDescent="0.2">
      <c r="D133" s="211" t="s">
        <v>551</v>
      </c>
      <c r="E133" s="211"/>
      <c r="G133" s="179">
        <v>229592173</v>
      </c>
    </row>
    <row r="134" spans="1:8" x14ac:dyDescent="0.2">
      <c r="G134" s="212">
        <f>SUBTOTAL(9,G132:G133)</f>
        <v>470778195</v>
      </c>
    </row>
  </sheetData>
  <autoFilter ref="A5:H130" xr:uid="{41BE16E8-3583-4413-8DC5-7872EDB57F1F}"/>
  <sortState xmlns:xlrd2="http://schemas.microsoft.com/office/spreadsheetml/2017/richdata2" ref="B6:G57">
    <sortCondition ref="B6:B57"/>
  </sortState>
  <mergeCells count="3">
    <mergeCell ref="J7:J8"/>
    <mergeCell ref="J12:J13"/>
    <mergeCell ref="J16:J17"/>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B1:F23"/>
  <sheetViews>
    <sheetView showGridLines="0" zoomScale="90" zoomScaleNormal="90" workbookViewId="0">
      <selection activeCell="I13" sqref="I13"/>
    </sheetView>
  </sheetViews>
  <sheetFormatPr defaultColWidth="9.140625" defaultRowHeight="15.75" x14ac:dyDescent="0.2"/>
  <cols>
    <col min="1" max="1" width="5.7109375" style="1" customWidth="1"/>
    <col min="2" max="2" width="23" style="1" customWidth="1"/>
    <col min="3" max="3" width="8.7109375" style="1" customWidth="1"/>
    <col min="4" max="4" width="13.5703125" style="1" customWidth="1"/>
    <col min="5" max="5" width="18.7109375" style="1" customWidth="1"/>
    <col min="6" max="6" width="17.5703125" style="1" customWidth="1"/>
    <col min="7" max="7" width="5.7109375" style="1" customWidth="1"/>
    <col min="8" max="16384" width="9.140625" style="1"/>
  </cols>
  <sheetData>
    <row r="1" spans="2:6" x14ac:dyDescent="0.2">
      <c r="B1" s="2" t="str">
        <f>'LR_2025 (1-12)'!B1</f>
        <v>ARYA USAHA TIRTA, CV</v>
      </c>
      <c r="C1" s="2"/>
      <c r="D1" s="2"/>
      <c r="E1" s="2"/>
      <c r="F1" s="2"/>
    </row>
    <row r="2" spans="2:6" x14ac:dyDescent="0.2">
      <c r="B2" s="2" t="s">
        <v>526</v>
      </c>
      <c r="C2" s="2"/>
      <c r="D2" s="2"/>
      <c r="E2" s="2"/>
      <c r="F2" s="2"/>
    </row>
    <row r="3" spans="2:6" x14ac:dyDescent="0.2">
      <c r="B3" s="3" t="str">
        <f>LR_2025!B3</f>
        <v>For the period ended</v>
      </c>
      <c r="C3" s="4">
        <f>Neraca!D6</f>
        <v>183</v>
      </c>
      <c r="D3" s="5">
        <v>2025</v>
      </c>
      <c r="E3" s="6"/>
      <c r="F3" s="7"/>
    </row>
    <row r="4" spans="2:6" x14ac:dyDescent="0.2">
      <c r="E4" s="8"/>
      <c r="F4" s="8"/>
    </row>
    <row r="5" spans="2:6" x14ac:dyDescent="0.2">
      <c r="B5" s="2" t="s">
        <v>526</v>
      </c>
      <c r="C5" s="2"/>
      <c r="D5" s="2"/>
      <c r="E5" s="9" t="s">
        <v>527</v>
      </c>
      <c r="F5" s="9"/>
    </row>
    <row r="6" spans="2:6" x14ac:dyDescent="0.2">
      <c r="B6" s="1" t="s">
        <v>528</v>
      </c>
      <c r="E6" s="209">
        <f>Neraca!D91</f>
        <v>0</v>
      </c>
      <c r="F6" s="9" t="s">
        <v>527</v>
      </c>
    </row>
    <row r="7" spans="2:6" hidden="1" x14ac:dyDescent="0.2">
      <c r="B7" s="1" t="s">
        <v>529</v>
      </c>
      <c r="E7" s="10">
        <f>[20]Neraca!D78</f>
        <v>0</v>
      </c>
      <c r="F7" s="9" t="s">
        <v>527</v>
      </c>
    </row>
    <row r="8" spans="2:6" x14ac:dyDescent="0.2">
      <c r="F8" s="9" t="s">
        <v>527</v>
      </c>
    </row>
    <row r="9" spans="2:6" x14ac:dyDescent="0.2">
      <c r="B9" s="2" t="s">
        <v>530</v>
      </c>
      <c r="C9" s="2"/>
      <c r="D9" s="2"/>
      <c r="E9" s="11" t="s">
        <v>527</v>
      </c>
      <c r="F9" s="210">
        <f>SUM(E6:E7)</f>
        <v>0</v>
      </c>
    </row>
    <row r="10" spans="2:6" x14ac:dyDescent="0.2">
      <c r="B10" s="2"/>
      <c r="C10" s="2"/>
      <c r="D10" s="2"/>
      <c r="E10" s="11"/>
      <c r="F10" s="12"/>
    </row>
    <row r="11" spans="2:6" x14ac:dyDescent="0.2">
      <c r="B11" s="2" t="s">
        <v>531</v>
      </c>
      <c r="C11" s="2"/>
      <c r="D11" s="2"/>
      <c r="E11" s="9" t="s">
        <v>527</v>
      </c>
      <c r="F11" s="9" t="s">
        <v>527</v>
      </c>
    </row>
    <row r="12" spans="2:6" x14ac:dyDescent="0.2">
      <c r="B12" s="13" t="s">
        <v>532</v>
      </c>
      <c r="C12" s="13"/>
      <c r="D12" s="13"/>
      <c r="E12" s="14">
        <f>'NRC_2025 (SPT)'!E96</f>
        <v>4315514</v>
      </c>
      <c r="F12" s="9" t="s">
        <v>527</v>
      </c>
    </row>
    <row r="13" spans="2:6" x14ac:dyDescent="0.2">
      <c r="B13" s="15" t="s">
        <v>176</v>
      </c>
      <c r="C13" s="15"/>
      <c r="D13" s="15"/>
      <c r="E13" s="9">
        <f>'NRC_2025 (SPT)'!E98</f>
        <v>1677186</v>
      </c>
      <c r="F13" s="9" t="s">
        <v>527</v>
      </c>
    </row>
    <row r="14" spans="2:6" x14ac:dyDescent="0.2">
      <c r="B14" s="2"/>
      <c r="C14" s="2"/>
      <c r="D14" s="2"/>
      <c r="E14" s="11" t="s">
        <v>527</v>
      </c>
      <c r="F14" s="12">
        <f>SUM(E12:E13)</f>
        <v>5992700</v>
      </c>
    </row>
    <row r="15" spans="2:6" x14ac:dyDescent="0.2">
      <c r="B15" s="16" t="s">
        <v>533</v>
      </c>
      <c r="C15" s="16"/>
      <c r="D15" s="16"/>
      <c r="E15" s="17" t="s">
        <v>527</v>
      </c>
      <c r="F15" s="18">
        <f>F9+F14</f>
        <v>5992700</v>
      </c>
    </row>
    <row r="18" spans="6:6" x14ac:dyDescent="0.2">
      <c r="F18" s="19"/>
    </row>
    <row r="19" spans="6:6" x14ac:dyDescent="0.2">
      <c r="F19" s="19"/>
    </row>
    <row r="20" spans="6:6" x14ac:dyDescent="0.2">
      <c r="F20" s="19"/>
    </row>
    <row r="21" spans="6:6" x14ac:dyDescent="0.2">
      <c r="F21" s="19"/>
    </row>
    <row r="22" spans="6:6" x14ac:dyDescent="0.2">
      <c r="F22" s="20"/>
    </row>
    <row r="23" spans="6:6" x14ac:dyDescent="0.2">
      <c r="F23" s="7"/>
    </row>
  </sheetData>
  <conditionalFormatting sqref="B9:D13">
    <cfRule type="expression" dxfId="15" priority="4">
      <formula>$B9="r"</formula>
    </cfRule>
    <cfRule type="expression" dxfId="14" priority="5">
      <formula>$B9="t"</formula>
    </cfRule>
    <cfRule type="expression" dxfId="13" priority="6">
      <formula>$B9="v"</formula>
    </cfRule>
  </conditionalFormatting>
  <conditionalFormatting sqref="B15:D15">
    <cfRule type="expression" dxfId="12" priority="1">
      <formula>$B15="r"</formula>
    </cfRule>
    <cfRule type="expression" dxfId="11" priority="3">
      <formula>$B15="v"</formula>
    </cfRule>
  </conditionalFormatting>
  <conditionalFormatting sqref="B5:F7 E9:F11 E12 E13:F13">
    <cfRule type="expression" dxfId="10" priority="9">
      <formula>$B5="t"</formula>
    </cfRule>
  </conditionalFormatting>
  <conditionalFormatting sqref="B5:F7 E9:F11 E13:F13 B14:F14 E15:F15 E12">
    <cfRule type="expression" dxfId="9" priority="8">
      <formula>$B5="r"</formula>
    </cfRule>
    <cfRule type="expression" dxfId="8" priority="10">
      <formula>$B5="v"</formula>
    </cfRule>
  </conditionalFormatting>
  <conditionalFormatting sqref="B14:F15">
    <cfRule type="expression" dxfId="7" priority="2">
      <formula>$B14="t"</formula>
    </cfRule>
  </conditionalFormatting>
  <conditionalFormatting sqref="F5:F15">
    <cfRule type="expression" dxfId="6" priority="7">
      <formula>$G5&lt;0</formula>
    </cfRule>
  </conditionalFormatting>
  <conditionalFormatting sqref="F8">
    <cfRule type="expression" dxfId="5" priority="11">
      <formula>$B12="r"</formula>
    </cfRule>
    <cfRule type="expression" dxfId="4" priority="12">
      <formula>$B12="t"</formula>
    </cfRule>
    <cfRule type="expression" dxfId="3" priority="13">
      <formula>$B12="v"</formula>
    </cfRule>
  </conditionalFormatting>
  <conditionalFormatting sqref="F12">
    <cfRule type="expression" dxfId="2" priority="14">
      <formula>#REF!="r"</formula>
    </cfRule>
    <cfRule type="expression" dxfId="1" priority="15">
      <formula>#REF!="t"</formula>
    </cfRule>
    <cfRule type="expression" dxfId="0" priority="16">
      <formula>#REF!="v"</formula>
    </cfRule>
  </conditionalFormatting>
  <pageMargins left="0.7" right="0.7" top="0.75" bottom="0.75" header="0.3" footer="0.3"/>
  <pageSetup paperSize="9" scale="96" orientation="portrait"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95FA-6CB5-48C0-962D-17426FCBFFD9}">
  <dimension ref="A1:Z1026"/>
  <sheetViews>
    <sheetView showGridLines="0" zoomScale="85" zoomScaleNormal="85" workbookViewId="0">
      <pane xSplit="4" ySplit="8" topLeftCell="E9" activePane="bottomRight" state="frozen"/>
      <selection pane="topRight" activeCell="E1" sqref="E1"/>
      <selection pane="bottomLeft" activeCell="A9" sqref="A9"/>
      <selection pane="bottomRight" activeCell="D14" sqref="D14"/>
    </sheetView>
  </sheetViews>
  <sheetFormatPr defaultColWidth="14.42578125" defaultRowHeight="15" customHeight="1" x14ac:dyDescent="0.3"/>
  <cols>
    <col min="1" max="1" width="2.85546875" style="218" customWidth="1"/>
    <col min="2" max="2" width="7.140625" style="218" customWidth="1"/>
    <col min="3" max="3" width="15.28515625" style="218" customWidth="1"/>
    <col min="4" max="4" width="36.28515625" style="218" customWidth="1"/>
    <col min="5" max="5" width="14.28515625" style="218" customWidth="1"/>
    <col min="6" max="6" width="8.28515625" style="218" customWidth="1"/>
    <col min="7" max="8" width="18.5703125" style="218" customWidth="1"/>
    <col min="9" max="9" width="11.42578125" style="218" hidden="1" customWidth="1"/>
    <col min="10" max="10" width="8.7109375" style="218" hidden="1" customWidth="1"/>
    <col min="11" max="11" width="12.85546875" style="218" hidden="1" customWidth="1"/>
    <col min="12" max="12" width="14.28515625" style="218" hidden="1" customWidth="1"/>
    <col min="13" max="13" width="12.85546875" style="218" hidden="1" customWidth="1"/>
    <col min="14" max="15" width="17.140625" style="218" customWidth="1"/>
    <col min="16" max="18" width="18.5703125" style="218" customWidth="1"/>
    <col min="19" max="26" width="8.7109375" style="218" customWidth="1"/>
    <col min="27" max="16384" width="14.42578125" style="218"/>
  </cols>
  <sheetData>
    <row r="1" spans="1:26" ht="16.5" x14ac:dyDescent="0.3">
      <c r="A1" s="218" t="s">
        <v>554</v>
      </c>
      <c r="F1" s="219"/>
      <c r="G1" s="220"/>
      <c r="H1" s="220"/>
      <c r="I1" s="221"/>
      <c r="K1" s="220"/>
      <c r="L1" s="222"/>
      <c r="M1" s="221"/>
      <c r="N1" s="220"/>
      <c r="O1" s="220"/>
      <c r="P1" s="220"/>
      <c r="Q1" s="220"/>
      <c r="R1" s="220"/>
    </row>
    <row r="2" spans="1:26" ht="16.5" hidden="1" x14ac:dyDescent="0.3">
      <c r="A2" s="219"/>
      <c r="B2" s="223">
        <v>1</v>
      </c>
      <c r="C2" s="223">
        <v>2</v>
      </c>
      <c r="D2" s="223">
        <v>3</v>
      </c>
      <c r="E2" s="223">
        <v>4</v>
      </c>
      <c r="F2" s="223">
        <v>5</v>
      </c>
      <c r="G2" s="223">
        <v>6</v>
      </c>
      <c r="H2" s="223">
        <v>7</v>
      </c>
      <c r="I2" s="223">
        <v>8</v>
      </c>
      <c r="J2" s="223">
        <v>9</v>
      </c>
      <c r="K2" s="223">
        <v>10</v>
      </c>
      <c r="L2" s="223">
        <v>11</v>
      </c>
      <c r="M2" s="223">
        <v>12</v>
      </c>
      <c r="N2" s="224"/>
      <c r="O2" s="224"/>
      <c r="P2" s="224"/>
      <c r="Q2" s="224"/>
      <c r="R2" s="224"/>
      <c r="S2" s="219"/>
      <c r="T2" s="219"/>
      <c r="U2" s="219"/>
      <c r="V2" s="219"/>
      <c r="W2" s="219"/>
      <c r="X2" s="219"/>
      <c r="Y2" s="219"/>
      <c r="Z2" s="219"/>
    </row>
    <row r="3" spans="1:26" ht="16.5" hidden="1" x14ac:dyDescent="0.3">
      <c r="A3" s="219"/>
      <c r="B3" s="225" t="s">
        <v>555</v>
      </c>
      <c r="C3" s="225" t="s">
        <v>556</v>
      </c>
      <c r="D3" s="225" t="s">
        <v>557</v>
      </c>
      <c r="E3" s="225" t="s">
        <v>558</v>
      </c>
      <c r="F3" s="225" t="s">
        <v>559</v>
      </c>
      <c r="G3" s="225" t="s">
        <v>560</v>
      </c>
      <c r="H3" s="226" t="s">
        <v>561</v>
      </c>
      <c r="I3" s="227" t="s">
        <v>562</v>
      </c>
      <c r="J3" s="225" t="s">
        <v>563</v>
      </c>
      <c r="K3" s="225" t="s">
        <v>564</v>
      </c>
      <c r="L3" s="226" t="s">
        <v>565</v>
      </c>
      <c r="M3" s="228" t="s">
        <v>566</v>
      </c>
      <c r="N3" s="224"/>
      <c r="O3" s="224"/>
      <c r="P3" s="224"/>
      <c r="Q3" s="224"/>
      <c r="R3" s="224"/>
      <c r="S3" s="219"/>
      <c r="T3" s="219"/>
      <c r="U3" s="219"/>
      <c r="V3" s="219"/>
      <c r="W3" s="219"/>
      <c r="X3" s="219"/>
      <c r="Y3" s="219"/>
      <c r="Z3" s="219"/>
    </row>
    <row r="4" spans="1:26" ht="17.25" thickBot="1" x14ac:dyDescent="0.35">
      <c r="A4" s="219"/>
      <c r="B4" s="229"/>
      <c r="C4" s="229"/>
      <c r="D4" s="229"/>
      <c r="E4" s="229"/>
      <c r="F4" s="229"/>
      <c r="G4" s="229"/>
      <c r="H4" s="230"/>
      <c r="I4" s="231"/>
      <c r="J4" s="229"/>
      <c r="K4" s="229"/>
      <c r="L4" s="230"/>
      <c r="M4" s="232"/>
      <c r="N4" s="224"/>
      <c r="O4" s="224"/>
      <c r="P4" s="224"/>
      <c r="Q4" s="233"/>
      <c r="R4" s="234"/>
      <c r="S4" s="219"/>
      <c r="T4" s="219"/>
      <c r="U4" s="219"/>
      <c r="V4" s="219"/>
      <c r="W4" s="219"/>
      <c r="X4" s="219"/>
      <c r="Y4" s="219"/>
      <c r="Z4" s="219"/>
    </row>
    <row r="5" spans="1:26" ht="20.25" x14ac:dyDescent="0.3">
      <c r="A5" s="235"/>
      <c r="B5" s="236" t="s">
        <v>586</v>
      </c>
      <c r="C5" s="235"/>
      <c r="D5" s="235"/>
      <c r="E5" s="235"/>
      <c r="F5" s="237"/>
      <c r="G5" s="238" t="s">
        <v>567</v>
      </c>
      <c r="H5" s="238"/>
      <c r="I5" s="239"/>
      <c r="J5" s="235"/>
      <c r="K5" s="238"/>
      <c r="L5" s="240"/>
      <c r="M5" s="239"/>
      <c r="N5" s="330" t="str">
        <f t="shared" ref="N5:R5" si="0">CONCATENATE("Total ",N11)</f>
        <v>Total Akum. Penyst. NOV 2025</v>
      </c>
      <c r="O5" s="332" t="str">
        <f t="shared" si="0"/>
        <v>Total Nilai Buku NOV 2025</v>
      </c>
      <c r="P5" s="334" t="str">
        <f t="shared" si="0"/>
        <v>Total Penyusutan Bulan DES 2025</v>
      </c>
      <c r="Q5" s="334" t="str">
        <f t="shared" si="0"/>
        <v>Total Akum. Penyst. DES 2025</v>
      </c>
      <c r="R5" s="319" t="str">
        <f t="shared" si="0"/>
        <v>Total Nilai Buku DES 2025</v>
      </c>
      <c r="S5" s="235"/>
      <c r="T5" s="235"/>
      <c r="U5" s="235"/>
      <c r="V5" s="235"/>
      <c r="W5" s="235"/>
      <c r="X5" s="235"/>
      <c r="Y5" s="235"/>
      <c r="Z5" s="235"/>
    </row>
    <row r="6" spans="1:26" ht="20.25" x14ac:dyDescent="0.3">
      <c r="A6" s="235"/>
      <c r="B6" s="236" t="s">
        <v>568</v>
      </c>
      <c r="C6" s="235"/>
      <c r="D6" s="235"/>
      <c r="E6" s="235"/>
      <c r="F6" s="237"/>
      <c r="G6" s="238"/>
      <c r="H6" s="238"/>
      <c r="I6" s="239"/>
      <c r="J6" s="235"/>
      <c r="K6" s="238"/>
      <c r="L6" s="240"/>
      <c r="M6" s="239"/>
      <c r="N6" s="331"/>
      <c r="O6" s="333"/>
      <c r="P6" s="333"/>
      <c r="Q6" s="333"/>
      <c r="R6" s="320"/>
      <c r="S6" s="235"/>
      <c r="T6" s="235"/>
      <c r="U6" s="235"/>
      <c r="V6" s="235"/>
      <c r="W6" s="235"/>
      <c r="X6" s="235"/>
      <c r="Y6" s="235"/>
      <c r="Z6" s="235"/>
    </row>
    <row r="7" spans="1:26" ht="16.5" x14ac:dyDescent="0.3">
      <c r="F7" s="219"/>
      <c r="G7" s="220"/>
      <c r="H7" s="220"/>
      <c r="I7" s="221"/>
      <c r="K7" s="220"/>
      <c r="L7" s="222"/>
      <c r="M7" s="221"/>
      <c r="N7" s="321">
        <f>SUM(N13:N5028)</f>
        <v>277068</v>
      </c>
      <c r="O7" s="324">
        <f>SUM(O13:O5028)</f>
        <v>9273253</v>
      </c>
      <c r="P7" s="324">
        <f t="shared" ref="P7" si="1">SUM(P13:P5002)</f>
        <v>198964</v>
      </c>
      <c r="Q7" s="324">
        <f>SUM(Q13:Q5028)</f>
        <v>476032</v>
      </c>
      <c r="R7" s="327">
        <f>SUM(R13:R5028)</f>
        <v>9074289</v>
      </c>
    </row>
    <row r="8" spans="1:26" ht="17.25" thickBot="1" x14ac:dyDescent="0.35">
      <c r="F8" s="219"/>
      <c r="G8" s="220"/>
      <c r="H8" s="220"/>
      <c r="I8" s="221"/>
      <c r="K8" s="220"/>
      <c r="L8" s="222"/>
      <c r="M8" s="221"/>
      <c r="N8" s="322"/>
      <c r="O8" s="325"/>
      <c r="P8" s="325"/>
      <c r="Q8" s="325"/>
      <c r="R8" s="328"/>
    </row>
    <row r="9" spans="1:26" ht="20.25" thickTop="1" thickBot="1" x14ac:dyDescent="0.35">
      <c r="A9" s="241"/>
      <c r="B9" s="241" t="s">
        <v>569</v>
      </c>
      <c r="C9" s="242">
        <v>46022</v>
      </c>
      <c r="D9" s="243"/>
      <c r="E9" s="232"/>
      <c r="F9" s="244"/>
      <c r="G9" s="245"/>
      <c r="H9" s="244"/>
      <c r="I9" s="246"/>
      <c r="J9" s="247"/>
      <c r="K9" s="248"/>
      <c r="L9" s="244"/>
      <c r="M9" s="249"/>
      <c r="N9" s="323"/>
      <c r="O9" s="326"/>
      <c r="P9" s="326"/>
      <c r="Q9" s="326"/>
      <c r="R9" s="329"/>
      <c r="S9" s="241"/>
      <c r="T9" s="241"/>
      <c r="U9" s="241"/>
      <c r="V9" s="241"/>
      <c r="W9" s="241"/>
      <c r="X9" s="241"/>
      <c r="Y9" s="241"/>
      <c r="Z9" s="241"/>
    </row>
    <row r="10" spans="1:26" ht="18" thickTop="1" thickBot="1" x14ac:dyDescent="0.35">
      <c r="A10" s="250"/>
      <c r="B10" s="250"/>
      <c r="C10" s="250"/>
      <c r="D10" s="250"/>
      <c r="E10" s="251"/>
      <c r="F10" s="252"/>
      <c r="G10" s="253"/>
      <c r="H10" s="254"/>
      <c r="I10" s="255"/>
      <c r="J10" s="256"/>
      <c r="K10" s="257"/>
      <c r="L10" s="258"/>
      <c r="M10" s="255"/>
      <c r="N10" s="253"/>
      <c r="O10" s="253"/>
      <c r="P10" s="253"/>
      <c r="Q10" s="254"/>
      <c r="R10" s="254"/>
      <c r="S10" s="250"/>
      <c r="T10" s="250"/>
      <c r="U10" s="250"/>
      <c r="V10" s="250"/>
      <c r="W10" s="250"/>
      <c r="X10" s="250"/>
      <c r="Y10" s="250"/>
      <c r="Z10" s="250"/>
    </row>
    <row r="11" spans="1:26" ht="15" customHeight="1" x14ac:dyDescent="0.3">
      <c r="A11" s="259"/>
      <c r="B11" s="309" t="s">
        <v>570</v>
      </c>
      <c r="C11" s="311" t="s">
        <v>571</v>
      </c>
      <c r="D11" s="311" t="s">
        <v>572</v>
      </c>
      <c r="E11" s="312" t="s">
        <v>573</v>
      </c>
      <c r="F11" s="313"/>
      <c r="G11" s="313"/>
      <c r="H11" s="314"/>
      <c r="I11" s="312" t="s">
        <v>574</v>
      </c>
      <c r="J11" s="313"/>
      <c r="K11" s="314"/>
      <c r="L11" s="307" t="s">
        <v>575</v>
      </c>
      <c r="M11" s="260" t="s">
        <v>576</v>
      </c>
      <c r="N11" s="315" t="str">
        <f>IF(MONTH($C$9)&lt;&gt;1,CONCATENATE("Akum. Penyst. ",HLOOKUP(MONTH($C$9)-1,$B$2:$M$3,2,0)," ",RIGHT(YEAR($C$9),4)),CONCATENATE("Akum. Penyst. ",HLOOKUP(MONTH(EOMONTH($C$9,-1)),$B$2:$M$3,2,0)," ",RIGHT(YEAR(EOMONTH($C$9,-1)),4)))</f>
        <v>Akum. Penyst. NOV 2025</v>
      </c>
      <c r="O11" s="315" t="str">
        <f>IF(MONTH($C$9)&lt;&gt;1,CONCATENATE("Nilai Buku ",HLOOKUP(MONTH($C$9)-1,$B$2:$M$3,2)," ",RIGHT(YEAR($C$9),4)),CONCATENATE("Nilai Buku ",HLOOKUP(MONTH(EOMONTH($C$9,-1)),$B$2:$M$3,2,0)," ",RIGHT(YEAR(EOMONTH($C$9,-1)),4)))</f>
        <v>Nilai Buku NOV 2025</v>
      </c>
      <c r="P11" s="316" t="str">
        <f>CONCATENATE("Penyusutan Bulan ",HLOOKUP(MONTH($C$9),$B$2:$M$3,2)," ",RIGHT(YEAR($C$9),4))</f>
        <v>Penyusutan Bulan DES 2025</v>
      </c>
      <c r="Q11" s="316" t="str">
        <f>CONCATENATE("Akum. Penyst. ",HLOOKUP(MONTH($C$9),$B$2:$M$3,2,0)," ",RIGHT(YEAR($C$9),4))</f>
        <v>Akum. Penyst. DES 2025</v>
      </c>
      <c r="R11" s="317" t="str">
        <f>CONCATENATE("Nilai Buku ",HLOOKUP(MONTH($C$9),$B$2:$M$3,2)," ",RIGHT(YEAR($C$9),4))</f>
        <v>Nilai Buku DES 2025</v>
      </c>
      <c r="S11" s="259"/>
      <c r="T11" s="259"/>
      <c r="U11" s="259"/>
      <c r="V11" s="259"/>
      <c r="W11" s="259"/>
      <c r="X11" s="259"/>
      <c r="Y11" s="259"/>
      <c r="Z11" s="259"/>
    </row>
    <row r="12" spans="1:26" ht="33" x14ac:dyDescent="0.3">
      <c r="A12" s="259"/>
      <c r="B12" s="310"/>
      <c r="C12" s="308"/>
      <c r="D12" s="308"/>
      <c r="E12" s="261" t="s">
        <v>415</v>
      </c>
      <c r="F12" s="261" t="s">
        <v>577</v>
      </c>
      <c r="G12" s="262" t="s">
        <v>578</v>
      </c>
      <c r="H12" s="263" t="s">
        <v>579</v>
      </c>
      <c r="I12" s="264" t="s">
        <v>580</v>
      </c>
      <c r="J12" s="265" t="s">
        <v>581</v>
      </c>
      <c r="K12" s="263" t="s">
        <v>582</v>
      </c>
      <c r="L12" s="308"/>
      <c r="M12" s="266" t="str">
        <f>CONCATENATE("s.d ",HLOOKUP(MONTH($C$9),$B$2:$M$3,2,0)," '",RIGHT(YEAR($C$9),2))</f>
        <v>s.d DES '25</v>
      </c>
      <c r="N12" s="308"/>
      <c r="O12" s="308"/>
      <c r="P12" s="308"/>
      <c r="Q12" s="308"/>
      <c r="R12" s="318"/>
      <c r="S12" s="259"/>
      <c r="T12" s="259"/>
      <c r="U12" s="259"/>
      <c r="V12" s="259"/>
      <c r="W12" s="259"/>
      <c r="X12" s="259"/>
      <c r="Y12" s="259"/>
      <c r="Z12" s="259"/>
    </row>
    <row r="13" spans="1:26" ht="16.5" x14ac:dyDescent="0.3">
      <c r="B13" s="267">
        <v>1</v>
      </c>
      <c r="C13" s="268"/>
      <c r="D13" s="269" t="s">
        <v>534</v>
      </c>
      <c r="E13" s="270">
        <v>45906</v>
      </c>
      <c r="F13" s="268">
        <v>1</v>
      </c>
      <c r="G13" s="271">
        <v>3749000</v>
      </c>
      <c r="H13" s="272">
        <f t="shared" ref="H13:H50" si="2">IF(G13&lt;&gt;"",F13*G13,"")</f>
        <v>3749000</v>
      </c>
      <c r="I13" s="273">
        <v>48</v>
      </c>
      <c r="J13" s="274">
        <f t="shared" ref="J13:J50" si="3">IFERROR(100%/I13*12,"")</f>
        <v>0.25</v>
      </c>
      <c r="K13" s="275">
        <f t="shared" ref="K13:K50" si="4">IFERROR(ROUNDDOWN(H13/I13,0),"")</f>
        <v>78104</v>
      </c>
      <c r="L13" s="276">
        <f t="shared" ref="L13:L50" si="5">IF(E13&lt;&gt;"",EDATE(E13,I13),"")</f>
        <v>47367</v>
      </c>
      <c r="M13" s="277">
        <f t="shared" ref="M13:M50" si="6">IF(E13&gt;$C$9,0,IF(E13&lt;&gt;"",IF(IF(AND(MONTH($C$9)=MONTH(E13),YEAR($C$9)&gt;YEAR(E13)),(YEAR($C$9)-YEAR(E13))*12,IF(AND(MONTH($C$9)&gt;MONTH(E13),YEAR($C$9)&gt;YEAR(E13)),((YEAR($C$9)-YEAR(E13))*12)+(MONTH($C$9)-MONTH(E13)),IF(AND(MONTH($C$9)&lt;MONTH(E13),YEAR($C$9)&gt;YEAR(E13)),((YEAR($C$9)-YEAR(E13))*12)-(MONTH(E13)-MONTH($C$9)),IF(YEAR($C$9)=YEAR(E13),MONTH($C$9)-MONTH(E13),0))))&lt;=I13,(IF(AND(MONTH($C$9)=MONTH(E13),YEAR($C$9)&gt;YEAR(E13)),(YEAR($C$9)-YEAR(E13))*12,IF(AND(MONTH($C$9)&gt;MONTH(E13),YEAR($C$9)&gt;YEAR(E13)),((YEAR($C$9)-YEAR(E13))*12)+(MONTH($C$9)-MONTH(E13)),IF(AND(MONTH($C$9)&lt;MONTH(E13),YEAR($C$9)&gt;YEAR(E13)),((YEAR($C$9)-YEAR(E13))*12)-(MONTH(E13)-MONTH($C$9)),IF(YEAR($C$9)=YEAR(E13),MONTH($C$9)-MONTH(E13),0))))),I13),""))</f>
        <v>3</v>
      </c>
      <c r="N13" s="275">
        <f t="shared" ref="N13:N50" si="7">IFERROR(IF($C$9=EOMONTH(E13,0),0,IF($C$9&gt;EOMONTH(L13,0),H13-1,IF($C$9&lt;EOMONTH(E13,0),0,(IF(M13&lt;=I13,(M13-1)*K13,IF(M13&gt;I13,(K13*M13)-1,0)))))),"")</f>
        <v>156208</v>
      </c>
      <c r="O13" s="275">
        <f t="shared" ref="O13:O50" si="8">IFERROR(IF($C$9&lt;=EOMONTH(E13,0),0,H13-N13),"")</f>
        <v>3592792</v>
      </c>
      <c r="P13" s="278">
        <f t="shared" ref="P13:P50" si="9">IFERROR(IF($C$9&lt;=EOMONTH(E13,0),0,IF(EOMONTH(L13,0)&gt;$C$9,K13,IF(EOMONTH(L13,0)=$C$9,O13-1,0))),"")</f>
        <v>78104</v>
      </c>
      <c r="Q13" s="272">
        <f t="shared" ref="Q13:Q50" si="10">IFERROR(N13+P13,"")</f>
        <v>234312</v>
      </c>
      <c r="R13" s="279">
        <f t="shared" ref="R13:R50" si="11">IFERROR(IF($C$9&lt;=EOMONTH(E13,0),H13,H13-Q13),"")</f>
        <v>3514688</v>
      </c>
    </row>
    <row r="14" spans="1:26" ht="16.5" x14ac:dyDescent="0.3">
      <c r="B14" s="267">
        <v>2</v>
      </c>
      <c r="C14" s="268"/>
      <c r="D14" s="269" t="s">
        <v>535</v>
      </c>
      <c r="E14" s="270">
        <v>45934</v>
      </c>
      <c r="F14" s="268">
        <v>1</v>
      </c>
      <c r="G14" s="271">
        <v>5801321</v>
      </c>
      <c r="H14" s="272">
        <f t="shared" si="2"/>
        <v>5801321</v>
      </c>
      <c r="I14" s="273">
        <v>48</v>
      </c>
      <c r="J14" s="274">
        <f t="shared" si="3"/>
        <v>0.25</v>
      </c>
      <c r="K14" s="275">
        <f t="shared" si="4"/>
        <v>120860</v>
      </c>
      <c r="L14" s="276">
        <f t="shared" si="5"/>
        <v>47395</v>
      </c>
      <c r="M14" s="277">
        <f t="shared" si="6"/>
        <v>2</v>
      </c>
      <c r="N14" s="275">
        <f t="shared" si="7"/>
        <v>120860</v>
      </c>
      <c r="O14" s="275">
        <f t="shared" si="8"/>
        <v>5680461</v>
      </c>
      <c r="P14" s="278">
        <f t="shared" si="9"/>
        <v>120860</v>
      </c>
      <c r="Q14" s="272">
        <f t="shared" si="10"/>
        <v>241720</v>
      </c>
      <c r="R14" s="279">
        <f t="shared" si="11"/>
        <v>5559601</v>
      </c>
    </row>
    <row r="15" spans="1:26" ht="16.5" x14ac:dyDescent="0.3">
      <c r="B15" s="267" t="str">
        <f t="shared" ref="B15:B51" si="12">IF(D15&lt;&gt;"",B14+1,"")</f>
        <v/>
      </c>
      <c r="C15" s="268"/>
      <c r="D15" s="269"/>
      <c r="E15" s="270"/>
      <c r="F15" s="268"/>
      <c r="G15" s="271"/>
      <c r="H15" s="272" t="str">
        <f t="shared" si="2"/>
        <v/>
      </c>
      <c r="I15" s="273">
        <v>48</v>
      </c>
      <c r="J15" s="274">
        <f t="shared" si="3"/>
        <v>0.25</v>
      </c>
      <c r="K15" s="275" t="str">
        <f t="shared" si="4"/>
        <v/>
      </c>
      <c r="L15" s="276" t="str">
        <f t="shared" si="5"/>
        <v/>
      </c>
      <c r="M15" s="277" t="str">
        <f t="shared" si="6"/>
        <v/>
      </c>
      <c r="N15" s="275" t="str">
        <f t="shared" si="7"/>
        <v/>
      </c>
      <c r="O15" s="275" t="str">
        <f t="shared" si="8"/>
        <v/>
      </c>
      <c r="P15" s="278" t="str">
        <f t="shared" si="9"/>
        <v/>
      </c>
      <c r="Q15" s="272" t="str">
        <f t="shared" si="10"/>
        <v/>
      </c>
      <c r="R15" s="279" t="str">
        <f t="shared" si="11"/>
        <v/>
      </c>
    </row>
    <row r="16" spans="1:26" ht="16.5" x14ac:dyDescent="0.3">
      <c r="B16" s="267" t="str">
        <f t="shared" si="12"/>
        <v/>
      </c>
      <c r="C16" s="268"/>
      <c r="D16" s="269"/>
      <c r="E16" s="270"/>
      <c r="F16" s="268"/>
      <c r="G16" s="271"/>
      <c r="H16" s="272" t="str">
        <f t="shared" si="2"/>
        <v/>
      </c>
      <c r="I16" s="273">
        <v>48</v>
      </c>
      <c r="J16" s="274">
        <f t="shared" si="3"/>
        <v>0.25</v>
      </c>
      <c r="K16" s="275" t="str">
        <f t="shared" si="4"/>
        <v/>
      </c>
      <c r="L16" s="276" t="str">
        <f t="shared" si="5"/>
        <v/>
      </c>
      <c r="M16" s="277" t="str">
        <f t="shared" si="6"/>
        <v/>
      </c>
      <c r="N16" s="275" t="str">
        <f t="shared" si="7"/>
        <v/>
      </c>
      <c r="O16" s="275" t="str">
        <f t="shared" si="8"/>
        <v/>
      </c>
      <c r="P16" s="278" t="str">
        <f t="shared" si="9"/>
        <v/>
      </c>
      <c r="Q16" s="272" t="str">
        <f t="shared" si="10"/>
        <v/>
      </c>
      <c r="R16" s="279" t="str">
        <f t="shared" si="11"/>
        <v/>
      </c>
    </row>
    <row r="17" spans="2:18" ht="16.5" x14ac:dyDescent="0.3">
      <c r="B17" s="267" t="str">
        <f t="shared" si="12"/>
        <v/>
      </c>
      <c r="C17" s="268"/>
      <c r="D17" s="269"/>
      <c r="E17" s="270"/>
      <c r="F17" s="268"/>
      <c r="G17" s="271"/>
      <c r="H17" s="272" t="str">
        <f t="shared" si="2"/>
        <v/>
      </c>
      <c r="I17" s="273">
        <v>48</v>
      </c>
      <c r="J17" s="274">
        <f t="shared" si="3"/>
        <v>0.25</v>
      </c>
      <c r="K17" s="275" t="str">
        <f t="shared" si="4"/>
        <v/>
      </c>
      <c r="L17" s="276" t="str">
        <f t="shared" si="5"/>
        <v/>
      </c>
      <c r="M17" s="277" t="str">
        <f t="shared" si="6"/>
        <v/>
      </c>
      <c r="N17" s="275" t="str">
        <f t="shared" si="7"/>
        <v/>
      </c>
      <c r="O17" s="275" t="str">
        <f t="shared" si="8"/>
        <v/>
      </c>
      <c r="P17" s="278" t="str">
        <f t="shared" si="9"/>
        <v/>
      </c>
      <c r="Q17" s="272" t="str">
        <f t="shared" si="10"/>
        <v/>
      </c>
      <c r="R17" s="279" t="str">
        <f t="shared" si="11"/>
        <v/>
      </c>
    </row>
    <row r="18" spans="2:18" ht="16.5" x14ac:dyDescent="0.3">
      <c r="B18" s="267" t="str">
        <f t="shared" si="12"/>
        <v/>
      </c>
      <c r="C18" s="268"/>
      <c r="D18" s="269"/>
      <c r="E18" s="270"/>
      <c r="F18" s="268"/>
      <c r="G18" s="271"/>
      <c r="H18" s="272" t="str">
        <f t="shared" si="2"/>
        <v/>
      </c>
      <c r="I18" s="273">
        <v>48</v>
      </c>
      <c r="J18" s="274">
        <f t="shared" si="3"/>
        <v>0.25</v>
      </c>
      <c r="K18" s="275" t="str">
        <f t="shared" si="4"/>
        <v/>
      </c>
      <c r="L18" s="276" t="str">
        <f t="shared" si="5"/>
        <v/>
      </c>
      <c r="M18" s="277" t="str">
        <f t="shared" si="6"/>
        <v/>
      </c>
      <c r="N18" s="275" t="str">
        <f t="shared" si="7"/>
        <v/>
      </c>
      <c r="O18" s="275" t="str">
        <f t="shared" si="8"/>
        <v/>
      </c>
      <c r="P18" s="278" t="str">
        <f t="shared" si="9"/>
        <v/>
      </c>
      <c r="Q18" s="272" t="str">
        <f t="shared" si="10"/>
        <v/>
      </c>
      <c r="R18" s="279" t="str">
        <f t="shared" si="11"/>
        <v/>
      </c>
    </row>
    <row r="19" spans="2:18" ht="16.5" x14ac:dyDescent="0.3">
      <c r="B19" s="267" t="str">
        <f t="shared" si="12"/>
        <v/>
      </c>
      <c r="C19" s="268"/>
      <c r="D19" s="269"/>
      <c r="E19" s="270"/>
      <c r="F19" s="268"/>
      <c r="G19" s="271"/>
      <c r="H19" s="272" t="str">
        <f t="shared" si="2"/>
        <v/>
      </c>
      <c r="I19" s="273">
        <v>48</v>
      </c>
      <c r="J19" s="274">
        <f t="shared" si="3"/>
        <v>0.25</v>
      </c>
      <c r="K19" s="275" t="str">
        <f t="shared" si="4"/>
        <v/>
      </c>
      <c r="L19" s="276" t="str">
        <f t="shared" si="5"/>
        <v/>
      </c>
      <c r="M19" s="277" t="str">
        <f t="shared" si="6"/>
        <v/>
      </c>
      <c r="N19" s="275" t="str">
        <f t="shared" si="7"/>
        <v/>
      </c>
      <c r="O19" s="275" t="str">
        <f t="shared" si="8"/>
        <v/>
      </c>
      <c r="P19" s="278" t="str">
        <f t="shared" si="9"/>
        <v/>
      </c>
      <c r="Q19" s="272" t="str">
        <f t="shared" si="10"/>
        <v/>
      </c>
      <c r="R19" s="279" t="str">
        <f t="shared" si="11"/>
        <v/>
      </c>
    </row>
    <row r="20" spans="2:18" ht="16.5" x14ac:dyDescent="0.3">
      <c r="B20" s="267" t="str">
        <f t="shared" si="12"/>
        <v/>
      </c>
      <c r="C20" s="268"/>
      <c r="D20" s="269"/>
      <c r="E20" s="270"/>
      <c r="F20" s="268"/>
      <c r="G20" s="271"/>
      <c r="H20" s="272" t="str">
        <f t="shared" si="2"/>
        <v/>
      </c>
      <c r="I20" s="273">
        <v>48</v>
      </c>
      <c r="J20" s="274">
        <f t="shared" si="3"/>
        <v>0.25</v>
      </c>
      <c r="K20" s="275" t="str">
        <f t="shared" si="4"/>
        <v/>
      </c>
      <c r="L20" s="276" t="str">
        <f t="shared" si="5"/>
        <v/>
      </c>
      <c r="M20" s="277" t="str">
        <f t="shared" si="6"/>
        <v/>
      </c>
      <c r="N20" s="275" t="str">
        <f t="shared" si="7"/>
        <v/>
      </c>
      <c r="O20" s="275" t="str">
        <f t="shared" si="8"/>
        <v/>
      </c>
      <c r="P20" s="278" t="str">
        <f t="shared" si="9"/>
        <v/>
      </c>
      <c r="Q20" s="272" t="str">
        <f t="shared" si="10"/>
        <v/>
      </c>
      <c r="R20" s="279" t="str">
        <f t="shared" si="11"/>
        <v/>
      </c>
    </row>
    <row r="21" spans="2:18" ht="16.5" x14ac:dyDescent="0.3">
      <c r="B21" s="267" t="str">
        <f t="shared" si="12"/>
        <v/>
      </c>
      <c r="C21" s="268"/>
      <c r="D21" s="269"/>
      <c r="E21" s="270"/>
      <c r="F21" s="268"/>
      <c r="G21" s="271"/>
      <c r="H21" s="272" t="str">
        <f t="shared" si="2"/>
        <v/>
      </c>
      <c r="I21" s="273">
        <v>48</v>
      </c>
      <c r="J21" s="274">
        <f t="shared" si="3"/>
        <v>0.25</v>
      </c>
      <c r="K21" s="275" t="str">
        <f t="shared" si="4"/>
        <v/>
      </c>
      <c r="L21" s="276" t="str">
        <f t="shared" si="5"/>
        <v/>
      </c>
      <c r="M21" s="277" t="str">
        <f t="shared" si="6"/>
        <v/>
      </c>
      <c r="N21" s="275" t="str">
        <f t="shared" si="7"/>
        <v/>
      </c>
      <c r="O21" s="275" t="str">
        <f t="shared" si="8"/>
        <v/>
      </c>
      <c r="P21" s="278" t="str">
        <f t="shared" si="9"/>
        <v/>
      </c>
      <c r="Q21" s="272" t="str">
        <f t="shared" si="10"/>
        <v/>
      </c>
      <c r="R21" s="279" t="str">
        <f t="shared" si="11"/>
        <v/>
      </c>
    </row>
    <row r="22" spans="2:18" ht="16.5" x14ac:dyDescent="0.3">
      <c r="B22" s="267" t="str">
        <f t="shared" si="12"/>
        <v/>
      </c>
      <c r="C22" s="268"/>
      <c r="D22" s="269"/>
      <c r="E22" s="270"/>
      <c r="F22" s="268"/>
      <c r="G22" s="271"/>
      <c r="H22" s="272" t="str">
        <f t="shared" si="2"/>
        <v/>
      </c>
      <c r="I22" s="273">
        <v>48</v>
      </c>
      <c r="J22" s="274">
        <f t="shared" si="3"/>
        <v>0.25</v>
      </c>
      <c r="K22" s="275" t="str">
        <f t="shared" si="4"/>
        <v/>
      </c>
      <c r="L22" s="276" t="str">
        <f t="shared" si="5"/>
        <v/>
      </c>
      <c r="M22" s="277" t="str">
        <f t="shared" si="6"/>
        <v/>
      </c>
      <c r="N22" s="275" t="str">
        <f t="shared" si="7"/>
        <v/>
      </c>
      <c r="O22" s="275" t="str">
        <f t="shared" si="8"/>
        <v/>
      </c>
      <c r="P22" s="278" t="str">
        <f t="shared" si="9"/>
        <v/>
      </c>
      <c r="Q22" s="272" t="str">
        <f t="shared" si="10"/>
        <v/>
      </c>
      <c r="R22" s="279" t="str">
        <f t="shared" si="11"/>
        <v/>
      </c>
    </row>
    <row r="23" spans="2:18" ht="16.5" x14ac:dyDescent="0.3">
      <c r="B23" s="267" t="str">
        <f t="shared" si="12"/>
        <v/>
      </c>
      <c r="C23" s="268"/>
      <c r="D23" s="269"/>
      <c r="E23" s="270"/>
      <c r="F23" s="268"/>
      <c r="G23" s="271"/>
      <c r="H23" s="272" t="str">
        <f t="shared" si="2"/>
        <v/>
      </c>
      <c r="I23" s="273">
        <v>48</v>
      </c>
      <c r="J23" s="274">
        <f t="shared" si="3"/>
        <v>0.25</v>
      </c>
      <c r="K23" s="275" t="str">
        <f t="shared" si="4"/>
        <v/>
      </c>
      <c r="L23" s="276" t="str">
        <f t="shared" si="5"/>
        <v/>
      </c>
      <c r="M23" s="277" t="str">
        <f t="shared" si="6"/>
        <v/>
      </c>
      <c r="N23" s="275" t="str">
        <f t="shared" si="7"/>
        <v/>
      </c>
      <c r="O23" s="275" t="str">
        <f t="shared" si="8"/>
        <v/>
      </c>
      <c r="P23" s="278" t="str">
        <f t="shared" si="9"/>
        <v/>
      </c>
      <c r="Q23" s="272" t="str">
        <f t="shared" si="10"/>
        <v/>
      </c>
      <c r="R23" s="279" t="str">
        <f t="shared" si="11"/>
        <v/>
      </c>
    </row>
    <row r="24" spans="2:18" ht="16.5" x14ac:dyDescent="0.3">
      <c r="B24" s="267" t="str">
        <f t="shared" si="12"/>
        <v/>
      </c>
      <c r="C24" s="268"/>
      <c r="D24" s="269"/>
      <c r="E24" s="270"/>
      <c r="F24" s="268"/>
      <c r="G24" s="271"/>
      <c r="H24" s="272" t="str">
        <f t="shared" si="2"/>
        <v/>
      </c>
      <c r="I24" s="273">
        <v>48</v>
      </c>
      <c r="J24" s="274">
        <f t="shared" si="3"/>
        <v>0.25</v>
      </c>
      <c r="K24" s="275" t="str">
        <f t="shared" si="4"/>
        <v/>
      </c>
      <c r="L24" s="276" t="str">
        <f t="shared" si="5"/>
        <v/>
      </c>
      <c r="M24" s="277" t="str">
        <f t="shared" si="6"/>
        <v/>
      </c>
      <c r="N24" s="275" t="str">
        <f t="shared" si="7"/>
        <v/>
      </c>
      <c r="O24" s="275" t="str">
        <f t="shared" si="8"/>
        <v/>
      </c>
      <c r="P24" s="278" t="str">
        <f t="shared" si="9"/>
        <v/>
      </c>
      <c r="Q24" s="272" t="str">
        <f t="shared" si="10"/>
        <v/>
      </c>
      <c r="R24" s="279" t="str">
        <f t="shared" si="11"/>
        <v/>
      </c>
    </row>
    <row r="25" spans="2:18" ht="16.5" x14ac:dyDescent="0.3">
      <c r="B25" s="267" t="str">
        <f t="shared" si="12"/>
        <v/>
      </c>
      <c r="C25" s="268"/>
      <c r="D25" s="269"/>
      <c r="E25" s="270"/>
      <c r="F25" s="268"/>
      <c r="G25" s="271"/>
      <c r="H25" s="272" t="str">
        <f t="shared" si="2"/>
        <v/>
      </c>
      <c r="I25" s="273">
        <v>48</v>
      </c>
      <c r="J25" s="274">
        <f t="shared" si="3"/>
        <v>0.25</v>
      </c>
      <c r="K25" s="275" t="str">
        <f t="shared" si="4"/>
        <v/>
      </c>
      <c r="L25" s="276" t="str">
        <f t="shared" si="5"/>
        <v/>
      </c>
      <c r="M25" s="277" t="str">
        <f t="shared" si="6"/>
        <v/>
      </c>
      <c r="N25" s="275" t="str">
        <f t="shared" si="7"/>
        <v/>
      </c>
      <c r="O25" s="275" t="str">
        <f t="shared" si="8"/>
        <v/>
      </c>
      <c r="P25" s="278" t="str">
        <f t="shared" si="9"/>
        <v/>
      </c>
      <c r="Q25" s="272" t="str">
        <f t="shared" si="10"/>
        <v/>
      </c>
      <c r="R25" s="279" t="str">
        <f t="shared" si="11"/>
        <v/>
      </c>
    </row>
    <row r="26" spans="2:18" ht="15.75" customHeight="1" x14ac:dyDescent="0.3">
      <c r="B26" s="267" t="str">
        <f t="shared" si="12"/>
        <v/>
      </c>
      <c r="C26" s="268"/>
      <c r="D26" s="269"/>
      <c r="E26" s="270"/>
      <c r="F26" s="268"/>
      <c r="G26" s="271"/>
      <c r="H26" s="272" t="str">
        <f t="shared" si="2"/>
        <v/>
      </c>
      <c r="I26" s="273">
        <v>48</v>
      </c>
      <c r="J26" s="274">
        <f t="shared" si="3"/>
        <v>0.25</v>
      </c>
      <c r="K26" s="275" t="str">
        <f t="shared" si="4"/>
        <v/>
      </c>
      <c r="L26" s="276" t="str">
        <f t="shared" si="5"/>
        <v/>
      </c>
      <c r="M26" s="277" t="str">
        <f t="shared" si="6"/>
        <v/>
      </c>
      <c r="N26" s="275" t="str">
        <f t="shared" si="7"/>
        <v/>
      </c>
      <c r="O26" s="275" t="str">
        <f t="shared" si="8"/>
        <v/>
      </c>
      <c r="P26" s="278" t="str">
        <f t="shared" si="9"/>
        <v/>
      </c>
      <c r="Q26" s="272" t="str">
        <f t="shared" si="10"/>
        <v/>
      </c>
      <c r="R26" s="279" t="str">
        <f t="shared" si="11"/>
        <v/>
      </c>
    </row>
    <row r="27" spans="2:18" ht="15.75" customHeight="1" x14ac:dyDescent="0.3">
      <c r="B27" s="267" t="str">
        <f t="shared" si="12"/>
        <v/>
      </c>
      <c r="C27" s="268"/>
      <c r="D27" s="269"/>
      <c r="E27" s="280"/>
      <c r="F27" s="268"/>
      <c r="G27" s="281"/>
      <c r="H27" s="272" t="str">
        <f t="shared" si="2"/>
        <v/>
      </c>
      <c r="I27" s="273">
        <v>48</v>
      </c>
      <c r="J27" s="282">
        <f t="shared" si="3"/>
        <v>0.25</v>
      </c>
      <c r="K27" s="278" t="str">
        <f t="shared" si="4"/>
        <v/>
      </c>
      <c r="L27" s="283" t="str">
        <f t="shared" si="5"/>
        <v/>
      </c>
      <c r="M27" s="277" t="str">
        <f t="shared" si="6"/>
        <v/>
      </c>
      <c r="N27" s="278" t="str">
        <f t="shared" si="7"/>
        <v/>
      </c>
      <c r="O27" s="278" t="str">
        <f t="shared" si="8"/>
        <v/>
      </c>
      <c r="P27" s="278" t="str">
        <f t="shared" si="9"/>
        <v/>
      </c>
      <c r="Q27" s="284" t="str">
        <f t="shared" si="10"/>
        <v/>
      </c>
      <c r="R27" s="285" t="str">
        <f t="shared" si="11"/>
        <v/>
      </c>
    </row>
    <row r="28" spans="2:18" ht="15.75" customHeight="1" x14ac:dyDescent="0.3">
      <c r="B28" s="267" t="str">
        <f t="shared" si="12"/>
        <v/>
      </c>
      <c r="C28" s="268"/>
      <c r="D28" s="269"/>
      <c r="E28" s="280"/>
      <c r="F28" s="268"/>
      <c r="G28" s="281"/>
      <c r="H28" s="272" t="str">
        <f t="shared" si="2"/>
        <v/>
      </c>
      <c r="I28" s="273">
        <v>48</v>
      </c>
      <c r="J28" s="282">
        <f t="shared" si="3"/>
        <v>0.25</v>
      </c>
      <c r="K28" s="278" t="str">
        <f t="shared" si="4"/>
        <v/>
      </c>
      <c r="L28" s="283" t="str">
        <f t="shared" si="5"/>
        <v/>
      </c>
      <c r="M28" s="277" t="str">
        <f t="shared" si="6"/>
        <v/>
      </c>
      <c r="N28" s="278" t="str">
        <f t="shared" si="7"/>
        <v/>
      </c>
      <c r="O28" s="278" t="str">
        <f t="shared" si="8"/>
        <v/>
      </c>
      <c r="P28" s="278" t="str">
        <f t="shared" si="9"/>
        <v/>
      </c>
      <c r="Q28" s="284" t="str">
        <f t="shared" si="10"/>
        <v/>
      </c>
      <c r="R28" s="285" t="str">
        <f t="shared" si="11"/>
        <v/>
      </c>
    </row>
    <row r="29" spans="2:18" ht="15.75" customHeight="1" x14ac:dyDescent="0.3">
      <c r="B29" s="267" t="str">
        <f t="shared" si="12"/>
        <v/>
      </c>
      <c r="C29" s="268"/>
      <c r="D29" s="269"/>
      <c r="E29" s="280"/>
      <c r="F29" s="286"/>
      <c r="G29" s="281"/>
      <c r="H29" s="272" t="str">
        <f t="shared" si="2"/>
        <v/>
      </c>
      <c r="I29" s="287">
        <v>48</v>
      </c>
      <c r="J29" s="282">
        <f t="shared" si="3"/>
        <v>0.25</v>
      </c>
      <c r="K29" s="278" t="str">
        <f t="shared" si="4"/>
        <v/>
      </c>
      <c r="L29" s="283" t="str">
        <f t="shared" si="5"/>
        <v/>
      </c>
      <c r="M29" s="277" t="str">
        <f t="shared" si="6"/>
        <v/>
      </c>
      <c r="N29" s="278" t="str">
        <f t="shared" si="7"/>
        <v/>
      </c>
      <c r="O29" s="278" t="str">
        <f t="shared" si="8"/>
        <v/>
      </c>
      <c r="P29" s="278" t="str">
        <f t="shared" si="9"/>
        <v/>
      </c>
      <c r="Q29" s="284" t="str">
        <f t="shared" si="10"/>
        <v/>
      </c>
      <c r="R29" s="285" t="str">
        <f t="shared" si="11"/>
        <v/>
      </c>
    </row>
    <row r="30" spans="2:18" ht="15.75" customHeight="1" x14ac:dyDescent="0.3">
      <c r="B30" s="267" t="str">
        <f t="shared" si="12"/>
        <v/>
      </c>
      <c r="C30" s="268"/>
      <c r="D30" s="269"/>
      <c r="E30" s="280"/>
      <c r="F30" s="286"/>
      <c r="G30" s="281"/>
      <c r="H30" s="272" t="str">
        <f t="shared" si="2"/>
        <v/>
      </c>
      <c r="I30" s="287">
        <f>8*12</f>
        <v>96</v>
      </c>
      <c r="J30" s="282">
        <f t="shared" si="3"/>
        <v>0.125</v>
      </c>
      <c r="K30" s="278" t="str">
        <f t="shared" si="4"/>
        <v/>
      </c>
      <c r="L30" s="283" t="str">
        <f t="shared" si="5"/>
        <v/>
      </c>
      <c r="M30" s="277" t="str">
        <f t="shared" si="6"/>
        <v/>
      </c>
      <c r="N30" s="278" t="str">
        <f t="shared" si="7"/>
        <v/>
      </c>
      <c r="O30" s="278" t="str">
        <f t="shared" si="8"/>
        <v/>
      </c>
      <c r="P30" s="278" t="str">
        <f t="shared" si="9"/>
        <v/>
      </c>
      <c r="Q30" s="284" t="str">
        <f t="shared" si="10"/>
        <v/>
      </c>
      <c r="R30" s="285" t="str">
        <f t="shared" si="11"/>
        <v/>
      </c>
    </row>
    <row r="31" spans="2:18" ht="15.75" customHeight="1" x14ac:dyDescent="0.3">
      <c r="B31" s="267" t="str">
        <f t="shared" si="12"/>
        <v/>
      </c>
      <c r="C31" s="268"/>
      <c r="D31" s="269"/>
      <c r="E31" s="280"/>
      <c r="F31" s="286"/>
      <c r="G31" s="281"/>
      <c r="H31" s="272" t="str">
        <f t="shared" si="2"/>
        <v/>
      </c>
      <c r="I31" s="287">
        <v>48</v>
      </c>
      <c r="J31" s="282">
        <f t="shared" si="3"/>
        <v>0.25</v>
      </c>
      <c r="K31" s="278" t="str">
        <f t="shared" si="4"/>
        <v/>
      </c>
      <c r="L31" s="283" t="str">
        <f t="shared" si="5"/>
        <v/>
      </c>
      <c r="M31" s="277" t="str">
        <f t="shared" si="6"/>
        <v/>
      </c>
      <c r="N31" s="278" t="str">
        <f t="shared" si="7"/>
        <v/>
      </c>
      <c r="O31" s="278" t="str">
        <f t="shared" si="8"/>
        <v/>
      </c>
      <c r="P31" s="278" t="str">
        <f t="shared" si="9"/>
        <v/>
      </c>
      <c r="Q31" s="284" t="str">
        <f t="shared" si="10"/>
        <v/>
      </c>
      <c r="R31" s="285" t="str">
        <f t="shared" si="11"/>
        <v/>
      </c>
    </row>
    <row r="32" spans="2:18" ht="15.75" customHeight="1" x14ac:dyDescent="0.3">
      <c r="B32" s="267" t="str">
        <f t="shared" si="12"/>
        <v/>
      </c>
      <c r="C32" s="268"/>
      <c r="D32" s="269"/>
      <c r="E32" s="280"/>
      <c r="F32" s="286"/>
      <c r="G32" s="281"/>
      <c r="H32" s="272" t="str">
        <f t="shared" si="2"/>
        <v/>
      </c>
      <c r="I32" s="287">
        <f>8*12</f>
        <v>96</v>
      </c>
      <c r="J32" s="282">
        <f t="shared" si="3"/>
        <v>0.125</v>
      </c>
      <c r="K32" s="278" t="str">
        <f t="shared" si="4"/>
        <v/>
      </c>
      <c r="L32" s="283" t="str">
        <f t="shared" si="5"/>
        <v/>
      </c>
      <c r="M32" s="277" t="str">
        <f t="shared" si="6"/>
        <v/>
      </c>
      <c r="N32" s="278" t="str">
        <f t="shared" si="7"/>
        <v/>
      </c>
      <c r="O32" s="278" t="str">
        <f t="shared" si="8"/>
        <v/>
      </c>
      <c r="P32" s="278" t="str">
        <f t="shared" si="9"/>
        <v/>
      </c>
      <c r="Q32" s="284" t="str">
        <f t="shared" si="10"/>
        <v/>
      </c>
      <c r="R32" s="285" t="str">
        <f t="shared" si="11"/>
        <v/>
      </c>
    </row>
    <row r="33" spans="2:18" ht="15.75" customHeight="1" x14ac:dyDescent="0.3">
      <c r="B33" s="267" t="str">
        <f t="shared" si="12"/>
        <v/>
      </c>
      <c r="C33" s="268"/>
      <c r="D33" s="269"/>
      <c r="E33" s="280"/>
      <c r="F33" s="286"/>
      <c r="G33" s="281"/>
      <c r="H33" s="272" t="str">
        <f t="shared" si="2"/>
        <v/>
      </c>
      <c r="I33" s="287">
        <v>48</v>
      </c>
      <c r="J33" s="282">
        <f t="shared" si="3"/>
        <v>0.25</v>
      </c>
      <c r="K33" s="278" t="str">
        <f t="shared" si="4"/>
        <v/>
      </c>
      <c r="L33" s="283" t="str">
        <f t="shared" si="5"/>
        <v/>
      </c>
      <c r="M33" s="277" t="str">
        <f t="shared" si="6"/>
        <v/>
      </c>
      <c r="N33" s="278" t="str">
        <f t="shared" si="7"/>
        <v/>
      </c>
      <c r="O33" s="278" t="str">
        <f t="shared" si="8"/>
        <v/>
      </c>
      <c r="P33" s="278" t="str">
        <f t="shared" si="9"/>
        <v/>
      </c>
      <c r="Q33" s="284" t="str">
        <f t="shared" si="10"/>
        <v/>
      </c>
      <c r="R33" s="285" t="str">
        <f t="shared" si="11"/>
        <v/>
      </c>
    </row>
    <row r="34" spans="2:18" ht="15.75" customHeight="1" x14ac:dyDescent="0.3">
      <c r="B34" s="267" t="str">
        <f t="shared" si="12"/>
        <v/>
      </c>
      <c r="C34" s="268"/>
      <c r="D34" s="269"/>
      <c r="E34" s="280"/>
      <c r="F34" s="286"/>
      <c r="G34" s="281"/>
      <c r="H34" s="272" t="str">
        <f t="shared" si="2"/>
        <v/>
      </c>
      <c r="I34" s="287">
        <v>48</v>
      </c>
      <c r="J34" s="282">
        <f t="shared" si="3"/>
        <v>0.25</v>
      </c>
      <c r="K34" s="278" t="str">
        <f t="shared" si="4"/>
        <v/>
      </c>
      <c r="L34" s="283" t="str">
        <f t="shared" si="5"/>
        <v/>
      </c>
      <c r="M34" s="277" t="str">
        <f t="shared" si="6"/>
        <v/>
      </c>
      <c r="N34" s="278" t="str">
        <f t="shared" si="7"/>
        <v/>
      </c>
      <c r="O34" s="278" t="str">
        <f t="shared" si="8"/>
        <v/>
      </c>
      <c r="P34" s="278" t="str">
        <f t="shared" si="9"/>
        <v/>
      </c>
      <c r="Q34" s="284" t="str">
        <f t="shared" si="10"/>
        <v/>
      </c>
      <c r="R34" s="285" t="str">
        <f t="shared" si="11"/>
        <v/>
      </c>
    </row>
    <row r="35" spans="2:18" ht="15.75" customHeight="1" x14ac:dyDescent="0.3">
      <c r="B35" s="267" t="str">
        <f t="shared" si="12"/>
        <v/>
      </c>
      <c r="C35" s="268"/>
      <c r="D35" s="269"/>
      <c r="E35" s="280"/>
      <c r="F35" s="286"/>
      <c r="G35" s="281"/>
      <c r="H35" s="272" t="str">
        <f t="shared" si="2"/>
        <v/>
      </c>
      <c r="I35" s="287">
        <v>48</v>
      </c>
      <c r="J35" s="282">
        <f t="shared" si="3"/>
        <v>0.25</v>
      </c>
      <c r="K35" s="278" t="str">
        <f t="shared" si="4"/>
        <v/>
      </c>
      <c r="L35" s="283" t="str">
        <f t="shared" si="5"/>
        <v/>
      </c>
      <c r="M35" s="277" t="str">
        <f t="shared" si="6"/>
        <v/>
      </c>
      <c r="N35" s="278" t="str">
        <f t="shared" si="7"/>
        <v/>
      </c>
      <c r="O35" s="278" t="str">
        <f t="shared" si="8"/>
        <v/>
      </c>
      <c r="P35" s="278" t="str">
        <f t="shared" si="9"/>
        <v/>
      </c>
      <c r="Q35" s="284" t="str">
        <f t="shared" si="10"/>
        <v/>
      </c>
      <c r="R35" s="285" t="str">
        <f t="shared" si="11"/>
        <v/>
      </c>
    </row>
    <row r="36" spans="2:18" ht="15.75" customHeight="1" x14ac:dyDescent="0.3">
      <c r="B36" s="267" t="str">
        <f t="shared" si="12"/>
        <v/>
      </c>
      <c r="C36" s="268"/>
      <c r="D36" s="269"/>
      <c r="E36" s="280"/>
      <c r="F36" s="286"/>
      <c r="G36" s="281"/>
      <c r="H36" s="272" t="str">
        <f t="shared" si="2"/>
        <v/>
      </c>
      <c r="I36" s="287">
        <v>48</v>
      </c>
      <c r="J36" s="282">
        <f t="shared" si="3"/>
        <v>0.25</v>
      </c>
      <c r="K36" s="278" t="str">
        <f t="shared" si="4"/>
        <v/>
      </c>
      <c r="L36" s="283" t="str">
        <f t="shared" si="5"/>
        <v/>
      </c>
      <c r="M36" s="277" t="str">
        <f t="shared" si="6"/>
        <v/>
      </c>
      <c r="N36" s="278" t="str">
        <f t="shared" si="7"/>
        <v/>
      </c>
      <c r="O36" s="278" t="str">
        <f t="shared" si="8"/>
        <v/>
      </c>
      <c r="P36" s="278" t="str">
        <f t="shared" si="9"/>
        <v/>
      </c>
      <c r="Q36" s="284" t="str">
        <f t="shared" si="10"/>
        <v/>
      </c>
      <c r="R36" s="285" t="str">
        <f t="shared" si="11"/>
        <v/>
      </c>
    </row>
    <row r="37" spans="2:18" ht="15.75" customHeight="1" x14ac:dyDescent="0.3">
      <c r="B37" s="267" t="str">
        <f t="shared" si="12"/>
        <v/>
      </c>
      <c r="C37" s="268"/>
      <c r="D37" s="269"/>
      <c r="E37" s="280"/>
      <c r="F37" s="286"/>
      <c r="G37" s="281"/>
      <c r="H37" s="272" t="str">
        <f t="shared" si="2"/>
        <v/>
      </c>
      <c r="I37" s="287">
        <v>48</v>
      </c>
      <c r="J37" s="282">
        <f t="shared" si="3"/>
        <v>0.25</v>
      </c>
      <c r="K37" s="278" t="str">
        <f t="shared" si="4"/>
        <v/>
      </c>
      <c r="L37" s="283" t="str">
        <f t="shared" si="5"/>
        <v/>
      </c>
      <c r="M37" s="277" t="str">
        <f t="shared" si="6"/>
        <v/>
      </c>
      <c r="N37" s="278" t="str">
        <f t="shared" si="7"/>
        <v/>
      </c>
      <c r="O37" s="278" t="str">
        <f t="shared" si="8"/>
        <v/>
      </c>
      <c r="P37" s="278" t="str">
        <f t="shared" si="9"/>
        <v/>
      </c>
      <c r="Q37" s="284" t="str">
        <f t="shared" si="10"/>
        <v/>
      </c>
      <c r="R37" s="285" t="str">
        <f t="shared" si="11"/>
        <v/>
      </c>
    </row>
    <row r="38" spans="2:18" ht="15.75" customHeight="1" x14ac:dyDescent="0.3">
      <c r="B38" s="267" t="str">
        <f t="shared" si="12"/>
        <v/>
      </c>
      <c r="C38" s="268"/>
      <c r="D38" s="269"/>
      <c r="E38" s="280"/>
      <c r="F38" s="286"/>
      <c r="G38" s="281"/>
      <c r="H38" s="272" t="str">
        <f t="shared" si="2"/>
        <v/>
      </c>
      <c r="I38" s="287">
        <v>48</v>
      </c>
      <c r="J38" s="282">
        <f t="shared" si="3"/>
        <v>0.25</v>
      </c>
      <c r="K38" s="278" t="str">
        <f t="shared" si="4"/>
        <v/>
      </c>
      <c r="L38" s="283" t="str">
        <f t="shared" si="5"/>
        <v/>
      </c>
      <c r="M38" s="277" t="str">
        <f t="shared" si="6"/>
        <v/>
      </c>
      <c r="N38" s="278" t="str">
        <f t="shared" si="7"/>
        <v/>
      </c>
      <c r="O38" s="278" t="str">
        <f t="shared" si="8"/>
        <v/>
      </c>
      <c r="P38" s="278" t="str">
        <f t="shared" si="9"/>
        <v/>
      </c>
      <c r="Q38" s="284" t="str">
        <f t="shared" si="10"/>
        <v/>
      </c>
      <c r="R38" s="285" t="str">
        <f t="shared" si="11"/>
        <v/>
      </c>
    </row>
    <row r="39" spans="2:18" ht="15.75" customHeight="1" x14ac:dyDescent="0.3">
      <c r="B39" s="267" t="str">
        <f t="shared" si="12"/>
        <v/>
      </c>
      <c r="C39" s="268"/>
      <c r="D39" s="269"/>
      <c r="E39" s="280"/>
      <c r="F39" s="286"/>
      <c r="G39" s="281"/>
      <c r="H39" s="272" t="str">
        <f t="shared" si="2"/>
        <v/>
      </c>
      <c r="I39" s="287">
        <v>48</v>
      </c>
      <c r="J39" s="282">
        <f t="shared" si="3"/>
        <v>0.25</v>
      </c>
      <c r="K39" s="278" t="str">
        <f t="shared" si="4"/>
        <v/>
      </c>
      <c r="L39" s="283" t="str">
        <f t="shared" si="5"/>
        <v/>
      </c>
      <c r="M39" s="277" t="str">
        <f t="shared" si="6"/>
        <v/>
      </c>
      <c r="N39" s="278" t="str">
        <f t="shared" si="7"/>
        <v/>
      </c>
      <c r="O39" s="278" t="str">
        <f t="shared" si="8"/>
        <v/>
      </c>
      <c r="P39" s="278" t="str">
        <f t="shared" si="9"/>
        <v/>
      </c>
      <c r="Q39" s="284" t="str">
        <f t="shared" si="10"/>
        <v/>
      </c>
      <c r="R39" s="285" t="str">
        <f t="shared" si="11"/>
        <v/>
      </c>
    </row>
    <row r="40" spans="2:18" ht="15.75" customHeight="1" x14ac:dyDescent="0.3">
      <c r="B40" s="267" t="str">
        <f t="shared" si="12"/>
        <v/>
      </c>
      <c r="C40" s="268"/>
      <c r="D40" s="269"/>
      <c r="E40" s="280"/>
      <c r="F40" s="286"/>
      <c r="G40" s="281"/>
      <c r="H40" s="272" t="str">
        <f t="shared" si="2"/>
        <v/>
      </c>
      <c r="I40" s="287">
        <v>48</v>
      </c>
      <c r="J40" s="282">
        <f t="shared" si="3"/>
        <v>0.25</v>
      </c>
      <c r="K40" s="278" t="str">
        <f t="shared" si="4"/>
        <v/>
      </c>
      <c r="L40" s="283" t="str">
        <f t="shared" si="5"/>
        <v/>
      </c>
      <c r="M40" s="277" t="str">
        <f t="shared" si="6"/>
        <v/>
      </c>
      <c r="N40" s="278" t="str">
        <f t="shared" si="7"/>
        <v/>
      </c>
      <c r="O40" s="278" t="str">
        <f t="shared" si="8"/>
        <v/>
      </c>
      <c r="P40" s="278" t="str">
        <f t="shared" si="9"/>
        <v/>
      </c>
      <c r="Q40" s="284" t="str">
        <f t="shared" si="10"/>
        <v/>
      </c>
      <c r="R40" s="285" t="str">
        <f t="shared" si="11"/>
        <v/>
      </c>
    </row>
    <row r="41" spans="2:18" ht="15.75" customHeight="1" x14ac:dyDescent="0.3">
      <c r="B41" s="267" t="str">
        <f t="shared" si="12"/>
        <v/>
      </c>
      <c r="C41" s="268"/>
      <c r="D41" s="269"/>
      <c r="E41" s="280"/>
      <c r="F41" s="286"/>
      <c r="G41" s="281"/>
      <c r="H41" s="272" t="str">
        <f t="shared" si="2"/>
        <v/>
      </c>
      <c r="I41" s="287">
        <v>48</v>
      </c>
      <c r="J41" s="282">
        <f t="shared" si="3"/>
        <v>0.25</v>
      </c>
      <c r="K41" s="278" t="str">
        <f t="shared" si="4"/>
        <v/>
      </c>
      <c r="L41" s="283" t="str">
        <f t="shared" si="5"/>
        <v/>
      </c>
      <c r="M41" s="277" t="str">
        <f t="shared" si="6"/>
        <v/>
      </c>
      <c r="N41" s="278" t="str">
        <f t="shared" si="7"/>
        <v/>
      </c>
      <c r="O41" s="278" t="str">
        <f t="shared" si="8"/>
        <v/>
      </c>
      <c r="P41" s="278" t="str">
        <f t="shared" si="9"/>
        <v/>
      </c>
      <c r="Q41" s="284" t="str">
        <f t="shared" si="10"/>
        <v/>
      </c>
      <c r="R41" s="285" t="str">
        <f t="shared" si="11"/>
        <v/>
      </c>
    </row>
    <row r="42" spans="2:18" ht="15.75" customHeight="1" x14ac:dyDescent="0.3">
      <c r="B42" s="267" t="str">
        <f t="shared" si="12"/>
        <v/>
      </c>
      <c r="C42" s="268"/>
      <c r="D42" s="269"/>
      <c r="E42" s="280"/>
      <c r="F42" s="286"/>
      <c r="G42" s="281"/>
      <c r="H42" s="272" t="str">
        <f t="shared" si="2"/>
        <v/>
      </c>
      <c r="I42" s="287">
        <v>48</v>
      </c>
      <c r="J42" s="282">
        <f t="shared" si="3"/>
        <v>0.25</v>
      </c>
      <c r="K42" s="278" t="str">
        <f t="shared" si="4"/>
        <v/>
      </c>
      <c r="L42" s="283" t="str">
        <f t="shared" si="5"/>
        <v/>
      </c>
      <c r="M42" s="277" t="str">
        <f t="shared" si="6"/>
        <v/>
      </c>
      <c r="N42" s="278" t="str">
        <f t="shared" si="7"/>
        <v/>
      </c>
      <c r="O42" s="278" t="str">
        <f t="shared" si="8"/>
        <v/>
      </c>
      <c r="P42" s="278" t="str">
        <f t="shared" si="9"/>
        <v/>
      </c>
      <c r="Q42" s="284" t="str">
        <f t="shared" si="10"/>
        <v/>
      </c>
      <c r="R42" s="285" t="str">
        <f t="shared" si="11"/>
        <v/>
      </c>
    </row>
    <row r="43" spans="2:18" ht="15.75" customHeight="1" x14ac:dyDescent="0.3">
      <c r="B43" s="267" t="str">
        <f t="shared" si="12"/>
        <v/>
      </c>
      <c r="C43" s="268"/>
      <c r="D43" s="269"/>
      <c r="E43" s="280"/>
      <c r="F43" s="286"/>
      <c r="G43" s="281"/>
      <c r="H43" s="272" t="str">
        <f t="shared" si="2"/>
        <v/>
      </c>
      <c r="I43" s="287">
        <v>48</v>
      </c>
      <c r="J43" s="282">
        <f t="shared" si="3"/>
        <v>0.25</v>
      </c>
      <c r="K43" s="278" t="str">
        <f t="shared" si="4"/>
        <v/>
      </c>
      <c r="L43" s="283" t="str">
        <f t="shared" si="5"/>
        <v/>
      </c>
      <c r="M43" s="277" t="str">
        <f t="shared" si="6"/>
        <v/>
      </c>
      <c r="N43" s="278" t="str">
        <f t="shared" si="7"/>
        <v/>
      </c>
      <c r="O43" s="278" t="str">
        <f t="shared" si="8"/>
        <v/>
      </c>
      <c r="P43" s="278" t="str">
        <f t="shared" si="9"/>
        <v/>
      </c>
      <c r="Q43" s="284" t="str">
        <f t="shared" si="10"/>
        <v/>
      </c>
      <c r="R43" s="285" t="str">
        <f t="shared" si="11"/>
        <v/>
      </c>
    </row>
    <row r="44" spans="2:18" ht="15.75" customHeight="1" x14ac:dyDescent="0.3">
      <c r="B44" s="267" t="str">
        <f t="shared" si="12"/>
        <v/>
      </c>
      <c r="C44" s="268"/>
      <c r="D44" s="269"/>
      <c r="E44" s="280"/>
      <c r="F44" s="286"/>
      <c r="G44" s="281"/>
      <c r="H44" s="272" t="str">
        <f t="shared" si="2"/>
        <v/>
      </c>
      <c r="I44" s="287">
        <v>48</v>
      </c>
      <c r="J44" s="282">
        <f t="shared" si="3"/>
        <v>0.25</v>
      </c>
      <c r="K44" s="278" t="str">
        <f t="shared" si="4"/>
        <v/>
      </c>
      <c r="L44" s="283" t="str">
        <f t="shared" si="5"/>
        <v/>
      </c>
      <c r="M44" s="277" t="str">
        <f t="shared" si="6"/>
        <v/>
      </c>
      <c r="N44" s="278" t="str">
        <f t="shared" si="7"/>
        <v/>
      </c>
      <c r="O44" s="278" t="str">
        <f t="shared" si="8"/>
        <v/>
      </c>
      <c r="P44" s="278" t="str">
        <f t="shared" si="9"/>
        <v/>
      </c>
      <c r="Q44" s="284" t="str">
        <f t="shared" si="10"/>
        <v/>
      </c>
      <c r="R44" s="285" t="str">
        <f t="shared" si="11"/>
        <v/>
      </c>
    </row>
    <row r="45" spans="2:18" ht="15.75" customHeight="1" x14ac:dyDescent="0.3">
      <c r="B45" s="267" t="str">
        <f t="shared" si="12"/>
        <v/>
      </c>
      <c r="C45" s="268"/>
      <c r="D45" s="269"/>
      <c r="E45" s="280"/>
      <c r="F45" s="286"/>
      <c r="G45" s="281"/>
      <c r="H45" s="272" t="str">
        <f t="shared" si="2"/>
        <v/>
      </c>
      <c r="I45" s="287">
        <v>48</v>
      </c>
      <c r="J45" s="282">
        <f t="shared" si="3"/>
        <v>0.25</v>
      </c>
      <c r="K45" s="278" t="str">
        <f t="shared" si="4"/>
        <v/>
      </c>
      <c r="L45" s="283" t="str">
        <f t="shared" si="5"/>
        <v/>
      </c>
      <c r="M45" s="277" t="str">
        <f t="shared" si="6"/>
        <v/>
      </c>
      <c r="N45" s="278" t="str">
        <f t="shared" si="7"/>
        <v/>
      </c>
      <c r="O45" s="278" t="str">
        <f t="shared" si="8"/>
        <v/>
      </c>
      <c r="P45" s="278" t="str">
        <f t="shared" si="9"/>
        <v/>
      </c>
      <c r="Q45" s="284" t="str">
        <f t="shared" si="10"/>
        <v/>
      </c>
      <c r="R45" s="285" t="str">
        <f t="shared" si="11"/>
        <v/>
      </c>
    </row>
    <row r="46" spans="2:18" ht="15.75" customHeight="1" x14ac:dyDescent="0.3">
      <c r="B46" s="267" t="str">
        <f t="shared" si="12"/>
        <v/>
      </c>
      <c r="C46" s="268"/>
      <c r="D46" s="269"/>
      <c r="E46" s="280"/>
      <c r="F46" s="286"/>
      <c r="G46" s="281"/>
      <c r="H46" s="272" t="str">
        <f t="shared" si="2"/>
        <v/>
      </c>
      <c r="I46" s="287">
        <f>8*12</f>
        <v>96</v>
      </c>
      <c r="J46" s="282">
        <f t="shared" si="3"/>
        <v>0.125</v>
      </c>
      <c r="K46" s="278" t="str">
        <f t="shared" si="4"/>
        <v/>
      </c>
      <c r="L46" s="283" t="str">
        <f t="shared" si="5"/>
        <v/>
      </c>
      <c r="M46" s="277" t="str">
        <f t="shared" si="6"/>
        <v/>
      </c>
      <c r="N46" s="278" t="str">
        <f t="shared" si="7"/>
        <v/>
      </c>
      <c r="O46" s="278" t="str">
        <f t="shared" si="8"/>
        <v/>
      </c>
      <c r="P46" s="278" t="str">
        <f t="shared" si="9"/>
        <v/>
      </c>
      <c r="Q46" s="284" t="str">
        <f t="shared" si="10"/>
        <v/>
      </c>
      <c r="R46" s="285" t="str">
        <f t="shared" si="11"/>
        <v/>
      </c>
    </row>
    <row r="47" spans="2:18" ht="15.75" customHeight="1" x14ac:dyDescent="0.3">
      <c r="B47" s="267" t="str">
        <f t="shared" si="12"/>
        <v/>
      </c>
      <c r="C47" s="268"/>
      <c r="D47" s="269"/>
      <c r="E47" s="280"/>
      <c r="F47" s="286"/>
      <c r="G47" s="281"/>
      <c r="H47" s="272" t="str">
        <f t="shared" si="2"/>
        <v/>
      </c>
      <c r="I47" s="287">
        <v>48</v>
      </c>
      <c r="J47" s="282">
        <f t="shared" si="3"/>
        <v>0.25</v>
      </c>
      <c r="K47" s="278" t="str">
        <f t="shared" si="4"/>
        <v/>
      </c>
      <c r="L47" s="283" t="str">
        <f t="shared" si="5"/>
        <v/>
      </c>
      <c r="M47" s="277" t="str">
        <f t="shared" si="6"/>
        <v/>
      </c>
      <c r="N47" s="278" t="str">
        <f t="shared" si="7"/>
        <v/>
      </c>
      <c r="O47" s="278" t="str">
        <f t="shared" si="8"/>
        <v/>
      </c>
      <c r="P47" s="278" t="str">
        <f t="shared" si="9"/>
        <v/>
      </c>
      <c r="Q47" s="284" t="str">
        <f t="shared" si="10"/>
        <v/>
      </c>
      <c r="R47" s="285" t="str">
        <f t="shared" si="11"/>
        <v/>
      </c>
    </row>
    <row r="48" spans="2:18" ht="15.75" customHeight="1" x14ac:dyDescent="0.3">
      <c r="B48" s="267"/>
      <c r="C48" s="268"/>
      <c r="D48" s="269"/>
      <c r="E48" s="280"/>
      <c r="F48" s="286"/>
      <c r="G48" s="281"/>
      <c r="H48" s="272" t="str">
        <f t="shared" si="2"/>
        <v/>
      </c>
      <c r="I48" s="287"/>
      <c r="J48" s="282" t="str">
        <f t="shared" si="3"/>
        <v/>
      </c>
      <c r="K48" s="278" t="str">
        <f t="shared" si="4"/>
        <v/>
      </c>
      <c r="L48" s="283" t="str">
        <f t="shared" si="5"/>
        <v/>
      </c>
      <c r="M48" s="277" t="str">
        <f t="shared" si="6"/>
        <v/>
      </c>
      <c r="N48" s="278" t="str">
        <f t="shared" si="7"/>
        <v/>
      </c>
      <c r="O48" s="278" t="str">
        <f t="shared" si="8"/>
        <v/>
      </c>
      <c r="P48" s="278" t="str">
        <f t="shared" si="9"/>
        <v/>
      </c>
      <c r="Q48" s="284" t="str">
        <f t="shared" si="10"/>
        <v/>
      </c>
      <c r="R48" s="285" t="str">
        <f t="shared" si="11"/>
        <v/>
      </c>
    </row>
    <row r="49" spans="2:18" ht="15.75" customHeight="1" x14ac:dyDescent="0.3">
      <c r="B49" s="267"/>
      <c r="C49" s="268"/>
      <c r="D49" s="269"/>
      <c r="E49" s="280"/>
      <c r="F49" s="286"/>
      <c r="G49" s="281"/>
      <c r="H49" s="272" t="str">
        <f t="shared" si="2"/>
        <v/>
      </c>
      <c r="I49" s="287"/>
      <c r="J49" s="282"/>
      <c r="K49" s="278"/>
      <c r="L49" s="283"/>
      <c r="M49" s="277"/>
      <c r="N49" s="278"/>
      <c r="O49" s="278"/>
      <c r="P49" s="278"/>
      <c r="Q49" s="284"/>
      <c r="R49" s="285"/>
    </row>
    <row r="50" spans="2:18" ht="15.75" customHeight="1" x14ac:dyDescent="0.3">
      <c r="B50" s="267" t="str">
        <f>IF(D50&lt;&gt;"",B28+1,"")</f>
        <v/>
      </c>
      <c r="C50" s="268"/>
      <c r="D50" s="269"/>
      <c r="E50" s="280"/>
      <c r="F50" s="286"/>
      <c r="G50" s="281"/>
      <c r="H50" s="272" t="str">
        <f t="shared" si="2"/>
        <v/>
      </c>
      <c r="I50" s="287"/>
      <c r="J50" s="282" t="str">
        <f t="shared" si="3"/>
        <v/>
      </c>
      <c r="K50" s="278" t="str">
        <f t="shared" si="4"/>
        <v/>
      </c>
      <c r="L50" s="283" t="str">
        <f t="shared" si="5"/>
        <v/>
      </c>
      <c r="M50" s="277" t="str">
        <f t="shared" si="6"/>
        <v/>
      </c>
      <c r="N50" s="278" t="str">
        <f t="shared" si="7"/>
        <v/>
      </c>
      <c r="O50" s="278" t="str">
        <f t="shared" si="8"/>
        <v/>
      </c>
      <c r="P50" s="278" t="str">
        <f t="shared" si="9"/>
        <v/>
      </c>
      <c r="Q50" s="284" t="str">
        <f t="shared" si="10"/>
        <v/>
      </c>
      <c r="R50" s="285" t="str">
        <f t="shared" si="11"/>
        <v/>
      </c>
    </row>
    <row r="51" spans="2:18" ht="15.75" customHeight="1" x14ac:dyDescent="0.3">
      <c r="B51" s="267" t="str">
        <f t="shared" si="12"/>
        <v/>
      </c>
      <c r="C51" s="286"/>
      <c r="D51" s="288"/>
      <c r="E51" s="280"/>
      <c r="F51" s="286"/>
      <c r="G51" s="281"/>
      <c r="H51" s="284"/>
      <c r="I51" s="287"/>
      <c r="J51" s="282"/>
      <c r="K51" s="278"/>
      <c r="L51" s="283"/>
      <c r="M51" s="289"/>
      <c r="N51" s="278"/>
      <c r="O51" s="278"/>
      <c r="P51" s="278"/>
      <c r="Q51" s="284"/>
      <c r="R51" s="285"/>
    </row>
    <row r="52" spans="2:18" ht="15.75" customHeight="1" thickBot="1" x14ac:dyDescent="0.35">
      <c r="B52" s="290" t="str">
        <f>IF(D52&lt;&gt;"",B26+1,"")</f>
        <v/>
      </c>
      <c r="C52" s="291"/>
      <c r="D52" s="292"/>
      <c r="E52" s="293"/>
      <c r="F52" s="291"/>
      <c r="G52" s="294"/>
      <c r="H52" s="295" t="str">
        <f>IF(G52&lt;&gt;"",F52*G52,"")</f>
        <v/>
      </c>
      <c r="I52" s="296"/>
      <c r="J52" s="297" t="str">
        <f>IFERROR(100%/I52*12,"")</f>
        <v/>
      </c>
      <c r="K52" s="298" t="str">
        <f>IFERROR(ROUNDDOWN(H52/I52,0),"")</f>
        <v/>
      </c>
      <c r="L52" s="299" t="str">
        <f>IF(E52&lt;&gt;"",EDATE(E52,I52),"")</f>
        <v/>
      </c>
      <c r="M52" s="300" t="str">
        <f>IF(E52&lt;&gt;"",IF(IF(AND(MONTH($C$9)=MONTH(E52),YEAR($C$9)&gt;YEAR(E52)),(YEAR($C$9)-YEAR(E52))*12,IF(AND(MONTH($C$9)&gt;MONTH(E52),YEAR($C$9)&gt;YEAR(E52)),((YEAR($C$9)-YEAR(E52))*12)+(MONTH($C$9)-MONTH(E52)),IF(AND(MONTH($C$9)&lt;MONTH(E52),YEAR($C$9)&gt;YEAR(E52)),((YEAR($C$9)-YEAR(E52))*12)-(MONTH(E52)-MONTH($C$9)),IF(YEAR($C$9)=YEAR(E52),MONTH($C$9)-MONTH(E52),0))))&lt;=I52,(IF(AND(MONTH($C$9)=MONTH(E52),YEAR($C$9)&gt;YEAR(E52)),(YEAR($C$9)-YEAR(E52))*12,IF(AND(MONTH($C$9)&gt;MONTH(E52),YEAR($C$9)&gt;YEAR(E52)),((YEAR($C$9)-YEAR(E52))*12)+(MONTH($C$9)-MONTH(E52)),IF(AND(MONTH($C$9)&lt;MONTH(E52),YEAR($C$9)&gt;YEAR(E52)),((YEAR($C$9)-YEAR(E52))*12)-(MONTH(E52)-MONTH($C$9)),IF(YEAR($C$9)=YEAR(E52),MONTH($C$9)-MONTH(E52),0))))),I52),"")</f>
        <v/>
      </c>
      <c r="N52" s="298" t="str">
        <f>IFERROR(IF($C$9=EOMONTH(E52,0),0,IF($C$9&gt;EOMONTH(L52,0),H52-1,IF($C$9&lt;EOMONTH(E52,0),0,(IF(M52&lt;=I52,(M52-1)*K52,IF(M52&gt;I52,(K52*M52)-1,0)))))),"")</f>
        <v/>
      </c>
      <c r="O52" s="298" t="str">
        <f>IFERROR(IF($C$9&lt;=EOMONTH(E52,0),0,H52-N52),"")</f>
        <v/>
      </c>
      <c r="P52" s="298" t="str">
        <f>IFERROR(IF($C$9&lt;=EOMONTH(E52,0),0,IF(EOMONTH(L52,0)&gt;$C$9,K52,IF(EOMONTH(L52,0)=$C$9,K52-1,0))),"")</f>
        <v/>
      </c>
      <c r="Q52" s="295" t="str">
        <f>IFERROR(N52+P52,"")</f>
        <v/>
      </c>
      <c r="R52" s="301" t="str">
        <f>IFERROR(IF($C$9&lt;=EOMONTH(E52,0),H52,H52-Q52),"")</f>
        <v/>
      </c>
    </row>
    <row r="53" spans="2:18" ht="15.75" customHeight="1" x14ac:dyDescent="0.3">
      <c r="F53" s="219"/>
      <c r="G53" s="220"/>
      <c r="H53" s="220"/>
      <c r="I53" s="221"/>
      <c r="K53" s="220"/>
      <c r="L53" s="222"/>
      <c r="M53" s="221"/>
      <c r="N53" s="220"/>
      <c r="O53" s="220"/>
      <c r="P53" s="220"/>
      <c r="Q53" s="220"/>
      <c r="R53" s="220"/>
    </row>
    <row r="54" spans="2:18" ht="15.75" customHeight="1" x14ac:dyDescent="0.3">
      <c r="B54" s="302" t="s">
        <v>583</v>
      </c>
      <c r="F54" s="219"/>
      <c r="G54" s="220"/>
      <c r="H54" s="220"/>
      <c r="I54" s="221"/>
      <c r="K54" s="220"/>
      <c r="L54" s="222"/>
      <c r="M54" s="221"/>
      <c r="N54" s="220"/>
      <c r="O54" s="220"/>
      <c r="P54" s="220"/>
      <c r="Q54" s="220"/>
      <c r="R54" s="220"/>
    </row>
    <row r="55" spans="2:18" ht="15.75" customHeight="1" x14ac:dyDescent="0.3">
      <c r="B55" s="302" t="s">
        <v>584</v>
      </c>
      <c r="F55" s="219"/>
      <c r="G55" s="220"/>
      <c r="H55" s="220"/>
      <c r="I55" s="221"/>
      <c r="K55" s="220"/>
      <c r="L55" s="222"/>
      <c r="M55" s="221"/>
      <c r="N55" s="220"/>
      <c r="O55" s="220"/>
      <c r="P55" s="220"/>
      <c r="Q55" s="220"/>
      <c r="R55" s="220"/>
    </row>
    <row r="56" spans="2:18" ht="15.75" customHeight="1" x14ac:dyDescent="0.3">
      <c r="B56" s="302" t="s">
        <v>585</v>
      </c>
      <c r="F56" s="219"/>
      <c r="G56" s="220"/>
      <c r="H56" s="220"/>
      <c r="I56" s="221"/>
      <c r="K56" s="220"/>
      <c r="L56" s="222"/>
      <c r="M56" s="221"/>
      <c r="N56" s="220"/>
      <c r="O56" s="220"/>
      <c r="P56" s="220"/>
      <c r="Q56" s="220"/>
      <c r="R56" s="220"/>
    </row>
    <row r="57" spans="2:18" ht="15.75" customHeight="1" x14ac:dyDescent="0.3">
      <c r="F57" s="219"/>
      <c r="G57" s="220"/>
      <c r="H57" s="220"/>
      <c r="I57" s="221"/>
      <c r="K57" s="220"/>
      <c r="L57" s="222"/>
      <c r="M57" s="221"/>
      <c r="N57" s="220"/>
      <c r="O57" s="220"/>
      <c r="P57" s="220"/>
      <c r="Q57" s="220"/>
      <c r="R57" s="220"/>
    </row>
    <row r="58" spans="2:18" ht="15.75" customHeight="1" x14ac:dyDescent="0.3">
      <c r="F58" s="219"/>
      <c r="G58" s="220"/>
      <c r="H58" s="220"/>
      <c r="I58" s="221"/>
      <c r="K58" s="220"/>
      <c r="L58" s="222"/>
      <c r="M58" s="221"/>
      <c r="N58" s="220"/>
      <c r="O58" s="220"/>
      <c r="P58" s="220"/>
      <c r="Q58" s="220"/>
      <c r="R58" s="220"/>
    </row>
    <row r="59" spans="2:18" ht="15.75" customHeight="1" x14ac:dyDescent="0.3">
      <c r="F59" s="219"/>
      <c r="G59" s="220"/>
      <c r="H59" s="220"/>
      <c r="I59" s="221"/>
      <c r="K59" s="220"/>
      <c r="L59" s="222"/>
      <c r="M59" s="221"/>
      <c r="N59" s="220"/>
      <c r="O59" s="220"/>
      <c r="P59" s="220"/>
      <c r="Q59" s="220"/>
      <c r="R59" s="220"/>
    </row>
    <row r="60" spans="2:18" ht="15.75" customHeight="1" x14ac:dyDescent="0.3">
      <c r="F60" s="219"/>
      <c r="G60" s="220"/>
      <c r="H60" s="220"/>
      <c r="I60" s="221"/>
      <c r="K60" s="220"/>
      <c r="L60" s="222"/>
      <c r="M60" s="221"/>
      <c r="N60" s="220"/>
      <c r="O60" s="220"/>
      <c r="P60" s="220"/>
      <c r="Q60" s="220"/>
      <c r="R60" s="220"/>
    </row>
    <row r="61" spans="2:18" ht="15.75" customHeight="1" x14ac:dyDescent="0.3">
      <c r="F61" s="219"/>
      <c r="G61" s="220"/>
      <c r="H61" s="220"/>
      <c r="I61" s="221"/>
      <c r="K61" s="220"/>
      <c r="L61" s="222"/>
      <c r="M61" s="221"/>
      <c r="N61" s="220"/>
      <c r="O61" s="220"/>
      <c r="P61" s="220"/>
      <c r="Q61" s="220"/>
      <c r="R61" s="220"/>
    </row>
    <row r="62" spans="2:18" ht="15.75" customHeight="1" x14ac:dyDescent="0.3">
      <c r="F62" s="219"/>
      <c r="G62" s="220"/>
      <c r="H62" s="220"/>
      <c r="I62" s="221"/>
      <c r="K62" s="220"/>
      <c r="L62" s="222"/>
      <c r="M62" s="221"/>
      <c r="N62" s="220"/>
      <c r="O62" s="220"/>
      <c r="P62" s="220"/>
      <c r="Q62" s="220"/>
      <c r="R62" s="220"/>
    </row>
    <row r="63" spans="2:18" ht="15.75" customHeight="1" x14ac:dyDescent="0.3">
      <c r="F63" s="219"/>
      <c r="G63" s="220"/>
      <c r="H63" s="220"/>
      <c r="I63" s="221"/>
      <c r="K63" s="220"/>
      <c r="L63" s="222"/>
      <c r="M63" s="221"/>
      <c r="N63" s="220"/>
      <c r="O63" s="220"/>
      <c r="P63" s="220"/>
      <c r="Q63" s="220"/>
      <c r="R63" s="220"/>
    </row>
    <row r="64" spans="2:18" ht="15.75" customHeight="1" x14ac:dyDescent="0.3">
      <c r="F64" s="219"/>
      <c r="G64" s="220"/>
      <c r="H64" s="220"/>
      <c r="I64" s="221"/>
      <c r="K64" s="220"/>
      <c r="L64" s="222"/>
      <c r="M64" s="221"/>
      <c r="N64" s="220"/>
      <c r="O64" s="220"/>
      <c r="P64" s="220"/>
      <c r="Q64" s="220"/>
      <c r="R64" s="220"/>
    </row>
    <row r="65" spans="6:18" ht="15.75" customHeight="1" x14ac:dyDescent="0.3">
      <c r="F65" s="219"/>
      <c r="G65" s="220"/>
      <c r="H65" s="220"/>
      <c r="I65" s="221"/>
      <c r="K65" s="220"/>
      <c r="L65" s="222"/>
      <c r="M65" s="221"/>
      <c r="N65" s="220"/>
      <c r="O65" s="220"/>
      <c r="P65" s="220"/>
      <c r="Q65" s="220"/>
      <c r="R65" s="220"/>
    </row>
    <row r="66" spans="6:18" ht="15.75" customHeight="1" x14ac:dyDescent="0.3">
      <c r="F66" s="219"/>
      <c r="G66" s="220"/>
      <c r="H66" s="220"/>
      <c r="I66" s="221"/>
      <c r="K66" s="220"/>
      <c r="L66" s="222"/>
      <c r="M66" s="221"/>
      <c r="N66" s="220"/>
      <c r="O66" s="220"/>
      <c r="P66" s="220"/>
      <c r="Q66" s="220"/>
      <c r="R66" s="220"/>
    </row>
    <row r="67" spans="6:18" ht="15.75" customHeight="1" x14ac:dyDescent="0.3">
      <c r="F67" s="219"/>
      <c r="G67" s="220"/>
      <c r="H67" s="220"/>
      <c r="I67" s="221"/>
      <c r="K67" s="220"/>
      <c r="L67" s="222"/>
      <c r="M67" s="221"/>
      <c r="N67" s="220"/>
      <c r="O67" s="220"/>
      <c r="P67" s="220"/>
      <c r="Q67" s="220"/>
      <c r="R67" s="220"/>
    </row>
    <row r="68" spans="6:18" ht="15.75" customHeight="1" x14ac:dyDescent="0.3">
      <c r="F68" s="219"/>
      <c r="G68" s="220"/>
      <c r="H68" s="220"/>
      <c r="I68" s="221"/>
      <c r="K68" s="220"/>
      <c r="L68" s="222"/>
      <c r="M68" s="221"/>
      <c r="N68" s="220"/>
      <c r="O68" s="220"/>
      <c r="P68" s="220"/>
      <c r="Q68" s="220"/>
      <c r="R68" s="220"/>
    </row>
    <row r="69" spans="6:18" ht="15.75" customHeight="1" x14ac:dyDescent="0.3">
      <c r="F69" s="219"/>
      <c r="G69" s="220"/>
      <c r="H69" s="220"/>
      <c r="I69" s="221"/>
      <c r="K69" s="220"/>
      <c r="L69" s="222"/>
      <c r="M69" s="221"/>
      <c r="N69" s="220"/>
      <c r="O69" s="220"/>
      <c r="P69" s="220"/>
      <c r="Q69" s="220"/>
      <c r="R69" s="220"/>
    </row>
    <row r="70" spans="6:18" ht="15.75" customHeight="1" x14ac:dyDescent="0.3">
      <c r="F70" s="219"/>
      <c r="G70" s="220"/>
      <c r="H70" s="220"/>
      <c r="I70" s="221"/>
      <c r="K70" s="220"/>
      <c r="L70" s="222"/>
      <c r="M70" s="221"/>
      <c r="N70" s="220"/>
      <c r="O70" s="220"/>
      <c r="P70" s="220"/>
      <c r="Q70" s="220"/>
      <c r="R70" s="220"/>
    </row>
    <row r="71" spans="6:18" ht="15.75" customHeight="1" x14ac:dyDescent="0.3">
      <c r="F71" s="219"/>
      <c r="G71" s="220"/>
      <c r="H71" s="220"/>
      <c r="I71" s="221"/>
      <c r="K71" s="220"/>
      <c r="L71" s="222"/>
      <c r="M71" s="221"/>
      <c r="N71" s="220"/>
      <c r="O71" s="220"/>
      <c r="P71" s="220"/>
      <c r="Q71" s="220"/>
      <c r="R71" s="220"/>
    </row>
    <row r="72" spans="6:18" ht="15.75" customHeight="1" x14ac:dyDescent="0.3">
      <c r="F72" s="219"/>
      <c r="G72" s="220"/>
      <c r="H72" s="220"/>
      <c r="I72" s="221"/>
      <c r="K72" s="220"/>
      <c r="L72" s="222"/>
      <c r="M72" s="221"/>
      <c r="N72" s="220"/>
      <c r="O72" s="220"/>
      <c r="P72" s="220"/>
      <c r="Q72" s="220"/>
      <c r="R72" s="220"/>
    </row>
    <row r="73" spans="6:18" ht="15.75" customHeight="1" x14ac:dyDescent="0.3">
      <c r="F73" s="219"/>
      <c r="G73" s="220"/>
      <c r="H73" s="220"/>
      <c r="I73" s="221"/>
      <c r="K73" s="220"/>
      <c r="L73" s="222"/>
      <c r="M73" s="221"/>
      <c r="N73" s="220"/>
      <c r="O73" s="220"/>
      <c r="P73" s="220"/>
      <c r="Q73" s="220"/>
      <c r="R73" s="220"/>
    </row>
    <row r="74" spans="6:18" ht="15.75" customHeight="1" x14ac:dyDescent="0.3">
      <c r="F74" s="219"/>
      <c r="G74" s="220"/>
      <c r="H74" s="220"/>
      <c r="I74" s="221"/>
      <c r="K74" s="220"/>
      <c r="L74" s="222"/>
      <c r="M74" s="221"/>
      <c r="N74" s="220"/>
      <c r="O74" s="220"/>
      <c r="P74" s="220"/>
      <c r="Q74" s="220"/>
      <c r="R74" s="220"/>
    </row>
    <row r="75" spans="6:18" ht="15.75" customHeight="1" x14ac:dyDescent="0.3">
      <c r="F75" s="219"/>
      <c r="G75" s="220"/>
      <c r="H75" s="220"/>
      <c r="I75" s="221"/>
      <c r="K75" s="220"/>
      <c r="L75" s="222"/>
      <c r="M75" s="221"/>
      <c r="N75" s="220"/>
      <c r="O75" s="220"/>
      <c r="P75" s="220"/>
      <c r="Q75" s="220"/>
      <c r="R75" s="220"/>
    </row>
    <row r="76" spans="6:18" ht="15.75" customHeight="1" x14ac:dyDescent="0.3">
      <c r="F76" s="219"/>
      <c r="G76" s="220"/>
      <c r="H76" s="220"/>
      <c r="I76" s="221"/>
      <c r="K76" s="220"/>
      <c r="L76" s="222"/>
      <c r="M76" s="221"/>
      <c r="N76" s="220"/>
      <c r="O76" s="220"/>
      <c r="P76" s="220"/>
      <c r="Q76" s="220"/>
      <c r="R76" s="220"/>
    </row>
    <row r="77" spans="6:18" ht="15.75" customHeight="1" x14ac:dyDescent="0.3">
      <c r="F77" s="219"/>
      <c r="G77" s="220"/>
      <c r="H77" s="220"/>
      <c r="I77" s="221"/>
      <c r="K77" s="220"/>
      <c r="L77" s="222"/>
      <c r="M77" s="221"/>
      <c r="N77" s="220"/>
      <c r="O77" s="220"/>
      <c r="P77" s="220"/>
      <c r="Q77" s="220"/>
      <c r="R77" s="220"/>
    </row>
    <row r="78" spans="6:18" ht="15.75" customHeight="1" x14ac:dyDescent="0.3">
      <c r="F78" s="219"/>
      <c r="G78" s="220"/>
      <c r="H78" s="220"/>
      <c r="I78" s="221"/>
      <c r="K78" s="220"/>
      <c r="L78" s="222"/>
      <c r="M78" s="221"/>
      <c r="N78" s="220"/>
      <c r="O78" s="220"/>
      <c r="P78" s="220"/>
      <c r="Q78" s="220"/>
      <c r="R78" s="220"/>
    </row>
    <row r="79" spans="6:18" ht="15.75" customHeight="1" x14ac:dyDescent="0.3">
      <c r="F79" s="219"/>
      <c r="G79" s="220"/>
      <c r="H79" s="220"/>
      <c r="I79" s="221"/>
      <c r="K79" s="220"/>
      <c r="L79" s="222"/>
      <c r="M79" s="221"/>
      <c r="N79" s="220"/>
      <c r="O79" s="220"/>
      <c r="P79" s="220"/>
      <c r="Q79" s="220"/>
      <c r="R79" s="220"/>
    </row>
    <row r="80" spans="6:18" ht="15.75" customHeight="1" x14ac:dyDescent="0.3">
      <c r="F80" s="219"/>
      <c r="G80" s="220"/>
      <c r="H80" s="220"/>
      <c r="I80" s="221"/>
      <c r="K80" s="220"/>
      <c r="L80" s="222"/>
      <c r="M80" s="221"/>
      <c r="N80" s="220"/>
      <c r="O80" s="220"/>
      <c r="P80" s="220"/>
      <c r="Q80" s="220"/>
      <c r="R80" s="220"/>
    </row>
    <row r="81" spans="6:18" ht="15.75" customHeight="1" x14ac:dyDescent="0.3">
      <c r="F81" s="219"/>
      <c r="G81" s="220"/>
      <c r="H81" s="220"/>
      <c r="I81" s="221"/>
      <c r="K81" s="220"/>
      <c r="L81" s="222"/>
      <c r="M81" s="221"/>
      <c r="N81" s="220"/>
      <c r="O81" s="220"/>
      <c r="P81" s="220"/>
      <c r="Q81" s="220"/>
      <c r="R81" s="220"/>
    </row>
    <row r="82" spans="6:18" ht="15.75" customHeight="1" x14ac:dyDescent="0.3">
      <c r="F82" s="219"/>
      <c r="G82" s="220"/>
      <c r="H82" s="220"/>
      <c r="I82" s="221"/>
      <c r="K82" s="220"/>
      <c r="L82" s="222"/>
      <c r="M82" s="221"/>
      <c r="N82" s="220"/>
      <c r="O82" s="220"/>
      <c r="P82" s="220"/>
      <c r="Q82" s="220"/>
      <c r="R82" s="220"/>
    </row>
    <row r="83" spans="6:18" ht="15.75" customHeight="1" x14ac:dyDescent="0.3">
      <c r="F83" s="219"/>
      <c r="G83" s="220"/>
      <c r="H83" s="220"/>
      <c r="I83" s="221"/>
      <c r="K83" s="220"/>
      <c r="L83" s="222"/>
      <c r="M83" s="221"/>
      <c r="N83" s="220"/>
      <c r="O83" s="220"/>
      <c r="P83" s="220"/>
      <c r="Q83" s="220"/>
      <c r="R83" s="220"/>
    </row>
    <row r="84" spans="6:18" ht="15.75" customHeight="1" x14ac:dyDescent="0.3">
      <c r="F84" s="219"/>
      <c r="G84" s="220"/>
      <c r="H84" s="220"/>
      <c r="I84" s="221"/>
      <c r="K84" s="220"/>
      <c r="L84" s="222"/>
      <c r="M84" s="221"/>
      <c r="N84" s="220"/>
      <c r="O84" s="220"/>
      <c r="P84" s="220"/>
      <c r="Q84" s="220"/>
      <c r="R84" s="220"/>
    </row>
    <row r="85" spans="6:18" ht="15.75" customHeight="1" x14ac:dyDescent="0.3">
      <c r="F85" s="219"/>
      <c r="G85" s="220"/>
      <c r="H85" s="220"/>
      <c r="I85" s="221"/>
      <c r="K85" s="220"/>
      <c r="L85" s="222"/>
      <c r="M85" s="221"/>
      <c r="N85" s="220"/>
      <c r="O85" s="220"/>
      <c r="P85" s="220"/>
      <c r="Q85" s="220"/>
      <c r="R85" s="220"/>
    </row>
    <row r="86" spans="6:18" ht="15.75" customHeight="1" x14ac:dyDescent="0.3">
      <c r="F86" s="219"/>
      <c r="G86" s="220"/>
      <c r="H86" s="220"/>
      <c r="I86" s="221"/>
      <c r="K86" s="220"/>
      <c r="L86" s="222"/>
      <c r="M86" s="221"/>
      <c r="N86" s="220"/>
      <c r="O86" s="220"/>
      <c r="P86" s="220"/>
      <c r="Q86" s="220"/>
      <c r="R86" s="220"/>
    </row>
    <row r="87" spans="6:18" ht="15.75" customHeight="1" x14ac:dyDescent="0.3">
      <c r="F87" s="219"/>
      <c r="G87" s="220"/>
      <c r="H87" s="220"/>
      <c r="I87" s="221"/>
      <c r="K87" s="220"/>
      <c r="L87" s="222"/>
      <c r="M87" s="221"/>
      <c r="N87" s="220"/>
      <c r="O87" s="220"/>
      <c r="P87" s="220"/>
      <c r="Q87" s="220"/>
      <c r="R87" s="220"/>
    </row>
    <row r="88" spans="6:18" ht="15.75" customHeight="1" x14ac:dyDescent="0.3">
      <c r="F88" s="219"/>
      <c r="G88" s="220"/>
      <c r="H88" s="220"/>
      <c r="I88" s="221"/>
      <c r="K88" s="220"/>
      <c r="L88" s="222"/>
      <c r="M88" s="221"/>
      <c r="N88" s="220"/>
      <c r="O88" s="220"/>
      <c r="P88" s="220"/>
      <c r="Q88" s="220"/>
      <c r="R88" s="220"/>
    </row>
    <row r="89" spans="6:18" ht="15.75" customHeight="1" x14ac:dyDescent="0.3">
      <c r="F89" s="219"/>
      <c r="G89" s="220"/>
      <c r="H89" s="220"/>
      <c r="I89" s="221"/>
      <c r="K89" s="220"/>
      <c r="L89" s="222"/>
      <c r="M89" s="221"/>
      <c r="N89" s="220"/>
      <c r="O89" s="220"/>
      <c r="P89" s="220"/>
      <c r="Q89" s="220"/>
      <c r="R89" s="220"/>
    </row>
    <row r="90" spans="6:18" ht="15.75" customHeight="1" x14ac:dyDescent="0.3">
      <c r="F90" s="219"/>
      <c r="G90" s="220"/>
      <c r="H90" s="220"/>
      <c r="I90" s="221"/>
      <c r="K90" s="220"/>
      <c r="L90" s="222"/>
      <c r="M90" s="221"/>
      <c r="N90" s="220"/>
      <c r="O90" s="220"/>
      <c r="P90" s="220"/>
      <c r="Q90" s="220"/>
      <c r="R90" s="220"/>
    </row>
    <row r="91" spans="6:18" ht="15.75" customHeight="1" x14ac:dyDescent="0.3">
      <c r="F91" s="219"/>
      <c r="G91" s="220"/>
      <c r="H91" s="220"/>
      <c r="I91" s="221"/>
      <c r="K91" s="220"/>
      <c r="L91" s="222"/>
      <c r="M91" s="221"/>
      <c r="N91" s="220"/>
      <c r="O91" s="220"/>
      <c r="P91" s="220"/>
      <c r="Q91" s="220"/>
      <c r="R91" s="220"/>
    </row>
    <row r="92" spans="6:18" ht="15.75" customHeight="1" x14ac:dyDescent="0.3">
      <c r="F92" s="219"/>
      <c r="G92" s="220"/>
      <c r="H92" s="220"/>
      <c r="I92" s="221"/>
      <c r="K92" s="220"/>
      <c r="L92" s="222"/>
      <c r="M92" s="221"/>
      <c r="N92" s="220"/>
      <c r="O92" s="220"/>
      <c r="P92" s="220"/>
      <c r="Q92" s="220"/>
      <c r="R92" s="220"/>
    </row>
    <row r="93" spans="6:18" ht="15.75" customHeight="1" x14ac:dyDescent="0.3">
      <c r="F93" s="219"/>
      <c r="G93" s="220"/>
      <c r="H93" s="220"/>
      <c r="I93" s="221"/>
      <c r="K93" s="220"/>
      <c r="L93" s="222"/>
      <c r="M93" s="221"/>
      <c r="N93" s="220"/>
      <c r="O93" s="220"/>
      <c r="P93" s="220"/>
      <c r="Q93" s="220"/>
      <c r="R93" s="220"/>
    </row>
    <row r="94" spans="6:18" ht="15.75" customHeight="1" x14ac:dyDescent="0.3">
      <c r="F94" s="219"/>
      <c r="G94" s="220"/>
      <c r="H94" s="220"/>
      <c r="I94" s="221"/>
      <c r="K94" s="220"/>
      <c r="L94" s="222"/>
      <c r="M94" s="221"/>
      <c r="N94" s="220"/>
      <c r="O94" s="220"/>
      <c r="P94" s="220"/>
      <c r="Q94" s="220"/>
      <c r="R94" s="220"/>
    </row>
    <row r="95" spans="6:18" ht="15.75" customHeight="1" x14ac:dyDescent="0.3">
      <c r="F95" s="219"/>
      <c r="G95" s="220"/>
      <c r="H95" s="220"/>
      <c r="I95" s="221"/>
      <c r="K95" s="220"/>
      <c r="L95" s="222"/>
      <c r="M95" s="221"/>
      <c r="N95" s="220"/>
      <c r="O95" s="220"/>
      <c r="P95" s="220"/>
      <c r="Q95" s="220"/>
      <c r="R95" s="220"/>
    </row>
    <row r="96" spans="6:18" ht="15.75" customHeight="1" x14ac:dyDescent="0.3">
      <c r="F96" s="219"/>
      <c r="G96" s="220"/>
      <c r="H96" s="220"/>
      <c r="I96" s="221"/>
      <c r="K96" s="220"/>
      <c r="L96" s="222"/>
      <c r="M96" s="221"/>
      <c r="N96" s="220"/>
      <c r="O96" s="220"/>
      <c r="P96" s="220"/>
      <c r="Q96" s="220"/>
      <c r="R96" s="220"/>
    </row>
    <row r="97" spans="6:18" ht="15.75" customHeight="1" x14ac:dyDescent="0.3">
      <c r="F97" s="219"/>
      <c r="G97" s="220"/>
      <c r="H97" s="220"/>
      <c r="I97" s="221"/>
      <c r="K97" s="220"/>
      <c r="L97" s="222"/>
      <c r="M97" s="221"/>
      <c r="N97" s="220"/>
      <c r="O97" s="220"/>
      <c r="P97" s="220"/>
      <c r="Q97" s="220"/>
      <c r="R97" s="220"/>
    </row>
    <row r="98" spans="6:18" ht="15.75" customHeight="1" x14ac:dyDescent="0.3">
      <c r="F98" s="219"/>
      <c r="G98" s="220"/>
      <c r="H98" s="220"/>
      <c r="I98" s="221"/>
      <c r="K98" s="220"/>
      <c r="L98" s="222"/>
      <c r="M98" s="221"/>
      <c r="N98" s="220"/>
      <c r="O98" s="220"/>
      <c r="P98" s="220"/>
      <c r="Q98" s="220"/>
      <c r="R98" s="220"/>
    </row>
    <row r="99" spans="6:18" ht="15.75" customHeight="1" x14ac:dyDescent="0.3">
      <c r="F99" s="219"/>
      <c r="G99" s="220"/>
      <c r="H99" s="220"/>
      <c r="I99" s="221"/>
      <c r="K99" s="220"/>
      <c r="L99" s="222"/>
      <c r="M99" s="221"/>
      <c r="N99" s="220"/>
      <c r="O99" s="220"/>
      <c r="P99" s="220"/>
      <c r="Q99" s="220"/>
      <c r="R99" s="220"/>
    </row>
    <row r="100" spans="6:18" ht="15.75" customHeight="1" x14ac:dyDescent="0.3">
      <c r="F100" s="219"/>
      <c r="G100" s="220"/>
      <c r="H100" s="220"/>
      <c r="I100" s="221"/>
      <c r="K100" s="220"/>
      <c r="L100" s="222"/>
      <c r="M100" s="221"/>
      <c r="N100" s="220"/>
      <c r="O100" s="220"/>
      <c r="P100" s="220"/>
      <c r="Q100" s="220"/>
      <c r="R100" s="220"/>
    </row>
    <row r="101" spans="6:18" ht="15.75" customHeight="1" x14ac:dyDescent="0.3">
      <c r="F101" s="219"/>
      <c r="G101" s="220"/>
      <c r="H101" s="220"/>
      <c r="I101" s="221"/>
      <c r="K101" s="220"/>
      <c r="L101" s="222"/>
      <c r="M101" s="221"/>
      <c r="N101" s="220"/>
      <c r="O101" s="220"/>
      <c r="P101" s="220"/>
      <c r="Q101" s="220"/>
      <c r="R101" s="220"/>
    </row>
    <row r="102" spans="6:18" ht="15.75" customHeight="1" x14ac:dyDescent="0.3">
      <c r="F102" s="219"/>
      <c r="G102" s="220"/>
      <c r="H102" s="220"/>
      <c r="I102" s="221"/>
      <c r="K102" s="220"/>
      <c r="L102" s="222"/>
      <c r="M102" s="221"/>
      <c r="N102" s="220"/>
      <c r="O102" s="220"/>
      <c r="P102" s="220"/>
      <c r="Q102" s="220"/>
      <c r="R102" s="220"/>
    </row>
    <row r="103" spans="6:18" ht="15.75" customHeight="1" x14ac:dyDescent="0.3">
      <c r="F103" s="219"/>
      <c r="G103" s="220"/>
      <c r="H103" s="220"/>
      <c r="I103" s="221"/>
      <c r="K103" s="220"/>
      <c r="L103" s="222"/>
      <c r="M103" s="221"/>
      <c r="N103" s="220"/>
      <c r="O103" s="220"/>
      <c r="P103" s="220"/>
      <c r="Q103" s="220"/>
      <c r="R103" s="220"/>
    </row>
    <row r="104" spans="6:18" ht="15.75" customHeight="1" x14ac:dyDescent="0.3">
      <c r="F104" s="219"/>
      <c r="G104" s="220"/>
      <c r="H104" s="220"/>
      <c r="I104" s="221"/>
      <c r="K104" s="220"/>
      <c r="L104" s="222"/>
      <c r="M104" s="221"/>
      <c r="N104" s="220"/>
      <c r="O104" s="220"/>
      <c r="P104" s="220"/>
      <c r="Q104" s="220"/>
      <c r="R104" s="220"/>
    </row>
    <row r="105" spans="6:18" ht="15.75" customHeight="1" x14ac:dyDescent="0.3">
      <c r="F105" s="219"/>
      <c r="G105" s="220"/>
      <c r="H105" s="220"/>
      <c r="I105" s="221"/>
      <c r="K105" s="220"/>
      <c r="L105" s="222"/>
      <c r="M105" s="221"/>
      <c r="N105" s="220"/>
      <c r="O105" s="220"/>
      <c r="P105" s="220"/>
      <c r="Q105" s="220"/>
      <c r="R105" s="220"/>
    </row>
    <row r="106" spans="6:18" ht="15.75" customHeight="1" x14ac:dyDescent="0.3">
      <c r="F106" s="219"/>
      <c r="G106" s="220"/>
      <c r="H106" s="220"/>
      <c r="I106" s="221"/>
      <c r="K106" s="220"/>
      <c r="L106" s="222"/>
      <c r="M106" s="221"/>
      <c r="N106" s="220"/>
      <c r="O106" s="220"/>
      <c r="P106" s="220"/>
      <c r="Q106" s="220"/>
      <c r="R106" s="220"/>
    </row>
    <row r="107" spans="6:18" ht="15.75" customHeight="1" x14ac:dyDescent="0.3">
      <c r="F107" s="219"/>
      <c r="G107" s="220"/>
      <c r="H107" s="220"/>
      <c r="I107" s="221"/>
      <c r="K107" s="220"/>
      <c r="L107" s="222"/>
      <c r="M107" s="221"/>
      <c r="N107" s="220"/>
      <c r="O107" s="220"/>
      <c r="P107" s="220"/>
      <c r="Q107" s="220"/>
      <c r="R107" s="220"/>
    </row>
    <row r="108" spans="6:18" ht="15.75" customHeight="1" x14ac:dyDescent="0.3">
      <c r="F108" s="219"/>
      <c r="G108" s="220"/>
      <c r="H108" s="220"/>
      <c r="I108" s="221"/>
      <c r="K108" s="220"/>
      <c r="L108" s="222"/>
      <c r="M108" s="221"/>
      <c r="N108" s="220"/>
      <c r="O108" s="220"/>
      <c r="P108" s="220"/>
      <c r="Q108" s="220"/>
      <c r="R108" s="220"/>
    </row>
    <row r="109" spans="6:18" ht="15.75" customHeight="1" x14ac:dyDescent="0.3">
      <c r="F109" s="219"/>
      <c r="G109" s="220"/>
      <c r="H109" s="220"/>
      <c r="I109" s="221"/>
      <c r="K109" s="220"/>
      <c r="L109" s="222"/>
      <c r="M109" s="221"/>
      <c r="N109" s="220"/>
      <c r="O109" s="220"/>
      <c r="P109" s="220"/>
      <c r="Q109" s="220"/>
      <c r="R109" s="220"/>
    </row>
    <row r="110" spans="6:18" ht="15.75" customHeight="1" x14ac:dyDescent="0.3">
      <c r="F110" s="219"/>
      <c r="G110" s="220"/>
      <c r="H110" s="220"/>
      <c r="I110" s="221"/>
      <c r="K110" s="220"/>
      <c r="L110" s="222"/>
      <c r="M110" s="221"/>
      <c r="N110" s="220"/>
      <c r="O110" s="220"/>
      <c r="P110" s="220"/>
      <c r="Q110" s="220"/>
      <c r="R110" s="220"/>
    </row>
    <row r="111" spans="6:18" ht="15.75" customHeight="1" x14ac:dyDescent="0.3">
      <c r="F111" s="219"/>
      <c r="G111" s="220"/>
      <c r="H111" s="220"/>
      <c r="I111" s="221"/>
      <c r="K111" s="220"/>
      <c r="L111" s="222"/>
      <c r="M111" s="221"/>
      <c r="N111" s="220"/>
      <c r="O111" s="220"/>
      <c r="P111" s="220"/>
      <c r="Q111" s="220"/>
      <c r="R111" s="220"/>
    </row>
    <row r="112" spans="6:18" ht="15.75" customHeight="1" x14ac:dyDescent="0.3">
      <c r="F112" s="219"/>
      <c r="G112" s="220"/>
      <c r="H112" s="220"/>
      <c r="I112" s="221"/>
      <c r="K112" s="220"/>
      <c r="L112" s="222"/>
      <c r="M112" s="221"/>
      <c r="N112" s="220"/>
      <c r="O112" s="220"/>
      <c r="P112" s="220"/>
      <c r="Q112" s="220"/>
      <c r="R112" s="220"/>
    </row>
    <row r="113" spans="6:18" ht="15.75" customHeight="1" x14ac:dyDescent="0.3">
      <c r="F113" s="219"/>
      <c r="G113" s="220"/>
      <c r="H113" s="220"/>
      <c r="I113" s="221"/>
      <c r="K113" s="220"/>
      <c r="L113" s="222"/>
      <c r="M113" s="221"/>
      <c r="N113" s="220"/>
      <c r="O113" s="220"/>
      <c r="P113" s="220"/>
      <c r="Q113" s="220"/>
      <c r="R113" s="220"/>
    </row>
    <row r="114" spans="6:18" ht="15.75" customHeight="1" x14ac:dyDescent="0.3">
      <c r="F114" s="219"/>
      <c r="G114" s="220"/>
      <c r="H114" s="220"/>
      <c r="I114" s="221"/>
      <c r="K114" s="220"/>
      <c r="L114" s="222"/>
      <c r="M114" s="221"/>
      <c r="N114" s="220"/>
      <c r="O114" s="220"/>
      <c r="P114" s="220"/>
      <c r="Q114" s="220"/>
      <c r="R114" s="220"/>
    </row>
    <row r="115" spans="6:18" ht="15.75" customHeight="1" x14ac:dyDescent="0.3">
      <c r="F115" s="219"/>
      <c r="G115" s="220"/>
      <c r="H115" s="220"/>
      <c r="I115" s="221"/>
      <c r="K115" s="220"/>
      <c r="L115" s="222"/>
      <c r="M115" s="221"/>
      <c r="N115" s="220"/>
      <c r="O115" s="220"/>
      <c r="P115" s="220"/>
      <c r="Q115" s="220"/>
      <c r="R115" s="220"/>
    </row>
    <row r="116" spans="6:18" ht="15.75" customHeight="1" x14ac:dyDescent="0.3">
      <c r="F116" s="219"/>
      <c r="G116" s="220"/>
      <c r="H116" s="220"/>
      <c r="I116" s="221"/>
      <c r="K116" s="220"/>
      <c r="L116" s="222"/>
      <c r="M116" s="221"/>
      <c r="N116" s="220"/>
      <c r="O116" s="220"/>
      <c r="P116" s="220"/>
      <c r="Q116" s="220"/>
      <c r="R116" s="220"/>
    </row>
    <row r="117" spans="6:18" ht="15.75" customHeight="1" x14ac:dyDescent="0.3">
      <c r="F117" s="219"/>
      <c r="G117" s="220"/>
      <c r="H117" s="220"/>
      <c r="I117" s="221"/>
      <c r="K117" s="220"/>
      <c r="L117" s="222"/>
      <c r="M117" s="221"/>
      <c r="N117" s="220"/>
      <c r="O117" s="220"/>
      <c r="P117" s="220"/>
      <c r="Q117" s="220"/>
      <c r="R117" s="220"/>
    </row>
    <row r="118" spans="6:18" ht="15.75" customHeight="1" x14ac:dyDescent="0.3">
      <c r="F118" s="219"/>
      <c r="G118" s="220"/>
      <c r="H118" s="220"/>
      <c r="I118" s="221"/>
      <c r="K118" s="220"/>
      <c r="L118" s="222"/>
      <c r="M118" s="221"/>
      <c r="N118" s="220"/>
      <c r="O118" s="220"/>
      <c r="P118" s="220"/>
      <c r="Q118" s="220"/>
      <c r="R118" s="220"/>
    </row>
    <row r="119" spans="6:18" ht="15.75" customHeight="1" x14ac:dyDescent="0.3">
      <c r="F119" s="219"/>
      <c r="G119" s="220"/>
      <c r="H119" s="220"/>
      <c r="I119" s="221"/>
      <c r="K119" s="220"/>
      <c r="L119" s="222"/>
      <c r="M119" s="221"/>
      <c r="N119" s="220"/>
      <c r="O119" s="220"/>
      <c r="P119" s="220"/>
      <c r="Q119" s="220"/>
      <c r="R119" s="220"/>
    </row>
    <row r="120" spans="6:18" ht="15.75" customHeight="1" x14ac:dyDescent="0.3">
      <c r="F120" s="219"/>
      <c r="G120" s="220"/>
      <c r="H120" s="220"/>
      <c r="I120" s="221"/>
      <c r="K120" s="220"/>
      <c r="L120" s="222"/>
      <c r="M120" s="221"/>
      <c r="N120" s="220"/>
      <c r="O120" s="220"/>
      <c r="P120" s="220"/>
      <c r="Q120" s="220"/>
      <c r="R120" s="220"/>
    </row>
    <row r="121" spans="6:18" ht="15.75" customHeight="1" x14ac:dyDescent="0.3">
      <c r="F121" s="219"/>
      <c r="G121" s="220"/>
      <c r="H121" s="220"/>
      <c r="I121" s="221"/>
      <c r="K121" s="220"/>
      <c r="L121" s="222"/>
      <c r="M121" s="221"/>
      <c r="N121" s="220"/>
      <c r="O121" s="220"/>
      <c r="P121" s="220"/>
      <c r="Q121" s="220"/>
      <c r="R121" s="220"/>
    </row>
    <row r="122" spans="6:18" ht="15.75" customHeight="1" x14ac:dyDescent="0.3">
      <c r="F122" s="219"/>
      <c r="G122" s="220"/>
      <c r="H122" s="220"/>
      <c r="I122" s="221"/>
      <c r="K122" s="220"/>
      <c r="L122" s="222"/>
      <c r="M122" s="221"/>
      <c r="N122" s="220"/>
      <c r="O122" s="220"/>
      <c r="P122" s="220"/>
      <c r="Q122" s="220"/>
      <c r="R122" s="220"/>
    </row>
    <row r="123" spans="6:18" ht="15.75" customHeight="1" x14ac:dyDescent="0.3">
      <c r="F123" s="219"/>
      <c r="G123" s="220"/>
      <c r="H123" s="220"/>
      <c r="I123" s="221"/>
      <c r="K123" s="220"/>
      <c r="L123" s="222"/>
      <c r="M123" s="221"/>
      <c r="N123" s="220"/>
      <c r="O123" s="220"/>
      <c r="P123" s="220"/>
      <c r="Q123" s="220"/>
      <c r="R123" s="220"/>
    </row>
    <row r="124" spans="6:18" ht="15.75" customHeight="1" x14ac:dyDescent="0.3">
      <c r="F124" s="219"/>
      <c r="G124" s="220"/>
      <c r="H124" s="220"/>
      <c r="I124" s="221"/>
      <c r="K124" s="220"/>
      <c r="L124" s="222"/>
      <c r="M124" s="221"/>
      <c r="N124" s="220"/>
      <c r="O124" s="220"/>
      <c r="P124" s="220"/>
      <c r="Q124" s="220"/>
      <c r="R124" s="220"/>
    </row>
    <row r="125" spans="6:18" ht="15.75" customHeight="1" x14ac:dyDescent="0.3">
      <c r="F125" s="219"/>
      <c r="G125" s="220"/>
      <c r="H125" s="220"/>
      <c r="I125" s="221"/>
      <c r="K125" s="220"/>
      <c r="L125" s="222"/>
      <c r="M125" s="221"/>
      <c r="N125" s="220"/>
      <c r="O125" s="220"/>
      <c r="P125" s="220"/>
      <c r="Q125" s="220"/>
      <c r="R125" s="220"/>
    </row>
    <row r="126" spans="6:18" ht="15.75" customHeight="1" x14ac:dyDescent="0.3">
      <c r="F126" s="219"/>
      <c r="G126" s="220"/>
      <c r="H126" s="220"/>
      <c r="I126" s="221"/>
      <c r="K126" s="220"/>
      <c r="L126" s="222"/>
      <c r="M126" s="221"/>
      <c r="N126" s="220"/>
      <c r="O126" s="220"/>
      <c r="P126" s="220"/>
      <c r="Q126" s="220"/>
      <c r="R126" s="220"/>
    </row>
    <row r="127" spans="6:18" ht="15.75" customHeight="1" x14ac:dyDescent="0.3">
      <c r="F127" s="219"/>
      <c r="G127" s="220"/>
      <c r="H127" s="220"/>
      <c r="I127" s="221"/>
      <c r="K127" s="220"/>
      <c r="L127" s="222"/>
      <c r="M127" s="221"/>
      <c r="N127" s="220"/>
      <c r="O127" s="220"/>
      <c r="P127" s="220"/>
      <c r="Q127" s="220"/>
      <c r="R127" s="220"/>
    </row>
    <row r="128" spans="6:18" ht="15.75" customHeight="1" x14ac:dyDescent="0.3">
      <c r="F128" s="219"/>
      <c r="G128" s="220"/>
      <c r="H128" s="220"/>
      <c r="I128" s="221"/>
      <c r="K128" s="220"/>
      <c r="L128" s="222"/>
      <c r="M128" s="221"/>
      <c r="N128" s="220"/>
      <c r="O128" s="220"/>
      <c r="P128" s="220"/>
      <c r="Q128" s="220"/>
      <c r="R128" s="220"/>
    </row>
    <row r="129" spans="6:18" ht="15.75" customHeight="1" x14ac:dyDescent="0.3">
      <c r="F129" s="219"/>
      <c r="G129" s="220"/>
      <c r="H129" s="220"/>
      <c r="I129" s="221"/>
      <c r="K129" s="220"/>
      <c r="L129" s="222"/>
      <c r="M129" s="221"/>
      <c r="N129" s="220"/>
      <c r="O129" s="220"/>
      <c r="P129" s="220"/>
      <c r="Q129" s="220"/>
      <c r="R129" s="220"/>
    </row>
    <row r="130" spans="6:18" ht="15.75" customHeight="1" x14ac:dyDescent="0.3">
      <c r="F130" s="219"/>
      <c r="G130" s="220"/>
      <c r="H130" s="220"/>
      <c r="I130" s="221"/>
      <c r="K130" s="220"/>
      <c r="L130" s="222"/>
      <c r="M130" s="221"/>
      <c r="N130" s="220"/>
      <c r="O130" s="220"/>
      <c r="P130" s="220"/>
      <c r="Q130" s="220"/>
      <c r="R130" s="220"/>
    </row>
    <row r="131" spans="6:18" ht="15.75" customHeight="1" x14ac:dyDescent="0.3">
      <c r="F131" s="219"/>
      <c r="G131" s="220"/>
      <c r="H131" s="220"/>
      <c r="I131" s="221"/>
      <c r="K131" s="220"/>
      <c r="L131" s="222"/>
      <c r="M131" s="221"/>
      <c r="N131" s="220"/>
      <c r="O131" s="220"/>
      <c r="P131" s="220"/>
      <c r="Q131" s="220"/>
      <c r="R131" s="220"/>
    </row>
    <row r="132" spans="6:18" ht="15.75" customHeight="1" x14ac:dyDescent="0.3">
      <c r="F132" s="219"/>
      <c r="G132" s="220"/>
      <c r="H132" s="220"/>
      <c r="I132" s="221"/>
      <c r="K132" s="220"/>
      <c r="L132" s="222"/>
      <c r="M132" s="221"/>
      <c r="N132" s="220"/>
      <c r="O132" s="220"/>
      <c r="P132" s="220"/>
      <c r="Q132" s="220"/>
      <c r="R132" s="220"/>
    </row>
    <row r="133" spans="6:18" ht="15.75" customHeight="1" x14ac:dyDescent="0.3">
      <c r="F133" s="219"/>
      <c r="G133" s="220"/>
      <c r="H133" s="220"/>
      <c r="I133" s="221"/>
      <c r="K133" s="220"/>
      <c r="L133" s="222"/>
      <c r="M133" s="221"/>
      <c r="N133" s="220"/>
      <c r="O133" s="220"/>
      <c r="P133" s="220"/>
      <c r="Q133" s="220"/>
      <c r="R133" s="220"/>
    </row>
    <row r="134" spans="6:18" ht="15.75" customHeight="1" x14ac:dyDescent="0.3">
      <c r="F134" s="219"/>
      <c r="G134" s="220"/>
      <c r="H134" s="220"/>
      <c r="I134" s="221"/>
      <c r="K134" s="220"/>
      <c r="L134" s="222"/>
      <c r="M134" s="221"/>
      <c r="N134" s="220"/>
      <c r="O134" s="220"/>
      <c r="P134" s="220"/>
      <c r="Q134" s="220"/>
      <c r="R134" s="220"/>
    </row>
    <row r="135" spans="6:18" ht="15.75" customHeight="1" x14ac:dyDescent="0.3">
      <c r="F135" s="219"/>
      <c r="G135" s="220"/>
      <c r="H135" s="220"/>
      <c r="I135" s="221"/>
      <c r="K135" s="220"/>
      <c r="L135" s="222"/>
      <c r="M135" s="221"/>
      <c r="N135" s="220"/>
      <c r="O135" s="220"/>
      <c r="P135" s="220"/>
      <c r="Q135" s="220"/>
      <c r="R135" s="220"/>
    </row>
    <row r="136" spans="6:18" ht="15.75" customHeight="1" x14ac:dyDescent="0.3">
      <c r="F136" s="219"/>
      <c r="G136" s="220"/>
      <c r="H136" s="220"/>
      <c r="I136" s="221"/>
      <c r="K136" s="220"/>
      <c r="L136" s="222"/>
      <c r="M136" s="221"/>
      <c r="N136" s="220"/>
      <c r="O136" s="220"/>
      <c r="P136" s="220"/>
      <c r="Q136" s="220"/>
      <c r="R136" s="220"/>
    </row>
    <row r="137" spans="6:18" ht="15.75" customHeight="1" x14ac:dyDescent="0.3">
      <c r="F137" s="219"/>
      <c r="G137" s="220"/>
      <c r="H137" s="220"/>
      <c r="I137" s="221"/>
      <c r="K137" s="220"/>
      <c r="L137" s="222"/>
      <c r="M137" s="221"/>
      <c r="N137" s="220"/>
      <c r="O137" s="220"/>
      <c r="P137" s="220"/>
      <c r="Q137" s="220"/>
      <c r="R137" s="220"/>
    </row>
    <row r="138" spans="6:18" ht="15.75" customHeight="1" x14ac:dyDescent="0.3">
      <c r="F138" s="219"/>
      <c r="G138" s="220"/>
      <c r="H138" s="220"/>
      <c r="I138" s="221"/>
      <c r="K138" s="220"/>
      <c r="L138" s="222"/>
      <c r="M138" s="221"/>
      <c r="N138" s="220"/>
      <c r="O138" s="220"/>
      <c r="P138" s="220"/>
      <c r="Q138" s="220"/>
      <c r="R138" s="220"/>
    </row>
    <row r="139" spans="6:18" ht="15.75" customHeight="1" x14ac:dyDescent="0.3">
      <c r="F139" s="219"/>
      <c r="G139" s="220"/>
      <c r="H139" s="220"/>
      <c r="I139" s="221"/>
      <c r="K139" s="220"/>
      <c r="L139" s="222"/>
      <c r="M139" s="221"/>
      <c r="N139" s="220"/>
      <c r="O139" s="220"/>
      <c r="P139" s="220"/>
      <c r="Q139" s="220"/>
      <c r="R139" s="220"/>
    </row>
    <row r="140" spans="6:18" ht="15.75" customHeight="1" x14ac:dyDescent="0.3">
      <c r="F140" s="219"/>
      <c r="G140" s="220"/>
      <c r="H140" s="220"/>
      <c r="I140" s="221"/>
      <c r="K140" s="220"/>
      <c r="L140" s="222"/>
      <c r="M140" s="221"/>
      <c r="N140" s="220"/>
      <c r="O140" s="220"/>
      <c r="P140" s="220"/>
      <c r="Q140" s="220"/>
      <c r="R140" s="220"/>
    </row>
    <row r="141" spans="6:18" ht="15.75" customHeight="1" x14ac:dyDescent="0.3">
      <c r="F141" s="219"/>
      <c r="G141" s="220"/>
      <c r="H141" s="220"/>
      <c r="I141" s="221"/>
      <c r="K141" s="220"/>
      <c r="L141" s="222"/>
      <c r="M141" s="221"/>
      <c r="N141" s="220"/>
      <c r="O141" s="220"/>
      <c r="P141" s="220"/>
      <c r="Q141" s="220"/>
      <c r="R141" s="220"/>
    </row>
    <row r="142" spans="6:18" ht="15.75" customHeight="1" x14ac:dyDescent="0.3">
      <c r="F142" s="219"/>
      <c r="G142" s="220"/>
      <c r="H142" s="220"/>
      <c r="I142" s="221"/>
      <c r="K142" s="220"/>
      <c r="L142" s="222"/>
      <c r="M142" s="221"/>
      <c r="N142" s="220"/>
      <c r="O142" s="220"/>
      <c r="P142" s="220"/>
      <c r="Q142" s="220"/>
      <c r="R142" s="220"/>
    </row>
    <row r="143" spans="6:18" ht="15.75" customHeight="1" x14ac:dyDescent="0.3">
      <c r="F143" s="219"/>
      <c r="G143" s="220"/>
      <c r="H143" s="220"/>
      <c r="I143" s="221"/>
      <c r="K143" s="220"/>
      <c r="L143" s="222"/>
      <c r="M143" s="221"/>
      <c r="N143" s="220"/>
      <c r="O143" s="220"/>
      <c r="P143" s="220"/>
      <c r="Q143" s="220"/>
      <c r="R143" s="220"/>
    </row>
    <row r="144" spans="6:18" ht="15.75" customHeight="1" x14ac:dyDescent="0.3">
      <c r="F144" s="219"/>
      <c r="G144" s="220"/>
      <c r="H144" s="220"/>
      <c r="I144" s="221"/>
      <c r="K144" s="220"/>
      <c r="L144" s="222"/>
      <c r="M144" s="221"/>
      <c r="N144" s="220"/>
      <c r="O144" s="220"/>
      <c r="P144" s="220"/>
      <c r="Q144" s="220"/>
      <c r="R144" s="220"/>
    </row>
    <row r="145" spans="6:18" ht="15.75" customHeight="1" x14ac:dyDescent="0.3">
      <c r="F145" s="219"/>
      <c r="G145" s="220"/>
      <c r="H145" s="220"/>
      <c r="I145" s="221"/>
      <c r="K145" s="220"/>
      <c r="L145" s="222"/>
      <c r="M145" s="221"/>
      <c r="N145" s="220"/>
      <c r="O145" s="220"/>
      <c r="P145" s="220"/>
      <c r="Q145" s="220"/>
      <c r="R145" s="220"/>
    </row>
    <row r="146" spans="6:18" ht="15.75" customHeight="1" x14ac:dyDescent="0.3">
      <c r="F146" s="219"/>
      <c r="G146" s="220"/>
      <c r="H146" s="220"/>
      <c r="I146" s="221"/>
      <c r="K146" s="220"/>
      <c r="L146" s="222"/>
      <c r="M146" s="221"/>
      <c r="N146" s="220"/>
      <c r="O146" s="220"/>
      <c r="P146" s="220"/>
      <c r="Q146" s="220"/>
      <c r="R146" s="220"/>
    </row>
    <row r="147" spans="6:18" ht="15.75" customHeight="1" x14ac:dyDescent="0.3">
      <c r="F147" s="219"/>
      <c r="G147" s="220"/>
      <c r="H147" s="220"/>
      <c r="I147" s="221"/>
      <c r="K147" s="220"/>
      <c r="L147" s="222"/>
      <c r="M147" s="221"/>
      <c r="N147" s="220"/>
      <c r="O147" s="220"/>
      <c r="P147" s="220"/>
      <c r="Q147" s="220"/>
      <c r="R147" s="220"/>
    </row>
    <row r="148" spans="6:18" ht="15.75" customHeight="1" x14ac:dyDescent="0.3">
      <c r="F148" s="219"/>
      <c r="G148" s="220"/>
      <c r="H148" s="220"/>
      <c r="I148" s="221"/>
      <c r="K148" s="220"/>
      <c r="L148" s="222"/>
      <c r="M148" s="221"/>
      <c r="N148" s="220"/>
      <c r="O148" s="220"/>
      <c r="P148" s="220"/>
      <c r="Q148" s="220"/>
      <c r="R148" s="220"/>
    </row>
    <row r="149" spans="6:18" ht="15.75" customHeight="1" x14ac:dyDescent="0.3">
      <c r="F149" s="219"/>
      <c r="G149" s="220"/>
      <c r="H149" s="220"/>
      <c r="I149" s="221"/>
      <c r="K149" s="220"/>
      <c r="L149" s="222"/>
      <c r="M149" s="221"/>
      <c r="N149" s="220"/>
      <c r="O149" s="220"/>
      <c r="P149" s="220"/>
      <c r="Q149" s="220"/>
      <c r="R149" s="220"/>
    </row>
    <row r="150" spans="6:18" ht="15.75" customHeight="1" x14ac:dyDescent="0.3">
      <c r="F150" s="219"/>
      <c r="G150" s="220"/>
      <c r="H150" s="220"/>
      <c r="I150" s="221"/>
      <c r="K150" s="220"/>
      <c r="L150" s="222"/>
      <c r="M150" s="221"/>
      <c r="N150" s="220"/>
      <c r="O150" s="220"/>
      <c r="P150" s="220"/>
      <c r="Q150" s="220"/>
      <c r="R150" s="220"/>
    </row>
    <row r="151" spans="6:18" ht="15.75" customHeight="1" x14ac:dyDescent="0.3">
      <c r="F151" s="219"/>
      <c r="G151" s="220"/>
      <c r="H151" s="220"/>
      <c r="I151" s="221"/>
      <c r="K151" s="220"/>
      <c r="L151" s="222"/>
      <c r="M151" s="221"/>
      <c r="N151" s="220"/>
      <c r="O151" s="220"/>
      <c r="P151" s="220"/>
      <c r="Q151" s="220"/>
      <c r="R151" s="220"/>
    </row>
    <row r="152" spans="6:18" ht="15.75" customHeight="1" x14ac:dyDescent="0.3">
      <c r="F152" s="219"/>
      <c r="G152" s="220"/>
      <c r="H152" s="220"/>
      <c r="I152" s="221"/>
      <c r="K152" s="220"/>
      <c r="L152" s="222"/>
      <c r="M152" s="221"/>
      <c r="N152" s="220"/>
      <c r="O152" s="220"/>
      <c r="P152" s="220"/>
      <c r="Q152" s="220"/>
      <c r="R152" s="220"/>
    </row>
    <row r="153" spans="6:18" ht="15.75" customHeight="1" x14ac:dyDescent="0.3">
      <c r="F153" s="219"/>
      <c r="G153" s="220"/>
      <c r="H153" s="220"/>
      <c r="I153" s="221"/>
      <c r="K153" s="220"/>
      <c r="L153" s="222"/>
      <c r="M153" s="221"/>
      <c r="N153" s="220"/>
      <c r="O153" s="220"/>
      <c r="P153" s="220"/>
      <c r="Q153" s="220"/>
      <c r="R153" s="220"/>
    </row>
    <row r="154" spans="6:18" ht="15.75" customHeight="1" x14ac:dyDescent="0.3">
      <c r="F154" s="219"/>
      <c r="G154" s="220"/>
      <c r="H154" s="220"/>
      <c r="I154" s="221"/>
      <c r="K154" s="220"/>
      <c r="L154" s="222"/>
      <c r="M154" s="221"/>
      <c r="N154" s="220"/>
      <c r="O154" s="220"/>
      <c r="P154" s="220"/>
      <c r="Q154" s="220"/>
      <c r="R154" s="220"/>
    </row>
    <row r="155" spans="6:18" ht="15.75" customHeight="1" x14ac:dyDescent="0.3">
      <c r="F155" s="219"/>
      <c r="G155" s="220"/>
      <c r="H155" s="220"/>
      <c r="I155" s="221"/>
      <c r="K155" s="220"/>
      <c r="L155" s="222"/>
      <c r="M155" s="221"/>
      <c r="N155" s="220"/>
      <c r="O155" s="220"/>
      <c r="P155" s="220"/>
      <c r="Q155" s="220"/>
      <c r="R155" s="220"/>
    </row>
    <row r="156" spans="6:18" ht="15.75" customHeight="1" x14ac:dyDescent="0.3">
      <c r="F156" s="219"/>
      <c r="G156" s="220"/>
      <c r="H156" s="220"/>
      <c r="I156" s="221"/>
      <c r="K156" s="220"/>
      <c r="L156" s="222"/>
      <c r="M156" s="221"/>
      <c r="N156" s="220"/>
      <c r="O156" s="220"/>
      <c r="P156" s="220"/>
      <c r="Q156" s="220"/>
      <c r="R156" s="220"/>
    </row>
    <row r="157" spans="6:18" ht="15.75" customHeight="1" x14ac:dyDescent="0.3">
      <c r="F157" s="219"/>
      <c r="G157" s="220"/>
      <c r="H157" s="220"/>
      <c r="I157" s="221"/>
      <c r="K157" s="220"/>
      <c r="L157" s="222"/>
      <c r="M157" s="221"/>
      <c r="N157" s="220"/>
      <c r="O157" s="220"/>
      <c r="P157" s="220"/>
      <c r="Q157" s="220"/>
      <c r="R157" s="220"/>
    </row>
    <row r="158" spans="6:18" ht="15.75" customHeight="1" x14ac:dyDescent="0.3">
      <c r="F158" s="219"/>
      <c r="G158" s="220"/>
      <c r="H158" s="220"/>
      <c r="I158" s="221"/>
      <c r="K158" s="220"/>
      <c r="L158" s="222"/>
      <c r="M158" s="221"/>
      <c r="N158" s="220"/>
      <c r="O158" s="220"/>
      <c r="P158" s="220"/>
      <c r="Q158" s="220"/>
      <c r="R158" s="220"/>
    </row>
    <row r="159" spans="6:18" ht="15.75" customHeight="1" x14ac:dyDescent="0.3">
      <c r="F159" s="219"/>
      <c r="G159" s="220"/>
      <c r="H159" s="220"/>
      <c r="I159" s="221"/>
      <c r="K159" s="220"/>
      <c r="L159" s="222"/>
      <c r="M159" s="221"/>
      <c r="N159" s="220"/>
      <c r="O159" s="220"/>
      <c r="P159" s="220"/>
      <c r="Q159" s="220"/>
      <c r="R159" s="220"/>
    </row>
    <row r="160" spans="6:18" ht="15.75" customHeight="1" x14ac:dyDescent="0.3">
      <c r="F160" s="219"/>
      <c r="G160" s="220"/>
      <c r="H160" s="220"/>
      <c r="I160" s="221"/>
      <c r="K160" s="220"/>
      <c r="L160" s="222"/>
      <c r="M160" s="221"/>
      <c r="N160" s="220"/>
      <c r="O160" s="220"/>
      <c r="P160" s="220"/>
      <c r="Q160" s="220"/>
      <c r="R160" s="220"/>
    </row>
    <row r="161" spans="6:18" ht="15.75" customHeight="1" x14ac:dyDescent="0.3">
      <c r="F161" s="219"/>
      <c r="G161" s="220"/>
      <c r="H161" s="220"/>
      <c r="I161" s="221"/>
      <c r="K161" s="220"/>
      <c r="L161" s="222"/>
      <c r="M161" s="221"/>
      <c r="N161" s="220"/>
      <c r="O161" s="220"/>
      <c r="P161" s="220"/>
      <c r="Q161" s="220"/>
      <c r="R161" s="220"/>
    </row>
    <row r="162" spans="6:18" ht="15.75" customHeight="1" x14ac:dyDescent="0.3">
      <c r="F162" s="219"/>
      <c r="G162" s="220"/>
      <c r="H162" s="220"/>
      <c r="I162" s="221"/>
      <c r="K162" s="220"/>
      <c r="L162" s="222"/>
      <c r="M162" s="221"/>
      <c r="N162" s="220"/>
      <c r="O162" s="220"/>
      <c r="P162" s="220"/>
      <c r="Q162" s="220"/>
      <c r="R162" s="220"/>
    </row>
    <row r="163" spans="6:18" ht="15.75" customHeight="1" x14ac:dyDescent="0.3">
      <c r="F163" s="219"/>
      <c r="G163" s="220"/>
      <c r="H163" s="220"/>
      <c r="I163" s="221"/>
      <c r="K163" s="220"/>
      <c r="L163" s="222"/>
      <c r="M163" s="221"/>
      <c r="N163" s="220"/>
      <c r="O163" s="220"/>
      <c r="P163" s="220"/>
      <c r="Q163" s="220"/>
      <c r="R163" s="220"/>
    </row>
    <row r="164" spans="6:18" ht="15.75" customHeight="1" x14ac:dyDescent="0.3">
      <c r="F164" s="219"/>
      <c r="G164" s="220"/>
      <c r="H164" s="220"/>
      <c r="I164" s="221"/>
      <c r="K164" s="220"/>
      <c r="L164" s="222"/>
      <c r="M164" s="221"/>
      <c r="N164" s="220"/>
      <c r="O164" s="220"/>
      <c r="P164" s="220"/>
      <c r="Q164" s="220"/>
      <c r="R164" s="220"/>
    </row>
    <row r="165" spans="6:18" ht="15.75" customHeight="1" x14ac:dyDescent="0.3">
      <c r="F165" s="219"/>
      <c r="G165" s="220"/>
      <c r="H165" s="220"/>
      <c r="I165" s="221"/>
      <c r="K165" s="220"/>
      <c r="L165" s="222"/>
      <c r="M165" s="221"/>
      <c r="N165" s="220"/>
      <c r="O165" s="220"/>
      <c r="P165" s="220"/>
      <c r="Q165" s="220"/>
      <c r="R165" s="220"/>
    </row>
    <row r="166" spans="6:18" ht="15.75" customHeight="1" x14ac:dyDescent="0.3">
      <c r="F166" s="219"/>
      <c r="G166" s="220"/>
      <c r="H166" s="220"/>
      <c r="I166" s="221"/>
      <c r="K166" s="220"/>
      <c r="L166" s="222"/>
      <c r="M166" s="221"/>
      <c r="N166" s="220"/>
      <c r="O166" s="220"/>
      <c r="P166" s="220"/>
      <c r="Q166" s="220"/>
      <c r="R166" s="220"/>
    </row>
    <row r="167" spans="6:18" ht="15.75" customHeight="1" x14ac:dyDescent="0.3">
      <c r="F167" s="219"/>
      <c r="G167" s="220"/>
      <c r="H167" s="220"/>
      <c r="I167" s="221"/>
      <c r="K167" s="220"/>
      <c r="L167" s="222"/>
      <c r="M167" s="221"/>
      <c r="N167" s="220"/>
      <c r="O167" s="220"/>
      <c r="P167" s="220"/>
      <c r="Q167" s="220"/>
      <c r="R167" s="220"/>
    </row>
    <row r="168" spans="6:18" ht="15.75" customHeight="1" x14ac:dyDescent="0.3">
      <c r="F168" s="219"/>
      <c r="G168" s="220"/>
      <c r="H168" s="220"/>
      <c r="I168" s="221"/>
      <c r="K168" s="220"/>
      <c r="L168" s="222"/>
      <c r="M168" s="221"/>
      <c r="N168" s="220"/>
      <c r="O168" s="220"/>
      <c r="P168" s="220"/>
      <c r="Q168" s="220"/>
      <c r="R168" s="220"/>
    </row>
    <row r="169" spans="6:18" ht="15.75" customHeight="1" x14ac:dyDescent="0.3">
      <c r="F169" s="219"/>
      <c r="G169" s="220"/>
      <c r="H169" s="220"/>
      <c r="I169" s="221"/>
      <c r="K169" s="220"/>
      <c r="L169" s="222"/>
      <c r="M169" s="221"/>
      <c r="N169" s="220"/>
      <c r="O169" s="220"/>
      <c r="P169" s="220"/>
      <c r="Q169" s="220"/>
      <c r="R169" s="220"/>
    </row>
    <row r="170" spans="6:18" ht="15.75" customHeight="1" x14ac:dyDescent="0.3">
      <c r="F170" s="219"/>
      <c r="G170" s="220"/>
      <c r="H170" s="220"/>
      <c r="I170" s="221"/>
      <c r="K170" s="220"/>
      <c r="L170" s="222"/>
      <c r="M170" s="221"/>
      <c r="N170" s="220"/>
      <c r="O170" s="220"/>
      <c r="P170" s="220"/>
      <c r="Q170" s="220"/>
      <c r="R170" s="220"/>
    </row>
    <row r="171" spans="6:18" ht="15.75" customHeight="1" x14ac:dyDescent="0.3">
      <c r="F171" s="219"/>
      <c r="G171" s="220"/>
      <c r="H171" s="220"/>
      <c r="I171" s="221"/>
      <c r="K171" s="220"/>
      <c r="L171" s="222"/>
      <c r="M171" s="221"/>
      <c r="N171" s="220"/>
      <c r="O171" s="220"/>
      <c r="P171" s="220"/>
      <c r="Q171" s="220"/>
      <c r="R171" s="220"/>
    </row>
    <row r="172" spans="6:18" ht="15.75" customHeight="1" x14ac:dyDescent="0.3">
      <c r="F172" s="219"/>
      <c r="G172" s="220"/>
      <c r="H172" s="220"/>
      <c r="I172" s="221"/>
      <c r="K172" s="220"/>
      <c r="L172" s="222"/>
      <c r="M172" s="221"/>
      <c r="N172" s="220"/>
      <c r="O172" s="220"/>
      <c r="P172" s="220"/>
      <c r="Q172" s="220"/>
      <c r="R172" s="220"/>
    </row>
    <row r="173" spans="6:18" ht="15.75" customHeight="1" x14ac:dyDescent="0.3">
      <c r="F173" s="219"/>
      <c r="G173" s="220"/>
      <c r="H173" s="220"/>
      <c r="I173" s="221"/>
      <c r="K173" s="220"/>
      <c r="L173" s="222"/>
      <c r="M173" s="221"/>
      <c r="N173" s="220"/>
      <c r="O173" s="220"/>
      <c r="P173" s="220"/>
      <c r="Q173" s="220"/>
      <c r="R173" s="220"/>
    </row>
    <row r="174" spans="6:18" ht="15.75" customHeight="1" x14ac:dyDescent="0.3">
      <c r="F174" s="219"/>
      <c r="G174" s="220"/>
      <c r="H174" s="220"/>
      <c r="I174" s="221"/>
      <c r="K174" s="220"/>
      <c r="L174" s="222"/>
      <c r="M174" s="221"/>
      <c r="N174" s="220"/>
      <c r="O174" s="220"/>
      <c r="P174" s="220"/>
      <c r="Q174" s="220"/>
      <c r="R174" s="220"/>
    </row>
    <row r="175" spans="6:18" ht="15.75" customHeight="1" x14ac:dyDescent="0.3">
      <c r="F175" s="219"/>
      <c r="G175" s="220"/>
      <c r="H175" s="220"/>
      <c r="I175" s="221"/>
      <c r="K175" s="220"/>
      <c r="L175" s="222"/>
      <c r="M175" s="221"/>
      <c r="N175" s="220"/>
      <c r="O175" s="220"/>
      <c r="P175" s="220"/>
      <c r="Q175" s="220"/>
      <c r="R175" s="220"/>
    </row>
    <row r="176" spans="6:18" ht="15.75" customHeight="1" x14ac:dyDescent="0.3">
      <c r="F176" s="219"/>
      <c r="G176" s="220"/>
      <c r="H176" s="220"/>
      <c r="I176" s="221"/>
      <c r="K176" s="220"/>
      <c r="L176" s="222"/>
      <c r="M176" s="221"/>
      <c r="N176" s="220"/>
      <c r="O176" s="220"/>
      <c r="P176" s="220"/>
      <c r="Q176" s="220"/>
      <c r="R176" s="220"/>
    </row>
    <row r="177" spans="6:18" ht="15.75" customHeight="1" x14ac:dyDescent="0.3">
      <c r="F177" s="219"/>
      <c r="G177" s="220"/>
      <c r="H177" s="220"/>
      <c r="I177" s="221"/>
      <c r="K177" s="220"/>
      <c r="L177" s="222"/>
      <c r="M177" s="221"/>
      <c r="N177" s="220"/>
      <c r="O177" s="220"/>
      <c r="P177" s="220"/>
      <c r="Q177" s="220"/>
      <c r="R177" s="220"/>
    </row>
    <row r="178" spans="6:18" ht="15.75" customHeight="1" x14ac:dyDescent="0.3">
      <c r="F178" s="219"/>
      <c r="G178" s="220"/>
      <c r="H178" s="220"/>
      <c r="I178" s="221"/>
      <c r="K178" s="220"/>
      <c r="L178" s="222"/>
      <c r="M178" s="221"/>
      <c r="N178" s="220"/>
      <c r="O178" s="220"/>
      <c r="P178" s="220"/>
      <c r="Q178" s="220"/>
      <c r="R178" s="220"/>
    </row>
    <row r="179" spans="6:18" ht="15.75" customHeight="1" x14ac:dyDescent="0.3">
      <c r="F179" s="219"/>
      <c r="G179" s="220"/>
      <c r="H179" s="220"/>
      <c r="I179" s="221"/>
      <c r="K179" s="220"/>
      <c r="L179" s="222"/>
      <c r="M179" s="221"/>
      <c r="N179" s="220"/>
      <c r="O179" s="220"/>
      <c r="P179" s="220"/>
      <c r="Q179" s="220"/>
      <c r="R179" s="220"/>
    </row>
    <row r="180" spans="6:18" ht="15.75" customHeight="1" x14ac:dyDescent="0.3">
      <c r="F180" s="219"/>
      <c r="G180" s="220"/>
      <c r="H180" s="220"/>
      <c r="I180" s="221"/>
      <c r="K180" s="220"/>
      <c r="L180" s="222"/>
      <c r="M180" s="221"/>
      <c r="N180" s="220"/>
      <c r="O180" s="220"/>
      <c r="P180" s="220"/>
      <c r="Q180" s="220"/>
      <c r="R180" s="220"/>
    </row>
    <row r="181" spans="6:18" ht="15.75" customHeight="1" x14ac:dyDescent="0.3">
      <c r="F181" s="219"/>
      <c r="G181" s="220"/>
      <c r="H181" s="220"/>
      <c r="I181" s="221"/>
      <c r="K181" s="220"/>
      <c r="L181" s="222"/>
      <c r="M181" s="221"/>
      <c r="N181" s="220"/>
      <c r="O181" s="220"/>
      <c r="P181" s="220"/>
      <c r="Q181" s="220"/>
      <c r="R181" s="220"/>
    </row>
    <row r="182" spans="6:18" ht="15.75" customHeight="1" x14ac:dyDescent="0.3">
      <c r="F182" s="219"/>
      <c r="G182" s="220"/>
      <c r="H182" s="220"/>
      <c r="I182" s="221"/>
      <c r="K182" s="220"/>
      <c r="L182" s="222"/>
      <c r="M182" s="221"/>
      <c r="N182" s="220"/>
      <c r="O182" s="220"/>
      <c r="P182" s="220"/>
      <c r="Q182" s="220"/>
      <c r="R182" s="220"/>
    </row>
    <row r="183" spans="6:18" ht="15.75" customHeight="1" x14ac:dyDescent="0.3">
      <c r="F183" s="219"/>
      <c r="G183" s="220"/>
      <c r="H183" s="220"/>
      <c r="I183" s="221"/>
      <c r="K183" s="220"/>
      <c r="L183" s="222"/>
      <c r="M183" s="221"/>
      <c r="N183" s="220"/>
      <c r="O183" s="220"/>
      <c r="P183" s="220"/>
      <c r="Q183" s="220"/>
      <c r="R183" s="220"/>
    </row>
    <row r="184" spans="6:18" ht="15.75" customHeight="1" x14ac:dyDescent="0.3">
      <c r="F184" s="219"/>
      <c r="G184" s="220"/>
      <c r="H184" s="220"/>
      <c r="I184" s="221"/>
      <c r="K184" s="220"/>
      <c r="L184" s="222"/>
      <c r="M184" s="221"/>
      <c r="N184" s="220"/>
      <c r="O184" s="220"/>
      <c r="P184" s="220"/>
      <c r="Q184" s="220"/>
      <c r="R184" s="220"/>
    </row>
    <row r="185" spans="6:18" ht="15.75" customHeight="1" x14ac:dyDescent="0.3">
      <c r="F185" s="219"/>
      <c r="G185" s="220"/>
      <c r="H185" s="220"/>
      <c r="I185" s="221"/>
      <c r="K185" s="220"/>
      <c r="L185" s="222"/>
      <c r="M185" s="221"/>
      <c r="N185" s="220"/>
      <c r="O185" s="220"/>
      <c r="P185" s="220"/>
      <c r="Q185" s="220"/>
      <c r="R185" s="220"/>
    </row>
    <row r="186" spans="6:18" ht="15.75" customHeight="1" x14ac:dyDescent="0.3">
      <c r="F186" s="219"/>
      <c r="G186" s="220"/>
      <c r="H186" s="220"/>
      <c r="I186" s="221"/>
      <c r="K186" s="220"/>
      <c r="L186" s="222"/>
      <c r="M186" s="221"/>
      <c r="N186" s="220"/>
      <c r="O186" s="220"/>
      <c r="P186" s="220"/>
      <c r="Q186" s="220"/>
      <c r="R186" s="220"/>
    </row>
    <row r="187" spans="6:18" ht="15.75" customHeight="1" x14ac:dyDescent="0.3">
      <c r="F187" s="219"/>
      <c r="G187" s="220"/>
      <c r="H187" s="220"/>
      <c r="I187" s="221"/>
      <c r="K187" s="220"/>
      <c r="L187" s="222"/>
      <c r="M187" s="221"/>
      <c r="N187" s="220"/>
      <c r="O187" s="220"/>
      <c r="P187" s="220"/>
      <c r="Q187" s="220"/>
      <c r="R187" s="220"/>
    </row>
    <row r="188" spans="6:18" ht="15.75" customHeight="1" x14ac:dyDescent="0.3">
      <c r="F188" s="219"/>
      <c r="G188" s="220"/>
      <c r="H188" s="220"/>
      <c r="I188" s="221"/>
      <c r="K188" s="220"/>
      <c r="L188" s="222"/>
      <c r="M188" s="221"/>
      <c r="N188" s="220"/>
      <c r="O188" s="220"/>
      <c r="P188" s="220"/>
      <c r="Q188" s="220"/>
      <c r="R188" s="220"/>
    </row>
    <row r="189" spans="6:18" ht="15.75" customHeight="1" x14ac:dyDescent="0.3">
      <c r="F189" s="219"/>
      <c r="G189" s="220"/>
      <c r="H189" s="220"/>
      <c r="I189" s="221"/>
      <c r="K189" s="220"/>
      <c r="L189" s="222"/>
      <c r="M189" s="221"/>
      <c r="N189" s="220"/>
      <c r="O189" s="220"/>
      <c r="P189" s="220"/>
      <c r="Q189" s="220"/>
      <c r="R189" s="220"/>
    </row>
    <row r="190" spans="6:18" ht="15.75" customHeight="1" x14ac:dyDescent="0.3">
      <c r="F190" s="219"/>
      <c r="G190" s="220"/>
      <c r="H190" s="220"/>
      <c r="I190" s="221"/>
      <c r="K190" s="220"/>
      <c r="L190" s="222"/>
      <c r="M190" s="221"/>
      <c r="N190" s="220"/>
      <c r="O190" s="220"/>
      <c r="P190" s="220"/>
      <c r="Q190" s="220"/>
      <c r="R190" s="220"/>
    </row>
    <row r="191" spans="6:18" ht="15.75" customHeight="1" x14ac:dyDescent="0.3">
      <c r="F191" s="219"/>
      <c r="G191" s="220"/>
      <c r="H191" s="220"/>
      <c r="I191" s="221"/>
      <c r="K191" s="220"/>
      <c r="L191" s="222"/>
      <c r="M191" s="221"/>
      <c r="N191" s="220"/>
      <c r="O191" s="220"/>
      <c r="P191" s="220"/>
      <c r="Q191" s="220"/>
      <c r="R191" s="220"/>
    </row>
    <row r="192" spans="6:18" ht="15.75" customHeight="1" x14ac:dyDescent="0.3">
      <c r="F192" s="219"/>
      <c r="G192" s="220"/>
      <c r="H192" s="220"/>
      <c r="I192" s="221"/>
      <c r="K192" s="220"/>
      <c r="L192" s="222"/>
      <c r="M192" s="221"/>
      <c r="N192" s="220"/>
      <c r="O192" s="220"/>
      <c r="P192" s="220"/>
      <c r="Q192" s="220"/>
      <c r="R192" s="220"/>
    </row>
    <row r="193" spans="6:18" ht="15.75" customHeight="1" x14ac:dyDescent="0.3">
      <c r="F193" s="219"/>
      <c r="G193" s="220"/>
      <c r="H193" s="220"/>
      <c r="I193" s="221"/>
      <c r="K193" s="220"/>
      <c r="L193" s="222"/>
      <c r="M193" s="221"/>
      <c r="N193" s="220"/>
      <c r="O193" s="220"/>
      <c r="P193" s="220"/>
      <c r="Q193" s="220"/>
      <c r="R193" s="220"/>
    </row>
    <row r="194" spans="6:18" ht="15.75" customHeight="1" x14ac:dyDescent="0.3">
      <c r="F194" s="219"/>
      <c r="G194" s="220"/>
      <c r="H194" s="220"/>
      <c r="I194" s="221"/>
      <c r="K194" s="220"/>
      <c r="L194" s="222"/>
      <c r="M194" s="221"/>
      <c r="N194" s="220"/>
      <c r="O194" s="220"/>
      <c r="P194" s="220"/>
      <c r="Q194" s="220"/>
      <c r="R194" s="220"/>
    </row>
    <row r="195" spans="6:18" ht="15.75" customHeight="1" x14ac:dyDescent="0.3">
      <c r="F195" s="219"/>
      <c r="G195" s="220"/>
      <c r="H195" s="220"/>
      <c r="I195" s="221"/>
      <c r="K195" s="220"/>
      <c r="L195" s="222"/>
      <c r="M195" s="221"/>
      <c r="N195" s="220"/>
      <c r="O195" s="220"/>
      <c r="P195" s="220"/>
      <c r="Q195" s="220"/>
      <c r="R195" s="220"/>
    </row>
    <row r="196" spans="6:18" ht="15.75" customHeight="1" x14ac:dyDescent="0.3">
      <c r="F196" s="219"/>
      <c r="G196" s="220"/>
      <c r="H196" s="220"/>
      <c r="I196" s="221"/>
      <c r="K196" s="220"/>
      <c r="L196" s="222"/>
      <c r="M196" s="221"/>
      <c r="N196" s="220"/>
      <c r="O196" s="220"/>
      <c r="P196" s="220"/>
      <c r="Q196" s="220"/>
      <c r="R196" s="220"/>
    </row>
    <row r="197" spans="6:18" ht="15.75" customHeight="1" x14ac:dyDescent="0.3">
      <c r="F197" s="219"/>
      <c r="G197" s="220"/>
      <c r="H197" s="220"/>
      <c r="I197" s="221"/>
      <c r="K197" s="220"/>
      <c r="L197" s="222"/>
      <c r="M197" s="221"/>
      <c r="N197" s="220"/>
      <c r="O197" s="220"/>
      <c r="P197" s="220"/>
      <c r="Q197" s="220"/>
      <c r="R197" s="220"/>
    </row>
    <row r="198" spans="6:18" ht="15.75" customHeight="1" x14ac:dyDescent="0.3">
      <c r="F198" s="219"/>
      <c r="G198" s="220"/>
      <c r="H198" s="220"/>
      <c r="I198" s="221"/>
      <c r="K198" s="220"/>
      <c r="L198" s="222"/>
      <c r="M198" s="221"/>
      <c r="N198" s="220"/>
      <c r="O198" s="220"/>
      <c r="P198" s="220"/>
      <c r="Q198" s="220"/>
      <c r="R198" s="220"/>
    </row>
    <row r="199" spans="6:18" ht="15.75" customHeight="1" x14ac:dyDescent="0.3">
      <c r="F199" s="219"/>
      <c r="G199" s="220"/>
      <c r="H199" s="220"/>
      <c r="I199" s="221"/>
      <c r="K199" s="220"/>
      <c r="L199" s="222"/>
      <c r="M199" s="221"/>
      <c r="N199" s="220"/>
      <c r="O199" s="220"/>
      <c r="P199" s="220"/>
      <c r="Q199" s="220"/>
      <c r="R199" s="220"/>
    </row>
    <row r="200" spans="6:18" ht="15.75" customHeight="1" x14ac:dyDescent="0.3">
      <c r="F200" s="219"/>
      <c r="G200" s="220"/>
      <c r="H200" s="220"/>
      <c r="I200" s="221"/>
      <c r="K200" s="220"/>
      <c r="L200" s="222"/>
      <c r="M200" s="221"/>
      <c r="N200" s="220"/>
      <c r="O200" s="220"/>
      <c r="P200" s="220"/>
      <c r="Q200" s="220"/>
      <c r="R200" s="220"/>
    </row>
    <row r="201" spans="6:18" ht="15.75" customHeight="1" x14ac:dyDescent="0.3">
      <c r="F201" s="219"/>
      <c r="G201" s="220"/>
      <c r="H201" s="220"/>
      <c r="I201" s="221"/>
      <c r="K201" s="220"/>
      <c r="L201" s="222"/>
      <c r="M201" s="221"/>
      <c r="N201" s="220"/>
      <c r="O201" s="220"/>
      <c r="P201" s="220"/>
      <c r="Q201" s="220"/>
      <c r="R201" s="220"/>
    </row>
    <row r="202" spans="6:18" ht="15.75" customHeight="1" x14ac:dyDescent="0.3">
      <c r="F202" s="219"/>
      <c r="G202" s="220"/>
      <c r="H202" s="220"/>
      <c r="I202" s="221"/>
      <c r="K202" s="220"/>
      <c r="L202" s="222"/>
      <c r="M202" s="221"/>
      <c r="N202" s="220"/>
      <c r="O202" s="220"/>
      <c r="P202" s="220"/>
      <c r="Q202" s="220"/>
      <c r="R202" s="220"/>
    </row>
    <row r="203" spans="6:18" ht="15.75" customHeight="1" x14ac:dyDescent="0.3">
      <c r="F203" s="219"/>
      <c r="G203" s="220"/>
      <c r="H203" s="220"/>
      <c r="I203" s="221"/>
      <c r="K203" s="220"/>
      <c r="L203" s="222"/>
      <c r="M203" s="221"/>
      <c r="N203" s="220"/>
      <c r="O203" s="220"/>
      <c r="P203" s="220"/>
      <c r="Q203" s="220"/>
      <c r="R203" s="220"/>
    </row>
    <row r="204" spans="6:18" ht="15.75" customHeight="1" x14ac:dyDescent="0.3">
      <c r="F204" s="219"/>
      <c r="G204" s="220"/>
      <c r="H204" s="220"/>
      <c r="I204" s="221"/>
      <c r="K204" s="220"/>
      <c r="L204" s="222"/>
      <c r="M204" s="221"/>
      <c r="N204" s="220"/>
      <c r="O204" s="220"/>
      <c r="P204" s="220"/>
      <c r="Q204" s="220"/>
      <c r="R204" s="220"/>
    </row>
    <row r="205" spans="6:18" ht="15.75" customHeight="1" x14ac:dyDescent="0.3">
      <c r="F205" s="219"/>
      <c r="G205" s="220"/>
      <c r="H205" s="220"/>
      <c r="I205" s="221"/>
      <c r="K205" s="220"/>
      <c r="L205" s="222"/>
      <c r="M205" s="221"/>
      <c r="N205" s="220"/>
      <c r="O205" s="220"/>
      <c r="P205" s="220"/>
      <c r="Q205" s="220"/>
      <c r="R205" s="220"/>
    </row>
    <row r="206" spans="6:18" ht="15.75" customHeight="1" x14ac:dyDescent="0.3">
      <c r="F206" s="219"/>
      <c r="G206" s="220"/>
      <c r="H206" s="220"/>
      <c r="I206" s="221"/>
      <c r="K206" s="220"/>
      <c r="L206" s="222"/>
      <c r="M206" s="221"/>
      <c r="N206" s="220"/>
      <c r="O206" s="220"/>
      <c r="P206" s="220"/>
      <c r="Q206" s="220"/>
      <c r="R206" s="220"/>
    </row>
    <row r="207" spans="6:18" ht="15.75" customHeight="1" x14ac:dyDescent="0.3">
      <c r="F207" s="219"/>
      <c r="G207" s="220"/>
      <c r="H207" s="220"/>
      <c r="I207" s="221"/>
      <c r="K207" s="220"/>
      <c r="L207" s="222"/>
      <c r="M207" s="221"/>
      <c r="N207" s="220"/>
      <c r="O207" s="220"/>
      <c r="P207" s="220"/>
      <c r="Q207" s="220"/>
      <c r="R207" s="220"/>
    </row>
    <row r="208" spans="6:18" ht="15.75" customHeight="1" x14ac:dyDescent="0.3">
      <c r="F208" s="219"/>
      <c r="G208" s="220"/>
      <c r="H208" s="220"/>
      <c r="I208" s="221"/>
      <c r="K208" s="220"/>
      <c r="L208" s="222"/>
      <c r="M208" s="221"/>
      <c r="N208" s="220"/>
      <c r="O208" s="220"/>
      <c r="P208" s="220"/>
      <c r="Q208" s="220"/>
      <c r="R208" s="220"/>
    </row>
    <row r="209" spans="6:18" ht="15.75" customHeight="1" x14ac:dyDescent="0.3">
      <c r="F209" s="219"/>
      <c r="G209" s="220"/>
      <c r="H209" s="220"/>
      <c r="I209" s="221"/>
      <c r="K209" s="220"/>
      <c r="L209" s="222"/>
      <c r="M209" s="221"/>
      <c r="N209" s="220"/>
      <c r="O209" s="220"/>
      <c r="P209" s="220"/>
      <c r="Q209" s="220"/>
      <c r="R209" s="220"/>
    </row>
    <row r="210" spans="6:18" ht="15.75" customHeight="1" x14ac:dyDescent="0.3">
      <c r="F210" s="219"/>
      <c r="G210" s="220"/>
      <c r="H210" s="220"/>
      <c r="I210" s="221"/>
      <c r="K210" s="220"/>
      <c r="L210" s="222"/>
      <c r="M210" s="221"/>
      <c r="N210" s="220"/>
      <c r="O210" s="220"/>
      <c r="P210" s="220"/>
      <c r="Q210" s="220"/>
      <c r="R210" s="220"/>
    </row>
    <row r="211" spans="6:18" ht="15.75" customHeight="1" x14ac:dyDescent="0.3">
      <c r="F211" s="219"/>
      <c r="G211" s="220"/>
      <c r="H211" s="220"/>
      <c r="I211" s="221"/>
      <c r="K211" s="220"/>
      <c r="L211" s="222"/>
      <c r="M211" s="221"/>
      <c r="N211" s="220"/>
      <c r="O211" s="220"/>
      <c r="P211" s="220"/>
      <c r="Q211" s="220"/>
      <c r="R211" s="220"/>
    </row>
    <row r="212" spans="6:18" ht="15.75" customHeight="1" x14ac:dyDescent="0.3">
      <c r="F212" s="219"/>
      <c r="G212" s="220"/>
      <c r="H212" s="220"/>
      <c r="I212" s="221"/>
      <c r="K212" s="220"/>
      <c r="L212" s="222"/>
      <c r="M212" s="221"/>
      <c r="N212" s="220"/>
      <c r="O212" s="220"/>
      <c r="P212" s="220"/>
      <c r="Q212" s="220"/>
      <c r="R212" s="220"/>
    </row>
    <row r="213" spans="6:18" ht="15.75" customHeight="1" x14ac:dyDescent="0.3">
      <c r="F213" s="219"/>
      <c r="G213" s="220"/>
      <c r="H213" s="220"/>
      <c r="I213" s="221"/>
      <c r="K213" s="220"/>
      <c r="L213" s="222"/>
      <c r="M213" s="221"/>
      <c r="N213" s="220"/>
      <c r="O213" s="220"/>
      <c r="P213" s="220"/>
      <c r="Q213" s="220"/>
      <c r="R213" s="220"/>
    </row>
    <row r="214" spans="6:18" ht="15.75" customHeight="1" x14ac:dyDescent="0.3">
      <c r="F214" s="219"/>
      <c r="G214" s="220"/>
      <c r="H214" s="220"/>
      <c r="I214" s="221"/>
      <c r="K214" s="220"/>
      <c r="L214" s="222"/>
      <c r="M214" s="221"/>
      <c r="N214" s="220"/>
      <c r="O214" s="220"/>
      <c r="P214" s="220"/>
      <c r="Q214" s="220"/>
      <c r="R214" s="220"/>
    </row>
    <row r="215" spans="6:18" ht="15.75" customHeight="1" x14ac:dyDescent="0.3">
      <c r="F215" s="219"/>
      <c r="G215" s="220"/>
      <c r="H215" s="220"/>
      <c r="I215" s="221"/>
      <c r="K215" s="220"/>
      <c r="L215" s="222"/>
      <c r="M215" s="221"/>
      <c r="N215" s="220"/>
      <c r="O215" s="220"/>
      <c r="P215" s="220"/>
      <c r="Q215" s="220"/>
      <c r="R215" s="220"/>
    </row>
    <row r="216" spans="6:18" ht="15.75" customHeight="1" x14ac:dyDescent="0.3">
      <c r="F216" s="219"/>
      <c r="G216" s="220"/>
      <c r="H216" s="220"/>
      <c r="I216" s="221"/>
      <c r="K216" s="220"/>
      <c r="L216" s="222"/>
      <c r="M216" s="221"/>
      <c r="N216" s="220"/>
      <c r="O216" s="220"/>
      <c r="P216" s="220"/>
      <c r="Q216" s="220"/>
      <c r="R216" s="220"/>
    </row>
    <row r="217" spans="6:18" ht="15.75" customHeight="1" x14ac:dyDescent="0.3">
      <c r="F217" s="219"/>
      <c r="G217" s="220"/>
      <c r="H217" s="220"/>
      <c r="I217" s="221"/>
      <c r="K217" s="220"/>
      <c r="L217" s="222"/>
      <c r="M217" s="221"/>
      <c r="N217" s="220"/>
      <c r="O217" s="220"/>
      <c r="P217" s="220"/>
      <c r="Q217" s="220"/>
      <c r="R217" s="220"/>
    </row>
    <row r="218" spans="6:18" ht="15.75" customHeight="1" x14ac:dyDescent="0.3">
      <c r="F218" s="219"/>
      <c r="G218" s="220"/>
      <c r="H218" s="220"/>
      <c r="I218" s="221"/>
      <c r="K218" s="220"/>
      <c r="L218" s="222"/>
      <c r="M218" s="221"/>
      <c r="N218" s="220"/>
      <c r="O218" s="220"/>
      <c r="P218" s="220"/>
      <c r="Q218" s="220"/>
      <c r="R218" s="220"/>
    </row>
    <row r="219" spans="6:18" ht="15.75" customHeight="1" x14ac:dyDescent="0.3">
      <c r="F219" s="219"/>
      <c r="G219" s="220"/>
      <c r="H219" s="220"/>
      <c r="I219" s="221"/>
      <c r="K219" s="220"/>
      <c r="L219" s="222"/>
      <c r="M219" s="221"/>
      <c r="N219" s="220"/>
      <c r="O219" s="220"/>
      <c r="P219" s="220"/>
      <c r="Q219" s="220"/>
      <c r="R219" s="220"/>
    </row>
    <row r="220" spans="6:18" ht="15.75" customHeight="1" x14ac:dyDescent="0.3">
      <c r="F220" s="219"/>
      <c r="G220" s="220"/>
      <c r="H220" s="220"/>
      <c r="I220" s="221"/>
      <c r="K220" s="220"/>
      <c r="L220" s="222"/>
      <c r="M220" s="221"/>
      <c r="N220" s="220"/>
      <c r="O220" s="220"/>
      <c r="P220" s="220"/>
      <c r="Q220" s="220"/>
      <c r="R220" s="220"/>
    </row>
    <row r="221" spans="6:18" ht="15.75" customHeight="1" x14ac:dyDescent="0.3">
      <c r="F221" s="219"/>
      <c r="G221" s="220"/>
      <c r="H221" s="220"/>
      <c r="I221" s="221"/>
      <c r="K221" s="220"/>
      <c r="L221" s="222"/>
      <c r="M221" s="221"/>
      <c r="N221" s="220"/>
      <c r="O221" s="220"/>
      <c r="P221" s="220"/>
      <c r="Q221" s="220"/>
      <c r="R221" s="220"/>
    </row>
    <row r="222" spans="6:18" ht="15.75" customHeight="1" x14ac:dyDescent="0.3">
      <c r="F222" s="219"/>
      <c r="G222" s="220"/>
      <c r="H222" s="220"/>
      <c r="I222" s="221"/>
      <c r="K222" s="220"/>
      <c r="L222" s="222"/>
      <c r="M222" s="221"/>
      <c r="N222" s="220"/>
      <c r="O222" s="220"/>
      <c r="P222" s="220"/>
      <c r="Q222" s="220"/>
      <c r="R222" s="220"/>
    </row>
    <row r="223" spans="6:18" ht="15.75" customHeight="1" x14ac:dyDescent="0.3">
      <c r="F223" s="219"/>
      <c r="G223" s="220"/>
      <c r="H223" s="220"/>
      <c r="I223" s="221"/>
      <c r="K223" s="220"/>
      <c r="L223" s="222"/>
      <c r="M223" s="221"/>
      <c r="N223" s="220"/>
      <c r="O223" s="220"/>
      <c r="P223" s="220"/>
      <c r="Q223" s="220"/>
      <c r="R223" s="220"/>
    </row>
    <row r="224" spans="6:18" ht="15.75" customHeight="1" x14ac:dyDescent="0.3">
      <c r="F224" s="219"/>
      <c r="G224" s="220"/>
      <c r="H224" s="220"/>
      <c r="I224" s="221"/>
      <c r="K224" s="220"/>
      <c r="L224" s="222"/>
      <c r="M224" s="221"/>
      <c r="N224" s="220"/>
      <c r="O224" s="220"/>
      <c r="P224" s="220"/>
      <c r="Q224" s="220"/>
      <c r="R224" s="220"/>
    </row>
    <row r="225" spans="6:18" ht="15.75" customHeight="1" x14ac:dyDescent="0.3">
      <c r="F225" s="219"/>
      <c r="G225" s="220"/>
      <c r="H225" s="220"/>
      <c r="I225" s="221"/>
      <c r="K225" s="220"/>
      <c r="L225" s="222"/>
      <c r="M225" s="221"/>
      <c r="N225" s="220"/>
      <c r="O225" s="220"/>
      <c r="P225" s="220"/>
      <c r="Q225" s="220"/>
      <c r="R225" s="220"/>
    </row>
    <row r="226" spans="6:18" ht="15.75" customHeight="1" x14ac:dyDescent="0.3">
      <c r="F226" s="219"/>
      <c r="G226" s="220"/>
      <c r="H226" s="220"/>
      <c r="I226" s="221"/>
      <c r="K226" s="220"/>
      <c r="L226" s="222"/>
      <c r="M226" s="221"/>
      <c r="N226" s="220"/>
      <c r="O226" s="220"/>
      <c r="P226" s="220"/>
      <c r="Q226" s="220"/>
      <c r="R226" s="220"/>
    </row>
    <row r="227" spans="6:18" ht="15.75" customHeight="1" x14ac:dyDescent="0.3">
      <c r="F227" s="219"/>
      <c r="G227" s="220"/>
      <c r="H227" s="220"/>
      <c r="I227" s="221"/>
      <c r="K227" s="220"/>
      <c r="L227" s="222"/>
      <c r="M227" s="221"/>
      <c r="N227" s="220"/>
      <c r="O227" s="220"/>
      <c r="P227" s="220"/>
      <c r="Q227" s="220"/>
      <c r="R227" s="220"/>
    </row>
    <row r="228" spans="6:18" ht="15.75" customHeight="1" x14ac:dyDescent="0.3">
      <c r="F228" s="219"/>
      <c r="G228" s="220"/>
      <c r="H228" s="220"/>
      <c r="I228" s="221"/>
      <c r="K228" s="220"/>
      <c r="L228" s="222"/>
      <c r="M228" s="221"/>
      <c r="N228" s="220"/>
      <c r="O228" s="220"/>
      <c r="P228" s="220"/>
      <c r="Q228" s="220"/>
      <c r="R228" s="220"/>
    </row>
    <row r="229" spans="6:18" ht="15.75" customHeight="1" x14ac:dyDescent="0.3">
      <c r="F229" s="219"/>
      <c r="G229" s="220"/>
      <c r="H229" s="220"/>
      <c r="I229" s="221"/>
      <c r="K229" s="220"/>
      <c r="L229" s="222"/>
      <c r="M229" s="221"/>
      <c r="N229" s="220"/>
      <c r="O229" s="220"/>
      <c r="P229" s="220"/>
      <c r="Q229" s="220"/>
      <c r="R229" s="220"/>
    </row>
    <row r="230" spans="6:18" ht="15.75" customHeight="1" x14ac:dyDescent="0.3">
      <c r="F230" s="219"/>
      <c r="G230" s="220"/>
      <c r="H230" s="220"/>
      <c r="I230" s="221"/>
      <c r="K230" s="220"/>
      <c r="L230" s="222"/>
      <c r="M230" s="221"/>
      <c r="N230" s="220"/>
      <c r="O230" s="220"/>
      <c r="P230" s="220"/>
      <c r="Q230" s="220"/>
      <c r="R230" s="220"/>
    </row>
    <row r="231" spans="6:18" ht="15.75" customHeight="1" x14ac:dyDescent="0.3">
      <c r="F231" s="219"/>
      <c r="G231" s="220"/>
      <c r="H231" s="220"/>
      <c r="I231" s="221"/>
      <c r="K231" s="220"/>
      <c r="L231" s="222"/>
      <c r="M231" s="221"/>
      <c r="N231" s="220"/>
      <c r="O231" s="220"/>
      <c r="P231" s="220"/>
      <c r="Q231" s="220"/>
      <c r="R231" s="220"/>
    </row>
    <row r="232" spans="6:18" ht="15.75" customHeight="1" x14ac:dyDescent="0.3">
      <c r="F232" s="219"/>
      <c r="G232" s="220"/>
      <c r="H232" s="220"/>
      <c r="I232" s="221"/>
      <c r="K232" s="220"/>
      <c r="L232" s="222"/>
      <c r="M232" s="221"/>
      <c r="N232" s="220"/>
      <c r="O232" s="220"/>
      <c r="P232" s="220"/>
      <c r="Q232" s="220"/>
      <c r="R232" s="220"/>
    </row>
    <row r="233" spans="6:18" ht="15.75" customHeight="1" x14ac:dyDescent="0.3">
      <c r="F233" s="219"/>
      <c r="G233" s="220"/>
      <c r="H233" s="220"/>
      <c r="I233" s="221"/>
      <c r="K233" s="220"/>
      <c r="L233" s="222"/>
      <c r="M233" s="221"/>
      <c r="N233" s="220"/>
      <c r="O233" s="220"/>
      <c r="P233" s="220"/>
      <c r="Q233" s="220"/>
      <c r="R233" s="220"/>
    </row>
    <row r="234" spans="6:18" ht="15.75" customHeight="1" x14ac:dyDescent="0.3">
      <c r="F234" s="219"/>
      <c r="G234" s="220"/>
      <c r="H234" s="220"/>
      <c r="I234" s="221"/>
      <c r="K234" s="220"/>
      <c r="L234" s="222"/>
      <c r="M234" s="221"/>
      <c r="N234" s="220"/>
      <c r="O234" s="220"/>
      <c r="P234" s="220"/>
      <c r="Q234" s="220"/>
      <c r="R234" s="220"/>
    </row>
    <row r="235" spans="6:18" ht="15.75" customHeight="1" x14ac:dyDescent="0.3">
      <c r="F235" s="219"/>
      <c r="G235" s="220"/>
      <c r="H235" s="220"/>
      <c r="I235" s="221"/>
      <c r="K235" s="220"/>
      <c r="L235" s="222"/>
      <c r="M235" s="221"/>
      <c r="N235" s="220"/>
      <c r="O235" s="220"/>
      <c r="P235" s="220"/>
      <c r="Q235" s="220"/>
      <c r="R235" s="220"/>
    </row>
    <row r="236" spans="6:18" ht="15.75" customHeight="1" x14ac:dyDescent="0.3">
      <c r="F236" s="219"/>
      <c r="G236" s="220"/>
      <c r="H236" s="220"/>
      <c r="I236" s="221"/>
      <c r="K236" s="220"/>
      <c r="L236" s="222"/>
      <c r="M236" s="221"/>
      <c r="N236" s="220"/>
      <c r="O236" s="220"/>
      <c r="P236" s="220"/>
      <c r="Q236" s="220"/>
      <c r="R236" s="220"/>
    </row>
    <row r="237" spans="6:18" ht="15.75" customHeight="1" x14ac:dyDescent="0.3">
      <c r="F237" s="219"/>
      <c r="G237" s="220"/>
      <c r="H237" s="220"/>
      <c r="I237" s="221"/>
      <c r="K237" s="220"/>
      <c r="L237" s="222"/>
      <c r="M237" s="221"/>
      <c r="N237" s="220"/>
      <c r="O237" s="220"/>
      <c r="P237" s="220"/>
      <c r="Q237" s="220"/>
      <c r="R237" s="220"/>
    </row>
    <row r="238" spans="6:18" ht="15.75" customHeight="1" x14ac:dyDescent="0.3">
      <c r="F238" s="219"/>
      <c r="G238" s="220"/>
      <c r="H238" s="220"/>
      <c r="I238" s="221"/>
      <c r="K238" s="220"/>
      <c r="L238" s="222"/>
      <c r="M238" s="221"/>
      <c r="N238" s="220"/>
      <c r="O238" s="220"/>
      <c r="P238" s="220"/>
      <c r="Q238" s="220"/>
      <c r="R238" s="220"/>
    </row>
    <row r="239" spans="6:18" ht="15.75" customHeight="1" x14ac:dyDescent="0.3">
      <c r="F239" s="219"/>
      <c r="G239" s="220"/>
      <c r="H239" s="220"/>
      <c r="I239" s="221"/>
      <c r="K239" s="220"/>
      <c r="L239" s="222"/>
      <c r="M239" s="221"/>
      <c r="N239" s="220"/>
      <c r="O239" s="220"/>
      <c r="P239" s="220"/>
      <c r="Q239" s="220"/>
      <c r="R239" s="220"/>
    </row>
    <row r="240" spans="6:18" ht="15.75" customHeight="1" x14ac:dyDescent="0.3">
      <c r="F240" s="219"/>
      <c r="G240" s="220"/>
      <c r="H240" s="220"/>
      <c r="I240" s="221"/>
      <c r="K240" s="220"/>
      <c r="L240" s="222"/>
      <c r="M240" s="221"/>
      <c r="N240" s="220"/>
      <c r="O240" s="220"/>
      <c r="P240" s="220"/>
      <c r="Q240" s="220"/>
      <c r="R240" s="220"/>
    </row>
    <row r="241" spans="6:18" ht="15.75" customHeight="1" x14ac:dyDescent="0.3">
      <c r="F241" s="219"/>
      <c r="G241" s="220"/>
      <c r="H241" s="220"/>
      <c r="I241" s="221"/>
      <c r="K241" s="220"/>
      <c r="L241" s="222"/>
      <c r="M241" s="221"/>
      <c r="N241" s="220"/>
      <c r="O241" s="220"/>
      <c r="P241" s="220"/>
      <c r="Q241" s="220"/>
      <c r="R241" s="220"/>
    </row>
    <row r="242" spans="6:18" ht="15.75" customHeight="1" x14ac:dyDescent="0.3">
      <c r="F242" s="219"/>
      <c r="G242" s="220"/>
      <c r="H242" s="220"/>
      <c r="I242" s="221"/>
      <c r="K242" s="220"/>
      <c r="L242" s="222"/>
      <c r="M242" s="221"/>
      <c r="N242" s="220"/>
      <c r="O242" s="220"/>
      <c r="P242" s="220"/>
      <c r="Q242" s="220"/>
      <c r="R242" s="220"/>
    </row>
    <row r="243" spans="6:18" ht="15.75" customHeight="1" x14ac:dyDescent="0.3">
      <c r="F243" s="219"/>
      <c r="G243" s="220"/>
      <c r="H243" s="220"/>
      <c r="I243" s="221"/>
      <c r="K243" s="220"/>
      <c r="L243" s="222"/>
      <c r="M243" s="221"/>
      <c r="N243" s="220"/>
      <c r="O243" s="220"/>
      <c r="P243" s="220"/>
      <c r="Q243" s="220"/>
      <c r="R243" s="220"/>
    </row>
    <row r="244" spans="6:18" ht="15.75" customHeight="1" x14ac:dyDescent="0.3">
      <c r="F244" s="219"/>
      <c r="G244" s="220"/>
      <c r="H244" s="220"/>
      <c r="I244" s="221"/>
      <c r="K244" s="220"/>
      <c r="L244" s="222"/>
      <c r="M244" s="221"/>
      <c r="N244" s="220"/>
      <c r="O244" s="220"/>
      <c r="P244" s="220"/>
      <c r="Q244" s="220"/>
      <c r="R244" s="220"/>
    </row>
    <row r="245" spans="6:18" ht="15.75" customHeight="1" x14ac:dyDescent="0.3">
      <c r="F245" s="219"/>
      <c r="G245" s="220"/>
      <c r="H245" s="220"/>
      <c r="I245" s="221"/>
      <c r="K245" s="220"/>
      <c r="L245" s="222"/>
      <c r="M245" s="221"/>
      <c r="N245" s="220"/>
      <c r="O245" s="220"/>
      <c r="P245" s="220"/>
      <c r="Q245" s="220"/>
      <c r="R245" s="220"/>
    </row>
    <row r="246" spans="6:18" ht="15.75" customHeight="1" x14ac:dyDescent="0.3">
      <c r="F246" s="219"/>
      <c r="G246" s="220"/>
      <c r="H246" s="220"/>
      <c r="I246" s="221"/>
      <c r="K246" s="220"/>
      <c r="L246" s="222"/>
      <c r="M246" s="221"/>
      <c r="N246" s="220"/>
      <c r="O246" s="220"/>
      <c r="P246" s="220"/>
      <c r="Q246" s="220"/>
      <c r="R246" s="220"/>
    </row>
    <row r="247" spans="6:18" ht="15.75" customHeight="1" x14ac:dyDescent="0.3">
      <c r="F247" s="219"/>
      <c r="G247" s="220"/>
      <c r="H247" s="220"/>
      <c r="I247" s="221"/>
      <c r="K247" s="220"/>
      <c r="L247" s="222"/>
      <c r="M247" s="221"/>
      <c r="N247" s="220"/>
      <c r="O247" s="220"/>
      <c r="P247" s="220"/>
      <c r="Q247" s="220"/>
      <c r="R247" s="220"/>
    </row>
    <row r="248" spans="6:18" ht="15.75" customHeight="1" x14ac:dyDescent="0.3">
      <c r="F248" s="219"/>
      <c r="G248" s="220"/>
      <c r="H248" s="220"/>
      <c r="I248" s="221"/>
      <c r="K248" s="220"/>
      <c r="L248" s="222"/>
      <c r="M248" s="221"/>
      <c r="N248" s="220"/>
      <c r="O248" s="220"/>
      <c r="P248" s="220"/>
      <c r="Q248" s="220"/>
      <c r="R248" s="220"/>
    </row>
    <row r="249" spans="6:18" ht="15.75" customHeight="1" x14ac:dyDescent="0.3">
      <c r="F249" s="219"/>
      <c r="G249" s="220"/>
      <c r="H249" s="220"/>
      <c r="I249" s="221"/>
      <c r="K249" s="220"/>
      <c r="L249" s="222"/>
      <c r="M249" s="221"/>
      <c r="N249" s="220"/>
      <c r="O249" s="220"/>
      <c r="P249" s="220"/>
      <c r="Q249" s="220"/>
      <c r="R249" s="220"/>
    </row>
    <row r="250" spans="6:18" ht="15.75" customHeight="1" x14ac:dyDescent="0.3">
      <c r="F250" s="219"/>
      <c r="G250" s="220"/>
      <c r="H250" s="220"/>
      <c r="I250" s="221"/>
      <c r="K250" s="220"/>
      <c r="L250" s="222"/>
      <c r="M250" s="221"/>
      <c r="N250" s="220"/>
      <c r="O250" s="220"/>
      <c r="P250" s="220"/>
      <c r="Q250" s="220"/>
      <c r="R250" s="220"/>
    </row>
    <row r="251" spans="6:18" ht="15.75" customHeight="1" x14ac:dyDescent="0.3">
      <c r="F251" s="219"/>
      <c r="G251" s="220"/>
      <c r="H251" s="220"/>
      <c r="I251" s="221"/>
      <c r="K251" s="220"/>
      <c r="L251" s="222"/>
      <c r="M251" s="221"/>
      <c r="N251" s="220"/>
      <c r="O251" s="220"/>
      <c r="P251" s="220"/>
      <c r="Q251" s="220"/>
      <c r="R251" s="220"/>
    </row>
    <row r="252" spans="6:18" ht="15.75" customHeight="1" x14ac:dyDescent="0.3">
      <c r="F252" s="219"/>
      <c r="G252" s="220"/>
      <c r="H252" s="220"/>
      <c r="I252" s="221"/>
      <c r="K252" s="220"/>
      <c r="L252" s="222"/>
      <c r="M252" s="221"/>
      <c r="N252" s="220"/>
      <c r="O252" s="220"/>
      <c r="P252" s="220"/>
      <c r="Q252" s="220"/>
      <c r="R252" s="220"/>
    </row>
    <row r="253" spans="6:18" ht="15.75" customHeight="1" x14ac:dyDescent="0.3">
      <c r="F253" s="219"/>
      <c r="G253" s="220"/>
      <c r="H253" s="220"/>
      <c r="I253" s="221"/>
      <c r="K253" s="220"/>
      <c r="L253" s="222"/>
      <c r="M253" s="221"/>
      <c r="N253" s="220"/>
      <c r="O253" s="220"/>
      <c r="P253" s="220"/>
      <c r="Q253" s="220"/>
      <c r="R253" s="220"/>
    </row>
    <row r="254" spans="6:18" ht="15.75" customHeight="1" x14ac:dyDescent="0.3">
      <c r="F254" s="219"/>
      <c r="G254" s="220"/>
      <c r="H254" s="220"/>
      <c r="I254" s="221"/>
      <c r="K254" s="220"/>
      <c r="L254" s="222"/>
      <c r="M254" s="221"/>
      <c r="N254" s="220"/>
      <c r="O254" s="220"/>
      <c r="P254" s="220"/>
      <c r="Q254" s="220"/>
      <c r="R254" s="220"/>
    </row>
    <row r="255" spans="6:18" ht="15.75" customHeight="1" x14ac:dyDescent="0.3">
      <c r="F255" s="219"/>
      <c r="G255" s="220"/>
      <c r="H255" s="220"/>
      <c r="I255" s="221"/>
      <c r="K255" s="220"/>
      <c r="L255" s="222"/>
      <c r="M255" s="221"/>
      <c r="N255" s="220"/>
      <c r="O255" s="220"/>
      <c r="P255" s="220"/>
      <c r="Q255" s="220"/>
      <c r="R255" s="220"/>
    </row>
    <row r="256" spans="6:18" ht="15.75" customHeight="1" x14ac:dyDescent="0.3">
      <c r="F256" s="219"/>
      <c r="G256" s="220"/>
      <c r="H256" s="220"/>
      <c r="I256" s="221"/>
      <c r="K256" s="220"/>
      <c r="L256" s="222"/>
      <c r="M256" s="221"/>
      <c r="N256" s="220"/>
      <c r="O256" s="220"/>
      <c r="P256" s="220"/>
      <c r="Q256" s="220"/>
      <c r="R256" s="220"/>
    </row>
    <row r="257" spans="6:18" ht="15.75" customHeight="1" x14ac:dyDescent="0.3">
      <c r="F257" s="219"/>
      <c r="G257" s="220"/>
      <c r="H257" s="220"/>
      <c r="I257" s="221"/>
      <c r="K257" s="220"/>
      <c r="L257" s="222"/>
      <c r="M257" s="221"/>
      <c r="N257" s="220"/>
      <c r="O257" s="220"/>
      <c r="P257" s="220"/>
      <c r="Q257" s="220"/>
      <c r="R257" s="220"/>
    </row>
    <row r="258" spans="6:18" ht="15.75" customHeight="1" x14ac:dyDescent="0.3">
      <c r="F258" s="219"/>
      <c r="G258" s="220"/>
      <c r="H258" s="220"/>
      <c r="I258" s="221"/>
      <c r="K258" s="220"/>
      <c r="L258" s="222"/>
      <c r="M258" s="221"/>
      <c r="N258" s="220"/>
      <c r="O258" s="220"/>
      <c r="P258" s="220"/>
      <c r="Q258" s="220"/>
      <c r="R258" s="220"/>
    </row>
    <row r="259" spans="6:18" ht="15.75" customHeight="1" x14ac:dyDescent="0.3">
      <c r="F259" s="219"/>
      <c r="G259" s="220"/>
      <c r="H259" s="220"/>
      <c r="I259" s="221"/>
      <c r="K259" s="220"/>
      <c r="L259" s="222"/>
      <c r="M259" s="221"/>
      <c r="N259" s="220"/>
      <c r="O259" s="220"/>
      <c r="P259" s="220"/>
      <c r="Q259" s="220"/>
      <c r="R259" s="220"/>
    </row>
    <row r="260" spans="6:18" ht="15.75" customHeight="1" x14ac:dyDescent="0.3">
      <c r="F260" s="219"/>
      <c r="G260" s="220"/>
      <c r="H260" s="220"/>
      <c r="I260" s="221"/>
      <c r="K260" s="220"/>
      <c r="L260" s="222"/>
      <c r="M260" s="221"/>
      <c r="N260" s="220"/>
      <c r="O260" s="220"/>
      <c r="P260" s="220"/>
      <c r="Q260" s="220"/>
      <c r="R260" s="220"/>
    </row>
    <row r="261" spans="6:18" ht="15.75" customHeight="1" x14ac:dyDescent="0.3">
      <c r="F261" s="219"/>
      <c r="G261" s="220"/>
      <c r="H261" s="220"/>
      <c r="I261" s="221"/>
      <c r="K261" s="220"/>
      <c r="L261" s="222"/>
      <c r="M261" s="221"/>
      <c r="N261" s="220"/>
      <c r="O261" s="220"/>
      <c r="P261" s="220"/>
      <c r="Q261" s="220"/>
      <c r="R261" s="220"/>
    </row>
    <row r="262" spans="6:18" ht="15.75" customHeight="1" x14ac:dyDescent="0.3">
      <c r="F262" s="219"/>
      <c r="G262" s="220"/>
      <c r="H262" s="220"/>
      <c r="I262" s="221"/>
      <c r="K262" s="220"/>
      <c r="L262" s="222"/>
      <c r="M262" s="221"/>
      <c r="N262" s="220"/>
      <c r="O262" s="220"/>
      <c r="P262" s="220"/>
      <c r="Q262" s="220"/>
      <c r="R262" s="220"/>
    </row>
    <row r="263" spans="6:18" ht="15.75" customHeight="1" x14ac:dyDescent="0.3">
      <c r="F263" s="219"/>
      <c r="G263" s="220"/>
      <c r="H263" s="220"/>
      <c r="I263" s="221"/>
      <c r="K263" s="220"/>
      <c r="L263" s="222"/>
      <c r="M263" s="221"/>
      <c r="N263" s="220"/>
      <c r="O263" s="220"/>
      <c r="P263" s="220"/>
      <c r="Q263" s="220"/>
      <c r="R263" s="220"/>
    </row>
    <row r="264" spans="6:18" ht="15.75" customHeight="1" x14ac:dyDescent="0.3">
      <c r="F264" s="219"/>
      <c r="G264" s="220"/>
      <c r="H264" s="220"/>
      <c r="I264" s="221"/>
      <c r="K264" s="220"/>
      <c r="L264" s="222"/>
      <c r="M264" s="221"/>
      <c r="N264" s="220"/>
      <c r="O264" s="220"/>
      <c r="P264" s="220"/>
      <c r="Q264" s="220"/>
      <c r="R264" s="220"/>
    </row>
    <row r="265" spans="6:18" ht="15.75" customHeight="1" x14ac:dyDescent="0.3">
      <c r="F265" s="219"/>
      <c r="G265" s="220"/>
      <c r="H265" s="220"/>
      <c r="I265" s="221"/>
      <c r="K265" s="220"/>
      <c r="L265" s="222"/>
      <c r="M265" s="221"/>
      <c r="N265" s="220"/>
      <c r="O265" s="220"/>
      <c r="P265" s="220"/>
      <c r="Q265" s="220"/>
      <c r="R265" s="220"/>
    </row>
    <row r="266" spans="6:18" ht="15.75" customHeight="1" x14ac:dyDescent="0.3">
      <c r="F266" s="219"/>
      <c r="G266" s="220"/>
      <c r="H266" s="220"/>
      <c r="I266" s="221"/>
      <c r="K266" s="220"/>
      <c r="L266" s="222"/>
      <c r="M266" s="221"/>
      <c r="N266" s="220"/>
      <c r="O266" s="220"/>
      <c r="P266" s="220"/>
      <c r="Q266" s="220"/>
      <c r="R266" s="220"/>
    </row>
    <row r="267" spans="6:18" ht="15.75" customHeight="1" x14ac:dyDescent="0.3">
      <c r="F267" s="219"/>
      <c r="G267" s="220"/>
      <c r="H267" s="220"/>
      <c r="I267" s="221"/>
      <c r="K267" s="220"/>
      <c r="L267" s="222"/>
      <c r="M267" s="221"/>
      <c r="N267" s="220"/>
      <c r="O267" s="220"/>
      <c r="P267" s="220"/>
      <c r="Q267" s="220"/>
      <c r="R267" s="220"/>
    </row>
    <row r="268" spans="6:18" ht="15.75" customHeight="1" x14ac:dyDescent="0.3">
      <c r="F268" s="219"/>
      <c r="G268" s="220"/>
      <c r="H268" s="220"/>
      <c r="I268" s="221"/>
      <c r="K268" s="220"/>
      <c r="L268" s="222"/>
      <c r="M268" s="221"/>
      <c r="N268" s="220"/>
      <c r="O268" s="220"/>
      <c r="P268" s="220"/>
      <c r="Q268" s="220"/>
      <c r="R268" s="220"/>
    </row>
    <row r="269" spans="6:18" ht="15.75" customHeight="1" x14ac:dyDescent="0.3">
      <c r="F269" s="219"/>
      <c r="G269" s="220"/>
      <c r="H269" s="220"/>
      <c r="I269" s="221"/>
      <c r="K269" s="220"/>
      <c r="L269" s="222"/>
      <c r="M269" s="221"/>
      <c r="N269" s="220"/>
      <c r="O269" s="220"/>
      <c r="P269" s="220"/>
      <c r="Q269" s="220"/>
      <c r="R269" s="220"/>
    </row>
    <row r="270" spans="6:18" ht="15.75" customHeight="1" x14ac:dyDescent="0.3">
      <c r="F270" s="219"/>
      <c r="G270" s="220"/>
      <c r="H270" s="220"/>
      <c r="I270" s="221"/>
      <c r="K270" s="220"/>
      <c r="L270" s="222"/>
      <c r="M270" s="221"/>
      <c r="N270" s="220"/>
      <c r="O270" s="220"/>
      <c r="P270" s="220"/>
      <c r="Q270" s="220"/>
      <c r="R270" s="220"/>
    </row>
    <row r="271" spans="6:18" ht="15.75" customHeight="1" x14ac:dyDescent="0.3">
      <c r="F271" s="219"/>
      <c r="G271" s="220"/>
      <c r="H271" s="220"/>
      <c r="I271" s="221"/>
      <c r="K271" s="220"/>
      <c r="L271" s="222"/>
      <c r="M271" s="221"/>
      <c r="N271" s="220"/>
      <c r="O271" s="220"/>
      <c r="P271" s="220"/>
      <c r="Q271" s="220"/>
      <c r="R271" s="220"/>
    </row>
    <row r="272" spans="6:18" ht="15.75" customHeight="1" x14ac:dyDescent="0.3">
      <c r="F272" s="219"/>
      <c r="G272" s="220"/>
      <c r="H272" s="220"/>
      <c r="I272" s="221"/>
      <c r="K272" s="220"/>
      <c r="L272" s="222"/>
      <c r="M272" s="221"/>
      <c r="N272" s="220"/>
      <c r="O272" s="220"/>
      <c r="P272" s="220"/>
      <c r="Q272" s="220"/>
      <c r="R272" s="220"/>
    </row>
    <row r="273" spans="6:18" ht="15.75" customHeight="1" x14ac:dyDescent="0.3">
      <c r="F273" s="219"/>
      <c r="G273" s="220"/>
      <c r="H273" s="220"/>
      <c r="I273" s="221"/>
      <c r="K273" s="220"/>
      <c r="L273" s="222"/>
      <c r="M273" s="221"/>
      <c r="N273" s="220"/>
      <c r="O273" s="220"/>
      <c r="P273" s="220"/>
      <c r="Q273" s="220"/>
      <c r="R273" s="220"/>
    </row>
    <row r="274" spans="6:18" ht="15.75" customHeight="1" x14ac:dyDescent="0.3">
      <c r="F274" s="219"/>
      <c r="G274" s="220"/>
      <c r="H274" s="220"/>
      <c r="I274" s="221"/>
      <c r="K274" s="220"/>
      <c r="L274" s="222"/>
      <c r="M274" s="221"/>
      <c r="N274" s="220"/>
      <c r="O274" s="220"/>
      <c r="P274" s="220"/>
      <c r="Q274" s="220"/>
      <c r="R274" s="220"/>
    </row>
    <row r="275" spans="6:18" ht="15.75" customHeight="1" x14ac:dyDescent="0.3">
      <c r="F275" s="219"/>
      <c r="G275" s="220"/>
      <c r="H275" s="220"/>
      <c r="I275" s="221"/>
      <c r="K275" s="220"/>
      <c r="L275" s="222"/>
      <c r="M275" s="221"/>
      <c r="N275" s="220"/>
      <c r="O275" s="220"/>
      <c r="P275" s="220"/>
      <c r="Q275" s="220"/>
      <c r="R275" s="220"/>
    </row>
    <row r="276" spans="6:18" ht="15.75" customHeight="1" x14ac:dyDescent="0.3">
      <c r="F276" s="219"/>
      <c r="G276" s="220"/>
      <c r="H276" s="220"/>
      <c r="I276" s="221"/>
      <c r="K276" s="220"/>
      <c r="L276" s="222"/>
      <c r="M276" s="221"/>
      <c r="N276" s="220"/>
      <c r="O276" s="220"/>
      <c r="P276" s="220"/>
      <c r="Q276" s="220"/>
      <c r="R276" s="220"/>
    </row>
    <row r="277" spans="6:18" ht="15.75" customHeight="1" x14ac:dyDescent="0.3">
      <c r="F277" s="219"/>
      <c r="G277" s="220"/>
      <c r="H277" s="220"/>
      <c r="I277" s="221"/>
      <c r="K277" s="220"/>
      <c r="L277" s="222"/>
      <c r="M277" s="221"/>
      <c r="N277" s="220"/>
      <c r="O277" s="220"/>
      <c r="P277" s="220"/>
      <c r="Q277" s="220"/>
      <c r="R277" s="220"/>
    </row>
    <row r="278" spans="6:18" ht="15.75" customHeight="1" x14ac:dyDescent="0.3">
      <c r="F278" s="219"/>
      <c r="G278" s="220"/>
      <c r="H278" s="220"/>
      <c r="I278" s="221"/>
      <c r="K278" s="220"/>
      <c r="L278" s="222"/>
      <c r="M278" s="221"/>
      <c r="N278" s="220"/>
      <c r="O278" s="220"/>
      <c r="P278" s="220"/>
      <c r="Q278" s="220"/>
      <c r="R278" s="220"/>
    </row>
    <row r="279" spans="6:18" ht="15.75" customHeight="1" x14ac:dyDescent="0.3">
      <c r="F279" s="219"/>
      <c r="G279" s="220"/>
      <c r="H279" s="220"/>
      <c r="I279" s="221"/>
      <c r="K279" s="220"/>
      <c r="L279" s="222"/>
      <c r="M279" s="221"/>
      <c r="N279" s="220"/>
      <c r="O279" s="220"/>
      <c r="P279" s="220"/>
      <c r="Q279" s="220"/>
      <c r="R279" s="220"/>
    </row>
    <row r="280" spans="6:18" ht="15.75" customHeight="1" x14ac:dyDescent="0.3">
      <c r="F280" s="219"/>
      <c r="G280" s="220"/>
      <c r="H280" s="220"/>
      <c r="I280" s="221"/>
      <c r="K280" s="220"/>
      <c r="L280" s="222"/>
      <c r="M280" s="221"/>
      <c r="N280" s="220"/>
      <c r="O280" s="220"/>
      <c r="P280" s="220"/>
      <c r="Q280" s="220"/>
      <c r="R280" s="220"/>
    </row>
    <row r="281" spans="6:18" ht="15.75" customHeight="1" x14ac:dyDescent="0.3">
      <c r="F281" s="219"/>
      <c r="G281" s="220"/>
      <c r="H281" s="220"/>
      <c r="I281" s="221"/>
      <c r="K281" s="220"/>
      <c r="L281" s="222"/>
      <c r="M281" s="221"/>
      <c r="N281" s="220"/>
      <c r="O281" s="220"/>
      <c r="P281" s="220"/>
      <c r="Q281" s="220"/>
      <c r="R281" s="220"/>
    </row>
    <row r="282" spans="6:18" ht="15.75" customHeight="1" x14ac:dyDescent="0.3">
      <c r="F282" s="219"/>
      <c r="G282" s="220"/>
      <c r="H282" s="220"/>
      <c r="I282" s="221"/>
      <c r="K282" s="220"/>
      <c r="L282" s="222"/>
      <c r="M282" s="221"/>
      <c r="N282" s="220"/>
      <c r="O282" s="220"/>
      <c r="P282" s="220"/>
      <c r="Q282" s="220"/>
      <c r="R282" s="220"/>
    </row>
    <row r="283" spans="6:18" ht="15.75" customHeight="1" x14ac:dyDescent="0.3">
      <c r="F283" s="219"/>
      <c r="G283" s="220"/>
      <c r="H283" s="220"/>
      <c r="I283" s="221"/>
      <c r="K283" s="220"/>
      <c r="L283" s="222"/>
      <c r="M283" s="221"/>
      <c r="N283" s="220"/>
      <c r="O283" s="220"/>
      <c r="P283" s="220"/>
      <c r="Q283" s="220"/>
      <c r="R283" s="220"/>
    </row>
    <row r="284" spans="6:18" ht="15.75" customHeight="1" x14ac:dyDescent="0.3">
      <c r="F284" s="219"/>
      <c r="G284" s="220"/>
      <c r="H284" s="220"/>
      <c r="I284" s="221"/>
      <c r="K284" s="220"/>
      <c r="L284" s="222"/>
      <c r="M284" s="221"/>
      <c r="N284" s="220"/>
      <c r="O284" s="220"/>
      <c r="P284" s="220"/>
      <c r="Q284" s="220"/>
      <c r="R284" s="220"/>
    </row>
    <row r="285" spans="6:18" ht="15.75" customHeight="1" x14ac:dyDescent="0.3">
      <c r="F285" s="219"/>
      <c r="G285" s="220"/>
      <c r="H285" s="220"/>
      <c r="I285" s="221"/>
      <c r="K285" s="220"/>
      <c r="L285" s="222"/>
      <c r="M285" s="221"/>
      <c r="N285" s="220"/>
      <c r="O285" s="220"/>
      <c r="P285" s="220"/>
      <c r="Q285" s="220"/>
      <c r="R285" s="220"/>
    </row>
    <row r="286" spans="6:18" ht="15.75" customHeight="1" x14ac:dyDescent="0.3">
      <c r="F286" s="219"/>
      <c r="G286" s="220"/>
      <c r="H286" s="220"/>
      <c r="I286" s="221"/>
      <c r="K286" s="220"/>
      <c r="L286" s="222"/>
      <c r="M286" s="221"/>
      <c r="N286" s="220"/>
      <c r="O286" s="220"/>
      <c r="P286" s="220"/>
      <c r="Q286" s="220"/>
      <c r="R286" s="220"/>
    </row>
    <row r="287" spans="6:18" ht="15.75" customHeight="1" x14ac:dyDescent="0.3">
      <c r="F287" s="219"/>
      <c r="G287" s="220"/>
      <c r="H287" s="220"/>
      <c r="I287" s="221"/>
      <c r="K287" s="220"/>
      <c r="L287" s="222"/>
      <c r="M287" s="221"/>
      <c r="N287" s="220"/>
      <c r="O287" s="220"/>
      <c r="P287" s="220"/>
      <c r="Q287" s="220"/>
      <c r="R287" s="220"/>
    </row>
    <row r="288" spans="6:18" ht="15.75" customHeight="1" x14ac:dyDescent="0.3">
      <c r="F288" s="219"/>
      <c r="G288" s="220"/>
      <c r="H288" s="220"/>
      <c r="I288" s="221"/>
      <c r="K288" s="220"/>
      <c r="L288" s="222"/>
      <c r="M288" s="221"/>
      <c r="N288" s="220"/>
      <c r="O288" s="220"/>
      <c r="P288" s="220"/>
      <c r="Q288" s="220"/>
      <c r="R288" s="220"/>
    </row>
    <row r="289" spans="6:18" ht="15.75" customHeight="1" x14ac:dyDescent="0.3">
      <c r="F289" s="219"/>
      <c r="G289" s="220"/>
      <c r="H289" s="220"/>
      <c r="I289" s="221"/>
      <c r="K289" s="220"/>
      <c r="L289" s="222"/>
      <c r="M289" s="221"/>
      <c r="N289" s="220"/>
      <c r="O289" s="220"/>
      <c r="P289" s="220"/>
      <c r="Q289" s="220"/>
      <c r="R289" s="220"/>
    </row>
    <row r="290" spans="6:18" ht="15.75" customHeight="1" x14ac:dyDescent="0.3">
      <c r="F290" s="219"/>
      <c r="G290" s="220"/>
      <c r="H290" s="220"/>
      <c r="I290" s="221"/>
      <c r="K290" s="220"/>
      <c r="L290" s="222"/>
      <c r="M290" s="221"/>
      <c r="N290" s="220"/>
      <c r="O290" s="220"/>
      <c r="P290" s="220"/>
      <c r="Q290" s="220"/>
      <c r="R290" s="220"/>
    </row>
    <row r="291" spans="6:18" ht="15.75" customHeight="1" x14ac:dyDescent="0.3">
      <c r="F291" s="219"/>
      <c r="G291" s="220"/>
      <c r="H291" s="220"/>
      <c r="I291" s="221"/>
      <c r="K291" s="220"/>
      <c r="L291" s="222"/>
      <c r="M291" s="221"/>
      <c r="N291" s="220"/>
      <c r="O291" s="220"/>
      <c r="P291" s="220"/>
      <c r="Q291" s="220"/>
      <c r="R291" s="220"/>
    </row>
    <row r="292" spans="6:18" ht="15.75" customHeight="1" x14ac:dyDescent="0.3">
      <c r="F292" s="219"/>
      <c r="G292" s="220"/>
      <c r="H292" s="220"/>
      <c r="I292" s="221"/>
      <c r="K292" s="220"/>
      <c r="L292" s="222"/>
      <c r="M292" s="221"/>
      <c r="N292" s="220"/>
      <c r="O292" s="220"/>
      <c r="P292" s="220"/>
      <c r="Q292" s="220"/>
      <c r="R292" s="220"/>
    </row>
    <row r="293" spans="6:18" ht="15.75" customHeight="1" x14ac:dyDescent="0.3">
      <c r="F293" s="219"/>
      <c r="G293" s="220"/>
      <c r="H293" s="220"/>
      <c r="I293" s="221"/>
      <c r="K293" s="220"/>
      <c r="L293" s="222"/>
      <c r="M293" s="221"/>
      <c r="N293" s="220"/>
      <c r="O293" s="220"/>
      <c r="P293" s="220"/>
      <c r="Q293" s="220"/>
      <c r="R293" s="220"/>
    </row>
    <row r="294" spans="6:18" ht="15.75" customHeight="1" x14ac:dyDescent="0.3">
      <c r="F294" s="219"/>
      <c r="G294" s="220"/>
      <c r="H294" s="220"/>
      <c r="I294" s="221"/>
      <c r="K294" s="220"/>
      <c r="L294" s="222"/>
      <c r="M294" s="221"/>
      <c r="N294" s="220"/>
      <c r="O294" s="220"/>
      <c r="P294" s="220"/>
      <c r="Q294" s="220"/>
      <c r="R294" s="220"/>
    </row>
    <row r="295" spans="6:18" ht="15.75" customHeight="1" x14ac:dyDescent="0.3">
      <c r="F295" s="219"/>
      <c r="G295" s="220"/>
      <c r="H295" s="220"/>
      <c r="I295" s="221"/>
      <c r="K295" s="220"/>
      <c r="L295" s="222"/>
      <c r="M295" s="221"/>
      <c r="N295" s="220"/>
      <c r="O295" s="220"/>
      <c r="P295" s="220"/>
      <c r="Q295" s="220"/>
      <c r="R295" s="220"/>
    </row>
    <row r="296" spans="6:18" ht="15.75" customHeight="1" x14ac:dyDescent="0.3">
      <c r="F296" s="219"/>
      <c r="G296" s="220"/>
      <c r="H296" s="220"/>
      <c r="I296" s="221"/>
      <c r="K296" s="220"/>
      <c r="L296" s="222"/>
      <c r="M296" s="221"/>
      <c r="N296" s="220"/>
      <c r="O296" s="220"/>
      <c r="P296" s="220"/>
      <c r="Q296" s="220"/>
      <c r="R296" s="220"/>
    </row>
    <row r="297" spans="6:18" ht="15.75" customHeight="1" x14ac:dyDescent="0.3">
      <c r="F297" s="219"/>
      <c r="G297" s="220"/>
      <c r="H297" s="220"/>
      <c r="I297" s="221"/>
      <c r="K297" s="220"/>
      <c r="L297" s="222"/>
      <c r="M297" s="221"/>
      <c r="N297" s="220"/>
      <c r="O297" s="220"/>
      <c r="P297" s="220"/>
      <c r="Q297" s="220"/>
      <c r="R297" s="220"/>
    </row>
    <row r="298" spans="6:18" ht="15.75" customHeight="1" x14ac:dyDescent="0.3">
      <c r="F298" s="219"/>
      <c r="G298" s="220"/>
      <c r="H298" s="220"/>
      <c r="I298" s="221"/>
      <c r="K298" s="220"/>
      <c r="L298" s="222"/>
      <c r="M298" s="221"/>
      <c r="N298" s="220"/>
      <c r="O298" s="220"/>
      <c r="P298" s="220"/>
      <c r="Q298" s="220"/>
      <c r="R298" s="220"/>
    </row>
    <row r="299" spans="6:18" ht="15.75" customHeight="1" x14ac:dyDescent="0.3">
      <c r="F299" s="219"/>
      <c r="G299" s="220"/>
      <c r="H299" s="220"/>
      <c r="I299" s="221"/>
      <c r="K299" s="220"/>
      <c r="L299" s="222"/>
      <c r="M299" s="221"/>
      <c r="N299" s="220"/>
      <c r="O299" s="220"/>
      <c r="P299" s="220"/>
      <c r="Q299" s="220"/>
      <c r="R299" s="220"/>
    </row>
    <row r="300" spans="6:18" ht="15.75" customHeight="1" x14ac:dyDescent="0.3">
      <c r="F300" s="219"/>
      <c r="G300" s="220"/>
      <c r="H300" s="220"/>
      <c r="I300" s="221"/>
      <c r="K300" s="220"/>
      <c r="L300" s="222"/>
      <c r="M300" s="221"/>
      <c r="N300" s="220"/>
      <c r="O300" s="220"/>
      <c r="P300" s="220"/>
      <c r="Q300" s="220"/>
      <c r="R300" s="220"/>
    </row>
    <row r="301" spans="6:18" ht="15.75" customHeight="1" x14ac:dyDescent="0.3">
      <c r="F301" s="219"/>
      <c r="G301" s="220"/>
      <c r="H301" s="220"/>
      <c r="I301" s="221"/>
      <c r="K301" s="220"/>
      <c r="L301" s="222"/>
      <c r="M301" s="221"/>
      <c r="N301" s="220"/>
      <c r="O301" s="220"/>
      <c r="P301" s="220"/>
      <c r="Q301" s="220"/>
      <c r="R301" s="220"/>
    </row>
    <row r="302" spans="6:18" ht="15.75" customHeight="1" x14ac:dyDescent="0.3">
      <c r="F302" s="219"/>
      <c r="G302" s="220"/>
      <c r="H302" s="220"/>
      <c r="I302" s="221"/>
      <c r="K302" s="220"/>
      <c r="L302" s="222"/>
      <c r="M302" s="221"/>
      <c r="N302" s="220"/>
      <c r="O302" s="220"/>
      <c r="P302" s="220"/>
      <c r="Q302" s="220"/>
      <c r="R302" s="220"/>
    </row>
    <row r="303" spans="6:18" ht="15.75" customHeight="1" x14ac:dyDescent="0.3">
      <c r="F303" s="219"/>
      <c r="G303" s="220"/>
      <c r="H303" s="220"/>
      <c r="I303" s="221"/>
      <c r="K303" s="220"/>
      <c r="L303" s="222"/>
      <c r="M303" s="221"/>
      <c r="N303" s="220"/>
      <c r="O303" s="220"/>
      <c r="P303" s="220"/>
      <c r="Q303" s="220"/>
      <c r="R303" s="220"/>
    </row>
    <row r="304" spans="6:18" ht="15.75" customHeight="1" x14ac:dyDescent="0.3">
      <c r="F304" s="219"/>
      <c r="G304" s="220"/>
      <c r="H304" s="220"/>
      <c r="I304" s="221"/>
      <c r="K304" s="220"/>
      <c r="L304" s="222"/>
      <c r="M304" s="221"/>
      <c r="N304" s="220"/>
      <c r="O304" s="220"/>
      <c r="P304" s="220"/>
      <c r="Q304" s="220"/>
      <c r="R304" s="220"/>
    </row>
    <row r="305" spans="6:18" ht="15.75" customHeight="1" x14ac:dyDescent="0.3">
      <c r="F305" s="219"/>
      <c r="G305" s="220"/>
      <c r="H305" s="220"/>
      <c r="I305" s="221"/>
      <c r="K305" s="220"/>
      <c r="L305" s="222"/>
      <c r="M305" s="221"/>
      <c r="N305" s="220"/>
      <c r="O305" s="220"/>
      <c r="P305" s="220"/>
      <c r="Q305" s="220"/>
      <c r="R305" s="220"/>
    </row>
    <row r="306" spans="6:18" ht="15.75" customHeight="1" x14ac:dyDescent="0.3">
      <c r="F306" s="219"/>
      <c r="G306" s="220"/>
      <c r="H306" s="220"/>
      <c r="I306" s="221"/>
      <c r="K306" s="220"/>
      <c r="L306" s="222"/>
      <c r="M306" s="221"/>
      <c r="N306" s="220"/>
      <c r="O306" s="220"/>
      <c r="P306" s="220"/>
      <c r="Q306" s="220"/>
      <c r="R306" s="220"/>
    </row>
    <row r="307" spans="6:18" ht="15.75" customHeight="1" x14ac:dyDescent="0.3">
      <c r="F307" s="219"/>
      <c r="G307" s="220"/>
      <c r="H307" s="220"/>
      <c r="I307" s="221"/>
      <c r="K307" s="220"/>
      <c r="L307" s="222"/>
      <c r="M307" s="221"/>
      <c r="N307" s="220"/>
      <c r="O307" s="220"/>
      <c r="P307" s="220"/>
      <c r="Q307" s="220"/>
      <c r="R307" s="220"/>
    </row>
    <row r="308" spans="6:18" ht="15.75" customHeight="1" x14ac:dyDescent="0.3">
      <c r="F308" s="219"/>
      <c r="G308" s="220"/>
      <c r="H308" s="220"/>
      <c r="I308" s="221"/>
      <c r="K308" s="220"/>
      <c r="L308" s="222"/>
      <c r="M308" s="221"/>
      <c r="N308" s="220"/>
      <c r="O308" s="220"/>
      <c r="P308" s="220"/>
      <c r="Q308" s="220"/>
      <c r="R308" s="220"/>
    </row>
    <row r="309" spans="6:18" ht="15.75" customHeight="1" x14ac:dyDescent="0.3">
      <c r="F309" s="219"/>
      <c r="G309" s="220"/>
      <c r="H309" s="220"/>
      <c r="I309" s="221"/>
      <c r="K309" s="220"/>
      <c r="L309" s="222"/>
      <c r="M309" s="221"/>
      <c r="N309" s="220"/>
      <c r="O309" s="220"/>
      <c r="P309" s="220"/>
      <c r="Q309" s="220"/>
      <c r="R309" s="220"/>
    </row>
    <row r="310" spans="6:18" ht="15.75" customHeight="1" x14ac:dyDescent="0.3">
      <c r="F310" s="219"/>
      <c r="G310" s="220"/>
      <c r="H310" s="220"/>
      <c r="I310" s="221"/>
      <c r="K310" s="220"/>
      <c r="L310" s="222"/>
      <c r="M310" s="221"/>
      <c r="N310" s="220"/>
      <c r="O310" s="220"/>
      <c r="P310" s="220"/>
      <c r="Q310" s="220"/>
      <c r="R310" s="220"/>
    </row>
    <row r="311" spans="6:18" ht="15.75" customHeight="1" x14ac:dyDescent="0.3">
      <c r="F311" s="219"/>
      <c r="G311" s="220"/>
      <c r="H311" s="220"/>
      <c r="I311" s="221"/>
      <c r="K311" s="220"/>
      <c r="L311" s="222"/>
      <c r="M311" s="221"/>
      <c r="N311" s="220"/>
      <c r="O311" s="220"/>
      <c r="P311" s="220"/>
      <c r="Q311" s="220"/>
      <c r="R311" s="220"/>
    </row>
    <row r="312" spans="6:18" ht="15.75" customHeight="1" x14ac:dyDescent="0.3">
      <c r="F312" s="219"/>
      <c r="G312" s="220"/>
      <c r="H312" s="220"/>
      <c r="I312" s="221"/>
      <c r="K312" s="220"/>
      <c r="L312" s="222"/>
      <c r="M312" s="221"/>
      <c r="N312" s="220"/>
      <c r="O312" s="220"/>
      <c r="P312" s="220"/>
      <c r="Q312" s="220"/>
      <c r="R312" s="220"/>
    </row>
    <row r="313" spans="6:18" ht="15.75" customHeight="1" x14ac:dyDescent="0.3">
      <c r="F313" s="219"/>
      <c r="G313" s="220"/>
      <c r="H313" s="220"/>
      <c r="I313" s="221"/>
      <c r="K313" s="220"/>
      <c r="L313" s="222"/>
      <c r="M313" s="221"/>
      <c r="N313" s="220"/>
      <c r="O313" s="220"/>
      <c r="P313" s="220"/>
      <c r="Q313" s="220"/>
      <c r="R313" s="220"/>
    </row>
    <row r="314" spans="6:18" ht="15.75" customHeight="1" x14ac:dyDescent="0.3">
      <c r="F314" s="219"/>
      <c r="G314" s="220"/>
      <c r="H314" s="220"/>
      <c r="I314" s="221"/>
      <c r="K314" s="220"/>
      <c r="L314" s="222"/>
      <c r="M314" s="221"/>
      <c r="N314" s="220"/>
      <c r="O314" s="220"/>
      <c r="P314" s="220"/>
      <c r="Q314" s="220"/>
      <c r="R314" s="220"/>
    </row>
    <row r="315" spans="6:18" ht="15.75" customHeight="1" x14ac:dyDescent="0.3">
      <c r="F315" s="219"/>
      <c r="G315" s="220"/>
      <c r="H315" s="220"/>
      <c r="I315" s="221"/>
      <c r="K315" s="220"/>
      <c r="L315" s="222"/>
      <c r="M315" s="221"/>
      <c r="N315" s="220"/>
      <c r="O315" s="220"/>
      <c r="P315" s="220"/>
      <c r="Q315" s="220"/>
      <c r="R315" s="220"/>
    </row>
    <row r="316" spans="6:18" ht="15.75" customHeight="1" x14ac:dyDescent="0.3">
      <c r="F316" s="219"/>
      <c r="G316" s="220"/>
      <c r="H316" s="220"/>
      <c r="I316" s="221"/>
      <c r="K316" s="220"/>
      <c r="L316" s="222"/>
      <c r="M316" s="221"/>
      <c r="N316" s="220"/>
      <c r="O316" s="220"/>
      <c r="P316" s="220"/>
      <c r="Q316" s="220"/>
      <c r="R316" s="220"/>
    </row>
    <row r="317" spans="6:18" ht="15.75" customHeight="1" x14ac:dyDescent="0.3">
      <c r="F317" s="219"/>
      <c r="G317" s="220"/>
      <c r="H317" s="220"/>
      <c r="I317" s="221"/>
      <c r="K317" s="220"/>
      <c r="L317" s="222"/>
      <c r="M317" s="221"/>
      <c r="N317" s="220"/>
      <c r="O317" s="220"/>
      <c r="P317" s="220"/>
      <c r="Q317" s="220"/>
      <c r="R317" s="220"/>
    </row>
    <row r="318" spans="6:18" ht="15.75" customHeight="1" x14ac:dyDescent="0.3">
      <c r="F318" s="219"/>
      <c r="G318" s="220"/>
      <c r="H318" s="220"/>
      <c r="I318" s="221"/>
      <c r="K318" s="220"/>
      <c r="L318" s="222"/>
      <c r="M318" s="221"/>
      <c r="N318" s="220"/>
      <c r="O318" s="220"/>
      <c r="P318" s="220"/>
      <c r="Q318" s="220"/>
      <c r="R318" s="220"/>
    </row>
    <row r="319" spans="6:18" ht="15.75" customHeight="1" x14ac:dyDescent="0.3">
      <c r="F319" s="219"/>
      <c r="G319" s="220"/>
      <c r="H319" s="220"/>
      <c r="I319" s="221"/>
      <c r="K319" s="220"/>
      <c r="L319" s="222"/>
      <c r="M319" s="221"/>
      <c r="N319" s="220"/>
      <c r="O319" s="220"/>
      <c r="P319" s="220"/>
      <c r="Q319" s="220"/>
      <c r="R319" s="220"/>
    </row>
    <row r="320" spans="6:18" ht="15.75" customHeight="1" x14ac:dyDescent="0.3">
      <c r="F320" s="219"/>
      <c r="G320" s="220"/>
      <c r="H320" s="220"/>
      <c r="I320" s="221"/>
      <c r="K320" s="220"/>
      <c r="L320" s="222"/>
      <c r="M320" s="221"/>
      <c r="N320" s="220"/>
      <c r="O320" s="220"/>
      <c r="P320" s="220"/>
      <c r="Q320" s="220"/>
      <c r="R320" s="220"/>
    </row>
    <row r="321" spans="6:18" ht="15.75" customHeight="1" x14ac:dyDescent="0.3">
      <c r="F321" s="219"/>
      <c r="G321" s="220"/>
      <c r="H321" s="220"/>
      <c r="I321" s="221"/>
      <c r="K321" s="220"/>
      <c r="L321" s="222"/>
      <c r="M321" s="221"/>
      <c r="N321" s="220"/>
      <c r="O321" s="220"/>
      <c r="P321" s="220"/>
      <c r="Q321" s="220"/>
      <c r="R321" s="220"/>
    </row>
    <row r="322" spans="6:18" ht="15.75" customHeight="1" x14ac:dyDescent="0.3">
      <c r="F322" s="219"/>
      <c r="G322" s="220"/>
      <c r="H322" s="220"/>
      <c r="I322" s="221"/>
      <c r="K322" s="220"/>
      <c r="L322" s="222"/>
      <c r="M322" s="221"/>
      <c r="N322" s="220"/>
      <c r="O322" s="220"/>
      <c r="P322" s="220"/>
      <c r="Q322" s="220"/>
      <c r="R322" s="220"/>
    </row>
    <row r="323" spans="6:18" ht="15.75" customHeight="1" x14ac:dyDescent="0.3">
      <c r="F323" s="219"/>
      <c r="G323" s="220"/>
      <c r="H323" s="220"/>
      <c r="I323" s="221"/>
      <c r="K323" s="220"/>
      <c r="L323" s="222"/>
      <c r="M323" s="221"/>
      <c r="N323" s="220"/>
      <c r="O323" s="220"/>
      <c r="P323" s="220"/>
      <c r="Q323" s="220"/>
      <c r="R323" s="220"/>
    </row>
    <row r="324" spans="6:18" ht="15.75" customHeight="1" x14ac:dyDescent="0.3">
      <c r="F324" s="219"/>
      <c r="G324" s="220"/>
      <c r="H324" s="220"/>
      <c r="I324" s="221"/>
      <c r="K324" s="220"/>
      <c r="L324" s="222"/>
      <c r="M324" s="221"/>
      <c r="N324" s="220"/>
      <c r="O324" s="220"/>
      <c r="P324" s="220"/>
      <c r="Q324" s="220"/>
      <c r="R324" s="220"/>
    </row>
    <row r="325" spans="6:18" ht="15.75" customHeight="1" x14ac:dyDescent="0.3">
      <c r="F325" s="219"/>
      <c r="G325" s="220"/>
      <c r="H325" s="220"/>
      <c r="I325" s="221"/>
      <c r="K325" s="220"/>
      <c r="L325" s="222"/>
      <c r="M325" s="221"/>
      <c r="N325" s="220"/>
      <c r="O325" s="220"/>
      <c r="P325" s="220"/>
      <c r="Q325" s="220"/>
      <c r="R325" s="220"/>
    </row>
    <row r="326" spans="6:18" ht="15.75" customHeight="1" x14ac:dyDescent="0.3">
      <c r="F326" s="219"/>
      <c r="G326" s="220"/>
      <c r="H326" s="220"/>
      <c r="I326" s="221"/>
      <c r="K326" s="220"/>
      <c r="L326" s="222"/>
      <c r="M326" s="221"/>
      <c r="N326" s="220"/>
      <c r="O326" s="220"/>
      <c r="P326" s="220"/>
      <c r="Q326" s="220"/>
      <c r="R326" s="220"/>
    </row>
    <row r="327" spans="6:18" ht="15.75" customHeight="1" x14ac:dyDescent="0.3">
      <c r="F327" s="219"/>
      <c r="G327" s="220"/>
      <c r="H327" s="220"/>
      <c r="I327" s="221"/>
      <c r="K327" s="220"/>
      <c r="L327" s="222"/>
      <c r="M327" s="221"/>
      <c r="N327" s="220"/>
      <c r="O327" s="220"/>
      <c r="P327" s="220"/>
      <c r="Q327" s="220"/>
      <c r="R327" s="220"/>
    </row>
    <row r="328" spans="6:18" ht="15.75" customHeight="1" x14ac:dyDescent="0.3">
      <c r="F328" s="219"/>
      <c r="G328" s="220"/>
      <c r="H328" s="220"/>
      <c r="I328" s="221"/>
      <c r="K328" s="220"/>
      <c r="L328" s="222"/>
      <c r="M328" s="221"/>
      <c r="N328" s="220"/>
      <c r="O328" s="220"/>
      <c r="P328" s="220"/>
      <c r="Q328" s="220"/>
      <c r="R328" s="220"/>
    </row>
    <row r="329" spans="6:18" ht="15.75" customHeight="1" x14ac:dyDescent="0.3">
      <c r="F329" s="219"/>
      <c r="G329" s="220"/>
      <c r="H329" s="220"/>
      <c r="I329" s="221"/>
      <c r="K329" s="220"/>
      <c r="L329" s="222"/>
      <c r="M329" s="221"/>
      <c r="N329" s="220"/>
      <c r="O329" s="220"/>
      <c r="P329" s="220"/>
      <c r="Q329" s="220"/>
      <c r="R329" s="220"/>
    </row>
    <row r="330" spans="6:18" ht="15.75" customHeight="1" x14ac:dyDescent="0.3">
      <c r="F330" s="219"/>
      <c r="G330" s="220"/>
      <c r="H330" s="220"/>
      <c r="I330" s="221"/>
      <c r="K330" s="220"/>
      <c r="L330" s="222"/>
      <c r="M330" s="221"/>
      <c r="N330" s="220"/>
      <c r="O330" s="220"/>
      <c r="P330" s="220"/>
      <c r="Q330" s="220"/>
      <c r="R330" s="220"/>
    </row>
    <row r="331" spans="6:18" ht="15.75" customHeight="1" x14ac:dyDescent="0.3">
      <c r="F331" s="219"/>
      <c r="G331" s="220"/>
      <c r="H331" s="220"/>
      <c r="I331" s="221"/>
      <c r="K331" s="220"/>
      <c r="L331" s="222"/>
      <c r="M331" s="221"/>
      <c r="N331" s="220"/>
      <c r="O331" s="220"/>
      <c r="P331" s="220"/>
      <c r="Q331" s="220"/>
      <c r="R331" s="220"/>
    </row>
    <row r="332" spans="6:18" ht="15.75" customHeight="1" x14ac:dyDescent="0.3">
      <c r="F332" s="219"/>
      <c r="G332" s="220"/>
      <c r="H332" s="220"/>
      <c r="I332" s="221"/>
      <c r="K332" s="220"/>
      <c r="L332" s="222"/>
      <c r="M332" s="221"/>
      <c r="N332" s="220"/>
      <c r="O332" s="220"/>
      <c r="P332" s="220"/>
      <c r="Q332" s="220"/>
      <c r="R332" s="220"/>
    </row>
    <row r="333" spans="6:18" ht="15.75" customHeight="1" x14ac:dyDescent="0.3">
      <c r="F333" s="219"/>
      <c r="G333" s="220"/>
      <c r="H333" s="220"/>
      <c r="I333" s="221"/>
      <c r="K333" s="220"/>
      <c r="L333" s="222"/>
      <c r="M333" s="221"/>
      <c r="N333" s="220"/>
      <c r="O333" s="220"/>
      <c r="P333" s="220"/>
      <c r="Q333" s="220"/>
      <c r="R333" s="220"/>
    </row>
    <row r="334" spans="6:18" ht="15.75" customHeight="1" x14ac:dyDescent="0.3">
      <c r="F334" s="219"/>
      <c r="G334" s="220"/>
      <c r="H334" s="220"/>
      <c r="I334" s="221"/>
      <c r="K334" s="220"/>
      <c r="L334" s="222"/>
      <c r="M334" s="221"/>
      <c r="N334" s="220"/>
      <c r="O334" s="220"/>
      <c r="P334" s="220"/>
      <c r="Q334" s="220"/>
      <c r="R334" s="220"/>
    </row>
    <row r="335" spans="6:18" ht="15.75" customHeight="1" x14ac:dyDescent="0.3">
      <c r="F335" s="219"/>
      <c r="G335" s="220"/>
      <c r="H335" s="220"/>
      <c r="I335" s="221"/>
      <c r="K335" s="220"/>
      <c r="L335" s="222"/>
      <c r="M335" s="221"/>
      <c r="N335" s="220"/>
      <c r="O335" s="220"/>
      <c r="P335" s="220"/>
      <c r="Q335" s="220"/>
      <c r="R335" s="220"/>
    </row>
    <row r="336" spans="6:18" ht="15.75" customHeight="1" x14ac:dyDescent="0.3">
      <c r="F336" s="219"/>
      <c r="G336" s="220"/>
      <c r="H336" s="220"/>
      <c r="I336" s="221"/>
      <c r="K336" s="220"/>
      <c r="L336" s="222"/>
      <c r="M336" s="221"/>
      <c r="N336" s="220"/>
      <c r="O336" s="220"/>
      <c r="P336" s="220"/>
      <c r="Q336" s="220"/>
      <c r="R336" s="220"/>
    </row>
    <row r="337" spans="6:18" ht="15.75" customHeight="1" x14ac:dyDescent="0.3">
      <c r="F337" s="219"/>
      <c r="G337" s="220"/>
      <c r="H337" s="220"/>
      <c r="I337" s="221"/>
      <c r="K337" s="220"/>
      <c r="L337" s="222"/>
      <c r="M337" s="221"/>
      <c r="N337" s="220"/>
      <c r="O337" s="220"/>
      <c r="P337" s="220"/>
      <c r="Q337" s="220"/>
      <c r="R337" s="220"/>
    </row>
    <row r="338" spans="6:18" ht="15.75" customHeight="1" x14ac:dyDescent="0.3">
      <c r="F338" s="219"/>
      <c r="G338" s="220"/>
      <c r="H338" s="220"/>
      <c r="I338" s="221"/>
      <c r="K338" s="220"/>
      <c r="L338" s="222"/>
      <c r="M338" s="221"/>
      <c r="N338" s="220"/>
      <c r="O338" s="220"/>
      <c r="P338" s="220"/>
      <c r="Q338" s="220"/>
      <c r="R338" s="220"/>
    </row>
    <row r="339" spans="6:18" ht="15.75" customHeight="1" x14ac:dyDescent="0.3">
      <c r="F339" s="219"/>
      <c r="G339" s="220"/>
      <c r="H339" s="220"/>
      <c r="I339" s="221"/>
      <c r="K339" s="220"/>
      <c r="L339" s="222"/>
      <c r="M339" s="221"/>
      <c r="N339" s="220"/>
      <c r="O339" s="220"/>
      <c r="P339" s="220"/>
      <c r="Q339" s="220"/>
      <c r="R339" s="220"/>
    </row>
    <row r="340" spans="6:18" ht="15.75" customHeight="1" x14ac:dyDescent="0.3">
      <c r="F340" s="219"/>
      <c r="G340" s="220"/>
      <c r="H340" s="220"/>
      <c r="I340" s="221"/>
      <c r="K340" s="220"/>
      <c r="L340" s="222"/>
      <c r="M340" s="221"/>
      <c r="N340" s="220"/>
      <c r="O340" s="220"/>
      <c r="P340" s="220"/>
      <c r="Q340" s="220"/>
      <c r="R340" s="220"/>
    </row>
    <row r="341" spans="6:18" ht="15.75" customHeight="1" x14ac:dyDescent="0.3">
      <c r="F341" s="219"/>
      <c r="G341" s="220"/>
      <c r="H341" s="220"/>
      <c r="I341" s="221"/>
      <c r="K341" s="220"/>
      <c r="L341" s="222"/>
      <c r="M341" s="221"/>
      <c r="N341" s="220"/>
      <c r="O341" s="220"/>
      <c r="P341" s="220"/>
      <c r="Q341" s="220"/>
      <c r="R341" s="220"/>
    </row>
    <row r="342" spans="6:18" ht="15.75" customHeight="1" x14ac:dyDescent="0.3">
      <c r="F342" s="219"/>
      <c r="G342" s="220"/>
      <c r="H342" s="220"/>
      <c r="I342" s="221"/>
      <c r="K342" s="220"/>
      <c r="L342" s="222"/>
      <c r="M342" s="221"/>
      <c r="N342" s="220"/>
      <c r="O342" s="220"/>
      <c r="P342" s="220"/>
      <c r="Q342" s="220"/>
      <c r="R342" s="220"/>
    </row>
    <row r="343" spans="6:18" ht="15.75" customHeight="1" x14ac:dyDescent="0.3">
      <c r="F343" s="219"/>
      <c r="G343" s="220"/>
      <c r="H343" s="220"/>
      <c r="I343" s="221"/>
      <c r="K343" s="220"/>
      <c r="L343" s="222"/>
      <c r="M343" s="221"/>
      <c r="N343" s="220"/>
      <c r="O343" s="220"/>
      <c r="P343" s="220"/>
      <c r="Q343" s="220"/>
      <c r="R343" s="220"/>
    </row>
    <row r="344" spans="6:18" ht="15.75" customHeight="1" x14ac:dyDescent="0.3">
      <c r="F344" s="219"/>
      <c r="G344" s="220"/>
      <c r="H344" s="220"/>
      <c r="I344" s="221"/>
      <c r="K344" s="220"/>
      <c r="L344" s="222"/>
      <c r="M344" s="221"/>
      <c r="N344" s="220"/>
      <c r="O344" s="220"/>
      <c r="P344" s="220"/>
      <c r="Q344" s="220"/>
      <c r="R344" s="220"/>
    </row>
    <row r="345" spans="6:18" ht="15.75" customHeight="1" x14ac:dyDescent="0.3">
      <c r="F345" s="219"/>
      <c r="G345" s="220"/>
      <c r="H345" s="220"/>
      <c r="I345" s="221"/>
      <c r="K345" s="220"/>
      <c r="L345" s="222"/>
      <c r="M345" s="221"/>
      <c r="N345" s="220"/>
      <c r="O345" s="220"/>
      <c r="P345" s="220"/>
      <c r="Q345" s="220"/>
      <c r="R345" s="220"/>
    </row>
    <row r="346" spans="6:18" ht="15.75" customHeight="1" x14ac:dyDescent="0.3">
      <c r="F346" s="219"/>
      <c r="G346" s="220"/>
      <c r="H346" s="220"/>
      <c r="I346" s="221"/>
      <c r="K346" s="220"/>
      <c r="L346" s="222"/>
      <c r="M346" s="221"/>
      <c r="N346" s="220"/>
      <c r="O346" s="220"/>
      <c r="P346" s="220"/>
      <c r="Q346" s="220"/>
      <c r="R346" s="220"/>
    </row>
    <row r="347" spans="6:18" ht="15.75" customHeight="1" x14ac:dyDescent="0.3">
      <c r="F347" s="219"/>
      <c r="G347" s="220"/>
      <c r="H347" s="220"/>
      <c r="I347" s="221"/>
      <c r="K347" s="220"/>
      <c r="L347" s="222"/>
      <c r="M347" s="221"/>
      <c r="N347" s="220"/>
      <c r="O347" s="220"/>
      <c r="P347" s="220"/>
      <c r="Q347" s="220"/>
      <c r="R347" s="220"/>
    </row>
    <row r="348" spans="6:18" ht="15.75" customHeight="1" x14ac:dyDescent="0.3">
      <c r="F348" s="219"/>
      <c r="G348" s="220"/>
      <c r="H348" s="220"/>
      <c r="I348" s="221"/>
      <c r="K348" s="220"/>
      <c r="L348" s="222"/>
      <c r="M348" s="221"/>
      <c r="N348" s="220"/>
      <c r="O348" s="220"/>
      <c r="P348" s="220"/>
      <c r="Q348" s="220"/>
      <c r="R348" s="220"/>
    </row>
    <row r="349" spans="6:18" ht="15.75" customHeight="1" x14ac:dyDescent="0.3">
      <c r="F349" s="219"/>
      <c r="G349" s="220"/>
      <c r="H349" s="220"/>
      <c r="I349" s="221"/>
      <c r="K349" s="220"/>
      <c r="L349" s="222"/>
      <c r="M349" s="221"/>
      <c r="N349" s="220"/>
      <c r="O349" s="220"/>
      <c r="P349" s="220"/>
      <c r="Q349" s="220"/>
      <c r="R349" s="220"/>
    </row>
    <row r="350" spans="6:18" ht="15.75" customHeight="1" x14ac:dyDescent="0.3">
      <c r="F350" s="219"/>
      <c r="G350" s="220"/>
      <c r="H350" s="220"/>
      <c r="I350" s="221"/>
      <c r="K350" s="220"/>
      <c r="L350" s="222"/>
      <c r="M350" s="221"/>
      <c r="N350" s="220"/>
      <c r="O350" s="220"/>
      <c r="P350" s="220"/>
      <c r="Q350" s="220"/>
      <c r="R350" s="220"/>
    </row>
    <row r="351" spans="6:18" ht="15.75" customHeight="1" x14ac:dyDescent="0.3">
      <c r="F351" s="219"/>
      <c r="G351" s="220"/>
      <c r="H351" s="220"/>
      <c r="I351" s="221"/>
      <c r="K351" s="220"/>
      <c r="L351" s="222"/>
      <c r="M351" s="221"/>
      <c r="N351" s="220"/>
      <c r="O351" s="220"/>
      <c r="P351" s="220"/>
      <c r="Q351" s="220"/>
      <c r="R351" s="220"/>
    </row>
    <row r="352" spans="6:18" ht="15.75" customHeight="1" x14ac:dyDescent="0.3">
      <c r="F352" s="219"/>
      <c r="G352" s="220"/>
      <c r="H352" s="220"/>
      <c r="I352" s="221"/>
      <c r="K352" s="220"/>
      <c r="L352" s="222"/>
      <c r="M352" s="221"/>
      <c r="N352" s="220"/>
      <c r="O352" s="220"/>
      <c r="P352" s="220"/>
      <c r="Q352" s="220"/>
      <c r="R352" s="220"/>
    </row>
    <row r="353" spans="6:18" ht="15.75" customHeight="1" x14ac:dyDescent="0.3">
      <c r="F353" s="219"/>
      <c r="G353" s="220"/>
      <c r="H353" s="220"/>
      <c r="I353" s="221"/>
      <c r="K353" s="220"/>
      <c r="L353" s="222"/>
      <c r="M353" s="221"/>
      <c r="N353" s="220"/>
      <c r="O353" s="220"/>
      <c r="P353" s="220"/>
      <c r="Q353" s="220"/>
      <c r="R353" s="220"/>
    </row>
    <row r="354" spans="6:18" ht="15.75" customHeight="1" x14ac:dyDescent="0.3">
      <c r="F354" s="219"/>
      <c r="G354" s="220"/>
      <c r="H354" s="220"/>
      <c r="I354" s="221"/>
      <c r="K354" s="220"/>
      <c r="L354" s="222"/>
      <c r="M354" s="221"/>
      <c r="N354" s="220"/>
      <c r="O354" s="220"/>
      <c r="P354" s="220"/>
      <c r="Q354" s="220"/>
      <c r="R354" s="220"/>
    </row>
    <row r="355" spans="6:18" ht="15.75" customHeight="1" x14ac:dyDescent="0.3">
      <c r="F355" s="219"/>
      <c r="G355" s="220"/>
      <c r="H355" s="220"/>
      <c r="I355" s="221"/>
      <c r="K355" s="220"/>
      <c r="L355" s="222"/>
      <c r="M355" s="221"/>
      <c r="N355" s="220"/>
      <c r="O355" s="220"/>
      <c r="P355" s="220"/>
      <c r="Q355" s="220"/>
      <c r="R355" s="220"/>
    </row>
    <row r="356" spans="6:18" ht="15.75" customHeight="1" x14ac:dyDescent="0.3">
      <c r="F356" s="219"/>
      <c r="G356" s="220"/>
      <c r="H356" s="220"/>
      <c r="I356" s="221"/>
      <c r="K356" s="220"/>
      <c r="L356" s="222"/>
      <c r="M356" s="221"/>
      <c r="N356" s="220"/>
      <c r="O356" s="220"/>
      <c r="P356" s="220"/>
      <c r="Q356" s="220"/>
      <c r="R356" s="220"/>
    </row>
    <row r="357" spans="6:18" ht="15.75" customHeight="1" x14ac:dyDescent="0.3">
      <c r="F357" s="219"/>
      <c r="G357" s="220"/>
      <c r="H357" s="220"/>
      <c r="I357" s="221"/>
      <c r="K357" s="220"/>
      <c r="L357" s="222"/>
      <c r="M357" s="221"/>
      <c r="N357" s="220"/>
      <c r="O357" s="220"/>
      <c r="P357" s="220"/>
      <c r="Q357" s="220"/>
      <c r="R357" s="220"/>
    </row>
    <row r="358" spans="6:18" ht="15.75" customHeight="1" x14ac:dyDescent="0.3">
      <c r="F358" s="219"/>
      <c r="G358" s="220"/>
      <c r="H358" s="220"/>
      <c r="I358" s="221"/>
      <c r="K358" s="220"/>
      <c r="L358" s="222"/>
      <c r="M358" s="221"/>
      <c r="N358" s="220"/>
      <c r="O358" s="220"/>
      <c r="P358" s="220"/>
      <c r="Q358" s="220"/>
      <c r="R358" s="220"/>
    </row>
    <row r="359" spans="6:18" ht="15.75" customHeight="1" x14ac:dyDescent="0.3">
      <c r="F359" s="219"/>
      <c r="G359" s="220"/>
      <c r="H359" s="220"/>
      <c r="I359" s="221"/>
      <c r="K359" s="220"/>
      <c r="L359" s="222"/>
      <c r="M359" s="221"/>
      <c r="N359" s="220"/>
      <c r="O359" s="220"/>
      <c r="P359" s="220"/>
      <c r="Q359" s="220"/>
      <c r="R359" s="220"/>
    </row>
    <row r="360" spans="6:18" ht="15.75" customHeight="1" x14ac:dyDescent="0.3">
      <c r="F360" s="219"/>
      <c r="G360" s="220"/>
      <c r="H360" s="220"/>
      <c r="I360" s="221"/>
      <c r="K360" s="220"/>
      <c r="L360" s="222"/>
      <c r="M360" s="221"/>
      <c r="N360" s="220"/>
      <c r="O360" s="220"/>
      <c r="P360" s="220"/>
      <c r="Q360" s="220"/>
      <c r="R360" s="220"/>
    </row>
    <row r="361" spans="6:18" ht="15.75" customHeight="1" x14ac:dyDescent="0.3">
      <c r="F361" s="219"/>
      <c r="G361" s="220"/>
      <c r="H361" s="220"/>
      <c r="I361" s="221"/>
      <c r="K361" s="220"/>
      <c r="L361" s="222"/>
      <c r="M361" s="221"/>
      <c r="N361" s="220"/>
      <c r="O361" s="220"/>
      <c r="P361" s="220"/>
      <c r="Q361" s="220"/>
      <c r="R361" s="220"/>
    </row>
    <row r="362" spans="6:18" ht="15.75" customHeight="1" x14ac:dyDescent="0.3">
      <c r="F362" s="219"/>
      <c r="G362" s="220"/>
      <c r="H362" s="220"/>
      <c r="I362" s="221"/>
      <c r="K362" s="220"/>
      <c r="L362" s="222"/>
      <c r="M362" s="221"/>
      <c r="N362" s="220"/>
      <c r="O362" s="220"/>
      <c r="P362" s="220"/>
      <c r="Q362" s="220"/>
      <c r="R362" s="220"/>
    </row>
    <row r="363" spans="6:18" ht="15.75" customHeight="1" x14ac:dyDescent="0.3">
      <c r="F363" s="219"/>
      <c r="G363" s="220"/>
      <c r="H363" s="220"/>
      <c r="I363" s="221"/>
      <c r="K363" s="220"/>
      <c r="L363" s="222"/>
      <c r="M363" s="221"/>
      <c r="N363" s="220"/>
      <c r="O363" s="220"/>
      <c r="P363" s="220"/>
      <c r="Q363" s="220"/>
      <c r="R363" s="220"/>
    </row>
    <row r="364" spans="6:18" ht="15.75" customHeight="1" x14ac:dyDescent="0.3">
      <c r="F364" s="219"/>
      <c r="G364" s="220"/>
      <c r="H364" s="220"/>
      <c r="I364" s="221"/>
      <c r="K364" s="220"/>
      <c r="L364" s="222"/>
      <c r="M364" s="221"/>
      <c r="N364" s="220"/>
      <c r="O364" s="220"/>
      <c r="P364" s="220"/>
      <c r="Q364" s="220"/>
      <c r="R364" s="220"/>
    </row>
    <row r="365" spans="6:18" ht="15.75" customHeight="1" x14ac:dyDescent="0.3">
      <c r="F365" s="219"/>
      <c r="G365" s="220"/>
      <c r="H365" s="220"/>
      <c r="I365" s="221"/>
      <c r="K365" s="220"/>
      <c r="L365" s="222"/>
      <c r="M365" s="221"/>
      <c r="N365" s="220"/>
      <c r="O365" s="220"/>
      <c r="P365" s="220"/>
      <c r="Q365" s="220"/>
      <c r="R365" s="220"/>
    </row>
    <row r="366" spans="6:18" ht="15.75" customHeight="1" x14ac:dyDescent="0.3">
      <c r="F366" s="219"/>
      <c r="G366" s="220"/>
      <c r="H366" s="220"/>
      <c r="I366" s="221"/>
      <c r="K366" s="220"/>
      <c r="L366" s="222"/>
      <c r="M366" s="221"/>
      <c r="N366" s="220"/>
      <c r="O366" s="220"/>
      <c r="P366" s="220"/>
      <c r="Q366" s="220"/>
      <c r="R366" s="220"/>
    </row>
    <row r="367" spans="6:18" ht="15.75" customHeight="1" x14ac:dyDescent="0.3">
      <c r="F367" s="219"/>
      <c r="G367" s="220"/>
      <c r="H367" s="220"/>
      <c r="I367" s="221"/>
      <c r="K367" s="220"/>
      <c r="L367" s="222"/>
      <c r="M367" s="221"/>
      <c r="N367" s="220"/>
      <c r="O367" s="220"/>
      <c r="P367" s="220"/>
      <c r="Q367" s="220"/>
      <c r="R367" s="220"/>
    </row>
    <row r="368" spans="6:18" ht="15.75" customHeight="1" x14ac:dyDescent="0.3">
      <c r="F368" s="219"/>
      <c r="G368" s="220"/>
      <c r="H368" s="220"/>
      <c r="I368" s="221"/>
      <c r="K368" s="220"/>
      <c r="L368" s="222"/>
      <c r="M368" s="221"/>
      <c r="N368" s="220"/>
      <c r="O368" s="220"/>
      <c r="P368" s="220"/>
      <c r="Q368" s="220"/>
      <c r="R368" s="220"/>
    </row>
    <row r="369" spans="6:18" ht="15.75" customHeight="1" x14ac:dyDescent="0.3">
      <c r="F369" s="219"/>
      <c r="G369" s="220"/>
      <c r="H369" s="220"/>
      <c r="I369" s="221"/>
      <c r="K369" s="220"/>
      <c r="L369" s="222"/>
      <c r="M369" s="221"/>
      <c r="N369" s="220"/>
      <c r="O369" s="220"/>
      <c r="P369" s="220"/>
      <c r="Q369" s="220"/>
      <c r="R369" s="220"/>
    </row>
    <row r="370" spans="6:18" ht="15.75" customHeight="1" x14ac:dyDescent="0.3">
      <c r="F370" s="219"/>
      <c r="G370" s="220"/>
      <c r="H370" s="220"/>
      <c r="I370" s="221"/>
      <c r="K370" s="220"/>
      <c r="L370" s="222"/>
      <c r="M370" s="221"/>
      <c r="N370" s="220"/>
      <c r="O370" s="220"/>
      <c r="P370" s="220"/>
      <c r="Q370" s="220"/>
      <c r="R370" s="220"/>
    </row>
    <row r="371" spans="6:18" ht="15.75" customHeight="1" x14ac:dyDescent="0.3">
      <c r="F371" s="219"/>
      <c r="G371" s="220"/>
      <c r="H371" s="220"/>
      <c r="I371" s="221"/>
      <c r="K371" s="220"/>
      <c r="L371" s="222"/>
      <c r="M371" s="221"/>
      <c r="N371" s="220"/>
      <c r="O371" s="220"/>
      <c r="P371" s="220"/>
      <c r="Q371" s="220"/>
      <c r="R371" s="220"/>
    </row>
    <row r="372" spans="6:18" ht="15.75" customHeight="1" x14ac:dyDescent="0.3">
      <c r="F372" s="219"/>
      <c r="G372" s="220"/>
      <c r="H372" s="220"/>
      <c r="I372" s="221"/>
      <c r="K372" s="220"/>
      <c r="L372" s="222"/>
      <c r="M372" s="221"/>
      <c r="N372" s="220"/>
      <c r="O372" s="220"/>
      <c r="P372" s="220"/>
      <c r="Q372" s="220"/>
      <c r="R372" s="220"/>
    </row>
    <row r="373" spans="6:18" ht="15.75" customHeight="1" x14ac:dyDescent="0.3">
      <c r="F373" s="219"/>
      <c r="G373" s="220"/>
      <c r="H373" s="220"/>
      <c r="I373" s="221"/>
      <c r="K373" s="220"/>
      <c r="L373" s="222"/>
      <c r="M373" s="221"/>
      <c r="N373" s="220"/>
      <c r="O373" s="220"/>
      <c r="P373" s="220"/>
      <c r="Q373" s="220"/>
      <c r="R373" s="220"/>
    </row>
    <row r="374" spans="6:18" ht="15.75" customHeight="1" x14ac:dyDescent="0.3">
      <c r="F374" s="219"/>
      <c r="G374" s="220"/>
      <c r="H374" s="220"/>
      <c r="I374" s="221"/>
      <c r="K374" s="220"/>
      <c r="L374" s="222"/>
      <c r="M374" s="221"/>
      <c r="N374" s="220"/>
      <c r="O374" s="220"/>
      <c r="P374" s="220"/>
      <c r="Q374" s="220"/>
      <c r="R374" s="220"/>
    </row>
    <row r="375" spans="6:18" ht="15.75" customHeight="1" x14ac:dyDescent="0.3">
      <c r="F375" s="219"/>
      <c r="G375" s="220"/>
      <c r="H375" s="220"/>
      <c r="I375" s="221"/>
      <c r="K375" s="220"/>
      <c r="L375" s="222"/>
      <c r="M375" s="221"/>
      <c r="N375" s="220"/>
      <c r="O375" s="220"/>
      <c r="P375" s="220"/>
      <c r="Q375" s="220"/>
      <c r="R375" s="220"/>
    </row>
    <row r="376" spans="6:18" ht="15.75" customHeight="1" x14ac:dyDescent="0.3">
      <c r="F376" s="219"/>
      <c r="G376" s="220"/>
      <c r="H376" s="220"/>
      <c r="I376" s="221"/>
      <c r="K376" s="220"/>
      <c r="L376" s="222"/>
      <c r="M376" s="221"/>
      <c r="N376" s="220"/>
      <c r="O376" s="220"/>
      <c r="P376" s="220"/>
      <c r="Q376" s="220"/>
      <c r="R376" s="220"/>
    </row>
    <row r="377" spans="6:18" ht="15.75" customHeight="1" x14ac:dyDescent="0.3">
      <c r="F377" s="219"/>
      <c r="G377" s="220"/>
      <c r="H377" s="220"/>
      <c r="I377" s="221"/>
      <c r="K377" s="220"/>
      <c r="L377" s="222"/>
      <c r="M377" s="221"/>
      <c r="N377" s="220"/>
      <c r="O377" s="220"/>
      <c r="P377" s="220"/>
      <c r="Q377" s="220"/>
      <c r="R377" s="220"/>
    </row>
    <row r="378" spans="6:18" ht="15.75" customHeight="1" x14ac:dyDescent="0.3">
      <c r="F378" s="219"/>
      <c r="G378" s="220"/>
      <c r="H378" s="220"/>
      <c r="I378" s="221"/>
      <c r="K378" s="220"/>
      <c r="L378" s="222"/>
      <c r="M378" s="221"/>
      <c r="N378" s="220"/>
      <c r="O378" s="220"/>
      <c r="P378" s="220"/>
      <c r="Q378" s="220"/>
      <c r="R378" s="220"/>
    </row>
    <row r="379" spans="6:18" ht="15.75" customHeight="1" x14ac:dyDescent="0.3">
      <c r="F379" s="219"/>
      <c r="G379" s="220"/>
      <c r="H379" s="220"/>
      <c r="I379" s="221"/>
      <c r="K379" s="220"/>
      <c r="L379" s="222"/>
      <c r="M379" s="221"/>
      <c r="N379" s="220"/>
      <c r="O379" s="220"/>
      <c r="P379" s="220"/>
      <c r="Q379" s="220"/>
      <c r="R379" s="220"/>
    </row>
    <row r="380" spans="6:18" ht="15.75" customHeight="1" x14ac:dyDescent="0.3">
      <c r="F380" s="219"/>
      <c r="G380" s="220"/>
      <c r="H380" s="220"/>
      <c r="I380" s="221"/>
      <c r="K380" s="220"/>
      <c r="L380" s="222"/>
      <c r="M380" s="221"/>
      <c r="N380" s="220"/>
      <c r="O380" s="220"/>
      <c r="P380" s="220"/>
      <c r="Q380" s="220"/>
      <c r="R380" s="220"/>
    </row>
    <row r="381" spans="6:18" ht="15.75" customHeight="1" x14ac:dyDescent="0.3">
      <c r="F381" s="219"/>
      <c r="G381" s="220"/>
      <c r="H381" s="220"/>
      <c r="I381" s="221"/>
      <c r="K381" s="220"/>
      <c r="L381" s="222"/>
      <c r="M381" s="221"/>
      <c r="N381" s="220"/>
      <c r="O381" s="220"/>
      <c r="P381" s="220"/>
      <c r="Q381" s="220"/>
      <c r="R381" s="220"/>
    </row>
    <row r="382" spans="6:18" ht="15.75" customHeight="1" x14ac:dyDescent="0.3">
      <c r="F382" s="219"/>
      <c r="G382" s="220"/>
      <c r="H382" s="220"/>
      <c r="I382" s="221"/>
      <c r="K382" s="220"/>
      <c r="L382" s="222"/>
      <c r="M382" s="221"/>
      <c r="N382" s="220"/>
      <c r="O382" s="220"/>
      <c r="P382" s="220"/>
      <c r="Q382" s="220"/>
      <c r="R382" s="220"/>
    </row>
    <row r="383" spans="6:18" ht="15.75" customHeight="1" x14ac:dyDescent="0.3">
      <c r="F383" s="219"/>
      <c r="G383" s="220"/>
      <c r="H383" s="220"/>
      <c r="I383" s="221"/>
      <c r="K383" s="220"/>
      <c r="L383" s="222"/>
      <c r="M383" s="221"/>
      <c r="N383" s="220"/>
      <c r="O383" s="220"/>
      <c r="P383" s="220"/>
      <c r="Q383" s="220"/>
      <c r="R383" s="220"/>
    </row>
    <row r="384" spans="6:18" ht="15.75" customHeight="1" x14ac:dyDescent="0.3">
      <c r="F384" s="219"/>
      <c r="G384" s="220"/>
      <c r="H384" s="220"/>
      <c r="I384" s="221"/>
      <c r="K384" s="220"/>
      <c r="L384" s="222"/>
      <c r="M384" s="221"/>
      <c r="N384" s="220"/>
      <c r="O384" s="220"/>
      <c r="P384" s="220"/>
      <c r="Q384" s="220"/>
      <c r="R384" s="220"/>
    </row>
    <row r="385" spans="6:18" ht="15.75" customHeight="1" x14ac:dyDescent="0.3">
      <c r="F385" s="219"/>
      <c r="G385" s="220"/>
      <c r="H385" s="220"/>
      <c r="I385" s="221"/>
      <c r="K385" s="220"/>
      <c r="L385" s="222"/>
      <c r="M385" s="221"/>
      <c r="N385" s="220"/>
      <c r="O385" s="220"/>
      <c r="P385" s="220"/>
      <c r="Q385" s="220"/>
      <c r="R385" s="220"/>
    </row>
    <row r="386" spans="6:18" ht="15.75" customHeight="1" x14ac:dyDescent="0.3">
      <c r="F386" s="219"/>
      <c r="G386" s="220"/>
      <c r="H386" s="220"/>
      <c r="I386" s="221"/>
      <c r="K386" s="220"/>
      <c r="L386" s="222"/>
      <c r="M386" s="221"/>
      <c r="N386" s="220"/>
      <c r="O386" s="220"/>
      <c r="P386" s="220"/>
      <c r="Q386" s="220"/>
      <c r="R386" s="220"/>
    </row>
    <row r="387" spans="6:18" ht="15.75" customHeight="1" x14ac:dyDescent="0.3">
      <c r="F387" s="219"/>
      <c r="G387" s="220"/>
      <c r="H387" s="220"/>
      <c r="I387" s="221"/>
      <c r="K387" s="220"/>
      <c r="L387" s="222"/>
      <c r="M387" s="221"/>
      <c r="N387" s="220"/>
      <c r="O387" s="220"/>
      <c r="P387" s="220"/>
      <c r="Q387" s="220"/>
      <c r="R387" s="220"/>
    </row>
    <row r="388" spans="6:18" ht="15.75" customHeight="1" x14ac:dyDescent="0.3">
      <c r="F388" s="219"/>
      <c r="G388" s="220"/>
      <c r="H388" s="220"/>
      <c r="I388" s="221"/>
      <c r="K388" s="220"/>
      <c r="L388" s="222"/>
      <c r="M388" s="221"/>
      <c r="N388" s="220"/>
      <c r="O388" s="220"/>
      <c r="P388" s="220"/>
      <c r="Q388" s="220"/>
      <c r="R388" s="220"/>
    </row>
    <row r="389" spans="6:18" ht="15.75" customHeight="1" x14ac:dyDescent="0.3">
      <c r="F389" s="219"/>
      <c r="G389" s="220"/>
      <c r="H389" s="220"/>
      <c r="I389" s="221"/>
      <c r="K389" s="220"/>
      <c r="L389" s="222"/>
      <c r="M389" s="221"/>
      <c r="N389" s="220"/>
      <c r="O389" s="220"/>
      <c r="P389" s="220"/>
      <c r="Q389" s="220"/>
      <c r="R389" s="220"/>
    </row>
    <row r="390" spans="6:18" ht="15.75" customHeight="1" x14ac:dyDescent="0.3">
      <c r="F390" s="219"/>
      <c r="G390" s="220"/>
      <c r="H390" s="220"/>
      <c r="I390" s="221"/>
      <c r="K390" s="220"/>
      <c r="L390" s="222"/>
      <c r="M390" s="221"/>
      <c r="N390" s="220"/>
      <c r="O390" s="220"/>
      <c r="P390" s="220"/>
      <c r="Q390" s="220"/>
      <c r="R390" s="220"/>
    </row>
    <row r="391" spans="6:18" ht="15.75" customHeight="1" x14ac:dyDescent="0.3">
      <c r="F391" s="219"/>
      <c r="G391" s="220"/>
      <c r="H391" s="220"/>
      <c r="I391" s="221"/>
      <c r="K391" s="220"/>
      <c r="L391" s="222"/>
      <c r="M391" s="221"/>
      <c r="N391" s="220"/>
      <c r="O391" s="220"/>
      <c r="P391" s="220"/>
      <c r="Q391" s="220"/>
      <c r="R391" s="220"/>
    </row>
    <row r="392" spans="6:18" ht="15.75" customHeight="1" x14ac:dyDescent="0.3">
      <c r="F392" s="219"/>
      <c r="G392" s="220"/>
      <c r="H392" s="220"/>
      <c r="I392" s="221"/>
      <c r="K392" s="220"/>
      <c r="L392" s="222"/>
      <c r="M392" s="221"/>
      <c r="N392" s="220"/>
      <c r="O392" s="220"/>
      <c r="P392" s="220"/>
      <c r="Q392" s="220"/>
      <c r="R392" s="220"/>
    </row>
    <row r="393" spans="6:18" ht="15.75" customHeight="1" x14ac:dyDescent="0.3">
      <c r="F393" s="219"/>
      <c r="G393" s="220"/>
      <c r="H393" s="220"/>
      <c r="I393" s="221"/>
      <c r="K393" s="220"/>
      <c r="L393" s="222"/>
      <c r="M393" s="221"/>
      <c r="N393" s="220"/>
      <c r="O393" s="220"/>
      <c r="P393" s="220"/>
      <c r="Q393" s="220"/>
      <c r="R393" s="220"/>
    </row>
    <row r="394" spans="6:18" ht="15.75" customHeight="1" x14ac:dyDescent="0.3">
      <c r="F394" s="219"/>
      <c r="G394" s="220"/>
      <c r="H394" s="220"/>
      <c r="I394" s="221"/>
      <c r="K394" s="220"/>
      <c r="L394" s="222"/>
      <c r="M394" s="221"/>
      <c r="N394" s="220"/>
      <c r="O394" s="220"/>
      <c r="P394" s="220"/>
      <c r="Q394" s="220"/>
      <c r="R394" s="220"/>
    </row>
    <row r="395" spans="6:18" ht="15.75" customHeight="1" x14ac:dyDescent="0.3">
      <c r="F395" s="219"/>
      <c r="G395" s="220"/>
      <c r="H395" s="220"/>
      <c r="I395" s="221"/>
      <c r="K395" s="220"/>
      <c r="L395" s="222"/>
      <c r="M395" s="221"/>
      <c r="N395" s="220"/>
      <c r="O395" s="220"/>
      <c r="P395" s="220"/>
      <c r="Q395" s="220"/>
      <c r="R395" s="220"/>
    </row>
    <row r="396" spans="6:18" ht="15.75" customHeight="1" x14ac:dyDescent="0.3">
      <c r="F396" s="219"/>
      <c r="G396" s="220"/>
      <c r="H396" s="220"/>
      <c r="I396" s="221"/>
      <c r="K396" s="220"/>
      <c r="L396" s="222"/>
      <c r="M396" s="221"/>
      <c r="N396" s="220"/>
      <c r="O396" s="220"/>
      <c r="P396" s="220"/>
      <c r="Q396" s="220"/>
      <c r="R396" s="220"/>
    </row>
    <row r="397" spans="6:18" ht="15.75" customHeight="1" x14ac:dyDescent="0.3">
      <c r="F397" s="219"/>
      <c r="G397" s="220"/>
      <c r="H397" s="220"/>
      <c r="I397" s="221"/>
      <c r="K397" s="220"/>
      <c r="L397" s="222"/>
      <c r="M397" s="221"/>
      <c r="N397" s="220"/>
      <c r="O397" s="220"/>
      <c r="P397" s="220"/>
      <c r="Q397" s="220"/>
      <c r="R397" s="220"/>
    </row>
    <row r="398" spans="6:18" ht="15.75" customHeight="1" x14ac:dyDescent="0.3">
      <c r="F398" s="219"/>
      <c r="G398" s="220"/>
      <c r="H398" s="220"/>
      <c r="I398" s="221"/>
      <c r="K398" s="220"/>
      <c r="L398" s="222"/>
      <c r="M398" s="221"/>
      <c r="N398" s="220"/>
      <c r="O398" s="220"/>
      <c r="P398" s="220"/>
      <c r="Q398" s="220"/>
      <c r="R398" s="220"/>
    </row>
    <row r="399" spans="6:18" ht="15.75" customHeight="1" x14ac:dyDescent="0.3">
      <c r="F399" s="219"/>
      <c r="G399" s="220"/>
      <c r="H399" s="220"/>
      <c r="I399" s="221"/>
      <c r="K399" s="220"/>
      <c r="L399" s="222"/>
      <c r="M399" s="221"/>
      <c r="N399" s="220"/>
      <c r="O399" s="220"/>
      <c r="P399" s="220"/>
      <c r="Q399" s="220"/>
      <c r="R399" s="220"/>
    </row>
    <row r="400" spans="6:18" ht="15.75" customHeight="1" x14ac:dyDescent="0.3">
      <c r="F400" s="219"/>
      <c r="G400" s="220"/>
      <c r="H400" s="220"/>
      <c r="I400" s="221"/>
      <c r="K400" s="220"/>
      <c r="L400" s="222"/>
      <c r="M400" s="221"/>
      <c r="N400" s="220"/>
      <c r="O400" s="220"/>
      <c r="P400" s="220"/>
      <c r="Q400" s="220"/>
      <c r="R400" s="220"/>
    </row>
    <row r="401" spans="6:18" ht="15.75" customHeight="1" x14ac:dyDescent="0.3">
      <c r="F401" s="219"/>
      <c r="G401" s="220"/>
      <c r="H401" s="220"/>
      <c r="I401" s="221"/>
      <c r="K401" s="220"/>
      <c r="L401" s="222"/>
      <c r="M401" s="221"/>
      <c r="N401" s="220"/>
      <c r="O401" s="220"/>
      <c r="P401" s="220"/>
      <c r="Q401" s="220"/>
      <c r="R401" s="220"/>
    </row>
    <row r="402" spans="6:18" ht="15.75" customHeight="1" x14ac:dyDescent="0.3">
      <c r="F402" s="219"/>
      <c r="G402" s="220"/>
      <c r="H402" s="220"/>
      <c r="I402" s="221"/>
      <c r="K402" s="220"/>
      <c r="L402" s="222"/>
      <c r="M402" s="221"/>
      <c r="N402" s="220"/>
      <c r="O402" s="220"/>
      <c r="P402" s="220"/>
      <c r="Q402" s="220"/>
      <c r="R402" s="220"/>
    </row>
    <row r="403" spans="6:18" ht="15.75" customHeight="1" x14ac:dyDescent="0.3">
      <c r="F403" s="219"/>
      <c r="G403" s="220"/>
      <c r="H403" s="220"/>
      <c r="I403" s="221"/>
      <c r="K403" s="220"/>
      <c r="L403" s="222"/>
      <c r="M403" s="221"/>
      <c r="N403" s="220"/>
      <c r="O403" s="220"/>
      <c r="P403" s="220"/>
      <c r="Q403" s="220"/>
      <c r="R403" s="220"/>
    </row>
    <row r="404" spans="6:18" ht="15.75" customHeight="1" x14ac:dyDescent="0.3">
      <c r="F404" s="219"/>
      <c r="G404" s="220"/>
      <c r="H404" s="220"/>
      <c r="I404" s="221"/>
      <c r="K404" s="220"/>
      <c r="L404" s="222"/>
      <c r="M404" s="221"/>
      <c r="N404" s="220"/>
      <c r="O404" s="220"/>
      <c r="P404" s="220"/>
      <c r="Q404" s="220"/>
      <c r="R404" s="220"/>
    </row>
    <row r="405" spans="6:18" ht="15.75" customHeight="1" x14ac:dyDescent="0.3">
      <c r="F405" s="219"/>
      <c r="G405" s="220"/>
      <c r="H405" s="220"/>
      <c r="I405" s="221"/>
      <c r="K405" s="220"/>
      <c r="L405" s="222"/>
      <c r="M405" s="221"/>
      <c r="N405" s="220"/>
      <c r="O405" s="220"/>
      <c r="P405" s="220"/>
      <c r="Q405" s="220"/>
      <c r="R405" s="220"/>
    </row>
    <row r="406" spans="6:18" ht="15.75" customHeight="1" x14ac:dyDescent="0.3">
      <c r="F406" s="219"/>
      <c r="G406" s="220"/>
      <c r="H406" s="220"/>
      <c r="I406" s="221"/>
      <c r="K406" s="220"/>
      <c r="L406" s="222"/>
      <c r="M406" s="221"/>
      <c r="N406" s="220"/>
      <c r="O406" s="220"/>
      <c r="P406" s="220"/>
      <c r="Q406" s="220"/>
      <c r="R406" s="220"/>
    </row>
    <row r="407" spans="6:18" ht="15.75" customHeight="1" x14ac:dyDescent="0.3">
      <c r="F407" s="219"/>
      <c r="G407" s="220"/>
      <c r="H407" s="220"/>
      <c r="I407" s="221"/>
      <c r="K407" s="220"/>
      <c r="L407" s="222"/>
      <c r="M407" s="221"/>
      <c r="N407" s="220"/>
      <c r="O407" s="220"/>
      <c r="P407" s="220"/>
      <c r="Q407" s="220"/>
      <c r="R407" s="220"/>
    </row>
    <row r="408" spans="6:18" ht="15.75" customHeight="1" x14ac:dyDescent="0.3">
      <c r="F408" s="219"/>
      <c r="G408" s="220"/>
      <c r="H408" s="220"/>
      <c r="I408" s="221"/>
      <c r="K408" s="220"/>
      <c r="L408" s="222"/>
      <c r="M408" s="221"/>
      <c r="N408" s="220"/>
      <c r="O408" s="220"/>
      <c r="P408" s="220"/>
      <c r="Q408" s="220"/>
      <c r="R408" s="220"/>
    </row>
    <row r="409" spans="6:18" ht="15.75" customHeight="1" x14ac:dyDescent="0.3">
      <c r="F409" s="219"/>
      <c r="G409" s="220"/>
      <c r="H409" s="220"/>
      <c r="I409" s="221"/>
      <c r="K409" s="220"/>
      <c r="L409" s="222"/>
      <c r="M409" s="221"/>
      <c r="N409" s="220"/>
      <c r="O409" s="220"/>
      <c r="P409" s="220"/>
      <c r="Q409" s="220"/>
      <c r="R409" s="220"/>
    </row>
    <row r="410" spans="6:18" ht="15.75" customHeight="1" x14ac:dyDescent="0.3">
      <c r="F410" s="219"/>
      <c r="G410" s="220"/>
      <c r="H410" s="220"/>
      <c r="I410" s="221"/>
      <c r="K410" s="220"/>
      <c r="L410" s="222"/>
      <c r="M410" s="221"/>
      <c r="N410" s="220"/>
      <c r="O410" s="220"/>
      <c r="P410" s="220"/>
      <c r="Q410" s="220"/>
      <c r="R410" s="220"/>
    </row>
    <row r="411" spans="6:18" ht="15.75" customHeight="1" x14ac:dyDescent="0.3">
      <c r="F411" s="219"/>
      <c r="G411" s="220"/>
      <c r="H411" s="220"/>
      <c r="I411" s="221"/>
      <c r="K411" s="220"/>
      <c r="L411" s="222"/>
      <c r="M411" s="221"/>
      <c r="N411" s="220"/>
      <c r="O411" s="220"/>
      <c r="P411" s="220"/>
      <c r="Q411" s="220"/>
      <c r="R411" s="220"/>
    </row>
    <row r="412" spans="6:18" ht="15.75" customHeight="1" x14ac:dyDescent="0.3">
      <c r="F412" s="219"/>
      <c r="G412" s="220"/>
      <c r="H412" s="220"/>
      <c r="I412" s="221"/>
      <c r="K412" s="220"/>
      <c r="L412" s="222"/>
      <c r="M412" s="221"/>
      <c r="N412" s="220"/>
      <c r="O412" s="220"/>
      <c r="P412" s="220"/>
      <c r="Q412" s="220"/>
      <c r="R412" s="220"/>
    </row>
    <row r="413" spans="6:18" ht="15.75" customHeight="1" x14ac:dyDescent="0.3">
      <c r="F413" s="219"/>
      <c r="G413" s="220"/>
      <c r="H413" s="220"/>
      <c r="I413" s="221"/>
      <c r="K413" s="220"/>
      <c r="L413" s="222"/>
      <c r="M413" s="221"/>
      <c r="N413" s="220"/>
      <c r="O413" s="220"/>
      <c r="P413" s="220"/>
      <c r="Q413" s="220"/>
      <c r="R413" s="220"/>
    </row>
    <row r="414" spans="6:18" ht="15.75" customHeight="1" x14ac:dyDescent="0.3">
      <c r="F414" s="219"/>
      <c r="G414" s="220"/>
      <c r="H414" s="220"/>
      <c r="I414" s="221"/>
      <c r="K414" s="220"/>
      <c r="L414" s="222"/>
      <c r="M414" s="221"/>
      <c r="N414" s="220"/>
      <c r="O414" s="220"/>
      <c r="P414" s="220"/>
      <c r="Q414" s="220"/>
      <c r="R414" s="220"/>
    </row>
    <row r="415" spans="6:18" ht="15.75" customHeight="1" x14ac:dyDescent="0.3">
      <c r="F415" s="219"/>
      <c r="G415" s="220"/>
      <c r="H415" s="220"/>
      <c r="I415" s="221"/>
      <c r="K415" s="220"/>
      <c r="L415" s="222"/>
      <c r="M415" s="221"/>
      <c r="N415" s="220"/>
      <c r="O415" s="220"/>
      <c r="P415" s="220"/>
      <c r="Q415" s="220"/>
      <c r="R415" s="220"/>
    </row>
    <row r="416" spans="6:18" ht="15.75" customHeight="1" x14ac:dyDescent="0.3">
      <c r="F416" s="219"/>
      <c r="G416" s="220"/>
      <c r="H416" s="220"/>
      <c r="I416" s="221"/>
      <c r="K416" s="220"/>
      <c r="L416" s="222"/>
      <c r="M416" s="221"/>
      <c r="N416" s="220"/>
      <c r="O416" s="220"/>
      <c r="P416" s="220"/>
      <c r="Q416" s="220"/>
      <c r="R416" s="220"/>
    </row>
    <row r="417" spans="6:18" ht="15.75" customHeight="1" x14ac:dyDescent="0.3">
      <c r="F417" s="219"/>
      <c r="G417" s="220"/>
      <c r="H417" s="220"/>
      <c r="I417" s="221"/>
      <c r="K417" s="220"/>
      <c r="L417" s="222"/>
      <c r="M417" s="221"/>
      <c r="N417" s="220"/>
      <c r="O417" s="220"/>
      <c r="P417" s="220"/>
      <c r="Q417" s="220"/>
      <c r="R417" s="220"/>
    </row>
    <row r="418" spans="6:18" ht="15.75" customHeight="1" x14ac:dyDescent="0.3">
      <c r="F418" s="219"/>
      <c r="G418" s="220"/>
      <c r="H418" s="220"/>
      <c r="I418" s="221"/>
      <c r="K418" s="220"/>
      <c r="L418" s="222"/>
      <c r="M418" s="221"/>
      <c r="N418" s="220"/>
      <c r="O418" s="220"/>
      <c r="P418" s="220"/>
      <c r="Q418" s="220"/>
      <c r="R418" s="220"/>
    </row>
    <row r="419" spans="6:18" ht="15.75" customHeight="1" x14ac:dyDescent="0.3">
      <c r="F419" s="219"/>
      <c r="G419" s="220"/>
      <c r="H419" s="220"/>
      <c r="I419" s="221"/>
      <c r="K419" s="220"/>
      <c r="L419" s="222"/>
      <c r="M419" s="221"/>
      <c r="N419" s="220"/>
      <c r="O419" s="220"/>
      <c r="P419" s="220"/>
      <c r="Q419" s="220"/>
      <c r="R419" s="220"/>
    </row>
    <row r="420" spans="6:18" ht="15.75" customHeight="1" x14ac:dyDescent="0.3">
      <c r="F420" s="219"/>
      <c r="G420" s="220"/>
      <c r="H420" s="220"/>
      <c r="I420" s="221"/>
      <c r="K420" s="220"/>
      <c r="L420" s="222"/>
      <c r="M420" s="221"/>
      <c r="N420" s="220"/>
      <c r="O420" s="220"/>
      <c r="P420" s="220"/>
      <c r="Q420" s="220"/>
      <c r="R420" s="220"/>
    </row>
    <row r="421" spans="6:18" ht="15.75" customHeight="1" x14ac:dyDescent="0.3">
      <c r="F421" s="219"/>
      <c r="G421" s="220"/>
      <c r="H421" s="220"/>
      <c r="I421" s="221"/>
      <c r="K421" s="220"/>
      <c r="L421" s="222"/>
      <c r="M421" s="221"/>
      <c r="N421" s="220"/>
      <c r="O421" s="220"/>
      <c r="P421" s="220"/>
      <c r="Q421" s="220"/>
      <c r="R421" s="220"/>
    </row>
    <row r="422" spans="6:18" ht="15.75" customHeight="1" x14ac:dyDescent="0.3">
      <c r="F422" s="219"/>
      <c r="G422" s="220"/>
      <c r="H422" s="220"/>
      <c r="I422" s="221"/>
      <c r="K422" s="220"/>
      <c r="L422" s="222"/>
      <c r="M422" s="221"/>
      <c r="N422" s="220"/>
      <c r="O422" s="220"/>
      <c r="P422" s="220"/>
      <c r="Q422" s="220"/>
      <c r="R422" s="220"/>
    </row>
    <row r="423" spans="6:18" ht="15.75" customHeight="1" x14ac:dyDescent="0.3">
      <c r="F423" s="219"/>
      <c r="G423" s="220"/>
      <c r="H423" s="220"/>
      <c r="I423" s="221"/>
      <c r="K423" s="220"/>
      <c r="L423" s="222"/>
      <c r="M423" s="221"/>
      <c r="N423" s="220"/>
      <c r="O423" s="220"/>
      <c r="P423" s="220"/>
      <c r="Q423" s="220"/>
      <c r="R423" s="220"/>
    </row>
    <row r="424" spans="6:18" ht="15.75" customHeight="1" x14ac:dyDescent="0.3">
      <c r="F424" s="219"/>
      <c r="G424" s="220"/>
      <c r="H424" s="220"/>
      <c r="I424" s="221"/>
      <c r="K424" s="220"/>
      <c r="L424" s="222"/>
      <c r="M424" s="221"/>
      <c r="N424" s="220"/>
      <c r="O424" s="220"/>
      <c r="P424" s="220"/>
      <c r="Q424" s="220"/>
      <c r="R424" s="220"/>
    </row>
    <row r="425" spans="6:18" ht="15.75" customHeight="1" x14ac:dyDescent="0.3">
      <c r="F425" s="219"/>
      <c r="G425" s="220"/>
      <c r="H425" s="220"/>
      <c r="I425" s="221"/>
      <c r="K425" s="220"/>
      <c r="L425" s="222"/>
      <c r="M425" s="221"/>
      <c r="N425" s="220"/>
      <c r="O425" s="220"/>
      <c r="P425" s="220"/>
      <c r="Q425" s="220"/>
      <c r="R425" s="220"/>
    </row>
    <row r="426" spans="6:18" ht="15.75" customHeight="1" x14ac:dyDescent="0.3">
      <c r="F426" s="219"/>
      <c r="G426" s="220"/>
      <c r="H426" s="220"/>
      <c r="I426" s="221"/>
      <c r="K426" s="220"/>
      <c r="L426" s="222"/>
      <c r="M426" s="221"/>
      <c r="N426" s="220"/>
      <c r="O426" s="220"/>
      <c r="P426" s="220"/>
      <c r="Q426" s="220"/>
      <c r="R426" s="220"/>
    </row>
    <row r="427" spans="6:18" ht="15.75" customHeight="1" x14ac:dyDescent="0.3">
      <c r="F427" s="219"/>
      <c r="G427" s="220"/>
      <c r="H427" s="220"/>
      <c r="I427" s="221"/>
      <c r="K427" s="220"/>
      <c r="L427" s="222"/>
      <c r="M427" s="221"/>
      <c r="N427" s="220"/>
      <c r="O427" s="220"/>
      <c r="P427" s="220"/>
      <c r="Q427" s="220"/>
      <c r="R427" s="220"/>
    </row>
    <row r="428" spans="6:18" ht="15.75" customHeight="1" x14ac:dyDescent="0.3">
      <c r="F428" s="219"/>
      <c r="G428" s="220"/>
      <c r="H428" s="220"/>
      <c r="I428" s="221"/>
      <c r="K428" s="220"/>
      <c r="L428" s="222"/>
      <c r="M428" s="221"/>
      <c r="N428" s="220"/>
      <c r="O428" s="220"/>
      <c r="P428" s="220"/>
      <c r="Q428" s="220"/>
      <c r="R428" s="220"/>
    </row>
    <row r="429" spans="6:18" ht="15.75" customHeight="1" x14ac:dyDescent="0.3">
      <c r="F429" s="219"/>
      <c r="G429" s="220"/>
      <c r="H429" s="220"/>
      <c r="I429" s="221"/>
      <c r="K429" s="220"/>
      <c r="L429" s="222"/>
      <c r="M429" s="221"/>
      <c r="N429" s="220"/>
      <c r="O429" s="220"/>
      <c r="P429" s="220"/>
      <c r="Q429" s="220"/>
      <c r="R429" s="220"/>
    </row>
    <row r="430" spans="6:18" ht="15.75" customHeight="1" x14ac:dyDescent="0.3">
      <c r="F430" s="219"/>
      <c r="G430" s="220"/>
      <c r="H430" s="220"/>
      <c r="I430" s="221"/>
      <c r="K430" s="220"/>
      <c r="L430" s="222"/>
      <c r="M430" s="221"/>
      <c r="N430" s="220"/>
      <c r="O430" s="220"/>
      <c r="P430" s="220"/>
      <c r="Q430" s="220"/>
      <c r="R430" s="220"/>
    </row>
    <row r="431" spans="6:18" ht="15.75" customHeight="1" x14ac:dyDescent="0.3">
      <c r="F431" s="219"/>
      <c r="G431" s="220"/>
      <c r="H431" s="220"/>
      <c r="I431" s="221"/>
      <c r="K431" s="220"/>
      <c r="L431" s="222"/>
      <c r="M431" s="221"/>
      <c r="N431" s="220"/>
      <c r="O431" s="220"/>
      <c r="P431" s="220"/>
      <c r="Q431" s="220"/>
      <c r="R431" s="220"/>
    </row>
    <row r="432" spans="6:18" ht="15.75" customHeight="1" x14ac:dyDescent="0.3">
      <c r="F432" s="219"/>
      <c r="G432" s="220"/>
      <c r="H432" s="220"/>
      <c r="I432" s="221"/>
      <c r="K432" s="220"/>
      <c r="L432" s="222"/>
      <c r="M432" s="221"/>
      <c r="N432" s="220"/>
      <c r="O432" s="220"/>
      <c r="P432" s="220"/>
      <c r="Q432" s="220"/>
      <c r="R432" s="220"/>
    </row>
    <row r="433" spans="6:18" ht="15.75" customHeight="1" x14ac:dyDescent="0.3">
      <c r="F433" s="219"/>
      <c r="G433" s="220"/>
      <c r="H433" s="220"/>
      <c r="I433" s="221"/>
      <c r="K433" s="220"/>
      <c r="L433" s="222"/>
      <c r="M433" s="221"/>
      <c r="N433" s="220"/>
      <c r="O433" s="220"/>
      <c r="P433" s="220"/>
      <c r="Q433" s="220"/>
      <c r="R433" s="220"/>
    </row>
    <row r="434" spans="6:18" ht="15.75" customHeight="1" x14ac:dyDescent="0.3">
      <c r="F434" s="219"/>
      <c r="G434" s="220"/>
      <c r="H434" s="220"/>
      <c r="I434" s="221"/>
      <c r="K434" s="220"/>
      <c r="L434" s="222"/>
      <c r="M434" s="221"/>
      <c r="N434" s="220"/>
      <c r="O434" s="220"/>
      <c r="P434" s="220"/>
      <c r="Q434" s="220"/>
      <c r="R434" s="220"/>
    </row>
    <row r="435" spans="6:18" ht="15.75" customHeight="1" x14ac:dyDescent="0.3">
      <c r="F435" s="219"/>
      <c r="G435" s="220"/>
      <c r="H435" s="220"/>
      <c r="I435" s="221"/>
      <c r="K435" s="220"/>
      <c r="L435" s="222"/>
      <c r="M435" s="221"/>
      <c r="N435" s="220"/>
      <c r="O435" s="220"/>
      <c r="P435" s="220"/>
      <c r="Q435" s="220"/>
      <c r="R435" s="220"/>
    </row>
    <row r="436" spans="6:18" ht="15.75" customHeight="1" x14ac:dyDescent="0.3">
      <c r="F436" s="219"/>
      <c r="G436" s="220"/>
      <c r="H436" s="220"/>
      <c r="I436" s="221"/>
      <c r="K436" s="220"/>
      <c r="L436" s="222"/>
      <c r="M436" s="221"/>
      <c r="N436" s="220"/>
      <c r="O436" s="220"/>
      <c r="P436" s="220"/>
      <c r="Q436" s="220"/>
      <c r="R436" s="220"/>
    </row>
    <row r="437" spans="6:18" ht="15.75" customHeight="1" x14ac:dyDescent="0.3">
      <c r="F437" s="219"/>
      <c r="G437" s="220"/>
      <c r="H437" s="220"/>
      <c r="I437" s="221"/>
      <c r="K437" s="220"/>
      <c r="L437" s="222"/>
      <c r="M437" s="221"/>
      <c r="N437" s="220"/>
      <c r="O437" s="220"/>
      <c r="P437" s="220"/>
      <c r="Q437" s="220"/>
      <c r="R437" s="220"/>
    </row>
    <row r="438" spans="6:18" ht="15.75" customHeight="1" x14ac:dyDescent="0.3">
      <c r="F438" s="219"/>
      <c r="G438" s="220"/>
      <c r="H438" s="220"/>
      <c r="I438" s="221"/>
      <c r="K438" s="220"/>
      <c r="L438" s="222"/>
      <c r="M438" s="221"/>
      <c r="N438" s="220"/>
      <c r="O438" s="220"/>
      <c r="P438" s="220"/>
      <c r="Q438" s="220"/>
      <c r="R438" s="220"/>
    </row>
    <row r="439" spans="6:18" ht="15.75" customHeight="1" x14ac:dyDescent="0.3">
      <c r="F439" s="219"/>
      <c r="G439" s="220"/>
      <c r="H439" s="220"/>
      <c r="I439" s="221"/>
      <c r="K439" s="220"/>
      <c r="L439" s="222"/>
      <c r="M439" s="221"/>
      <c r="N439" s="220"/>
      <c r="O439" s="220"/>
      <c r="P439" s="220"/>
      <c r="Q439" s="220"/>
      <c r="R439" s="220"/>
    </row>
    <row r="440" spans="6:18" ht="15.75" customHeight="1" x14ac:dyDescent="0.3">
      <c r="F440" s="219"/>
      <c r="G440" s="220"/>
      <c r="H440" s="220"/>
      <c r="I440" s="221"/>
      <c r="K440" s="220"/>
      <c r="L440" s="222"/>
      <c r="M440" s="221"/>
      <c r="N440" s="220"/>
      <c r="O440" s="220"/>
      <c r="P440" s="220"/>
      <c r="Q440" s="220"/>
      <c r="R440" s="220"/>
    </row>
    <row r="441" spans="6:18" ht="15.75" customHeight="1" x14ac:dyDescent="0.3">
      <c r="F441" s="219"/>
      <c r="G441" s="220"/>
      <c r="H441" s="220"/>
      <c r="I441" s="221"/>
      <c r="K441" s="220"/>
      <c r="L441" s="222"/>
      <c r="M441" s="221"/>
      <c r="N441" s="220"/>
      <c r="O441" s="220"/>
      <c r="P441" s="220"/>
      <c r="Q441" s="220"/>
      <c r="R441" s="220"/>
    </row>
    <row r="442" spans="6:18" ht="15.75" customHeight="1" x14ac:dyDescent="0.3">
      <c r="F442" s="219"/>
      <c r="G442" s="220"/>
      <c r="H442" s="220"/>
      <c r="I442" s="221"/>
      <c r="K442" s="220"/>
      <c r="L442" s="222"/>
      <c r="M442" s="221"/>
      <c r="N442" s="220"/>
      <c r="O442" s="220"/>
      <c r="P442" s="220"/>
      <c r="Q442" s="220"/>
      <c r="R442" s="220"/>
    </row>
    <row r="443" spans="6:18" ht="15.75" customHeight="1" x14ac:dyDescent="0.3">
      <c r="F443" s="219"/>
      <c r="G443" s="220"/>
      <c r="H443" s="220"/>
      <c r="I443" s="221"/>
      <c r="K443" s="220"/>
      <c r="L443" s="222"/>
      <c r="M443" s="221"/>
      <c r="N443" s="220"/>
      <c r="O443" s="220"/>
      <c r="P443" s="220"/>
      <c r="Q443" s="220"/>
      <c r="R443" s="220"/>
    </row>
    <row r="444" spans="6:18" ht="15.75" customHeight="1" x14ac:dyDescent="0.3">
      <c r="F444" s="219"/>
      <c r="G444" s="220"/>
      <c r="H444" s="220"/>
      <c r="I444" s="221"/>
      <c r="K444" s="220"/>
      <c r="L444" s="222"/>
      <c r="M444" s="221"/>
      <c r="N444" s="220"/>
      <c r="O444" s="220"/>
      <c r="P444" s="220"/>
      <c r="Q444" s="220"/>
      <c r="R444" s="220"/>
    </row>
    <row r="445" spans="6:18" ht="15.75" customHeight="1" x14ac:dyDescent="0.3">
      <c r="F445" s="219"/>
      <c r="G445" s="220"/>
      <c r="H445" s="220"/>
      <c r="I445" s="221"/>
      <c r="K445" s="220"/>
      <c r="L445" s="222"/>
      <c r="M445" s="221"/>
      <c r="N445" s="220"/>
      <c r="O445" s="220"/>
      <c r="P445" s="220"/>
      <c r="Q445" s="220"/>
      <c r="R445" s="220"/>
    </row>
    <row r="446" spans="6:18" ht="15.75" customHeight="1" x14ac:dyDescent="0.3">
      <c r="F446" s="219"/>
      <c r="G446" s="220"/>
      <c r="H446" s="220"/>
      <c r="I446" s="221"/>
      <c r="K446" s="220"/>
      <c r="L446" s="222"/>
      <c r="M446" s="221"/>
      <c r="N446" s="220"/>
      <c r="O446" s="220"/>
      <c r="P446" s="220"/>
      <c r="Q446" s="220"/>
      <c r="R446" s="220"/>
    </row>
    <row r="447" spans="6:18" ht="15.75" customHeight="1" x14ac:dyDescent="0.3">
      <c r="F447" s="219"/>
      <c r="G447" s="220"/>
      <c r="H447" s="220"/>
      <c r="I447" s="221"/>
      <c r="K447" s="220"/>
      <c r="L447" s="222"/>
      <c r="M447" s="221"/>
      <c r="N447" s="220"/>
      <c r="O447" s="220"/>
      <c r="P447" s="220"/>
      <c r="Q447" s="220"/>
      <c r="R447" s="220"/>
    </row>
    <row r="448" spans="6:18" ht="15.75" customHeight="1" x14ac:dyDescent="0.3">
      <c r="F448" s="219"/>
      <c r="G448" s="220"/>
      <c r="H448" s="220"/>
      <c r="I448" s="221"/>
      <c r="K448" s="220"/>
      <c r="L448" s="222"/>
      <c r="M448" s="221"/>
      <c r="N448" s="220"/>
      <c r="O448" s="220"/>
      <c r="P448" s="220"/>
      <c r="Q448" s="220"/>
      <c r="R448" s="220"/>
    </row>
    <row r="449" spans="6:18" ht="15.75" customHeight="1" x14ac:dyDescent="0.3">
      <c r="F449" s="219"/>
      <c r="G449" s="220"/>
      <c r="H449" s="220"/>
      <c r="I449" s="221"/>
      <c r="K449" s="220"/>
      <c r="L449" s="222"/>
      <c r="M449" s="221"/>
      <c r="N449" s="220"/>
      <c r="O449" s="220"/>
      <c r="P449" s="220"/>
      <c r="Q449" s="220"/>
      <c r="R449" s="220"/>
    </row>
    <row r="450" spans="6:18" ht="15.75" customHeight="1" x14ac:dyDescent="0.3">
      <c r="F450" s="219"/>
      <c r="G450" s="220"/>
      <c r="H450" s="220"/>
      <c r="I450" s="221"/>
      <c r="K450" s="220"/>
      <c r="L450" s="222"/>
      <c r="M450" s="221"/>
      <c r="N450" s="220"/>
      <c r="O450" s="220"/>
      <c r="P450" s="220"/>
      <c r="Q450" s="220"/>
      <c r="R450" s="220"/>
    </row>
    <row r="451" spans="6:18" ht="15.75" customHeight="1" x14ac:dyDescent="0.3">
      <c r="F451" s="219"/>
      <c r="G451" s="220"/>
      <c r="H451" s="220"/>
      <c r="I451" s="221"/>
      <c r="K451" s="220"/>
      <c r="L451" s="222"/>
      <c r="M451" s="221"/>
      <c r="N451" s="220"/>
      <c r="O451" s="220"/>
      <c r="P451" s="220"/>
      <c r="Q451" s="220"/>
      <c r="R451" s="220"/>
    </row>
    <row r="452" spans="6:18" ht="15.75" customHeight="1" x14ac:dyDescent="0.3">
      <c r="F452" s="219"/>
      <c r="G452" s="220"/>
      <c r="H452" s="220"/>
      <c r="I452" s="221"/>
      <c r="K452" s="220"/>
      <c r="L452" s="222"/>
      <c r="M452" s="221"/>
      <c r="N452" s="220"/>
      <c r="O452" s="220"/>
      <c r="P452" s="220"/>
      <c r="Q452" s="220"/>
      <c r="R452" s="220"/>
    </row>
    <row r="453" spans="6:18" ht="15.75" customHeight="1" x14ac:dyDescent="0.3">
      <c r="F453" s="219"/>
      <c r="G453" s="220"/>
      <c r="H453" s="220"/>
      <c r="I453" s="221"/>
      <c r="K453" s="220"/>
      <c r="L453" s="222"/>
      <c r="M453" s="221"/>
      <c r="N453" s="220"/>
      <c r="O453" s="220"/>
      <c r="P453" s="220"/>
      <c r="Q453" s="220"/>
      <c r="R453" s="220"/>
    </row>
    <row r="454" spans="6:18" ht="15.75" customHeight="1" x14ac:dyDescent="0.3">
      <c r="F454" s="219"/>
      <c r="G454" s="220"/>
      <c r="H454" s="220"/>
      <c r="I454" s="221"/>
      <c r="K454" s="220"/>
      <c r="L454" s="222"/>
      <c r="M454" s="221"/>
      <c r="N454" s="220"/>
      <c r="O454" s="220"/>
      <c r="P454" s="220"/>
      <c r="Q454" s="220"/>
      <c r="R454" s="220"/>
    </row>
    <row r="455" spans="6:18" ht="15.75" customHeight="1" x14ac:dyDescent="0.3">
      <c r="F455" s="219"/>
      <c r="G455" s="220"/>
      <c r="H455" s="220"/>
      <c r="I455" s="221"/>
      <c r="K455" s="220"/>
      <c r="L455" s="222"/>
      <c r="M455" s="221"/>
      <c r="N455" s="220"/>
      <c r="O455" s="220"/>
      <c r="P455" s="220"/>
      <c r="Q455" s="220"/>
      <c r="R455" s="220"/>
    </row>
    <row r="456" spans="6:18" ht="15.75" customHeight="1" x14ac:dyDescent="0.3">
      <c r="F456" s="219"/>
      <c r="G456" s="220"/>
      <c r="H456" s="220"/>
      <c r="I456" s="221"/>
      <c r="K456" s="220"/>
      <c r="L456" s="222"/>
      <c r="M456" s="221"/>
      <c r="N456" s="220"/>
      <c r="O456" s="220"/>
      <c r="P456" s="220"/>
      <c r="Q456" s="220"/>
      <c r="R456" s="220"/>
    </row>
    <row r="457" spans="6:18" ht="15.75" customHeight="1" x14ac:dyDescent="0.3">
      <c r="F457" s="219"/>
      <c r="G457" s="220"/>
      <c r="H457" s="220"/>
      <c r="I457" s="221"/>
      <c r="K457" s="220"/>
      <c r="L457" s="222"/>
      <c r="M457" s="221"/>
      <c r="N457" s="220"/>
      <c r="O457" s="220"/>
      <c r="P457" s="220"/>
      <c r="Q457" s="220"/>
      <c r="R457" s="220"/>
    </row>
    <row r="458" spans="6:18" ht="15.75" customHeight="1" x14ac:dyDescent="0.3">
      <c r="F458" s="219"/>
      <c r="G458" s="220"/>
      <c r="H458" s="220"/>
      <c r="I458" s="221"/>
      <c r="K458" s="220"/>
      <c r="L458" s="222"/>
      <c r="M458" s="221"/>
      <c r="N458" s="220"/>
      <c r="O458" s="220"/>
      <c r="P458" s="220"/>
      <c r="Q458" s="220"/>
      <c r="R458" s="220"/>
    </row>
    <row r="459" spans="6:18" ht="15.75" customHeight="1" x14ac:dyDescent="0.3">
      <c r="F459" s="219"/>
      <c r="G459" s="220"/>
      <c r="H459" s="220"/>
      <c r="I459" s="221"/>
      <c r="K459" s="220"/>
      <c r="L459" s="222"/>
      <c r="M459" s="221"/>
      <c r="N459" s="220"/>
      <c r="O459" s="220"/>
      <c r="P459" s="220"/>
      <c r="Q459" s="220"/>
      <c r="R459" s="220"/>
    </row>
    <row r="460" spans="6:18" ht="15.75" customHeight="1" x14ac:dyDescent="0.3">
      <c r="F460" s="219"/>
      <c r="G460" s="220"/>
      <c r="H460" s="220"/>
      <c r="I460" s="221"/>
      <c r="K460" s="220"/>
      <c r="L460" s="222"/>
      <c r="M460" s="221"/>
      <c r="N460" s="220"/>
      <c r="O460" s="220"/>
      <c r="P460" s="220"/>
      <c r="Q460" s="220"/>
      <c r="R460" s="220"/>
    </row>
    <row r="461" spans="6:18" ht="15.75" customHeight="1" x14ac:dyDescent="0.3">
      <c r="F461" s="219"/>
      <c r="G461" s="220"/>
      <c r="H461" s="220"/>
      <c r="I461" s="221"/>
      <c r="K461" s="220"/>
      <c r="L461" s="222"/>
      <c r="M461" s="221"/>
      <c r="N461" s="220"/>
      <c r="O461" s="220"/>
      <c r="P461" s="220"/>
      <c r="Q461" s="220"/>
      <c r="R461" s="220"/>
    </row>
    <row r="462" spans="6:18" ht="15.75" customHeight="1" x14ac:dyDescent="0.3">
      <c r="F462" s="219"/>
      <c r="G462" s="220"/>
      <c r="H462" s="220"/>
      <c r="I462" s="221"/>
      <c r="K462" s="220"/>
      <c r="L462" s="222"/>
      <c r="M462" s="221"/>
      <c r="N462" s="220"/>
      <c r="O462" s="220"/>
      <c r="P462" s="220"/>
      <c r="Q462" s="220"/>
      <c r="R462" s="220"/>
    </row>
    <row r="463" spans="6:18" ht="15.75" customHeight="1" x14ac:dyDescent="0.3">
      <c r="F463" s="219"/>
      <c r="G463" s="220"/>
      <c r="H463" s="220"/>
      <c r="I463" s="221"/>
      <c r="K463" s="220"/>
      <c r="L463" s="222"/>
      <c r="M463" s="221"/>
      <c r="N463" s="220"/>
      <c r="O463" s="220"/>
      <c r="P463" s="220"/>
      <c r="Q463" s="220"/>
      <c r="R463" s="220"/>
    </row>
    <row r="464" spans="6:18" ht="15.75" customHeight="1" x14ac:dyDescent="0.3">
      <c r="F464" s="219"/>
      <c r="G464" s="220"/>
      <c r="H464" s="220"/>
      <c r="I464" s="221"/>
      <c r="K464" s="220"/>
      <c r="L464" s="222"/>
      <c r="M464" s="221"/>
      <c r="N464" s="220"/>
      <c r="O464" s="220"/>
      <c r="P464" s="220"/>
      <c r="Q464" s="220"/>
      <c r="R464" s="220"/>
    </row>
    <row r="465" spans="6:18" ht="15.75" customHeight="1" x14ac:dyDescent="0.3">
      <c r="F465" s="219"/>
      <c r="G465" s="220"/>
      <c r="H465" s="220"/>
      <c r="I465" s="221"/>
      <c r="K465" s="220"/>
      <c r="L465" s="222"/>
      <c r="M465" s="221"/>
      <c r="N465" s="220"/>
      <c r="O465" s="220"/>
      <c r="P465" s="220"/>
      <c r="Q465" s="220"/>
      <c r="R465" s="220"/>
    </row>
    <row r="466" spans="6:18" ht="15.75" customHeight="1" x14ac:dyDescent="0.3">
      <c r="F466" s="219"/>
      <c r="G466" s="220"/>
      <c r="H466" s="220"/>
      <c r="I466" s="221"/>
      <c r="K466" s="220"/>
      <c r="L466" s="222"/>
      <c r="M466" s="221"/>
      <c r="N466" s="220"/>
      <c r="O466" s="220"/>
      <c r="P466" s="220"/>
      <c r="Q466" s="220"/>
      <c r="R466" s="220"/>
    </row>
    <row r="467" spans="6:18" ht="15.75" customHeight="1" x14ac:dyDescent="0.3">
      <c r="F467" s="219"/>
      <c r="G467" s="220"/>
      <c r="H467" s="220"/>
      <c r="I467" s="221"/>
      <c r="K467" s="220"/>
      <c r="L467" s="222"/>
      <c r="M467" s="221"/>
      <c r="N467" s="220"/>
      <c r="O467" s="220"/>
      <c r="P467" s="220"/>
      <c r="Q467" s="220"/>
      <c r="R467" s="220"/>
    </row>
    <row r="468" spans="6:18" ht="15.75" customHeight="1" x14ac:dyDescent="0.3">
      <c r="F468" s="219"/>
      <c r="G468" s="220"/>
      <c r="H468" s="220"/>
      <c r="I468" s="221"/>
      <c r="K468" s="220"/>
      <c r="L468" s="222"/>
      <c r="M468" s="221"/>
      <c r="N468" s="220"/>
      <c r="O468" s="220"/>
      <c r="P468" s="220"/>
      <c r="Q468" s="220"/>
      <c r="R468" s="220"/>
    </row>
    <row r="469" spans="6:18" ht="15.75" customHeight="1" x14ac:dyDescent="0.3">
      <c r="F469" s="219"/>
      <c r="G469" s="220"/>
      <c r="H469" s="220"/>
      <c r="I469" s="221"/>
      <c r="K469" s="220"/>
      <c r="L469" s="222"/>
      <c r="M469" s="221"/>
      <c r="N469" s="220"/>
      <c r="O469" s="220"/>
      <c r="P469" s="220"/>
      <c r="Q469" s="220"/>
      <c r="R469" s="220"/>
    </row>
    <row r="470" spans="6:18" ht="15.75" customHeight="1" x14ac:dyDescent="0.3">
      <c r="F470" s="219"/>
      <c r="G470" s="220"/>
      <c r="H470" s="220"/>
      <c r="I470" s="221"/>
      <c r="K470" s="220"/>
      <c r="L470" s="222"/>
      <c r="M470" s="221"/>
      <c r="N470" s="220"/>
      <c r="O470" s="220"/>
      <c r="P470" s="220"/>
      <c r="Q470" s="220"/>
      <c r="R470" s="220"/>
    </row>
    <row r="471" spans="6:18" ht="15.75" customHeight="1" x14ac:dyDescent="0.3">
      <c r="F471" s="219"/>
      <c r="G471" s="220"/>
      <c r="H471" s="220"/>
      <c r="I471" s="221"/>
      <c r="K471" s="220"/>
      <c r="L471" s="222"/>
      <c r="M471" s="221"/>
      <c r="N471" s="220"/>
      <c r="O471" s="220"/>
      <c r="P471" s="220"/>
      <c r="Q471" s="220"/>
      <c r="R471" s="220"/>
    </row>
    <row r="472" spans="6:18" ht="15.75" customHeight="1" x14ac:dyDescent="0.3">
      <c r="F472" s="219"/>
      <c r="G472" s="220"/>
      <c r="H472" s="220"/>
      <c r="I472" s="221"/>
      <c r="K472" s="220"/>
      <c r="L472" s="222"/>
      <c r="M472" s="221"/>
      <c r="N472" s="220"/>
      <c r="O472" s="220"/>
      <c r="P472" s="220"/>
      <c r="Q472" s="220"/>
      <c r="R472" s="220"/>
    </row>
    <row r="473" spans="6:18" ht="15.75" customHeight="1" x14ac:dyDescent="0.3">
      <c r="F473" s="219"/>
      <c r="G473" s="220"/>
      <c r="H473" s="220"/>
      <c r="I473" s="221"/>
      <c r="K473" s="220"/>
      <c r="L473" s="222"/>
      <c r="M473" s="221"/>
      <c r="N473" s="220"/>
      <c r="O473" s="220"/>
      <c r="P473" s="220"/>
      <c r="Q473" s="220"/>
      <c r="R473" s="220"/>
    </row>
    <row r="474" spans="6:18" ht="15.75" customHeight="1" x14ac:dyDescent="0.3">
      <c r="F474" s="219"/>
      <c r="G474" s="220"/>
      <c r="H474" s="220"/>
      <c r="I474" s="221"/>
      <c r="K474" s="220"/>
      <c r="L474" s="222"/>
      <c r="M474" s="221"/>
      <c r="N474" s="220"/>
      <c r="O474" s="220"/>
      <c r="P474" s="220"/>
      <c r="Q474" s="220"/>
      <c r="R474" s="220"/>
    </row>
    <row r="475" spans="6:18" ht="15.75" customHeight="1" x14ac:dyDescent="0.3">
      <c r="F475" s="219"/>
      <c r="G475" s="220"/>
      <c r="H475" s="220"/>
      <c r="I475" s="221"/>
      <c r="K475" s="220"/>
      <c r="L475" s="222"/>
      <c r="M475" s="221"/>
      <c r="N475" s="220"/>
      <c r="O475" s="220"/>
      <c r="P475" s="220"/>
      <c r="Q475" s="220"/>
      <c r="R475" s="220"/>
    </row>
    <row r="476" spans="6:18" ht="15.75" customHeight="1" x14ac:dyDescent="0.3">
      <c r="F476" s="219"/>
      <c r="G476" s="220"/>
      <c r="H476" s="220"/>
      <c r="I476" s="221"/>
      <c r="K476" s="220"/>
      <c r="L476" s="222"/>
      <c r="M476" s="221"/>
      <c r="N476" s="220"/>
      <c r="O476" s="220"/>
      <c r="P476" s="220"/>
      <c r="Q476" s="220"/>
      <c r="R476" s="220"/>
    </row>
    <row r="477" spans="6:18" ht="15.75" customHeight="1" x14ac:dyDescent="0.3">
      <c r="F477" s="219"/>
      <c r="G477" s="220"/>
      <c r="H477" s="220"/>
      <c r="I477" s="221"/>
      <c r="K477" s="220"/>
      <c r="L477" s="222"/>
      <c r="M477" s="221"/>
      <c r="N477" s="220"/>
      <c r="O477" s="220"/>
      <c r="P477" s="220"/>
      <c r="Q477" s="220"/>
      <c r="R477" s="220"/>
    </row>
    <row r="478" spans="6:18" ht="15.75" customHeight="1" x14ac:dyDescent="0.3">
      <c r="F478" s="219"/>
      <c r="G478" s="220"/>
      <c r="H478" s="220"/>
      <c r="I478" s="221"/>
      <c r="K478" s="220"/>
      <c r="L478" s="222"/>
      <c r="M478" s="221"/>
      <c r="N478" s="220"/>
      <c r="O478" s="220"/>
      <c r="P478" s="220"/>
      <c r="Q478" s="220"/>
      <c r="R478" s="220"/>
    </row>
    <row r="479" spans="6:18" ht="15.75" customHeight="1" x14ac:dyDescent="0.3">
      <c r="F479" s="219"/>
      <c r="G479" s="220"/>
      <c r="H479" s="220"/>
      <c r="I479" s="221"/>
      <c r="K479" s="220"/>
      <c r="L479" s="222"/>
      <c r="M479" s="221"/>
      <c r="N479" s="220"/>
      <c r="O479" s="220"/>
      <c r="P479" s="220"/>
      <c r="Q479" s="220"/>
      <c r="R479" s="220"/>
    </row>
    <row r="480" spans="6:18" ht="15.75" customHeight="1" x14ac:dyDescent="0.3">
      <c r="F480" s="219"/>
      <c r="G480" s="220"/>
      <c r="H480" s="220"/>
      <c r="I480" s="221"/>
      <c r="K480" s="220"/>
      <c r="L480" s="222"/>
      <c r="M480" s="221"/>
      <c r="N480" s="220"/>
      <c r="O480" s="220"/>
      <c r="P480" s="220"/>
      <c r="Q480" s="220"/>
      <c r="R480" s="220"/>
    </row>
    <row r="481" spans="6:18" ht="15.75" customHeight="1" x14ac:dyDescent="0.3">
      <c r="F481" s="219"/>
      <c r="G481" s="220"/>
      <c r="H481" s="220"/>
      <c r="I481" s="221"/>
      <c r="K481" s="220"/>
      <c r="L481" s="222"/>
      <c r="M481" s="221"/>
      <c r="N481" s="220"/>
      <c r="O481" s="220"/>
      <c r="P481" s="220"/>
      <c r="Q481" s="220"/>
      <c r="R481" s="220"/>
    </row>
    <row r="482" spans="6:18" ht="15.75" customHeight="1" x14ac:dyDescent="0.3">
      <c r="F482" s="219"/>
      <c r="G482" s="220"/>
      <c r="H482" s="220"/>
      <c r="I482" s="221"/>
      <c r="K482" s="220"/>
      <c r="L482" s="222"/>
      <c r="M482" s="221"/>
      <c r="N482" s="220"/>
      <c r="O482" s="220"/>
      <c r="P482" s="220"/>
      <c r="Q482" s="220"/>
      <c r="R482" s="220"/>
    </row>
    <row r="483" spans="6:18" ht="15.75" customHeight="1" x14ac:dyDescent="0.3">
      <c r="F483" s="219"/>
      <c r="G483" s="220"/>
      <c r="H483" s="220"/>
      <c r="I483" s="221"/>
      <c r="K483" s="220"/>
      <c r="L483" s="222"/>
      <c r="M483" s="221"/>
      <c r="N483" s="220"/>
      <c r="O483" s="220"/>
      <c r="P483" s="220"/>
      <c r="Q483" s="220"/>
      <c r="R483" s="220"/>
    </row>
    <row r="484" spans="6:18" ht="15.75" customHeight="1" x14ac:dyDescent="0.3">
      <c r="F484" s="219"/>
      <c r="G484" s="220"/>
      <c r="H484" s="220"/>
      <c r="I484" s="221"/>
      <c r="K484" s="220"/>
      <c r="L484" s="222"/>
      <c r="M484" s="221"/>
      <c r="N484" s="220"/>
      <c r="O484" s="220"/>
      <c r="P484" s="220"/>
      <c r="Q484" s="220"/>
      <c r="R484" s="220"/>
    </row>
    <row r="485" spans="6:18" ht="15.75" customHeight="1" x14ac:dyDescent="0.3">
      <c r="F485" s="219"/>
      <c r="G485" s="220"/>
      <c r="H485" s="220"/>
      <c r="I485" s="221"/>
      <c r="K485" s="220"/>
      <c r="L485" s="222"/>
      <c r="M485" s="221"/>
      <c r="N485" s="220"/>
      <c r="O485" s="220"/>
      <c r="P485" s="220"/>
      <c r="Q485" s="220"/>
      <c r="R485" s="220"/>
    </row>
    <row r="486" spans="6:18" ht="15.75" customHeight="1" x14ac:dyDescent="0.3">
      <c r="F486" s="219"/>
      <c r="G486" s="220"/>
      <c r="H486" s="220"/>
      <c r="I486" s="221"/>
      <c r="K486" s="220"/>
      <c r="L486" s="222"/>
      <c r="M486" s="221"/>
      <c r="N486" s="220"/>
      <c r="O486" s="220"/>
      <c r="P486" s="220"/>
      <c r="Q486" s="220"/>
      <c r="R486" s="220"/>
    </row>
    <row r="487" spans="6:18" ht="15.75" customHeight="1" x14ac:dyDescent="0.3">
      <c r="F487" s="219"/>
      <c r="G487" s="220"/>
      <c r="H487" s="220"/>
      <c r="I487" s="221"/>
      <c r="K487" s="220"/>
      <c r="L487" s="222"/>
      <c r="M487" s="221"/>
      <c r="N487" s="220"/>
      <c r="O487" s="220"/>
      <c r="P487" s="220"/>
      <c r="Q487" s="220"/>
      <c r="R487" s="220"/>
    </row>
    <row r="488" spans="6:18" ht="15.75" customHeight="1" x14ac:dyDescent="0.3">
      <c r="F488" s="219"/>
      <c r="G488" s="220"/>
      <c r="H488" s="220"/>
      <c r="I488" s="221"/>
      <c r="K488" s="220"/>
      <c r="L488" s="222"/>
      <c r="M488" s="221"/>
      <c r="N488" s="220"/>
      <c r="O488" s="220"/>
      <c r="P488" s="220"/>
      <c r="Q488" s="220"/>
      <c r="R488" s="220"/>
    </row>
    <row r="489" spans="6:18" ht="15.75" customHeight="1" x14ac:dyDescent="0.3">
      <c r="F489" s="219"/>
      <c r="G489" s="220"/>
      <c r="H489" s="220"/>
      <c r="I489" s="221"/>
      <c r="K489" s="220"/>
      <c r="L489" s="222"/>
      <c r="M489" s="221"/>
      <c r="N489" s="220"/>
      <c r="O489" s="220"/>
      <c r="P489" s="220"/>
      <c r="Q489" s="220"/>
      <c r="R489" s="220"/>
    </row>
    <row r="490" spans="6:18" ht="15.75" customHeight="1" x14ac:dyDescent="0.3">
      <c r="F490" s="219"/>
      <c r="G490" s="220"/>
      <c r="H490" s="220"/>
      <c r="I490" s="221"/>
      <c r="K490" s="220"/>
      <c r="L490" s="222"/>
      <c r="M490" s="221"/>
      <c r="N490" s="220"/>
      <c r="O490" s="220"/>
      <c r="P490" s="220"/>
      <c r="Q490" s="220"/>
      <c r="R490" s="220"/>
    </row>
    <row r="491" spans="6:18" ht="15.75" customHeight="1" x14ac:dyDescent="0.3">
      <c r="F491" s="219"/>
      <c r="G491" s="220"/>
      <c r="H491" s="220"/>
      <c r="I491" s="221"/>
      <c r="K491" s="220"/>
      <c r="L491" s="222"/>
      <c r="M491" s="221"/>
      <c r="N491" s="220"/>
      <c r="O491" s="220"/>
      <c r="P491" s="220"/>
      <c r="Q491" s="220"/>
      <c r="R491" s="220"/>
    </row>
    <row r="492" spans="6:18" ht="15.75" customHeight="1" x14ac:dyDescent="0.3">
      <c r="F492" s="219"/>
      <c r="G492" s="220"/>
      <c r="H492" s="220"/>
      <c r="I492" s="221"/>
      <c r="K492" s="220"/>
      <c r="L492" s="222"/>
      <c r="M492" s="221"/>
      <c r="N492" s="220"/>
      <c r="O492" s="220"/>
      <c r="P492" s="220"/>
      <c r="Q492" s="220"/>
      <c r="R492" s="220"/>
    </row>
    <row r="493" spans="6:18" ht="15.75" customHeight="1" x14ac:dyDescent="0.3">
      <c r="F493" s="219"/>
      <c r="G493" s="220"/>
      <c r="H493" s="220"/>
      <c r="I493" s="221"/>
      <c r="K493" s="220"/>
      <c r="L493" s="222"/>
      <c r="M493" s="221"/>
      <c r="N493" s="220"/>
      <c r="O493" s="220"/>
      <c r="P493" s="220"/>
      <c r="Q493" s="220"/>
      <c r="R493" s="220"/>
    </row>
    <row r="494" spans="6:18" ht="15.75" customHeight="1" x14ac:dyDescent="0.3">
      <c r="F494" s="219"/>
      <c r="G494" s="220"/>
      <c r="H494" s="220"/>
      <c r="I494" s="221"/>
      <c r="K494" s="220"/>
      <c r="L494" s="222"/>
      <c r="M494" s="221"/>
      <c r="N494" s="220"/>
      <c r="O494" s="220"/>
      <c r="P494" s="220"/>
      <c r="Q494" s="220"/>
      <c r="R494" s="220"/>
    </row>
    <row r="495" spans="6:18" ht="15.75" customHeight="1" x14ac:dyDescent="0.3">
      <c r="F495" s="219"/>
      <c r="G495" s="220"/>
      <c r="H495" s="220"/>
      <c r="I495" s="221"/>
      <c r="K495" s="220"/>
      <c r="L495" s="222"/>
      <c r="M495" s="221"/>
      <c r="N495" s="220"/>
      <c r="O495" s="220"/>
      <c r="P495" s="220"/>
      <c r="Q495" s="220"/>
      <c r="R495" s="220"/>
    </row>
    <row r="496" spans="6:18" ht="15.75" customHeight="1" x14ac:dyDescent="0.3">
      <c r="F496" s="219"/>
      <c r="G496" s="220"/>
      <c r="H496" s="220"/>
      <c r="I496" s="221"/>
      <c r="K496" s="220"/>
      <c r="L496" s="222"/>
      <c r="M496" s="221"/>
      <c r="N496" s="220"/>
      <c r="O496" s="220"/>
      <c r="P496" s="220"/>
      <c r="Q496" s="220"/>
      <c r="R496" s="220"/>
    </row>
    <row r="497" spans="6:18" ht="15.75" customHeight="1" x14ac:dyDescent="0.3">
      <c r="F497" s="219"/>
      <c r="G497" s="220"/>
      <c r="H497" s="220"/>
      <c r="I497" s="221"/>
      <c r="K497" s="220"/>
      <c r="L497" s="222"/>
      <c r="M497" s="221"/>
      <c r="N497" s="220"/>
      <c r="O497" s="220"/>
      <c r="P497" s="220"/>
      <c r="Q497" s="220"/>
      <c r="R497" s="220"/>
    </row>
    <row r="498" spans="6:18" ht="15.75" customHeight="1" x14ac:dyDescent="0.3">
      <c r="F498" s="219"/>
      <c r="G498" s="220"/>
      <c r="H498" s="220"/>
      <c r="I498" s="221"/>
      <c r="K498" s="220"/>
      <c r="L498" s="222"/>
      <c r="M498" s="221"/>
      <c r="N498" s="220"/>
      <c r="O498" s="220"/>
      <c r="P498" s="220"/>
      <c r="Q498" s="220"/>
      <c r="R498" s="220"/>
    </row>
    <row r="499" spans="6:18" ht="15.75" customHeight="1" x14ac:dyDescent="0.3">
      <c r="F499" s="219"/>
      <c r="G499" s="220"/>
      <c r="H499" s="220"/>
      <c r="I499" s="221"/>
      <c r="K499" s="220"/>
      <c r="L499" s="222"/>
      <c r="M499" s="221"/>
      <c r="N499" s="220"/>
      <c r="O499" s="220"/>
      <c r="P499" s="220"/>
      <c r="Q499" s="220"/>
      <c r="R499" s="220"/>
    </row>
    <row r="500" spans="6:18" ht="15.75" customHeight="1" x14ac:dyDescent="0.3">
      <c r="F500" s="219"/>
      <c r="G500" s="220"/>
      <c r="H500" s="220"/>
      <c r="I500" s="221"/>
      <c r="K500" s="220"/>
      <c r="L500" s="222"/>
      <c r="M500" s="221"/>
      <c r="N500" s="220"/>
      <c r="O500" s="220"/>
      <c r="P500" s="220"/>
      <c r="Q500" s="220"/>
      <c r="R500" s="220"/>
    </row>
    <row r="501" spans="6:18" ht="15.75" customHeight="1" x14ac:dyDescent="0.3">
      <c r="F501" s="219"/>
      <c r="G501" s="220"/>
      <c r="H501" s="220"/>
      <c r="I501" s="221"/>
      <c r="K501" s="220"/>
      <c r="L501" s="222"/>
      <c r="M501" s="221"/>
      <c r="N501" s="220"/>
      <c r="O501" s="220"/>
      <c r="P501" s="220"/>
      <c r="Q501" s="220"/>
      <c r="R501" s="220"/>
    </row>
    <row r="502" spans="6:18" ht="15.75" customHeight="1" x14ac:dyDescent="0.3">
      <c r="F502" s="219"/>
      <c r="G502" s="220"/>
      <c r="H502" s="220"/>
      <c r="I502" s="221"/>
      <c r="K502" s="220"/>
      <c r="L502" s="222"/>
      <c r="M502" s="221"/>
      <c r="N502" s="220"/>
      <c r="O502" s="220"/>
      <c r="P502" s="220"/>
      <c r="Q502" s="220"/>
      <c r="R502" s="220"/>
    </row>
    <row r="503" spans="6:18" ht="15.75" customHeight="1" x14ac:dyDescent="0.3">
      <c r="F503" s="219"/>
      <c r="G503" s="220"/>
      <c r="H503" s="220"/>
      <c r="I503" s="221"/>
      <c r="K503" s="220"/>
      <c r="L503" s="222"/>
      <c r="M503" s="221"/>
      <c r="N503" s="220"/>
      <c r="O503" s="220"/>
      <c r="P503" s="220"/>
      <c r="Q503" s="220"/>
      <c r="R503" s="220"/>
    </row>
    <row r="504" spans="6:18" ht="15.75" customHeight="1" x14ac:dyDescent="0.3">
      <c r="F504" s="219"/>
      <c r="G504" s="220"/>
      <c r="H504" s="220"/>
      <c r="I504" s="221"/>
      <c r="K504" s="220"/>
      <c r="L504" s="222"/>
      <c r="M504" s="221"/>
      <c r="N504" s="220"/>
      <c r="O504" s="220"/>
      <c r="P504" s="220"/>
      <c r="Q504" s="220"/>
      <c r="R504" s="220"/>
    </row>
    <row r="505" spans="6:18" ht="15.75" customHeight="1" x14ac:dyDescent="0.3">
      <c r="F505" s="219"/>
      <c r="G505" s="220"/>
      <c r="H505" s="220"/>
      <c r="I505" s="221"/>
      <c r="K505" s="220"/>
      <c r="L505" s="222"/>
      <c r="M505" s="221"/>
      <c r="N505" s="220"/>
      <c r="O505" s="220"/>
      <c r="P505" s="220"/>
      <c r="Q505" s="220"/>
      <c r="R505" s="220"/>
    </row>
    <row r="506" spans="6:18" ht="15.75" customHeight="1" x14ac:dyDescent="0.3">
      <c r="F506" s="219"/>
      <c r="G506" s="220"/>
      <c r="H506" s="220"/>
      <c r="I506" s="221"/>
      <c r="K506" s="220"/>
      <c r="L506" s="222"/>
      <c r="M506" s="221"/>
      <c r="N506" s="220"/>
      <c r="O506" s="220"/>
      <c r="P506" s="220"/>
      <c r="Q506" s="220"/>
      <c r="R506" s="220"/>
    </row>
    <row r="507" spans="6:18" ht="15.75" customHeight="1" x14ac:dyDescent="0.3">
      <c r="F507" s="219"/>
      <c r="G507" s="220"/>
      <c r="H507" s="220"/>
      <c r="I507" s="221"/>
      <c r="K507" s="220"/>
      <c r="L507" s="222"/>
      <c r="M507" s="221"/>
      <c r="N507" s="220"/>
      <c r="O507" s="220"/>
      <c r="P507" s="220"/>
      <c r="Q507" s="220"/>
      <c r="R507" s="220"/>
    </row>
    <row r="508" spans="6:18" ht="15.75" customHeight="1" x14ac:dyDescent="0.3">
      <c r="F508" s="219"/>
      <c r="G508" s="220"/>
      <c r="H508" s="220"/>
      <c r="I508" s="221"/>
      <c r="K508" s="220"/>
      <c r="L508" s="222"/>
      <c r="M508" s="221"/>
      <c r="N508" s="220"/>
      <c r="O508" s="220"/>
      <c r="P508" s="220"/>
      <c r="Q508" s="220"/>
      <c r="R508" s="220"/>
    </row>
    <row r="509" spans="6:18" ht="15.75" customHeight="1" x14ac:dyDescent="0.3">
      <c r="F509" s="219"/>
      <c r="G509" s="220"/>
      <c r="H509" s="220"/>
      <c r="I509" s="221"/>
      <c r="K509" s="220"/>
      <c r="L509" s="222"/>
      <c r="M509" s="221"/>
      <c r="N509" s="220"/>
      <c r="O509" s="220"/>
      <c r="P509" s="220"/>
      <c r="Q509" s="220"/>
      <c r="R509" s="220"/>
    </row>
    <row r="510" spans="6:18" ht="15.75" customHeight="1" x14ac:dyDescent="0.3">
      <c r="F510" s="219"/>
      <c r="G510" s="220"/>
      <c r="H510" s="220"/>
      <c r="I510" s="221"/>
      <c r="K510" s="220"/>
      <c r="L510" s="222"/>
      <c r="M510" s="221"/>
      <c r="N510" s="220"/>
      <c r="O510" s="220"/>
      <c r="P510" s="220"/>
      <c r="Q510" s="220"/>
      <c r="R510" s="220"/>
    </row>
    <row r="511" spans="6:18" ht="15.75" customHeight="1" x14ac:dyDescent="0.3">
      <c r="F511" s="219"/>
      <c r="G511" s="220"/>
      <c r="H511" s="220"/>
      <c r="I511" s="221"/>
      <c r="K511" s="220"/>
      <c r="L511" s="222"/>
      <c r="M511" s="221"/>
      <c r="N511" s="220"/>
      <c r="O511" s="220"/>
      <c r="P511" s="220"/>
      <c r="Q511" s="220"/>
      <c r="R511" s="220"/>
    </row>
    <row r="512" spans="6:18" ht="15.75" customHeight="1" x14ac:dyDescent="0.3">
      <c r="F512" s="219"/>
      <c r="G512" s="220"/>
      <c r="H512" s="220"/>
      <c r="I512" s="221"/>
      <c r="K512" s="220"/>
      <c r="L512" s="222"/>
      <c r="M512" s="221"/>
      <c r="N512" s="220"/>
      <c r="O512" s="220"/>
      <c r="P512" s="220"/>
      <c r="Q512" s="220"/>
      <c r="R512" s="220"/>
    </row>
    <row r="513" spans="6:18" ht="15.75" customHeight="1" x14ac:dyDescent="0.3">
      <c r="F513" s="219"/>
      <c r="G513" s="220"/>
      <c r="H513" s="220"/>
      <c r="I513" s="221"/>
      <c r="K513" s="220"/>
      <c r="L513" s="222"/>
      <c r="M513" s="221"/>
      <c r="N513" s="220"/>
      <c r="O513" s="220"/>
      <c r="P513" s="220"/>
      <c r="Q513" s="220"/>
      <c r="R513" s="220"/>
    </row>
    <row r="514" spans="6:18" ht="15.75" customHeight="1" x14ac:dyDescent="0.3">
      <c r="F514" s="219"/>
      <c r="G514" s="220"/>
      <c r="H514" s="220"/>
      <c r="I514" s="221"/>
      <c r="K514" s="220"/>
      <c r="L514" s="222"/>
      <c r="M514" s="221"/>
      <c r="N514" s="220"/>
      <c r="O514" s="220"/>
      <c r="P514" s="220"/>
      <c r="Q514" s="220"/>
      <c r="R514" s="220"/>
    </row>
    <row r="515" spans="6:18" ht="15.75" customHeight="1" x14ac:dyDescent="0.3">
      <c r="F515" s="219"/>
      <c r="G515" s="220"/>
      <c r="H515" s="220"/>
      <c r="I515" s="221"/>
      <c r="K515" s="220"/>
      <c r="L515" s="222"/>
      <c r="M515" s="221"/>
      <c r="N515" s="220"/>
      <c r="O515" s="220"/>
      <c r="P515" s="220"/>
      <c r="Q515" s="220"/>
      <c r="R515" s="220"/>
    </row>
    <row r="516" spans="6:18" ht="15.75" customHeight="1" x14ac:dyDescent="0.3">
      <c r="F516" s="219"/>
      <c r="G516" s="220"/>
      <c r="H516" s="220"/>
      <c r="I516" s="221"/>
      <c r="K516" s="220"/>
      <c r="L516" s="222"/>
      <c r="M516" s="221"/>
      <c r="N516" s="220"/>
      <c r="O516" s="220"/>
      <c r="P516" s="220"/>
      <c r="Q516" s="220"/>
      <c r="R516" s="220"/>
    </row>
    <row r="517" spans="6:18" ht="15.75" customHeight="1" x14ac:dyDescent="0.3">
      <c r="F517" s="219"/>
      <c r="G517" s="220"/>
      <c r="H517" s="220"/>
      <c r="I517" s="221"/>
      <c r="K517" s="220"/>
      <c r="L517" s="222"/>
      <c r="M517" s="221"/>
      <c r="N517" s="220"/>
      <c r="O517" s="220"/>
      <c r="P517" s="220"/>
      <c r="Q517" s="220"/>
      <c r="R517" s="220"/>
    </row>
    <row r="518" spans="6:18" ht="15.75" customHeight="1" x14ac:dyDescent="0.3">
      <c r="F518" s="219"/>
      <c r="G518" s="220"/>
      <c r="H518" s="220"/>
      <c r="I518" s="221"/>
      <c r="K518" s="220"/>
      <c r="L518" s="222"/>
      <c r="M518" s="221"/>
      <c r="N518" s="220"/>
      <c r="O518" s="220"/>
      <c r="P518" s="220"/>
      <c r="Q518" s="220"/>
      <c r="R518" s="220"/>
    </row>
    <row r="519" spans="6:18" ht="15.75" customHeight="1" x14ac:dyDescent="0.3">
      <c r="F519" s="219"/>
      <c r="G519" s="220"/>
      <c r="H519" s="220"/>
      <c r="I519" s="221"/>
      <c r="K519" s="220"/>
      <c r="L519" s="222"/>
      <c r="M519" s="221"/>
      <c r="N519" s="220"/>
      <c r="O519" s="220"/>
      <c r="P519" s="220"/>
      <c r="Q519" s="220"/>
      <c r="R519" s="220"/>
    </row>
    <row r="520" spans="6:18" ht="15.75" customHeight="1" x14ac:dyDescent="0.3">
      <c r="F520" s="219"/>
      <c r="G520" s="220"/>
      <c r="H520" s="220"/>
      <c r="I520" s="221"/>
      <c r="K520" s="220"/>
      <c r="L520" s="222"/>
      <c r="M520" s="221"/>
      <c r="N520" s="220"/>
      <c r="O520" s="220"/>
      <c r="P520" s="220"/>
      <c r="Q520" s="220"/>
      <c r="R520" s="220"/>
    </row>
    <row r="521" spans="6:18" ht="15.75" customHeight="1" x14ac:dyDescent="0.3">
      <c r="F521" s="219"/>
      <c r="G521" s="220"/>
      <c r="H521" s="220"/>
      <c r="I521" s="221"/>
      <c r="K521" s="220"/>
      <c r="L521" s="222"/>
      <c r="M521" s="221"/>
      <c r="N521" s="220"/>
      <c r="O521" s="220"/>
      <c r="P521" s="220"/>
      <c r="Q521" s="220"/>
      <c r="R521" s="220"/>
    </row>
    <row r="522" spans="6:18" ht="15.75" customHeight="1" x14ac:dyDescent="0.3">
      <c r="F522" s="219"/>
      <c r="G522" s="220"/>
      <c r="H522" s="220"/>
      <c r="I522" s="221"/>
      <c r="K522" s="220"/>
      <c r="L522" s="222"/>
      <c r="M522" s="221"/>
      <c r="N522" s="220"/>
      <c r="O522" s="220"/>
      <c r="P522" s="220"/>
      <c r="Q522" s="220"/>
      <c r="R522" s="220"/>
    </row>
    <row r="523" spans="6:18" ht="15.75" customHeight="1" x14ac:dyDescent="0.3">
      <c r="F523" s="219"/>
      <c r="G523" s="220"/>
      <c r="H523" s="220"/>
      <c r="I523" s="221"/>
      <c r="K523" s="220"/>
      <c r="L523" s="222"/>
      <c r="M523" s="221"/>
      <c r="N523" s="220"/>
      <c r="O523" s="220"/>
      <c r="P523" s="220"/>
      <c r="Q523" s="220"/>
      <c r="R523" s="220"/>
    </row>
    <row r="524" spans="6:18" ht="15.75" customHeight="1" x14ac:dyDescent="0.3">
      <c r="F524" s="219"/>
      <c r="G524" s="220"/>
      <c r="H524" s="220"/>
      <c r="I524" s="221"/>
      <c r="K524" s="220"/>
      <c r="L524" s="222"/>
      <c r="M524" s="221"/>
      <c r="N524" s="220"/>
      <c r="O524" s="220"/>
      <c r="P524" s="220"/>
      <c r="Q524" s="220"/>
      <c r="R524" s="220"/>
    </row>
    <row r="525" spans="6:18" ht="15.75" customHeight="1" x14ac:dyDescent="0.3">
      <c r="F525" s="219"/>
      <c r="G525" s="220"/>
      <c r="H525" s="220"/>
      <c r="I525" s="221"/>
      <c r="K525" s="220"/>
      <c r="L525" s="222"/>
      <c r="M525" s="221"/>
      <c r="N525" s="220"/>
      <c r="O525" s="220"/>
      <c r="P525" s="220"/>
      <c r="Q525" s="220"/>
      <c r="R525" s="220"/>
    </row>
    <row r="526" spans="6:18" ht="15.75" customHeight="1" x14ac:dyDescent="0.3">
      <c r="F526" s="219"/>
      <c r="G526" s="220"/>
      <c r="H526" s="220"/>
      <c r="I526" s="221"/>
      <c r="K526" s="220"/>
      <c r="L526" s="222"/>
      <c r="M526" s="221"/>
      <c r="N526" s="220"/>
      <c r="O526" s="220"/>
      <c r="P526" s="220"/>
      <c r="Q526" s="220"/>
      <c r="R526" s="220"/>
    </row>
    <row r="527" spans="6:18" ht="15.75" customHeight="1" x14ac:dyDescent="0.3">
      <c r="F527" s="219"/>
      <c r="G527" s="220"/>
      <c r="H527" s="220"/>
      <c r="I527" s="221"/>
      <c r="K527" s="220"/>
      <c r="L527" s="222"/>
      <c r="M527" s="221"/>
      <c r="N527" s="220"/>
      <c r="O527" s="220"/>
      <c r="P527" s="220"/>
      <c r="Q527" s="220"/>
      <c r="R527" s="220"/>
    </row>
    <row r="528" spans="6:18" ht="15.75" customHeight="1" x14ac:dyDescent="0.3">
      <c r="F528" s="219"/>
      <c r="G528" s="220"/>
      <c r="H528" s="220"/>
      <c r="I528" s="221"/>
      <c r="K528" s="220"/>
      <c r="L528" s="222"/>
      <c r="M528" s="221"/>
      <c r="N528" s="220"/>
      <c r="O528" s="220"/>
      <c r="P528" s="220"/>
      <c r="Q528" s="220"/>
      <c r="R528" s="220"/>
    </row>
    <row r="529" spans="6:18" ht="15.75" customHeight="1" x14ac:dyDescent="0.3">
      <c r="F529" s="219"/>
      <c r="G529" s="220"/>
      <c r="H529" s="220"/>
      <c r="I529" s="221"/>
      <c r="K529" s="220"/>
      <c r="L529" s="222"/>
      <c r="M529" s="221"/>
      <c r="N529" s="220"/>
      <c r="O529" s="220"/>
      <c r="P529" s="220"/>
      <c r="Q529" s="220"/>
      <c r="R529" s="220"/>
    </row>
    <row r="530" spans="6:18" ht="15.75" customHeight="1" x14ac:dyDescent="0.3">
      <c r="F530" s="219"/>
      <c r="G530" s="220"/>
      <c r="H530" s="220"/>
      <c r="I530" s="221"/>
      <c r="K530" s="220"/>
      <c r="L530" s="222"/>
      <c r="M530" s="221"/>
      <c r="N530" s="220"/>
      <c r="O530" s="220"/>
      <c r="P530" s="220"/>
      <c r="Q530" s="220"/>
      <c r="R530" s="220"/>
    </row>
    <row r="531" spans="6:18" ht="15.75" customHeight="1" x14ac:dyDescent="0.3">
      <c r="F531" s="219"/>
      <c r="G531" s="220"/>
      <c r="H531" s="220"/>
      <c r="I531" s="221"/>
      <c r="K531" s="220"/>
      <c r="L531" s="222"/>
      <c r="M531" s="221"/>
      <c r="N531" s="220"/>
      <c r="O531" s="220"/>
      <c r="P531" s="220"/>
      <c r="Q531" s="220"/>
      <c r="R531" s="220"/>
    </row>
    <row r="532" spans="6:18" ht="15.75" customHeight="1" x14ac:dyDescent="0.3">
      <c r="F532" s="219"/>
      <c r="G532" s="220"/>
      <c r="H532" s="220"/>
      <c r="I532" s="221"/>
      <c r="K532" s="220"/>
      <c r="L532" s="222"/>
      <c r="M532" s="221"/>
      <c r="N532" s="220"/>
      <c r="O532" s="220"/>
      <c r="P532" s="220"/>
      <c r="Q532" s="220"/>
      <c r="R532" s="220"/>
    </row>
    <row r="533" spans="6:18" ht="15.75" customHeight="1" x14ac:dyDescent="0.3">
      <c r="F533" s="219"/>
      <c r="G533" s="220"/>
      <c r="H533" s="220"/>
      <c r="I533" s="221"/>
      <c r="K533" s="220"/>
      <c r="L533" s="222"/>
      <c r="M533" s="221"/>
      <c r="N533" s="220"/>
      <c r="O533" s="220"/>
      <c r="P533" s="220"/>
      <c r="Q533" s="220"/>
      <c r="R533" s="220"/>
    </row>
    <row r="534" spans="6:18" ht="15.75" customHeight="1" x14ac:dyDescent="0.3">
      <c r="F534" s="219"/>
      <c r="G534" s="220"/>
      <c r="H534" s="220"/>
      <c r="I534" s="221"/>
      <c r="K534" s="220"/>
      <c r="L534" s="222"/>
      <c r="M534" s="221"/>
      <c r="N534" s="220"/>
      <c r="O534" s="220"/>
      <c r="P534" s="220"/>
      <c r="Q534" s="220"/>
      <c r="R534" s="220"/>
    </row>
    <row r="535" spans="6:18" ht="15.75" customHeight="1" x14ac:dyDescent="0.3">
      <c r="F535" s="219"/>
      <c r="G535" s="220"/>
      <c r="H535" s="220"/>
      <c r="I535" s="221"/>
      <c r="K535" s="220"/>
      <c r="L535" s="222"/>
      <c r="M535" s="221"/>
      <c r="N535" s="220"/>
      <c r="O535" s="220"/>
      <c r="P535" s="220"/>
      <c r="Q535" s="220"/>
      <c r="R535" s="220"/>
    </row>
    <row r="536" spans="6:18" ht="15.75" customHeight="1" x14ac:dyDescent="0.3">
      <c r="F536" s="219"/>
      <c r="G536" s="220"/>
      <c r="H536" s="220"/>
      <c r="I536" s="221"/>
      <c r="K536" s="220"/>
      <c r="L536" s="222"/>
      <c r="M536" s="221"/>
      <c r="N536" s="220"/>
      <c r="O536" s="220"/>
      <c r="P536" s="220"/>
      <c r="Q536" s="220"/>
      <c r="R536" s="220"/>
    </row>
    <row r="537" spans="6:18" ht="15.75" customHeight="1" x14ac:dyDescent="0.3">
      <c r="F537" s="219"/>
      <c r="G537" s="220"/>
      <c r="H537" s="220"/>
      <c r="I537" s="221"/>
      <c r="K537" s="220"/>
      <c r="L537" s="222"/>
      <c r="M537" s="221"/>
      <c r="N537" s="220"/>
      <c r="O537" s="220"/>
      <c r="P537" s="220"/>
      <c r="Q537" s="220"/>
      <c r="R537" s="220"/>
    </row>
    <row r="538" spans="6:18" ht="15.75" customHeight="1" x14ac:dyDescent="0.3">
      <c r="F538" s="219"/>
      <c r="G538" s="220"/>
      <c r="H538" s="220"/>
      <c r="I538" s="221"/>
      <c r="K538" s="220"/>
      <c r="L538" s="222"/>
      <c r="M538" s="221"/>
      <c r="N538" s="220"/>
      <c r="O538" s="220"/>
      <c r="P538" s="220"/>
      <c r="Q538" s="220"/>
      <c r="R538" s="220"/>
    </row>
    <row r="539" spans="6:18" ht="15.75" customHeight="1" x14ac:dyDescent="0.3">
      <c r="F539" s="219"/>
      <c r="G539" s="220"/>
      <c r="H539" s="220"/>
      <c r="I539" s="221"/>
      <c r="K539" s="220"/>
      <c r="L539" s="222"/>
      <c r="M539" s="221"/>
      <c r="N539" s="220"/>
      <c r="O539" s="220"/>
      <c r="P539" s="220"/>
      <c r="Q539" s="220"/>
      <c r="R539" s="220"/>
    </row>
    <row r="540" spans="6:18" ht="15.75" customHeight="1" x14ac:dyDescent="0.3">
      <c r="F540" s="219"/>
      <c r="G540" s="220"/>
      <c r="H540" s="220"/>
      <c r="I540" s="221"/>
      <c r="K540" s="220"/>
      <c r="L540" s="222"/>
      <c r="M540" s="221"/>
      <c r="N540" s="220"/>
      <c r="O540" s="220"/>
      <c r="P540" s="220"/>
      <c r="Q540" s="220"/>
      <c r="R540" s="220"/>
    </row>
    <row r="541" spans="6:18" ht="15.75" customHeight="1" x14ac:dyDescent="0.3">
      <c r="F541" s="219"/>
      <c r="G541" s="220"/>
      <c r="H541" s="220"/>
      <c r="I541" s="221"/>
      <c r="K541" s="220"/>
      <c r="L541" s="222"/>
      <c r="M541" s="221"/>
      <c r="N541" s="220"/>
      <c r="O541" s="220"/>
      <c r="P541" s="220"/>
      <c r="Q541" s="220"/>
      <c r="R541" s="220"/>
    </row>
    <row r="542" spans="6:18" ht="15.75" customHeight="1" x14ac:dyDescent="0.3">
      <c r="F542" s="219"/>
      <c r="G542" s="220"/>
      <c r="H542" s="220"/>
      <c r="I542" s="221"/>
      <c r="K542" s="220"/>
      <c r="L542" s="222"/>
      <c r="M542" s="221"/>
      <c r="N542" s="220"/>
      <c r="O542" s="220"/>
      <c r="P542" s="220"/>
      <c r="Q542" s="220"/>
      <c r="R542" s="220"/>
    </row>
    <row r="543" spans="6:18" ht="15.75" customHeight="1" x14ac:dyDescent="0.3">
      <c r="F543" s="219"/>
      <c r="G543" s="220"/>
      <c r="H543" s="220"/>
      <c r="I543" s="221"/>
      <c r="K543" s="220"/>
      <c r="L543" s="222"/>
      <c r="M543" s="221"/>
      <c r="N543" s="220"/>
      <c r="O543" s="220"/>
      <c r="P543" s="220"/>
      <c r="Q543" s="220"/>
      <c r="R543" s="220"/>
    </row>
    <row r="544" spans="6:18" ht="15.75" customHeight="1" x14ac:dyDescent="0.3">
      <c r="F544" s="219"/>
      <c r="G544" s="220"/>
      <c r="H544" s="220"/>
      <c r="I544" s="221"/>
      <c r="K544" s="220"/>
      <c r="L544" s="222"/>
      <c r="M544" s="221"/>
      <c r="N544" s="220"/>
      <c r="O544" s="220"/>
      <c r="P544" s="220"/>
      <c r="Q544" s="220"/>
      <c r="R544" s="220"/>
    </row>
    <row r="545" spans="6:18" ht="15.75" customHeight="1" x14ac:dyDescent="0.3">
      <c r="F545" s="219"/>
      <c r="G545" s="220"/>
      <c r="H545" s="220"/>
      <c r="I545" s="221"/>
      <c r="K545" s="220"/>
      <c r="L545" s="222"/>
      <c r="M545" s="221"/>
      <c r="N545" s="220"/>
      <c r="O545" s="220"/>
      <c r="P545" s="220"/>
      <c r="Q545" s="220"/>
      <c r="R545" s="220"/>
    </row>
    <row r="546" spans="6:18" ht="15.75" customHeight="1" x14ac:dyDescent="0.3">
      <c r="F546" s="219"/>
      <c r="G546" s="220"/>
      <c r="H546" s="220"/>
      <c r="I546" s="221"/>
      <c r="K546" s="220"/>
      <c r="L546" s="222"/>
      <c r="M546" s="221"/>
      <c r="N546" s="220"/>
      <c r="O546" s="220"/>
      <c r="P546" s="220"/>
      <c r="Q546" s="220"/>
      <c r="R546" s="220"/>
    </row>
    <row r="547" spans="6:18" ht="15.75" customHeight="1" x14ac:dyDescent="0.3">
      <c r="F547" s="219"/>
      <c r="G547" s="220"/>
      <c r="H547" s="220"/>
      <c r="I547" s="221"/>
      <c r="K547" s="220"/>
      <c r="L547" s="222"/>
      <c r="M547" s="221"/>
      <c r="N547" s="220"/>
      <c r="O547" s="220"/>
      <c r="P547" s="220"/>
      <c r="Q547" s="220"/>
      <c r="R547" s="220"/>
    </row>
    <row r="548" spans="6:18" ht="15.75" customHeight="1" x14ac:dyDescent="0.3">
      <c r="F548" s="219"/>
      <c r="G548" s="220"/>
      <c r="H548" s="220"/>
      <c r="I548" s="221"/>
      <c r="K548" s="220"/>
      <c r="L548" s="222"/>
      <c r="M548" s="221"/>
      <c r="N548" s="220"/>
      <c r="O548" s="220"/>
      <c r="P548" s="220"/>
      <c r="Q548" s="220"/>
      <c r="R548" s="220"/>
    </row>
    <row r="549" spans="6:18" ht="15.75" customHeight="1" x14ac:dyDescent="0.3">
      <c r="F549" s="219"/>
      <c r="G549" s="220"/>
      <c r="H549" s="220"/>
      <c r="I549" s="221"/>
      <c r="K549" s="220"/>
      <c r="L549" s="222"/>
      <c r="M549" s="221"/>
      <c r="N549" s="220"/>
      <c r="O549" s="220"/>
      <c r="P549" s="220"/>
      <c r="Q549" s="220"/>
      <c r="R549" s="220"/>
    </row>
    <row r="550" spans="6:18" ht="15.75" customHeight="1" x14ac:dyDescent="0.3">
      <c r="F550" s="219"/>
      <c r="G550" s="220"/>
      <c r="H550" s="220"/>
      <c r="I550" s="221"/>
      <c r="K550" s="220"/>
      <c r="L550" s="222"/>
      <c r="M550" s="221"/>
      <c r="N550" s="220"/>
      <c r="O550" s="220"/>
      <c r="P550" s="220"/>
      <c r="Q550" s="220"/>
      <c r="R550" s="220"/>
    </row>
    <row r="551" spans="6:18" ht="15.75" customHeight="1" x14ac:dyDescent="0.3">
      <c r="F551" s="219"/>
      <c r="G551" s="220"/>
      <c r="H551" s="220"/>
      <c r="I551" s="221"/>
      <c r="K551" s="220"/>
      <c r="L551" s="222"/>
      <c r="M551" s="221"/>
      <c r="N551" s="220"/>
      <c r="O551" s="220"/>
      <c r="P551" s="220"/>
      <c r="Q551" s="220"/>
      <c r="R551" s="220"/>
    </row>
    <row r="552" spans="6:18" ht="15.75" customHeight="1" x14ac:dyDescent="0.3">
      <c r="F552" s="219"/>
      <c r="G552" s="220"/>
      <c r="H552" s="220"/>
      <c r="I552" s="221"/>
      <c r="K552" s="220"/>
      <c r="L552" s="222"/>
      <c r="M552" s="221"/>
      <c r="N552" s="220"/>
      <c r="O552" s="220"/>
      <c r="P552" s="220"/>
      <c r="Q552" s="220"/>
      <c r="R552" s="220"/>
    </row>
    <row r="553" spans="6:18" ht="15.75" customHeight="1" x14ac:dyDescent="0.3">
      <c r="F553" s="219"/>
      <c r="G553" s="220"/>
      <c r="H553" s="220"/>
      <c r="I553" s="221"/>
      <c r="K553" s="220"/>
      <c r="L553" s="222"/>
      <c r="M553" s="221"/>
      <c r="N553" s="220"/>
      <c r="O553" s="220"/>
      <c r="P553" s="220"/>
      <c r="Q553" s="220"/>
      <c r="R553" s="220"/>
    </row>
    <row r="554" spans="6:18" ht="15.75" customHeight="1" x14ac:dyDescent="0.3">
      <c r="F554" s="219"/>
      <c r="G554" s="220"/>
      <c r="H554" s="220"/>
      <c r="I554" s="221"/>
      <c r="K554" s="220"/>
      <c r="L554" s="222"/>
      <c r="M554" s="221"/>
      <c r="N554" s="220"/>
      <c r="O554" s="220"/>
      <c r="P554" s="220"/>
      <c r="Q554" s="220"/>
      <c r="R554" s="220"/>
    </row>
    <row r="555" spans="6:18" ht="15.75" customHeight="1" x14ac:dyDescent="0.3">
      <c r="F555" s="219"/>
      <c r="G555" s="220"/>
      <c r="H555" s="220"/>
      <c r="I555" s="221"/>
      <c r="K555" s="220"/>
      <c r="L555" s="222"/>
      <c r="M555" s="221"/>
      <c r="N555" s="220"/>
      <c r="O555" s="220"/>
      <c r="P555" s="220"/>
      <c r="Q555" s="220"/>
      <c r="R555" s="220"/>
    </row>
    <row r="556" spans="6:18" ht="15.75" customHeight="1" x14ac:dyDescent="0.3">
      <c r="F556" s="219"/>
      <c r="G556" s="220"/>
      <c r="H556" s="220"/>
      <c r="I556" s="221"/>
      <c r="K556" s="220"/>
      <c r="L556" s="222"/>
      <c r="M556" s="221"/>
      <c r="N556" s="220"/>
      <c r="O556" s="220"/>
      <c r="P556" s="220"/>
      <c r="Q556" s="220"/>
      <c r="R556" s="220"/>
    </row>
    <row r="557" spans="6:18" ht="15.75" customHeight="1" x14ac:dyDescent="0.3">
      <c r="F557" s="219"/>
      <c r="G557" s="220"/>
      <c r="H557" s="220"/>
      <c r="I557" s="221"/>
      <c r="K557" s="220"/>
      <c r="L557" s="222"/>
      <c r="M557" s="221"/>
      <c r="N557" s="220"/>
      <c r="O557" s="220"/>
      <c r="P557" s="220"/>
      <c r="Q557" s="220"/>
      <c r="R557" s="220"/>
    </row>
    <row r="558" spans="6:18" ht="15.75" customHeight="1" x14ac:dyDescent="0.3">
      <c r="F558" s="219"/>
      <c r="G558" s="220"/>
      <c r="H558" s="220"/>
      <c r="I558" s="221"/>
      <c r="K558" s="220"/>
      <c r="L558" s="222"/>
      <c r="M558" s="221"/>
      <c r="N558" s="220"/>
      <c r="O558" s="220"/>
      <c r="P558" s="220"/>
      <c r="Q558" s="220"/>
      <c r="R558" s="220"/>
    </row>
    <row r="559" spans="6:18" ht="15.75" customHeight="1" x14ac:dyDescent="0.3">
      <c r="F559" s="219"/>
      <c r="G559" s="220"/>
      <c r="H559" s="220"/>
      <c r="I559" s="221"/>
      <c r="K559" s="220"/>
      <c r="L559" s="222"/>
      <c r="M559" s="221"/>
      <c r="N559" s="220"/>
      <c r="O559" s="220"/>
      <c r="P559" s="220"/>
      <c r="Q559" s="220"/>
      <c r="R559" s="220"/>
    </row>
    <row r="560" spans="6:18" ht="15.75" customHeight="1" x14ac:dyDescent="0.3">
      <c r="F560" s="219"/>
      <c r="G560" s="220"/>
      <c r="H560" s="220"/>
      <c r="I560" s="221"/>
      <c r="K560" s="220"/>
      <c r="L560" s="222"/>
      <c r="M560" s="221"/>
      <c r="N560" s="220"/>
      <c r="O560" s="220"/>
      <c r="P560" s="220"/>
      <c r="Q560" s="220"/>
      <c r="R560" s="220"/>
    </row>
    <row r="561" spans="6:18" ht="15.75" customHeight="1" x14ac:dyDescent="0.3">
      <c r="F561" s="219"/>
      <c r="G561" s="220"/>
      <c r="H561" s="220"/>
      <c r="I561" s="221"/>
      <c r="K561" s="220"/>
      <c r="L561" s="222"/>
      <c r="M561" s="221"/>
      <c r="N561" s="220"/>
      <c r="O561" s="220"/>
      <c r="P561" s="220"/>
      <c r="Q561" s="220"/>
      <c r="R561" s="220"/>
    </row>
    <row r="562" spans="6:18" ht="15.75" customHeight="1" x14ac:dyDescent="0.3">
      <c r="F562" s="219"/>
      <c r="G562" s="220"/>
      <c r="H562" s="220"/>
      <c r="I562" s="221"/>
      <c r="K562" s="220"/>
      <c r="L562" s="222"/>
      <c r="M562" s="221"/>
      <c r="N562" s="220"/>
      <c r="O562" s="220"/>
      <c r="P562" s="220"/>
      <c r="Q562" s="220"/>
      <c r="R562" s="220"/>
    </row>
    <row r="563" spans="6:18" ht="15.75" customHeight="1" x14ac:dyDescent="0.3">
      <c r="F563" s="219"/>
      <c r="G563" s="220"/>
      <c r="H563" s="220"/>
      <c r="I563" s="221"/>
      <c r="K563" s="220"/>
      <c r="L563" s="222"/>
      <c r="M563" s="221"/>
      <c r="N563" s="220"/>
      <c r="O563" s="220"/>
      <c r="P563" s="220"/>
      <c r="Q563" s="220"/>
      <c r="R563" s="220"/>
    </row>
    <row r="564" spans="6:18" ht="15.75" customHeight="1" x14ac:dyDescent="0.3">
      <c r="F564" s="219"/>
      <c r="G564" s="220"/>
      <c r="H564" s="220"/>
      <c r="I564" s="221"/>
      <c r="K564" s="220"/>
      <c r="L564" s="222"/>
      <c r="M564" s="221"/>
      <c r="N564" s="220"/>
      <c r="O564" s="220"/>
      <c r="P564" s="220"/>
      <c r="Q564" s="220"/>
      <c r="R564" s="220"/>
    </row>
    <row r="565" spans="6:18" ht="15.75" customHeight="1" x14ac:dyDescent="0.3">
      <c r="F565" s="219"/>
      <c r="G565" s="220"/>
      <c r="H565" s="220"/>
      <c r="I565" s="221"/>
      <c r="K565" s="220"/>
      <c r="L565" s="222"/>
      <c r="M565" s="221"/>
      <c r="N565" s="220"/>
      <c r="O565" s="220"/>
      <c r="P565" s="220"/>
      <c r="Q565" s="220"/>
      <c r="R565" s="220"/>
    </row>
    <row r="566" spans="6:18" ht="15.75" customHeight="1" x14ac:dyDescent="0.3">
      <c r="F566" s="219"/>
      <c r="G566" s="220"/>
      <c r="H566" s="220"/>
      <c r="I566" s="221"/>
      <c r="K566" s="220"/>
      <c r="L566" s="222"/>
      <c r="M566" s="221"/>
      <c r="N566" s="220"/>
      <c r="O566" s="220"/>
      <c r="P566" s="220"/>
      <c r="Q566" s="220"/>
      <c r="R566" s="220"/>
    </row>
    <row r="567" spans="6:18" ht="15.75" customHeight="1" x14ac:dyDescent="0.3">
      <c r="F567" s="219"/>
      <c r="G567" s="220"/>
      <c r="H567" s="220"/>
      <c r="I567" s="221"/>
      <c r="K567" s="220"/>
      <c r="L567" s="222"/>
      <c r="M567" s="221"/>
      <c r="N567" s="220"/>
      <c r="O567" s="220"/>
      <c r="P567" s="220"/>
      <c r="Q567" s="220"/>
      <c r="R567" s="220"/>
    </row>
    <row r="568" spans="6:18" ht="15.75" customHeight="1" x14ac:dyDescent="0.3">
      <c r="F568" s="219"/>
      <c r="G568" s="220"/>
      <c r="H568" s="220"/>
      <c r="I568" s="221"/>
      <c r="K568" s="220"/>
      <c r="L568" s="222"/>
      <c r="M568" s="221"/>
      <c r="N568" s="220"/>
      <c r="O568" s="220"/>
      <c r="P568" s="220"/>
      <c r="Q568" s="220"/>
      <c r="R568" s="220"/>
    </row>
    <row r="569" spans="6:18" ht="15.75" customHeight="1" x14ac:dyDescent="0.3">
      <c r="F569" s="219"/>
      <c r="G569" s="220"/>
      <c r="H569" s="220"/>
      <c r="I569" s="221"/>
      <c r="K569" s="220"/>
      <c r="L569" s="222"/>
      <c r="M569" s="221"/>
      <c r="N569" s="220"/>
      <c r="O569" s="220"/>
      <c r="P569" s="220"/>
      <c r="Q569" s="220"/>
      <c r="R569" s="220"/>
    </row>
    <row r="570" spans="6:18" ht="15.75" customHeight="1" x14ac:dyDescent="0.3">
      <c r="F570" s="219"/>
      <c r="G570" s="220"/>
      <c r="H570" s="220"/>
      <c r="I570" s="221"/>
      <c r="K570" s="220"/>
      <c r="L570" s="222"/>
      <c r="M570" s="221"/>
      <c r="N570" s="220"/>
      <c r="O570" s="220"/>
      <c r="P570" s="220"/>
      <c r="Q570" s="220"/>
      <c r="R570" s="220"/>
    </row>
    <row r="571" spans="6:18" ht="15.75" customHeight="1" x14ac:dyDescent="0.3">
      <c r="F571" s="219"/>
      <c r="G571" s="220"/>
      <c r="H571" s="220"/>
      <c r="I571" s="221"/>
      <c r="K571" s="220"/>
      <c r="L571" s="222"/>
      <c r="M571" s="221"/>
      <c r="N571" s="220"/>
      <c r="O571" s="220"/>
      <c r="P571" s="220"/>
      <c r="Q571" s="220"/>
      <c r="R571" s="220"/>
    </row>
    <row r="572" spans="6:18" ht="15.75" customHeight="1" x14ac:dyDescent="0.3">
      <c r="F572" s="219"/>
      <c r="G572" s="220"/>
      <c r="H572" s="220"/>
      <c r="I572" s="221"/>
      <c r="K572" s="220"/>
      <c r="L572" s="222"/>
      <c r="M572" s="221"/>
      <c r="N572" s="220"/>
      <c r="O572" s="220"/>
      <c r="P572" s="220"/>
      <c r="Q572" s="220"/>
      <c r="R572" s="220"/>
    </row>
    <row r="573" spans="6:18" ht="15.75" customHeight="1" x14ac:dyDescent="0.3">
      <c r="F573" s="219"/>
      <c r="G573" s="220"/>
      <c r="H573" s="220"/>
      <c r="I573" s="221"/>
      <c r="K573" s="220"/>
      <c r="L573" s="222"/>
      <c r="M573" s="221"/>
      <c r="N573" s="220"/>
      <c r="O573" s="220"/>
      <c r="P573" s="220"/>
      <c r="Q573" s="220"/>
      <c r="R573" s="220"/>
    </row>
    <row r="574" spans="6:18" ht="15.75" customHeight="1" x14ac:dyDescent="0.3">
      <c r="F574" s="219"/>
      <c r="G574" s="220"/>
      <c r="H574" s="220"/>
      <c r="I574" s="221"/>
      <c r="K574" s="220"/>
      <c r="L574" s="222"/>
      <c r="M574" s="221"/>
      <c r="N574" s="220"/>
      <c r="O574" s="220"/>
      <c r="P574" s="220"/>
      <c r="Q574" s="220"/>
      <c r="R574" s="220"/>
    </row>
    <row r="575" spans="6:18" ht="15.75" customHeight="1" x14ac:dyDescent="0.3">
      <c r="F575" s="219"/>
      <c r="G575" s="220"/>
      <c r="H575" s="220"/>
      <c r="I575" s="221"/>
      <c r="K575" s="220"/>
      <c r="L575" s="222"/>
      <c r="M575" s="221"/>
      <c r="N575" s="220"/>
      <c r="O575" s="220"/>
      <c r="P575" s="220"/>
      <c r="Q575" s="220"/>
      <c r="R575" s="220"/>
    </row>
    <row r="576" spans="6:18" ht="15.75" customHeight="1" x14ac:dyDescent="0.3">
      <c r="F576" s="219"/>
      <c r="G576" s="220"/>
      <c r="H576" s="220"/>
      <c r="I576" s="221"/>
      <c r="K576" s="220"/>
      <c r="L576" s="222"/>
      <c r="M576" s="221"/>
      <c r="N576" s="220"/>
      <c r="O576" s="220"/>
      <c r="P576" s="220"/>
      <c r="Q576" s="220"/>
      <c r="R576" s="220"/>
    </row>
    <row r="577" spans="6:18" ht="15.75" customHeight="1" x14ac:dyDescent="0.3">
      <c r="F577" s="219"/>
      <c r="G577" s="220"/>
      <c r="H577" s="220"/>
      <c r="I577" s="221"/>
      <c r="K577" s="220"/>
      <c r="L577" s="222"/>
      <c r="M577" s="221"/>
      <c r="N577" s="220"/>
      <c r="O577" s="220"/>
      <c r="P577" s="220"/>
      <c r="Q577" s="220"/>
      <c r="R577" s="220"/>
    </row>
    <row r="578" spans="6:18" ht="15.75" customHeight="1" x14ac:dyDescent="0.3">
      <c r="F578" s="219"/>
      <c r="G578" s="220"/>
      <c r="H578" s="220"/>
      <c r="I578" s="221"/>
      <c r="K578" s="220"/>
      <c r="L578" s="222"/>
      <c r="M578" s="221"/>
      <c r="N578" s="220"/>
      <c r="O578" s="220"/>
      <c r="P578" s="220"/>
      <c r="Q578" s="220"/>
      <c r="R578" s="220"/>
    </row>
    <row r="579" spans="6:18" ht="15.75" customHeight="1" x14ac:dyDescent="0.3">
      <c r="F579" s="219"/>
      <c r="G579" s="220"/>
      <c r="H579" s="220"/>
      <c r="I579" s="221"/>
      <c r="K579" s="220"/>
      <c r="L579" s="222"/>
      <c r="M579" s="221"/>
      <c r="N579" s="220"/>
      <c r="O579" s="220"/>
      <c r="P579" s="220"/>
      <c r="Q579" s="220"/>
      <c r="R579" s="220"/>
    </row>
    <row r="580" spans="6:18" ht="15.75" customHeight="1" x14ac:dyDescent="0.3">
      <c r="F580" s="219"/>
      <c r="G580" s="220"/>
      <c r="H580" s="220"/>
      <c r="I580" s="221"/>
      <c r="K580" s="220"/>
      <c r="L580" s="222"/>
      <c r="M580" s="221"/>
      <c r="N580" s="220"/>
      <c r="O580" s="220"/>
      <c r="P580" s="220"/>
      <c r="Q580" s="220"/>
      <c r="R580" s="220"/>
    </row>
    <row r="581" spans="6:18" ht="15.75" customHeight="1" x14ac:dyDescent="0.3">
      <c r="F581" s="219"/>
      <c r="G581" s="220"/>
      <c r="H581" s="220"/>
      <c r="I581" s="221"/>
      <c r="K581" s="220"/>
      <c r="L581" s="222"/>
      <c r="M581" s="221"/>
      <c r="N581" s="220"/>
      <c r="O581" s="220"/>
      <c r="P581" s="220"/>
      <c r="Q581" s="220"/>
      <c r="R581" s="220"/>
    </row>
    <row r="582" spans="6:18" ht="15.75" customHeight="1" x14ac:dyDescent="0.3">
      <c r="F582" s="219"/>
      <c r="G582" s="220"/>
      <c r="H582" s="220"/>
      <c r="I582" s="221"/>
      <c r="K582" s="220"/>
      <c r="L582" s="222"/>
      <c r="M582" s="221"/>
      <c r="N582" s="220"/>
      <c r="O582" s="220"/>
      <c r="P582" s="220"/>
      <c r="Q582" s="220"/>
      <c r="R582" s="220"/>
    </row>
    <row r="583" spans="6:18" ht="15.75" customHeight="1" x14ac:dyDescent="0.3">
      <c r="F583" s="219"/>
      <c r="G583" s="220"/>
      <c r="H583" s="220"/>
      <c r="I583" s="221"/>
      <c r="K583" s="220"/>
      <c r="L583" s="222"/>
      <c r="M583" s="221"/>
      <c r="N583" s="220"/>
      <c r="O583" s="220"/>
      <c r="P583" s="220"/>
      <c r="Q583" s="220"/>
      <c r="R583" s="220"/>
    </row>
    <row r="584" spans="6:18" ht="15.75" customHeight="1" x14ac:dyDescent="0.3">
      <c r="F584" s="219"/>
      <c r="G584" s="220"/>
      <c r="H584" s="220"/>
      <c r="I584" s="221"/>
      <c r="K584" s="220"/>
      <c r="L584" s="222"/>
      <c r="M584" s="221"/>
      <c r="N584" s="220"/>
      <c r="O584" s="220"/>
      <c r="P584" s="220"/>
      <c r="Q584" s="220"/>
      <c r="R584" s="220"/>
    </row>
    <row r="585" spans="6:18" ht="15.75" customHeight="1" x14ac:dyDescent="0.3">
      <c r="F585" s="219"/>
      <c r="G585" s="220"/>
      <c r="H585" s="220"/>
      <c r="I585" s="221"/>
      <c r="K585" s="220"/>
      <c r="L585" s="222"/>
      <c r="M585" s="221"/>
      <c r="N585" s="220"/>
      <c r="O585" s="220"/>
      <c r="P585" s="220"/>
      <c r="Q585" s="220"/>
      <c r="R585" s="220"/>
    </row>
    <row r="586" spans="6:18" ht="15.75" customHeight="1" x14ac:dyDescent="0.3">
      <c r="F586" s="219"/>
      <c r="G586" s="220"/>
      <c r="H586" s="220"/>
      <c r="I586" s="221"/>
      <c r="K586" s="220"/>
      <c r="L586" s="222"/>
      <c r="M586" s="221"/>
      <c r="N586" s="220"/>
      <c r="O586" s="220"/>
      <c r="P586" s="220"/>
      <c r="Q586" s="220"/>
      <c r="R586" s="220"/>
    </row>
    <row r="587" spans="6:18" ht="15.75" customHeight="1" x14ac:dyDescent="0.3">
      <c r="F587" s="219"/>
      <c r="G587" s="220"/>
      <c r="H587" s="220"/>
      <c r="I587" s="221"/>
      <c r="K587" s="220"/>
      <c r="L587" s="222"/>
      <c r="M587" s="221"/>
      <c r="N587" s="220"/>
      <c r="O587" s="220"/>
      <c r="P587" s="220"/>
      <c r="Q587" s="220"/>
      <c r="R587" s="220"/>
    </row>
    <row r="588" spans="6:18" ht="15.75" customHeight="1" x14ac:dyDescent="0.3">
      <c r="F588" s="219"/>
      <c r="G588" s="220"/>
      <c r="H588" s="220"/>
      <c r="I588" s="221"/>
      <c r="K588" s="220"/>
      <c r="L588" s="222"/>
      <c r="M588" s="221"/>
      <c r="N588" s="220"/>
      <c r="O588" s="220"/>
      <c r="P588" s="220"/>
      <c r="Q588" s="220"/>
      <c r="R588" s="220"/>
    </row>
    <row r="589" spans="6:18" ht="15.75" customHeight="1" x14ac:dyDescent="0.3">
      <c r="F589" s="219"/>
      <c r="G589" s="220"/>
      <c r="H589" s="220"/>
      <c r="I589" s="221"/>
      <c r="K589" s="220"/>
      <c r="L589" s="222"/>
      <c r="M589" s="221"/>
      <c r="N589" s="220"/>
      <c r="O589" s="220"/>
      <c r="P589" s="220"/>
      <c r="Q589" s="220"/>
      <c r="R589" s="220"/>
    </row>
    <row r="590" spans="6:18" ht="15.75" customHeight="1" x14ac:dyDescent="0.3">
      <c r="F590" s="219"/>
      <c r="G590" s="220"/>
      <c r="H590" s="220"/>
      <c r="I590" s="221"/>
      <c r="K590" s="220"/>
      <c r="L590" s="222"/>
      <c r="M590" s="221"/>
      <c r="N590" s="220"/>
      <c r="O590" s="220"/>
      <c r="P590" s="220"/>
      <c r="Q590" s="220"/>
      <c r="R590" s="220"/>
    </row>
    <row r="591" spans="6:18" ht="15.75" customHeight="1" x14ac:dyDescent="0.3">
      <c r="F591" s="219"/>
      <c r="G591" s="220"/>
      <c r="H591" s="220"/>
      <c r="I591" s="221"/>
      <c r="K591" s="220"/>
      <c r="L591" s="222"/>
      <c r="M591" s="221"/>
      <c r="N591" s="220"/>
      <c r="O591" s="220"/>
      <c r="P591" s="220"/>
      <c r="Q591" s="220"/>
      <c r="R591" s="220"/>
    </row>
    <row r="592" spans="6:18" ht="15.75" customHeight="1" x14ac:dyDescent="0.3">
      <c r="F592" s="219"/>
      <c r="G592" s="220"/>
      <c r="H592" s="220"/>
      <c r="I592" s="221"/>
      <c r="K592" s="220"/>
      <c r="L592" s="222"/>
      <c r="M592" s="221"/>
      <c r="N592" s="220"/>
      <c r="O592" s="220"/>
      <c r="P592" s="220"/>
      <c r="Q592" s="220"/>
      <c r="R592" s="220"/>
    </row>
    <row r="593" spans="6:18" ht="15.75" customHeight="1" x14ac:dyDescent="0.3">
      <c r="F593" s="219"/>
      <c r="G593" s="220"/>
      <c r="H593" s="220"/>
      <c r="I593" s="221"/>
      <c r="K593" s="220"/>
      <c r="L593" s="222"/>
      <c r="M593" s="221"/>
      <c r="N593" s="220"/>
      <c r="O593" s="220"/>
      <c r="P593" s="220"/>
      <c r="Q593" s="220"/>
      <c r="R593" s="220"/>
    </row>
    <row r="594" spans="6:18" ht="15.75" customHeight="1" x14ac:dyDescent="0.3">
      <c r="F594" s="219"/>
      <c r="G594" s="220"/>
      <c r="H594" s="220"/>
      <c r="I594" s="221"/>
      <c r="K594" s="220"/>
      <c r="L594" s="222"/>
      <c r="M594" s="221"/>
      <c r="N594" s="220"/>
      <c r="O594" s="220"/>
      <c r="P594" s="220"/>
      <c r="Q594" s="220"/>
      <c r="R594" s="220"/>
    </row>
    <row r="595" spans="6:18" ht="15.75" customHeight="1" x14ac:dyDescent="0.3">
      <c r="F595" s="219"/>
      <c r="G595" s="220"/>
      <c r="H595" s="220"/>
      <c r="I595" s="221"/>
      <c r="K595" s="220"/>
      <c r="L595" s="222"/>
      <c r="M595" s="221"/>
      <c r="N595" s="220"/>
      <c r="O595" s="220"/>
      <c r="P595" s="220"/>
      <c r="Q595" s="220"/>
      <c r="R595" s="220"/>
    </row>
    <row r="596" spans="6:18" ht="15.75" customHeight="1" x14ac:dyDescent="0.3">
      <c r="F596" s="219"/>
      <c r="G596" s="220"/>
      <c r="H596" s="220"/>
      <c r="I596" s="221"/>
      <c r="K596" s="220"/>
      <c r="L596" s="222"/>
      <c r="M596" s="221"/>
      <c r="N596" s="220"/>
      <c r="O596" s="220"/>
      <c r="P596" s="220"/>
      <c r="Q596" s="220"/>
      <c r="R596" s="220"/>
    </row>
    <row r="597" spans="6:18" ht="15.75" customHeight="1" x14ac:dyDescent="0.3">
      <c r="F597" s="219"/>
      <c r="G597" s="220"/>
      <c r="H597" s="220"/>
      <c r="I597" s="221"/>
      <c r="K597" s="220"/>
      <c r="L597" s="222"/>
      <c r="M597" s="221"/>
      <c r="N597" s="220"/>
      <c r="O597" s="220"/>
      <c r="P597" s="220"/>
      <c r="Q597" s="220"/>
      <c r="R597" s="220"/>
    </row>
    <row r="598" spans="6:18" ht="15.75" customHeight="1" x14ac:dyDescent="0.3">
      <c r="F598" s="219"/>
      <c r="G598" s="220"/>
      <c r="H598" s="220"/>
      <c r="I598" s="221"/>
      <c r="K598" s="220"/>
      <c r="L598" s="222"/>
      <c r="M598" s="221"/>
      <c r="N598" s="220"/>
      <c r="O598" s="220"/>
      <c r="P598" s="220"/>
      <c r="Q598" s="220"/>
      <c r="R598" s="220"/>
    </row>
    <row r="599" spans="6:18" ht="15.75" customHeight="1" x14ac:dyDescent="0.3">
      <c r="F599" s="219"/>
      <c r="G599" s="220"/>
      <c r="H599" s="220"/>
      <c r="I599" s="221"/>
      <c r="K599" s="220"/>
      <c r="L599" s="222"/>
      <c r="M599" s="221"/>
      <c r="N599" s="220"/>
      <c r="O599" s="220"/>
      <c r="P599" s="220"/>
      <c r="Q599" s="220"/>
      <c r="R599" s="220"/>
    </row>
    <row r="600" spans="6:18" ht="15.75" customHeight="1" x14ac:dyDescent="0.3">
      <c r="F600" s="219"/>
      <c r="G600" s="220"/>
      <c r="H600" s="220"/>
      <c r="I600" s="221"/>
      <c r="K600" s="220"/>
      <c r="L600" s="222"/>
      <c r="M600" s="221"/>
      <c r="N600" s="220"/>
      <c r="O600" s="220"/>
      <c r="P600" s="220"/>
      <c r="Q600" s="220"/>
      <c r="R600" s="220"/>
    </row>
    <row r="601" spans="6:18" ht="15.75" customHeight="1" x14ac:dyDescent="0.3">
      <c r="F601" s="219"/>
      <c r="G601" s="220"/>
      <c r="H601" s="220"/>
      <c r="I601" s="221"/>
      <c r="K601" s="220"/>
      <c r="L601" s="222"/>
      <c r="M601" s="221"/>
      <c r="N601" s="220"/>
      <c r="O601" s="220"/>
      <c r="P601" s="220"/>
      <c r="Q601" s="220"/>
      <c r="R601" s="220"/>
    </row>
    <row r="602" spans="6:18" ht="15.75" customHeight="1" x14ac:dyDescent="0.3">
      <c r="F602" s="219"/>
      <c r="G602" s="220"/>
      <c r="H602" s="220"/>
      <c r="I602" s="221"/>
      <c r="K602" s="220"/>
      <c r="L602" s="222"/>
      <c r="M602" s="221"/>
      <c r="N602" s="220"/>
      <c r="O602" s="220"/>
      <c r="P602" s="220"/>
      <c r="Q602" s="220"/>
      <c r="R602" s="220"/>
    </row>
    <row r="603" spans="6:18" ht="15.75" customHeight="1" x14ac:dyDescent="0.3">
      <c r="F603" s="219"/>
      <c r="G603" s="220"/>
      <c r="H603" s="220"/>
      <c r="I603" s="221"/>
      <c r="K603" s="220"/>
      <c r="L603" s="222"/>
      <c r="M603" s="221"/>
      <c r="N603" s="220"/>
      <c r="O603" s="220"/>
      <c r="P603" s="220"/>
      <c r="Q603" s="220"/>
      <c r="R603" s="220"/>
    </row>
    <row r="604" spans="6:18" ht="15.75" customHeight="1" x14ac:dyDescent="0.3">
      <c r="F604" s="219"/>
      <c r="G604" s="220"/>
      <c r="H604" s="220"/>
      <c r="I604" s="221"/>
      <c r="K604" s="220"/>
      <c r="L604" s="222"/>
      <c r="M604" s="221"/>
      <c r="N604" s="220"/>
      <c r="O604" s="220"/>
      <c r="P604" s="220"/>
      <c r="Q604" s="220"/>
      <c r="R604" s="220"/>
    </row>
    <row r="605" spans="6:18" ht="15.75" customHeight="1" x14ac:dyDescent="0.3">
      <c r="F605" s="219"/>
      <c r="G605" s="220"/>
      <c r="H605" s="220"/>
      <c r="I605" s="221"/>
      <c r="K605" s="220"/>
      <c r="L605" s="222"/>
      <c r="M605" s="221"/>
      <c r="N605" s="220"/>
      <c r="O605" s="220"/>
      <c r="P605" s="220"/>
      <c r="Q605" s="220"/>
      <c r="R605" s="220"/>
    </row>
    <row r="606" spans="6:18" ht="15.75" customHeight="1" x14ac:dyDescent="0.3">
      <c r="F606" s="219"/>
      <c r="G606" s="220"/>
      <c r="H606" s="220"/>
      <c r="I606" s="221"/>
      <c r="K606" s="220"/>
      <c r="L606" s="222"/>
      <c r="M606" s="221"/>
      <c r="N606" s="220"/>
      <c r="O606" s="220"/>
      <c r="P606" s="220"/>
      <c r="Q606" s="220"/>
      <c r="R606" s="220"/>
    </row>
    <row r="607" spans="6:18" ht="15.75" customHeight="1" x14ac:dyDescent="0.3">
      <c r="F607" s="219"/>
      <c r="G607" s="220"/>
      <c r="H607" s="220"/>
      <c r="I607" s="221"/>
      <c r="K607" s="220"/>
      <c r="L607" s="222"/>
      <c r="M607" s="221"/>
      <c r="N607" s="220"/>
      <c r="O607" s="220"/>
      <c r="P607" s="220"/>
      <c r="Q607" s="220"/>
      <c r="R607" s="220"/>
    </row>
    <row r="608" spans="6:18" ht="15.75" customHeight="1" x14ac:dyDescent="0.3">
      <c r="F608" s="219"/>
      <c r="G608" s="220"/>
      <c r="H608" s="220"/>
      <c r="I608" s="221"/>
      <c r="K608" s="220"/>
      <c r="L608" s="222"/>
      <c r="M608" s="221"/>
      <c r="N608" s="220"/>
      <c r="O608" s="220"/>
      <c r="P608" s="220"/>
      <c r="Q608" s="220"/>
      <c r="R608" s="220"/>
    </row>
    <row r="609" spans="6:18" ht="15.75" customHeight="1" x14ac:dyDescent="0.3">
      <c r="F609" s="219"/>
      <c r="G609" s="220"/>
      <c r="H609" s="220"/>
      <c r="I609" s="221"/>
      <c r="K609" s="220"/>
      <c r="L609" s="222"/>
      <c r="M609" s="221"/>
      <c r="N609" s="220"/>
      <c r="O609" s="220"/>
      <c r="P609" s="220"/>
      <c r="Q609" s="220"/>
      <c r="R609" s="220"/>
    </row>
    <row r="610" spans="6:18" ht="15.75" customHeight="1" x14ac:dyDescent="0.3">
      <c r="F610" s="219"/>
      <c r="G610" s="220"/>
      <c r="H610" s="220"/>
      <c r="I610" s="221"/>
      <c r="K610" s="220"/>
      <c r="L610" s="222"/>
      <c r="M610" s="221"/>
      <c r="N610" s="220"/>
      <c r="O610" s="220"/>
      <c r="P610" s="220"/>
      <c r="Q610" s="220"/>
      <c r="R610" s="220"/>
    </row>
    <row r="611" spans="6:18" ht="15.75" customHeight="1" x14ac:dyDescent="0.3">
      <c r="F611" s="219"/>
      <c r="G611" s="220"/>
      <c r="H611" s="220"/>
      <c r="I611" s="221"/>
      <c r="K611" s="220"/>
      <c r="L611" s="222"/>
      <c r="M611" s="221"/>
      <c r="N611" s="220"/>
      <c r="O611" s="220"/>
      <c r="P611" s="220"/>
      <c r="Q611" s="220"/>
      <c r="R611" s="220"/>
    </row>
    <row r="612" spans="6:18" ht="15.75" customHeight="1" x14ac:dyDescent="0.3">
      <c r="F612" s="219"/>
      <c r="G612" s="220"/>
      <c r="H612" s="220"/>
      <c r="I612" s="221"/>
      <c r="K612" s="220"/>
      <c r="L612" s="222"/>
      <c r="M612" s="221"/>
      <c r="N612" s="220"/>
      <c r="O612" s="220"/>
      <c r="P612" s="220"/>
      <c r="Q612" s="220"/>
      <c r="R612" s="220"/>
    </row>
    <row r="613" spans="6:18" ht="15.75" customHeight="1" x14ac:dyDescent="0.3">
      <c r="F613" s="219"/>
      <c r="G613" s="220"/>
      <c r="H613" s="220"/>
      <c r="I613" s="221"/>
      <c r="K613" s="220"/>
      <c r="L613" s="222"/>
      <c r="M613" s="221"/>
      <c r="N613" s="220"/>
      <c r="O613" s="220"/>
      <c r="P613" s="220"/>
      <c r="Q613" s="220"/>
      <c r="R613" s="220"/>
    </row>
    <row r="614" spans="6:18" ht="15.75" customHeight="1" x14ac:dyDescent="0.3">
      <c r="F614" s="219"/>
      <c r="G614" s="220"/>
      <c r="H614" s="220"/>
      <c r="I614" s="221"/>
      <c r="K614" s="220"/>
      <c r="L614" s="222"/>
      <c r="M614" s="221"/>
      <c r="N614" s="220"/>
      <c r="O614" s="220"/>
      <c r="P614" s="220"/>
      <c r="Q614" s="220"/>
      <c r="R614" s="220"/>
    </row>
    <row r="615" spans="6:18" ht="15.75" customHeight="1" x14ac:dyDescent="0.3">
      <c r="F615" s="219"/>
      <c r="G615" s="220"/>
      <c r="H615" s="220"/>
      <c r="I615" s="221"/>
      <c r="K615" s="220"/>
      <c r="L615" s="222"/>
      <c r="M615" s="221"/>
      <c r="N615" s="220"/>
      <c r="O615" s="220"/>
      <c r="P615" s="220"/>
      <c r="Q615" s="220"/>
      <c r="R615" s="220"/>
    </row>
    <row r="616" spans="6:18" ht="15.75" customHeight="1" x14ac:dyDescent="0.3">
      <c r="F616" s="219"/>
      <c r="G616" s="220"/>
      <c r="H616" s="220"/>
      <c r="I616" s="221"/>
      <c r="K616" s="220"/>
      <c r="L616" s="222"/>
      <c r="M616" s="221"/>
      <c r="N616" s="220"/>
      <c r="O616" s="220"/>
      <c r="P616" s="220"/>
      <c r="Q616" s="220"/>
      <c r="R616" s="220"/>
    </row>
    <row r="617" spans="6:18" ht="15.75" customHeight="1" x14ac:dyDescent="0.3">
      <c r="F617" s="219"/>
      <c r="G617" s="220"/>
      <c r="H617" s="220"/>
      <c r="I617" s="221"/>
      <c r="K617" s="220"/>
      <c r="L617" s="222"/>
      <c r="M617" s="221"/>
      <c r="N617" s="220"/>
      <c r="O617" s="220"/>
      <c r="P617" s="220"/>
      <c r="Q617" s="220"/>
      <c r="R617" s="220"/>
    </row>
    <row r="618" spans="6:18" ht="15.75" customHeight="1" x14ac:dyDescent="0.3">
      <c r="F618" s="219"/>
      <c r="G618" s="220"/>
      <c r="H618" s="220"/>
      <c r="I618" s="221"/>
      <c r="K618" s="220"/>
      <c r="L618" s="222"/>
      <c r="M618" s="221"/>
      <c r="N618" s="220"/>
      <c r="O618" s="220"/>
      <c r="P618" s="220"/>
      <c r="Q618" s="220"/>
      <c r="R618" s="220"/>
    </row>
    <row r="619" spans="6:18" ht="15.75" customHeight="1" x14ac:dyDescent="0.3">
      <c r="F619" s="219"/>
      <c r="G619" s="220"/>
      <c r="H619" s="220"/>
      <c r="I619" s="221"/>
      <c r="K619" s="220"/>
      <c r="L619" s="222"/>
      <c r="M619" s="221"/>
      <c r="N619" s="220"/>
      <c r="O619" s="220"/>
      <c r="P619" s="220"/>
      <c r="Q619" s="220"/>
      <c r="R619" s="220"/>
    </row>
    <row r="620" spans="6:18" ht="15.75" customHeight="1" x14ac:dyDescent="0.3">
      <c r="F620" s="219"/>
      <c r="G620" s="220"/>
      <c r="H620" s="220"/>
      <c r="I620" s="221"/>
      <c r="K620" s="220"/>
      <c r="L620" s="222"/>
      <c r="M620" s="221"/>
      <c r="N620" s="220"/>
      <c r="O620" s="220"/>
      <c r="P620" s="220"/>
      <c r="Q620" s="220"/>
      <c r="R620" s="220"/>
    </row>
    <row r="621" spans="6:18" ht="15.75" customHeight="1" x14ac:dyDescent="0.3">
      <c r="F621" s="219"/>
      <c r="G621" s="220"/>
      <c r="H621" s="220"/>
      <c r="I621" s="221"/>
      <c r="K621" s="220"/>
      <c r="L621" s="222"/>
      <c r="M621" s="221"/>
      <c r="N621" s="220"/>
      <c r="O621" s="220"/>
      <c r="P621" s="220"/>
      <c r="Q621" s="220"/>
      <c r="R621" s="220"/>
    </row>
    <row r="622" spans="6:18" ht="15.75" customHeight="1" x14ac:dyDescent="0.3">
      <c r="F622" s="219"/>
      <c r="G622" s="220"/>
      <c r="H622" s="220"/>
      <c r="I622" s="221"/>
      <c r="K622" s="220"/>
      <c r="L622" s="222"/>
      <c r="M622" s="221"/>
      <c r="N622" s="220"/>
      <c r="O622" s="220"/>
      <c r="P622" s="220"/>
      <c r="Q622" s="220"/>
      <c r="R622" s="220"/>
    </row>
    <row r="623" spans="6:18" ht="15.75" customHeight="1" x14ac:dyDescent="0.3">
      <c r="F623" s="219"/>
      <c r="G623" s="220"/>
      <c r="H623" s="220"/>
      <c r="I623" s="221"/>
      <c r="K623" s="220"/>
      <c r="L623" s="222"/>
      <c r="M623" s="221"/>
      <c r="N623" s="220"/>
      <c r="O623" s="220"/>
      <c r="P623" s="220"/>
      <c r="Q623" s="220"/>
      <c r="R623" s="220"/>
    </row>
    <row r="624" spans="6:18" ht="15.75" customHeight="1" x14ac:dyDescent="0.3">
      <c r="F624" s="219"/>
      <c r="G624" s="220"/>
      <c r="H624" s="220"/>
      <c r="I624" s="221"/>
      <c r="K624" s="220"/>
      <c r="L624" s="222"/>
      <c r="M624" s="221"/>
      <c r="N624" s="220"/>
      <c r="O624" s="220"/>
      <c r="P624" s="220"/>
      <c r="Q624" s="220"/>
      <c r="R624" s="220"/>
    </row>
    <row r="625" spans="6:18" ht="15.75" customHeight="1" x14ac:dyDescent="0.3">
      <c r="F625" s="219"/>
      <c r="G625" s="220"/>
      <c r="H625" s="220"/>
      <c r="I625" s="221"/>
      <c r="K625" s="220"/>
      <c r="L625" s="222"/>
      <c r="M625" s="221"/>
      <c r="N625" s="220"/>
      <c r="O625" s="220"/>
      <c r="P625" s="220"/>
      <c r="Q625" s="220"/>
      <c r="R625" s="220"/>
    </row>
    <row r="626" spans="6:18" ht="15.75" customHeight="1" x14ac:dyDescent="0.3">
      <c r="F626" s="219"/>
      <c r="G626" s="220"/>
      <c r="H626" s="220"/>
      <c r="I626" s="221"/>
      <c r="K626" s="220"/>
      <c r="L626" s="222"/>
      <c r="M626" s="221"/>
      <c r="N626" s="220"/>
      <c r="O626" s="220"/>
      <c r="P626" s="220"/>
      <c r="Q626" s="220"/>
      <c r="R626" s="220"/>
    </row>
    <row r="627" spans="6:18" ht="15.75" customHeight="1" x14ac:dyDescent="0.3">
      <c r="F627" s="219"/>
      <c r="G627" s="220"/>
      <c r="H627" s="220"/>
      <c r="I627" s="221"/>
      <c r="K627" s="220"/>
      <c r="L627" s="222"/>
      <c r="M627" s="221"/>
      <c r="N627" s="220"/>
      <c r="O627" s="220"/>
      <c r="P627" s="220"/>
      <c r="Q627" s="220"/>
      <c r="R627" s="220"/>
    </row>
    <row r="628" spans="6:18" ht="15.75" customHeight="1" x14ac:dyDescent="0.3">
      <c r="F628" s="219"/>
      <c r="G628" s="220"/>
      <c r="H628" s="220"/>
      <c r="I628" s="221"/>
      <c r="K628" s="220"/>
      <c r="L628" s="222"/>
      <c r="M628" s="221"/>
      <c r="N628" s="220"/>
      <c r="O628" s="220"/>
      <c r="P628" s="220"/>
      <c r="Q628" s="220"/>
      <c r="R628" s="220"/>
    </row>
    <row r="629" spans="6:18" ht="15.75" customHeight="1" x14ac:dyDescent="0.3">
      <c r="F629" s="219"/>
      <c r="G629" s="220"/>
      <c r="H629" s="220"/>
      <c r="I629" s="221"/>
      <c r="K629" s="220"/>
      <c r="L629" s="222"/>
      <c r="M629" s="221"/>
      <c r="N629" s="220"/>
      <c r="O629" s="220"/>
      <c r="P629" s="220"/>
      <c r="Q629" s="220"/>
      <c r="R629" s="220"/>
    </row>
    <row r="630" spans="6:18" ht="15.75" customHeight="1" x14ac:dyDescent="0.3">
      <c r="F630" s="219"/>
      <c r="G630" s="220"/>
      <c r="H630" s="220"/>
      <c r="I630" s="221"/>
      <c r="K630" s="220"/>
      <c r="L630" s="222"/>
      <c r="M630" s="221"/>
      <c r="N630" s="220"/>
      <c r="O630" s="220"/>
      <c r="P630" s="220"/>
      <c r="Q630" s="220"/>
      <c r="R630" s="220"/>
    </row>
    <row r="631" spans="6:18" ht="15.75" customHeight="1" x14ac:dyDescent="0.3">
      <c r="F631" s="219"/>
      <c r="G631" s="220"/>
      <c r="H631" s="220"/>
      <c r="I631" s="221"/>
      <c r="K631" s="220"/>
      <c r="L631" s="222"/>
      <c r="M631" s="221"/>
      <c r="N631" s="220"/>
      <c r="O631" s="220"/>
      <c r="P631" s="220"/>
      <c r="Q631" s="220"/>
      <c r="R631" s="220"/>
    </row>
    <row r="632" spans="6:18" ht="15.75" customHeight="1" x14ac:dyDescent="0.3">
      <c r="F632" s="219"/>
      <c r="G632" s="220"/>
      <c r="H632" s="220"/>
      <c r="I632" s="221"/>
      <c r="K632" s="220"/>
      <c r="L632" s="222"/>
      <c r="M632" s="221"/>
      <c r="N632" s="220"/>
      <c r="O632" s="220"/>
      <c r="P632" s="220"/>
      <c r="Q632" s="220"/>
      <c r="R632" s="220"/>
    </row>
    <row r="633" spans="6:18" ht="15.75" customHeight="1" x14ac:dyDescent="0.3">
      <c r="F633" s="219"/>
      <c r="G633" s="220"/>
      <c r="H633" s="220"/>
      <c r="I633" s="221"/>
      <c r="K633" s="220"/>
      <c r="L633" s="222"/>
      <c r="M633" s="221"/>
      <c r="N633" s="220"/>
      <c r="O633" s="220"/>
      <c r="P633" s="220"/>
      <c r="Q633" s="220"/>
      <c r="R633" s="220"/>
    </row>
    <row r="634" spans="6:18" ht="15.75" customHeight="1" x14ac:dyDescent="0.3">
      <c r="F634" s="219"/>
      <c r="G634" s="220"/>
      <c r="H634" s="220"/>
      <c r="I634" s="221"/>
      <c r="K634" s="220"/>
      <c r="L634" s="222"/>
      <c r="M634" s="221"/>
      <c r="N634" s="220"/>
      <c r="O634" s="220"/>
      <c r="P634" s="220"/>
      <c r="Q634" s="220"/>
      <c r="R634" s="220"/>
    </row>
    <row r="635" spans="6:18" ht="15.75" customHeight="1" x14ac:dyDescent="0.3">
      <c r="F635" s="219"/>
      <c r="G635" s="220"/>
      <c r="H635" s="220"/>
      <c r="I635" s="221"/>
      <c r="K635" s="220"/>
      <c r="L635" s="222"/>
      <c r="M635" s="221"/>
      <c r="N635" s="220"/>
      <c r="O635" s="220"/>
      <c r="P635" s="220"/>
      <c r="Q635" s="220"/>
      <c r="R635" s="220"/>
    </row>
    <row r="636" spans="6:18" ht="15.75" customHeight="1" x14ac:dyDescent="0.3">
      <c r="F636" s="219"/>
      <c r="G636" s="220"/>
      <c r="H636" s="220"/>
      <c r="I636" s="221"/>
      <c r="K636" s="220"/>
      <c r="L636" s="222"/>
      <c r="M636" s="221"/>
      <c r="N636" s="220"/>
      <c r="O636" s="220"/>
      <c r="P636" s="220"/>
      <c r="Q636" s="220"/>
      <c r="R636" s="220"/>
    </row>
    <row r="637" spans="6:18" ht="15.75" customHeight="1" x14ac:dyDescent="0.3">
      <c r="F637" s="219"/>
      <c r="G637" s="220"/>
      <c r="H637" s="220"/>
      <c r="I637" s="221"/>
      <c r="K637" s="220"/>
      <c r="L637" s="222"/>
      <c r="M637" s="221"/>
      <c r="N637" s="220"/>
      <c r="O637" s="220"/>
      <c r="P637" s="220"/>
      <c r="Q637" s="220"/>
      <c r="R637" s="220"/>
    </row>
    <row r="638" spans="6:18" ht="15.75" customHeight="1" x14ac:dyDescent="0.3">
      <c r="F638" s="219"/>
      <c r="G638" s="220"/>
      <c r="H638" s="220"/>
      <c r="I638" s="221"/>
      <c r="K638" s="220"/>
      <c r="L638" s="222"/>
      <c r="M638" s="221"/>
      <c r="N638" s="220"/>
      <c r="O638" s="220"/>
      <c r="P638" s="220"/>
      <c r="Q638" s="220"/>
      <c r="R638" s="220"/>
    </row>
    <row r="639" spans="6:18" ht="15.75" customHeight="1" x14ac:dyDescent="0.3">
      <c r="F639" s="219"/>
      <c r="G639" s="220"/>
      <c r="H639" s="220"/>
      <c r="I639" s="221"/>
      <c r="K639" s="220"/>
      <c r="L639" s="222"/>
      <c r="M639" s="221"/>
      <c r="N639" s="220"/>
      <c r="O639" s="220"/>
      <c r="P639" s="220"/>
      <c r="Q639" s="220"/>
      <c r="R639" s="220"/>
    </row>
    <row r="640" spans="6:18" ht="15.75" customHeight="1" x14ac:dyDescent="0.3">
      <c r="F640" s="219"/>
      <c r="G640" s="220"/>
      <c r="H640" s="220"/>
      <c r="I640" s="221"/>
      <c r="K640" s="220"/>
      <c r="L640" s="222"/>
      <c r="M640" s="221"/>
      <c r="N640" s="220"/>
      <c r="O640" s="220"/>
      <c r="P640" s="220"/>
      <c r="Q640" s="220"/>
      <c r="R640" s="220"/>
    </row>
    <row r="641" spans="6:18" ht="15.75" customHeight="1" x14ac:dyDescent="0.3">
      <c r="F641" s="219"/>
      <c r="G641" s="220"/>
      <c r="H641" s="220"/>
      <c r="I641" s="221"/>
      <c r="K641" s="220"/>
      <c r="L641" s="222"/>
      <c r="M641" s="221"/>
      <c r="N641" s="220"/>
      <c r="O641" s="220"/>
      <c r="P641" s="220"/>
      <c r="Q641" s="220"/>
      <c r="R641" s="220"/>
    </row>
    <row r="642" spans="6:18" ht="15.75" customHeight="1" x14ac:dyDescent="0.3">
      <c r="F642" s="219"/>
      <c r="G642" s="220"/>
      <c r="H642" s="220"/>
      <c r="I642" s="221"/>
      <c r="K642" s="220"/>
      <c r="L642" s="222"/>
      <c r="M642" s="221"/>
      <c r="N642" s="220"/>
      <c r="O642" s="220"/>
      <c r="P642" s="220"/>
      <c r="Q642" s="220"/>
      <c r="R642" s="220"/>
    </row>
    <row r="643" spans="6:18" ht="15.75" customHeight="1" x14ac:dyDescent="0.3">
      <c r="F643" s="219"/>
      <c r="G643" s="220"/>
      <c r="H643" s="220"/>
      <c r="I643" s="221"/>
      <c r="K643" s="220"/>
      <c r="L643" s="222"/>
      <c r="M643" s="221"/>
      <c r="N643" s="220"/>
      <c r="O643" s="220"/>
      <c r="P643" s="220"/>
      <c r="Q643" s="220"/>
      <c r="R643" s="220"/>
    </row>
    <row r="644" spans="6:18" ht="15.75" customHeight="1" x14ac:dyDescent="0.3">
      <c r="F644" s="219"/>
      <c r="G644" s="220"/>
      <c r="H644" s="220"/>
      <c r="I644" s="221"/>
      <c r="K644" s="220"/>
      <c r="L644" s="222"/>
      <c r="M644" s="221"/>
      <c r="N644" s="220"/>
      <c r="O644" s="220"/>
      <c r="P644" s="220"/>
      <c r="Q644" s="220"/>
      <c r="R644" s="220"/>
    </row>
    <row r="645" spans="6:18" ht="15.75" customHeight="1" x14ac:dyDescent="0.3">
      <c r="F645" s="219"/>
      <c r="G645" s="220"/>
      <c r="H645" s="220"/>
      <c r="I645" s="221"/>
      <c r="K645" s="220"/>
      <c r="L645" s="222"/>
      <c r="M645" s="221"/>
      <c r="N645" s="220"/>
      <c r="O645" s="220"/>
      <c r="P645" s="220"/>
      <c r="Q645" s="220"/>
      <c r="R645" s="220"/>
    </row>
    <row r="646" spans="6:18" ht="15.75" customHeight="1" x14ac:dyDescent="0.3">
      <c r="F646" s="219"/>
      <c r="G646" s="220"/>
      <c r="H646" s="220"/>
      <c r="I646" s="221"/>
      <c r="K646" s="220"/>
      <c r="L646" s="222"/>
      <c r="M646" s="221"/>
      <c r="N646" s="220"/>
      <c r="O646" s="220"/>
      <c r="P646" s="220"/>
      <c r="Q646" s="220"/>
      <c r="R646" s="220"/>
    </row>
    <row r="647" spans="6:18" ht="15.75" customHeight="1" x14ac:dyDescent="0.3">
      <c r="F647" s="219"/>
      <c r="G647" s="220"/>
      <c r="H647" s="220"/>
      <c r="I647" s="221"/>
      <c r="K647" s="220"/>
      <c r="L647" s="222"/>
      <c r="M647" s="221"/>
      <c r="N647" s="220"/>
      <c r="O647" s="220"/>
      <c r="P647" s="220"/>
      <c r="Q647" s="220"/>
      <c r="R647" s="220"/>
    </row>
    <row r="648" spans="6:18" ht="15.75" customHeight="1" x14ac:dyDescent="0.3">
      <c r="F648" s="219"/>
      <c r="G648" s="220"/>
      <c r="H648" s="220"/>
      <c r="I648" s="221"/>
      <c r="K648" s="220"/>
      <c r="L648" s="222"/>
      <c r="M648" s="221"/>
      <c r="N648" s="220"/>
      <c r="O648" s="220"/>
      <c r="P648" s="220"/>
      <c r="Q648" s="220"/>
      <c r="R648" s="220"/>
    </row>
    <row r="649" spans="6:18" ht="15.75" customHeight="1" x14ac:dyDescent="0.3">
      <c r="F649" s="219"/>
      <c r="G649" s="220"/>
      <c r="H649" s="220"/>
      <c r="I649" s="221"/>
      <c r="K649" s="220"/>
      <c r="L649" s="222"/>
      <c r="M649" s="221"/>
      <c r="N649" s="220"/>
      <c r="O649" s="220"/>
      <c r="P649" s="220"/>
      <c r="Q649" s="220"/>
      <c r="R649" s="220"/>
    </row>
    <row r="650" spans="6:18" ht="15.75" customHeight="1" x14ac:dyDescent="0.3">
      <c r="F650" s="219"/>
      <c r="G650" s="220"/>
      <c r="H650" s="220"/>
      <c r="I650" s="221"/>
      <c r="K650" s="220"/>
      <c r="L650" s="222"/>
      <c r="M650" s="221"/>
      <c r="N650" s="220"/>
      <c r="O650" s="220"/>
      <c r="P650" s="220"/>
      <c r="Q650" s="220"/>
      <c r="R650" s="220"/>
    </row>
    <row r="651" spans="6:18" ht="15.75" customHeight="1" x14ac:dyDescent="0.3">
      <c r="F651" s="219"/>
      <c r="G651" s="220"/>
      <c r="H651" s="220"/>
      <c r="I651" s="221"/>
      <c r="K651" s="220"/>
      <c r="L651" s="222"/>
      <c r="M651" s="221"/>
      <c r="N651" s="220"/>
      <c r="O651" s="220"/>
      <c r="P651" s="220"/>
      <c r="Q651" s="220"/>
      <c r="R651" s="220"/>
    </row>
    <row r="652" spans="6:18" ht="15.75" customHeight="1" x14ac:dyDescent="0.3">
      <c r="F652" s="219"/>
      <c r="G652" s="220"/>
      <c r="H652" s="220"/>
      <c r="I652" s="221"/>
      <c r="K652" s="220"/>
      <c r="L652" s="222"/>
      <c r="M652" s="221"/>
      <c r="N652" s="220"/>
      <c r="O652" s="220"/>
      <c r="P652" s="220"/>
      <c r="Q652" s="220"/>
      <c r="R652" s="220"/>
    </row>
    <row r="653" spans="6:18" ht="15.75" customHeight="1" x14ac:dyDescent="0.3">
      <c r="F653" s="219"/>
      <c r="G653" s="220"/>
      <c r="H653" s="220"/>
      <c r="I653" s="221"/>
      <c r="K653" s="220"/>
      <c r="L653" s="222"/>
      <c r="M653" s="221"/>
      <c r="N653" s="220"/>
      <c r="O653" s="220"/>
      <c r="P653" s="220"/>
      <c r="Q653" s="220"/>
      <c r="R653" s="220"/>
    </row>
    <row r="654" spans="6:18" ht="15.75" customHeight="1" x14ac:dyDescent="0.3">
      <c r="F654" s="219"/>
      <c r="G654" s="220"/>
      <c r="H654" s="220"/>
      <c r="I654" s="221"/>
      <c r="K654" s="220"/>
      <c r="L654" s="222"/>
      <c r="M654" s="221"/>
      <c r="N654" s="220"/>
      <c r="O654" s="220"/>
      <c r="P654" s="220"/>
      <c r="Q654" s="220"/>
      <c r="R654" s="220"/>
    </row>
    <row r="655" spans="6:18" ht="15.75" customHeight="1" x14ac:dyDescent="0.3">
      <c r="F655" s="219"/>
      <c r="G655" s="220"/>
      <c r="H655" s="220"/>
      <c r="I655" s="221"/>
      <c r="K655" s="220"/>
      <c r="L655" s="222"/>
      <c r="M655" s="221"/>
      <c r="N655" s="220"/>
      <c r="O655" s="220"/>
      <c r="P655" s="220"/>
      <c r="Q655" s="220"/>
      <c r="R655" s="220"/>
    </row>
    <row r="656" spans="6:18" ht="15.75" customHeight="1" x14ac:dyDescent="0.3">
      <c r="F656" s="219"/>
      <c r="G656" s="220"/>
      <c r="H656" s="220"/>
      <c r="I656" s="221"/>
      <c r="K656" s="220"/>
      <c r="L656" s="222"/>
      <c r="M656" s="221"/>
      <c r="N656" s="220"/>
      <c r="O656" s="220"/>
      <c r="P656" s="220"/>
      <c r="Q656" s="220"/>
      <c r="R656" s="220"/>
    </row>
    <row r="657" spans="6:18" ht="15.75" customHeight="1" x14ac:dyDescent="0.3">
      <c r="F657" s="219"/>
      <c r="G657" s="220"/>
      <c r="H657" s="220"/>
      <c r="I657" s="221"/>
      <c r="K657" s="220"/>
      <c r="L657" s="222"/>
      <c r="M657" s="221"/>
      <c r="N657" s="220"/>
      <c r="O657" s="220"/>
      <c r="P657" s="220"/>
      <c r="Q657" s="220"/>
      <c r="R657" s="220"/>
    </row>
    <row r="658" spans="6:18" ht="15.75" customHeight="1" x14ac:dyDescent="0.3">
      <c r="F658" s="219"/>
      <c r="G658" s="220"/>
      <c r="H658" s="220"/>
      <c r="I658" s="221"/>
      <c r="K658" s="220"/>
      <c r="L658" s="222"/>
      <c r="M658" s="221"/>
      <c r="N658" s="220"/>
      <c r="O658" s="220"/>
      <c r="P658" s="220"/>
      <c r="Q658" s="220"/>
      <c r="R658" s="220"/>
    </row>
    <row r="659" spans="6:18" ht="15.75" customHeight="1" x14ac:dyDescent="0.3">
      <c r="F659" s="219"/>
      <c r="G659" s="220"/>
      <c r="H659" s="220"/>
      <c r="I659" s="221"/>
      <c r="K659" s="220"/>
      <c r="L659" s="222"/>
      <c r="M659" s="221"/>
      <c r="N659" s="220"/>
      <c r="O659" s="220"/>
      <c r="P659" s="220"/>
      <c r="Q659" s="220"/>
      <c r="R659" s="220"/>
    </row>
    <row r="660" spans="6:18" ht="15.75" customHeight="1" x14ac:dyDescent="0.3">
      <c r="F660" s="219"/>
      <c r="G660" s="220"/>
      <c r="H660" s="220"/>
      <c r="I660" s="221"/>
      <c r="K660" s="220"/>
      <c r="L660" s="222"/>
      <c r="M660" s="221"/>
      <c r="N660" s="220"/>
      <c r="O660" s="220"/>
      <c r="P660" s="220"/>
      <c r="Q660" s="220"/>
      <c r="R660" s="220"/>
    </row>
    <row r="661" spans="6:18" ht="15.75" customHeight="1" x14ac:dyDescent="0.3">
      <c r="F661" s="219"/>
      <c r="G661" s="220"/>
      <c r="H661" s="220"/>
      <c r="I661" s="221"/>
      <c r="K661" s="220"/>
      <c r="L661" s="222"/>
      <c r="M661" s="221"/>
      <c r="N661" s="220"/>
      <c r="O661" s="220"/>
      <c r="P661" s="220"/>
      <c r="Q661" s="220"/>
      <c r="R661" s="220"/>
    </row>
    <row r="662" spans="6:18" ht="15.75" customHeight="1" x14ac:dyDescent="0.3">
      <c r="F662" s="219"/>
      <c r="G662" s="220"/>
      <c r="H662" s="220"/>
      <c r="I662" s="221"/>
      <c r="K662" s="220"/>
      <c r="L662" s="222"/>
      <c r="M662" s="221"/>
      <c r="N662" s="220"/>
      <c r="O662" s="220"/>
      <c r="P662" s="220"/>
      <c r="Q662" s="220"/>
      <c r="R662" s="220"/>
    </row>
    <row r="663" spans="6:18" ht="15.75" customHeight="1" x14ac:dyDescent="0.3">
      <c r="F663" s="219"/>
      <c r="G663" s="220"/>
      <c r="H663" s="220"/>
      <c r="I663" s="221"/>
      <c r="K663" s="220"/>
      <c r="L663" s="222"/>
      <c r="M663" s="221"/>
      <c r="N663" s="220"/>
      <c r="O663" s="220"/>
      <c r="P663" s="220"/>
      <c r="Q663" s="220"/>
      <c r="R663" s="220"/>
    </row>
    <row r="664" spans="6:18" ht="15.75" customHeight="1" x14ac:dyDescent="0.3">
      <c r="F664" s="219"/>
      <c r="G664" s="220"/>
      <c r="H664" s="220"/>
      <c r="I664" s="221"/>
      <c r="K664" s="220"/>
      <c r="L664" s="222"/>
      <c r="M664" s="221"/>
      <c r="N664" s="220"/>
      <c r="O664" s="220"/>
      <c r="P664" s="220"/>
      <c r="Q664" s="220"/>
      <c r="R664" s="220"/>
    </row>
    <row r="665" spans="6:18" ht="15.75" customHeight="1" x14ac:dyDescent="0.3">
      <c r="F665" s="219"/>
      <c r="G665" s="220"/>
      <c r="H665" s="220"/>
      <c r="I665" s="221"/>
      <c r="K665" s="220"/>
      <c r="L665" s="222"/>
      <c r="M665" s="221"/>
      <c r="N665" s="220"/>
      <c r="O665" s="220"/>
      <c r="P665" s="220"/>
      <c r="Q665" s="220"/>
      <c r="R665" s="220"/>
    </row>
    <row r="666" spans="6:18" ht="15.75" customHeight="1" x14ac:dyDescent="0.3">
      <c r="F666" s="219"/>
      <c r="G666" s="220"/>
      <c r="H666" s="220"/>
      <c r="I666" s="221"/>
      <c r="K666" s="220"/>
      <c r="L666" s="222"/>
      <c r="M666" s="221"/>
      <c r="N666" s="220"/>
      <c r="O666" s="220"/>
      <c r="P666" s="220"/>
      <c r="Q666" s="220"/>
      <c r="R666" s="220"/>
    </row>
    <row r="667" spans="6:18" ht="15.75" customHeight="1" x14ac:dyDescent="0.3">
      <c r="F667" s="219"/>
      <c r="G667" s="220"/>
      <c r="H667" s="220"/>
      <c r="I667" s="221"/>
      <c r="K667" s="220"/>
      <c r="L667" s="222"/>
      <c r="M667" s="221"/>
      <c r="N667" s="220"/>
      <c r="O667" s="220"/>
      <c r="P667" s="220"/>
      <c r="Q667" s="220"/>
      <c r="R667" s="220"/>
    </row>
    <row r="668" spans="6:18" ht="15.75" customHeight="1" x14ac:dyDescent="0.3">
      <c r="F668" s="219"/>
      <c r="G668" s="220"/>
      <c r="H668" s="220"/>
      <c r="I668" s="221"/>
      <c r="K668" s="220"/>
      <c r="L668" s="222"/>
      <c r="M668" s="221"/>
      <c r="N668" s="220"/>
      <c r="O668" s="220"/>
      <c r="P668" s="220"/>
      <c r="Q668" s="220"/>
      <c r="R668" s="220"/>
    </row>
    <row r="669" spans="6:18" ht="15.75" customHeight="1" x14ac:dyDescent="0.3">
      <c r="F669" s="219"/>
      <c r="G669" s="220"/>
      <c r="H669" s="220"/>
      <c r="I669" s="221"/>
      <c r="K669" s="220"/>
      <c r="L669" s="222"/>
      <c r="M669" s="221"/>
      <c r="N669" s="220"/>
      <c r="O669" s="220"/>
      <c r="P669" s="220"/>
      <c r="Q669" s="220"/>
      <c r="R669" s="220"/>
    </row>
    <row r="670" spans="6:18" ht="15.75" customHeight="1" x14ac:dyDescent="0.3">
      <c r="F670" s="219"/>
      <c r="G670" s="220"/>
      <c r="H670" s="220"/>
      <c r="I670" s="221"/>
      <c r="K670" s="220"/>
      <c r="L670" s="222"/>
      <c r="M670" s="221"/>
      <c r="N670" s="220"/>
      <c r="O670" s="220"/>
      <c r="P670" s="220"/>
      <c r="Q670" s="220"/>
      <c r="R670" s="220"/>
    </row>
    <row r="671" spans="6:18" ht="15.75" customHeight="1" x14ac:dyDescent="0.3">
      <c r="F671" s="219"/>
      <c r="G671" s="220"/>
      <c r="H671" s="220"/>
      <c r="I671" s="221"/>
      <c r="K671" s="220"/>
      <c r="L671" s="222"/>
      <c r="M671" s="221"/>
      <c r="N671" s="220"/>
      <c r="O671" s="220"/>
      <c r="P671" s="220"/>
      <c r="Q671" s="220"/>
      <c r="R671" s="220"/>
    </row>
    <row r="672" spans="6:18" ht="15.75" customHeight="1" x14ac:dyDescent="0.3">
      <c r="F672" s="219"/>
      <c r="G672" s="220"/>
      <c r="H672" s="220"/>
      <c r="I672" s="221"/>
      <c r="K672" s="220"/>
      <c r="L672" s="222"/>
      <c r="M672" s="221"/>
      <c r="N672" s="220"/>
      <c r="O672" s="220"/>
      <c r="P672" s="220"/>
      <c r="Q672" s="220"/>
      <c r="R672" s="220"/>
    </row>
    <row r="673" spans="6:18" ht="15.75" customHeight="1" x14ac:dyDescent="0.3">
      <c r="F673" s="219"/>
      <c r="G673" s="220"/>
      <c r="H673" s="220"/>
      <c r="I673" s="221"/>
      <c r="K673" s="220"/>
      <c r="L673" s="222"/>
      <c r="M673" s="221"/>
      <c r="N673" s="220"/>
      <c r="O673" s="220"/>
      <c r="P673" s="220"/>
      <c r="Q673" s="220"/>
      <c r="R673" s="220"/>
    </row>
    <row r="674" spans="6:18" ht="15.75" customHeight="1" x14ac:dyDescent="0.3">
      <c r="F674" s="219"/>
      <c r="G674" s="220"/>
      <c r="H674" s="220"/>
      <c r="I674" s="221"/>
      <c r="K674" s="220"/>
      <c r="L674" s="222"/>
      <c r="M674" s="221"/>
      <c r="N674" s="220"/>
      <c r="O674" s="220"/>
      <c r="P674" s="220"/>
      <c r="Q674" s="220"/>
      <c r="R674" s="220"/>
    </row>
    <row r="675" spans="6:18" ht="15.75" customHeight="1" x14ac:dyDescent="0.3">
      <c r="F675" s="219"/>
      <c r="G675" s="220"/>
      <c r="H675" s="220"/>
      <c r="I675" s="221"/>
      <c r="K675" s="220"/>
      <c r="L675" s="222"/>
      <c r="M675" s="221"/>
      <c r="N675" s="220"/>
      <c r="O675" s="220"/>
      <c r="P675" s="220"/>
      <c r="Q675" s="220"/>
      <c r="R675" s="220"/>
    </row>
    <row r="676" spans="6:18" ht="15.75" customHeight="1" x14ac:dyDescent="0.3">
      <c r="F676" s="219"/>
      <c r="G676" s="220"/>
      <c r="H676" s="220"/>
      <c r="I676" s="221"/>
      <c r="K676" s="220"/>
      <c r="L676" s="222"/>
      <c r="M676" s="221"/>
      <c r="N676" s="220"/>
      <c r="O676" s="220"/>
      <c r="P676" s="220"/>
      <c r="Q676" s="220"/>
      <c r="R676" s="220"/>
    </row>
    <row r="677" spans="6:18" ht="15.75" customHeight="1" x14ac:dyDescent="0.3">
      <c r="F677" s="219"/>
      <c r="G677" s="220"/>
      <c r="H677" s="220"/>
      <c r="I677" s="221"/>
      <c r="K677" s="220"/>
      <c r="L677" s="222"/>
      <c r="M677" s="221"/>
      <c r="N677" s="220"/>
      <c r="O677" s="220"/>
      <c r="P677" s="220"/>
      <c r="Q677" s="220"/>
      <c r="R677" s="220"/>
    </row>
    <row r="678" spans="6:18" ht="15.75" customHeight="1" x14ac:dyDescent="0.3">
      <c r="F678" s="219"/>
      <c r="G678" s="220"/>
      <c r="H678" s="220"/>
      <c r="I678" s="221"/>
      <c r="K678" s="220"/>
      <c r="L678" s="222"/>
      <c r="M678" s="221"/>
      <c r="N678" s="220"/>
      <c r="O678" s="220"/>
      <c r="P678" s="220"/>
      <c r="Q678" s="220"/>
      <c r="R678" s="220"/>
    </row>
    <row r="679" spans="6:18" ht="15.75" customHeight="1" x14ac:dyDescent="0.3">
      <c r="F679" s="219"/>
      <c r="G679" s="220"/>
      <c r="H679" s="220"/>
      <c r="I679" s="221"/>
      <c r="K679" s="220"/>
      <c r="L679" s="222"/>
      <c r="M679" s="221"/>
      <c r="N679" s="220"/>
      <c r="O679" s="220"/>
      <c r="P679" s="220"/>
      <c r="Q679" s="220"/>
      <c r="R679" s="220"/>
    </row>
    <row r="680" spans="6:18" ht="15.75" customHeight="1" x14ac:dyDescent="0.3">
      <c r="F680" s="219"/>
      <c r="G680" s="220"/>
      <c r="H680" s="220"/>
      <c r="I680" s="221"/>
      <c r="K680" s="220"/>
      <c r="L680" s="222"/>
      <c r="M680" s="221"/>
      <c r="N680" s="220"/>
      <c r="O680" s="220"/>
      <c r="P680" s="220"/>
      <c r="Q680" s="220"/>
      <c r="R680" s="220"/>
    </row>
    <row r="681" spans="6:18" ht="15.75" customHeight="1" x14ac:dyDescent="0.3">
      <c r="F681" s="219"/>
      <c r="G681" s="220"/>
      <c r="H681" s="220"/>
      <c r="I681" s="221"/>
      <c r="K681" s="220"/>
      <c r="L681" s="222"/>
      <c r="M681" s="221"/>
      <c r="N681" s="220"/>
      <c r="O681" s="220"/>
      <c r="P681" s="220"/>
      <c r="Q681" s="220"/>
      <c r="R681" s="220"/>
    </row>
    <row r="682" spans="6:18" ht="15.75" customHeight="1" x14ac:dyDescent="0.3">
      <c r="F682" s="219"/>
      <c r="G682" s="220"/>
      <c r="H682" s="220"/>
      <c r="I682" s="221"/>
      <c r="K682" s="220"/>
      <c r="L682" s="222"/>
      <c r="M682" s="221"/>
      <c r="N682" s="220"/>
      <c r="O682" s="220"/>
      <c r="P682" s="220"/>
      <c r="Q682" s="220"/>
      <c r="R682" s="220"/>
    </row>
    <row r="683" spans="6:18" ht="15.75" customHeight="1" x14ac:dyDescent="0.3">
      <c r="F683" s="219"/>
      <c r="G683" s="220"/>
      <c r="H683" s="220"/>
      <c r="I683" s="221"/>
      <c r="K683" s="220"/>
      <c r="L683" s="222"/>
      <c r="M683" s="221"/>
      <c r="N683" s="220"/>
      <c r="O683" s="220"/>
      <c r="P683" s="220"/>
      <c r="Q683" s="220"/>
      <c r="R683" s="220"/>
    </row>
    <row r="684" spans="6:18" ht="15.75" customHeight="1" x14ac:dyDescent="0.3">
      <c r="F684" s="219"/>
      <c r="G684" s="220"/>
      <c r="H684" s="220"/>
      <c r="I684" s="221"/>
      <c r="K684" s="220"/>
      <c r="L684" s="222"/>
      <c r="M684" s="221"/>
      <c r="N684" s="220"/>
      <c r="O684" s="220"/>
      <c r="P684" s="220"/>
      <c r="Q684" s="220"/>
      <c r="R684" s="220"/>
    </row>
    <row r="685" spans="6:18" ht="15.75" customHeight="1" x14ac:dyDescent="0.3">
      <c r="F685" s="219"/>
      <c r="G685" s="220"/>
      <c r="H685" s="220"/>
      <c r="I685" s="221"/>
      <c r="K685" s="220"/>
      <c r="L685" s="222"/>
      <c r="M685" s="221"/>
      <c r="N685" s="220"/>
      <c r="O685" s="220"/>
      <c r="P685" s="220"/>
      <c r="Q685" s="220"/>
      <c r="R685" s="220"/>
    </row>
    <row r="686" spans="6:18" ht="15.75" customHeight="1" x14ac:dyDescent="0.3">
      <c r="F686" s="219"/>
      <c r="G686" s="220"/>
      <c r="H686" s="220"/>
      <c r="I686" s="221"/>
      <c r="K686" s="220"/>
      <c r="L686" s="222"/>
      <c r="M686" s="221"/>
      <c r="N686" s="220"/>
      <c r="O686" s="220"/>
      <c r="P686" s="220"/>
      <c r="Q686" s="220"/>
      <c r="R686" s="220"/>
    </row>
    <row r="687" spans="6:18" ht="15.75" customHeight="1" x14ac:dyDescent="0.3">
      <c r="F687" s="219"/>
      <c r="G687" s="220"/>
      <c r="H687" s="220"/>
      <c r="I687" s="221"/>
      <c r="K687" s="220"/>
      <c r="L687" s="222"/>
      <c r="M687" s="221"/>
      <c r="N687" s="220"/>
      <c r="O687" s="220"/>
      <c r="P687" s="220"/>
      <c r="Q687" s="220"/>
      <c r="R687" s="220"/>
    </row>
    <row r="688" spans="6:18" ht="15.75" customHeight="1" x14ac:dyDescent="0.3">
      <c r="F688" s="219"/>
      <c r="G688" s="220"/>
      <c r="H688" s="220"/>
      <c r="I688" s="221"/>
      <c r="K688" s="220"/>
      <c r="L688" s="222"/>
      <c r="M688" s="221"/>
      <c r="N688" s="220"/>
      <c r="O688" s="220"/>
      <c r="P688" s="220"/>
      <c r="Q688" s="220"/>
      <c r="R688" s="220"/>
    </row>
    <row r="689" spans="6:18" ht="15.75" customHeight="1" x14ac:dyDescent="0.3">
      <c r="F689" s="219"/>
      <c r="G689" s="220"/>
      <c r="H689" s="220"/>
      <c r="I689" s="221"/>
      <c r="K689" s="220"/>
      <c r="L689" s="222"/>
      <c r="M689" s="221"/>
      <c r="N689" s="220"/>
      <c r="O689" s="220"/>
      <c r="P689" s="220"/>
      <c r="Q689" s="220"/>
      <c r="R689" s="220"/>
    </row>
    <row r="690" spans="6:18" ht="15.75" customHeight="1" x14ac:dyDescent="0.3">
      <c r="F690" s="219"/>
      <c r="G690" s="220"/>
      <c r="H690" s="220"/>
      <c r="I690" s="221"/>
      <c r="K690" s="220"/>
      <c r="L690" s="222"/>
      <c r="M690" s="221"/>
      <c r="N690" s="220"/>
      <c r="O690" s="220"/>
      <c r="P690" s="220"/>
      <c r="Q690" s="220"/>
      <c r="R690" s="220"/>
    </row>
    <row r="691" spans="6:18" ht="15.75" customHeight="1" x14ac:dyDescent="0.3">
      <c r="F691" s="219"/>
      <c r="G691" s="220"/>
      <c r="H691" s="220"/>
      <c r="I691" s="221"/>
      <c r="K691" s="220"/>
      <c r="L691" s="222"/>
      <c r="M691" s="221"/>
      <c r="N691" s="220"/>
      <c r="O691" s="220"/>
      <c r="P691" s="220"/>
      <c r="Q691" s="220"/>
      <c r="R691" s="220"/>
    </row>
    <row r="692" spans="6:18" ht="15.75" customHeight="1" x14ac:dyDescent="0.3">
      <c r="F692" s="219"/>
      <c r="G692" s="220"/>
      <c r="H692" s="220"/>
      <c r="I692" s="221"/>
      <c r="K692" s="220"/>
      <c r="L692" s="222"/>
      <c r="M692" s="221"/>
      <c r="N692" s="220"/>
      <c r="O692" s="220"/>
      <c r="P692" s="220"/>
      <c r="Q692" s="220"/>
      <c r="R692" s="220"/>
    </row>
    <row r="693" spans="6:18" ht="15.75" customHeight="1" x14ac:dyDescent="0.3">
      <c r="F693" s="219"/>
      <c r="G693" s="220"/>
      <c r="H693" s="220"/>
      <c r="I693" s="221"/>
      <c r="K693" s="220"/>
      <c r="L693" s="222"/>
      <c r="M693" s="221"/>
      <c r="N693" s="220"/>
      <c r="O693" s="220"/>
      <c r="P693" s="220"/>
      <c r="Q693" s="220"/>
      <c r="R693" s="220"/>
    </row>
    <row r="694" spans="6:18" ht="15.75" customHeight="1" x14ac:dyDescent="0.3">
      <c r="F694" s="219"/>
      <c r="G694" s="220"/>
      <c r="H694" s="220"/>
      <c r="I694" s="221"/>
      <c r="K694" s="220"/>
      <c r="L694" s="222"/>
      <c r="M694" s="221"/>
      <c r="N694" s="220"/>
      <c r="O694" s="220"/>
      <c r="P694" s="220"/>
      <c r="Q694" s="220"/>
      <c r="R694" s="220"/>
    </row>
    <row r="695" spans="6:18" ht="15.75" customHeight="1" x14ac:dyDescent="0.3">
      <c r="F695" s="219"/>
      <c r="G695" s="220"/>
      <c r="H695" s="220"/>
      <c r="I695" s="221"/>
      <c r="K695" s="220"/>
      <c r="L695" s="222"/>
      <c r="M695" s="221"/>
      <c r="N695" s="220"/>
      <c r="O695" s="220"/>
      <c r="P695" s="220"/>
      <c r="Q695" s="220"/>
      <c r="R695" s="220"/>
    </row>
    <row r="696" spans="6:18" ht="15.75" customHeight="1" x14ac:dyDescent="0.3">
      <c r="F696" s="219"/>
      <c r="G696" s="220"/>
      <c r="H696" s="220"/>
      <c r="I696" s="221"/>
      <c r="K696" s="220"/>
      <c r="L696" s="222"/>
      <c r="M696" s="221"/>
      <c r="N696" s="220"/>
      <c r="O696" s="220"/>
      <c r="P696" s="220"/>
      <c r="Q696" s="220"/>
      <c r="R696" s="220"/>
    </row>
    <row r="697" spans="6:18" ht="15.75" customHeight="1" x14ac:dyDescent="0.3">
      <c r="F697" s="219"/>
      <c r="G697" s="220"/>
      <c r="H697" s="220"/>
      <c r="I697" s="221"/>
      <c r="K697" s="220"/>
      <c r="L697" s="222"/>
      <c r="M697" s="221"/>
      <c r="N697" s="220"/>
      <c r="O697" s="220"/>
      <c r="P697" s="220"/>
      <c r="Q697" s="220"/>
      <c r="R697" s="220"/>
    </row>
    <row r="698" spans="6:18" ht="15.75" customHeight="1" x14ac:dyDescent="0.3">
      <c r="F698" s="219"/>
      <c r="G698" s="220"/>
      <c r="H698" s="220"/>
      <c r="I698" s="221"/>
      <c r="K698" s="220"/>
      <c r="L698" s="222"/>
      <c r="M698" s="221"/>
      <c r="N698" s="220"/>
      <c r="O698" s="220"/>
      <c r="P698" s="220"/>
      <c r="Q698" s="220"/>
      <c r="R698" s="220"/>
    </row>
    <row r="699" spans="6:18" ht="15.75" customHeight="1" x14ac:dyDescent="0.3">
      <c r="F699" s="219"/>
      <c r="G699" s="220"/>
      <c r="H699" s="220"/>
      <c r="I699" s="221"/>
      <c r="K699" s="220"/>
      <c r="L699" s="222"/>
      <c r="M699" s="221"/>
      <c r="N699" s="220"/>
      <c r="O699" s="220"/>
      <c r="P699" s="220"/>
      <c r="Q699" s="220"/>
      <c r="R699" s="220"/>
    </row>
    <row r="700" spans="6:18" ht="15.75" customHeight="1" x14ac:dyDescent="0.3">
      <c r="F700" s="219"/>
      <c r="G700" s="220"/>
      <c r="H700" s="220"/>
      <c r="I700" s="221"/>
      <c r="K700" s="220"/>
      <c r="L700" s="222"/>
      <c r="M700" s="221"/>
      <c r="N700" s="220"/>
      <c r="O700" s="220"/>
      <c r="P700" s="220"/>
      <c r="Q700" s="220"/>
      <c r="R700" s="220"/>
    </row>
    <row r="701" spans="6:18" ht="15.75" customHeight="1" x14ac:dyDescent="0.3">
      <c r="F701" s="219"/>
      <c r="G701" s="220"/>
      <c r="H701" s="220"/>
      <c r="I701" s="221"/>
      <c r="K701" s="220"/>
      <c r="L701" s="222"/>
      <c r="M701" s="221"/>
      <c r="N701" s="220"/>
      <c r="O701" s="220"/>
      <c r="P701" s="220"/>
      <c r="Q701" s="220"/>
      <c r="R701" s="220"/>
    </row>
    <row r="702" spans="6:18" ht="15.75" customHeight="1" x14ac:dyDescent="0.3">
      <c r="F702" s="219"/>
      <c r="G702" s="220"/>
      <c r="H702" s="220"/>
      <c r="I702" s="221"/>
      <c r="K702" s="220"/>
      <c r="L702" s="222"/>
      <c r="M702" s="221"/>
      <c r="N702" s="220"/>
      <c r="O702" s="220"/>
      <c r="P702" s="220"/>
      <c r="Q702" s="220"/>
      <c r="R702" s="220"/>
    </row>
    <row r="703" spans="6:18" ht="15.75" customHeight="1" x14ac:dyDescent="0.3">
      <c r="F703" s="219"/>
      <c r="G703" s="220"/>
      <c r="H703" s="220"/>
      <c r="I703" s="221"/>
      <c r="K703" s="220"/>
      <c r="L703" s="222"/>
      <c r="M703" s="221"/>
      <c r="N703" s="220"/>
      <c r="O703" s="220"/>
      <c r="P703" s="220"/>
      <c r="Q703" s="220"/>
      <c r="R703" s="220"/>
    </row>
    <row r="704" spans="6:18" ht="15.75" customHeight="1" x14ac:dyDescent="0.3">
      <c r="F704" s="219"/>
      <c r="G704" s="220"/>
      <c r="H704" s="220"/>
      <c r="I704" s="221"/>
      <c r="K704" s="220"/>
      <c r="L704" s="222"/>
      <c r="M704" s="221"/>
      <c r="N704" s="220"/>
      <c r="O704" s="220"/>
      <c r="P704" s="220"/>
      <c r="Q704" s="220"/>
      <c r="R704" s="220"/>
    </row>
    <row r="705" spans="6:18" ht="15.75" customHeight="1" x14ac:dyDescent="0.3">
      <c r="F705" s="219"/>
      <c r="G705" s="220"/>
      <c r="H705" s="220"/>
      <c r="I705" s="221"/>
      <c r="K705" s="220"/>
      <c r="L705" s="222"/>
      <c r="M705" s="221"/>
      <c r="N705" s="220"/>
      <c r="O705" s="220"/>
      <c r="P705" s="220"/>
      <c r="Q705" s="220"/>
      <c r="R705" s="220"/>
    </row>
    <row r="706" spans="6:18" ht="15.75" customHeight="1" x14ac:dyDescent="0.3">
      <c r="F706" s="219"/>
      <c r="G706" s="220"/>
      <c r="H706" s="220"/>
      <c r="I706" s="221"/>
      <c r="K706" s="220"/>
      <c r="L706" s="222"/>
      <c r="M706" s="221"/>
      <c r="N706" s="220"/>
      <c r="O706" s="220"/>
      <c r="P706" s="220"/>
      <c r="Q706" s="220"/>
      <c r="R706" s="220"/>
    </row>
    <row r="707" spans="6:18" ht="15.75" customHeight="1" x14ac:dyDescent="0.3">
      <c r="F707" s="219"/>
      <c r="G707" s="220"/>
      <c r="H707" s="220"/>
      <c r="I707" s="221"/>
      <c r="K707" s="220"/>
      <c r="L707" s="222"/>
      <c r="M707" s="221"/>
      <c r="N707" s="220"/>
      <c r="O707" s="220"/>
      <c r="P707" s="220"/>
      <c r="Q707" s="220"/>
      <c r="R707" s="220"/>
    </row>
    <row r="708" spans="6:18" ht="15.75" customHeight="1" x14ac:dyDescent="0.3">
      <c r="F708" s="219"/>
      <c r="G708" s="220"/>
      <c r="H708" s="220"/>
      <c r="I708" s="221"/>
      <c r="K708" s="220"/>
      <c r="L708" s="222"/>
      <c r="M708" s="221"/>
      <c r="N708" s="220"/>
      <c r="O708" s="220"/>
      <c r="P708" s="220"/>
      <c r="Q708" s="220"/>
      <c r="R708" s="220"/>
    </row>
    <row r="709" spans="6:18" ht="15.75" customHeight="1" x14ac:dyDescent="0.3">
      <c r="F709" s="219"/>
      <c r="G709" s="220"/>
      <c r="H709" s="220"/>
      <c r="I709" s="221"/>
      <c r="K709" s="220"/>
      <c r="L709" s="222"/>
      <c r="M709" s="221"/>
      <c r="N709" s="220"/>
      <c r="O709" s="220"/>
      <c r="P709" s="220"/>
      <c r="Q709" s="220"/>
      <c r="R709" s="220"/>
    </row>
    <row r="710" spans="6:18" ht="15.75" customHeight="1" x14ac:dyDescent="0.3">
      <c r="F710" s="219"/>
      <c r="G710" s="220"/>
      <c r="H710" s="220"/>
      <c r="I710" s="221"/>
      <c r="K710" s="220"/>
      <c r="L710" s="222"/>
      <c r="M710" s="221"/>
      <c r="N710" s="220"/>
      <c r="O710" s="220"/>
      <c r="P710" s="220"/>
      <c r="Q710" s="220"/>
      <c r="R710" s="220"/>
    </row>
    <row r="711" spans="6:18" ht="15.75" customHeight="1" x14ac:dyDescent="0.3">
      <c r="F711" s="219"/>
      <c r="G711" s="220"/>
      <c r="H711" s="220"/>
      <c r="I711" s="221"/>
      <c r="K711" s="220"/>
      <c r="L711" s="222"/>
      <c r="M711" s="221"/>
      <c r="N711" s="220"/>
      <c r="O711" s="220"/>
      <c r="P711" s="220"/>
      <c r="Q711" s="220"/>
      <c r="R711" s="220"/>
    </row>
    <row r="712" spans="6:18" ht="15.75" customHeight="1" x14ac:dyDescent="0.3">
      <c r="F712" s="219"/>
      <c r="G712" s="220"/>
      <c r="H712" s="220"/>
      <c r="I712" s="221"/>
      <c r="K712" s="220"/>
      <c r="L712" s="222"/>
      <c r="M712" s="221"/>
      <c r="N712" s="220"/>
      <c r="O712" s="220"/>
      <c r="P712" s="220"/>
      <c r="Q712" s="220"/>
      <c r="R712" s="220"/>
    </row>
    <row r="713" spans="6:18" ht="15.75" customHeight="1" x14ac:dyDescent="0.3">
      <c r="F713" s="219"/>
      <c r="G713" s="220"/>
      <c r="H713" s="220"/>
      <c r="I713" s="221"/>
      <c r="K713" s="220"/>
      <c r="L713" s="222"/>
      <c r="M713" s="221"/>
      <c r="N713" s="220"/>
      <c r="O713" s="220"/>
      <c r="P713" s="220"/>
      <c r="Q713" s="220"/>
      <c r="R713" s="220"/>
    </row>
    <row r="714" spans="6:18" ht="15.75" customHeight="1" x14ac:dyDescent="0.3">
      <c r="F714" s="219"/>
      <c r="G714" s="220"/>
      <c r="H714" s="220"/>
      <c r="I714" s="221"/>
      <c r="K714" s="220"/>
      <c r="L714" s="222"/>
      <c r="M714" s="221"/>
      <c r="N714" s="220"/>
      <c r="O714" s="220"/>
      <c r="P714" s="220"/>
      <c r="Q714" s="220"/>
      <c r="R714" s="220"/>
    </row>
    <row r="715" spans="6:18" ht="15.75" customHeight="1" x14ac:dyDescent="0.3">
      <c r="F715" s="219"/>
      <c r="G715" s="220"/>
      <c r="H715" s="220"/>
      <c r="I715" s="221"/>
      <c r="K715" s="220"/>
      <c r="L715" s="222"/>
      <c r="M715" s="221"/>
      <c r="N715" s="220"/>
      <c r="O715" s="220"/>
      <c r="P715" s="220"/>
      <c r="Q715" s="220"/>
      <c r="R715" s="220"/>
    </row>
    <row r="716" spans="6:18" ht="15.75" customHeight="1" x14ac:dyDescent="0.3">
      <c r="F716" s="219"/>
      <c r="G716" s="220"/>
      <c r="H716" s="220"/>
      <c r="I716" s="221"/>
      <c r="K716" s="220"/>
      <c r="L716" s="222"/>
      <c r="M716" s="221"/>
      <c r="N716" s="220"/>
      <c r="O716" s="220"/>
      <c r="P716" s="220"/>
      <c r="Q716" s="220"/>
      <c r="R716" s="220"/>
    </row>
    <row r="717" spans="6:18" ht="15.75" customHeight="1" x14ac:dyDescent="0.3">
      <c r="F717" s="219"/>
      <c r="G717" s="220"/>
      <c r="H717" s="220"/>
      <c r="I717" s="221"/>
      <c r="K717" s="220"/>
      <c r="L717" s="222"/>
      <c r="M717" s="221"/>
      <c r="N717" s="220"/>
      <c r="O717" s="220"/>
      <c r="P717" s="220"/>
      <c r="Q717" s="220"/>
      <c r="R717" s="220"/>
    </row>
    <row r="718" spans="6:18" ht="15.75" customHeight="1" x14ac:dyDescent="0.3">
      <c r="F718" s="219"/>
      <c r="G718" s="220"/>
      <c r="H718" s="220"/>
      <c r="I718" s="221"/>
      <c r="K718" s="220"/>
      <c r="L718" s="222"/>
      <c r="M718" s="221"/>
      <c r="N718" s="220"/>
      <c r="O718" s="220"/>
      <c r="P718" s="220"/>
      <c r="Q718" s="220"/>
      <c r="R718" s="220"/>
    </row>
    <row r="719" spans="6:18" ht="15.75" customHeight="1" x14ac:dyDescent="0.3">
      <c r="F719" s="219"/>
      <c r="G719" s="220"/>
      <c r="H719" s="220"/>
      <c r="I719" s="221"/>
      <c r="K719" s="220"/>
      <c r="L719" s="222"/>
      <c r="M719" s="221"/>
      <c r="N719" s="220"/>
      <c r="O719" s="220"/>
      <c r="P719" s="220"/>
      <c r="Q719" s="220"/>
      <c r="R719" s="220"/>
    </row>
    <row r="720" spans="6:18" ht="15.75" customHeight="1" x14ac:dyDescent="0.3">
      <c r="F720" s="219"/>
      <c r="G720" s="220"/>
      <c r="H720" s="220"/>
      <c r="I720" s="221"/>
      <c r="K720" s="220"/>
      <c r="L720" s="222"/>
      <c r="M720" s="221"/>
      <c r="N720" s="220"/>
      <c r="O720" s="220"/>
      <c r="P720" s="220"/>
      <c r="Q720" s="220"/>
      <c r="R720" s="220"/>
    </row>
    <row r="721" spans="6:18" ht="15.75" customHeight="1" x14ac:dyDescent="0.3">
      <c r="F721" s="219"/>
      <c r="G721" s="220"/>
      <c r="H721" s="220"/>
      <c r="I721" s="221"/>
      <c r="K721" s="220"/>
      <c r="L721" s="222"/>
      <c r="M721" s="221"/>
      <c r="N721" s="220"/>
      <c r="O721" s="220"/>
      <c r="P721" s="220"/>
      <c r="Q721" s="220"/>
      <c r="R721" s="220"/>
    </row>
    <row r="722" spans="6:18" ht="15.75" customHeight="1" x14ac:dyDescent="0.3">
      <c r="F722" s="219"/>
      <c r="G722" s="220"/>
      <c r="H722" s="220"/>
      <c r="I722" s="221"/>
      <c r="K722" s="220"/>
      <c r="L722" s="222"/>
      <c r="M722" s="221"/>
      <c r="N722" s="220"/>
      <c r="O722" s="220"/>
      <c r="P722" s="220"/>
      <c r="Q722" s="220"/>
      <c r="R722" s="220"/>
    </row>
    <row r="723" spans="6:18" ht="15.75" customHeight="1" x14ac:dyDescent="0.3">
      <c r="F723" s="219"/>
      <c r="G723" s="220"/>
      <c r="H723" s="220"/>
      <c r="I723" s="221"/>
      <c r="K723" s="220"/>
      <c r="L723" s="222"/>
      <c r="M723" s="221"/>
      <c r="N723" s="220"/>
      <c r="O723" s="220"/>
      <c r="P723" s="220"/>
      <c r="Q723" s="220"/>
      <c r="R723" s="220"/>
    </row>
    <row r="724" spans="6:18" ht="15.75" customHeight="1" x14ac:dyDescent="0.3">
      <c r="F724" s="219"/>
      <c r="G724" s="220"/>
      <c r="H724" s="220"/>
      <c r="I724" s="221"/>
      <c r="K724" s="220"/>
      <c r="L724" s="222"/>
      <c r="M724" s="221"/>
      <c r="N724" s="220"/>
      <c r="O724" s="220"/>
      <c r="P724" s="220"/>
      <c r="Q724" s="220"/>
      <c r="R724" s="220"/>
    </row>
    <row r="725" spans="6:18" ht="15.75" customHeight="1" x14ac:dyDescent="0.3">
      <c r="F725" s="219"/>
      <c r="G725" s="220"/>
      <c r="H725" s="220"/>
      <c r="I725" s="221"/>
      <c r="K725" s="220"/>
      <c r="L725" s="222"/>
      <c r="M725" s="221"/>
      <c r="N725" s="220"/>
      <c r="O725" s="220"/>
      <c r="P725" s="220"/>
      <c r="Q725" s="220"/>
      <c r="R725" s="220"/>
    </row>
    <row r="726" spans="6:18" ht="15.75" customHeight="1" x14ac:dyDescent="0.3">
      <c r="F726" s="219"/>
      <c r="G726" s="220"/>
      <c r="H726" s="220"/>
      <c r="I726" s="221"/>
      <c r="K726" s="220"/>
      <c r="L726" s="222"/>
      <c r="M726" s="221"/>
      <c r="N726" s="220"/>
      <c r="O726" s="220"/>
      <c r="P726" s="220"/>
      <c r="Q726" s="220"/>
      <c r="R726" s="220"/>
    </row>
    <row r="727" spans="6:18" ht="15.75" customHeight="1" x14ac:dyDescent="0.3">
      <c r="F727" s="219"/>
      <c r="G727" s="220"/>
      <c r="H727" s="220"/>
      <c r="I727" s="221"/>
      <c r="K727" s="220"/>
      <c r="L727" s="222"/>
      <c r="M727" s="221"/>
      <c r="N727" s="220"/>
      <c r="O727" s="220"/>
      <c r="P727" s="220"/>
      <c r="Q727" s="220"/>
      <c r="R727" s="220"/>
    </row>
    <row r="728" spans="6:18" ht="15.75" customHeight="1" x14ac:dyDescent="0.3">
      <c r="F728" s="219"/>
      <c r="G728" s="220"/>
      <c r="H728" s="220"/>
      <c r="I728" s="221"/>
      <c r="K728" s="220"/>
      <c r="L728" s="222"/>
      <c r="M728" s="221"/>
      <c r="N728" s="220"/>
      <c r="O728" s="220"/>
      <c r="P728" s="220"/>
      <c r="Q728" s="220"/>
      <c r="R728" s="220"/>
    </row>
    <row r="729" spans="6:18" ht="15.75" customHeight="1" x14ac:dyDescent="0.3">
      <c r="F729" s="219"/>
      <c r="G729" s="220"/>
      <c r="H729" s="220"/>
      <c r="I729" s="221"/>
      <c r="K729" s="220"/>
      <c r="L729" s="222"/>
      <c r="M729" s="221"/>
      <c r="N729" s="220"/>
      <c r="O729" s="220"/>
      <c r="P729" s="220"/>
      <c r="Q729" s="220"/>
      <c r="R729" s="220"/>
    </row>
    <row r="730" spans="6:18" ht="15.75" customHeight="1" x14ac:dyDescent="0.3">
      <c r="F730" s="219"/>
      <c r="G730" s="220"/>
      <c r="H730" s="220"/>
      <c r="I730" s="221"/>
      <c r="K730" s="220"/>
      <c r="L730" s="222"/>
      <c r="M730" s="221"/>
      <c r="N730" s="220"/>
      <c r="O730" s="220"/>
      <c r="P730" s="220"/>
      <c r="Q730" s="220"/>
      <c r="R730" s="220"/>
    </row>
    <row r="731" spans="6:18" ht="15.75" customHeight="1" x14ac:dyDescent="0.3">
      <c r="F731" s="219"/>
      <c r="G731" s="220"/>
      <c r="H731" s="220"/>
      <c r="I731" s="221"/>
      <c r="K731" s="220"/>
      <c r="L731" s="222"/>
      <c r="M731" s="221"/>
      <c r="N731" s="220"/>
      <c r="O731" s="220"/>
      <c r="P731" s="220"/>
      <c r="Q731" s="220"/>
      <c r="R731" s="220"/>
    </row>
    <row r="732" spans="6:18" ht="15.75" customHeight="1" x14ac:dyDescent="0.3">
      <c r="F732" s="219"/>
      <c r="G732" s="220"/>
      <c r="H732" s="220"/>
      <c r="I732" s="221"/>
      <c r="K732" s="220"/>
      <c r="L732" s="222"/>
      <c r="M732" s="221"/>
      <c r="N732" s="220"/>
      <c r="O732" s="220"/>
      <c r="P732" s="220"/>
      <c r="Q732" s="220"/>
      <c r="R732" s="220"/>
    </row>
    <row r="733" spans="6:18" ht="15.75" customHeight="1" x14ac:dyDescent="0.3">
      <c r="F733" s="219"/>
      <c r="G733" s="220"/>
      <c r="H733" s="220"/>
      <c r="I733" s="221"/>
      <c r="K733" s="220"/>
      <c r="L733" s="222"/>
      <c r="M733" s="221"/>
      <c r="N733" s="220"/>
      <c r="O733" s="220"/>
      <c r="P733" s="220"/>
      <c r="Q733" s="220"/>
      <c r="R733" s="220"/>
    </row>
    <row r="734" spans="6:18" ht="15.75" customHeight="1" x14ac:dyDescent="0.3">
      <c r="F734" s="219"/>
      <c r="G734" s="220"/>
      <c r="H734" s="220"/>
      <c r="I734" s="221"/>
      <c r="K734" s="220"/>
      <c r="L734" s="222"/>
      <c r="M734" s="221"/>
      <c r="N734" s="220"/>
      <c r="O734" s="220"/>
      <c r="P734" s="220"/>
      <c r="Q734" s="220"/>
      <c r="R734" s="220"/>
    </row>
    <row r="735" spans="6:18" ht="15.75" customHeight="1" x14ac:dyDescent="0.3">
      <c r="F735" s="219"/>
      <c r="G735" s="220"/>
      <c r="H735" s="220"/>
      <c r="I735" s="221"/>
      <c r="K735" s="220"/>
      <c r="L735" s="222"/>
      <c r="M735" s="221"/>
      <c r="N735" s="220"/>
      <c r="O735" s="220"/>
      <c r="P735" s="220"/>
      <c r="Q735" s="220"/>
      <c r="R735" s="220"/>
    </row>
    <row r="736" spans="6:18" ht="15.75" customHeight="1" x14ac:dyDescent="0.3">
      <c r="F736" s="219"/>
      <c r="G736" s="220"/>
      <c r="H736" s="220"/>
      <c r="I736" s="221"/>
      <c r="K736" s="220"/>
      <c r="L736" s="222"/>
      <c r="M736" s="221"/>
      <c r="N736" s="220"/>
      <c r="O736" s="220"/>
      <c r="P736" s="220"/>
      <c r="Q736" s="220"/>
      <c r="R736" s="220"/>
    </row>
    <row r="737" spans="6:18" ht="15.75" customHeight="1" x14ac:dyDescent="0.3">
      <c r="F737" s="219"/>
      <c r="G737" s="220"/>
      <c r="H737" s="220"/>
      <c r="I737" s="221"/>
      <c r="K737" s="220"/>
      <c r="L737" s="222"/>
      <c r="M737" s="221"/>
      <c r="N737" s="220"/>
      <c r="O737" s="220"/>
      <c r="P737" s="220"/>
      <c r="Q737" s="220"/>
      <c r="R737" s="220"/>
    </row>
    <row r="738" spans="6:18" ht="15.75" customHeight="1" x14ac:dyDescent="0.3">
      <c r="F738" s="219"/>
      <c r="G738" s="220"/>
      <c r="H738" s="220"/>
      <c r="I738" s="221"/>
      <c r="K738" s="220"/>
      <c r="L738" s="222"/>
      <c r="M738" s="221"/>
      <c r="N738" s="220"/>
      <c r="O738" s="220"/>
      <c r="P738" s="220"/>
      <c r="Q738" s="220"/>
      <c r="R738" s="220"/>
    </row>
    <row r="739" spans="6:18" ht="15.75" customHeight="1" x14ac:dyDescent="0.3">
      <c r="F739" s="219"/>
      <c r="G739" s="220"/>
      <c r="H739" s="220"/>
      <c r="I739" s="221"/>
      <c r="K739" s="220"/>
      <c r="L739" s="222"/>
      <c r="M739" s="221"/>
      <c r="N739" s="220"/>
      <c r="O739" s="220"/>
      <c r="P739" s="220"/>
      <c r="Q739" s="220"/>
      <c r="R739" s="220"/>
    </row>
    <row r="740" spans="6:18" ht="15.75" customHeight="1" x14ac:dyDescent="0.3">
      <c r="F740" s="219"/>
      <c r="G740" s="220"/>
      <c r="H740" s="220"/>
      <c r="I740" s="221"/>
      <c r="K740" s="220"/>
      <c r="L740" s="222"/>
      <c r="M740" s="221"/>
      <c r="N740" s="220"/>
      <c r="O740" s="220"/>
      <c r="P740" s="220"/>
      <c r="Q740" s="220"/>
      <c r="R740" s="220"/>
    </row>
    <row r="741" spans="6:18" ht="15.75" customHeight="1" x14ac:dyDescent="0.3">
      <c r="F741" s="219"/>
      <c r="G741" s="220"/>
      <c r="H741" s="220"/>
      <c r="I741" s="221"/>
      <c r="K741" s="220"/>
      <c r="L741" s="222"/>
      <c r="M741" s="221"/>
      <c r="N741" s="220"/>
      <c r="O741" s="220"/>
      <c r="P741" s="220"/>
      <c r="Q741" s="220"/>
      <c r="R741" s="220"/>
    </row>
    <row r="742" spans="6:18" ht="15.75" customHeight="1" x14ac:dyDescent="0.3">
      <c r="F742" s="219"/>
      <c r="G742" s="220"/>
      <c r="H742" s="220"/>
      <c r="I742" s="221"/>
      <c r="K742" s="220"/>
      <c r="L742" s="222"/>
      <c r="M742" s="221"/>
      <c r="N742" s="220"/>
      <c r="O742" s="220"/>
      <c r="P742" s="220"/>
      <c r="Q742" s="220"/>
      <c r="R742" s="220"/>
    </row>
    <row r="743" spans="6:18" ht="15.75" customHeight="1" x14ac:dyDescent="0.3">
      <c r="F743" s="219"/>
      <c r="G743" s="220"/>
      <c r="H743" s="220"/>
      <c r="I743" s="221"/>
      <c r="K743" s="220"/>
      <c r="L743" s="222"/>
      <c r="M743" s="221"/>
      <c r="N743" s="220"/>
      <c r="O743" s="220"/>
      <c r="P743" s="220"/>
      <c r="Q743" s="220"/>
      <c r="R743" s="220"/>
    </row>
    <row r="744" spans="6:18" ht="15.75" customHeight="1" x14ac:dyDescent="0.3">
      <c r="F744" s="219"/>
      <c r="G744" s="220"/>
      <c r="H744" s="220"/>
      <c r="I744" s="221"/>
      <c r="K744" s="220"/>
      <c r="L744" s="222"/>
      <c r="M744" s="221"/>
      <c r="N744" s="220"/>
      <c r="O744" s="220"/>
      <c r="P744" s="220"/>
      <c r="Q744" s="220"/>
      <c r="R744" s="220"/>
    </row>
    <row r="745" spans="6:18" ht="15.75" customHeight="1" x14ac:dyDescent="0.3">
      <c r="F745" s="219"/>
      <c r="G745" s="220"/>
      <c r="H745" s="220"/>
      <c r="I745" s="221"/>
      <c r="K745" s="220"/>
      <c r="L745" s="222"/>
      <c r="M745" s="221"/>
      <c r="N745" s="220"/>
      <c r="O745" s="220"/>
      <c r="P745" s="220"/>
      <c r="Q745" s="220"/>
      <c r="R745" s="220"/>
    </row>
    <row r="746" spans="6:18" ht="15.75" customHeight="1" x14ac:dyDescent="0.3">
      <c r="F746" s="219"/>
      <c r="G746" s="220"/>
      <c r="H746" s="220"/>
      <c r="I746" s="221"/>
      <c r="K746" s="220"/>
      <c r="L746" s="222"/>
      <c r="M746" s="221"/>
      <c r="N746" s="220"/>
      <c r="O746" s="220"/>
      <c r="P746" s="220"/>
      <c r="Q746" s="220"/>
      <c r="R746" s="220"/>
    </row>
    <row r="747" spans="6:18" ht="15.75" customHeight="1" x14ac:dyDescent="0.3">
      <c r="F747" s="219"/>
      <c r="G747" s="220"/>
      <c r="H747" s="220"/>
      <c r="I747" s="221"/>
      <c r="K747" s="220"/>
      <c r="L747" s="222"/>
      <c r="M747" s="221"/>
      <c r="N747" s="220"/>
      <c r="O747" s="220"/>
      <c r="P747" s="220"/>
      <c r="Q747" s="220"/>
      <c r="R747" s="220"/>
    </row>
    <row r="748" spans="6:18" ht="15.75" customHeight="1" x14ac:dyDescent="0.3">
      <c r="F748" s="219"/>
      <c r="G748" s="220"/>
      <c r="H748" s="220"/>
      <c r="I748" s="221"/>
      <c r="K748" s="220"/>
      <c r="L748" s="222"/>
      <c r="M748" s="221"/>
      <c r="N748" s="220"/>
      <c r="O748" s="220"/>
      <c r="P748" s="220"/>
      <c r="Q748" s="220"/>
      <c r="R748" s="220"/>
    </row>
    <row r="749" spans="6:18" ht="15.75" customHeight="1" x14ac:dyDescent="0.3">
      <c r="F749" s="219"/>
      <c r="G749" s="220"/>
      <c r="H749" s="220"/>
      <c r="I749" s="221"/>
      <c r="K749" s="220"/>
      <c r="L749" s="222"/>
      <c r="M749" s="221"/>
      <c r="N749" s="220"/>
      <c r="O749" s="220"/>
      <c r="P749" s="220"/>
      <c r="Q749" s="220"/>
      <c r="R749" s="220"/>
    </row>
    <row r="750" spans="6:18" ht="15.75" customHeight="1" x14ac:dyDescent="0.3">
      <c r="F750" s="219"/>
      <c r="G750" s="220"/>
      <c r="H750" s="220"/>
      <c r="I750" s="221"/>
      <c r="K750" s="220"/>
      <c r="L750" s="222"/>
      <c r="M750" s="221"/>
      <c r="N750" s="220"/>
      <c r="O750" s="220"/>
      <c r="P750" s="220"/>
      <c r="Q750" s="220"/>
      <c r="R750" s="220"/>
    </row>
    <row r="751" spans="6:18" ht="15.75" customHeight="1" x14ac:dyDescent="0.3">
      <c r="F751" s="219"/>
      <c r="G751" s="220"/>
      <c r="H751" s="220"/>
      <c r="I751" s="221"/>
      <c r="K751" s="220"/>
      <c r="L751" s="222"/>
      <c r="M751" s="221"/>
      <c r="N751" s="220"/>
      <c r="O751" s="220"/>
      <c r="P751" s="220"/>
      <c r="Q751" s="220"/>
      <c r="R751" s="220"/>
    </row>
    <row r="752" spans="6:18" ht="15.75" customHeight="1" x14ac:dyDescent="0.3">
      <c r="F752" s="219"/>
      <c r="G752" s="220"/>
      <c r="H752" s="220"/>
      <c r="I752" s="221"/>
      <c r="K752" s="220"/>
      <c r="L752" s="222"/>
      <c r="M752" s="221"/>
      <c r="N752" s="220"/>
      <c r="O752" s="220"/>
      <c r="P752" s="220"/>
      <c r="Q752" s="220"/>
      <c r="R752" s="220"/>
    </row>
    <row r="753" spans="6:18" ht="15.75" customHeight="1" x14ac:dyDescent="0.3">
      <c r="F753" s="219"/>
      <c r="G753" s="220"/>
      <c r="H753" s="220"/>
      <c r="I753" s="221"/>
      <c r="K753" s="220"/>
      <c r="L753" s="222"/>
      <c r="M753" s="221"/>
      <c r="N753" s="220"/>
      <c r="O753" s="220"/>
      <c r="P753" s="220"/>
      <c r="Q753" s="220"/>
      <c r="R753" s="220"/>
    </row>
    <row r="754" spans="6:18" ht="15.75" customHeight="1" x14ac:dyDescent="0.3">
      <c r="F754" s="219"/>
      <c r="G754" s="220"/>
      <c r="H754" s="220"/>
      <c r="I754" s="221"/>
      <c r="K754" s="220"/>
      <c r="L754" s="222"/>
      <c r="M754" s="221"/>
      <c r="N754" s="220"/>
      <c r="O754" s="220"/>
      <c r="P754" s="220"/>
      <c r="Q754" s="220"/>
      <c r="R754" s="220"/>
    </row>
    <row r="755" spans="6:18" ht="15.75" customHeight="1" x14ac:dyDescent="0.3">
      <c r="F755" s="219"/>
      <c r="G755" s="220"/>
      <c r="H755" s="220"/>
      <c r="I755" s="221"/>
      <c r="K755" s="220"/>
      <c r="L755" s="222"/>
      <c r="M755" s="221"/>
      <c r="N755" s="220"/>
      <c r="O755" s="220"/>
      <c r="P755" s="220"/>
      <c r="Q755" s="220"/>
      <c r="R755" s="220"/>
    </row>
    <row r="756" spans="6:18" ht="15.75" customHeight="1" x14ac:dyDescent="0.3">
      <c r="F756" s="219"/>
      <c r="G756" s="220"/>
      <c r="H756" s="220"/>
      <c r="I756" s="221"/>
      <c r="K756" s="220"/>
      <c r="L756" s="222"/>
      <c r="M756" s="221"/>
      <c r="N756" s="220"/>
      <c r="O756" s="220"/>
      <c r="P756" s="220"/>
      <c r="Q756" s="220"/>
      <c r="R756" s="220"/>
    </row>
    <row r="757" spans="6:18" ht="15.75" customHeight="1" x14ac:dyDescent="0.3">
      <c r="F757" s="219"/>
      <c r="G757" s="220"/>
      <c r="H757" s="220"/>
      <c r="I757" s="221"/>
      <c r="K757" s="220"/>
      <c r="L757" s="222"/>
      <c r="M757" s="221"/>
      <c r="N757" s="220"/>
      <c r="O757" s="220"/>
      <c r="P757" s="220"/>
      <c r="Q757" s="220"/>
      <c r="R757" s="220"/>
    </row>
    <row r="758" spans="6:18" ht="15.75" customHeight="1" x14ac:dyDescent="0.3">
      <c r="F758" s="219"/>
      <c r="G758" s="220"/>
      <c r="H758" s="220"/>
      <c r="I758" s="221"/>
      <c r="K758" s="220"/>
      <c r="L758" s="222"/>
      <c r="M758" s="221"/>
      <c r="N758" s="220"/>
      <c r="O758" s="220"/>
      <c r="P758" s="220"/>
      <c r="Q758" s="220"/>
      <c r="R758" s="220"/>
    </row>
    <row r="759" spans="6:18" ht="15.75" customHeight="1" x14ac:dyDescent="0.3">
      <c r="F759" s="219"/>
      <c r="G759" s="220"/>
      <c r="H759" s="220"/>
      <c r="I759" s="221"/>
      <c r="K759" s="220"/>
      <c r="L759" s="222"/>
      <c r="M759" s="221"/>
      <c r="N759" s="220"/>
      <c r="O759" s="220"/>
      <c r="P759" s="220"/>
      <c r="Q759" s="220"/>
      <c r="R759" s="220"/>
    </row>
    <row r="760" spans="6:18" ht="15.75" customHeight="1" x14ac:dyDescent="0.3">
      <c r="F760" s="219"/>
      <c r="G760" s="220"/>
      <c r="H760" s="220"/>
      <c r="I760" s="221"/>
      <c r="K760" s="220"/>
      <c r="L760" s="222"/>
      <c r="M760" s="221"/>
      <c r="N760" s="220"/>
      <c r="O760" s="220"/>
      <c r="P760" s="220"/>
      <c r="Q760" s="220"/>
      <c r="R760" s="220"/>
    </row>
    <row r="761" spans="6:18" ht="15.75" customHeight="1" x14ac:dyDescent="0.3">
      <c r="F761" s="219"/>
      <c r="G761" s="220"/>
      <c r="H761" s="220"/>
      <c r="I761" s="221"/>
      <c r="K761" s="220"/>
      <c r="L761" s="222"/>
      <c r="M761" s="221"/>
      <c r="N761" s="220"/>
      <c r="O761" s="220"/>
      <c r="P761" s="220"/>
      <c r="Q761" s="220"/>
      <c r="R761" s="220"/>
    </row>
    <row r="762" spans="6:18" ht="15.75" customHeight="1" x14ac:dyDescent="0.3">
      <c r="F762" s="219"/>
      <c r="G762" s="220"/>
      <c r="H762" s="220"/>
      <c r="I762" s="221"/>
      <c r="K762" s="220"/>
      <c r="L762" s="222"/>
      <c r="M762" s="221"/>
      <c r="N762" s="220"/>
      <c r="O762" s="220"/>
      <c r="P762" s="220"/>
      <c r="Q762" s="220"/>
      <c r="R762" s="220"/>
    </row>
    <row r="763" spans="6:18" ht="15.75" customHeight="1" x14ac:dyDescent="0.3">
      <c r="F763" s="219"/>
      <c r="G763" s="220"/>
      <c r="H763" s="220"/>
      <c r="I763" s="221"/>
      <c r="K763" s="220"/>
      <c r="L763" s="222"/>
      <c r="M763" s="221"/>
      <c r="N763" s="220"/>
      <c r="O763" s="220"/>
      <c r="P763" s="220"/>
      <c r="Q763" s="220"/>
      <c r="R763" s="220"/>
    </row>
    <row r="764" spans="6:18" ht="15.75" customHeight="1" x14ac:dyDescent="0.3">
      <c r="F764" s="219"/>
      <c r="G764" s="220"/>
      <c r="H764" s="220"/>
      <c r="I764" s="221"/>
      <c r="K764" s="220"/>
      <c r="L764" s="222"/>
      <c r="M764" s="221"/>
      <c r="N764" s="220"/>
      <c r="O764" s="220"/>
      <c r="P764" s="220"/>
      <c r="Q764" s="220"/>
      <c r="R764" s="220"/>
    </row>
    <row r="765" spans="6:18" ht="15.75" customHeight="1" x14ac:dyDescent="0.3">
      <c r="F765" s="219"/>
      <c r="G765" s="220"/>
      <c r="H765" s="220"/>
      <c r="I765" s="221"/>
      <c r="K765" s="220"/>
      <c r="L765" s="222"/>
      <c r="M765" s="221"/>
      <c r="N765" s="220"/>
      <c r="O765" s="220"/>
      <c r="P765" s="220"/>
      <c r="Q765" s="220"/>
      <c r="R765" s="220"/>
    </row>
    <row r="766" spans="6:18" ht="15.75" customHeight="1" x14ac:dyDescent="0.3">
      <c r="F766" s="219"/>
      <c r="G766" s="220"/>
      <c r="H766" s="220"/>
      <c r="I766" s="221"/>
      <c r="K766" s="220"/>
      <c r="L766" s="222"/>
      <c r="M766" s="221"/>
      <c r="N766" s="220"/>
      <c r="O766" s="220"/>
      <c r="P766" s="220"/>
      <c r="Q766" s="220"/>
      <c r="R766" s="220"/>
    </row>
    <row r="767" spans="6:18" ht="15.75" customHeight="1" x14ac:dyDescent="0.3">
      <c r="F767" s="219"/>
      <c r="G767" s="220"/>
      <c r="H767" s="220"/>
      <c r="I767" s="221"/>
      <c r="K767" s="220"/>
      <c r="L767" s="222"/>
      <c r="M767" s="221"/>
      <c r="N767" s="220"/>
      <c r="O767" s="220"/>
      <c r="P767" s="220"/>
      <c r="Q767" s="220"/>
      <c r="R767" s="220"/>
    </row>
    <row r="768" spans="6:18" ht="15.75" customHeight="1" x14ac:dyDescent="0.3">
      <c r="F768" s="219"/>
      <c r="G768" s="220"/>
      <c r="H768" s="220"/>
      <c r="I768" s="221"/>
      <c r="K768" s="220"/>
      <c r="L768" s="222"/>
      <c r="M768" s="221"/>
      <c r="N768" s="220"/>
      <c r="O768" s="220"/>
      <c r="P768" s="220"/>
      <c r="Q768" s="220"/>
      <c r="R768" s="220"/>
    </row>
    <row r="769" spans="6:18" ht="15.75" customHeight="1" x14ac:dyDescent="0.3">
      <c r="F769" s="219"/>
      <c r="G769" s="220"/>
      <c r="H769" s="220"/>
      <c r="I769" s="221"/>
      <c r="K769" s="220"/>
      <c r="L769" s="222"/>
      <c r="M769" s="221"/>
      <c r="N769" s="220"/>
      <c r="O769" s="220"/>
      <c r="P769" s="220"/>
      <c r="Q769" s="220"/>
      <c r="R769" s="220"/>
    </row>
    <row r="770" spans="6:18" ht="15.75" customHeight="1" x14ac:dyDescent="0.3">
      <c r="F770" s="219"/>
      <c r="G770" s="220"/>
      <c r="H770" s="220"/>
      <c r="I770" s="221"/>
      <c r="K770" s="220"/>
      <c r="L770" s="222"/>
      <c r="M770" s="221"/>
      <c r="N770" s="220"/>
      <c r="O770" s="220"/>
      <c r="P770" s="220"/>
      <c r="Q770" s="220"/>
      <c r="R770" s="220"/>
    </row>
    <row r="771" spans="6:18" ht="15.75" customHeight="1" x14ac:dyDescent="0.3">
      <c r="F771" s="219"/>
      <c r="G771" s="220"/>
      <c r="H771" s="220"/>
      <c r="I771" s="221"/>
      <c r="K771" s="220"/>
      <c r="L771" s="222"/>
      <c r="M771" s="221"/>
      <c r="N771" s="220"/>
      <c r="O771" s="220"/>
      <c r="P771" s="220"/>
      <c r="Q771" s="220"/>
      <c r="R771" s="220"/>
    </row>
    <row r="772" spans="6:18" ht="15.75" customHeight="1" x14ac:dyDescent="0.3">
      <c r="F772" s="219"/>
      <c r="G772" s="220"/>
      <c r="H772" s="220"/>
      <c r="I772" s="221"/>
      <c r="K772" s="220"/>
      <c r="L772" s="222"/>
      <c r="M772" s="221"/>
      <c r="N772" s="220"/>
      <c r="O772" s="220"/>
      <c r="P772" s="220"/>
      <c r="Q772" s="220"/>
      <c r="R772" s="220"/>
    </row>
    <row r="773" spans="6:18" ht="15.75" customHeight="1" x14ac:dyDescent="0.3">
      <c r="F773" s="219"/>
      <c r="G773" s="220"/>
      <c r="H773" s="220"/>
      <c r="I773" s="221"/>
      <c r="K773" s="220"/>
      <c r="L773" s="222"/>
      <c r="M773" s="221"/>
      <c r="N773" s="220"/>
      <c r="O773" s="220"/>
      <c r="P773" s="220"/>
      <c r="Q773" s="220"/>
      <c r="R773" s="220"/>
    </row>
    <row r="774" spans="6:18" ht="15.75" customHeight="1" x14ac:dyDescent="0.3">
      <c r="F774" s="219"/>
      <c r="G774" s="220"/>
      <c r="H774" s="220"/>
      <c r="I774" s="221"/>
      <c r="K774" s="220"/>
      <c r="L774" s="222"/>
      <c r="M774" s="221"/>
      <c r="N774" s="220"/>
      <c r="O774" s="220"/>
      <c r="P774" s="220"/>
      <c r="Q774" s="220"/>
      <c r="R774" s="220"/>
    </row>
    <row r="775" spans="6:18" ht="15.75" customHeight="1" x14ac:dyDescent="0.3">
      <c r="F775" s="219"/>
      <c r="G775" s="220"/>
      <c r="H775" s="220"/>
      <c r="I775" s="221"/>
      <c r="K775" s="220"/>
      <c r="L775" s="222"/>
      <c r="M775" s="221"/>
      <c r="N775" s="220"/>
      <c r="O775" s="220"/>
      <c r="P775" s="220"/>
      <c r="Q775" s="220"/>
      <c r="R775" s="220"/>
    </row>
    <row r="776" spans="6:18" ht="15.75" customHeight="1" x14ac:dyDescent="0.3">
      <c r="F776" s="219"/>
      <c r="G776" s="220"/>
      <c r="H776" s="220"/>
      <c r="I776" s="221"/>
      <c r="K776" s="220"/>
      <c r="L776" s="222"/>
      <c r="M776" s="221"/>
      <c r="N776" s="220"/>
      <c r="O776" s="220"/>
      <c r="P776" s="220"/>
      <c r="Q776" s="220"/>
      <c r="R776" s="220"/>
    </row>
    <row r="777" spans="6:18" ht="15.75" customHeight="1" x14ac:dyDescent="0.3">
      <c r="F777" s="219"/>
      <c r="G777" s="220"/>
      <c r="H777" s="220"/>
      <c r="I777" s="221"/>
      <c r="K777" s="220"/>
      <c r="L777" s="222"/>
      <c r="M777" s="221"/>
      <c r="N777" s="220"/>
      <c r="O777" s="220"/>
      <c r="P777" s="220"/>
      <c r="Q777" s="220"/>
      <c r="R777" s="220"/>
    </row>
    <row r="778" spans="6:18" ht="15.75" customHeight="1" x14ac:dyDescent="0.3">
      <c r="F778" s="219"/>
      <c r="G778" s="220"/>
      <c r="H778" s="220"/>
      <c r="I778" s="221"/>
      <c r="K778" s="220"/>
      <c r="L778" s="222"/>
      <c r="M778" s="221"/>
      <c r="N778" s="220"/>
      <c r="O778" s="220"/>
      <c r="P778" s="220"/>
      <c r="Q778" s="220"/>
      <c r="R778" s="220"/>
    </row>
    <row r="779" spans="6:18" ht="15.75" customHeight="1" x14ac:dyDescent="0.3">
      <c r="F779" s="219"/>
      <c r="G779" s="220"/>
      <c r="H779" s="220"/>
      <c r="I779" s="221"/>
      <c r="K779" s="220"/>
      <c r="L779" s="222"/>
      <c r="M779" s="221"/>
      <c r="N779" s="220"/>
      <c r="O779" s="220"/>
      <c r="P779" s="220"/>
      <c r="Q779" s="220"/>
      <c r="R779" s="220"/>
    </row>
    <row r="780" spans="6:18" ht="15.75" customHeight="1" x14ac:dyDescent="0.3">
      <c r="F780" s="219"/>
      <c r="G780" s="220"/>
      <c r="H780" s="220"/>
      <c r="I780" s="221"/>
      <c r="K780" s="220"/>
      <c r="L780" s="222"/>
      <c r="M780" s="221"/>
      <c r="N780" s="220"/>
      <c r="O780" s="220"/>
      <c r="P780" s="220"/>
      <c r="Q780" s="220"/>
      <c r="R780" s="220"/>
    </row>
    <row r="781" spans="6:18" ht="15.75" customHeight="1" x14ac:dyDescent="0.3">
      <c r="F781" s="219"/>
      <c r="G781" s="220"/>
      <c r="H781" s="220"/>
      <c r="I781" s="221"/>
      <c r="K781" s="220"/>
      <c r="L781" s="222"/>
      <c r="M781" s="221"/>
      <c r="N781" s="220"/>
      <c r="O781" s="220"/>
      <c r="P781" s="220"/>
      <c r="Q781" s="220"/>
      <c r="R781" s="220"/>
    </row>
    <row r="782" spans="6:18" ht="15.75" customHeight="1" x14ac:dyDescent="0.3">
      <c r="F782" s="219"/>
      <c r="G782" s="220"/>
      <c r="H782" s="220"/>
      <c r="I782" s="221"/>
      <c r="K782" s="220"/>
      <c r="L782" s="222"/>
      <c r="M782" s="221"/>
      <c r="N782" s="220"/>
      <c r="O782" s="220"/>
      <c r="P782" s="220"/>
      <c r="Q782" s="220"/>
      <c r="R782" s="220"/>
    </row>
    <row r="783" spans="6:18" ht="15.75" customHeight="1" x14ac:dyDescent="0.3">
      <c r="F783" s="219"/>
      <c r="G783" s="220"/>
      <c r="H783" s="220"/>
      <c r="I783" s="221"/>
      <c r="K783" s="220"/>
      <c r="L783" s="222"/>
      <c r="M783" s="221"/>
      <c r="N783" s="220"/>
      <c r="O783" s="220"/>
      <c r="P783" s="220"/>
      <c r="Q783" s="220"/>
      <c r="R783" s="220"/>
    </row>
    <row r="784" spans="6:18" ht="15.75" customHeight="1" x14ac:dyDescent="0.3">
      <c r="F784" s="219"/>
      <c r="G784" s="220"/>
      <c r="H784" s="220"/>
      <c r="I784" s="221"/>
      <c r="K784" s="220"/>
      <c r="L784" s="222"/>
      <c r="M784" s="221"/>
      <c r="N784" s="220"/>
      <c r="O784" s="220"/>
      <c r="P784" s="220"/>
      <c r="Q784" s="220"/>
      <c r="R784" s="220"/>
    </row>
    <row r="785" spans="6:18" ht="15.75" customHeight="1" x14ac:dyDescent="0.3">
      <c r="F785" s="219"/>
      <c r="G785" s="220"/>
      <c r="H785" s="220"/>
      <c r="I785" s="221"/>
      <c r="K785" s="220"/>
      <c r="L785" s="222"/>
      <c r="M785" s="221"/>
      <c r="N785" s="220"/>
      <c r="O785" s="220"/>
      <c r="P785" s="220"/>
      <c r="Q785" s="220"/>
      <c r="R785" s="220"/>
    </row>
    <row r="786" spans="6:18" ht="15.75" customHeight="1" x14ac:dyDescent="0.3">
      <c r="F786" s="219"/>
      <c r="G786" s="220"/>
      <c r="H786" s="220"/>
      <c r="I786" s="221"/>
      <c r="K786" s="220"/>
      <c r="L786" s="222"/>
      <c r="M786" s="221"/>
      <c r="N786" s="220"/>
      <c r="O786" s="220"/>
      <c r="P786" s="220"/>
      <c r="Q786" s="220"/>
      <c r="R786" s="220"/>
    </row>
    <row r="787" spans="6:18" ht="15.75" customHeight="1" x14ac:dyDescent="0.3">
      <c r="F787" s="219"/>
      <c r="G787" s="220"/>
      <c r="H787" s="220"/>
      <c r="I787" s="221"/>
      <c r="K787" s="220"/>
      <c r="L787" s="222"/>
      <c r="M787" s="221"/>
      <c r="N787" s="220"/>
      <c r="O787" s="220"/>
      <c r="P787" s="220"/>
      <c r="Q787" s="220"/>
      <c r="R787" s="220"/>
    </row>
    <row r="788" spans="6:18" ht="15.75" customHeight="1" x14ac:dyDescent="0.3">
      <c r="F788" s="219"/>
      <c r="G788" s="220"/>
      <c r="H788" s="220"/>
      <c r="I788" s="221"/>
      <c r="K788" s="220"/>
      <c r="L788" s="222"/>
      <c r="M788" s="221"/>
      <c r="N788" s="220"/>
      <c r="O788" s="220"/>
      <c r="P788" s="220"/>
      <c r="Q788" s="220"/>
      <c r="R788" s="220"/>
    </row>
    <row r="789" spans="6:18" ht="15.75" customHeight="1" x14ac:dyDescent="0.3">
      <c r="F789" s="219"/>
      <c r="G789" s="220"/>
      <c r="H789" s="220"/>
      <c r="I789" s="221"/>
      <c r="K789" s="220"/>
      <c r="L789" s="222"/>
      <c r="M789" s="221"/>
      <c r="N789" s="220"/>
      <c r="O789" s="220"/>
      <c r="P789" s="220"/>
      <c r="Q789" s="220"/>
      <c r="R789" s="220"/>
    </row>
    <row r="790" spans="6:18" ht="15.75" customHeight="1" x14ac:dyDescent="0.3">
      <c r="F790" s="219"/>
      <c r="G790" s="220"/>
      <c r="H790" s="220"/>
      <c r="I790" s="221"/>
      <c r="K790" s="220"/>
      <c r="L790" s="222"/>
      <c r="M790" s="221"/>
      <c r="N790" s="220"/>
      <c r="O790" s="220"/>
      <c r="P790" s="220"/>
      <c r="Q790" s="220"/>
      <c r="R790" s="220"/>
    </row>
    <row r="791" spans="6:18" ht="15.75" customHeight="1" x14ac:dyDescent="0.3">
      <c r="F791" s="219"/>
      <c r="G791" s="220"/>
      <c r="H791" s="220"/>
      <c r="I791" s="221"/>
      <c r="K791" s="220"/>
      <c r="L791" s="222"/>
      <c r="M791" s="221"/>
      <c r="N791" s="220"/>
      <c r="O791" s="220"/>
      <c r="P791" s="220"/>
      <c r="Q791" s="220"/>
      <c r="R791" s="220"/>
    </row>
    <row r="792" spans="6:18" ht="15.75" customHeight="1" x14ac:dyDescent="0.3">
      <c r="F792" s="219"/>
      <c r="G792" s="220"/>
      <c r="H792" s="220"/>
      <c r="I792" s="221"/>
      <c r="K792" s="220"/>
      <c r="L792" s="222"/>
      <c r="M792" s="221"/>
      <c r="N792" s="220"/>
      <c r="O792" s="220"/>
      <c r="P792" s="220"/>
      <c r="Q792" s="220"/>
      <c r="R792" s="220"/>
    </row>
    <row r="793" spans="6:18" ht="15.75" customHeight="1" x14ac:dyDescent="0.3">
      <c r="F793" s="219"/>
      <c r="G793" s="220"/>
      <c r="H793" s="220"/>
      <c r="I793" s="221"/>
      <c r="K793" s="220"/>
      <c r="L793" s="222"/>
      <c r="M793" s="221"/>
      <c r="N793" s="220"/>
      <c r="O793" s="220"/>
      <c r="P793" s="220"/>
      <c r="Q793" s="220"/>
      <c r="R793" s="220"/>
    </row>
    <row r="794" spans="6:18" ht="15.75" customHeight="1" x14ac:dyDescent="0.3">
      <c r="F794" s="219"/>
      <c r="G794" s="220"/>
      <c r="H794" s="220"/>
      <c r="I794" s="221"/>
      <c r="K794" s="220"/>
      <c r="L794" s="222"/>
      <c r="M794" s="221"/>
      <c r="N794" s="220"/>
      <c r="O794" s="220"/>
      <c r="P794" s="220"/>
      <c r="Q794" s="220"/>
      <c r="R794" s="220"/>
    </row>
    <row r="795" spans="6:18" ht="15.75" customHeight="1" x14ac:dyDescent="0.3">
      <c r="F795" s="219"/>
      <c r="G795" s="220"/>
      <c r="H795" s="220"/>
      <c r="I795" s="221"/>
      <c r="K795" s="220"/>
      <c r="L795" s="222"/>
      <c r="M795" s="221"/>
      <c r="N795" s="220"/>
      <c r="O795" s="220"/>
      <c r="P795" s="220"/>
      <c r="Q795" s="220"/>
      <c r="R795" s="220"/>
    </row>
    <row r="796" spans="6:18" ht="15.75" customHeight="1" x14ac:dyDescent="0.3">
      <c r="F796" s="219"/>
      <c r="G796" s="220"/>
      <c r="H796" s="220"/>
      <c r="I796" s="221"/>
      <c r="K796" s="220"/>
      <c r="L796" s="222"/>
      <c r="M796" s="221"/>
      <c r="N796" s="220"/>
      <c r="O796" s="220"/>
      <c r="P796" s="220"/>
      <c r="Q796" s="220"/>
      <c r="R796" s="220"/>
    </row>
    <row r="797" spans="6:18" ht="15.75" customHeight="1" x14ac:dyDescent="0.3">
      <c r="F797" s="219"/>
      <c r="G797" s="220"/>
      <c r="H797" s="220"/>
      <c r="I797" s="221"/>
      <c r="K797" s="220"/>
      <c r="L797" s="222"/>
      <c r="M797" s="221"/>
      <c r="N797" s="220"/>
      <c r="O797" s="220"/>
      <c r="P797" s="220"/>
      <c r="Q797" s="220"/>
      <c r="R797" s="220"/>
    </row>
    <row r="798" spans="6:18" ht="15.75" customHeight="1" x14ac:dyDescent="0.3">
      <c r="F798" s="219"/>
      <c r="G798" s="220"/>
      <c r="H798" s="220"/>
      <c r="I798" s="221"/>
      <c r="K798" s="220"/>
      <c r="L798" s="222"/>
      <c r="M798" s="221"/>
      <c r="N798" s="220"/>
      <c r="O798" s="220"/>
      <c r="P798" s="220"/>
      <c r="Q798" s="220"/>
      <c r="R798" s="220"/>
    </row>
    <row r="799" spans="6:18" ht="15.75" customHeight="1" x14ac:dyDescent="0.3">
      <c r="F799" s="219"/>
      <c r="G799" s="220"/>
      <c r="H799" s="220"/>
      <c r="I799" s="221"/>
      <c r="K799" s="220"/>
      <c r="L799" s="222"/>
      <c r="M799" s="221"/>
      <c r="N799" s="220"/>
      <c r="O799" s="220"/>
      <c r="P799" s="220"/>
      <c r="Q799" s="220"/>
      <c r="R799" s="220"/>
    </row>
    <row r="800" spans="6:18" ht="15.75" customHeight="1" x14ac:dyDescent="0.3">
      <c r="F800" s="219"/>
      <c r="G800" s="220"/>
      <c r="H800" s="220"/>
      <c r="I800" s="221"/>
      <c r="K800" s="220"/>
      <c r="L800" s="222"/>
      <c r="M800" s="221"/>
      <c r="N800" s="220"/>
      <c r="O800" s="220"/>
      <c r="P800" s="220"/>
      <c r="Q800" s="220"/>
      <c r="R800" s="220"/>
    </row>
    <row r="801" spans="6:18" ht="15.75" customHeight="1" x14ac:dyDescent="0.3">
      <c r="F801" s="219"/>
      <c r="G801" s="220"/>
      <c r="H801" s="220"/>
      <c r="I801" s="221"/>
      <c r="K801" s="220"/>
      <c r="L801" s="222"/>
      <c r="M801" s="221"/>
      <c r="N801" s="220"/>
      <c r="O801" s="220"/>
      <c r="P801" s="220"/>
      <c r="Q801" s="220"/>
      <c r="R801" s="220"/>
    </row>
    <row r="802" spans="6:18" ht="15.75" customHeight="1" x14ac:dyDescent="0.3">
      <c r="F802" s="219"/>
      <c r="G802" s="220"/>
      <c r="H802" s="220"/>
      <c r="I802" s="221"/>
      <c r="K802" s="220"/>
      <c r="L802" s="222"/>
      <c r="M802" s="221"/>
      <c r="N802" s="220"/>
      <c r="O802" s="220"/>
      <c r="P802" s="220"/>
      <c r="Q802" s="220"/>
      <c r="R802" s="220"/>
    </row>
    <row r="803" spans="6:18" ht="15.75" customHeight="1" x14ac:dyDescent="0.3">
      <c r="F803" s="219"/>
      <c r="G803" s="220"/>
      <c r="H803" s="220"/>
      <c r="I803" s="221"/>
      <c r="K803" s="220"/>
      <c r="L803" s="222"/>
      <c r="M803" s="221"/>
      <c r="N803" s="220"/>
      <c r="O803" s="220"/>
      <c r="P803" s="220"/>
      <c r="Q803" s="220"/>
      <c r="R803" s="220"/>
    </row>
    <row r="804" spans="6:18" ht="15.75" customHeight="1" x14ac:dyDescent="0.3">
      <c r="F804" s="219"/>
      <c r="G804" s="220"/>
      <c r="H804" s="220"/>
      <c r="I804" s="221"/>
      <c r="K804" s="220"/>
      <c r="L804" s="222"/>
      <c r="M804" s="221"/>
      <c r="N804" s="220"/>
      <c r="O804" s="220"/>
      <c r="P804" s="220"/>
      <c r="Q804" s="220"/>
      <c r="R804" s="220"/>
    </row>
    <row r="805" spans="6:18" ht="15.75" customHeight="1" x14ac:dyDescent="0.3">
      <c r="F805" s="219"/>
      <c r="G805" s="220"/>
      <c r="H805" s="220"/>
      <c r="I805" s="221"/>
      <c r="K805" s="220"/>
      <c r="L805" s="222"/>
      <c r="M805" s="221"/>
      <c r="N805" s="220"/>
      <c r="O805" s="220"/>
      <c r="P805" s="220"/>
      <c r="Q805" s="220"/>
      <c r="R805" s="220"/>
    </row>
    <row r="806" spans="6:18" ht="15.75" customHeight="1" x14ac:dyDescent="0.3">
      <c r="F806" s="219"/>
      <c r="G806" s="220"/>
      <c r="H806" s="220"/>
      <c r="I806" s="221"/>
      <c r="K806" s="220"/>
      <c r="L806" s="222"/>
      <c r="M806" s="221"/>
      <c r="N806" s="220"/>
      <c r="O806" s="220"/>
      <c r="P806" s="220"/>
      <c r="Q806" s="220"/>
      <c r="R806" s="220"/>
    </row>
    <row r="807" spans="6:18" ht="15.75" customHeight="1" x14ac:dyDescent="0.3">
      <c r="F807" s="219"/>
      <c r="G807" s="220"/>
      <c r="H807" s="220"/>
      <c r="I807" s="221"/>
      <c r="K807" s="220"/>
      <c r="L807" s="222"/>
      <c r="M807" s="221"/>
      <c r="N807" s="220"/>
      <c r="O807" s="220"/>
      <c r="P807" s="220"/>
      <c r="Q807" s="220"/>
      <c r="R807" s="220"/>
    </row>
    <row r="808" spans="6:18" ht="15.75" customHeight="1" x14ac:dyDescent="0.3">
      <c r="F808" s="219"/>
      <c r="G808" s="220"/>
      <c r="H808" s="220"/>
      <c r="I808" s="221"/>
      <c r="K808" s="220"/>
      <c r="L808" s="222"/>
      <c r="M808" s="221"/>
      <c r="N808" s="220"/>
      <c r="O808" s="220"/>
      <c r="P808" s="220"/>
      <c r="Q808" s="220"/>
      <c r="R808" s="220"/>
    </row>
    <row r="809" spans="6:18" ht="15.75" customHeight="1" x14ac:dyDescent="0.3">
      <c r="F809" s="219"/>
      <c r="G809" s="220"/>
      <c r="H809" s="220"/>
      <c r="I809" s="221"/>
      <c r="K809" s="220"/>
      <c r="L809" s="222"/>
      <c r="M809" s="221"/>
      <c r="N809" s="220"/>
      <c r="O809" s="220"/>
      <c r="P809" s="220"/>
      <c r="Q809" s="220"/>
      <c r="R809" s="220"/>
    </row>
    <row r="810" spans="6:18" ht="15.75" customHeight="1" x14ac:dyDescent="0.3">
      <c r="F810" s="219"/>
      <c r="G810" s="220"/>
      <c r="H810" s="220"/>
      <c r="I810" s="221"/>
      <c r="K810" s="220"/>
      <c r="L810" s="222"/>
      <c r="M810" s="221"/>
      <c r="N810" s="220"/>
      <c r="O810" s="220"/>
      <c r="P810" s="220"/>
      <c r="Q810" s="220"/>
      <c r="R810" s="220"/>
    </row>
    <row r="811" spans="6:18" ht="15.75" customHeight="1" x14ac:dyDescent="0.3">
      <c r="F811" s="219"/>
      <c r="G811" s="220"/>
      <c r="H811" s="220"/>
      <c r="I811" s="221"/>
      <c r="K811" s="220"/>
      <c r="L811" s="222"/>
      <c r="M811" s="221"/>
      <c r="N811" s="220"/>
      <c r="O811" s="220"/>
      <c r="P811" s="220"/>
      <c r="Q811" s="220"/>
      <c r="R811" s="220"/>
    </row>
    <row r="812" spans="6:18" ht="15.75" customHeight="1" x14ac:dyDescent="0.3">
      <c r="F812" s="219"/>
      <c r="G812" s="220"/>
      <c r="H812" s="220"/>
      <c r="I812" s="221"/>
      <c r="K812" s="220"/>
      <c r="L812" s="222"/>
      <c r="M812" s="221"/>
      <c r="N812" s="220"/>
      <c r="O812" s="220"/>
      <c r="P812" s="220"/>
      <c r="Q812" s="220"/>
      <c r="R812" s="220"/>
    </row>
    <row r="813" spans="6:18" ht="15.75" customHeight="1" x14ac:dyDescent="0.3">
      <c r="F813" s="219"/>
      <c r="G813" s="220"/>
      <c r="H813" s="220"/>
      <c r="I813" s="221"/>
      <c r="K813" s="220"/>
      <c r="L813" s="222"/>
      <c r="M813" s="221"/>
      <c r="N813" s="220"/>
      <c r="O813" s="220"/>
      <c r="P813" s="220"/>
      <c r="Q813" s="220"/>
      <c r="R813" s="220"/>
    </row>
    <row r="814" spans="6:18" ht="15.75" customHeight="1" x14ac:dyDescent="0.3">
      <c r="F814" s="219"/>
      <c r="G814" s="220"/>
      <c r="H814" s="220"/>
      <c r="I814" s="221"/>
      <c r="K814" s="220"/>
      <c r="L814" s="222"/>
      <c r="M814" s="221"/>
      <c r="N814" s="220"/>
      <c r="O814" s="220"/>
      <c r="P814" s="220"/>
      <c r="Q814" s="220"/>
      <c r="R814" s="220"/>
    </row>
    <row r="815" spans="6:18" ht="15.75" customHeight="1" x14ac:dyDescent="0.3">
      <c r="F815" s="219"/>
      <c r="G815" s="220"/>
      <c r="H815" s="220"/>
      <c r="I815" s="221"/>
      <c r="K815" s="220"/>
      <c r="L815" s="222"/>
      <c r="M815" s="221"/>
      <c r="N815" s="220"/>
      <c r="O815" s="220"/>
      <c r="P815" s="220"/>
      <c r="Q815" s="220"/>
      <c r="R815" s="220"/>
    </row>
    <row r="816" spans="6:18" ht="15.75" customHeight="1" x14ac:dyDescent="0.3">
      <c r="F816" s="219"/>
      <c r="G816" s="220"/>
      <c r="H816" s="220"/>
      <c r="I816" s="221"/>
      <c r="K816" s="220"/>
      <c r="L816" s="222"/>
      <c r="M816" s="221"/>
      <c r="N816" s="220"/>
      <c r="O816" s="220"/>
      <c r="P816" s="220"/>
      <c r="Q816" s="220"/>
      <c r="R816" s="220"/>
    </row>
    <row r="817" spans="6:18" ht="15.75" customHeight="1" x14ac:dyDescent="0.3">
      <c r="F817" s="219"/>
      <c r="G817" s="220"/>
      <c r="H817" s="220"/>
      <c r="I817" s="221"/>
      <c r="K817" s="220"/>
      <c r="L817" s="222"/>
      <c r="M817" s="221"/>
      <c r="N817" s="220"/>
      <c r="O817" s="220"/>
      <c r="P817" s="220"/>
      <c r="Q817" s="220"/>
      <c r="R817" s="220"/>
    </row>
    <row r="818" spans="6:18" ht="15.75" customHeight="1" x14ac:dyDescent="0.3">
      <c r="F818" s="219"/>
      <c r="G818" s="220"/>
      <c r="H818" s="220"/>
      <c r="I818" s="221"/>
      <c r="K818" s="220"/>
      <c r="L818" s="222"/>
      <c r="M818" s="221"/>
      <c r="N818" s="220"/>
      <c r="O818" s="220"/>
      <c r="P818" s="220"/>
      <c r="Q818" s="220"/>
      <c r="R818" s="220"/>
    </row>
    <row r="819" spans="6:18" ht="15.75" customHeight="1" x14ac:dyDescent="0.3">
      <c r="F819" s="219"/>
      <c r="G819" s="220"/>
      <c r="H819" s="220"/>
      <c r="I819" s="221"/>
      <c r="K819" s="220"/>
      <c r="L819" s="222"/>
      <c r="M819" s="221"/>
      <c r="N819" s="220"/>
      <c r="O819" s="220"/>
      <c r="P819" s="220"/>
      <c r="Q819" s="220"/>
      <c r="R819" s="220"/>
    </row>
    <row r="820" spans="6:18" ht="15.75" customHeight="1" x14ac:dyDescent="0.3">
      <c r="F820" s="219"/>
      <c r="G820" s="220"/>
      <c r="H820" s="220"/>
      <c r="I820" s="221"/>
      <c r="K820" s="220"/>
      <c r="L820" s="222"/>
      <c r="M820" s="221"/>
      <c r="N820" s="220"/>
      <c r="O820" s="220"/>
      <c r="P820" s="220"/>
      <c r="Q820" s="220"/>
      <c r="R820" s="220"/>
    </row>
    <row r="821" spans="6:18" ht="15.75" customHeight="1" x14ac:dyDescent="0.3">
      <c r="F821" s="219"/>
      <c r="G821" s="220"/>
      <c r="H821" s="220"/>
      <c r="I821" s="221"/>
      <c r="K821" s="220"/>
      <c r="L821" s="222"/>
      <c r="M821" s="221"/>
      <c r="N821" s="220"/>
      <c r="O821" s="220"/>
      <c r="P821" s="220"/>
      <c r="Q821" s="220"/>
      <c r="R821" s="220"/>
    </row>
    <row r="822" spans="6:18" ht="15.75" customHeight="1" x14ac:dyDescent="0.3">
      <c r="F822" s="219"/>
      <c r="G822" s="220"/>
      <c r="H822" s="220"/>
      <c r="I822" s="221"/>
      <c r="K822" s="220"/>
      <c r="L822" s="222"/>
      <c r="M822" s="221"/>
      <c r="N822" s="220"/>
      <c r="O822" s="220"/>
      <c r="P822" s="220"/>
      <c r="Q822" s="220"/>
      <c r="R822" s="220"/>
    </row>
    <row r="823" spans="6:18" ht="15.75" customHeight="1" x14ac:dyDescent="0.3">
      <c r="F823" s="219"/>
      <c r="G823" s="220"/>
      <c r="H823" s="220"/>
      <c r="I823" s="221"/>
      <c r="K823" s="220"/>
      <c r="L823" s="222"/>
      <c r="M823" s="221"/>
      <c r="N823" s="220"/>
      <c r="O823" s="220"/>
      <c r="P823" s="220"/>
      <c r="Q823" s="220"/>
      <c r="R823" s="220"/>
    </row>
    <row r="824" spans="6:18" ht="15.75" customHeight="1" x14ac:dyDescent="0.3">
      <c r="F824" s="219"/>
      <c r="G824" s="220"/>
      <c r="H824" s="220"/>
      <c r="I824" s="221"/>
      <c r="K824" s="220"/>
      <c r="L824" s="222"/>
      <c r="M824" s="221"/>
      <c r="N824" s="220"/>
      <c r="O824" s="220"/>
      <c r="P824" s="220"/>
      <c r="Q824" s="220"/>
      <c r="R824" s="220"/>
    </row>
    <row r="825" spans="6:18" ht="15.75" customHeight="1" x14ac:dyDescent="0.3">
      <c r="F825" s="219"/>
      <c r="G825" s="220"/>
      <c r="H825" s="220"/>
      <c r="I825" s="221"/>
      <c r="K825" s="220"/>
      <c r="L825" s="222"/>
      <c r="M825" s="221"/>
      <c r="N825" s="220"/>
      <c r="O825" s="220"/>
      <c r="P825" s="220"/>
      <c r="Q825" s="220"/>
      <c r="R825" s="220"/>
    </row>
    <row r="826" spans="6:18" ht="15.75" customHeight="1" x14ac:dyDescent="0.3">
      <c r="F826" s="219"/>
      <c r="G826" s="220"/>
      <c r="H826" s="220"/>
      <c r="I826" s="221"/>
      <c r="K826" s="220"/>
      <c r="L826" s="222"/>
      <c r="M826" s="221"/>
      <c r="N826" s="220"/>
      <c r="O826" s="220"/>
      <c r="P826" s="220"/>
      <c r="Q826" s="220"/>
      <c r="R826" s="220"/>
    </row>
    <row r="827" spans="6:18" ht="15.75" customHeight="1" x14ac:dyDescent="0.3">
      <c r="F827" s="219"/>
      <c r="G827" s="220"/>
      <c r="H827" s="220"/>
      <c r="I827" s="221"/>
      <c r="K827" s="220"/>
      <c r="L827" s="222"/>
      <c r="M827" s="221"/>
      <c r="N827" s="220"/>
      <c r="O827" s="220"/>
      <c r="P827" s="220"/>
      <c r="Q827" s="220"/>
      <c r="R827" s="220"/>
    </row>
    <row r="828" spans="6:18" ht="15.75" customHeight="1" x14ac:dyDescent="0.3">
      <c r="F828" s="219"/>
      <c r="G828" s="220"/>
      <c r="H828" s="220"/>
      <c r="I828" s="221"/>
      <c r="K828" s="220"/>
      <c r="L828" s="222"/>
      <c r="M828" s="221"/>
      <c r="N828" s="220"/>
      <c r="O828" s="220"/>
      <c r="P828" s="220"/>
      <c r="Q828" s="220"/>
      <c r="R828" s="220"/>
    </row>
    <row r="829" spans="6:18" ht="15.75" customHeight="1" x14ac:dyDescent="0.3">
      <c r="F829" s="219"/>
      <c r="G829" s="220"/>
      <c r="H829" s="220"/>
      <c r="I829" s="221"/>
      <c r="K829" s="220"/>
      <c r="L829" s="222"/>
      <c r="M829" s="221"/>
      <c r="N829" s="220"/>
      <c r="O829" s="220"/>
      <c r="P829" s="220"/>
      <c r="Q829" s="220"/>
      <c r="R829" s="220"/>
    </row>
    <row r="830" spans="6:18" ht="15.75" customHeight="1" x14ac:dyDescent="0.3">
      <c r="F830" s="219"/>
      <c r="G830" s="220"/>
      <c r="H830" s="220"/>
      <c r="I830" s="221"/>
      <c r="K830" s="220"/>
      <c r="L830" s="222"/>
      <c r="M830" s="221"/>
      <c r="N830" s="220"/>
      <c r="O830" s="220"/>
      <c r="P830" s="220"/>
      <c r="Q830" s="220"/>
      <c r="R830" s="220"/>
    </row>
    <row r="831" spans="6:18" ht="15.75" customHeight="1" x14ac:dyDescent="0.3">
      <c r="F831" s="219"/>
      <c r="G831" s="220"/>
      <c r="H831" s="220"/>
      <c r="I831" s="221"/>
      <c r="K831" s="220"/>
      <c r="L831" s="222"/>
      <c r="M831" s="221"/>
      <c r="N831" s="220"/>
      <c r="O831" s="220"/>
      <c r="P831" s="220"/>
      <c r="Q831" s="220"/>
      <c r="R831" s="220"/>
    </row>
    <row r="832" spans="6:18" ht="15.75" customHeight="1" x14ac:dyDescent="0.3">
      <c r="F832" s="219"/>
      <c r="G832" s="220"/>
      <c r="H832" s="220"/>
      <c r="I832" s="221"/>
      <c r="K832" s="220"/>
      <c r="L832" s="222"/>
      <c r="M832" s="221"/>
      <c r="N832" s="220"/>
      <c r="O832" s="220"/>
      <c r="P832" s="220"/>
      <c r="Q832" s="220"/>
      <c r="R832" s="220"/>
    </row>
    <row r="833" spans="6:18" ht="15.75" customHeight="1" x14ac:dyDescent="0.3">
      <c r="F833" s="219"/>
      <c r="G833" s="220"/>
      <c r="H833" s="220"/>
      <c r="I833" s="221"/>
      <c r="K833" s="220"/>
      <c r="L833" s="222"/>
      <c r="M833" s="221"/>
      <c r="N833" s="220"/>
      <c r="O833" s="220"/>
      <c r="P833" s="220"/>
      <c r="Q833" s="220"/>
      <c r="R833" s="220"/>
    </row>
    <row r="834" spans="6:18" ht="15.75" customHeight="1" x14ac:dyDescent="0.3">
      <c r="F834" s="219"/>
      <c r="G834" s="220"/>
      <c r="H834" s="220"/>
      <c r="I834" s="221"/>
      <c r="K834" s="220"/>
      <c r="L834" s="222"/>
      <c r="M834" s="221"/>
      <c r="N834" s="220"/>
      <c r="O834" s="220"/>
      <c r="P834" s="220"/>
      <c r="Q834" s="220"/>
      <c r="R834" s="220"/>
    </row>
    <row r="835" spans="6:18" ht="15.75" customHeight="1" x14ac:dyDescent="0.3">
      <c r="F835" s="219"/>
      <c r="G835" s="220"/>
      <c r="H835" s="220"/>
      <c r="I835" s="221"/>
      <c r="K835" s="220"/>
      <c r="L835" s="222"/>
      <c r="M835" s="221"/>
      <c r="N835" s="220"/>
      <c r="O835" s="220"/>
      <c r="P835" s="220"/>
      <c r="Q835" s="220"/>
      <c r="R835" s="220"/>
    </row>
    <row r="836" spans="6:18" ht="15.75" customHeight="1" x14ac:dyDescent="0.3">
      <c r="F836" s="219"/>
      <c r="G836" s="220"/>
      <c r="H836" s="220"/>
      <c r="I836" s="221"/>
      <c r="K836" s="220"/>
      <c r="L836" s="222"/>
      <c r="M836" s="221"/>
      <c r="N836" s="220"/>
      <c r="O836" s="220"/>
      <c r="P836" s="220"/>
      <c r="Q836" s="220"/>
      <c r="R836" s="220"/>
    </row>
    <row r="837" spans="6:18" ht="15.75" customHeight="1" x14ac:dyDescent="0.3">
      <c r="F837" s="219"/>
      <c r="G837" s="220"/>
      <c r="H837" s="220"/>
      <c r="I837" s="221"/>
      <c r="K837" s="220"/>
      <c r="L837" s="222"/>
      <c r="M837" s="221"/>
      <c r="N837" s="220"/>
      <c r="O837" s="220"/>
      <c r="P837" s="220"/>
      <c r="Q837" s="220"/>
      <c r="R837" s="220"/>
    </row>
    <row r="838" spans="6:18" ht="15.75" customHeight="1" x14ac:dyDescent="0.3">
      <c r="F838" s="219"/>
      <c r="G838" s="220"/>
      <c r="H838" s="220"/>
      <c r="I838" s="221"/>
      <c r="K838" s="220"/>
      <c r="L838" s="222"/>
      <c r="M838" s="221"/>
      <c r="N838" s="220"/>
      <c r="O838" s="220"/>
      <c r="P838" s="220"/>
      <c r="Q838" s="220"/>
      <c r="R838" s="220"/>
    </row>
    <row r="839" spans="6:18" ht="15.75" customHeight="1" x14ac:dyDescent="0.3">
      <c r="F839" s="219"/>
      <c r="G839" s="220"/>
      <c r="H839" s="220"/>
      <c r="I839" s="221"/>
      <c r="K839" s="220"/>
      <c r="L839" s="222"/>
      <c r="M839" s="221"/>
      <c r="N839" s="220"/>
      <c r="O839" s="220"/>
      <c r="P839" s="220"/>
      <c r="Q839" s="220"/>
      <c r="R839" s="220"/>
    </row>
    <row r="840" spans="6:18" ht="15.75" customHeight="1" x14ac:dyDescent="0.3">
      <c r="F840" s="219"/>
      <c r="G840" s="220"/>
      <c r="H840" s="220"/>
      <c r="I840" s="221"/>
      <c r="K840" s="220"/>
      <c r="L840" s="222"/>
      <c r="M840" s="221"/>
      <c r="N840" s="220"/>
      <c r="O840" s="220"/>
      <c r="P840" s="220"/>
      <c r="Q840" s="220"/>
      <c r="R840" s="220"/>
    </row>
    <row r="841" spans="6:18" ht="15.75" customHeight="1" x14ac:dyDescent="0.3">
      <c r="F841" s="219"/>
      <c r="G841" s="220"/>
      <c r="H841" s="220"/>
      <c r="I841" s="221"/>
      <c r="K841" s="220"/>
      <c r="L841" s="222"/>
      <c r="M841" s="221"/>
      <c r="N841" s="220"/>
      <c r="O841" s="220"/>
      <c r="P841" s="220"/>
      <c r="Q841" s="220"/>
      <c r="R841" s="220"/>
    </row>
    <row r="842" spans="6:18" ht="15.75" customHeight="1" x14ac:dyDescent="0.3">
      <c r="F842" s="219"/>
      <c r="G842" s="220"/>
      <c r="H842" s="220"/>
      <c r="I842" s="221"/>
      <c r="K842" s="220"/>
      <c r="L842" s="222"/>
      <c r="M842" s="221"/>
      <c r="N842" s="220"/>
      <c r="O842" s="220"/>
      <c r="P842" s="220"/>
      <c r="Q842" s="220"/>
      <c r="R842" s="220"/>
    </row>
    <row r="843" spans="6:18" ht="15.75" customHeight="1" x14ac:dyDescent="0.3">
      <c r="F843" s="219"/>
      <c r="G843" s="220"/>
      <c r="H843" s="220"/>
      <c r="I843" s="221"/>
      <c r="K843" s="220"/>
      <c r="L843" s="222"/>
      <c r="M843" s="221"/>
      <c r="N843" s="220"/>
      <c r="O843" s="220"/>
      <c r="P843" s="220"/>
      <c r="Q843" s="220"/>
      <c r="R843" s="220"/>
    </row>
    <row r="844" spans="6:18" ht="15.75" customHeight="1" x14ac:dyDescent="0.3">
      <c r="F844" s="219"/>
      <c r="G844" s="220"/>
      <c r="H844" s="220"/>
      <c r="I844" s="221"/>
      <c r="K844" s="220"/>
      <c r="L844" s="222"/>
      <c r="M844" s="221"/>
      <c r="N844" s="220"/>
      <c r="O844" s="220"/>
      <c r="P844" s="220"/>
      <c r="Q844" s="220"/>
      <c r="R844" s="220"/>
    </row>
    <row r="845" spans="6:18" ht="15.75" customHeight="1" x14ac:dyDescent="0.3">
      <c r="F845" s="219"/>
      <c r="G845" s="220"/>
      <c r="H845" s="220"/>
      <c r="I845" s="221"/>
      <c r="K845" s="220"/>
      <c r="L845" s="222"/>
      <c r="M845" s="221"/>
      <c r="N845" s="220"/>
      <c r="O845" s="220"/>
      <c r="P845" s="220"/>
      <c r="Q845" s="220"/>
      <c r="R845" s="220"/>
    </row>
    <row r="846" spans="6:18" ht="15.75" customHeight="1" x14ac:dyDescent="0.3">
      <c r="F846" s="219"/>
      <c r="G846" s="220"/>
      <c r="H846" s="220"/>
      <c r="I846" s="221"/>
      <c r="K846" s="220"/>
      <c r="L846" s="222"/>
      <c r="M846" s="221"/>
      <c r="N846" s="220"/>
      <c r="O846" s="220"/>
      <c r="P846" s="220"/>
      <c r="Q846" s="220"/>
      <c r="R846" s="220"/>
    </row>
    <row r="847" spans="6:18" ht="15.75" customHeight="1" x14ac:dyDescent="0.3">
      <c r="F847" s="219"/>
      <c r="G847" s="220"/>
      <c r="H847" s="220"/>
      <c r="I847" s="221"/>
      <c r="K847" s="220"/>
      <c r="L847" s="222"/>
      <c r="M847" s="221"/>
      <c r="N847" s="220"/>
      <c r="O847" s="220"/>
      <c r="P847" s="220"/>
      <c r="Q847" s="220"/>
      <c r="R847" s="220"/>
    </row>
    <row r="848" spans="6:18" ht="15.75" customHeight="1" x14ac:dyDescent="0.3">
      <c r="F848" s="219"/>
      <c r="G848" s="220"/>
      <c r="H848" s="220"/>
      <c r="I848" s="221"/>
      <c r="K848" s="220"/>
      <c r="L848" s="222"/>
      <c r="M848" s="221"/>
      <c r="N848" s="220"/>
      <c r="O848" s="220"/>
      <c r="P848" s="220"/>
      <c r="Q848" s="220"/>
      <c r="R848" s="220"/>
    </row>
    <row r="849" spans="6:18" ht="15.75" customHeight="1" x14ac:dyDescent="0.3">
      <c r="F849" s="219"/>
      <c r="G849" s="220"/>
      <c r="H849" s="220"/>
      <c r="I849" s="221"/>
      <c r="K849" s="220"/>
      <c r="L849" s="222"/>
      <c r="M849" s="221"/>
      <c r="N849" s="220"/>
      <c r="O849" s="220"/>
      <c r="P849" s="220"/>
      <c r="Q849" s="220"/>
      <c r="R849" s="220"/>
    </row>
    <row r="850" spans="6:18" ht="15.75" customHeight="1" x14ac:dyDescent="0.3">
      <c r="F850" s="219"/>
      <c r="G850" s="220"/>
      <c r="H850" s="220"/>
      <c r="I850" s="221"/>
      <c r="K850" s="220"/>
      <c r="L850" s="222"/>
      <c r="M850" s="221"/>
      <c r="N850" s="220"/>
      <c r="O850" s="220"/>
      <c r="P850" s="220"/>
      <c r="Q850" s="220"/>
      <c r="R850" s="220"/>
    </row>
    <row r="851" spans="6:18" ht="15.75" customHeight="1" x14ac:dyDescent="0.3">
      <c r="F851" s="219"/>
      <c r="G851" s="220"/>
      <c r="H851" s="220"/>
      <c r="I851" s="221"/>
      <c r="K851" s="220"/>
      <c r="L851" s="222"/>
      <c r="M851" s="221"/>
      <c r="N851" s="220"/>
      <c r="O851" s="220"/>
      <c r="P851" s="220"/>
      <c r="Q851" s="220"/>
      <c r="R851" s="220"/>
    </row>
    <row r="852" spans="6:18" ht="15.75" customHeight="1" x14ac:dyDescent="0.3">
      <c r="F852" s="219"/>
      <c r="G852" s="220"/>
      <c r="H852" s="220"/>
      <c r="I852" s="221"/>
      <c r="K852" s="220"/>
      <c r="L852" s="222"/>
      <c r="M852" s="221"/>
      <c r="N852" s="220"/>
      <c r="O852" s="220"/>
      <c r="P852" s="220"/>
      <c r="Q852" s="220"/>
      <c r="R852" s="220"/>
    </row>
    <row r="853" spans="6:18" ht="15.75" customHeight="1" x14ac:dyDescent="0.3">
      <c r="F853" s="219"/>
      <c r="G853" s="220"/>
      <c r="H853" s="220"/>
      <c r="I853" s="221"/>
      <c r="K853" s="220"/>
      <c r="L853" s="222"/>
      <c r="M853" s="221"/>
      <c r="N853" s="220"/>
      <c r="O853" s="220"/>
      <c r="P853" s="220"/>
      <c r="Q853" s="220"/>
      <c r="R853" s="220"/>
    </row>
    <row r="854" spans="6:18" ht="15.75" customHeight="1" x14ac:dyDescent="0.3">
      <c r="F854" s="219"/>
      <c r="G854" s="220"/>
      <c r="H854" s="220"/>
      <c r="I854" s="221"/>
      <c r="K854" s="220"/>
      <c r="L854" s="222"/>
      <c r="M854" s="221"/>
      <c r="N854" s="220"/>
      <c r="O854" s="220"/>
      <c r="P854" s="220"/>
      <c r="Q854" s="220"/>
      <c r="R854" s="220"/>
    </row>
    <row r="855" spans="6:18" ht="15.75" customHeight="1" x14ac:dyDescent="0.3">
      <c r="F855" s="219"/>
      <c r="G855" s="220"/>
      <c r="H855" s="220"/>
      <c r="I855" s="221"/>
      <c r="K855" s="220"/>
      <c r="L855" s="222"/>
      <c r="M855" s="221"/>
      <c r="N855" s="220"/>
      <c r="O855" s="220"/>
      <c r="P855" s="220"/>
      <c r="Q855" s="220"/>
      <c r="R855" s="220"/>
    </row>
    <row r="856" spans="6:18" ht="15.75" customHeight="1" x14ac:dyDescent="0.3">
      <c r="F856" s="219"/>
      <c r="G856" s="220"/>
      <c r="H856" s="220"/>
      <c r="I856" s="221"/>
      <c r="K856" s="220"/>
      <c r="L856" s="222"/>
      <c r="M856" s="221"/>
      <c r="N856" s="220"/>
      <c r="O856" s="220"/>
      <c r="P856" s="220"/>
      <c r="Q856" s="220"/>
      <c r="R856" s="220"/>
    </row>
    <row r="857" spans="6:18" ht="15.75" customHeight="1" x14ac:dyDescent="0.3">
      <c r="F857" s="219"/>
      <c r="G857" s="220"/>
      <c r="H857" s="220"/>
      <c r="I857" s="221"/>
      <c r="K857" s="220"/>
      <c r="L857" s="222"/>
      <c r="M857" s="221"/>
      <c r="N857" s="220"/>
      <c r="O857" s="220"/>
      <c r="P857" s="220"/>
      <c r="Q857" s="220"/>
      <c r="R857" s="220"/>
    </row>
    <row r="858" spans="6:18" ht="15.75" customHeight="1" x14ac:dyDescent="0.3">
      <c r="F858" s="219"/>
      <c r="G858" s="220"/>
      <c r="H858" s="220"/>
      <c r="I858" s="221"/>
      <c r="K858" s="220"/>
      <c r="L858" s="222"/>
      <c r="M858" s="221"/>
      <c r="N858" s="220"/>
      <c r="O858" s="220"/>
      <c r="P858" s="220"/>
      <c r="Q858" s="220"/>
      <c r="R858" s="220"/>
    </row>
    <row r="859" spans="6:18" ht="15.75" customHeight="1" x14ac:dyDescent="0.3">
      <c r="F859" s="219"/>
      <c r="G859" s="220"/>
      <c r="H859" s="220"/>
      <c r="I859" s="221"/>
      <c r="K859" s="220"/>
      <c r="L859" s="222"/>
      <c r="M859" s="221"/>
      <c r="N859" s="220"/>
      <c r="O859" s="220"/>
      <c r="P859" s="220"/>
      <c r="Q859" s="220"/>
      <c r="R859" s="220"/>
    </row>
    <row r="860" spans="6:18" ht="15.75" customHeight="1" x14ac:dyDescent="0.3">
      <c r="F860" s="219"/>
      <c r="G860" s="220"/>
      <c r="H860" s="220"/>
      <c r="I860" s="221"/>
      <c r="K860" s="220"/>
      <c r="L860" s="222"/>
      <c r="M860" s="221"/>
      <c r="N860" s="220"/>
      <c r="O860" s="220"/>
      <c r="P860" s="220"/>
      <c r="Q860" s="220"/>
      <c r="R860" s="220"/>
    </row>
    <row r="861" spans="6:18" ht="15.75" customHeight="1" x14ac:dyDescent="0.3">
      <c r="F861" s="219"/>
      <c r="G861" s="220"/>
      <c r="H861" s="220"/>
      <c r="I861" s="221"/>
      <c r="K861" s="220"/>
      <c r="L861" s="222"/>
      <c r="M861" s="221"/>
      <c r="N861" s="220"/>
      <c r="O861" s="220"/>
      <c r="P861" s="220"/>
      <c r="Q861" s="220"/>
      <c r="R861" s="220"/>
    </row>
    <row r="862" spans="6:18" ht="15.75" customHeight="1" x14ac:dyDescent="0.3">
      <c r="F862" s="219"/>
      <c r="G862" s="220"/>
      <c r="H862" s="220"/>
      <c r="I862" s="221"/>
      <c r="K862" s="220"/>
      <c r="L862" s="222"/>
      <c r="M862" s="221"/>
      <c r="N862" s="220"/>
      <c r="O862" s="220"/>
      <c r="P862" s="220"/>
      <c r="Q862" s="220"/>
      <c r="R862" s="220"/>
    </row>
    <row r="863" spans="6:18" ht="15.75" customHeight="1" x14ac:dyDescent="0.3">
      <c r="F863" s="219"/>
      <c r="G863" s="220"/>
      <c r="H863" s="220"/>
      <c r="I863" s="221"/>
      <c r="K863" s="220"/>
      <c r="L863" s="222"/>
      <c r="M863" s="221"/>
      <c r="N863" s="220"/>
      <c r="O863" s="220"/>
      <c r="P863" s="220"/>
      <c r="Q863" s="220"/>
      <c r="R863" s="220"/>
    </row>
    <row r="864" spans="6:18" ht="15.75" customHeight="1" x14ac:dyDescent="0.3">
      <c r="F864" s="219"/>
      <c r="G864" s="220"/>
      <c r="H864" s="220"/>
      <c r="I864" s="221"/>
      <c r="K864" s="220"/>
      <c r="L864" s="222"/>
      <c r="M864" s="221"/>
      <c r="N864" s="220"/>
      <c r="O864" s="220"/>
      <c r="P864" s="220"/>
      <c r="Q864" s="220"/>
      <c r="R864" s="220"/>
    </row>
    <row r="865" spans="6:18" ht="15.75" customHeight="1" x14ac:dyDescent="0.3">
      <c r="F865" s="219"/>
      <c r="G865" s="220"/>
      <c r="H865" s="220"/>
      <c r="I865" s="221"/>
      <c r="K865" s="220"/>
      <c r="L865" s="222"/>
      <c r="M865" s="221"/>
      <c r="N865" s="220"/>
      <c r="O865" s="220"/>
      <c r="P865" s="220"/>
      <c r="Q865" s="220"/>
      <c r="R865" s="220"/>
    </row>
    <row r="866" spans="6:18" ht="15.75" customHeight="1" x14ac:dyDescent="0.3">
      <c r="F866" s="219"/>
      <c r="G866" s="220"/>
      <c r="H866" s="220"/>
      <c r="I866" s="221"/>
      <c r="K866" s="220"/>
      <c r="L866" s="222"/>
      <c r="M866" s="221"/>
      <c r="N866" s="220"/>
      <c r="O866" s="220"/>
      <c r="P866" s="220"/>
      <c r="Q866" s="220"/>
      <c r="R866" s="220"/>
    </row>
    <row r="867" spans="6:18" ht="15.75" customHeight="1" x14ac:dyDescent="0.3">
      <c r="F867" s="219"/>
      <c r="G867" s="220"/>
      <c r="H867" s="220"/>
      <c r="I867" s="221"/>
      <c r="K867" s="220"/>
      <c r="L867" s="222"/>
      <c r="M867" s="221"/>
      <c r="N867" s="220"/>
      <c r="O867" s="220"/>
      <c r="P867" s="220"/>
      <c r="Q867" s="220"/>
      <c r="R867" s="220"/>
    </row>
    <row r="868" spans="6:18" ht="15.75" customHeight="1" x14ac:dyDescent="0.3">
      <c r="F868" s="219"/>
      <c r="G868" s="220"/>
      <c r="H868" s="220"/>
      <c r="I868" s="221"/>
      <c r="K868" s="220"/>
      <c r="L868" s="222"/>
      <c r="M868" s="221"/>
      <c r="N868" s="220"/>
      <c r="O868" s="220"/>
      <c r="P868" s="220"/>
      <c r="Q868" s="220"/>
      <c r="R868" s="220"/>
    </row>
    <row r="869" spans="6:18" ht="15.75" customHeight="1" x14ac:dyDescent="0.3">
      <c r="F869" s="219"/>
      <c r="G869" s="220"/>
      <c r="H869" s="220"/>
      <c r="I869" s="221"/>
      <c r="K869" s="220"/>
      <c r="L869" s="222"/>
      <c r="M869" s="221"/>
      <c r="N869" s="220"/>
      <c r="O869" s="220"/>
      <c r="P869" s="220"/>
      <c r="Q869" s="220"/>
      <c r="R869" s="220"/>
    </row>
    <row r="870" spans="6:18" ht="15.75" customHeight="1" x14ac:dyDescent="0.3">
      <c r="F870" s="219"/>
      <c r="G870" s="220"/>
      <c r="H870" s="220"/>
      <c r="I870" s="221"/>
      <c r="K870" s="220"/>
      <c r="L870" s="222"/>
      <c r="M870" s="221"/>
      <c r="N870" s="220"/>
      <c r="O870" s="220"/>
      <c r="P870" s="220"/>
      <c r="Q870" s="220"/>
      <c r="R870" s="220"/>
    </row>
    <row r="871" spans="6:18" ht="15.75" customHeight="1" x14ac:dyDescent="0.3">
      <c r="F871" s="219"/>
      <c r="G871" s="220"/>
      <c r="H871" s="220"/>
      <c r="I871" s="221"/>
      <c r="K871" s="220"/>
      <c r="L871" s="222"/>
      <c r="M871" s="221"/>
      <c r="N871" s="220"/>
      <c r="O871" s="220"/>
      <c r="P871" s="220"/>
      <c r="Q871" s="220"/>
      <c r="R871" s="220"/>
    </row>
    <row r="872" spans="6:18" ht="15.75" customHeight="1" x14ac:dyDescent="0.3">
      <c r="F872" s="219"/>
      <c r="G872" s="220"/>
      <c r="H872" s="220"/>
      <c r="I872" s="221"/>
      <c r="K872" s="220"/>
      <c r="L872" s="222"/>
      <c r="M872" s="221"/>
      <c r="N872" s="220"/>
      <c r="O872" s="220"/>
      <c r="P872" s="220"/>
      <c r="Q872" s="220"/>
      <c r="R872" s="220"/>
    </row>
    <row r="873" spans="6:18" ht="15.75" customHeight="1" x14ac:dyDescent="0.3">
      <c r="F873" s="219"/>
      <c r="G873" s="220"/>
      <c r="H873" s="220"/>
      <c r="I873" s="221"/>
      <c r="K873" s="220"/>
      <c r="L873" s="222"/>
      <c r="M873" s="221"/>
      <c r="N873" s="220"/>
      <c r="O873" s="220"/>
      <c r="P873" s="220"/>
      <c r="Q873" s="220"/>
      <c r="R873" s="220"/>
    </row>
    <row r="874" spans="6:18" ht="15.75" customHeight="1" x14ac:dyDescent="0.3">
      <c r="F874" s="219"/>
      <c r="G874" s="220"/>
      <c r="H874" s="220"/>
      <c r="I874" s="221"/>
      <c r="K874" s="220"/>
      <c r="L874" s="222"/>
      <c r="M874" s="221"/>
      <c r="N874" s="220"/>
      <c r="O874" s="220"/>
      <c r="P874" s="220"/>
      <c r="Q874" s="220"/>
      <c r="R874" s="220"/>
    </row>
    <row r="875" spans="6:18" ht="15.75" customHeight="1" x14ac:dyDescent="0.3">
      <c r="F875" s="219"/>
      <c r="G875" s="220"/>
      <c r="H875" s="220"/>
      <c r="I875" s="221"/>
      <c r="K875" s="220"/>
      <c r="L875" s="222"/>
      <c r="M875" s="221"/>
      <c r="N875" s="220"/>
      <c r="O875" s="220"/>
      <c r="P875" s="220"/>
      <c r="Q875" s="220"/>
      <c r="R875" s="220"/>
    </row>
    <row r="876" spans="6:18" ht="15.75" customHeight="1" x14ac:dyDescent="0.3">
      <c r="F876" s="219"/>
      <c r="G876" s="220"/>
      <c r="H876" s="220"/>
      <c r="I876" s="221"/>
      <c r="K876" s="220"/>
      <c r="L876" s="222"/>
      <c r="M876" s="221"/>
      <c r="N876" s="220"/>
      <c r="O876" s="220"/>
      <c r="P876" s="220"/>
      <c r="Q876" s="220"/>
      <c r="R876" s="220"/>
    </row>
    <row r="877" spans="6:18" ht="15.75" customHeight="1" x14ac:dyDescent="0.3">
      <c r="F877" s="219"/>
      <c r="G877" s="220"/>
      <c r="H877" s="220"/>
      <c r="I877" s="221"/>
      <c r="K877" s="220"/>
      <c r="L877" s="222"/>
      <c r="M877" s="221"/>
      <c r="N877" s="220"/>
      <c r="O877" s="220"/>
      <c r="P877" s="220"/>
      <c r="Q877" s="220"/>
      <c r="R877" s="220"/>
    </row>
    <row r="878" spans="6:18" ht="15.75" customHeight="1" x14ac:dyDescent="0.3">
      <c r="F878" s="219"/>
      <c r="G878" s="220"/>
      <c r="H878" s="220"/>
      <c r="I878" s="221"/>
      <c r="K878" s="220"/>
      <c r="L878" s="222"/>
      <c r="M878" s="221"/>
      <c r="N878" s="220"/>
      <c r="O878" s="220"/>
      <c r="P878" s="220"/>
      <c r="Q878" s="220"/>
      <c r="R878" s="220"/>
    </row>
    <row r="879" spans="6:18" ht="15.75" customHeight="1" x14ac:dyDescent="0.3">
      <c r="F879" s="219"/>
      <c r="G879" s="220"/>
      <c r="H879" s="220"/>
      <c r="I879" s="221"/>
      <c r="K879" s="220"/>
      <c r="L879" s="222"/>
      <c r="M879" s="221"/>
      <c r="N879" s="220"/>
      <c r="O879" s="220"/>
      <c r="P879" s="220"/>
      <c r="Q879" s="220"/>
      <c r="R879" s="220"/>
    </row>
    <row r="880" spans="6:18" ht="15.75" customHeight="1" x14ac:dyDescent="0.3">
      <c r="F880" s="219"/>
      <c r="G880" s="220"/>
      <c r="H880" s="220"/>
      <c r="I880" s="221"/>
      <c r="K880" s="220"/>
      <c r="L880" s="222"/>
      <c r="M880" s="221"/>
      <c r="N880" s="220"/>
      <c r="O880" s="220"/>
      <c r="P880" s="220"/>
      <c r="Q880" s="220"/>
      <c r="R880" s="220"/>
    </row>
    <row r="881" spans="6:18" ht="15.75" customHeight="1" x14ac:dyDescent="0.3">
      <c r="F881" s="219"/>
      <c r="G881" s="220"/>
      <c r="H881" s="220"/>
      <c r="I881" s="221"/>
      <c r="K881" s="220"/>
      <c r="L881" s="222"/>
      <c r="M881" s="221"/>
      <c r="N881" s="220"/>
      <c r="O881" s="220"/>
      <c r="P881" s="220"/>
      <c r="Q881" s="220"/>
      <c r="R881" s="220"/>
    </row>
    <row r="882" spans="6:18" ht="15.75" customHeight="1" x14ac:dyDescent="0.3">
      <c r="F882" s="219"/>
      <c r="G882" s="220"/>
      <c r="H882" s="220"/>
      <c r="I882" s="221"/>
      <c r="K882" s="220"/>
      <c r="L882" s="222"/>
      <c r="M882" s="221"/>
      <c r="N882" s="220"/>
      <c r="O882" s="220"/>
      <c r="P882" s="220"/>
      <c r="Q882" s="220"/>
      <c r="R882" s="220"/>
    </row>
    <row r="883" spans="6:18" ht="15.75" customHeight="1" x14ac:dyDescent="0.3">
      <c r="F883" s="219"/>
      <c r="G883" s="220"/>
      <c r="H883" s="220"/>
      <c r="I883" s="221"/>
      <c r="K883" s="220"/>
      <c r="L883" s="222"/>
      <c r="M883" s="221"/>
      <c r="N883" s="220"/>
      <c r="O883" s="220"/>
      <c r="P883" s="220"/>
      <c r="Q883" s="220"/>
      <c r="R883" s="220"/>
    </row>
    <row r="884" spans="6:18" ht="15.75" customHeight="1" x14ac:dyDescent="0.3">
      <c r="F884" s="219"/>
      <c r="G884" s="220"/>
      <c r="H884" s="220"/>
      <c r="I884" s="221"/>
      <c r="K884" s="220"/>
      <c r="L884" s="222"/>
      <c r="M884" s="221"/>
      <c r="N884" s="220"/>
      <c r="O884" s="220"/>
      <c r="P884" s="220"/>
      <c r="Q884" s="220"/>
      <c r="R884" s="220"/>
    </row>
    <row r="885" spans="6:18" ht="15.75" customHeight="1" x14ac:dyDescent="0.3">
      <c r="F885" s="219"/>
      <c r="G885" s="220"/>
      <c r="H885" s="220"/>
      <c r="I885" s="221"/>
      <c r="K885" s="220"/>
      <c r="L885" s="222"/>
      <c r="M885" s="221"/>
      <c r="N885" s="220"/>
      <c r="O885" s="220"/>
      <c r="P885" s="220"/>
      <c r="Q885" s="220"/>
      <c r="R885" s="220"/>
    </row>
    <row r="886" spans="6:18" ht="15.75" customHeight="1" x14ac:dyDescent="0.3">
      <c r="F886" s="219"/>
      <c r="G886" s="220"/>
      <c r="H886" s="220"/>
      <c r="I886" s="221"/>
      <c r="K886" s="220"/>
      <c r="L886" s="222"/>
      <c r="M886" s="221"/>
      <c r="N886" s="220"/>
      <c r="O886" s="220"/>
      <c r="P886" s="220"/>
      <c r="Q886" s="220"/>
      <c r="R886" s="220"/>
    </row>
    <row r="887" spans="6:18" ht="15.75" customHeight="1" x14ac:dyDescent="0.3">
      <c r="F887" s="219"/>
      <c r="G887" s="220"/>
      <c r="H887" s="220"/>
      <c r="I887" s="221"/>
      <c r="K887" s="220"/>
      <c r="L887" s="222"/>
      <c r="M887" s="221"/>
      <c r="N887" s="220"/>
      <c r="O887" s="220"/>
      <c r="P887" s="220"/>
      <c r="Q887" s="220"/>
      <c r="R887" s="220"/>
    </row>
    <row r="888" spans="6:18" ht="15.75" customHeight="1" x14ac:dyDescent="0.3">
      <c r="F888" s="219"/>
      <c r="G888" s="220"/>
      <c r="H888" s="220"/>
      <c r="I888" s="221"/>
      <c r="K888" s="220"/>
      <c r="L888" s="222"/>
      <c r="M888" s="221"/>
      <c r="N888" s="220"/>
      <c r="O888" s="220"/>
      <c r="P888" s="220"/>
      <c r="Q888" s="220"/>
      <c r="R888" s="220"/>
    </row>
    <row r="889" spans="6:18" ht="15.75" customHeight="1" x14ac:dyDescent="0.3">
      <c r="F889" s="219"/>
      <c r="G889" s="220"/>
      <c r="H889" s="220"/>
      <c r="I889" s="221"/>
      <c r="K889" s="220"/>
      <c r="L889" s="222"/>
      <c r="M889" s="221"/>
      <c r="N889" s="220"/>
      <c r="O889" s="220"/>
      <c r="P889" s="220"/>
      <c r="Q889" s="220"/>
      <c r="R889" s="220"/>
    </row>
    <row r="890" spans="6:18" ht="15.75" customHeight="1" x14ac:dyDescent="0.3">
      <c r="F890" s="219"/>
      <c r="G890" s="220"/>
      <c r="H890" s="220"/>
      <c r="I890" s="221"/>
      <c r="K890" s="220"/>
      <c r="L890" s="222"/>
      <c r="M890" s="221"/>
      <c r="N890" s="220"/>
      <c r="O890" s="220"/>
      <c r="P890" s="220"/>
      <c r="Q890" s="220"/>
      <c r="R890" s="220"/>
    </row>
    <row r="891" spans="6:18" ht="15.75" customHeight="1" x14ac:dyDescent="0.3">
      <c r="F891" s="219"/>
      <c r="G891" s="220"/>
      <c r="H891" s="220"/>
      <c r="I891" s="221"/>
      <c r="K891" s="220"/>
      <c r="L891" s="222"/>
      <c r="M891" s="221"/>
      <c r="N891" s="220"/>
      <c r="O891" s="220"/>
      <c r="P891" s="220"/>
      <c r="Q891" s="220"/>
      <c r="R891" s="220"/>
    </row>
    <row r="892" spans="6:18" ht="15.75" customHeight="1" x14ac:dyDescent="0.3">
      <c r="F892" s="219"/>
      <c r="G892" s="220"/>
      <c r="H892" s="220"/>
      <c r="I892" s="221"/>
      <c r="K892" s="220"/>
      <c r="L892" s="222"/>
      <c r="M892" s="221"/>
      <c r="N892" s="220"/>
      <c r="O892" s="220"/>
      <c r="P892" s="220"/>
      <c r="Q892" s="220"/>
      <c r="R892" s="220"/>
    </row>
    <row r="893" spans="6:18" ht="15.75" customHeight="1" x14ac:dyDescent="0.3">
      <c r="F893" s="219"/>
      <c r="G893" s="220"/>
      <c r="H893" s="220"/>
      <c r="I893" s="221"/>
      <c r="K893" s="220"/>
      <c r="L893" s="222"/>
      <c r="M893" s="221"/>
      <c r="N893" s="220"/>
      <c r="O893" s="220"/>
      <c r="P893" s="220"/>
      <c r="Q893" s="220"/>
      <c r="R893" s="220"/>
    </row>
    <row r="894" spans="6:18" ht="15.75" customHeight="1" x14ac:dyDescent="0.3">
      <c r="F894" s="219"/>
      <c r="G894" s="220"/>
      <c r="H894" s="220"/>
      <c r="I894" s="221"/>
      <c r="K894" s="220"/>
      <c r="L894" s="222"/>
      <c r="M894" s="221"/>
      <c r="N894" s="220"/>
      <c r="O894" s="220"/>
      <c r="P894" s="220"/>
      <c r="Q894" s="220"/>
      <c r="R894" s="220"/>
    </row>
    <row r="895" spans="6:18" ht="15.75" customHeight="1" x14ac:dyDescent="0.3">
      <c r="F895" s="219"/>
      <c r="G895" s="220"/>
      <c r="H895" s="220"/>
      <c r="I895" s="221"/>
      <c r="K895" s="220"/>
      <c r="L895" s="222"/>
      <c r="M895" s="221"/>
      <c r="N895" s="220"/>
      <c r="O895" s="220"/>
      <c r="P895" s="220"/>
      <c r="Q895" s="220"/>
      <c r="R895" s="220"/>
    </row>
    <row r="896" spans="6:18" ht="15.75" customHeight="1" x14ac:dyDescent="0.3">
      <c r="F896" s="219"/>
      <c r="G896" s="220"/>
      <c r="H896" s="220"/>
      <c r="I896" s="221"/>
      <c r="K896" s="220"/>
      <c r="L896" s="222"/>
      <c r="M896" s="221"/>
      <c r="N896" s="220"/>
      <c r="O896" s="220"/>
      <c r="P896" s="220"/>
      <c r="Q896" s="220"/>
      <c r="R896" s="220"/>
    </row>
    <row r="897" spans="6:18" ht="15.75" customHeight="1" x14ac:dyDescent="0.3">
      <c r="F897" s="219"/>
      <c r="G897" s="220"/>
      <c r="H897" s="220"/>
      <c r="I897" s="221"/>
      <c r="K897" s="220"/>
      <c r="L897" s="222"/>
      <c r="M897" s="221"/>
      <c r="N897" s="220"/>
      <c r="O897" s="220"/>
      <c r="P897" s="220"/>
      <c r="Q897" s="220"/>
      <c r="R897" s="220"/>
    </row>
    <row r="898" spans="6:18" ht="15.75" customHeight="1" x14ac:dyDescent="0.3">
      <c r="F898" s="219"/>
      <c r="G898" s="220"/>
      <c r="H898" s="220"/>
      <c r="I898" s="221"/>
      <c r="K898" s="220"/>
      <c r="L898" s="222"/>
      <c r="M898" s="221"/>
      <c r="N898" s="220"/>
      <c r="O898" s="220"/>
      <c r="P898" s="220"/>
      <c r="Q898" s="220"/>
      <c r="R898" s="220"/>
    </row>
    <row r="899" spans="6:18" ht="15.75" customHeight="1" x14ac:dyDescent="0.3">
      <c r="F899" s="219"/>
      <c r="G899" s="220"/>
      <c r="H899" s="220"/>
      <c r="I899" s="221"/>
      <c r="K899" s="220"/>
      <c r="L899" s="222"/>
      <c r="M899" s="221"/>
      <c r="N899" s="220"/>
      <c r="O899" s="220"/>
      <c r="P899" s="220"/>
      <c r="Q899" s="220"/>
      <c r="R899" s="220"/>
    </row>
    <row r="900" spans="6:18" ht="15.75" customHeight="1" x14ac:dyDescent="0.3">
      <c r="F900" s="219"/>
      <c r="G900" s="220"/>
      <c r="H900" s="220"/>
      <c r="I900" s="221"/>
      <c r="K900" s="220"/>
      <c r="L900" s="222"/>
      <c r="M900" s="221"/>
      <c r="N900" s="220"/>
      <c r="O900" s="220"/>
      <c r="P900" s="220"/>
      <c r="Q900" s="220"/>
      <c r="R900" s="220"/>
    </row>
    <row r="901" spans="6:18" ht="15.75" customHeight="1" x14ac:dyDescent="0.3">
      <c r="F901" s="219"/>
      <c r="G901" s="220"/>
      <c r="H901" s="220"/>
      <c r="I901" s="221"/>
      <c r="K901" s="220"/>
      <c r="L901" s="222"/>
      <c r="M901" s="221"/>
      <c r="N901" s="220"/>
      <c r="O901" s="220"/>
      <c r="P901" s="220"/>
      <c r="Q901" s="220"/>
      <c r="R901" s="220"/>
    </row>
    <row r="902" spans="6:18" ht="15.75" customHeight="1" x14ac:dyDescent="0.3">
      <c r="F902" s="219"/>
      <c r="G902" s="220"/>
      <c r="H902" s="220"/>
      <c r="I902" s="221"/>
      <c r="K902" s="220"/>
      <c r="L902" s="222"/>
      <c r="M902" s="221"/>
      <c r="N902" s="220"/>
      <c r="O902" s="220"/>
      <c r="P902" s="220"/>
      <c r="Q902" s="220"/>
      <c r="R902" s="220"/>
    </row>
    <row r="903" spans="6:18" ht="15.75" customHeight="1" x14ac:dyDescent="0.3">
      <c r="F903" s="219"/>
      <c r="G903" s="220"/>
      <c r="H903" s="220"/>
      <c r="I903" s="221"/>
      <c r="K903" s="220"/>
      <c r="L903" s="222"/>
      <c r="M903" s="221"/>
      <c r="N903" s="220"/>
      <c r="O903" s="220"/>
      <c r="P903" s="220"/>
      <c r="Q903" s="220"/>
      <c r="R903" s="220"/>
    </row>
    <row r="904" spans="6:18" ht="15.75" customHeight="1" x14ac:dyDescent="0.3">
      <c r="F904" s="219"/>
      <c r="G904" s="220"/>
      <c r="H904" s="220"/>
      <c r="I904" s="221"/>
      <c r="K904" s="220"/>
      <c r="L904" s="222"/>
      <c r="M904" s="221"/>
      <c r="N904" s="220"/>
      <c r="O904" s="220"/>
      <c r="P904" s="220"/>
      <c r="Q904" s="220"/>
      <c r="R904" s="220"/>
    </row>
    <row r="905" spans="6:18" ht="15.75" customHeight="1" x14ac:dyDescent="0.3">
      <c r="F905" s="219"/>
      <c r="G905" s="220"/>
      <c r="H905" s="220"/>
      <c r="I905" s="221"/>
      <c r="K905" s="220"/>
      <c r="L905" s="222"/>
      <c r="M905" s="221"/>
      <c r="N905" s="220"/>
      <c r="O905" s="220"/>
      <c r="P905" s="220"/>
      <c r="Q905" s="220"/>
      <c r="R905" s="220"/>
    </row>
    <row r="906" spans="6:18" ht="15.75" customHeight="1" x14ac:dyDescent="0.3">
      <c r="F906" s="219"/>
      <c r="G906" s="220"/>
      <c r="H906" s="220"/>
      <c r="I906" s="221"/>
      <c r="K906" s="220"/>
      <c r="L906" s="222"/>
      <c r="M906" s="221"/>
      <c r="N906" s="220"/>
      <c r="O906" s="220"/>
      <c r="P906" s="220"/>
      <c r="Q906" s="220"/>
      <c r="R906" s="220"/>
    </row>
    <row r="907" spans="6:18" ht="15.75" customHeight="1" x14ac:dyDescent="0.3">
      <c r="F907" s="219"/>
      <c r="G907" s="220"/>
      <c r="H907" s="220"/>
      <c r="I907" s="221"/>
      <c r="K907" s="220"/>
      <c r="L907" s="222"/>
      <c r="M907" s="221"/>
      <c r="N907" s="220"/>
      <c r="O907" s="220"/>
      <c r="P907" s="220"/>
      <c r="Q907" s="220"/>
      <c r="R907" s="220"/>
    </row>
    <row r="908" spans="6:18" ht="15.75" customHeight="1" x14ac:dyDescent="0.3">
      <c r="F908" s="219"/>
      <c r="G908" s="220"/>
      <c r="H908" s="220"/>
      <c r="I908" s="221"/>
      <c r="K908" s="220"/>
      <c r="L908" s="222"/>
      <c r="M908" s="221"/>
      <c r="N908" s="220"/>
      <c r="O908" s="220"/>
      <c r="P908" s="220"/>
      <c r="Q908" s="220"/>
      <c r="R908" s="220"/>
    </row>
    <row r="909" spans="6:18" ht="15.75" customHeight="1" x14ac:dyDescent="0.3">
      <c r="F909" s="219"/>
      <c r="G909" s="220"/>
      <c r="H909" s="220"/>
      <c r="I909" s="221"/>
      <c r="K909" s="220"/>
      <c r="L909" s="222"/>
      <c r="M909" s="221"/>
      <c r="N909" s="220"/>
      <c r="O909" s="220"/>
      <c r="P909" s="220"/>
      <c r="Q909" s="220"/>
      <c r="R909" s="220"/>
    </row>
    <row r="910" spans="6:18" ht="15.75" customHeight="1" x14ac:dyDescent="0.3">
      <c r="F910" s="219"/>
      <c r="G910" s="220"/>
      <c r="H910" s="220"/>
      <c r="I910" s="221"/>
      <c r="K910" s="220"/>
      <c r="L910" s="222"/>
      <c r="M910" s="221"/>
      <c r="N910" s="220"/>
      <c r="O910" s="220"/>
      <c r="P910" s="220"/>
      <c r="Q910" s="220"/>
      <c r="R910" s="220"/>
    </row>
    <row r="911" spans="6:18" ht="15.75" customHeight="1" x14ac:dyDescent="0.3">
      <c r="F911" s="219"/>
      <c r="G911" s="220"/>
      <c r="H911" s="220"/>
      <c r="I911" s="221"/>
      <c r="K911" s="220"/>
      <c r="L911" s="222"/>
      <c r="M911" s="221"/>
      <c r="N911" s="220"/>
      <c r="O911" s="220"/>
      <c r="P911" s="220"/>
      <c r="Q911" s="220"/>
      <c r="R911" s="220"/>
    </row>
    <row r="912" spans="6:18" ht="15.75" customHeight="1" x14ac:dyDescent="0.3">
      <c r="F912" s="219"/>
      <c r="G912" s="220"/>
      <c r="H912" s="220"/>
      <c r="I912" s="221"/>
      <c r="K912" s="220"/>
      <c r="L912" s="222"/>
      <c r="M912" s="221"/>
      <c r="N912" s="220"/>
      <c r="O912" s="220"/>
      <c r="P912" s="220"/>
      <c r="Q912" s="220"/>
      <c r="R912" s="220"/>
    </row>
    <row r="913" spans="6:18" ht="15.75" customHeight="1" x14ac:dyDescent="0.3">
      <c r="F913" s="219"/>
      <c r="G913" s="220"/>
      <c r="H913" s="220"/>
      <c r="I913" s="221"/>
      <c r="K913" s="220"/>
      <c r="L913" s="222"/>
      <c r="M913" s="221"/>
      <c r="N913" s="220"/>
      <c r="O913" s="220"/>
      <c r="P913" s="220"/>
      <c r="Q913" s="220"/>
      <c r="R913" s="220"/>
    </row>
    <row r="914" spans="6:18" ht="15.75" customHeight="1" x14ac:dyDescent="0.3">
      <c r="F914" s="219"/>
      <c r="G914" s="220"/>
      <c r="H914" s="220"/>
      <c r="I914" s="221"/>
      <c r="K914" s="220"/>
      <c r="L914" s="222"/>
      <c r="M914" s="221"/>
      <c r="N914" s="220"/>
      <c r="O914" s="220"/>
      <c r="P914" s="220"/>
      <c r="Q914" s="220"/>
      <c r="R914" s="220"/>
    </row>
    <row r="915" spans="6:18" ht="15.75" customHeight="1" x14ac:dyDescent="0.3">
      <c r="F915" s="219"/>
      <c r="G915" s="220"/>
      <c r="H915" s="220"/>
      <c r="I915" s="221"/>
      <c r="K915" s="220"/>
      <c r="L915" s="222"/>
      <c r="M915" s="221"/>
      <c r="N915" s="220"/>
      <c r="O915" s="220"/>
      <c r="P915" s="220"/>
      <c r="Q915" s="220"/>
      <c r="R915" s="220"/>
    </row>
    <row r="916" spans="6:18" ht="15.75" customHeight="1" x14ac:dyDescent="0.3">
      <c r="F916" s="219"/>
      <c r="G916" s="220"/>
      <c r="H916" s="220"/>
      <c r="I916" s="221"/>
      <c r="K916" s="220"/>
      <c r="L916" s="222"/>
      <c r="M916" s="221"/>
      <c r="N916" s="220"/>
      <c r="O916" s="220"/>
      <c r="P916" s="220"/>
      <c r="Q916" s="220"/>
      <c r="R916" s="220"/>
    </row>
    <row r="917" spans="6:18" ht="15.75" customHeight="1" x14ac:dyDescent="0.3">
      <c r="F917" s="219"/>
      <c r="G917" s="220"/>
      <c r="H917" s="220"/>
      <c r="I917" s="221"/>
      <c r="K917" s="220"/>
      <c r="L917" s="222"/>
      <c r="M917" s="221"/>
      <c r="N917" s="220"/>
      <c r="O917" s="220"/>
      <c r="P917" s="220"/>
      <c r="Q917" s="220"/>
      <c r="R917" s="220"/>
    </row>
    <row r="918" spans="6:18" ht="15.75" customHeight="1" x14ac:dyDescent="0.3">
      <c r="F918" s="219"/>
      <c r="G918" s="220"/>
      <c r="H918" s="220"/>
      <c r="I918" s="221"/>
      <c r="K918" s="220"/>
      <c r="L918" s="222"/>
      <c r="M918" s="221"/>
      <c r="N918" s="220"/>
      <c r="O918" s="220"/>
      <c r="P918" s="220"/>
      <c r="Q918" s="220"/>
      <c r="R918" s="220"/>
    </row>
    <row r="919" spans="6:18" ht="15.75" customHeight="1" x14ac:dyDescent="0.3">
      <c r="F919" s="219"/>
      <c r="G919" s="220"/>
      <c r="H919" s="220"/>
      <c r="I919" s="221"/>
      <c r="K919" s="220"/>
      <c r="L919" s="222"/>
      <c r="M919" s="221"/>
      <c r="N919" s="220"/>
      <c r="O919" s="220"/>
      <c r="P919" s="220"/>
      <c r="Q919" s="220"/>
      <c r="R919" s="220"/>
    </row>
    <row r="920" spans="6:18" ht="15.75" customHeight="1" x14ac:dyDescent="0.3">
      <c r="F920" s="219"/>
      <c r="G920" s="220"/>
      <c r="H920" s="220"/>
      <c r="I920" s="221"/>
      <c r="K920" s="220"/>
      <c r="L920" s="222"/>
      <c r="M920" s="221"/>
      <c r="N920" s="220"/>
      <c r="O920" s="220"/>
      <c r="P920" s="220"/>
      <c r="Q920" s="220"/>
      <c r="R920" s="220"/>
    </row>
    <row r="921" spans="6:18" ht="15.75" customHeight="1" x14ac:dyDescent="0.3">
      <c r="F921" s="219"/>
      <c r="G921" s="220"/>
      <c r="H921" s="220"/>
      <c r="I921" s="221"/>
      <c r="K921" s="220"/>
      <c r="L921" s="222"/>
      <c r="M921" s="221"/>
      <c r="N921" s="220"/>
      <c r="O921" s="220"/>
      <c r="P921" s="220"/>
      <c r="Q921" s="220"/>
      <c r="R921" s="220"/>
    </row>
    <row r="922" spans="6:18" ht="15.75" customHeight="1" x14ac:dyDescent="0.3">
      <c r="F922" s="219"/>
      <c r="G922" s="220"/>
      <c r="H922" s="220"/>
      <c r="I922" s="221"/>
      <c r="K922" s="220"/>
      <c r="L922" s="222"/>
      <c r="M922" s="221"/>
      <c r="N922" s="220"/>
      <c r="O922" s="220"/>
      <c r="P922" s="220"/>
      <c r="Q922" s="220"/>
      <c r="R922" s="220"/>
    </row>
    <row r="923" spans="6:18" ht="15.75" customHeight="1" x14ac:dyDescent="0.3">
      <c r="F923" s="219"/>
      <c r="G923" s="220"/>
      <c r="H923" s="220"/>
      <c r="I923" s="221"/>
      <c r="K923" s="220"/>
      <c r="L923" s="222"/>
      <c r="M923" s="221"/>
      <c r="N923" s="220"/>
      <c r="O923" s="220"/>
      <c r="P923" s="220"/>
      <c r="Q923" s="220"/>
      <c r="R923" s="220"/>
    </row>
    <row r="924" spans="6:18" ht="15.75" customHeight="1" x14ac:dyDescent="0.3">
      <c r="F924" s="219"/>
      <c r="G924" s="220"/>
      <c r="H924" s="220"/>
      <c r="I924" s="221"/>
      <c r="K924" s="220"/>
      <c r="L924" s="222"/>
      <c r="M924" s="221"/>
      <c r="N924" s="220"/>
      <c r="O924" s="220"/>
      <c r="P924" s="220"/>
      <c r="Q924" s="220"/>
      <c r="R924" s="220"/>
    </row>
    <row r="925" spans="6:18" ht="15.75" customHeight="1" x14ac:dyDescent="0.3">
      <c r="F925" s="219"/>
      <c r="G925" s="220"/>
      <c r="H925" s="220"/>
      <c r="I925" s="221"/>
      <c r="K925" s="220"/>
      <c r="L925" s="222"/>
      <c r="M925" s="221"/>
      <c r="N925" s="220"/>
      <c r="O925" s="220"/>
      <c r="P925" s="220"/>
      <c r="Q925" s="220"/>
      <c r="R925" s="220"/>
    </row>
    <row r="926" spans="6:18" ht="15.75" customHeight="1" x14ac:dyDescent="0.3">
      <c r="F926" s="219"/>
      <c r="G926" s="220"/>
      <c r="H926" s="220"/>
      <c r="I926" s="221"/>
      <c r="K926" s="220"/>
      <c r="L926" s="222"/>
      <c r="M926" s="221"/>
      <c r="N926" s="220"/>
      <c r="O926" s="220"/>
      <c r="P926" s="220"/>
      <c r="Q926" s="220"/>
      <c r="R926" s="220"/>
    </row>
    <row r="927" spans="6:18" ht="15.75" customHeight="1" x14ac:dyDescent="0.3">
      <c r="F927" s="219"/>
      <c r="G927" s="220"/>
      <c r="H927" s="220"/>
      <c r="I927" s="221"/>
      <c r="K927" s="220"/>
      <c r="L927" s="222"/>
      <c r="M927" s="221"/>
      <c r="N927" s="220"/>
      <c r="O927" s="220"/>
      <c r="P927" s="220"/>
      <c r="Q927" s="220"/>
      <c r="R927" s="220"/>
    </row>
    <row r="928" spans="6:18" ht="15.75" customHeight="1" x14ac:dyDescent="0.3">
      <c r="F928" s="219"/>
      <c r="G928" s="220"/>
      <c r="H928" s="220"/>
      <c r="I928" s="221"/>
      <c r="K928" s="220"/>
      <c r="L928" s="222"/>
      <c r="M928" s="221"/>
      <c r="N928" s="220"/>
      <c r="O928" s="220"/>
      <c r="P928" s="220"/>
      <c r="Q928" s="220"/>
      <c r="R928" s="220"/>
    </row>
    <row r="929" spans="6:18" ht="15.75" customHeight="1" x14ac:dyDescent="0.3">
      <c r="F929" s="219"/>
      <c r="G929" s="220"/>
      <c r="H929" s="220"/>
      <c r="I929" s="221"/>
      <c r="K929" s="220"/>
      <c r="L929" s="222"/>
      <c r="M929" s="221"/>
      <c r="N929" s="220"/>
      <c r="O929" s="220"/>
      <c r="P929" s="220"/>
      <c r="Q929" s="220"/>
      <c r="R929" s="220"/>
    </row>
    <row r="930" spans="6:18" ht="15.75" customHeight="1" x14ac:dyDescent="0.3">
      <c r="F930" s="219"/>
      <c r="G930" s="220"/>
      <c r="H930" s="220"/>
      <c r="I930" s="221"/>
      <c r="K930" s="220"/>
      <c r="L930" s="222"/>
      <c r="M930" s="221"/>
      <c r="N930" s="220"/>
      <c r="O930" s="220"/>
      <c r="P930" s="220"/>
      <c r="Q930" s="220"/>
      <c r="R930" s="220"/>
    </row>
    <row r="931" spans="6:18" ht="15.75" customHeight="1" x14ac:dyDescent="0.3">
      <c r="F931" s="219"/>
      <c r="G931" s="220"/>
      <c r="H931" s="220"/>
      <c r="I931" s="221"/>
      <c r="K931" s="220"/>
      <c r="L931" s="222"/>
      <c r="M931" s="221"/>
      <c r="N931" s="220"/>
      <c r="O931" s="220"/>
      <c r="P931" s="220"/>
      <c r="Q931" s="220"/>
      <c r="R931" s="220"/>
    </row>
    <row r="932" spans="6:18" ht="15.75" customHeight="1" x14ac:dyDescent="0.3">
      <c r="F932" s="219"/>
      <c r="G932" s="220"/>
      <c r="H932" s="220"/>
      <c r="I932" s="221"/>
      <c r="K932" s="220"/>
      <c r="L932" s="222"/>
      <c r="M932" s="221"/>
      <c r="N932" s="220"/>
      <c r="O932" s="220"/>
      <c r="P932" s="220"/>
      <c r="Q932" s="220"/>
      <c r="R932" s="220"/>
    </row>
    <row r="933" spans="6:18" ht="15.75" customHeight="1" x14ac:dyDescent="0.3">
      <c r="F933" s="219"/>
      <c r="G933" s="220"/>
      <c r="H933" s="220"/>
      <c r="I933" s="221"/>
      <c r="K933" s="220"/>
      <c r="L933" s="222"/>
      <c r="M933" s="221"/>
      <c r="N933" s="220"/>
      <c r="O933" s="220"/>
      <c r="P933" s="220"/>
      <c r="Q933" s="220"/>
      <c r="R933" s="220"/>
    </row>
    <row r="934" spans="6:18" ht="15.75" customHeight="1" x14ac:dyDescent="0.3">
      <c r="F934" s="219"/>
      <c r="G934" s="220"/>
      <c r="H934" s="220"/>
      <c r="I934" s="221"/>
      <c r="K934" s="220"/>
      <c r="L934" s="222"/>
      <c r="M934" s="221"/>
      <c r="N934" s="220"/>
      <c r="O934" s="220"/>
      <c r="P934" s="220"/>
      <c r="Q934" s="220"/>
      <c r="R934" s="220"/>
    </row>
    <row r="935" spans="6:18" ht="15.75" customHeight="1" x14ac:dyDescent="0.3">
      <c r="F935" s="219"/>
      <c r="G935" s="220"/>
      <c r="H935" s="220"/>
      <c r="I935" s="221"/>
      <c r="K935" s="220"/>
      <c r="L935" s="222"/>
      <c r="M935" s="221"/>
      <c r="N935" s="220"/>
      <c r="O935" s="220"/>
      <c r="P935" s="220"/>
      <c r="Q935" s="220"/>
      <c r="R935" s="220"/>
    </row>
    <row r="936" spans="6:18" ht="15.75" customHeight="1" x14ac:dyDescent="0.3">
      <c r="F936" s="219"/>
      <c r="G936" s="220"/>
      <c r="H936" s="220"/>
      <c r="I936" s="221"/>
      <c r="K936" s="220"/>
      <c r="L936" s="222"/>
      <c r="M936" s="221"/>
      <c r="N936" s="220"/>
      <c r="O936" s="220"/>
      <c r="P936" s="220"/>
      <c r="Q936" s="220"/>
      <c r="R936" s="220"/>
    </row>
    <row r="937" spans="6:18" ht="15.75" customHeight="1" x14ac:dyDescent="0.3">
      <c r="F937" s="219"/>
      <c r="G937" s="220"/>
      <c r="H937" s="220"/>
      <c r="I937" s="221"/>
      <c r="K937" s="220"/>
      <c r="L937" s="222"/>
      <c r="M937" s="221"/>
      <c r="N937" s="220"/>
      <c r="O937" s="220"/>
      <c r="P937" s="220"/>
      <c r="Q937" s="220"/>
      <c r="R937" s="220"/>
    </row>
    <row r="938" spans="6:18" ht="15.75" customHeight="1" x14ac:dyDescent="0.3">
      <c r="F938" s="219"/>
      <c r="G938" s="220"/>
      <c r="H938" s="220"/>
      <c r="I938" s="221"/>
      <c r="K938" s="220"/>
      <c r="L938" s="222"/>
      <c r="M938" s="221"/>
      <c r="N938" s="220"/>
      <c r="O938" s="220"/>
      <c r="P938" s="220"/>
      <c r="Q938" s="220"/>
      <c r="R938" s="220"/>
    </row>
    <row r="939" spans="6:18" ht="15.75" customHeight="1" x14ac:dyDescent="0.3">
      <c r="F939" s="219"/>
      <c r="G939" s="220"/>
      <c r="H939" s="220"/>
      <c r="I939" s="221"/>
      <c r="K939" s="220"/>
      <c r="L939" s="222"/>
      <c r="M939" s="221"/>
      <c r="N939" s="220"/>
      <c r="O939" s="220"/>
      <c r="P939" s="220"/>
      <c r="Q939" s="220"/>
      <c r="R939" s="220"/>
    </row>
    <row r="940" spans="6:18" ht="15.75" customHeight="1" x14ac:dyDescent="0.3">
      <c r="F940" s="219"/>
      <c r="G940" s="220"/>
      <c r="H940" s="220"/>
      <c r="I940" s="221"/>
      <c r="K940" s="220"/>
      <c r="L940" s="222"/>
      <c r="M940" s="221"/>
      <c r="N940" s="220"/>
      <c r="O940" s="220"/>
      <c r="P940" s="220"/>
      <c r="Q940" s="220"/>
      <c r="R940" s="220"/>
    </row>
    <row r="941" spans="6:18" ht="15.75" customHeight="1" x14ac:dyDescent="0.3">
      <c r="F941" s="219"/>
      <c r="G941" s="220"/>
      <c r="H941" s="220"/>
      <c r="I941" s="221"/>
      <c r="K941" s="220"/>
      <c r="L941" s="222"/>
      <c r="M941" s="221"/>
      <c r="N941" s="220"/>
      <c r="O941" s="220"/>
      <c r="P941" s="220"/>
      <c r="Q941" s="220"/>
      <c r="R941" s="220"/>
    </row>
    <row r="942" spans="6:18" ht="15.75" customHeight="1" x14ac:dyDescent="0.3">
      <c r="F942" s="219"/>
      <c r="G942" s="220"/>
      <c r="H942" s="220"/>
      <c r="I942" s="221"/>
      <c r="K942" s="220"/>
      <c r="L942" s="222"/>
      <c r="M942" s="221"/>
      <c r="N942" s="220"/>
      <c r="O942" s="220"/>
      <c r="P942" s="220"/>
      <c r="Q942" s="220"/>
      <c r="R942" s="220"/>
    </row>
    <row r="943" spans="6:18" ht="15.75" customHeight="1" x14ac:dyDescent="0.3">
      <c r="F943" s="219"/>
      <c r="G943" s="220"/>
      <c r="H943" s="220"/>
      <c r="I943" s="221"/>
      <c r="K943" s="220"/>
      <c r="L943" s="222"/>
      <c r="M943" s="221"/>
      <c r="N943" s="220"/>
      <c r="O943" s="220"/>
      <c r="P943" s="220"/>
      <c r="Q943" s="220"/>
      <c r="R943" s="220"/>
    </row>
    <row r="944" spans="6:18" ht="15.75" customHeight="1" x14ac:dyDescent="0.3">
      <c r="F944" s="219"/>
      <c r="G944" s="220"/>
      <c r="H944" s="220"/>
      <c r="I944" s="221"/>
      <c r="K944" s="220"/>
      <c r="L944" s="222"/>
      <c r="M944" s="221"/>
      <c r="N944" s="220"/>
      <c r="O944" s="220"/>
      <c r="P944" s="220"/>
      <c r="Q944" s="220"/>
      <c r="R944" s="220"/>
    </row>
    <row r="945" spans="6:18" ht="15.75" customHeight="1" x14ac:dyDescent="0.3">
      <c r="F945" s="219"/>
      <c r="G945" s="220"/>
      <c r="H945" s="220"/>
      <c r="I945" s="221"/>
      <c r="K945" s="220"/>
      <c r="L945" s="222"/>
      <c r="M945" s="221"/>
      <c r="N945" s="220"/>
      <c r="O945" s="220"/>
      <c r="P945" s="220"/>
      <c r="Q945" s="220"/>
      <c r="R945" s="220"/>
    </row>
    <row r="946" spans="6:18" ht="15.75" customHeight="1" x14ac:dyDescent="0.3">
      <c r="F946" s="219"/>
      <c r="G946" s="220"/>
      <c r="H946" s="220"/>
      <c r="I946" s="221"/>
      <c r="K946" s="220"/>
      <c r="L946" s="222"/>
      <c r="M946" s="221"/>
      <c r="N946" s="220"/>
      <c r="O946" s="220"/>
      <c r="P946" s="220"/>
      <c r="Q946" s="220"/>
      <c r="R946" s="220"/>
    </row>
    <row r="947" spans="6:18" ht="15.75" customHeight="1" x14ac:dyDescent="0.3">
      <c r="F947" s="219"/>
      <c r="G947" s="220"/>
      <c r="H947" s="220"/>
      <c r="I947" s="221"/>
      <c r="K947" s="220"/>
      <c r="L947" s="222"/>
      <c r="M947" s="221"/>
      <c r="N947" s="220"/>
      <c r="O947" s="220"/>
      <c r="P947" s="220"/>
      <c r="Q947" s="220"/>
      <c r="R947" s="220"/>
    </row>
    <row r="948" spans="6:18" ht="15.75" customHeight="1" x14ac:dyDescent="0.3">
      <c r="F948" s="219"/>
      <c r="G948" s="220"/>
      <c r="H948" s="220"/>
      <c r="I948" s="221"/>
      <c r="K948" s="220"/>
      <c r="L948" s="222"/>
      <c r="M948" s="221"/>
      <c r="N948" s="220"/>
      <c r="O948" s="220"/>
      <c r="P948" s="220"/>
      <c r="Q948" s="220"/>
      <c r="R948" s="220"/>
    </row>
    <row r="949" spans="6:18" ht="15.75" customHeight="1" x14ac:dyDescent="0.3">
      <c r="F949" s="219"/>
      <c r="G949" s="220"/>
      <c r="H949" s="220"/>
      <c r="I949" s="221"/>
      <c r="K949" s="220"/>
      <c r="L949" s="222"/>
      <c r="M949" s="221"/>
      <c r="N949" s="220"/>
      <c r="O949" s="220"/>
      <c r="P949" s="220"/>
      <c r="Q949" s="220"/>
      <c r="R949" s="220"/>
    </row>
    <row r="950" spans="6:18" ht="15.75" customHeight="1" x14ac:dyDescent="0.3">
      <c r="F950" s="219"/>
      <c r="G950" s="220"/>
      <c r="H950" s="220"/>
      <c r="I950" s="221"/>
      <c r="K950" s="220"/>
      <c r="L950" s="222"/>
      <c r="M950" s="221"/>
      <c r="N950" s="220"/>
      <c r="O950" s="220"/>
      <c r="P950" s="220"/>
      <c r="Q950" s="220"/>
      <c r="R950" s="220"/>
    </row>
    <row r="951" spans="6:18" ht="15.75" customHeight="1" x14ac:dyDescent="0.3">
      <c r="F951" s="219"/>
      <c r="G951" s="220"/>
      <c r="H951" s="220"/>
      <c r="I951" s="221"/>
      <c r="K951" s="220"/>
      <c r="L951" s="222"/>
      <c r="M951" s="221"/>
      <c r="N951" s="220"/>
      <c r="O951" s="220"/>
      <c r="P951" s="220"/>
      <c r="Q951" s="220"/>
      <c r="R951" s="220"/>
    </row>
    <row r="952" spans="6:18" ht="15.75" customHeight="1" x14ac:dyDescent="0.3">
      <c r="F952" s="219"/>
      <c r="G952" s="220"/>
      <c r="H952" s="220"/>
      <c r="I952" s="221"/>
      <c r="K952" s="220"/>
      <c r="L952" s="222"/>
      <c r="M952" s="221"/>
      <c r="N952" s="220"/>
      <c r="O952" s="220"/>
      <c r="P952" s="220"/>
      <c r="Q952" s="220"/>
      <c r="R952" s="220"/>
    </row>
    <row r="953" spans="6:18" ht="15.75" customHeight="1" x14ac:dyDescent="0.3">
      <c r="F953" s="219"/>
      <c r="G953" s="220"/>
      <c r="H953" s="220"/>
      <c r="I953" s="221"/>
      <c r="K953" s="220"/>
      <c r="L953" s="222"/>
      <c r="M953" s="221"/>
      <c r="N953" s="220"/>
      <c r="O953" s="220"/>
      <c r="P953" s="220"/>
      <c r="Q953" s="220"/>
      <c r="R953" s="220"/>
    </row>
    <row r="954" spans="6:18" ht="15.75" customHeight="1" x14ac:dyDescent="0.3">
      <c r="F954" s="219"/>
      <c r="G954" s="220"/>
      <c r="H954" s="220"/>
      <c r="I954" s="221"/>
      <c r="K954" s="220"/>
      <c r="L954" s="222"/>
      <c r="M954" s="221"/>
      <c r="N954" s="220"/>
      <c r="O954" s="220"/>
      <c r="P954" s="220"/>
      <c r="Q954" s="220"/>
      <c r="R954" s="220"/>
    </row>
    <row r="955" spans="6:18" ht="15.75" customHeight="1" x14ac:dyDescent="0.3">
      <c r="F955" s="219"/>
      <c r="G955" s="220"/>
      <c r="H955" s="220"/>
      <c r="I955" s="221"/>
      <c r="K955" s="220"/>
      <c r="L955" s="222"/>
      <c r="M955" s="221"/>
      <c r="N955" s="220"/>
      <c r="O955" s="220"/>
      <c r="P955" s="220"/>
      <c r="Q955" s="220"/>
      <c r="R955" s="220"/>
    </row>
    <row r="956" spans="6:18" ht="15.75" customHeight="1" x14ac:dyDescent="0.3">
      <c r="F956" s="219"/>
      <c r="G956" s="220"/>
      <c r="H956" s="220"/>
      <c r="I956" s="221"/>
      <c r="K956" s="220"/>
      <c r="L956" s="222"/>
      <c r="M956" s="221"/>
      <c r="N956" s="220"/>
      <c r="O956" s="220"/>
      <c r="P956" s="220"/>
      <c r="Q956" s="220"/>
      <c r="R956" s="220"/>
    </row>
    <row r="957" spans="6:18" ht="15.75" customHeight="1" x14ac:dyDescent="0.3">
      <c r="F957" s="219"/>
      <c r="G957" s="220"/>
      <c r="H957" s="220"/>
      <c r="I957" s="221"/>
      <c r="K957" s="220"/>
      <c r="L957" s="222"/>
      <c r="M957" s="221"/>
      <c r="N957" s="220"/>
      <c r="O957" s="220"/>
      <c r="P957" s="220"/>
      <c r="Q957" s="220"/>
      <c r="R957" s="220"/>
    </row>
    <row r="958" spans="6:18" ht="15.75" customHeight="1" x14ac:dyDescent="0.3">
      <c r="F958" s="219"/>
      <c r="G958" s="220"/>
      <c r="H958" s="220"/>
      <c r="I958" s="221"/>
      <c r="K958" s="220"/>
      <c r="L958" s="222"/>
      <c r="M958" s="221"/>
      <c r="N958" s="220"/>
      <c r="O958" s="220"/>
      <c r="P958" s="220"/>
      <c r="Q958" s="220"/>
      <c r="R958" s="220"/>
    </row>
    <row r="959" spans="6:18" ht="15.75" customHeight="1" x14ac:dyDescent="0.3">
      <c r="F959" s="219"/>
      <c r="G959" s="220"/>
      <c r="H959" s="220"/>
      <c r="I959" s="221"/>
      <c r="K959" s="220"/>
      <c r="L959" s="222"/>
      <c r="M959" s="221"/>
      <c r="N959" s="220"/>
      <c r="O959" s="220"/>
      <c r="P959" s="220"/>
      <c r="Q959" s="220"/>
      <c r="R959" s="220"/>
    </row>
    <row r="960" spans="6:18" ht="15.75" customHeight="1" x14ac:dyDescent="0.3">
      <c r="F960" s="219"/>
      <c r="G960" s="220"/>
      <c r="H960" s="220"/>
      <c r="I960" s="221"/>
      <c r="K960" s="220"/>
      <c r="L960" s="222"/>
      <c r="M960" s="221"/>
      <c r="N960" s="220"/>
      <c r="O960" s="220"/>
      <c r="P960" s="220"/>
      <c r="Q960" s="220"/>
      <c r="R960" s="220"/>
    </row>
    <row r="961" spans="6:18" ht="15.75" customHeight="1" x14ac:dyDescent="0.3">
      <c r="F961" s="219"/>
      <c r="G961" s="220"/>
      <c r="H961" s="220"/>
      <c r="I961" s="221"/>
      <c r="K961" s="220"/>
      <c r="L961" s="222"/>
      <c r="M961" s="221"/>
      <c r="N961" s="220"/>
      <c r="O961" s="220"/>
      <c r="P961" s="220"/>
      <c r="Q961" s="220"/>
      <c r="R961" s="220"/>
    </row>
    <row r="962" spans="6:18" ht="15.75" customHeight="1" x14ac:dyDescent="0.3">
      <c r="F962" s="219"/>
      <c r="G962" s="220"/>
      <c r="H962" s="220"/>
      <c r="I962" s="221"/>
      <c r="K962" s="220"/>
      <c r="L962" s="222"/>
      <c r="M962" s="221"/>
      <c r="N962" s="220"/>
      <c r="O962" s="220"/>
      <c r="P962" s="220"/>
      <c r="Q962" s="220"/>
      <c r="R962" s="220"/>
    </row>
    <row r="963" spans="6:18" ht="15.75" customHeight="1" x14ac:dyDescent="0.3">
      <c r="F963" s="219"/>
      <c r="G963" s="220"/>
      <c r="H963" s="220"/>
      <c r="I963" s="221"/>
      <c r="K963" s="220"/>
      <c r="L963" s="222"/>
      <c r="M963" s="221"/>
      <c r="N963" s="220"/>
      <c r="O963" s="220"/>
      <c r="P963" s="220"/>
      <c r="Q963" s="220"/>
      <c r="R963" s="220"/>
    </row>
    <row r="964" spans="6:18" ht="15.75" customHeight="1" x14ac:dyDescent="0.3">
      <c r="F964" s="219"/>
      <c r="G964" s="220"/>
      <c r="H964" s="220"/>
      <c r="I964" s="221"/>
      <c r="K964" s="220"/>
      <c r="L964" s="222"/>
      <c r="M964" s="221"/>
      <c r="N964" s="220"/>
      <c r="O964" s="220"/>
      <c r="P964" s="220"/>
      <c r="Q964" s="220"/>
      <c r="R964" s="220"/>
    </row>
    <row r="965" spans="6:18" ht="15.75" customHeight="1" x14ac:dyDescent="0.3">
      <c r="F965" s="219"/>
      <c r="G965" s="220"/>
      <c r="H965" s="220"/>
      <c r="I965" s="221"/>
      <c r="K965" s="220"/>
      <c r="L965" s="222"/>
      <c r="M965" s="221"/>
      <c r="N965" s="220"/>
      <c r="O965" s="220"/>
      <c r="P965" s="220"/>
      <c r="Q965" s="220"/>
      <c r="R965" s="220"/>
    </row>
    <row r="966" spans="6:18" ht="15.75" customHeight="1" x14ac:dyDescent="0.3">
      <c r="F966" s="219"/>
      <c r="G966" s="220"/>
      <c r="H966" s="220"/>
      <c r="I966" s="221"/>
      <c r="K966" s="220"/>
      <c r="L966" s="222"/>
      <c r="M966" s="221"/>
      <c r="N966" s="220"/>
      <c r="O966" s="220"/>
      <c r="P966" s="220"/>
      <c r="Q966" s="220"/>
      <c r="R966" s="220"/>
    </row>
    <row r="967" spans="6:18" ht="15.75" customHeight="1" x14ac:dyDescent="0.3">
      <c r="F967" s="219"/>
      <c r="G967" s="220"/>
      <c r="H967" s="220"/>
      <c r="I967" s="221"/>
      <c r="K967" s="220"/>
      <c r="L967" s="222"/>
      <c r="M967" s="221"/>
      <c r="N967" s="220"/>
      <c r="O967" s="220"/>
      <c r="P967" s="220"/>
      <c r="Q967" s="220"/>
      <c r="R967" s="220"/>
    </row>
    <row r="968" spans="6:18" ht="15.75" customHeight="1" x14ac:dyDescent="0.3">
      <c r="F968" s="219"/>
      <c r="G968" s="220"/>
      <c r="H968" s="220"/>
      <c r="I968" s="221"/>
      <c r="K968" s="220"/>
      <c r="L968" s="222"/>
      <c r="M968" s="221"/>
      <c r="N968" s="220"/>
      <c r="O968" s="220"/>
      <c r="P968" s="220"/>
      <c r="Q968" s="220"/>
      <c r="R968" s="220"/>
    </row>
    <row r="969" spans="6:18" ht="15.75" customHeight="1" x14ac:dyDescent="0.3">
      <c r="F969" s="219"/>
      <c r="G969" s="220"/>
      <c r="H969" s="220"/>
      <c r="I969" s="221"/>
      <c r="K969" s="220"/>
      <c r="L969" s="222"/>
      <c r="M969" s="221"/>
      <c r="N969" s="220"/>
      <c r="O969" s="220"/>
      <c r="P969" s="220"/>
      <c r="Q969" s="220"/>
      <c r="R969" s="220"/>
    </row>
    <row r="970" spans="6:18" ht="15.75" customHeight="1" x14ac:dyDescent="0.3">
      <c r="F970" s="219"/>
      <c r="G970" s="220"/>
      <c r="H970" s="220"/>
      <c r="I970" s="221"/>
      <c r="K970" s="220"/>
      <c r="L970" s="222"/>
      <c r="M970" s="221"/>
      <c r="N970" s="220"/>
      <c r="O970" s="220"/>
      <c r="P970" s="220"/>
      <c r="Q970" s="220"/>
      <c r="R970" s="220"/>
    </row>
    <row r="971" spans="6:18" ht="15.75" customHeight="1" x14ac:dyDescent="0.3">
      <c r="F971" s="219"/>
      <c r="G971" s="220"/>
      <c r="H971" s="220"/>
      <c r="I971" s="221"/>
      <c r="K971" s="220"/>
      <c r="L971" s="222"/>
      <c r="M971" s="221"/>
      <c r="N971" s="220"/>
      <c r="O971" s="220"/>
      <c r="P971" s="220"/>
      <c r="Q971" s="220"/>
      <c r="R971" s="220"/>
    </row>
    <row r="972" spans="6:18" ht="15.75" customHeight="1" x14ac:dyDescent="0.3">
      <c r="F972" s="219"/>
      <c r="G972" s="220"/>
      <c r="H972" s="220"/>
      <c r="I972" s="221"/>
      <c r="K972" s="220"/>
      <c r="L972" s="222"/>
      <c r="M972" s="221"/>
      <c r="N972" s="220"/>
      <c r="O972" s="220"/>
      <c r="P972" s="220"/>
      <c r="Q972" s="220"/>
      <c r="R972" s="220"/>
    </row>
    <row r="973" spans="6:18" ht="15.75" customHeight="1" x14ac:dyDescent="0.3">
      <c r="F973" s="219"/>
      <c r="G973" s="220"/>
      <c r="H973" s="220"/>
      <c r="I973" s="221"/>
      <c r="K973" s="220"/>
      <c r="L973" s="222"/>
      <c r="M973" s="221"/>
      <c r="N973" s="220"/>
      <c r="O973" s="220"/>
      <c r="P973" s="220"/>
      <c r="Q973" s="220"/>
      <c r="R973" s="220"/>
    </row>
    <row r="974" spans="6:18" ht="15.75" customHeight="1" x14ac:dyDescent="0.3">
      <c r="F974" s="219"/>
      <c r="G974" s="220"/>
      <c r="H974" s="220"/>
      <c r="I974" s="221"/>
      <c r="K974" s="220"/>
      <c r="L974" s="222"/>
      <c r="M974" s="221"/>
      <c r="N974" s="220"/>
      <c r="O974" s="220"/>
      <c r="P974" s="220"/>
      <c r="Q974" s="220"/>
      <c r="R974" s="220"/>
    </row>
    <row r="975" spans="6:18" ht="15.75" customHeight="1" x14ac:dyDescent="0.3">
      <c r="F975" s="219"/>
      <c r="G975" s="220"/>
      <c r="H975" s="220"/>
      <c r="I975" s="221"/>
      <c r="K975" s="220"/>
      <c r="L975" s="222"/>
      <c r="M975" s="221"/>
      <c r="N975" s="220"/>
      <c r="O975" s="220"/>
      <c r="P975" s="220"/>
      <c r="Q975" s="220"/>
      <c r="R975" s="220"/>
    </row>
    <row r="976" spans="6:18" ht="15.75" customHeight="1" x14ac:dyDescent="0.3">
      <c r="F976" s="219"/>
      <c r="G976" s="220"/>
      <c r="H976" s="220"/>
      <c r="I976" s="221"/>
      <c r="K976" s="220"/>
      <c r="L976" s="222"/>
      <c r="M976" s="221"/>
      <c r="N976" s="220"/>
      <c r="O976" s="220"/>
      <c r="P976" s="220"/>
      <c r="Q976" s="220"/>
      <c r="R976" s="220"/>
    </row>
    <row r="977" spans="6:18" ht="15.75" customHeight="1" x14ac:dyDescent="0.3">
      <c r="F977" s="219"/>
      <c r="G977" s="220"/>
      <c r="H977" s="220"/>
      <c r="I977" s="221"/>
      <c r="K977" s="220"/>
      <c r="L977" s="222"/>
      <c r="M977" s="221"/>
      <c r="N977" s="220"/>
      <c r="O977" s="220"/>
      <c r="P977" s="220"/>
      <c r="Q977" s="220"/>
      <c r="R977" s="220"/>
    </row>
    <row r="978" spans="6:18" ht="15.75" customHeight="1" x14ac:dyDescent="0.3">
      <c r="F978" s="219"/>
      <c r="G978" s="220"/>
      <c r="H978" s="220"/>
      <c r="I978" s="221"/>
      <c r="K978" s="220"/>
      <c r="L978" s="222"/>
      <c r="M978" s="221"/>
      <c r="N978" s="220"/>
      <c r="O978" s="220"/>
      <c r="P978" s="220"/>
      <c r="Q978" s="220"/>
      <c r="R978" s="220"/>
    </row>
    <row r="979" spans="6:18" ht="15.75" customHeight="1" x14ac:dyDescent="0.3">
      <c r="F979" s="219"/>
      <c r="G979" s="220"/>
      <c r="H979" s="220"/>
      <c r="I979" s="221"/>
      <c r="K979" s="220"/>
      <c r="L979" s="222"/>
      <c r="M979" s="221"/>
      <c r="N979" s="220"/>
      <c r="O979" s="220"/>
      <c r="P979" s="220"/>
      <c r="Q979" s="220"/>
      <c r="R979" s="220"/>
    </row>
    <row r="980" spans="6:18" ht="15.75" customHeight="1" x14ac:dyDescent="0.3">
      <c r="F980" s="219"/>
      <c r="G980" s="220"/>
      <c r="H980" s="220"/>
      <c r="I980" s="221"/>
      <c r="K980" s="220"/>
      <c r="L980" s="222"/>
      <c r="M980" s="221"/>
      <c r="N980" s="220"/>
      <c r="O980" s="220"/>
      <c r="P980" s="220"/>
      <c r="Q980" s="220"/>
      <c r="R980" s="220"/>
    </row>
    <row r="981" spans="6:18" ht="15.75" customHeight="1" x14ac:dyDescent="0.3">
      <c r="F981" s="219"/>
      <c r="G981" s="220"/>
      <c r="H981" s="220"/>
      <c r="I981" s="221"/>
      <c r="K981" s="220"/>
      <c r="L981" s="222"/>
      <c r="M981" s="221"/>
      <c r="N981" s="220"/>
      <c r="O981" s="220"/>
      <c r="P981" s="220"/>
      <c r="Q981" s="220"/>
      <c r="R981" s="220"/>
    </row>
    <row r="982" spans="6:18" ht="15.75" customHeight="1" x14ac:dyDescent="0.3">
      <c r="F982" s="219"/>
      <c r="G982" s="220"/>
      <c r="H982" s="220"/>
      <c r="I982" s="221"/>
      <c r="K982" s="220"/>
      <c r="L982" s="222"/>
      <c r="M982" s="221"/>
      <c r="N982" s="220"/>
      <c r="O982" s="220"/>
      <c r="P982" s="220"/>
      <c r="Q982" s="220"/>
      <c r="R982" s="220"/>
    </row>
    <row r="983" spans="6:18" ht="15.75" customHeight="1" x14ac:dyDescent="0.3">
      <c r="F983" s="219"/>
      <c r="G983" s="220"/>
      <c r="H983" s="220"/>
      <c r="I983" s="221"/>
      <c r="K983" s="220"/>
      <c r="L983" s="222"/>
      <c r="M983" s="221"/>
      <c r="N983" s="220"/>
      <c r="O983" s="220"/>
      <c r="P983" s="220"/>
      <c r="Q983" s="220"/>
      <c r="R983" s="220"/>
    </row>
    <row r="984" spans="6:18" ht="15.75" customHeight="1" x14ac:dyDescent="0.3">
      <c r="F984" s="219"/>
      <c r="G984" s="220"/>
      <c r="H984" s="220"/>
      <c r="I984" s="221"/>
      <c r="K984" s="220"/>
      <c r="L984" s="222"/>
      <c r="M984" s="221"/>
      <c r="N984" s="220"/>
      <c r="O984" s="220"/>
      <c r="P984" s="220"/>
      <c r="Q984" s="220"/>
      <c r="R984" s="220"/>
    </row>
    <row r="985" spans="6:18" ht="15.75" customHeight="1" x14ac:dyDescent="0.3">
      <c r="F985" s="219"/>
      <c r="G985" s="220"/>
      <c r="H985" s="220"/>
      <c r="I985" s="221"/>
      <c r="K985" s="220"/>
      <c r="L985" s="222"/>
      <c r="M985" s="221"/>
      <c r="N985" s="220"/>
      <c r="O985" s="220"/>
      <c r="P985" s="220"/>
      <c r="Q985" s="220"/>
      <c r="R985" s="220"/>
    </row>
    <row r="986" spans="6:18" ht="15.75" customHeight="1" x14ac:dyDescent="0.3">
      <c r="F986" s="219"/>
      <c r="G986" s="220"/>
      <c r="H986" s="220"/>
      <c r="I986" s="221"/>
      <c r="K986" s="220"/>
      <c r="L986" s="222"/>
      <c r="M986" s="221"/>
      <c r="N986" s="220"/>
      <c r="O986" s="220"/>
      <c r="P986" s="220"/>
      <c r="Q986" s="220"/>
      <c r="R986" s="220"/>
    </row>
    <row r="987" spans="6:18" ht="15.75" customHeight="1" x14ac:dyDescent="0.3">
      <c r="F987" s="219"/>
      <c r="G987" s="220"/>
      <c r="H987" s="220"/>
      <c r="I987" s="221"/>
      <c r="K987" s="220"/>
      <c r="L987" s="222"/>
      <c r="M987" s="221"/>
      <c r="N987" s="220"/>
      <c r="O987" s="220"/>
      <c r="P987" s="220"/>
      <c r="Q987" s="220"/>
      <c r="R987" s="220"/>
    </row>
    <row r="988" spans="6:18" ht="15.75" customHeight="1" x14ac:dyDescent="0.3">
      <c r="F988" s="219"/>
      <c r="G988" s="220"/>
      <c r="H988" s="220"/>
      <c r="I988" s="221"/>
      <c r="K988" s="220"/>
      <c r="L988" s="222"/>
      <c r="M988" s="221"/>
      <c r="N988" s="220"/>
      <c r="O988" s="220"/>
      <c r="P988" s="220"/>
      <c r="Q988" s="220"/>
      <c r="R988" s="220"/>
    </row>
    <row r="989" spans="6:18" ht="15.75" customHeight="1" x14ac:dyDescent="0.3">
      <c r="F989" s="219"/>
      <c r="G989" s="220"/>
      <c r="H989" s="220"/>
      <c r="I989" s="221"/>
      <c r="K989" s="220"/>
      <c r="L989" s="222"/>
      <c r="M989" s="221"/>
      <c r="N989" s="220"/>
      <c r="O989" s="220"/>
      <c r="P989" s="220"/>
      <c r="Q989" s="220"/>
      <c r="R989" s="220"/>
    </row>
    <row r="990" spans="6:18" ht="15.75" customHeight="1" x14ac:dyDescent="0.3">
      <c r="F990" s="219"/>
      <c r="G990" s="220"/>
      <c r="H990" s="220"/>
      <c r="I990" s="221"/>
      <c r="K990" s="220"/>
      <c r="L990" s="222"/>
      <c r="M990" s="221"/>
      <c r="N990" s="220"/>
      <c r="O990" s="220"/>
      <c r="P990" s="220"/>
      <c r="Q990" s="220"/>
      <c r="R990" s="220"/>
    </row>
    <row r="991" spans="6:18" ht="15.75" customHeight="1" x14ac:dyDescent="0.3">
      <c r="F991" s="219"/>
      <c r="G991" s="220"/>
      <c r="H991" s="220"/>
      <c r="I991" s="221"/>
      <c r="K991" s="220"/>
      <c r="L991" s="222"/>
      <c r="M991" s="221"/>
      <c r="N991" s="220"/>
      <c r="O991" s="220"/>
      <c r="P991" s="220"/>
      <c r="Q991" s="220"/>
      <c r="R991" s="220"/>
    </row>
    <row r="992" spans="6:18" ht="15.75" customHeight="1" x14ac:dyDescent="0.3">
      <c r="F992" s="219"/>
      <c r="G992" s="220"/>
      <c r="H992" s="220"/>
      <c r="I992" s="221"/>
      <c r="K992" s="220"/>
      <c r="L992" s="222"/>
      <c r="M992" s="221"/>
      <c r="N992" s="220"/>
      <c r="O992" s="220"/>
      <c r="P992" s="220"/>
      <c r="Q992" s="220"/>
      <c r="R992" s="220"/>
    </row>
    <row r="993" spans="6:18" ht="15.75" customHeight="1" x14ac:dyDescent="0.3">
      <c r="F993" s="219"/>
      <c r="G993" s="220"/>
      <c r="H993" s="220"/>
      <c r="I993" s="221"/>
      <c r="K993" s="220"/>
      <c r="L993" s="222"/>
      <c r="M993" s="221"/>
      <c r="N993" s="220"/>
      <c r="O993" s="220"/>
      <c r="P993" s="220"/>
      <c r="Q993" s="220"/>
      <c r="R993" s="220"/>
    </row>
    <row r="994" spans="6:18" ht="15.75" customHeight="1" x14ac:dyDescent="0.3">
      <c r="F994" s="219"/>
      <c r="G994" s="220"/>
      <c r="H994" s="220"/>
      <c r="I994" s="221"/>
      <c r="K994" s="220"/>
      <c r="L994" s="222"/>
      <c r="M994" s="221"/>
      <c r="N994" s="220"/>
      <c r="O994" s="220"/>
      <c r="P994" s="220"/>
      <c r="Q994" s="220"/>
      <c r="R994" s="220"/>
    </row>
    <row r="995" spans="6:18" ht="15.75" customHeight="1" x14ac:dyDescent="0.3">
      <c r="F995" s="219"/>
      <c r="G995" s="220"/>
      <c r="H995" s="220"/>
      <c r="I995" s="221"/>
      <c r="K995" s="220"/>
      <c r="L995" s="222"/>
      <c r="M995" s="221"/>
      <c r="N995" s="220"/>
      <c r="O995" s="220"/>
      <c r="P995" s="220"/>
      <c r="Q995" s="220"/>
      <c r="R995" s="220"/>
    </row>
    <row r="996" spans="6:18" ht="15.75" customHeight="1" x14ac:dyDescent="0.3">
      <c r="F996" s="219"/>
      <c r="G996" s="220"/>
      <c r="H996" s="220"/>
      <c r="I996" s="221"/>
      <c r="K996" s="220"/>
      <c r="L996" s="222"/>
      <c r="M996" s="221"/>
      <c r="N996" s="220"/>
      <c r="O996" s="220"/>
      <c r="P996" s="220"/>
      <c r="Q996" s="220"/>
      <c r="R996" s="220"/>
    </row>
    <row r="997" spans="6:18" ht="15.75" customHeight="1" x14ac:dyDescent="0.3">
      <c r="F997" s="219"/>
      <c r="G997" s="220"/>
      <c r="H997" s="220"/>
      <c r="I997" s="221"/>
      <c r="K997" s="220"/>
      <c r="L997" s="222"/>
      <c r="M997" s="221"/>
      <c r="N997" s="220"/>
      <c r="O997" s="220"/>
      <c r="P997" s="220"/>
      <c r="Q997" s="220"/>
      <c r="R997" s="220"/>
    </row>
    <row r="998" spans="6:18" ht="15.75" customHeight="1" x14ac:dyDescent="0.3">
      <c r="F998" s="219"/>
      <c r="G998" s="220"/>
      <c r="H998" s="220"/>
      <c r="I998" s="221"/>
      <c r="K998" s="220"/>
      <c r="L998" s="222"/>
      <c r="M998" s="221"/>
      <c r="N998" s="220"/>
      <c r="O998" s="220"/>
      <c r="P998" s="220"/>
      <c r="Q998" s="220"/>
      <c r="R998" s="220"/>
    </row>
    <row r="999" spans="6:18" ht="15.75" customHeight="1" x14ac:dyDescent="0.3">
      <c r="F999" s="219"/>
      <c r="G999" s="220"/>
      <c r="H999" s="220"/>
      <c r="I999" s="221"/>
      <c r="K999" s="220"/>
      <c r="L999" s="222"/>
      <c r="M999" s="221"/>
      <c r="N999" s="220"/>
      <c r="O999" s="220"/>
      <c r="P999" s="220"/>
      <c r="Q999" s="220"/>
      <c r="R999" s="220"/>
    </row>
    <row r="1000" spans="6:18" ht="15.75" customHeight="1" x14ac:dyDescent="0.3">
      <c r="F1000" s="219"/>
      <c r="G1000" s="220"/>
      <c r="H1000" s="220"/>
      <c r="I1000" s="221"/>
      <c r="K1000" s="220"/>
      <c r="L1000" s="222"/>
      <c r="M1000" s="221"/>
      <c r="N1000" s="220"/>
      <c r="O1000" s="220"/>
      <c r="P1000" s="220"/>
      <c r="Q1000" s="220"/>
      <c r="R1000" s="220"/>
    </row>
    <row r="1001" spans="6:18" ht="15.75" customHeight="1" x14ac:dyDescent="0.3">
      <c r="F1001" s="219"/>
      <c r="G1001" s="220"/>
      <c r="H1001" s="220"/>
      <c r="I1001" s="221"/>
      <c r="K1001" s="220"/>
      <c r="L1001" s="222"/>
      <c r="M1001" s="221"/>
      <c r="N1001" s="220"/>
      <c r="O1001" s="220"/>
      <c r="P1001" s="220"/>
      <c r="Q1001" s="220"/>
      <c r="R1001" s="220"/>
    </row>
    <row r="1002" spans="6:18" ht="15.75" customHeight="1" x14ac:dyDescent="0.3">
      <c r="F1002" s="219"/>
      <c r="G1002" s="220"/>
      <c r="H1002" s="220"/>
      <c r="I1002" s="221"/>
      <c r="K1002" s="220"/>
      <c r="L1002" s="222"/>
      <c r="M1002" s="221"/>
      <c r="N1002" s="220"/>
      <c r="O1002" s="220"/>
      <c r="P1002" s="220"/>
      <c r="Q1002" s="220"/>
      <c r="R1002" s="220"/>
    </row>
    <row r="1003" spans="6:18" ht="15.75" customHeight="1" x14ac:dyDescent="0.3">
      <c r="F1003" s="219"/>
      <c r="G1003" s="220"/>
      <c r="H1003" s="220"/>
      <c r="I1003" s="221"/>
      <c r="K1003" s="220"/>
      <c r="L1003" s="222"/>
      <c r="M1003" s="221"/>
      <c r="N1003" s="220"/>
      <c r="O1003" s="220"/>
      <c r="P1003" s="220"/>
      <c r="Q1003" s="220"/>
      <c r="R1003" s="220"/>
    </row>
    <row r="1004" spans="6:18" ht="15.75" customHeight="1" x14ac:dyDescent="0.3">
      <c r="F1004" s="219"/>
      <c r="G1004" s="220"/>
      <c r="H1004" s="220"/>
      <c r="I1004" s="221"/>
      <c r="K1004" s="220"/>
      <c r="L1004" s="222"/>
      <c r="M1004" s="221"/>
      <c r="N1004" s="220"/>
      <c r="O1004" s="220"/>
      <c r="P1004" s="220"/>
      <c r="Q1004" s="220"/>
      <c r="R1004" s="220"/>
    </row>
    <row r="1005" spans="6:18" ht="15.75" customHeight="1" x14ac:dyDescent="0.3">
      <c r="F1005" s="219"/>
      <c r="G1005" s="220"/>
      <c r="H1005" s="220"/>
      <c r="I1005" s="221"/>
      <c r="K1005" s="220"/>
      <c r="L1005" s="222"/>
      <c r="M1005" s="221"/>
      <c r="N1005" s="220"/>
      <c r="O1005" s="220"/>
      <c r="P1005" s="220"/>
      <c r="Q1005" s="220"/>
      <c r="R1005" s="220"/>
    </row>
    <row r="1006" spans="6:18" ht="15.75" customHeight="1" x14ac:dyDescent="0.3">
      <c r="F1006" s="219"/>
      <c r="G1006" s="220"/>
      <c r="H1006" s="220"/>
      <c r="I1006" s="221"/>
      <c r="K1006" s="220"/>
      <c r="L1006" s="222"/>
      <c r="M1006" s="221"/>
      <c r="N1006" s="220"/>
      <c r="O1006" s="220"/>
      <c r="P1006" s="220"/>
      <c r="Q1006" s="220"/>
      <c r="R1006" s="220"/>
    </row>
    <row r="1007" spans="6:18" ht="15.75" customHeight="1" x14ac:dyDescent="0.3">
      <c r="F1007" s="219"/>
      <c r="G1007" s="220"/>
      <c r="H1007" s="220"/>
      <c r="I1007" s="221"/>
      <c r="K1007" s="220"/>
      <c r="L1007" s="222"/>
      <c r="M1007" s="221"/>
      <c r="N1007" s="220"/>
      <c r="O1007" s="220"/>
      <c r="P1007" s="220"/>
      <c r="Q1007" s="220"/>
      <c r="R1007" s="220"/>
    </row>
    <row r="1008" spans="6:18" ht="15.75" customHeight="1" x14ac:dyDescent="0.3">
      <c r="F1008" s="219"/>
      <c r="G1008" s="220"/>
      <c r="H1008" s="220"/>
      <c r="I1008" s="221"/>
      <c r="K1008" s="220"/>
      <c r="L1008" s="222"/>
      <c r="M1008" s="221"/>
      <c r="N1008" s="220"/>
      <c r="O1008" s="220"/>
      <c r="P1008" s="220"/>
      <c r="Q1008" s="220"/>
      <c r="R1008" s="220"/>
    </row>
    <row r="1009" spans="6:18" ht="15.75" customHeight="1" x14ac:dyDescent="0.3">
      <c r="F1009" s="219"/>
      <c r="G1009" s="220"/>
      <c r="H1009" s="220"/>
      <c r="I1009" s="221"/>
      <c r="K1009" s="220"/>
      <c r="L1009" s="222"/>
      <c r="M1009" s="221"/>
      <c r="N1009" s="220"/>
      <c r="O1009" s="220"/>
      <c r="P1009" s="220"/>
      <c r="Q1009" s="220"/>
      <c r="R1009" s="220"/>
    </row>
    <row r="1010" spans="6:18" ht="15.75" customHeight="1" x14ac:dyDescent="0.3">
      <c r="F1010" s="219"/>
      <c r="G1010" s="220"/>
      <c r="H1010" s="220"/>
      <c r="I1010" s="221"/>
      <c r="K1010" s="220"/>
      <c r="L1010" s="222"/>
      <c r="M1010" s="221"/>
      <c r="N1010" s="220"/>
      <c r="O1010" s="220"/>
      <c r="P1010" s="220"/>
      <c r="Q1010" s="220"/>
      <c r="R1010" s="220"/>
    </row>
    <row r="1011" spans="6:18" ht="15.75" customHeight="1" x14ac:dyDescent="0.3">
      <c r="F1011" s="219"/>
      <c r="G1011" s="220"/>
      <c r="H1011" s="220"/>
      <c r="I1011" s="221"/>
      <c r="K1011" s="220"/>
      <c r="L1011" s="222"/>
      <c r="M1011" s="221"/>
      <c r="N1011" s="220"/>
      <c r="O1011" s="220"/>
      <c r="P1011" s="220"/>
      <c r="Q1011" s="220"/>
      <c r="R1011" s="220"/>
    </row>
    <row r="1012" spans="6:18" ht="15.75" customHeight="1" x14ac:dyDescent="0.3">
      <c r="F1012" s="219"/>
      <c r="G1012" s="220"/>
      <c r="H1012" s="220"/>
      <c r="I1012" s="221"/>
      <c r="K1012" s="220"/>
      <c r="L1012" s="222"/>
      <c r="M1012" s="221"/>
      <c r="N1012" s="220"/>
      <c r="O1012" s="220"/>
      <c r="P1012" s="220"/>
      <c r="Q1012" s="220"/>
      <c r="R1012" s="220"/>
    </row>
    <row r="1013" spans="6:18" ht="15.75" customHeight="1" x14ac:dyDescent="0.3">
      <c r="F1013" s="219"/>
      <c r="G1013" s="220"/>
      <c r="H1013" s="220"/>
      <c r="I1013" s="221"/>
      <c r="K1013" s="220"/>
      <c r="L1013" s="222"/>
      <c r="M1013" s="221"/>
      <c r="N1013" s="220"/>
      <c r="O1013" s="220"/>
      <c r="P1013" s="220"/>
      <c r="Q1013" s="220"/>
      <c r="R1013" s="220"/>
    </row>
    <row r="1014" spans="6:18" ht="15.75" customHeight="1" x14ac:dyDescent="0.3">
      <c r="F1014" s="219"/>
      <c r="G1014" s="220"/>
      <c r="H1014" s="220"/>
      <c r="I1014" s="221"/>
      <c r="K1014" s="220"/>
      <c r="L1014" s="222"/>
      <c r="M1014" s="221"/>
      <c r="N1014" s="220"/>
      <c r="O1014" s="220"/>
      <c r="P1014" s="220"/>
      <c r="Q1014" s="220"/>
      <c r="R1014" s="220"/>
    </row>
    <row r="1015" spans="6:18" ht="15.75" customHeight="1" x14ac:dyDescent="0.3">
      <c r="F1015" s="219"/>
      <c r="G1015" s="220"/>
      <c r="H1015" s="220"/>
      <c r="I1015" s="221"/>
      <c r="K1015" s="220"/>
      <c r="L1015" s="222"/>
      <c r="M1015" s="221"/>
      <c r="N1015" s="220"/>
      <c r="O1015" s="220"/>
      <c r="P1015" s="220"/>
      <c r="Q1015" s="220"/>
      <c r="R1015" s="220"/>
    </row>
    <row r="1016" spans="6:18" ht="15.75" customHeight="1" x14ac:dyDescent="0.3">
      <c r="F1016" s="219"/>
      <c r="G1016" s="220"/>
      <c r="H1016" s="220"/>
      <c r="I1016" s="221"/>
      <c r="K1016" s="220"/>
      <c r="L1016" s="222"/>
      <c r="M1016" s="221"/>
      <c r="N1016" s="220"/>
      <c r="O1016" s="220"/>
      <c r="P1016" s="220"/>
      <c r="Q1016" s="220"/>
      <c r="R1016" s="220"/>
    </row>
    <row r="1017" spans="6:18" ht="15.75" customHeight="1" x14ac:dyDescent="0.3">
      <c r="F1017" s="219"/>
      <c r="G1017" s="220"/>
      <c r="H1017" s="220"/>
      <c r="I1017" s="221"/>
      <c r="K1017" s="220"/>
      <c r="L1017" s="222"/>
      <c r="M1017" s="221"/>
      <c r="N1017" s="220"/>
      <c r="O1017" s="220"/>
      <c r="P1017" s="220"/>
      <c r="Q1017" s="220"/>
      <c r="R1017" s="220"/>
    </row>
    <row r="1018" spans="6:18" ht="15.75" customHeight="1" x14ac:dyDescent="0.3">
      <c r="F1018" s="219"/>
      <c r="G1018" s="220"/>
      <c r="H1018" s="220"/>
      <c r="I1018" s="221"/>
      <c r="K1018" s="220"/>
      <c r="L1018" s="222"/>
      <c r="M1018" s="221"/>
      <c r="N1018" s="220"/>
      <c r="O1018" s="220"/>
      <c r="P1018" s="220"/>
      <c r="Q1018" s="220"/>
      <c r="R1018" s="220"/>
    </row>
    <row r="1019" spans="6:18" ht="15.75" customHeight="1" x14ac:dyDescent="0.3">
      <c r="F1019" s="219"/>
      <c r="G1019" s="220"/>
      <c r="H1019" s="220"/>
      <c r="I1019" s="221"/>
      <c r="K1019" s="220"/>
      <c r="L1019" s="222"/>
      <c r="M1019" s="221"/>
      <c r="N1019" s="220"/>
      <c r="O1019" s="220"/>
      <c r="P1019" s="220"/>
      <c r="Q1019" s="220"/>
      <c r="R1019" s="220"/>
    </row>
    <row r="1020" spans="6:18" ht="15.75" customHeight="1" x14ac:dyDescent="0.3">
      <c r="F1020" s="219"/>
      <c r="G1020" s="220"/>
      <c r="H1020" s="220"/>
      <c r="I1020" s="221"/>
      <c r="K1020" s="220"/>
      <c r="L1020" s="222"/>
      <c r="M1020" s="221"/>
      <c r="N1020" s="220"/>
      <c r="O1020" s="220"/>
      <c r="P1020" s="220"/>
      <c r="Q1020" s="220"/>
      <c r="R1020" s="220"/>
    </row>
    <row r="1021" spans="6:18" ht="15.75" customHeight="1" x14ac:dyDescent="0.3">
      <c r="F1021" s="219"/>
      <c r="G1021" s="220"/>
      <c r="H1021" s="220"/>
      <c r="I1021" s="221"/>
      <c r="K1021" s="220"/>
      <c r="L1021" s="222"/>
      <c r="M1021" s="221"/>
      <c r="N1021" s="220"/>
      <c r="O1021" s="220"/>
      <c r="P1021" s="220"/>
      <c r="Q1021" s="220"/>
      <c r="R1021" s="220"/>
    </row>
    <row r="1022" spans="6:18" ht="15.75" customHeight="1" x14ac:dyDescent="0.3">
      <c r="F1022" s="219"/>
      <c r="G1022" s="220"/>
      <c r="H1022" s="220"/>
      <c r="I1022" s="221"/>
      <c r="K1022" s="220"/>
      <c r="L1022" s="222"/>
      <c r="M1022" s="221"/>
      <c r="N1022" s="220"/>
      <c r="O1022" s="220"/>
      <c r="P1022" s="220"/>
      <c r="Q1022" s="220"/>
      <c r="R1022" s="220"/>
    </row>
    <row r="1023" spans="6:18" ht="15.75" customHeight="1" x14ac:dyDescent="0.3">
      <c r="F1023" s="219"/>
      <c r="G1023" s="220"/>
      <c r="H1023" s="220"/>
      <c r="I1023" s="221"/>
      <c r="K1023" s="220"/>
      <c r="L1023" s="222"/>
      <c r="M1023" s="221"/>
      <c r="N1023" s="220"/>
      <c r="O1023" s="220"/>
      <c r="P1023" s="220"/>
      <c r="Q1023" s="220"/>
      <c r="R1023" s="220"/>
    </row>
    <row r="1024" spans="6:18" ht="15.75" customHeight="1" x14ac:dyDescent="0.3">
      <c r="F1024" s="219"/>
      <c r="G1024" s="220"/>
      <c r="H1024" s="220"/>
      <c r="I1024" s="221"/>
      <c r="K1024" s="220"/>
      <c r="L1024" s="222"/>
      <c r="M1024" s="221"/>
      <c r="N1024" s="220"/>
      <c r="O1024" s="220"/>
      <c r="P1024" s="220"/>
      <c r="Q1024" s="220"/>
      <c r="R1024" s="220"/>
    </row>
    <row r="1025" spans="6:18" ht="15.75" customHeight="1" x14ac:dyDescent="0.3">
      <c r="F1025" s="219"/>
      <c r="G1025" s="220"/>
      <c r="H1025" s="220"/>
      <c r="I1025" s="221"/>
      <c r="K1025" s="220"/>
      <c r="L1025" s="222"/>
      <c r="M1025" s="221"/>
      <c r="N1025" s="220"/>
      <c r="O1025" s="220"/>
      <c r="P1025" s="220"/>
      <c r="Q1025" s="220"/>
      <c r="R1025" s="220"/>
    </row>
    <row r="1026" spans="6:18" ht="15.75" customHeight="1" x14ac:dyDescent="0.3">
      <c r="F1026" s="219"/>
      <c r="G1026" s="220"/>
      <c r="H1026" s="220"/>
      <c r="I1026" s="221"/>
      <c r="K1026" s="220"/>
      <c r="L1026" s="222"/>
      <c r="M1026" s="221"/>
      <c r="N1026" s="220"/>
      <c r="O1026" s="220"/>
      <c r="P1026" s="220"/>
      <c r="Q1026" s="220"/>
      <c r="R1026" s="220"/>
    </row>
  </sheetData>
  <mergeCells count="21">
    <mergeCell ref="R5:R6"/>
    <mergeCell ref="N7:N9"/>
    <mergeCell ref="O7:O9"/>
    <mergeCell ref="P7:P9"/>
    <mergeCell ref="Q7:Q9"/>
    <mergeCell ref="R7:R9"/>
    <mergeCell ref="N5:N6"/>
    <mergeCell ref="O5:O6"/>
    <mergeCell ref="P5:P6"/>
    <mergeCell ref="Q5:Q6"/>
    <mergeCell ref="N11:N12"/>
    <mergeCell ref="O11:O12"/>
    <mergeCell ref="P11:P12"/>
    <mergeCell ref="Q11:Q12"/>
    <mergeCell ref="R11:R12"/>
    <mergeCell ref="L11:L12"/>
    <mergeCell ref="B11:B12"/>
    <mergeCell ref="C11:C12"/>
    <mergeCell ref="D11:D12"/>
    <mergeCell ref="E11:H11"/>
    <mergeCell ref="I11:K11"/>
  </mergeCells>
  <pageMargins left="0.7" right="0.7" top="0.75" bottom="0.75" header="0" footer="0"/>
  <pageSetup orientation="portrait"/>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9" master="" otherUserPermission="visible"/>
  <rangeList sheetStid="10" master="" otherUserPermission="visible"/>
  <rangeList sheetStid="11" master="" otherUserPermission="visible"/>
  <rangeList sheetStid="12" master="" otherUserPermission="visible"/>
  <rangeList sheetStid="13" master="" otherUserPermission="visible"/>
  <rangeList sheetStid="17" master="" otherUserPermission="visible"/>
  <rangeList sheetStid="5" master="" otherUserPermission="visible"/>
  <rangeList sheetStid="7" master="" otherUserPermission="visible"/>
  <rangeList sheetStid="16" master="" otherUserPermission="visible"/>
  <rangeList sheetStid="8" master="" otherUserPermission="visible"/>
  <rangeList sheetStid="9" master="" otherUserPermission="visible"/>
  <rangeList sheetStid="6" master="" otherUserPermission="visible"/>
  <rangeList sheetStid="21" master="" otherUserPermission="visible"/>
  <rangeList sheetStid="26" master="" otherUserPermission="visible"/>
  <rangeList sheetStid="22" master="" otherUserPermission="visible"/>
  <rangeList sheetStid="25" master="" otherUserPermission="visible"/>
  <rangeList sheetStid="2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35</vt:i4>
      </vt:variant>
    </vt:vector>
  </HeadingPairs>
  <TitlesOfParts>
    <vt:vector size="59" baseType="lpstr">
      <vt:lpstr>User</vt:lpstr>
      <vt:lpstr>Menu</vt:lpstr>
      <vt:lpstr>Akun</vt:lpstr>
      <vt:lpstr>Kode</vt:lpstr>
      <vt:lpstr>Jurnal</vt:lpstr>
      <vt:lpstr>Atur Laporan</vt:lpstr>
      <vt:lpstr>Buku Besar</vt:lpstr>
      <vt:lpstr>Neraca Lajur</vt:lpstr>
      <vt:lpstr>Index</vt:lpstr>
      <vt:lpstr>Laba Rugi</vt:lpstr>
      <vt:lpstr>Neraca</vt:lpstr>
      <vt:lpstr>BB Pembantu</vt:lpstr>
      <vt:lpstr>NRC_2025</vt:lpstr>
      <vt:lpstr>NRC_2025 (1-12)</vt:lpstr>
      <vt:lpstr>LR_2025</vt:lpstr>
      <vt:lpstr>LR_2025 (1-12)</vt:lpstr>
      <vt:lpstr>LR_2025 (1-12) (SPT)</vt:lpstr>
      <vt:lpstr>LR_2025 (1-12) (SPT) (Print)</vt:lpstr>
      <vt:lpstr>NRC_2025 (SPT)</vt:lpstr>
      <vt:lpstr>Sheet1</vt:lpstr>
      <vt:lpstr>Sheet3</vt:lpstr>
      <vt:lpstr>Sheet3 (2)</vt:lpstr>
      <vt:lpstr>EQ_2025</vt:lpstr>
      <vt:lpstr>Penyusutan Aset Tetap</vt:lpstr>
      <vt:lpstr>AKUN</vt:lpstr>
      <vt:lpstr>AKUN1</vt:lpstr>
      <vt:lpstr>AKUN2</vt:lpstr>
      <vt:lpstr>AKUN3</vt:lpstr>
      <vt:lpstr>BLN</vt:lpstr>
      <vt:lpstr>DAF_AKUN</vt:lpstr>
      <vt:lpstr>DAF_KODE</vt:lpstr>
      <vt:lpstr>ISERROR</vt:lpstr>
      <vt:lpstr>JU_AKUN</vt:lpstr>
      <vt:lpstr>JU_KODE</vt:lpstr>
      <vt:lpstr>JURN1</vt:lpstr>
      <vt:lpstr>JURN2</vt:lpstr>
      <vt:lpstr>JURN3</vt:lpstr>
      <vt:lpstr>JURN4</vt:lpstr>
      <vt:lpstr>KODE</vt:lpstr>
      <vt:lpstr>MONTH</vt:lpstr>
      <vt:lpstr>NAMA</vt:lpstr>
      <vt:lpstr>EQ_2025!Print_Area</vt:lpstr>
      <vt:lpstr>LR_2025!Print_Area</vt:lpstr>
      <vt:lpstr>'LR_2025 (1-12)'!Print_Area</vt:lpstr>
      <vt:lpstr>'LR_2025 (1-12) (SPT)'!Print_Area</vt:lpstr>
      <vt:lpstr>'LR_2025 (1-12) (SPT) (Print)'!Print_Area</vt:lpstr>
      <vt:lpstr>'Neraca Lajur'!Print_Area</vt:lpstr>
      <vt:lpstr>NRC_2025!Print_Area</vt:lpstr>
      <vt:lpstr>'NRC_2025 (1-12)'!Print_Area</vt:lpstr>
      <vt:lpstr>'NRC_2025 (SPT)'!Print_Area</vt:lpstr>
      <vt:lpstr>Akun!Print_Titles</vt:lpstr>
      <vt:lpstr>Jurnal!Print_Titles</vt:lpstr>
      <vt:lpstr>LR_2025!Print_Titles</vt:lpstr>
      <vt:lpstr>'LR_2025 (1-12)'!Print_Titles</vt:lpstr>
      <vt:lpstr>'LR_2025 (1-12) (SPT)'!Print_Titles</vt:lpstr>
      <vt:lpstr>'LR_2025 (1-12) (SPT) (Print)'!Print_Titles</vt:lpstr>
      <vt:lpstr>TEXT</vt:lpstr>
      <vt:lpstr>THN</vt:lpstr>
      <vt:lpstr>VALUE</vt:lpstr>
    </vt:vector>
  </TitlesOfParts>
  <Company>COMPUTER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SOLO COMPUTER</dc:creator>
  <cp:lastModifiedBy>Nur Fajar</cp:lastModifiedBy>
  <cp:lastPrinted>2026-04-28T01:04:04Z</cp:lastPrinted>
  <dcterms:created xsi:type="dcterms:W3CDTF">2008-02-11T03:18:00Z</dcterms:created>
  <dcterms:modified xsi:type="dcterms:W3CDTF">2026-08-10T10:40:56Z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3BF52AAE94A24B3987285797028EAA47_13</vt:lpwstr>
  </property>
  <property fmtid="{D5CDD505-2E9C-101B-9397-08002B2CF9AE}" pid="3" name="KSOProductBuildVer">
    <vt:lpwstr>1033-12.1.0.25242</vt:lpwstr>
  </property>
  <property fmtid="{D5CDD505-2E9C-101B-9397-08002B2CF9AE}" pid="4" name="CalculationRule">
    <vt:i4>0</vt:i4>
  </property>
</Properties>
</file>